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xl/activeX/activeX1.xml" ContentType="application/vnd.ms-office.activeX+xml"/>
  <Override PartName="/xl/activeX/activeX1.bin" ContentType="application/vnd.ms-office.activeX"/>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11/relationships/webextensiontaskpanes" Target="xl/webextensions/taskpanes.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codeName="DieseArbeitsmappe"/>
  <mc:AlternateContent xmlns:mc="http://schemas.openxmlformats.org/markup-compatibility/2006">
    <mc:Choice Requires="x15">
      <x15ac:absPath xmlns:x15ac="http://schemas.microsoft.com/office/spreadsheetml/2010/11/ac" url="https://promedtheus.sharepoint.com/promedtheus AG/pmProjekte/P KEvB/1602 AS KIS/06 Leistungskatalog/"/>
    </mc:Choice>
  </mc:AlternateContent>
  <xr:revisionPtr revIDLastSave="0" documentId="8_{9B0A251F-D7F0-47D0-97B8-693FAD09271E}" xr6:coauthVersionLast="47" xr6:coauthVersionMax="47" xr10:uidLastSave="{00000000-0000-0000-0000-000000000000}"/>
  <workbookProtection workbookAlgorithmName="SHA-512" workbookHashValue="eDlTxfRfdtA1xyWhKKZP9Oa9/Fc+m5GtwCJXOWT4QTQRZs2KFzCVdP827owoEY7megE2NrkWk8PRSxH9zHP+NQ==" workbookSaltValue="kGJ2lkkpDmBwt3OzuExIBg==" workbookSpinCount="100000" lockStructure="1"/>
  <bookViews>
    <workbookView xWindow="41790" yWindow="0" windowWidth="28800" windowHeight="19920" tabRatio="948" firstSheet="1" activeTab="1" xr2:uid="{00000000-000D-0000-FFFF-FFFF00000000}"/>
  </bookViews>
  <sheets>
    <sheet name="Konfig" sheetId="225" state="hidden" r:id="rId1"/>
    <sheet name="AIZ-DBL" sheetId="48" r:id="rId2"/>
    <sheet name="1.1 AIZ-IVZ" sheetId="158" r:id="rId3"/>
    <sheet name="1.3 AIZ-BAV" sheetId="49" state="hidden" r:id="rId4"/>
    <sheet name="1.4 AIZ-BWH" sheetId="44" state="hidden" r:id="rId5"/>
    <sheet name="1.6 AIZ-PSB" sheetId="41" r:id="rId6"/>
    <sheet name="1.8 AIZ-LBP" sheetId="194" state="hidden" r:id="rId7"/>
    <sheet name="1.9 AIZ-IGZ" sheetId="51" state="hidden" r:id="rId8"/>
    <sheet name="2.1 PZS-PRK" sheetId="117" state="hidden" r:id="rId9"/>
    <sheet name="2.2 PZS-BWI" sheetId="118" state="hidden" r:id="rId10"/>
    <sheet name="2.5 PZS-EWI" sheetId="130" state="hidden" r:id="rId11"/>
    <sheet name="2.8 PZS-DPP" sheetId="124" state="hidden" r:id="rId12"/>
    <sheet name="2.9 PZS-PUD" sheetId="125" state="hidden" r:id="rId13"/>
    <sheet name="3.2 UAB-ANL" sheetId="69" state="hidden" r:id="rId14"/>
    <sheet name="4.1 UAG-AAG" sheetId="179" state="hidden" r:id="rId15"/>
    <sheet name="10.1 KIS-REG" sheetId="237" r:id="rId16"/>
    <sheet name="10.2 KIS-GSA" sheetId="226" r:id="rId17"/>
    <sheet name="10.3 KIS-IID" sheetId="227" r:id="rId18"/>
    <sheet name="10.4 KIS-KPR" sheetId="230" r:id="rId19"/>
    <sheet name="10.5 KIS-AMO" sheetId="231" r:id="rId20"/>
    <sheet name="10.6 KIS-BUS" sheetId="232" r:id="rId21"/>
    <sheet name="10.7 KIS-PUE" sheetId="233" r:id="rId22"/>
    <sheet name="12.1 GTA-CSS" sheetId="228" state="hidden" r:id="rId23"/>
    <sheet name="13.1 IKD-SSI" sheetId="229" state="hidden" r:id="rId24"/>
    <sheet name="99.9 LER-LEB" sheetId="134" state="hidden" r:id="rId25"/>
    <sheet name="11.1 KIS-ABS" sheetId="240" r:id="rId26"/>
    <sheet name="11.2 KIS-ABA" sheetId="241" r:id="rId27"/>
  </sheets>
  <definedNames>
    <definedName name="_FilterDatabase" localSheetId="15" hidden="1">'10.1 KIS-REG'!$F$11:$G$16</definedName>
    <definedName name="_FilterDatabase" localSheetId="16" hidden="1">'10.2 KIS-GSA'!$F$11:$G$34</definedName>
    <definedName name="_FilterDatabase" localSheetId="17" hidden="1">'10.3 KIS-IID'!$F$11:$G$20</definedName>
    <definedName name="_FilterDatabase" localSheetId="18" hidden="1">'10.4 KIS-KPR'!$F$11:$G$14</definedName>
    <definedName name="_FilterDatabase" localSheetId="19" hidden="1">'10.5 KIS-AMO'!$F$11:$G$53</definedName>
    <definedName name="_FilterDatabase" localSheetId="20" hidden="1">'10.6 KIS-BUS'!$F$11:$G$16</definedName>
    <definedName name="_FilterDatabase" localSheetId="21" hidden="1">'10.7 KIS-PUE'!$F$11:$G$16</definedName>
    <definedName name="_FilterDatabase" localSheetId="25" hidden="1">'11.1 KIS-ABS'!$F$11:$G$16</definedName>
    <definedName name="_FilterDatabase" localSheetId="26" hidden="1">'11.2 KIS-ABA'!$F$11:$G$16</definedName>
    <definedName name="_FilterDatabase" localSheetId="22" hidden="1">'12.1 GTA-CSS'!$F$11:$G$16</definedName>
    <definedName name="_FilterDatabase" localSheetId="23" hidden="1">'13.1 IKD-SSI'!$F$11:$G$16</definedName>
    <definedName name="_FilterDatabase" localSheetId="8" hidden="1">'2.1 PZS-PRK'!#REF!</definedName>
    <definedName name="_FilterDatabase" localSheetId="9" hidden="1">'2.2 PZS-BWI'!#REF!</definedName>
    <definedName name="_FilterDatabase" localSheetId="11" hidden="1">'2.8 PZS-DPP'!#REF!</definedName>
    <definedName name="_FilterDatabase" localSheetId="12" hidden="1">'2.9 PZS-PUD'!#REF!</definedName>
    <definedName name="_FilterDatabase" localSheetId="24" hidden="1">'99.9 LER-LEB'!$F$11:$G$16</definedName>
    <definedName name="_xlnm._FilterDatabase" localSheetId="15" hidden="1">'10.1 KIS-REG'!$F$11:$H$492</definedName>
    <definedName name="_xlnm._FilterDatabase" localSheetId="16" hidden="1">'10.2 KIS-GSA'!$F$11:$H$511</definedName>
    <definedName name="_xlnm._FilterDatabase" localSheetId="17" hidden="1">'10.3 KIS-IID'!$F$11:$H$509</definedName>
    <definedName name="_xlnm._FilterDatabase" localSheetId="18" hidden="1">'10.4 KIS-KPR'!$F$11:$H$493</definedName>
    <definedName name="_xlnm._FilterDatabase" localSheetId="19" hidden="1">'10.5 KIS-AMO'!$F$11:$H$543</definedName>
    <definedName name="_xlnm._FilterDatabase" localSheetId="20" hidden="1">'10.6 KIS-BUS'!$F$11:$H$503</definedName>
    <definedName name="_xlnm._FilterDatabase" localSheetId="21" hidden="1">'10.7 KIS-PUE'!$F$11:$H$508</definedName>
    <definedName name="_xlnm._FilterDatabase" localSheetId="25" hidden="1">'11.1 KIS-ABS'!$F$11:$H$512</definedName>
    <definedName name="_xlnm._FilterDatabase" localSheetId="26" hidden="1">'11.2 KIS-ABA'!$F$11:$H$508</definedName>
    <definedName name="_xlnm._FilterDatabase" localSheetId="22" hidden="1">'12.1 GTA-CSS'!$F$11:$H$512</definedName>
    <definedName name="_xlnm._FilterDatabase" localSheetId="23" hidden="1">'13.1 IKD-SSI'!$F$11:$H$512</definedName>
    <definedName name="_xlnm._FilterDatabase" localSheetId="24" hidden="1">'99.9 LER-LEB'!$F$11:$H$512</definedName>
    <definedName name="_Toc197524080" localSheetId="19">'10.5 KIS-AMO'!$E$12</definedName>
    <definedName name="_Toc220511110" localSheetId="15">'10.1 KIS-REG'!$E$12</definedName>
    <definedName name="_xlnm.Print_Area" localSheetId="2">'1.1 AIZ-IVZ'!$A$1:$C$150</definedName>
    <definedName name="_xlnm.Print_Area" localSheetId="4">'1.4 AIZ-BWH'!$A$1:$G$1113</definedName>
    <definedName name="_xlnm.Print_Area" localSheetId="5">'1.6 AIZ-PSB'!$A$1:$K$49</definedName>
    <definedName name="_xlnm.Print_Area" localSheetId="6">'1.8 AIZ-LBP'!$A$1:$G$33</definedName>
    <definedName name="_xlnm.Print_Area" localSheetId="7">'1.9 AIZ-IGZ'!$A$1:$E$58</definedName>
    <definedName name="_xlnm.Print_Area" localSheetId="10">'2.5 PZS-EWI'!$A$1:$U$300</definedName>
    <definedName name="_xlnm.Print_Area" localSheetId="1">'AIZ-DBL'!$A$1:$A$16</definedName>
    <definedName name="Print_Area" localSheetId="2">'1.1 AIZ-IVZ'!$A$1:$C$164</definedName>
    <definedName name="Print_Area" localSheetId="6">'1.8 AIZ-LBP'!$A$1:$V$27</definedName>
    <definedName name="Print_Area" localSheetId="7">'1.9 AIZ-IGZ'!$A$1:$T$21</definedName>
    <definedName name="Print_Area" localSheetId="9">'2.2 PZS-BWI'!$A$1:$V$40</definedName>
    <definedName name="Print_Area" localSheetId="11">'2.8 PZS-DPP'!$A$1:$H$205</definedName>
    <definedName name="Print_Area" localSheetId="12">'2.9 PZS-PUD'!$A$1:$K$25</definedName>
    <definedName name="Print_Area" localSheetId="13">'3.2 UAB-ANL'!$A$1:$G$13</definedName>
    <definedName name="Print_Area" localSheetId="14">'4.1 UAG-AAG'!$A$1:$F$6</definedName>
    <definedName name="Print_Area" localSheetId="1">'AIZ-DBL'!$A$1:$A$15</definedName>
    <definedName name="Print_Titles" localSheetId="4">'1.4 AIZ-BWH'!$1:$2</definedName>
    <definedName name="Print_Titles" localSheetId="5">'1.6 AIZ-PSB'!$1:$2</definedName>
    <definedName name="Print_Titles" localSheetId="1">'AIZ-DBL'!$1:$1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241" l="1"/>
  <c r="B13" i="241"/>
  <c r="B14" i="241" s="1"/>
  <c r="B15" i="241" s="1"/>
  <c r="B16" i="241" s="1"/>
  <c r="B17" i="241" s="1"/>
  <c r="B18" i="241" s="1"/>
  <c r="B19" i="241" s="1"/>
  <c r="B20" i="241" s="1"/>
  <c r="B21" i="241" s="1"/>
  <c r="B22" i="241" s="1"/>
  <c r="B23" i="241" s="1"/>
  <c r="B24" i="241" s="1"/>
  <c r="B25" i="241" s="1"/>
  <c r="B26" i="241" s="1"/>
  <c r="B27" i="241" s="1"/>
  <c r="B28" i="241" s="1"/>
  <c r="B29" i="241" s="1"/>
  <c r="B30" i="241" s="1"/>
  <c r="B31" i="241" s="1"/>
  <c r="B32" i="241" s="1"/>
  <c r="B33" i="241" s="1"/>
  <c r="B34" i="241" s="1"/>
  <c r="B35" i="241" s="1"/>
  <c r="B36" i="241" s="1"/>
  <c r="B37" i="241" s="1"/>
  <c r="B38" i="241" s="1"/>
  <c r="B39" i="241" s="1"/>
  <c r="B40" i="241" s="1"/>
  <c r="B41" i="241" s="1"/>
  <c r="B42" i="241" s="1"/>
  <c r="B43" i="241" s="1"/>
  <c r="B44" i="241" s="1"/>
  <c r="B45" i="241" s="1"/>
  <c r="B46" i="241" s="1"/>
  <c r="B47" i="241" s="1"/>
  <c r="B48" i="241" s="1"/>
  <c r="B49" i="241" s="1"/>
  <c r="B50" i="241" s="1"/>
  <c r="B51" i="241" s="1"/>
  <c r="B52" i="241" s="1"/>
  <c r="B53" i="241" s="1"/>
  <c r="B54" i="241" s="1"/>
  <c r="B55" i="241" s="1"/>
  <c r="B56" i="241" s="1"/>
  <c r="B57" i="241" s="1"/>
  <c r="B58" i="241" s="1"/>
  <c r="B59" i="241" s="1"/>
  <c r="B60" i="241" s="1"/>
  <c r="B61" i="241" s="1"/>
  <c r="B62" i="241" s="1"/>
  <c r="B63" i="241" s="1"/>
  <c r="B64" i="241" s="1"/>
  <c r="B65" i="241" s="1"/>
  <c r="B66" i="241" s="1"/>
  <c r="B67" i="241" s="1"/>
  <c r="B68" i="241" s="1"/>
  <c r="B69" i="241" s="1"/>
  <c r="B70" i="241" s="1"/>
  <c r="B71" i="241" s="1"/>
  <c r="B72" i="241" s="1"/>
  <c r="B73" i="241" s="1"/>
  <c r="B74" i="241" s="1"/>
  <c r="B75" i="241" s="1"/>
  <c r="B76" i="241" s="1"/>
  <c r="B77" i="241" s="1"/>
  <c r="B78" i="241" s="1"/>
  <c r="B79" i="241" s="1"/>
  <c r="B80" i="241" s="1"/>
  <c r="B81" i="241" s="1"/>
  <c r="B82" i="241" s="1"/>
  <c r="B83" i="241" s="1"/>
  <c r="B84" i="241" s="1"/>
  <c r="B85" i="241" s="1"/>
  <c r="B86" i="241" s="1"/>
  <c r="B87" i="241" s="1"/>
  <c r="B88" i="241" s="1"/>
  <c r="B89" i="241" s="1"/>
  <c r="B90" i="241" s="1"/>
  <c r="B91" i="241" s="1"/>
  <c r="B92" i="241" s="1"/>
  <c r="B93" i="241" s="1"/>
  <c r="B94" i="241" s="1"/>
  <c r="B95" i="241" s="1"/>
  <c r="B96" i="241" s="1"/>
  <c r="B97" i="241" s="1"/>
  <c r="B98" i="241" s="1"/>
  <c r="B99" i="241" s="1"/>
  <c r="B100" i="241" s="1"/>
  <c r="B101" i="241" s="1"/>
  <c r="B102" i="241" s="1"/>
  <c r="B103" i="241" s="1"/>
  <c r="B104" i="241" s="1"/>
  <c r="B105" i="241" s="1"/>
  <c r="B106" i="241" s="1"/>
  <c r="B107" i="241" s="1"/>
  <c r="B108" i="241" s="1"/>
  <c r="B109" i="241" s="1"/>
  <c r="B110" i="241" s="1"/>
  <c r="B111" i="241" s="1"/>
  <c r="B112" i="241" s="1"/>
  <c r="B113" i="241" s="1"/>
  <c r="B114" i="241" s="1"/>
  <c r="B115" i="241" s="1"/>
  <c r="B116" i="241" s="1"/>
  <c r="B117" i="241" s="1"/>
  <c r="B118" i="241" s="1"/>
  <c r="B119" i="241" s="1"/>
  <c r="B120" i="241" s="1"/>
  <c r="B121" i="241" s="1"/>
  <c r="B122" i="241" s="1"/>
  <c r="B123" i="241" s="1"/>
  <c r="B124" i="241" s="1"/>
  <c r="B125" i="241" s="1"/>
  <c r="B126" i="241" s="1"/>
  <c r="B127" i="241" s="1"/>
  <c r="B128" i="241" s="1"/>
  <c r="B129" i="241" s="1"/>
  <c r="B130" i="241" s="1"/>
  <c r="B131" i="241" s="1"/>
  <c r="B132" i="241" s="1"/>
  <c r="B133" i="241" s="1"/>
  <c r="B134" i="241" s="1"/>
  <c r="B135" i="241" s="1"/>
  <c r="B136" i="241" s="1"/>
  <c r="B137" i="241" s="1"/>
  <c r="B138" i="241" s="1"/>
  <c r="B139" i="241" s="1"/>
  <c r="B140" i="241" s="1"/>
  <c r="B141" i="241" s="1"/>
  <c r="B142" i="241" s="1"/>
  <c r="B143" i="241" s="1"/>
  <c r="B144" i="241" s="1"/>
  <c r="B145" i="241" s="1"/>
  <c r="B146" i="241" s="1"/>
  <c r="B147" i="241" s="1"/>
  <c r="B148" i="241" s="1"/>
  <c r="B149" i="241" s="1"/>
  <c r="B150" i="241" s="1"/>
  <c r="B151" i="241" s="1"/>
  <c r="B152" i="241" s="1"/>
  <c r="B153" i="241" s="1"/>
  <c r="B154" i="241" s="1"/>
  <c r="B155" i="241" s="1"/>
  <c r="B156" i="241" s="1"/>
  <c r="B157" i="241" s="1"/>
  <c r="B158" i="241" s="1"/>
  <c r="B159" i="241" s="1"/>
  <c r="B160" i="241" s="1"/>
  <c r="B161" i="241" s="1"/>
  <c r="B162" i="241" s="1"/>
  <c r="B163" i="241" s="1"/>
  <c r="B164" i="241" s="1"/>
  <c r="B165" i="241" s="1"/>
  <c r="B166" i="241" s="1"/>
  <c r="B167" i="241" s="1"/>
  <c r="B168" i="241" s="1"/>
  <c r="B169" i="241" s="1"/>
  <c r="B170" i="241" s="1"/>
  <c r="B171" i="241" s="1"/>
  <c r="B172" i="241" s="1"/>
  <c r="B173" i="241" s="1"/>
  <c r="B174" i="241" s="1"/>
  <c r="B175" i="241" s="1"/>
  <c r="B176" i="241" s="1"/>
  <c r="B177" i="241" s="1"/>
  <c r="B178" i="241" s="1"/>
  <c r="B179" i="241" s="1"/>
  <c r="B180" i="241" s="1"/>
  <c r="B181" i="241" s="1"/>
  <c r="B182" i="241" s="1"/>
  <c r="B183" i="241" s="1"/>
  <c r="B184" i="241" s="1"/>
  <c r="B185" i="241" s="1"/>
  <c r="B186" i="241" s="1"/>
  <c r="B187" i="241" s="1"/>
  <c r="B188" i="241" s="1"/>
  <c r="B189" i="241" s="1"/>
  <c r="B190" i="241" s="1"/>
  <c r="B191" i="241" s="1"/>
  <c r="B192" i="241" s="1"/>
  <c r="B193" i="241" s="1"/>
  <c r="B194" i="241" s="1"/>
  <c r="B195" i="241" s="1"/>
  <c r="B196" i="241" s="1"/>
  <c r="B197" i="241" s="1"/>
  <c r="B198" i="241" s="1"/>
  <c r="B199" i="241" s="1"/>
  <c r="B200" i="241" s="1"/>
  <c r="B201" i="241" s="1"/>
  <c r="B202" i="241" s="1"/>
  <c r="B203" i="241" s="1"/>
  <c r="B204" i="241" s="1"/>
  <c r="B205" i="241" s="1"/>
  <c r="B206" i="241" s="1"/>
  <c r="B207" i="241" s="1"/>
  <c r="B208" i="241" s="1"/>
  <c r="B209" i="241" s="1"/>
  <c r="B210" i="241" s="1"/>
  <c r="B211" i="241" s="1"/>
  <c r="B212" i="241" s="1"/>
  <c r="B213" i="241" s="1"/>
  <c r="B214" i="241" s="1"/>
  <c r="B215" i="241" s="1"/>
  <c r="B216" i="241" s="1"/>
  <c r="B217" i="241" s="1"/>
  <c r="B218" i="241" s="1"/>
  <c r="B219" i="241" s="1"/>
  <c r="B220" i="241" s="1"/>
  <c r="B221" i="241" s="1"/>
  <c r="B222" i="241" s="1"/>
  <c r="B223" i="241" s="1"/>
  <c r="B224" i="241" s="1"/>
  <c r="B225" i="241" s="1"/>
  <c r="B226" i="241" s="1"/>
  <c r="B227" i="241" s="1"/>
  <c r="B228" i="241" s="1"/>
  <c r="B229" i="241" s="1"/>
  <c r="B230" i="241" s="1"/>
  <c r="B231" i="241" s="1"/>
  <c r="B232" i="241" s="1"/>
  <c r="B233" i="241" s="1"/>
  <c r="B234" i="241" s="1"/>
  <c r="B235" i="241" s="1"/>
  <c r="B236" i="241" s="1"/>
  <c r="B237" i="241" s="1"/>
  <c r="B238" i="241" s="1"/>
  <c r="B239" i="241" s="1"/>
  <c r="B240" i="241" s="1"/>
  <c r="B241" i="241" s="1"/>
  <c r="B242" i="241" s="1"/>
  <c r="B243" i="241" s="1"/>
  <c r="B244" i="241" s="1"/>
  <c r="B245" i="241" s="1"/>
  <c r="B246" i="241" s="1"/>
  <c r="B247" i="241" s="1"/>
  <c r="B248" i="241" s="1"/>
  <c r="B249" i="241" s="1"/>
  <c r="B250" i="241" s="1"/>
  <c r="B251" i="241" s="1"/>
  <c r="B252" i="241" s="1"/>
  <c r="B253" i="241" s="1"/>
  <c r="B254" i="241" s="1"/>
  <c r="B255" i="241" s="1"/>
  <c r="B256" i="241" s="1"/>
  <c r="B257" i="241" s="1"/>
  <c r="B258" i="241" s="1"/>
  <c r="B259" i="241" s="1"/>
  <c r="B260" i="241" s="1"/>
  <c r="B261" i="241" s="1"/>
  <c r="B262" i="241" s="1"/>
  <c r="B263" i="241" s="1"/>
  <c r="B264" i="241" s="1"/>
  <c r="B265" i="241" s="1"/>
  <c r="B266" i="241" s="1"/>
  <c r="B267" i="241" s="1"/>
  <c r="B268" i="241" s="1"/>
  <c r="B269" i="241" s="1"/>
  <c r="B270" i="241" s="1"/>
  <c r="B271" i="241" s="1"/>
  <c r="B272" i="241" s="1"/>
  <c r="B273" i="241" s="1"/>
  <c r="B274" i="241" s="1"/>
  <c r="B275" i="241" s="1"/>
  <c r="B276" i="241" s="1"/>
  <c r="B277" i="241" s="1"/>
  <c r="B278" i="241" s="1"/>
  <c r="B279" i="241" s="1"/>
  <c r="B280" i="241" s="1"/>
  <c r="B281" i="241" s="1"/>
  <c r="B282" i="241" s="1"/>
  <c r="B283" i="241" s="1"/>
  <c r="B284" i="241" s="1"/>
  <c r="B285" i="241" s="1"/>
  <c r="B286" i="241" s="1"/>
  <c r="B287" i="241" s="1"/>
  <c r="B288" i="241" s="1"/>
  <c r="B289" i="241" s="1"/>
  <c r="B290" i="241" s="1"/>
  <c r="B291" i="241" s="1"/>
  <c r="B292" i="241" s="1"/>
  <c r="B293" i="241" s="1"/>
  <c r="B294" i="241" s="1"/>
  <c r="B295" i="241" s="1"/>
  <c r="B296" i="241" s="1"/>
  <c r="B297" i="241" s="1"/>
  <c r="B298" i="241" s="1"/>
  <c r="B299" i="241" s="1"/>
  <c r="B300" i="241" s="1"/>
  <c r="B301" i="241" s="1"/>
  <c r="B302" i="241" s="1"/>
  <c r="B303" i="241" s="1"/>
  <c r="B304" i="241" s="1"/>
  <c r="B305" i="241" s="1"/>
  <c r="B306" i="241" s="1"/>
  <c r="B307" i="241" s="1"/>
  <c r="B308" i="241" s="1"/>
  <c r="B309" i="241" s="1"/>
  <c r="B310" i="241" s="1"/>
  <c r="B311" i="241" s="1"/>
  <c r="B312" i="241" s="1"/>
  <c r="B313" i="241" s="1"/>
  <c r="B314" i="241" s="1"/>
  <c r="B315" i="241" s="1"/>
  <c r="B316" i="241" s="1"/>
  <c r="B317" i="241" s="1"/>
  <c r="B318" i="241" s="1"/>
  <c r="B319" i="241" s="1"/>
  <c r="B320" i="241" s="1"/>
  <c r="B321" i="241" s="1"/>
  <c r="B322" i="241" s="1"/>
  <c r="B323" i="241" s="1"/>
  <c r="B324" i="241" s="1"/>
  <c r="B325" i="241" s="1"/>
  <c r="B326" i="241" s="1"/>
  <c r="B327" i="241" s="1"/>
  <c r="B328" i="241" s="1"/>
  <c r="B329" i="241" s="1"/>
  <c r="B330" i="241" s="1"/>
  <c r="B331" i="241" s="1"/>
  <c r="B332" i="241" s="1"/>
  <c r="B333" i="241" s="1"/>
  <c r="B334" i="241" s="1"/>
  <c r="B335" i="241" s="1"/>
  <c r="B336" i="241" s="1"/>
  <c r="B337" i="241" s="1"/>
  <c r="B338" i="241" s="1"/>
  <c r="B339" i="241" s="1"/>
  <c r="B340" i="241" s="1"/>
  <c r="B341" i="241" s="1"/>
  <c r="B342" i="241" s="1"/>
  <c r="B343" i="241" s="1"/>
  <c r="B344" i="241" s="1"/>
  <c r="B345" i="241" s="1"/>
  <c r="B346" i="241" s="1"/>
  <c r="B347" i="241" s="1"/>
  <c r="B348" i="241" s="1"/>
  <c r="B349" i="241" s="1"/>
  <c r="B350" i="241" s="1"/>
  <c r="B351" i="241" s="1"/>
  <c r="B352" i="241" s="1"/>
  <c r="B353" i="241" s="1"/>
  <c r="B354" i="241" s="1"/>
  <c r="B355" i="241" s="1"/>
  <c r="B356" i="241" s="1"/>
  <c r="B357" i="241" s="1"/>
  <c r="B358" i="241" s="1"/>
  <c r="B359" i="241" s="1"/>
  <c r="B360" i="241" s="1"/>
  <c r="B361" i="241" s="1"/>
  <c r="B362" i="241" s="1"/>
  <c r="B363" i="241" s="1"/>
  <c r="B364" i="241" s="1"/>
  <c r="B365" i="241" s="1"/>
  <c r="B366" i="241" s="1"/>
  <c r="B367" i="241" s="1"/>
  <c r="B368" i="241" s="1"/>
  <c r="B369" i="241" s="1"/>
  <c r="B370" i="241" s="1"/>
  <c r="B371" i="241" s="1"/>
  <c r="B372" i="241" s="1"/>
  <c r="B373" i="241" s="1"/>
  <c r="B374" i="241" s="1"/>
  <c r="B375" i="241" s="1"/>
  <c r="B376" i="241" s="1"/>
  <c r="B377" i="241" s="1"/>
  <c r="B378" i="241" s="1"/>
  <c r="B379" i="241" s="1"/>
  <c r="B380" i="241" s="1"/>
  <c r="B381" i="241" s="1"/>
  <c r="B382" i="241" s="1"/>
  <c r="B383" i="241" s="1"/>
  <c r="B384" i="241" s="1"/>
  <c r="B385" i="241" s="1"/>
  <c r="B386" i="241" s="1"/>
  <c r="B387" i="241" s="1"/>
  <c r="B388" i="241" s="1"/>
  <c r="B389" i="241" s="1"/>
  <c r="B390" i="241" s="1"/>
  <c r="B391" i="241" s="1"/>
  <c r="B392" i="241" s="1"/>
  <c r="B393" i="241" s="1"/>
  <c r="B394" i="241" s="1"/>
  <c r="B395" i="241" s="1"/>
  <c r="B396" i="241" s="1"/>
  <c r="B397" i="241" s="1"/>
  <c r="B398" i="241" s="1"/>
  <c r="B399" i="241" s="1"/>
  <c r="B400" i="241" s="1"/>
  <c r="B401" i="241" s="1"/>
  <c r="B402" i="241" s="1"/>
  <c r="B403" i="241" s="1"/>
  <c r="B404" i="241" s="1"/>
  <c r="B405" i="241" s="1"/>
  <c r="B406" i="241" s="1"/>
  <c r="B407" i="241" s="1"/>
  <c r="B408" i="241" s="1"/>
  <c r="B409" i="241" s="1"/>
  <c r="B410" i="241" s="1"/>
  <c r="B411" i="241" s="1"/>
  <c r="B412" i="241" s="1"/>
  <c r="B413" i="241" s="1"/>
  <c r="B414" i="241" s="1"/>
  <c r="B415" i="241" s="1"/>
  <c r="B416" i="241" s="1"/>
  <c r="B417" i="241" s="1"/>
  <c r="B418" i="241" s="1"/>
  <c r="B419" i="241" s="1"/>
  <c r="B420" i="241" s="1"/>
  <c r="B421" i="241" s="1"/>
  <c r="B422" i="241" s="1"/>
  <c r="B423" i="241" s="1"/>
  <c r="B424" i="241" s="1"/>
  <c r="B425" i="241" s="1"/>
  <c r="B426" i="241" s="1"/>
  <c r="B427" i="241" s="1"/>
  <c r="B428" i="241" s="1"/>
  <c r="B429" i="241" s="1"/>
  <c r="B430" i="241" s="1"/>
  <c r="B431" i="241" s="1"/>
  <c r="B432" i="241" s="1"/>
  <c r="B433" i="241" s="1"/>
  <c r="B434" i="241" s="1"/>
  <c r="B435" i="241" s="1"/>
  <c r="B436" i="241" s="1"/>
  <c r="B437" i="241" s="1"/>
  <c r="B438" i="241" s="1"/>
  <c r="B439" i="241" s="1"/>
  <c r="B440" i="241" s="1"/>
  <c r="B441" i="241" s="1"/>
  <c r="B442" i="241" s="1"/>
  <c r="B443" i="241" s="1"/>
  <c r="B444" i="241" s="1"/>
  <c r="B445" i="241" s="1"/>
  <c r="B446" i="241" s="1"/>
  <c r="B447" i="241" s="1"/>
  <c r="B448" i="241" s="1"/>
  <c r="B449" i="241" s="1"/>
  <c r="B450" i="241" s="1"/>
  <c r="B451" i="241" s="1"/>
  <c r="B452" i="241" s="1"/>
  <c r="B453" i="241" s="1"/>
  <c r="B454" i="241" s="1"/>
  <c r="B455" i="241" s="1"/>
  <c r="B456" i="241" s="1"/>
  <c r="B457" i="241" s="1"/>
  <c r="B458" i="241" s="1"/>
  <c r="B459" i="241" s="1"/>
  <c r="B460" i="241" s="1"/>
  <c r="B461" i="241" s="1"/>
  <c r="B462" i="241" s="1"/>
  <c r="B463" i="241" s="1"/>
  <c r="B464" i="241" s="1"/>
  <c r="B465" i="241" s="1"/>
  <c r="B466" i="241" s="1"/>
  <c r="B467" i="241" s="1"/>
  <c r="B468" i="241" s="1"/>
  <c r="B469" i="241" s="1"/>
  <c r="B470" i="241" s="1"/>
  <c r="B471" i="241" s="1"/>
  <c r="B472" i="241" s="1"/>
  <c r="B473" i="241" s="1"/>
  <c r="B474" i="241" s="1"/>
  <c r="B475" i="241" s="1"/>
  <c r="B476" i="241" s="1"/>
  <c r="B477" i="241" s="1"/>
  <c r="B478" i="241" s="1"/>
  <c r="B479" i="241" s="1"/>
  <c r="B480" i="241" s="1"/>
  <c r="B481" i="241" s="1"/>
  <c r="B482" i="241" s="1"/>
  <c r="B483" i="241" s="1"/>
  <c r="B484" i="241" s="1"/>
  <c r="B485" i="241" s="1"/>
  <c r="B486" i="241" s="1"/>
  <c r="B487" i="241" s="1"/>
  <c r="B488" i="241" s="1"/>
  <c r="B489" i="241" s="1"/>
  <c r="B490" i="241" s="1"/>
  <c r="B491" i="241" s="1"/>
  <c r="B492" i="241" s="1"/>
  <c r="B493" i="241" s="1"/>
  <c r="B494" i="241" s="1"/>
  <c r="B495" i="241" s="1"/>
  <c r="B496" i="241" s="1"/>
  <c r="B497" i="241" s="1"/>
  <c r="B498" i="241" s="1"/>
  <c r="B499" i="241" s="1"/>
  <c r="B500" i="241" s="1"/>
  <c r="B501" i="241" s="1"/>
  <c r="B502" i="241" s="1"/>
  <c r="B503" i="241" s="1"/>
  <c r="B504" i="241" s="1"/>
  <c r="B505" i="241" s="1"/>
  <c r="B506" i="241" s="1"/>
  <c r="B507" i="241" s="1"/>
  <c r="B508" i="241" s="1"/>
  <c r="A13" i="241"/>
  <c r="A14" i="241" s="1"/>
  <c r="A15" i="241" s="1"/>
  <c r="A16" i="241" s="1"/>
  <c r="A17" i="241" s="1"/>
  <c r="A18" i="241" s="1"/>
  <c r="A19" i="241" s="1"/>
  <c r="A20" i="241" s="1"/>
  <c r="A21" i="241" s="1"/>
  <c r="A22" i="241" s="1"/>
  <c r="A23" i="241" s="1"/>
  <c r="A24" i="241" s="1"/>
  <c r="A25" i="241" s="1"/>
  <c r="A26" i="241" s="1"/>
  <c r="A27" i="241" s="1"/>
  <c r="A28" i="241" s="1"/>
  <c r="A29" i="241" s="1"/>
  <c r="A30" i="241" s="1"/>
  <c r="A31" i="241" s="1"/>
  <c r="A32" i="241" s="1"/>
  <c r="A33" i="241" s="1"/>
  <c r="A34" i="241" s="1"/>
  <c r="A35" i="241" s="1"/>
  <c r="A36" i="241" s="1"/>
  <c r="A37" i="241" s="1"/>
  <c r="A38" i="241" s="1"/>
  <c r="A39" i="241" s="1"/>
  <c r="A40" i="241" s="1"/>
  <c r="A41" i="241" s="1"/>
  <c r="A42" i="241" s="1"/>
  <c r="A43" i="241" s="1"/>
  <c r="A44" i="241" s="1"/>
  <c r="A45" i="241" s="1"/>
  <c r="A46" i="241" s="1"/>
  <c r="A47" i="241" s="1"/>
  <c r="A48" i="241" s="1"/>
  <c r="A49" i="241" s="1"/>
  <c r="A50" i="241" s="1"/>
  <c r="A51" i="241" s="1"/>
  <c r="A52" i="241" s="1"/>
  <c r="A53" i="241" s="1"/>
  <c r="A54" i="241" s="1"/>
  <c r="A55" i="241" s="1"/>
  <c r="A56" i="241" s="1"/>
  <c r="A57" i="241" s="1"/>
  <c r="A58" i="241" s="1"/>
  <c r="A59" i="241" s="1"/>
  <c r="A60" i="241" s="1"/>
  <c r="A61" i="241" s="1"/>
  <c r="A62" i="241" s="1"/>
  <c r="A63" i="241" s="1"/>
  <c r="A64" i="241" s="1"/>
  <c r="A65" i="241" s="1"/>
  <c r="A66" i="241" s="1"/>
  <c r="A67" i="241" s="1"/>
  <c r="A68" i="241" s="1"/>
  <c r="A69" i="241" s="1"/>
  <c r="A70" i="241" s="1"/>
  <c r="A71" i="241" s="1"/>
  <c r="A72" i="241" s="1"/>
  <c r="A73" i="241" s="1"/>
  <c r="A74" i="241" s="1"/>
  <c r="A75" i="241" s="1"/>
  <c r="A76" i="241" s="1"/>
  <c r="A77" i="241" s="1"/>
  <c r="A78" i="241" s="1"/>
  <c r="A79" i="241" s="1"/>
  <c r="A80" i="241" s="1"/>
  <c r="A81" i="241" s="1"/>
  <c r="A82" i="241" s="1"/>
  <c r="A83" i="241" s="1"/>
  <c r="A84" i="241" s="1"/>
  <c r="A85" i="241" s="1"/>
  <c r="A86" i="241" s="1"/>
  <c r="A87" i="241" s="1"/>
  <c r="A88" i="241" s="1"/>
  <c r="A89" i="241" s="1"/>
  <c r="A90" i="241" s="1"/>
  <c r="A91" i="241" s="1"/>
  <c r="A92" i="241" s="1"/>
  <c r="A93" i="241" s="1"/>
  <c r="A94" i="241" s="1"/>
  <c r="A95" i="241" s="1"/>
  <c r="A96" i="241" s="1"/>
  <c r="A97" i="241" s="1"/>
  <c r="A98" i="241" s="1"/>
  <c r="A99" i="241" s="1"/>
  <c r="A100" i="241" s="1"/>
  <c r="A101" i="241" s="1"/>
  <c r="A102" i="241" s="1"/>
  <c r="A103" i="241" s="1"/>
  <c r="A104" i="241" s="1"/>
  <c r="A105" i="241" s="1"/>
  <c r="A106" i="241" s="1"/>
  <c r="A107" i="241" s="1"/>
  <c r="A108" i="241" s="1"/>
  <c r="A109" i="241" s="1"/>
  <c r="A110" i="241" s="1"/>
  <c r="A111" i="241" s="1"/>
  <c r="A112" i="241" s="1"/>
  <c r="A113" i="241" s="1"/>
  <c r="A114" i="241" s="1"/>
  <c r="A115" i="241" s="1"/>
  <c r="A116" i="241" s="1"/>
  <c r="A117" i="241" s="1"/>
  <c r="A118" i="241" s="1"/>
  <c r="A119" i="241" s="1"/>
  <c r="A120" i="241" s="1"/>
  <c r="A121" i="241" s="1"/>
  <c r="A122" i="241" s="1"/>
  <c r="A123" i="241" s="1"/>
  <c r="A124" i="241" s="1"/>
  <c r="A125" i="241" s="1"/>
  <c r="A126" i="241" s="1"/>
  <c r="A127" i="241" s="1"/>
  <c r="A128" i="241" s="1"/>
  <c r="A129" i="241" s="1"/>
  <c r="A130" i="241" s="1"/>
  <c r="A131" i="241" s="1"/>
  <c r="A132" i="241" s="1"/>
  <c r="A133" i="241" s="1"/>
  <c r="A134" i="241" s="1"/>
  <c r="A135" i="241" s="1"/>
  <c r="A136" i="241" s="1"/>
  <c r="A137" i="241" s="1"/>
  <c r="A138" i="241" s="1"/>
  <c r="A139" i="241" s="1"/>
  <c r="A140" i="241" s="1"/>
  <c r="A141" i="241" s="1"/>
  <c r="A142" i="241" s="1"/>
  <c r="A143" i="241" s="1"/>
  <c r="A144" i="241" s="1"/>
  <c r="A145" i="241" s="1"/>
  <c r="A146" i="241" s="1"/>
  <c r="A147" i="241" s="1"/>
  <c r="A148" i="241" s="1"/>
  <c r="A149" i="241" s="1"/>
  <c r="A150" i="241" s="1"/>
  <c r="A151" i="241" s="1"/>
  <c r="A152" i="241" s="1"/>
  <c r="A153" i="241" s="1"/>
  <c r="A154" i="241" s="1"/>
  <c r="A155" i="241" s="1"/>
  <c r="A156" i="241" s="1"/>
  <c r="A157" i="241" s="1"/>
  <c r="A158" i="241" s="1"/>
  <c r="A159" i="241" s="1"/>
  <c r="A160" i="241" s="1"/>
  <c r="A161" i="241" s="1"/>
  <c r="A162" i="241" s="1"/>
  <c r="A163" i="241" s="1"/>
  <c r="A164" i="241" s="1"/>
  <c r="A165" i="241" s="1"/>
  <c r="A166" i="241" s="1"/>
  <c r="A167" i="241" s="1"/>
  <c r="A168" i="241" s="1"/>
  <c r="A169" i="241" s="1"/>
  <c r="A170" i="241" s="1"/>
  <c r="A171" i="241" s="1"/>
  <c r="A172" i="241" s="1"/>
  <c r="A173" i="241" s="1"/>
  <c r="A174" i="241" s="1"/>
  <c r="A175" i="241" s="1"/>
  <c r="A176" i="241" s="1"/>
  <c r="A177" i="241" s="1"/>
  <c r="A178" i="241" s="1"/>
  <c r="A179" i="241" s="1"/>
  <c r="A180" i="241" s="1"/>
  <c r="A181" i="241" s="1"/>
  <c r="A182" i="241" s="1"/>
  <c r="A183" i="241" s="1"/>
  <c r="A184" i="241" s="1"/>
  <c r="A185" i="241" s="1"/>
  <c r="A186" i="241" s="1"/>
  <c r="A187" i="241" s="1"/>
  <c r="A188" i="241" s="1"/>
  <c r="A189" i="241" s="1"/>
  <c r="A190" i="241" s="1"/>
  <c r="A191" i="241" s="1"/>
  <c r="A192" i="241" s="1"/>
  <c r="A193" i="241" s="1"/>
  <c r="A194" i="241" s="1"/>
  <c r="A195" i="241" s="1"/>
  <c r="A196" i="241" s="1"/>
  <c r="A197" i="241" s="1"/>
  <c r="A198" i="241" s="1"/>
  <c r="A199" i="241" s="1"/>
  <c r="A200" i="241" s="1"/>
  <c r="A201" i="241" s="1"/>
  <c r="A202" i="241" s="1"/>
  <c r="A203" i="241" s="1"/>
  <c r="A204" i="241" s="1"/>
  <c r="A205" i="241" s="1"/>
  <c r="A206" i="241" s="1"/>
  <c r="A207" i="241" s="1"/>
  <c r="A208" i="241" s="1"/>
  <c r="A209" i="241" s="1"/>
  <c r="A210" i="241" s="1"/>
  <c r="A211" i="241" s="1"/>
  <c r="A212" i="241" s="1"/>
  <c r="A213" i="241" s="1"/>
  <c r="A214" i="241" s="1"/>
  <c r="A215" i="241" s="1"/>
  <c r="A216" i="241" s="1"/>
  <c r="A217" i="241" s="1"/>
  <c r="A218" i="241" s="1"/>
  <c r="A219" i="241" s="1"/>
  <c r="A220" i="241" s="1"/>
  <c r="A221" i="241" s="1"/>
  <c r="A222" i="241" s="1"/>
  <c r="A223" i="241" s="1"/>
  <c r="A224" i="241" s="1"/>
  <c r="A225" i="241" s="1"/>
  <c r="A226" i="241" s="1"/>
  <c r="A227" i="241" s="1"/>
  <c r="A228" i="241" s="1"/>
  <c r="A229" i="241" s="1"/>
  <c r="A230" i="241" s="1"/>
  <c r="A231" i="241" s="1"/>
  <c r="A232" i="241" s="1"/>
  <c r="A233" i="241" s="1"/>
  <c r="A234" i="241" s="1"/>
  <c r="A235" i="241" s="1"/>
  <c r="A236" i="241" s="1"/>
  <c r="A237" i="241" s="1"/>
  <c r="A238" i="241" s="1"/>
  <c r="A239" i="241" s="1"/>
  <c r="A240" i="241" s="1"/>
  <c r="A241" i="241" s="1"/>
  <c r="A242" i="241" s="1"/>
  <c r="A243" i="241" s="1"/>
  <c r="A244" i="241" s="1"/>
  <c r="A245" i="241" s="1"/>
  <c r="A246" i="241" s="1"/>
  <c r="A247" i="241" s="1"/>
  <c r="A248" i="241" s="1"/>
  <c r="A249" i="241" s="1"/>
  <c r="A250" i="241" s="1"/>
  <c r="A251" i="241" s="1"/>
  <c r="A252" i="241" s="1"/>
  <c r="A253" i="241" s="1"/>
  <c r="A254" i="241" s="1"/>
  <c r="A255" i="241" s="1"/>
  <c r="A256" i="241" s="1"/>
  <c r="A257" i="241" s="1"/>
  <c r="A258" i="241" s="1"/>
  <c r="A259" i="241" s="1"/>
  <c r="A260" i="241" s="1"/>
  <c r="A261" i="241" s="1"/>
  <c r="A262" i="241" s="1"/>
  <c r="A263" i="241" s="1"/>
  <c r="A264" i="241" s="1"/>
  <c r="A265" i="241" s="1"/>
  <c r="A266" i="241" s="1"/>
  <c r="A267" i="241" s="1"/>
  <c r="A268" i="241" s="1"/>
  <c r="A269" i="241" s="1"/>
  <c r="A270" i="241" s="1"/>
  <c r="A271" i="241" s="1"/>
  <c r="A272" i="241" s="1"/>
  <c r="A273" i="241" s="1"/>
  <c r="A274" i="241" s="1"/>
  <c r="A275" i="241" s="1"/>
  <c r="A276" i="241" s="1"/>
  <c r="A277" i="241" s="1"/>
  <c r="A278" i="241" s="1"/>
  <c r="A279" i="241" s="1"/>
  <c r="A280" i="241" s="1"/>
  <c r="A281" i="241" s="1"/>
  <c r="A282" i="241" s="1"/>
  <c r="A283" i="241" s="1"/>
  <c r="A284" i="241" s="1"/>
  <c r="A285" i="241" s="1"/>
  <c r="A286" i="241" s="1"/>
  <c r="A287" i="241" s="1"/>
  <c r="A288" i="241" s="1"/>
  <c r="A289" i="241" s="1"/>
  <c r="A290" i="241" s="1"/>
  <c r="A291" i="241" s="1"/>
  <c r="A292" i="241" s="1"/>
  <c r="A293" i="241" s="1"/>
  <c r="A294" i="241" s="1"/>
  <c r="A295" i="241" s="1"/>
  <c r="A296" i="241" s="1"/>
  <c r="A297" i="241" s="1"/>
  <c r="A298" i="241" s="1"/>
  <c r="A299" i="241" s="1"/>
  <c r="A300" i="241" s="1"/>
  <c r="A301" i="241" s="1"/>
  <c r="A302" i="241" s="1"/>
  <c r="A303" i="241" s="1"/>
  <c r="A304" i="241" s="1"/>
  <c r="A305" i="241" s="1"/>
  <c r="A306" i="241" s="1"/>
  <c r="A307" i="241" s="1"/>
  <c r="A308" i="241" s="1"/>
  <c r="A309" i="241" s="1"/>
  <c r="A310" i="241" s="1"/>
  <c r="A311" i="241" s="1"/>
  <c r="A312" i="241" s="1"/>
  <c r="A313" i="241" s="1"/>
  <c r="A314" i="241" s="1"/>
  <c r="A315" i="241" s="1"/>
  <c r="A316" i="241" s="1"/>
  <c r="A317" i="241" s="1"/>
  <c r="A318" i="241" s="1"/>
  <c r="A319" i="241" s="1"/>
  <c r="A320" i="241" s="1"/>
  <c r="A321" i="241" s="1"/>
  <c r="A322" i="241" s="1"/>
  <c r="A323" i="241" s="1"/>
  <c r="A324" i="241" s="1"/>
  <c r="A325" i="241" s="1"/>
  <c r="A326" i="241" s="1"/>
  <c r="A327" i="241" s="1"/>
  <c r="A328" i="241" s="1"/>
  <c r="A329" i="241" s="1"/>
  <c r="A330" i="241" s="1"/>
  <c r="A331" i="241" s="1"/>
  <c r="A332" i="241" s="1"/>
  <c r="A333" i="241" s="1"/>
  <c r="A334" i="241" s="1"/>
  <c r="A335" i="241" s="1"/>
  <c r="A336" i="241" s="1"/>
  <c r="A337" i="241" s="1"/>
  <c r="A338" i="241" s="1"/>
  <c r="A339" i="241" s="1"/>
  <c r="A340" i="241" s="1"/>
  <c r="A341" i="241" s="1"/>
  <c r="A342" i="241" s="1"/>
  <c r="A343" i="241" s="1"/>
  <c r="A344" i="241" s="1"/>
  <c r="A345" i="241" s="1"/>
  <c r="A346" i="241" s="1"/>
  <c r="A347" i="241" s="1"/>
  <c r="A348" i="241" s="1"/>
  <c r="A349" i="241" s="1"/>
  <c r="A350" i="241" s="1"/>
  <c r="A351" i="241" s="1"/>
  <c r="A352" i="241" s="1"/>
  <c r="A353" i="241" s="1"/>
  <c r="A354" i="241" s="1"/>
  <c r="A355" i="241" s="1"/>
  <c r="A356" i="241" s="1"/>
  <c r="A357" i="241" s="1"/>
  <c r="A358" i="241" s="1"/>
  <c r="A359" i="241" s="1"/>
  <c r="A360" i="241" s="1"/>
  <c r="A361" i="241" s="1"/>
  <c r="A362" i="241" s="1"/>
  <c r="A363" i="241" s="1"/>
  <c r="A364" i="241" s="1"/>
  <c r="A365" i="241" s="1"/>
  <c r="A366" i="241" s="1"/>
  <c r="A367" i="241" s="1"/>
  <c r="A368" i="241" s="1"/>
  <c r="A369" i="241" s="1"/>
  <c r="A370" i="241" s="1"/>
  <c r="A371" i="241" s="1"/>
  <c r="A372" i="241" s="1"/>
  <c r="A373" i="241" s="1"/>
  <c r="A374" i="241" s="1"/>
  <c r="A375" i="241" s="1"/>
  <c r="A376" i="241" s="1"/>
  <c r="A377" i="241" s="1"/>
  <c r="A378" i="241" s="1"/>
  <c r="A379" i="241" s="1"/>
  <c r="A380" i="241" s="1"/>
  <c r="A381" i="241" s="1"/>
  <c r="A382" i="241" s="1"/>
  <c r="A383" i="241" s="1"/>
  <c r="A384" i="241" s="1"/>
  <c r="A385" i="241" s="1"/>
  <c r="A386" i="241" s="1"/>
  <c r="A387" i="241" s="1"/>
  <c r="A388" i="241" s="1"/>
  <c r="A389" i="241" s="1"/>
  <c r="A390" i="241" s="1"/>
  <c r="A391" i="241" s="1"/>
  <c r="A392" i="241" s="1"/>
  <c r="A393" i="241" s="1"/>
  <c r="A394" i="241" s="1"/>
  <c r="A395" i="241" s="1"/>
  <c r="A396" i="241" s="1"/>
  <c r="A397" i="241" s="1"/>
  <c r="A398" i="241" s="1"/>
  <c r="A399" i="241" s="1"/>
  <c r="A400" i="241" s="1"/>
  <c r="A401" i="241" s="1"/>
  <c r="A402" i="241" s="1"/>
  <c r="A403" i="241" s="1"/>
  <c r="A404" i="241" s="1"/>
  <c r="A405" i="241" s="1"/>
  <c r="A406" i="241" s="1"/>
  <c r="A407" i="241" s="1"/>
  <c r="A408" i="241" s="1"/>
  <c r="A409" i="241" s="1"/>
  <c r="A410" i="241" s="1"/>
  <c r="A411" i="241" s="1"/>
  <c r="A412" i="241" s="1"/>
  <c r="A413" i="241" s="1"/>
  <c r="A414" i="241" s="1"/>
  <c r="A415" i="241" s="1"/>
  <c r="A416" i="241" s="1"/>
  <c r="A417" i="241" s="1"/>
  <c r="A418" i="241" s="1"/>
  <c r="A419" i="241" s="1"/>
  <c r="A420" i="241" s="1"/>
  <c r="A421" i="241" s="1"/>
  <c r="A422" i="241" s="1"/>
  <c r="A423" i="241" s="1"/>
  <c r="A424" i="241" s="1"/>
  <c r="A425" i="241" s="1"/>
  <c r="A426" i="241" s="1"/>
  <c r="A427" i="241" s="1"/>
  <c r="A428" i="241" s="1"/>
  <c r="A429" i="241" s="1"/>
  <c r="A430" i="241" s="1"/>
  <c r="A431" i="241" s="1"/>
  <c r="A432" i="241" s="1"/>
  <c r="A433" i="241" s="1"/>
  <c r="A434" i="241" s="1"/>
  <c r="A435" i="241" s="1"/>
  <c r="A436" i="241" s="1"/>
  <c r="A437" i="241" s="1"/>
  <c r="A438" i="241" s="1"/>
  <c r="A439" i="241" s="1"/>
  <c r="A440" i="241" s="1"/>
  <c r="A441" i="241" s="1"/>
  <c r="A442" i="241" s="1"/>
  <c r="A443" i="241" s="1"/>
  <c r="A444" i="241" s="1"/>
  <c r="A445" i="241" s="1"/>
  <c r="A446" i="241" s="1"/>
  <c r="A447" i="241" s="1"/>
  <c r="A448" i="241" s="1"/>
  <c r="A449" i="241" s="1"/>
  <c r="A450" i="241" s="1"/>
  <c r="A451" i="241" s="1"/>
  <c r="A452" i="241" s="1"/>
  <c r="A453" i="241" s="1"/>
  <c r="A454" i="241" s="1"/>
  <c r="A455" i="241" s="1"/>
  <c r="A456" i="241" s="1"/>
  <c r="A457" i="241" s="1"/>
  <c r="A458" i="241" s="1"/>
  <c r="A459" i="241" s="1"/>
  <c r="A460" i="241" s="1"/>
  <c r="A461" i="241" s="1"/>
  <c r="A462" i="241" s="1"/>
  <c r="A463" i="241" s="1"/>
  <c r="A464" i="241" s="1"/>
  <c r="A465" i="241" s="1"/>
  <c r="A466" i="241" s="1"/>
  <c r="A467" i="241" s="1"/>
  <c r="A468" i="241" s="1"/>
  <c r="A469" i="241" s="1"/>
  <c r="A470" i="241" s="1"/>
  <c r="A471" i="241" s="1"/>
  <c r="A472" i="241" s="1"/>
  <c r="A473" i="241" s="1"/>
  <c r="A474" i="241" s="1"/>
  <c r="A475" i="241" s="1"/>
  <c r="A476" i="241" s="1"/>
  <c r="A477" i="241" s="1"/>
  <c r="A478" i="241" s="1"/>
  <c r="A479" i="241" s="1"/>
  <c r="A480" i="241" s="1"/>
  <c r="A481" i="241" s="1"/>
  <c r="A482" i="241" s="1"/>
  <c r="A483" i="241" s="1"/>
  <c r="A484" i="241" s="1"/>
  <c r="A485" i="241" s="1"/>
  <c r="A486" i="241" s="1"/>
  <c r="A487" i="241" s="1"/>
  <c r="A488" i="241" s="1"/>
  <c r="A489" i="241" s="1"/>
  <c r="A490" i="241" s="1"/>
  <c r="A491" i="241" s="1"/>
  <c r="A492" i="241" s="1"/>
  <c r="A493" i="241" s="1"/>
  <c r="A494" i="241" s="1"/>
  <c r="A495" i="241" s="1"/>
  <c r="A496" i="241" s="1"/>
  <c r="A497" i="241" s="1"/>
  <c r="A498" i="241" s="1"/>
  <c r="A499" i="241" s="1"/>
  <c r="A500" i="241" s="1"/>
  <c r="A501" i="241" s="1"/>
  <c r="A502" i="241" s="1"/>
  <c r="A503" i="241" s="1"/>
  <c r="A504" i="241" s="1"/>
  <c r="A505" i="241" s="1"/>
  <c r="A506" i="241" s="1"/>
  <c r="A507" i="241" s="1"/>
  <c r="A508" i="241" s="1"/>
  <c r="D12" i="241"/>
  <c r="H10" i="241"/>
  <c r="F10" i="241"/>
  <c r="A2" i="241"/>
  <c r="C2" i="241" s="1"/>
  <c r="A1" i="241"/>
  <c r="C1" i="241" s="1"/>
  <c r="C13" i="240"/>
  <c r="B13" i="240"/>
  <c r="B14" i="240" s="1"/>
  <c r="B15" i="240" s="1"/>
  <c r="B16" i="240" s="1"/>
  <c r="B17" i="240" s="1"/>
  <c r="B18" i="240" s="1"/>
  <c r="B19" i="240" s="1"/>
  <c r="B20" i="240" s="1"/>
  <c r="B21" i="240" s="1"/>
  <c r="B22" i="240" s="1"/>
  <c r="B23" i="240" s="1"/>
  <c r="B24" i="240" s="1"/>
  <c r="B25" i="240" s="1"/>
  <c r="B26" i="240" s="1"/>
  <c r="B27" i="240" s="1"/>
  <c r="B28" i="240" s="1"/>
  <c r="B29" i="240" s="1"/>
  <c r="B30" i="240" s="1"/>
  <c r="B31" i="240" s="1"/>
  <c r="B32" i="240" s="1"/>
  <c r="B33" i="240" s="1"/>
  <c r="B34" i="240" s="1"/>
  <c r="B35" i="240" s="1"/>
  <c r="B36" i="240" s="1"/>
  <c r="B37" i="240" s="1"/>
  <c r="B38" i="240" s="1"/>
  <c r="B39" i="240" s="1"/>
  <c r="B40" i="240" s="1"/>
  <c r="B41" i="240" s="1"/>
  <c r="B42" i="240" s="1"/>
  <c r="B43" i="240" s="1"/>
  <c r="B44" i="240" s="1"/>
  <c r="B45" i="240" s="1"/>
  <c r="B46" i="240" s="1"/>
  <c r="B47" i="240" s="1"/>
  <c r="B48" i="240" s="1"/>
  <c r="B49" i="240" s="1"/>
  <c r="B50" i="240" s="1"/>
  <c r="B51" i="240" s="1"/>
  <c r="B52" i="240" s="1"/>
  <c r="B53" i="240" s="1"/>
  <c r="B54" i="240" s="1"/>
  <c r="B55" i="240" s="1"/>
  <c r="B56" i="240" s="1"/>
  <c r="B57" i="240" s="1"/>
  <c r="B58" i="240" s="1"/>
  <c r="B59" i="240" s="1"/>
  <c r="B60" i="240" s="1"/>
  <c r="B61" i="240" s="1"/>
  <c r="B62" i="240" s="1"/>
  <c r="B63" i="240" s="1"/>
  <c r="B64" i="240" s="1"/>
  <c r="B65" i="240" s="1"/>
  <c r="B66" i="240" s="1"/>
  <c r="B67" i="240" s="1"/>
  <c r="B68" i="240" s="1"/>
  <c r="B69" i="240" s="1"/>
  <c r="B70" i="240" s="1"/>
  <c r="B71" i="240" s="1"/>
  <c r="B72" i="240" s="1"/>
  <c r="B73" i="240" s="1"/>
  <c r="B74" i="240" s="1"/>
  <c r="B75" i="240" s="1"/>
  <c r="B76" i="240" s="1"/>
  <c r="B77" i="240" s="1"/>
  <c r="B78" i="240" s="1"/>
  <c r="B79" i="240" s="1"/>
  <c r="B80" i="240" s="1"/>
  <c r="B81" i="240" s="1"/>
  <c r="B82" i="240" s="1"/>
  <c r="B83" i="240" s="1"/>
  <c r="B84" i="240" s="1"/>
  <c r="B85" i="240" s="1"/>
  <c r="B86" i="240" s="1"/>
  <c r="B87" i="240" s="1"/>
  <c r="B88" i="240" s="1"/>
  <c r="B89" i="240" s="1"/>
  <c r="B90" i="240" s="1"/>
  <c r="B91" i="240" s="1"/>
  <c r="B92" i="240" s="1"/>
  <c r="B93" i="240" s="1"/>
  <c r="B94" i="240" s="1"/>
  <c r="B95" i="240" s="1"/>
  <c r="B96" i="240" s="1"/>
  <c r="B97" i="240" s="1"/>
  <c r="B98" i="240" s="1"/>
  <c r="B99" i="240" s="1"/>
  <c r="B100" i="240" s="1"/>
  <c r="B101" i="240" s="1"/>
  <c r="B102" i="240" s="1"/>
  <c r="B103" i="240" s="1"/>
  <c r="B104" i="240" s="1"/>
  <c r="B105" i="240" s="1"/>
  <c r="B106" i="240" s="1"/>
  <c r="B107" i="240" s="1"/>
  <c r="B108" i="240" s="1"/>
  <c r="B109" i="240" s="1"/>
  <c r="B110" i="240" s="1"/>
  <c r="B111" i="240" s="1"/>
  <c r="B112" i="240" s="1"/>
  <c r="B113" i="240" s="1"/>
  <c r="B114" i="240" s="1"/>
  <c r="B115" i="240" s="1"/>
  <c r="B116" i="240" s="1"/>
  <c r="B117" i="240" s="1"/>
  <c r="B118" i="240" s="1"/>
  <c r="B119" i="240" s="1"/>
  <c r="B120" i="240" s="1"/>
  <c r="B121" i="240" s="1"/>
  <c r="B122" i="240" s="1"/>
  <c r="B123" i="240" s="1"/>
  <c r="B124" i="240" s="1"/>
  <c r="B125" i="240" s="1"/>
  <c r="B126" i="240" s="1"/>
  <c r="B127" i="240" s="1"/>
  <c r="B128" i="240" s="1"/>
  <c r="B129" i="240" s="1"/>
  <c r="B130" i="240" s="1"/>
  <c r="B131" i="240" s="1"/>
  <c r="B132" i="240" s="1"/>
  <c r="B133" i="240" s="1"/>
  <c r="B134" i="240" s="1"/>
  <c r="B135" i="240" s="1"/>
  <c r="B136" i="240" s="1"/>
  <c r="B137" i="240" s="1"/>
  <c r="B138" i="240" s="1"/>
  <c r="B139" i="240" s="1"/>
  <c r="B140" i="240" s="1"/>
  <c r="B141" i="240" s="1"/>
  <c r="B142" i="240" s="1"/>
  <c r="B143" i="240" s="1"/>
  <c r="B144" i="240" s="1"/>
  <c r="B145" i="240" s="1"/>
  <c r="B146" i="240" s="1"/>
  <c r="B147" i="240" s="1"/>
  <c r="B148" i="240" s="1"/>
  <c r="B149" i="240" s="1"/>
  <c r="B150" i="240" s="1"/>
  <c r="B151" i="240" s="1"/>
  <c r="B152" i="240" s="1"/>
  <c r="B153" i="240" s="1"/>
  <c r="B154" i="240" s="1"/>
  <c r="B155" i="240" s="1"/>
  <c r="B156" i="240" s="1"/>
  <c r="B157" i="240" s="1"/>
  <c r="B158" i="240" s="1"/>
  <c r="B159" i="240" s="1"/>
  <c r="B160" i="240" s="1"/>
  <c r="B161" i="240" s="1"/>
  <c r="B162" i="240" s="1"/>
  <c r="B163" i="240" s="1"/>
  <c r="B164" i="240" s="1"/>
  <c r="B165" i="240" s="1"/>
  <c r="B166" i="240" s="1"/>
  <c r="B167" i="240" s="1"/>
  <c r="B168" i="240" s="1"/>
  <c r="B169" i="240" s="1"/>
  <c r="B170" i="240" s="1"/>
  <c r="B171" i="240" s="1"/>
  <c r="B172" i="240" s="1"/>
  <c r="B173" i="240" s="1"/>
  <c r="B174" i="240" s="1"/>
  <c r="B175" i="240" s="1"/>
  <c r="B176" i="240" s="1"/>
  <c r="B177" i="240" s="1"/>
  <c r="B178" i="240" s="1"/>
  <c r="B179" i="240" s="1"/>
  <c r="B180" i="240" s="1"/>
  <c r="B181" i="240" s="1"/>
  <c r="B182" i="240" s="1"/>
  <c r="B183" i="240" s="1"/>
  <c r="B184" i="240" s="1"/>
  <c r="B185" i="240" s="1"/>
  <c r="B186" i="240" s="1"/>
  <c r="B187" i="240" s="1"/>
  <c r="B188" i="240" s="1"/>
  <c r="B189" i="240" s="1"/>
  <c r="B190" i="240" s="1"/>
  <c r="B191" i="240" s="1"/>
  <c r="B192" i="240" s="1"/>
  <c r="B193" i="240" s="1"/>
  <c r="B194" i="240" s="1"/>
  <c r="B195" i="240" s="1"/>
  <c r="B196" i="240" s="1"/>
  <c r="B197" i="240" s="1"/>
  <c r="B198" i="240" s="1"/>
  <c r="B199" i="240" s="1"/>
  <c r="B200" i="240" s="1"/>
  <c r="B201" i="240" s="1"/>
  <c r="B202" i="240" s="1"/>
  <c r="B203" i="240" s="1"/>
  <c r="B204" i="240" s="1"/>
  <c r="B205" i="240" s="1"/>
  <c r="B206" i="240" s="1"/>
  <c r="B207" i="240" s="1"/>
  <c r="B208" i="240" s="1"/>
  <c r="B209" i="240" s="1"/>
  <c r="B210" i="240" s="1"/>
  <c r="B211" i="240" s="1"/>
  <c r="B212" i="240" s="1"/>
  <c r="B213" i="240" s="1"/>
  <c r="B214" i="240" s="1"/>
  <c r="B215" i="240" s="1"/>
  <c r="B216" i="240" s="1"/>
  <c r="B217" i="240" s="1"/>
  <c r="B218" i="240" s="1"/>
  <c r="B219" i="240" s="1"/>
  <c r="B220" i="240" s="1"/>
  <c r="B221" i="240" s="1"/>
  <c r="B222" i="240" s="1"/>
  <c r="B223" i="240" s="1"/>
  <c r="B224" i="240" s="1"/>
  <c r="B225" i="240" s="1"/>
  <c r="B226" i="240" s="1"/>
  <c r="B227" i="240" s="1"/>
  <c r="B228" i="240" s="1"/>
  <c r="B229" i="240" s="1"/>
  <c r="B230" i="240" s="1"/>
  <c r="B231" i="240" s="1"/>
  <c r="B232" i="240" s="1"/>
  <c r="B233" i="240" s="1"/>
  <c r="B234" i="240" s="1"/>
  <c r="B235" i="240" s="1"/>
  <c r="B236" i="240" s="1"/>
  <c r="B237" i="240" s="1"/>
  <c r="B238" i="240" s="1"/>
  <c r="B239" i="240" s="1"/>
  <c r="B240" i="240" s="1"/>
  <c r="B241" i="240" s="1"/>
  <c r="B242" i="240" s="1"/>
  <c r="B243" i="240" s="1"/>
  <c r="B244" i="240" s="1"/>
  <c r="B245" i="240" s="1"/>
  <c r="B246" i="240" s="1"/>
  <c r="B247" i="240" s="1"/>
  <c r="B248" i="240" s="1"/>
  <c r="B249" i="240" s="1"/>
  <c r="B250" i="240" s="1"/>
  <c r="B251" i="240" s="1"/>
  <c r="B252" i="240" s="1"/>
  <c r="B253" i="240" s="1"/>
  <c r="B254" i="240" s="1"/>
  <c r="B255" i="240" s="1"/>
  <c r="B256" i="240" s="1"/>
  <c r="B257" i="240" s="1"/>
  <c r="B258" i="240" s="1"/>
  <c r="B259" i="240" s="1"/>
  <c r="B260" i="240" s="1"/>
  <c r="B261" i="240" s="1"/>
  <c r="B262" i="240" s="1"/>
  <c r="B263" i="240" s="1"/>
  <c r="B264" i="240" s="1"/>
  <c r="B265" i="240" s="1"/>
  <c r="B266" i="240" s="1"/>
  <c r="B267" i="240" s="1"/>
  <c r="B268" i="240" s="1"/>
  <c r="B269" i="240" s="1"/>
  <c r="B270" i="240" s="1"/>
  <c r="B271" i="240" s="1"/>
  <c r="B272" i="240" s="1"/>
  <c r="B273" i="240" s="1"/>
  <c r="B274" i="240" s="1"/>
  <c r="B275" i="240" s="1"/>
  <c r="B276" i="240" s="1"/>
  <c r="B277" i="240" s="1"/>
  <c r="B278" i="240" s="1"/>
  <c r="B279" i="240" s="1"/>
  <c r="B280" i="240" s="1"/>
  <c r="B281" i="240" s="1"/>
  <c r="B282" i="240" s="1"/>
  <c r="B283" i="240" s="1"/>
  <c r="B284" i="240" s="1"/>
  <c r="B285" i="240" s="1"/>
  <c r="B286" i="240" s="1"/>
  <c r="B287" i="240" s="1"/>
  <c r="B288" i="240" s="1"/>
  <c r="B289" i="240" s="1"/>
  <c r="B290" i="240" s="1"/>
  <c r="B291" i="240" s="1"/>
  <c r="B292" i="240" s="1"/>
  <c r="B293" i="240" s="1"/>
  <c r="B294" i="240" s="1"/>
  <c r="B295" i="240" s="1"/>
  <c r="B296" i="240" s="1"/>
  <c r="B297" i="240" s="1"/>
  <c r="B298" i="240" s="1"/>
  <c r="B299" i="240" s="1"/>
  <c r="B300" i="240" s="1"/>
  <c r="B301" i="240" s="1"/>
  <c r="B302" i="240" s="1"/>
  <c r="B303" i="240" s="1"/>
  <c r="B304" i="240" s="1"/>
  <c r="B305" i="240" s="1"/>
  <c r="B306" i="240" s="1"/>
  <c r="B307" i="240" s="1"/>
  <c r="B308" i="240" s="1"/>
  <c r="B309" i="240" s="1"/>
  <c r="B310" i="240" s="1"/>
  <c r="B311" i="240" s="1"/>
  <c r="B312" i="240" s="1"/>
  <c r="B313" i="240" s="1"/>
  <c r="B314" i="240" s="1"/>
  <c r="B315" i="240" s="1"/>
  <c r="B316" i="240" s="1"/>
  <c r="B317" i="240" s="1"/>
  <c r="B318" i="240" s="1"/>
  <c r="B319" i="240" s="1"/>
  <c r="B320" i="240" s="1"/>
  <c r="B321" i="240" s="1"/>
  <c r="B322" i="240" s="1"/>
  <c r="B323" i="240" s="1"/>
  <c r="B324" i="240" s="1"/>
  <c r="B325" i="240" s="1"/>
  <c r="B326" i="240" s="1"/>
  <c r="B327" i="240" s="1"/>
  <c r="B328" i="240" s="1"/>
  <c r="B329" i="240" s="1"/>
  <c r="B330" i="240" s="1"/>
  <c r="B331" i="240" s="1"/>
  <c r="B332" i="240" s="1"/>
  <c r="B333" i="240" s="1"/>
  <c r="B334" i="240" s="1"/>
  <c r="B335" i="240" s="1"/>
  <c r="B336" i="240" s="1"/>
  <c r="B337" i="240" s="1"/>
  <c r="B338" i="240" s="1"/>
  <c r="B339" i="240" s="1"/>
  <c r="B340" i="240" s="1"/>
  <c r="B341" i="240" s="1"/>
  <c r="B342" i="240" s="1"/>
  <c r="B343" i="240" s="1"/>
  <c r="B344" i="240" s="1"/>
  <c r="B345" i="240" s="1"/>
  <c r="B346" i="240" s="1"/>
  <c r="B347" i="240" s="1"/>
  <c r="B348" i="240" s="1"/>
  <c r="B349" i="240" s="1"/>
  <c r="B350" i="240" s="1"/>
  <c r="B351" i="240" s="1"/>
  <c r="B352" i="240" s="1"/>
  <c r="B353" i="240" s="1"/>
  <c r="B354" i="240" s="1"/>
  <c r="B355" i="240" s="1"/>
  <c r="B356" i="240" s="1"/>
  <c r="B357" i="240" s="1"/>
  <c r="B358" i="240" s="1"/>
  <c r="B359" i="240" s="1"/>
  <c r="B360" i="240" s="1"/>
  <c r="B361" i="240" s="1"/>
  <c r="B362" i="240" s="1"/>
  <c r="B363" i="240" s="1"/>
  <c r="B364" i="240" s="1"/>
  <c r="B365" i="240" s="1"/>
  <c r="B366" i="240" s="1"/>
  <c r="B367" i="240" s="1"/>
  <c r="B368" i="240" s="1"/>
  <c r="B369" i="240" s="1"/>
  <c r="B370" i="240" s="1"/>
  <c r="B371" i="240" s="1"/>
  <c r="B372" i="240" s="1"/>
  <c r="B373" i="240" s="1"/>
  <c r="B374" i="240" s="1"/>
  <c r="B375" i="240" s="1"/>
  <c r="B376" i="240" s="1"/>
  <c r="B377" i="240" s="1"/>
  <c r="B378" i="240" s="1"/>
  <c r="B379" i="240" s="1"/>
  <c r="B380" i="240" s="1"/>
  <c r="B381" i="240" s="1"/>
  <c r="B382" i="240" s="1"/>
  <c r="B383" i="240" s="1"/>
  <c r="B384" i="240" s="1"/>
  <c r="B385" i="240" s="1"/>
  <c r="B386" i="240" s="1"/>
  <c r="B387" i="240" s="1"/>
  <c r="B388" i="240" s="1"/>
  <c r="B389" i="240" s="1"/>
  <c r="B390" i="240" s="1"/>
  <c r="B391" i="240" s="1"/>
  <c r="B392" i="240" s="1"/>
  <c r="B393" i="240" s="1"/>
  <c r="B394" i="240" s="1"/>
  <c r="B395" i="240" s="1"/>
  <c r="B396" i="240" s="1"/>
  <c r="B397" i="240" s="1"/>
  <c r="B398" i="240" s="1"/>
  <c r="B399" i="240" s="1"/>
  <c r="B400" i="240" s="1"/>
  <c r="B401" i="240" s="1"/>
  <c r="B402" i="240" s="1"/>
  <c r="B403" i="240" s="1"/>
  <c r="B404" i="240" s="1"/>
  <c r="B405" i="240" s="1"/>
  <c r="B406" i="240" s="1"/>
  <c r="B407" i="240" s="1"/>
  <c r="B408" i="240" s="1"/>
  <c r="B409" i="240" s="1"/>
  <c r="B410" i="240" s="1"/>
  <c r="B411" i="240" s="1"/>
  <c r="B412" i="240" s="1"/>
  <c r="B413" i="240" s="1"/>
  <c r="B414" i="240" s="1"/>
  <c r="B415" i="240" s="1"/>
  <c r="B416" i="240" s="1"/>
  <c r="B417" i="240" s="1"/>
  <c r="B418" i="240" s="1"/>
  <c r="B419" i="240" s="1"/>
  <c r="B420" i="240" s="1"/>
  <c r="B421" i="240" s="1"/>
  <c r="B422" i="240" s="1"/>
  <c r="B423" i="240" s="1"/>
  <c r="B424" i="240" s="1"/>
  <c r="B425" i="240" s="1"/>
  <c r="B426" i="240" s="1"/>
  <c r="B427" i="240" s="1"/>
  <c r="B428" i="240" s="1"/>
  <c r="B429" i="240" s="1"/>
  <c r="B430" i="240" s="1"/>
  <c r="B431" i="240" s="1"/>
  <c r="B432" i="240" s="1"/>
  <c r="B433" i="240" s="1"/>
  <c r="B434" i="240" s="1"/>
  <c r="B435" i="240" s="1"/>
  <c r="B436" i="240" s="1"/>
  <c r="B437" i="240" s="1"/>
  <c r="B438" i="240" s="1"/>
  <c r="B439" i="240" s="1"/>
  <c r="B440" i="240" s="1"/>
  <c r="B441" i="240" s="1"/>
  <c r="B442" i="240" s="1"/>
  <c r="B443" i="240" s="1"/>
  <c r="B444" i="240" s="1"/>
  <c r="B445" i="240" s="1"/>
  <c r="B446" i="240" s="1"/>
  <c r="B447" i="240" s="1"/>
  <c r="B448" i="240" s="1"/>
  <c r="B449" i="240" s="1"/>
  <c r="B450" i="240" s="1"/>
  <c r="B451" i="240" s="1"/>
  <c r="B452" i="240" s="1"/>
  <c r="B453" i="240" s="1"/>
  <c r="B454" i="240" s="1"/>
  <c r="B455" i="240" s="1"/>
  <c r="B456" i="240" s="1"/>
  <c r="B457" i="240" s="1"/>
  <c r="B458" i="240" s="1"/>
  <c r="B459" i="240" s="1"/>
  <c r="B460" i="240" s="1"/>
  <c r="B461" i="240" s="1"/>
  <c r="B462" i="240" s="1"/>
  <c r="B463" i="240" s="1"/>
  <c r="B464" i="240" s="1"/>
  <c r="B465" i="240" s="1"/>
  <c r="B466" i="240" s="1"/>
  <c r="B467" i="240" s="1"/>
  <c r="B468" i="240" s="1"/>
  <c r="B469" i="240" s="1"/>
  <c r="B470" i="240" s="1"/>
  <c r="B471" i="240" s="1"/>
  <c r="B472" i="240" s="1"/>
  <c r="B473" i="240" s="1"/>
  <c r="B474" i="240" s="1"/>
  <c r="B475" i="240" s="1"/>
  <c r="B476" i="240" s="1"/>
  <c r="B477" i="240" s="1"/>
  <c r="B478" i="240" s="1"/>
  <c r="B479" i="240" s="1"/>
  <c r="B480" i="240" s="1"/>
  <c r="B481" i="240" s="1"/>
  <c r="B482" i="240" s="1"/>
  <c r="B483" i="240" s="1"/>
  <c r="B484" i="240" s="1"/>
  <c r="B485" i="240" s="1"/>
  <c r="B486" i="240" s="1"/>
  <c r="B487" i="240" s="1"/>
  <c r="B488" i="240" s="1"/>
  <c r="B489" i="240" s="1"/>
  <c r="B490" i="240" s="1"/>
  <c r="B491" i="240" s="1"/>
  <c r="B492" i="240" s="1"/>
  <c r="B493" i="240" s="1"/>
  <c r="B494" i="240" s="1"/>
  <c r="B495" i="240" s="1"/>
  <c r="B496" i="240" s="1"/>
  <c r="B497" i="240" s="1"/>
  <c r="B498" i="240" s="1"/>
  <c r="B499" i="240" s="1"/>
  <c r="B500" i="240" s="1"/>
  <c r="B501" i="240" s="1"/>
  <c r="B502" i="240" s="1"/>
  <c r="B503" i="240" s="1"/>
  <c r="B504" i="240" s="1"/>
  <c r="B505" i="240" s="1"/>
  <c r="B506" i="240" s="1"/>
  <c r="B507" i="240" s="1"/>
  <c r="B508" i="240" s="1"/>
  <c r="B509" i="240" s="1"/>
  <c r="B510" i="240" s="1"/>
  <c r="B511" i="240" s="1"/>
  <c r="B512" i="240" s="1"/>
  <c r="A13" i="240"/>
  <c r="A14" i="240" s="1"/>
  <c r="A15" i="240" s="1"/>
  <c r="A16" i="240" s="1"/>
  <c r="A17" i="240" s="1"/>
  <c r="A18" i="240" s="1"/>
  <c r="A19" i="240" s="1"/>
  <c r="A20" i="240" s="1"/>
  <c r="A21" i="240" s="1"/>
  <c r="A22" i="240" s="1"/>
  <c r="A23" i="240" s="1"/>
  <c r="A24" i="240" s="1"/>
  <c r="A25" i="240" s="1"/>
  <c r="A26" i="240" s="1"/>
  <c r="A27" i="240" s="1"/>
  <c r="A28" i="240" s="1"/>
  <c r="A29" i="240" s="1"/>
  <c r="A30" i="240" s="1"/>
  <c r="A31" i="240" s="1"/>
  <c r="A32" i="240" s="1"/>
  <c r="A33" i="240" s="1"/>
  <c r="A34" i="240" s="1"/>
  <c r="A35" i="240" s="1"/>
  <c r="A36" i="240" s="1"/>
  <c r="A37" i="240" s="1"/>
  <c r="A38" i="240" s="1"/>
  <c r="A39" i="240" s="1"/>
  <c r="A40" i="240" s="1"/>
  <c r="A41" i="240" s="1"/>
  <c r="A42" i="240" s="1"/>
  <c r="A43" i="240" s="1"/>
  <c r="A44" i="240" s="1"/>
  <c r="A45" i="240" s="1"/>
  <c r="A46" i="240" s="1"/>
  <c r="A47" i="240" s="1"/>
  <c r="A48" i="240" s="1"/>
  <c r="A49" i="240" s="1"/>
  <c r="A50" i="240" s="1"/>
  <c r="A51" i="240" s="1"/>
  <c r="A52" i="240" s="1"/>
  <c r="A53" i="240" s="1"/>
  <c r="A54" i="240" s="1"/>
  <c r="A55" i="240" s="1"/>
  <c r="A56" i="240" s="1"/>
  <c r="A57" i="240" s="1"/>
  <c r="A58" i="240" s="1"/>
  <c r="A59" i="240" s="1"/>
  <c r="A60" i="240" s="1"/>
  <c r="A61" i="240" s="1"/>
  <c r="A62" i="240" s="1"/>
  <c r="A63" i="240" s="1"/>
  <c r="A64" i="240" s="1"/>
  <c r="A65" i="240" s="1"/>
  <c r="A66" i="240" s="1"/>
  <c r="A67" i="240" s="1"/>
  <c r="A68" i="240" s="1"/>
  <c r="A69" i="240" s="1"/>
  <c r="A70" i="240" s="1"/>
  <c r="A71" i="240" s="1"/>
  <c r="A72" i="240" s="1"/>
  <c r="A73" i="240" s="1"/>
  <c r="A74" i="240" s="1"/>
  <c r="A75" i="240" s="1"/>
  <c r="A76" i="240" s="1"/>
  <c r="A77" i="240" s="1"/>
  <c r="A78" i="240" s="1"/>
  <c r="A79" i="240" s="1"/>
  <c r="A80" i="240" s="1"/>
  <c r="A81" i="240" s="1"/>
  <c r="A82" i="240" s="1"/>
  <c r="A83" i="240" s="1"/>
  <c r="A84" i="240" s="1"/>
  <c r="A85" i="240" s="1"/>
  <c r="A86" i="240" s="1"/>
  <c r="A87" i="240" s="1"/>
  <c r="A88" i="240" s="1"/>
  <c r="A89" i="240" s="1"/>
  <c r="A90" i="240" s="1"/>
  <c r="A91" i="240" s="1"/>
  <c r="A92" i="240" s="1"/>
  <c r="A93" i="240" s="1"/>
  <c r="A94" i="240" s="1"/>
  <c r="A95" i="240" s="1"/>
  <c r="A96" i="240" s="1"/>
  <c r="A97" i="240" s="1"/>
  <c r="A98" i="240" s="1"/>
  <c r="A99" i="240" s="1"/>
  <c r="A100" i="240" s="1"/>
  <c r="A101" i="240" s="1"/>
  <c r="A102" i="240" s="1"/>
  <c r="A103" i="240" s="1"/>
  <c r="A104" i="240" s="1"/>
  <c r="A105" i="240" s="1"/>
  <c r="A106" i="240" s="1"/>
  <c r="A107" i="240" s="1"/>
  <c r="A108" i="240" s="1"/>
  <c r="A109" i="240" s="1"/>
  <c r="A110" i="240" s="1"/>
  <c r="A111" i="240" s="1"/>
  <c r="A112" i="240" s="1"/>
  <c r="A113" i="240" s="1"/>
  <c r="A114" i="240" s="1"/>
  <c r="A115" i="240" s="1"/>
  <c r="A116" i="240" s="1"/>
  <c r="A117" i="240" s="1"/>
  <c r="A118" i="240" s="1"/>
  <c r="A119" i="240" s="1"/>
  <c r="A120" i="240" s="1"/>
  <c r="A121" i="240" s="1"/>
  <c r="A122" i="240" s="1"/>
  <c r="A123" i="240" s="1"/>
  <c r="A124" i="240" s="1"/>
  <c r="A125" i="240" s="1"/>
  <c r="A126" i="240" s="1"/>
  <c r="A127" i="240" s="1"/>
  <c r="A128" i="240" s="1"/>
  <c r="A129" i="240" s="1"/>
  <c r="A130" i="240" s="1"/>
  <c r="A131" i="240" s="1"/>
  <c r="A132" i="240" s="1"/>
  <c r="A133" i="240" s="1"/>
  <c r="A134" i="240" s="1"/>
  <c r="A135" i="240" s="1"/>
  <c r="A136" i="240" s="1"/>
  <c r="A137" i="240" s="1"/>
  <c r="A138" i="240" s="1"/>
  <c r="A139" i="240" s="1"/>
  <c r="A140" i="240" s="1"/>
  <c r="A141" i="240" s="1"/>
  <c r="A142" i="240" s="1"/>
  <c r="A143" i="240" s="1"/>
  <c r="A144" i="240" s="1"/>
  <c r="A145" i="240" s="1"/>
  <c r="A146" i="240" s="1"/>
  <c r="A147" i="240" s="1"/>
  <c r="A148" i="240" s="1"/>
  <c r="A149" i="240" s="1"/>
  <c r="A150" i="240" s="1"/>
  <c r="A151" i="240" s="1"/>
  <c r="A152" i="240" s="1"/>
  <c r="A153" i="240" s="1"/>
  <c r="A154" i="240" s="1"/>
  <c r="A155" i="240" s="1"/>
  <c r="A156" i="240" s="1"/>
  <c r="A157" i="240" s="1"/>
  <c r="A158" i="240" s="1"/>
  <c r="A159" i="240" s="1"/>
  <c r="A160" i="240" s="1"/>
  <c r="A161" i="240" s="1"/>
  <c r="A162" i="240" s="1"/>
  <c r="A163" i="240" s="1"/>
  <c r="A164" i="240" s="1"/>
  <c r="A165" i="240" s="1"/>
  <c r="A166" i="240" s="1"/>
  <c r="A167" i="240" s="1"/>
  <c r="A168" i="240" s="1"/>
  <c r="A169" i="240" s="1"/>
  <c r="A170" i="240" s="1"/>
  <c r="A171" i="240" s="1"/>
  <c r="A172" i="240" s="1"/>
  <c r="A173" i="240" s="1"/>
  <c r="A174" i="240" s="1"/>
  <c r="A175" i="240" s="1"/>
  <c r="A176" i="240" s="1"/>
  <c r="A177" i="240" s="1"/>
  <c r="A178" i="240" s="1"/>
  <c r="A179" i="240" s="1"/>
  <c r="A180" i="240" s="1"/>
  <c r="A181" i="240" s="1"/>
  <c r="A182" i="240" s="1"/>
  <c r="A183" i="240" s="1"/>
  <c r="A184" i="240" s="1"/>
  <c r="A185" i="240" s="1"/>
  <c r="A186" i="240" s="1"/>
  <c r="A187" i="240" s="1"/>
  <c r="A188" i="240" s="1"/>
  <c r="A189" i="240" s="1"/>
  <c r="A190" i="240" s="1"/>
  <c r="A191" i="240" s="1"/>
  <c r="A192" i="240" s="1"/>
  <c r="A193" i="240" s="1"/>
  <c r="A194" i="240" s="1"/>
  <c r="A195" i="240" s="1"/>
  <c r="A196" i="240" s="1"/>
  <c r="A197" i="240" s="1"/>
  <c r="A198" i="240" s="1"/>
  <c r="A199" i="240" s="1"/>
  <c r="A200" i="240" s="1"/>
  <c r="A201" i="240" s="1"/>
  <c r="A202" i="240" s="1"/>
  <c r="A203" i="240" s="1"/>
  <c r="A204" i="240" s="1"/>
  <c r="A205" i="240" s="1"/>
  <c r="A206" i="240" s="1"/>
  <c r="A207" i="240" s="1"/>
  <c r="A208" i="240" s="1"/>
  <c r="A209" i="240" s="1"/>
  <c r="A210" i="240" s="1"/>
  <c r="A211" i="240" s="1"/>
  <c r="A212" i="240" s="1"/>
  <c r="A213" i="240" s="1"/>
  <c r="A214" i="240" s="1"/>
  <c r="A215" i="240" s="1"/>
  <c r="A216" i="240" s="1"/>
  <c r="A217" i="240" s="1"/>
  <c r="A218" i="240" s="1"/>
  <c r="A219" i="240" s="1"/>
  <c r="A220" i="240" s="1"/>
  <c r="A221" i="240" s="1"/>
  <c r="A222" i="240" s="1"/>
  <c r="A223" i="240" s="1"/>
  <c r="A224" i="240" s="1"/>
  <c r="A225" i="240" s="1"/>
  <c r="A226" i="240" s="1"/>
  <c r="A227" i="240" s="1"/>
  <c r="A228" i="240" s="1"/>
  <c r="A229" i="240" s="1"/>
  <c r="A230" i="240" s="1"/>
  <c r="A231" i="240" s="1"/>
  <c r="A232" i="240" s="1"/>
  <c r="A233" i="240" s="1"/>
  <c r="A234" i="240" s="1"/>
  <c r="A235" i="240" s="1"/>
  <c r="A236" i="240" s="1"/>
  <c r="A237" i="240" s="1"/>
  <c r="A238" i="240" s="1"/>
  <c r="A239" i="240" s="1"/>
  <c r="A240" i="240" s="1"/>
  <c r="A241" i="240" s="1"/>
  <c r="A242" i="240" s="1"/>
  <c r="A243" i="240" s="1"/>
  <c r="A244" i="240" s="1"/>
  <c r="A245" i="240" s="1"/>
  <c r="A246" i="240" s="1"/>
  <c r="A247" i="240" s="1"/>
  <c r="A248" i="240" s="1"/>
  <c r="A249" i="240" s="1"/>
  <c r="A250" i="240" s="1"/>
  <c r="A251" i="240" s="1"/>
  <c r="A252" i="240" s="1"/>
  <c r="A253" i="240" s="1"/>
  <c r="A254" i="240" s="1"/>
  <c r="A255" i="240" s="1"/>
  <c r="A256" i="240" s="1"/>
  <c r="A257" i="240" s="1"/>
  <c r="A258" i="240" s="1"/>
  <c r="A259" i="240" s="1"/>
  <c r="A260" i="240" s="1"/>
  <c r="A261" i="240" s="1"/>
  <c r="A262" i="240" s="1"/>
  <c r="A263" i="240" s="1"/>
  <c r="A264" i="240" s="1"/>
  <c r="A265" i="240" s="1"/>
  <c r="A266" i="240" s="1"/>
  <c r="A267" i="240" s="1"/>
  <c r="A268" i="240" s="1"/>
  <c r="A269" i="240" s="1"/>
  <c r="A270" i="240" s="1"/>
  <c r="A271" i="240" s="1"/>
  <c r="A272" i="240" s="1"/>
  <c r="A273" i="240" s="1"/>
  <c r="A274" i="240" s="1"/>
  <c r="A275" i="240" s="1"/>
  <c r="A276" i="240" s="1"/>
  <c r="A277" i="240" s="1"/>
  <c r="A278" i="240" s="1"/>
  <c r="A279" i="240" s="1"/>
  <c r="A280" i="240" s="1"/>
  <c r="A281" i="240" s="1"/>
  <c r="A282" i="240" s="1"/>
  <c r="A283" i="240" s="1"/>
  <c r="A284" i="240" s="1"/>
  <c r="A285" i="240" s="1"/>
  <c r="A286" i="240" s="1"/>
  <c r="A287" i="240" s="1"/>
  <c r="A288" i="240" s="1"/>
  <c r="A289" i="240" s="1"/>
  <c r="A290" i="240" s="1"/>
  <c r="A291" i="240" s="1"/>
  <c r="A292" i="240" s="1"/>
  <c r="A293" i="240" s="1"/>
  <c r="A294" i="240" s="1"/>
  <c r="A295" i="240" s="1"/>
  <c r="A296" i="240" s="1"/>
  <c r="A297" i="240" s="1"/>
  <c r="A298" i="240" s="1"/>
  <c r="A299" i="240" s="1"/>
  <c r="A300" i="240" s="1"/>
  <c r="A301" i="240" s="1"/>
  <c r="A302" i="240" s="1"/>
  <c r="A303" i="240" s="1"/>
  <c r="A304" i="240" s="1"/>
  <c r="A305" i="240" s="1"/>
  <c r="A306" i="240" s="1"/>
  <c r="A307" i="240" s="1"/>
  <c r="A308" i="240" s="1"/>
  <c r="A309" i="240" s="1"/>
  <c r="A310" i="240" s="1"/>
  <c r="A311" i="240" s="1"/>
  <c r="A312" i="240" s="1"/>
  <c r="A313" i="240" s="1"/>
  <c r="A314" i="240" s="1"/>
  <c r="A315" i="240" s="1"/>
  <c r="A316" i="240" s="1"/>
  <c r="A317" i="240" s="1"/>
  <c r="A318" i="240" s="1"/>
  <c r="A319" i="240" s="1"/>
  <c r="A320" i="240" s="1"/>
  <c r="A321" i="240" s="1"/>
  <c r="A322" i="240" s="1"/>
  <c r="A323" i="240" s="1"/>
  <c r="A324" i="240" s="1"/>
  <c r="A325" i="240" s="1"/>
  <c r="A326" i="240" s="1"/>
  <c r="A327" i="240" s="1"/>
  <c r="A328" i="240" s="1"/>
  <c r="A329" i="240" s="1"/>
  <c r="A330" i="240" s="1"/>
  <c r="A331" i="240" s="1"/>
  <c r="A332" i="240" s="1"/>
  <c r="A333" i="240" s="1"/>
  <c r="A334" i="240" s="1"/>
  <c r="A335" i="240" s="1"/>
  <c r="A336" i="240" s="1"/>
  <c r="A337" i="240" s="1"/>
  <c r="A338" i="240" s="1"/>
  <c r="A339" i="240" s="1"/>
  <c r="A340" i="240" s="1"/>
  <c r="A341" i="240" s="1"/>
  <c r="A342" i="240" s="1"/>
  <c r="A343" i="240" s="1"/>
  <c r="A344" i="240" s="1"/>
  <c r="A345" i="240" s="1"/>
  <c r="A346" i="240" s="1"/>
  <c r="A347" i="240" s="1"/>
  <c r="A348" i="240" s="1"/>
  <c r="A349" i="240" s="1"/>
  <c r="A350" i="240" s="1"/>
  <c r="A351" i="240" s="1"/>
  <c r="A352" i="240" s="1"/>
  <c r="A353" i="240" s="1"/>
  <c r="A354" i="240" s="1"/>
  <c r="A355" i="240" s="1"/>
  <c r="A356" i="240" s="1"/>
  <c r="A357" i="240" s="1"/>
  <c r="A358" i="240" s="1"/>
  <c r="A359" i="240" s="1"/>
  <c r="A360" i="240" s="1"/>
  <c r="A361" i="240" s="1"/>
  <c r="A362" i="240" s="1"/>
  <c r="A363" i="240" s="1"/>
  <c r="A364" i="240" s="1"/>
  <c r="A365" i="240" s="1"/>
  <c r="A366" i="240" s="1"/>
  <c r="A367" i="240" s="1"/>
  <c r="A368" i="240" s="1"/>
  <c r="A369" i="240" s="1"/>
  <c r="A370" i="240" s="1"/>
  <c r="A371" i="240" s="1"/>
  <c r="A372" i="240" s="1"/>
  <c r="A373" i="240" s="1"/>
  <c r="A374" i="240" s="1"/>
  <c r="A375" i="240" s="1"/>
  <c r="A376" i="240" s="1"/>
  <c r="A377" i="240" s="1"/>
  <c r="A378" i="240" s="1"/>
  <c r="A379" i="240" s="1"/>
  <c r="A380" i="240" s="1"/>
  <c r="A381" i="240" s="1"/>
  <c r="A382" i="240" s="1"/>
  <c r="A383" i="240" s="1"/>
  <c r="A384" i="240" s="1"/>
  <c r="A385" i="240" s="1"/>
  <c r="A386" i="240" s="1"/>
  <c r="A387" i="240" s="1"/>
  <c r="A388" i="240" s="1"/>
  <c r="A389" i="240" s="1"/>
  <c r="A390" i="240" s="1"/>
  <c r="A391" i="240" s="1"/>
  <c r="A392" i="240" s="1"/>
  <c r="A393" i="240" s="1"/>
  <c r="A394" i="240" s="1"/>
  <c r="A395" i="240" s="1"/>
  <c r="A396" i="240" s="1"/>
  <c r="A397" i="240" s="1"/>
  <c r="A398" i="240" s="1"/>
  <c r="A399" i="240" s="1"/>
  <c r="A400" i="240" s="1"/>
  <c r="A401" i="240" s="1"/>
  <c r="A402" i="240" s="1"/>
  <c r="A403" i="240" s="1"/>
  <c r="A404" i="240" s="1"/>
  <c r="A405" i="240" s="1"/>
  <c r="A406" i="240" s="1"/>
  <c r="A407" i="240" s="1"/>
  <c r="A408" i="240" s="1"/>
  <c r="A409" i="240" s="1"/>
  <c r="A410" i="240" s="1"/>
  <c r="A411" i="240" s="1"/>
  <c r="A412" i="240" s="1"/>
  <c r="A413" i="240" s="1"/>
  <c r="A414" i="240" s="1"/>
  <c r="A415" i="240" s="1"/>
  <c r="A416" i="240" s="1"/>
  <c r="A417" i="240" s="1"/>
  <c r="A418" i="240" s="1"/>
  <c r="A419" i="240" s="1"/>
  <c r="A420" i="240" s="1"/>
  <c r="A421" i="240" s="1"/>
  <c r="A422" i="240" s="1"/>
  <c r="A423" i="240" s="1"/>
  <c r="A424" i="240" s="1"/>
  <c r="A425" i="240" s="1"/>
  <c r="A426" i="240" s="1"/>
  <c r="A427" i="240" s="1"/>
  <c r="A428" i="240" s="1"/>
  <c r="A429" i="240" s="1"/>
  <c r="A430" i="240" s="1"/>
  <c r="A431" i="240" s="1"/>
  <c r="A432" i="240" s="1"/>
  <c r="A433" i="240" s="1"/>
  <c r="A434" i="240" s="1"/>
  <c r="A435" i="240" s="1"/>
  <c r="A436" i="240" s="1"/>
  <c r="A437" i="240" s="1"/>
  <c r="A438" i="240" s="1"/>
  <c r="A439" i="240" s="1"/>
  <c r="A440" i="240" s="1"/>
  <c r="A441" i="240" s="1"/>
  <c r="A442" i="240" s="1"/>
  <c r="A443" i="240" s="1"/>
  <c r="A444" i="240" s="1"/>
  <c r="A445" i="240" s="1"/>
  <c r="A446" i="240" s="1"/>
  <c r="A447" i="240" s="1"/>
  <c r="A448" i="240" s="1"/>
  <c r="A449" i="240" s="1"/>
  <c r="A450" i="240" s="1"/>
  <c r="A451" i="240" s="1"/>
  <c r="A452" i="240" s="1"/>
  <c r="A453" i="240" s="1"/>
  <c r="A454" i="240" s="1"/>
  <c r="A455" i="240" s="1"/>
  <c r="A456" i="240" s="1"/>
  <c r="A457" i="240" s="1"/>
  <c r="A458" i="240" s="1"/>
  <c r="A459" i="240" s="1"/>
  <c r="A460" i="240" s="1"/>
  <c r="A461" i="240" s="1"/>
  <c r="A462" i="240" s="1"/>
  <c r="A463" i="240" s="1"/>
  <c r="A464" i="240" s="1"/>
  <c r="A465" i="240" s="1"/>
  <c r="A466" i="240" s="1"/>
  <c r="A467" i="240" s="1"/>
  <c r="A468" i="240" s="1"/>
  <c r="A469" i="240" s="1"/>
  <c r="A470" i="240" s="1"/>
  <c r="A471" i="240" s="1"/>
  <c r="A472" i="240" s="1"/>
  <c r="A473" i="240" s="1"/>
  <c r="A474" i="240" s="1"/>
  <c r="A475" i="240" s="1"/>
  <c r="A476" i="240" s="1"/>
  <c r="A477" i="240" s="1"/>
  <c r="A478" i="240" s="1"/>
  <c r="A479" i="240" s="1"/>
  <c r="A480" i="240" s="1"/>
  <c r="A481" i="240" s="1"/>
  <c r="A482" i="240" s="1"/>
  <c r="A483" i="240" s="1"/>
  <c r="A484" i="240" s="1"/>
  <c r="A485" i="240" s="1"/>
  <c r="A486" i="240" s="1"/>
  <c r="A487" i="240" s="1"/>
  <c r="A488" i="240" s="1"/>
  <c r="A489" i="240" s="1"/>
  <c r="A490" i="240" s="1"/>
  <c r="A491" i="240" s="1"/>
  <c r="A492" i="240" s="1"/>
  <c r="A493" i="240" s="1"/>
  <c r="A494" i="240" s="1"/>
  <c r="A495" i="240" s="1"/>
  <c r="A496" i="240" s="1"/>
  <c r="A497" i="240" s="1"/>
  <c r="A498" i="240" s="1"/>
  <c r="A499" i="240" s="1"/>
  <c r="A500" i="240" s="1"/>
  <c r="A501" i="240" s="1"/>
  <c r="A502" i="240" s="1"/>
  <c r="A503" i="240" s="1"/>
  <c r="A504" i="240" s="1"/>
  <c r="A505" i="240" s="1"/>
  <c r="A506" i="240" s="1"/>
  <c r="A507" i="240" s="1"/>
  <c r="A508" i="240" s="1"/>
  <c r="A509" i="240" s="1"/>
  <c r="A510" i="240" s="1"/>
  <c r="A511" i="240" s="1"/>
  <c r="A512" i="240" s="1"/>
  <c r="D12" i="240"/>
  <c r="H10" i="240"/>
  <c r="F10" i="240"/>
  <c r="A2" i="240"/>
  <c r="C2" i="240" s="1"/>
  <c r="A1" i="240"/>
  <c r="C1" i="240" s="1"/>
  <c r="C13" i="232"/>
  <c r="D12" i="237"/>
  <c r="H10" i="237"/>
  <c r="F10" i="237"/>
  <c r="A2" i="237"/>
  <c r="C2" i="237" s="1"/>
  <c r="A1" i="237"/>
  <c r="C1" i="237" s="1"/>
  <c r="D113" i="225" a="1"/>
  <c r="D114" i="225" a="1"/>
  <c r="D115" i="225" a="1"/>
  <c r="D116" i="225" a="1"/>
  <c r="D117" i="225" a="1"/>
  <c r="D118" i="225" a="1"/>
  <c r="D119" i="225" a="1"/>
  <c r="D12" i="233"/>
  <c r="H10" i="233"/>
  <c r="F10" i="233"/>
  <c r="A2" i="233"/>
  <c r="C2" i="233" s="1"/>
  <c r="A1" i="233"/>
  <c r="C1" i="233" s="1"/>
  <c r="D12" i="232"/>
  <c r="H10" i="232"/>
  <c r="F10" i="232"/>
  <c r="A2" i="232"/>
  <c r="C2" i="232" s="1"/>
  <c r="A1" i="232"/>
  <c r="C1" i="232" s="1"/>
  <c r="D12" i="231"/>
  <c r="H10" i="231"/>
  <c r="F10" i="231"/>
  <c r="A2" i="231"/>
  <c r="C2" i="231" s="1"/>
  <c r="A1" i="231"/>
  <c r="C1" i="231" s="1"/>
  <c r="D12" i="230"/>
  <c r="H10" i="230"/>
  <c r="F10" i="230"/>
  <c r="A2" i="230"/>
  <c r="C2" i="230" s="1"/>
  <c r="A1" i="230"/>
  <c r="C1" i="230" s="1"/>
  <c r="D12" i="229"/>
  <c r="H10" i="229"/>
  <c r="F10" i="229"/>
  <c r="A10" i="229"/>
  <c r="A2" i="229"/>
  <c r="C2" i="229" s="1"/>
  <c r="A1" i="229"/>
  <c r="C1" i="229" s="1"/>
  <c r="D12" i="228"/>
  <c r="H10" i="228"/>
  <c r="F10" i="228"/>
  <c r="A10" i="228"/>
  <c r="A2" i="228"/>
  <c r="C2" i="228" s="1"/>
  <c r="A1" i="228"/>
  <c r="C1" i="228" s="1"/>
  <c r="B6" i="41"/>
  <c r="D12" i="227"/>
  <c r="H10" i="227"/>
  <c r="F10" i="227"/>
  <c r="A2" i="227"/>
  <c r="C2" i="227" s="1"/>
  <c r="A1" i="227"/>
  <c r="C1" i="227" s="1"/>
  <c r="D12" i="226"/>
  <c r="H10" i="226"/>
  <c r="F10" i="226"/>
  <c r="A2" i="226"/>
  <c r="C2" i="226" s="1"/>
  <c r="A1" i="226"/>
  <c r="C1" i="226" s="1"/>
  <c r="C14" i="241" l="1"/>
  <c r="D13" i="241"/>
  <c r="D13" i="240"/>
  <c r="C14" i="240"/>
  <c r="C14" i="232"/>
  <c r="C15" i="232" s="1"/>
  <c r="C16" i="232" s="1"/>
  <c r="C17" i="232" s="1"/>
  <c r="C18" i="232" s="1"/>
  <c r="C20" i="232" s="1"/>
  <c r="C21" i="232" s="1"/>
  <c r="C22" i="232" s="1"/>
  <c r="C23" i="232" s="1"/>
  <c r="C24" i="232" s="1"/>
  <c r="C26" i="232" s="1"/>
  <c r="C27" i="232" s="1"/>
  <c r="C28" i="232" s="1"/>
  <c r="C29" i="232" s="1"/>
  <c r="C30" i="232" s="1"/>
  <c r="C32" i="232" s="1"/>
  <c r="C33" i="232" s="1"/>
  <c r="C34" i="232" s="1"/>
  <c r="C35" i="232" s="1"/>
  <c r="C37" i="232" s="1"/>
  <c r="C38" i="232" s="1"/>
  <c r="C39" i="232" s="1"/>
  <c r="C40" i="232" s="1"/>
  <c r="C41" i="232" s="1"/>
  <c r="C42" i="232" s="1"/>
  <c r="C44" i="232" s="1"/>
  <c r="C45" i="232" s="1"/>
  <c r="C46" i="232" s="1"/>
  <c r="C47" i="232" s="1"/>
  <c r="C48" i="232" s="1"/>
  <c r="C49" i="232" s="1"/>
  <c r="C50" i="232" s="1"/>
  <c r="C51" i="232" s="1"/>
  <c r="C52" i="232" s="1"/>
  <c r="C53" i="232" s="1"/>
  <c r="C54" i="232" s="1"/>
  <c r="C55" i="232" s="1"/>
  <c r="C56" i="232" s="1"/>
  <c r="C57" i="232" s="1"/>
  <c r="C58" i="232" s="1"/>
  <c r="C59" i="232" s="1"/>
  <c r="C60" i="232" s="1"/>
  <c r="C61" i="232" s="1"/>
  <c r="C62" i="232" s="1"/>
  <c r="C63" i="232" s="1"/>
  <c r="C64" i="232" s="1"/>
  <c r="C65" i="232" s="1"/>
  <c r="C66" i="232" s="1"/>
  <c r="C67" i="232" s="1"/>
  <c r="C68" i="232" s="1"/>
  <c r="C69" i="232" s="1"/>
  <c r="C70" i="232" s="1"/>
  <c r="C71" i="232" s="1"/>
  <c r="C72" i="232" s="1"/>
  <c r="C73" i="232" s="1"/>
  <c r="C74" i="232" s="1"/>
  <c r="C75" i="232" s="1"/>
  <c r="C76" i="232" s="1"/>
  <c r="C77" i="232" s="1"/>
  <c r="C78" i="232" s="1"/>
  <c r="C79" i="232" s="1"/>
  <c r="C80" i="232" s="1"/>
  <c r="C81" i="232" s="1"/>
  <c r="C82" i="232" s="1"/>
  <c r="C83" i="232" s="1"/>
  <c r="C84" i="232" s="1"/>
  <c r="C85" i="232" s="1"/>
  <c r="C86" i="232" s="1"/>
  <c r="C87" i="232" s="1"/>
  <c r="I8" i="51"/>
  <c r="J8" i="51"/>
  <c r="I9" i="51"/>
  <c r="J9" i="51"/>
  <c r="I10" i="51"/>
  <c r="J10" i="51"/>
  <c r="I11" i="51"/>
  <c r="J11" i="51"/>
  <c r="I12" i="51"/>
  <c r="J12" i="51"/>
  <c r="I13" i="51"/>
  <c r="J13" i="51"/>
  <c r="I14" i="51"/>
  <c r="J14" i="51"/>
  <c r="I15" i="51"/>
  <c r="J15" i="51"/>
  <c r="I16" i="51"/>
  <c r="J16" i="51"/>
  <c r="I17" i="51"/>
  <c r="J17" i="51"/>
  <c r="I18" i="51"/>
  <c r="J18" i="51"/>
  <c r="I19" i="51"/>
  <c r="J19" i="51"/>
  <c r="I20" i="51"/>
  <c r="J20" i="51"/>
  <c r="I21" i="51"/>
  <c r="J21" i="51"/>
  <c r="I22" i="51"/>
  <c r="J22" i="51"/>
  <c r="I23" i="51"/>
  <c r="J23" i="51"/>
  <c r="I24" i="51"/>
  <c r="J24" i="51"/>
  <c r="I25" i="51"/>
  <c r="J25" i="51"/>
  <c r="I26" i="51"/>
  <c r="J26" i="51"/>
  <c r="I27" i="51"/>
  <c r="J27" i="51"/>
  <c r="I28" i="51"/>
  <c r="J28" i="51"/>
  <c r="I29" i="51"/>
  <c r="J29" i="51"/>
  <c r="I30" i="51"/>
  <c r="J30" i="51"/>
  <c r="I31" i="51"/>
  <c r="J31" i="51"/>
  <c r="I32" i="51"/>
  <c r="J32" i="51"/>
  <c r="I33" i="51"/>
  <c r="J33" i="51"/>
  <c r="I34" i="51"/>
  <c r="J34" i="51"/>
  <c r="I35" i="51"/>
  <c r="J35" i="51"/>
  <c r="I36" i="51"/>
  <c r="J36" i="51"/>
  <c r="I37" i="51"/>
  <c r="J37" i="51"/>
  <c r="I38" i="51"/>
  <c r="J38" i="51"/>
  <c r="I39" i="51"/>
  <c r="J39" i="51"/>
  <c r="I40" i="51"/>
  <c r="J40" i="51"/>
  <c r="I41" i="51"/>
  <c r="J41" i="51"/>
  <c r="I42" i="51"/>
  <c r="J42" i="51"/>
  <c r="I43" i="51"/>
  <c r="J43" i="51"/>
  <c r="I44" i="51"/>
  <c r="J44" i="51"/>
  <c r="I45" i="51"/>
  <c r="J45" i="51"/>
  <c r="I46" i="51"/>
  <c r="J46" i="51"/>
  <c r="I47" i="51"/>
  <c r="J47" i="51"/>
  <c r="I48" i="51"/>
  <c r="J48" i="51"/>
  <c r="I49" i="51"/>
  <c r="J49" i="51"/>
  <c r="I50" i="51"/>
  <c r="J50" i="51"/>
  <c r="I51" i="51"/>
  <c r="J51" i="51"/>
  <c r="I52" i="51"/>
  <c r="J52" i="51"/>
  <c r="I53" i="51"/>
  <c r="J53" i="51"/>
  <c r="I54" i="51"/>
  <c r="J54" i="51"/>
  <c r="I55" i="51"/>
  <c r="J55" i="51"/>
  <c r="I56" i="51"/>
  <c r="J56" i="51"/>
  <c r="I57" i="51"/>
  <c r="J57" i="51"/>
  <c r="I58" i="51"/>
  <c r="J58" i="51"/>
  <c r="I59" i="51"/>
  <c r="J59" i="51"/>
  <c r="I60" i="51"/>
  <c r="J60" i="51"/>
  <c r="I61" i="51"/>
  <c r="J61" i="51"/>
  <c r="I62" i="51"/>
  <c r="J62" i="51"/>
  <c r="I63" i="51"/>
  <c r="J63" i="51"/>
  <c r="I64" i="51"/>
  <c r="J64" i="51"/>
  <c r="I65" i="51"/>
  <c r="J65" i="51"/>
  <c r="I66" i="51"/>
  <c r="J66" i="51"/>
  <c r="I67" i="51"/>
  <c r="J67" i="51"/>
  <c r="I68" i="51"/>
  <c r="J68" i="51"/>
  <c r="I69" i="51"/>
  <c r="J69" i="51"/>
  <c r="I70" i="51"/>
  <c r="J70" i="51"/>
  <c r="I71" i="51"/>
  <c r="J71" i="51"/>
  <c r="I72" i="51"/>
  <c r="J72" i="51"/>
  <c r="I73" i="51"/>
  <c r="J73" i="51"/>
  <c r="I74" i="51"/>
  <c r="J74" i="51"/>
  <c r="I75" i="51"/>
  <c r="J75" i="51"/>
  <c r="I76" i="51"/>
  <c r="J76" i="51"/>
  <c r="I77" i="51"/>
  <c r="J77" i="51"/>
  <c r="I78" i="51"/>
  <c r="J78" i="51"/>
  <c r="I79" i="51"/>
  <c r="J79" i="51"/>
  <c r="I80" i="51"/>
  <c r="J80" i="51"/>
  <c r="I81" i="51"/>
  <c r="J81" i="51"/>
  <c r="I82" i="51"/>
  <c r="J82" i="51"/>
  <c r="I83" i="51"/>
  <c r="J83" i="51"/>
  <c r="I84" i="51"/>
  <c r="J84" i="51"/>
  <c r="I85" i="51"/>
  <c r="J85" i="51"/>
  <c r="I86" i="51"/>
  <c r="J86" i="51"/>
  <c r="I87" i="51"/>
  <c r="J87" i="51"/>
  <c r="I88" i="51"/>
  <c r="J88" i="51"/>
  <c r="I89" i="51"/>
  <c r="J89" i="51"/>
  <c r="I90" i="51"/>
  <c r="J90" i="51"/>
  <c r="I91" i="51"/>
  <c r="J91" i="51"/>
  <c r="I92" i="51"/>
  <c r="J92" i="51"/>
  <c r="I93" i="51"/>
  <c r="J93" i="51"/>
  <c r="I94" i="51"/>
  <c r="J94" i="51"/>
  <c r="I95" i="51"/>
  <c r="J95" i="51"/>
  <c r="I96" i="51"/>
  <c r="J96" i="51"/>
  <c r="I97" i="51"/>
  <c r="J97" i="51"/>
  <c r="I98" i="51"/>
  <c r="J98" i="51"/>
  <c r="I99" i="51"/>
  <c r="J99" i="51"/>
  <c r="I100" i="51"/>
  <c r="J100" i="51"/>
  <c r="I101" i="51"/>
  <c r="J101" i="51"/>
  <c r="I102" i="51"/>
  <c r="J102" i="51"/>
  <c r="I103" i="51"/>
  <c r="J103" i="51"/>
  <c r="I104" i="51"/>
  <c r="J104" i="51"/>
  <c r="I105" i="51"/>
  <c r="J105" i="51"/>
  <c r="I106" i="51"/>
  <c r="J106" i="51"/>
  <c r="Y1099" i="44"/>
  <c r="E1106" i="44"/>
  <c r="E1116" i="44"/>
  <c r="E1115" i="44"/>
  <c r="E1114" i="44"/>
  <c r="B13" i="237"/>
  <c r="A13" i="237"/>
  <c r="B13" i="226"/>
  <c r="A13" i="226"/>
  <c r="C13" i="226"/>
  <c r="C14" i="226" s="1"/>
  <c r="C15" i="226" s="1"/>
  <c r="C16" i="226" s="1"/>
  <c r="C17" i="226" s="1"/>
  <c r="C18" i="226" s="1"/>
  <c r="C19" i="226" s="1"/>
  <c r="C20" i="226" s="1"/>
  <c r="C21" i="226" s="1"/>
  <c r="C22" i="226" s="1"/>
  <c r="C13" i="237"/>
  <c r="C14" i="237" s="1"/>
  <c r="C15" i="237" s="1"/>
  <c r="C16" i="237" s="1"/>
  <c r="C17" i="237" s="1"/>
  <c r="C18" i="237" s="1"/>
  <c r="C19" i="237" s="1"/>
  <c r="C20" i="237" s="1"/>
  <c r="C21" i="237" s="1"/>
  <c r="C22" i="237" s="1"/>
  <c r="C23" i="237" s="1"/>
  <c r="C24" i="237" s="1"/>
  <c r="C25" i="237" s="1"/>
  <c r="C26" i="237" s="1"/>
  <c r="C27" i="237" s="1"/>
  <c r="C28" i="237" s="1"/>
  <c r="C29" i="237" s="1"/>
  <c r="C30" i="237" s="1"/>
  <c r="C31" i="237" s="1"/>
  <c r="C33" i="237" s="1"/>
  <c r="C34" i="237" s="1"/>
  <c r="C35" i="237" s="1"/>
  <c r="C36" i="237" s="1"/>
  <c r="C37" i="237" s="1"/>
  <c r="C38" i="237" s="1"/>
  <c r="C39" i="237" s="1"/>
  <c r="C40" i="237" s="1"/>
  <c r="C41" i="237" s="1"/>
  <c r="C42" i="237" s="1"/>
  <c r="C43" i="237" s="1"/>
  <c r="C44" i="237" s="1"/>
  <c r="C45" i="237" s="1"/>
  <c r="C46" i="237" s="1"/>
  <c r="C47" i="237" s="1"/>
  <c r="C48" i="237" s="1"/>
  <c r="C49" i="237" s="1"/>
  <c r="C50" i="237" s="1"/>
  <c r="C51" i="237" s="1"/>
  <c r="C52" i="237" s="1"/>
  <c r="C53" i="237" s="1"/>
  <c r="C54" i="237" s="1"/>
  <c r="C55" i="237" s="1"/>
  <c r="C56" i="237" s="1"/>
  <c r="C57" i="237" s="1"/>
  <c r="C58" i="237" s="1"/>
  <c r="C59" i="237" s="1"/>
  <c r="C60" i="237" s="1"/>
  <c r="C61" i="237" s="1"/>
  <c r="C62" i="237" s="1"/>
  <c r="C63" i="237" s="1"/>
  <c r="C64" i="237" s="1"/>
  <c r="C65" i="237" s="1"/>
  <c r="C66" i="237" s="1"/>
  <c r="C67" i="237" s="1"/>
  <c r="C69" i="237" s="1"/>
  <c r="C70" i="237" s="1"/>
  <c r="C71" i="237" s="1"/>
  <c r="C72" i="237" s="1"/>
  <c r="C73" i="237" s="1"/>
  <c r="C74" i="237" s="1"/>
  <c r="C75" i="237" s="1"/>
  <c r="C76" i="237" s="1"/>
  <c r="C77" i="237" s="1"/>
  <c r="C78" i="237" s="1"/>
  <c r="C79" i="237" s="1"/>
  <c r="C80" i="237" s="1"/>
  <c r="C81" i="237" s="1"/>
  <c r="C82" i="237" s="1"/>
  <c r="C83" i="237" s="1"/>
  <c r="C23" i="226" l="1"/>
  <c r="D14" i="241"/>
  <c r="C15" i="241"/>
  <c r="C15" i="240"/>
  <c r="D14" i="240"/>
  <c r="C84" i="237"/>
  <c r="C85" i="237" s="1"/>
  <c r="C86" i="237" s="1"/>
  <c r="C87" i="237" s="1"/>
  <c r="C88" i="237" s="1"/>
  <c r="C89" i="237" s="1"/>
  <c r="C90" i="237" s="1"/>
  <c r="C91" i="237" s="1"/>
  <c r="C92" i="237" s="1"/>
  <c r="C93" i="237" s="1"/>
  <c r="C94" i="237" s="1"/>
  <c r="C95" i="237" s="1"/>
  <c r="C96" i="237" s="1"/>
  <c r="C97" i="237" s="1"/>
  <c r="C98" i="237" s="1"/>
  <c r="C99" i="237" s="1"/>
  <c r="C100" i="237" s="1"/>
  <c r="C101" i="237" s="1"/>
  <c r="C102" i="237" s="1"/>
  <c r="C103" i="237" s="1"/>
  <c r="C104" i="237" s="1"/>
  <c r="C105" i="237" s="1"/>
  <c r="C106" i="237" s="1"/>
  <c r="C107" i="237" s="1"/>
  <c r="C108" i="237" s="1"/>
  <c r="C109" i="237" s="1"/>
  <c r="C110" i="237" s="1"/>
  <c r="C111" i="237" s="1"/>
  <c r="C112" i="237" s="1"/>
  <c r="C113" i="237" s="1"/>
  <c r="C114" i="237" s="1"/>
  <c r="C115" i="237" s="1"/>
  <c r="C116" i="237" s="1"/>
  <c r="C117" i="237" s="1"/>
  <c r="B14" i="226"/>
  <c r="D13" i="237"/>
  <c r="D13" i="226"/>
  <c r="A14" i="226"/>
  <c r="J41" i="225"/>
  <c r="J42" i="225"/>
  <c r="J43" i="225"/>
  <c r="J44" i="225"/>
  <c r="J45" i="225"/>
  <c r="J46" i="225"/>
  <c r="J47" i="225"/>
  <c r="J48" i="225"/>
  <c r="J49" i="225"/>
  <c r="J50" i="225"/>
  <c r="J51" i="225"/>
  <c r="J52" i="225"/>
  <c r="J53" i="225"/>
  <c r="J54" i="225"/>
  <c r="J55" i="225"/>
  <c r="J56" i="225"/>
  <c r="J57" i="225"/>
  <c r="J58" i="225"/>
  <c r="J59" i="225"/>
  <c r="J60" i="225"/>
  <c r="J61" i="225"/>
  <c r="J62" i="225"/>
  <c r="J63" i="225"/>
  <c r="J64" i="225"/>
  <c r="J65" i="225"/>
  <c r="J66" i="225"/>
  <c r="J67" i="225"/>
  <c r="J68" i="225"/>
  <c r="J69" i="225"/>
  <c r="J70" i="225"/>
  <c r="J71" i="225"/>
  <c r="J72" i="225"/>
  <c r="J73" i="225"/>
  <c r="J74" i="225"/>
  <c r="J75" i="225"/>
  <c r="J76" i="225"/>
  <c r="J77" i="225"/>
  <c r="J78" i="225"/>
  <c r="J79" i="225"/>
  <c r="J80" i="225"/>
  <c r="J81" i="225"/>
  <c r="J82" i="225"/>
  <c r="J83" i="225"/>
  <c r="J84" i="225"/>
  <c r="J85" i="225"/>
  <c r="J86" i="225"/>
  <c r="J87" i="225"/>
  <c r="J88" i="225"/>
  <c r="J89" i="225"/>
  <c r="J90" i="225"/>
  <c r="J91" i="225"/>
  <c r="J92" i="225"/>
  <c r="J93" i="225"/>
  <c r="J94" i="225"/>
  <c r="J95" i="225"/>
  <c r="J96" i="225"/>
  <c r="J97" i="225"/>
  <c r="J98" i="225"/>
  <c r="J99" i="225"/>
  <c r="J100" i="225"/>
  <c r="J101" i="225"/>
  <c r="J102" i="225"/>
  <c r="J103" i="225"/>
  <c r="J104" i="225"/>
  <c r="J105" i="225"/>
  <c r="J106" i="225"/>
  <c r="J107" i="225"/>
  <c r="J108" i="225"/>
  <c r="J109" i="225"/>
  <c r="J110" i="225"/>
  <c r="J111" i="225"/>
  <c r="J112" i="225"/>
  <c r="J113" i="225"/>
  <c r="J114" i="225"/>
  <c r="J115" i="225"/>
  <c r="J116" i="225"/>
  <c r="J117" i="225"/>
  <c r="J118" i="225"/>
  <c r="J119" i="225"/>
  <c r="J31" i="225"/>
  <c r="J32" i="225"/>
  <c r="J33" i="225"/>
  <c r="J34" i="225"/>
  <c r="J35" i="225"/>
  <c r="J36" i="225"/>
  <c r="J37" i="225"/>
  <c r="J38" i="225"/>
  <c r="J39" i="225"/>
  <c r="J40" i="225"/>
  <c r="J22" i="225"/>
  <c r="J23" i="225"/>
  <c r="J24" i="225"/>
  <c r="J25" i="225"/>
  <c r="J26" i="225"/>
  <c r="J27" i="225"/>
  <c r="J28" i="225"/>
  <c r="J29" i="225"/>
  <c r="J30" i="225"/>
  <c r="J21" i="225"/>
  <c r="B14" i="237"/>
  <c r="A14" i="237"/>
  <c r="C24" i="226" l="1"/>
  <c r="C25" i="226" s="1"/>
  <c r="C27" i="226" s="1"/>
  <c r="C28" i="226" s="1"/>
  <c r="C29" i="226" s="1"/>
  <c r="C30" i="226" s="1"/>
  <c r="C31" i="226" s="1"/>
  <c r="C32" i="226" s="1"/>
  <c r="C33" i="226" s="1"/>
  <c r="C34" i="226" s="1"/>
  <c r="C35" i="226" s="1"/>
  <c r="C36" i="226" s="1"/>
  <c r="C37" i="226" s="1"/>
  <c r="C38" i="226" s="1"/>
  <c r="C39" i="226" s="1"/>
  <c r="C40" i="226" s="1"/>
  <c r="C41" i="226" s="1"/>
  <c r="C42" i="226" s="1"/>
  <c r="C43" i="226" s="1"/>
  <c r="C44" i="226" s="1"/>
  <c r="C45" i="226" s="1"/>
  <c r="C46" i="226" s="1"/>
  <c r="C47" i="226" s="1"/>
  <c r="C48" i="226" s="1"/>
  <c r="C49" i="226" s="1"/>
  <c r="C50" i="226" s="1"/>
  <c r="C51" i="226" s="1"/>
  <c r="C52" i="226" s="1"/>
  <c r="C53" i="226" s="1"/>
  <c r="C54" i="226" s="1"/>
  <c r="C55" i="226" s="1"/>
  <c r="C56" i="226" s="1"/>
  <c r="C57" i="226" s="1"/>
  <c r="C58" i="226" s="1"/>
  <c r="C59" i="226" s="1"/>
  <c r="C60" i="226" s="1"/>
  <c r="C62" i="226" s="1"/>
  <c r="C63" i="226" s="1"/>
  <c r="C64" i="226" s="1"/>
  <c r="C65" i="226" s="1"/>
  <c r="C66" i="226" s="1"/>
  <c r="C67" i="226" s="1"/>
  <c r="C68" i="226" s="1"/>
  <c r="C69" i="226" s="1"/>
  <c r="C70" i="226" s="1"/>
  <c r="C71" i="226" s="1"/>
  <c r="C72" i="226" s="1"/>
  <c r="C73" i="226" s="1"/>
  <c r="C74" i="226" s="1"/>
  <c r="C75" i="226" s="1"/>
  <c r="C76" i="226" s="1"/>
  <c r="C77" i="226" s="1"/>
  <c r="C78" i="226" s="1"/>
  <c r="C79" i="226" s="1"/>
  <c r="C80" i="226" s="1"/>
  <c r="C81" i="226" s="1"/>
  <c r="C82" i="226" s="1"/>
  <c r="C83" i="226" s="1"/>
  <c r="C84" i="226" s="1"/>
  <c r="C85" i="226" s="1"/>
  <c r="C86" i="226" s="1"/>
  <c r="C87" i="226" s="1"/>
  <c r="C88" i="226" s="1"/>
  <c r="C89" i="226" s="1"/>
  <c r="C91" i="226" s="1"/>
  <c r="C92" i="226" s="1"/>
  <c r="C93" i="226" s="1"/>
  <c r="C94" i="226" s="1"/>
  <c r="C95" i="226" s="1"/>
  <c r="C96" i="226" s="1"/>
  <c r="C97" i="226" s="1"/>
  <c r="C98" i="226" s="1"/>
  <c r="C99" i="226" s="1"/>
  <c r="C100" i="226" s="1"/>
  <c r="C102" i="226" s="1"/>
  <c r="C103" i="226" s="1"/>
  <c r="C104" i="226" s="1"/>
  <c r="C105" i="226" s="1"/>
  <c r="C106" i="226" s="1"/>
  <c r="C107" i="226" s="1"/>
  <c r="C108" i="226" s="1"/>
  <c r="C109" i="226" s="1"/>
  <c r="C110" i="226" s="1"/>
  <c r="C111" i="226" s="1"/>
  <c r="C112" i="226" s="1"/>
  <c r="C113" i="226" s="1"/>
  <c r="C114" i="226" s="1"/>
  <c r="C115" i="226" s="1"/>
  <c r="C117" i="226" s="1"/>
  <c r="C118" i="226" s="1"/>
  <c r="C119" i="226" s="1"/>
  <c r="C120" i="226" s="1"/>
  <c r="C121" i="226" s="1"/>
  <c r="C122" i="226" s="1"/>
  <c r="C124" i="226" s="1"/>
  <c r="C125" i="226" s="1"/>
  <c r="C126" i="226" s="1"/>
  <c r="C127" i="226" s="1"/>
  <c r="C128" i="226" s="1"/>
  <c r="C129" i="226" s="1"/>
  <c r="C130" i="226" s="1"/>
  <c r="C132" i="226" s="1"/>
  <c r="C133" i="226" s="1"/>
  <c r="C134" i="226" s="1"/>
  <c r="C135" i="226" s="1"/>
  <c r="C136" i="226" s="1"/>
  <c r="C137" i="226" s="1"/>
  <c r="C139" i="226" s="1"/>
  <c r="C140" i="226" s="1"/>
  <c r="C141" i="226" s="1"/>
  <c r="C142" i="226" s="1"/>
  <c r="C143" i="226" s="1"/>
  <c r="D15" i="241"/>
  <c r="C16" i="241"/>
  <c r="C16" i="240"/>
  <c r="D15" i="240"/>
  <c r="D14" i="237"/>
  <c r="B15" i="226"/>
  <c r="B16" i="226" s="1"/>
  <c r="D14" i="226"/>
  <c r="A15" i="226"/>
  <c r="A3" i="48"/>
  <c r="A5" i="48"/>
  <c r="A15" i="48"/>
  <c r="A13" i="48"/>
  <c r="A9" i="48"/>
  <c r="A15" i="237"/>
  <c r="B15" i="237"/>
  <c r="D16" i="241" l="1"/>
  <c r="C17" i="241"/>
  <c r="D16" i="240"/>
  <c r="C17" i="240"/>
  <c r="D15" i="237"/>
  <c r="B17" i="226"/>
  <c r="A16" i="226"/>
  <c r="D15" i="226"/>
  <c r="D54" i="51"/>
  <c r="D55" i="51" s="1"/>
  <c r="D56" i="51" s="1"/>
  <c r="D57" i="51" s="1"/>
  <c r="D58" i="51" s="1"/>
  <c r="D59" i="51" s="1"/>
  <c r="D60" i="51" s="1"/>
  <c r="A61" i="51"/>
  <c r="B61" i="51"/>
  <c r="C61" i="51"/>
  <c r="D61" i="51"/>
  <c r="A62" i="51"/>
  <c r="B62" i="51"/>
  <c r="C62" i="51"/>
  <c r="D62" i="51"/>
  <c r="A63" i="51"/>
  <c r="B63" i="51"/>
  <c r="C63" i="51"/>
  <c r="D63" i="51"/>
  <c r="A64" i="51"/>
  <c r="B64" i="51"/>
  <c r="C64" i="51"/>
  <c r="D64" i="51"/>
  <c r="A65" i="51"/>
  <c r="B65" i="51"/>
  <c r="C65" i="51"/>
  <c r="D65" i="51"/>
  <c r="A66" i="51"/>
  <c r="B66" i="51"/>
  <c r="C66" i="51"/>
  <c r="D66" i="51"/>
  <c r="A67" i="51"/>
  <c r="B67" i="51"/>
  <c r="C67" i="51"/>
  <c r="D67" i="51"/>
  <c r="A68" i="51"/>
  <c r="B68" i="51"/>
  <c r="C68" i="51"/>
  <c r="D68" i="51"/>
  <c r="A69" i="51"/>
  <c r="B69" i="51"/>
  <c r="C69" i="51"/>
  <c r="D69" i="51"/>
  <c r="A70" i="51"/>
  <c r="B70" i="51"/>
  <c r="C70" i="51"/>
  <c r="D70" i="51"/>
  <c r="A71" i="51"/>
  <c r="B71" i="51"/>
  <c r="C71" i="51"/>
  <c r="D71" i="51"/>
  <c r="A72" i="51"/>
  <c r="B72" i="51"/>
  <c r="C72" i="51"/>
  <c r="D72" i="51"/>
  <c r="A73" i="51"/>
  <c r="B73" i="51"/>
  <c r="C73" i="51"/>
  <c r="D73" i="51"/>
  <c r="A74" i="51"/>
  <c r="B74" i="51"/>
  <c r="C74" i="51"/>
  <c r="D74" i="51"/>
  <c r="A75" i="51"/>
  <c r="B75" i="51"/>
  <c r="C75" i="51"/>
  <c r="D75" i="51"/>
  <c r="A76" i="51"/>
  <c r="B76" i="51"/>
  <c r="C76" i="51"/>
  <c r="D76" i="51"/>
  <c r="A77" i="51"/>
  <c r="B77" i="51"/>
  <c r="C77" i="51"/>
  <c r="D77" i="51"/>
  <c r="A78" i="51"/>
  <c r="B78" i="51"/>
  <c r="C78" i="51"/>
  <c r="D78" i="51"/>
  <c r="A79" i="51"/>
  <c r="B79" i="51"/>
  <c r="C79" i="51"/>
  <c r="D79" i="51"/>
  <c r="A80" i="51"/>
  <c r="B80" i="51"/>
  <c r="C80" i="51"/>
  <c r="D80" i="51"/>
  <c r="A81" i="51"/>
  <c r="B81" i="51"/>
  <c r="C81" i="51"/>
  <c r="D81" i="51"/>
  <c r="A82" i="51"/>
  <c r="B82" i="51"/>
  <c r="C82" i="51"/>
  <c r="D82" i="51"/>
  <c r="A83" i="51"/>
  <c r="B83" i="51"/>
  <c r="C83" i="51"/>
  <c r="D83" i="51"/>
  <c r="A84" i="51"/>
  <c r="B84" i="51"/>
  <c r="C84" i="51"/>
  <c r="D84" i="51"/>
  <c r="A85" i="51"/>
  <c r="B85" i="51"/>
  <c r="C85" i="51"/>
  <c r="D85" i="51"/>
  <c r="A86" i="51"/>
  <c r="B86" i="51"/>
  <c r="C86" i="51"/>
  <c r="D86" i="51"/>
  <c r="A87" i="51"/>
  <c r="B87" i="51"/>
  <c r="C87" i="51"/>
  <c r="D87" i="51"/>
  <c r="A88" i="51"/>
  <c r="B88" i="51"/>
  <c r="C88" i="51"/>
  <c r="D88" i="51"/>
  <c r="A89" i="51"/>
  <c r="B89" i="51"/>
  <c r="C89" i="51"/>
  <c r="D89" i="51"/>
  <c r="A90" i="51"/>
  <c r="B90" i="51"/>
  <c r="C90" i="51"/>
  <c r="D90" i="51"/>
  <c r="A91" i="51"/>
  <c r="B91" i="51"/>
  <c r="C91" i="51"/>
  <c r="D91" i="51"/>
  <c r="A92" i="51"/>
  <c r="B92" i="51"/>
  <c r="C92" i="51"/>
  <c r="D92" i="51"/>
  <c r="A93" i="51"/>
  <c r="B93" i="51"/>
  <c r="C93" i="51"/>
  <c r="D93" i="51"/>
  <c r="A94" i="51"/>
  <c r="B94" i="51"/>
  <c r="C94" i="51"/>
  <c r="D94" i="51"/>
  <c r="A95" i="51"/>
  <c r="B95" i="51"/>
  <c r="C95" i="51"/>
  <c r="D95" i="51"/>
  <c r="A96" i="51"/>
  <c r="B96" i="51"/>
  <c r="C96" i="51"/>
  <c r="D96" i="51"/>
  <c r="A97" i="51"/>
  <c r="B97" i="51"/>
  <c r="C97" i="51"/>
  <c r="D97" i="51"/>
  <c r="A98" i="51"/>
  <c r="B98" i="51"/>
  <c r="C98" i="51"/>
  <c r="D98" i="51"/>
  <c r="A99" i="51"/>
  <c r="B99" i="51"/>
  <c r="C99" i="51"/>
  <c r="D99" i="51"/>
  <c r="A100" i="51"/>
  <c r="B100" i="51"/>
  <c r="C100" i="51"/>
  <c r="D100" i="51"/>
  <c r="A101" i="51"/>
  <c r="B101" i="51"/>
  <c r="C101" i="51"/>
  <c r="D101" i="51"/>
  <c r="A102" i="51"/>
  <c r="B102" i="51"/>
  <c r="C102" i="51"/>
  <c r="D102" i="51"/>
  <c r="A103" i="51"/>
  <c r="B103" i="51"/>
  <c r="C103" i="51"/>
  <c r="D103" i="51"/>
  <c r="A104" i="51"/>
  <c r="B104" i="51"/>
  <c r="C104" i="51"/>
  <c r="D104" i="51"/>
  <c r="A105" i="51"/>
  <c r="B105" i="51"/>
  <c r="C105" i="51"/>
  <c r="D105" i="51"/>
  <c r="A106" i="51"/>
  <c r="B106" i="51"/>
  <c r="C106" i="51"/>
  <c r="D106" i="51"/>
  <c r="A16" i="237"/>
  <c r="B13" i="232"/>
  <c r="B13" i="231"/>
  <c r="C13" i="231"/>
  <c r="C14" i="231" s="1"/>
  <c r="C15" i="231" s="1"/>
  <c r="C16" i="231" s="1"/>
  <c r="C17" i="231" s="1"/>
  <c r="C18" i="231" s="1"/>
  <c r="C19" i="231" s="1"/>
  <c r="C20" i="231" s="1"/>
  <c r="C21" i="231" s="1"/>
  <c r="C23" i="231" s="1"/>
  <c r="C24" i="231" s="1"/>
  <c r="C25" i="231" s="1"/>
  <c r="C26" i="231" s="1"/>
  <c r="C27" i="231" s="1"/>
  <c r="C28" i="231" s="1"/>
  <c r="C29" i="231" s="1"/>
  <c r="C30" i="231" s="1"/>
  <c r="C31" i="231" s="1"/>
  <c r="C32" i="231" s="1"/>
  <c r="C34" i="231" s="1"/>
  <c r="C35" i="231" s="1"/>
  <c r="C36" i="231" s="1"/>
  <c r="C37" i="231" s="1"/>
  <c r="C38" i="231" s="1"/>
  <c r="C39" i="231" s="1"/>
  <c r="C40" i="231" s="1"/>
  <c r="C41" i="231" s="1"/>
  <c r="C43" i="231" s="1"/>
  <c r="C45" i="231" s="1"/>
  <c r="C47" i="231" s="1"/>
  <c r="C49" i="231" s="1"/>
  <c r="C50" i="231" s="1"/>
  <c r="C51" i="231" s="1"/>
  <c r="C52" i="231" s="1"/>
  <c r="C53" i="231" s="1"/>
  <c r="C55" i="231" s="1"/>
  <c r="C56" i="231" s="1"/>
  <c r="C57" i="231" s="1"/>
  <c r="C58" i="231" s="1"/>
  <c r="C59" i="231" s="1"/>
  <c r="C61" i="231" s="1"/>
  <c r="C62" i="231" s="1"/>
  <c r="C63" i="231" s="1"/>
  <c r="C64" i="231" s="1"/>
  <c r="C65" i="231" s="1"/>
  <c r="C66" i="231" s="1"/>
  <c r="C67" i="231" s="1"/>
  <c r="C68" i="231" s="1"/>
  <c r="C69" i="231" s="1"/>
  <c r="C70" i="231" s="1"/>
  <c r="C71" i="231" s="1"/>
  <c r="C72" i="231" s="1"/>
  <c r="C73" i="231" s="1"/>
  <c r="C74" i="231" s="1"/>
  <c r="C75" i="231" s="1"/>
  <c r="C76" i="231" s="1"/>
  <c r="C77" i="231" s="1"/>
  <c r="C78" i="231" s="1"/>
  <c r="C79" i="231" s="1"/>
  <c r="C80" i="231" s="1"/>
  <c r="C81" i="231" s="1"/>
  <c r="C82" i="231" s="1"/>
  <c r="C83" i="231" s="1"/>
  <c r="C84" i="231" s="1"/>
  <c r="C85" i="231" s="1"/>
  <c r="C86" i="231" s="1"/>
  <c r="C87" i="231" s="1"/>
  <c r="C88" i="231" s="1"/>
  <c r="C89" i="231" s="1"/>
  <c r="C90" i="231" s="1"/>
  <c r="C91" i="231" s="1"/>
  <c r="C92" i="231" s="1"/>
  <c r="C93" i="231" s="1"/>
  <c r="C94" i="231" s="1"/>
  <c r="C95" i="231" s="1"/>
  <c r="C96" i="231" s="1"/>
  <c r="C97" i="231" s="1"/>
  <c r="C98" i="231" s="1"/>
  <c r="C99" i="231" s="1"/>
  <c r="C100" i="231" s="1"/>
  <c r="C101" i="231" s="1"/>
  <c r="C102" i="231" s="1"/>
  <c r="C103" i="231" s="1"/>
  <c r="C104" i="231" s="1"/>
  <c r="C105" i="231" s="1"/>
  <c r="B16" i="237"/>
  <c r="B13" i="230"/>
  <c r="A13" i="231"/>
  <c r="A13" i="232"/>
  <c r="C13" i="233"/>
  <c r="C14" i="233" s="1"/>
  <c r="C15" i="233" s="1"/>
  <c r="C16" i="233" s="1"/>
  <c r="C17" i="233" s="1"/>
  <c r="C19" i="233" s="1"/>
  <c r="C20" i="233" s="1"/>
  <c r="C21" i="233" s="1"/>
  <c r="C22" i="233" s="1"/>
  <c r="C23" i="233" s="1"/>
  <c r="C24" i="233" s="1"/>
  <c r="C26" i="233" s="1"/>
  <c r="C27" i="233" s="1"/>
  <c r="C28" i="233" s="1"/>
  <c r="C29" i="233" s="1"/>
  <c r="C30" i="233" s="1"/>
  <c r="C31" i="233" s="1"/>
  <c r="C32" i="233" s="1"/>
  <c r="A13" i="230"/>
  <c r="A13" i="233"/>
  <c r="B13" i="233"/>
  <c r="C13" i="230"/>
  <c r="C14" i="230" s="1"/>
  <c r="C15" i="230" s="1"/>
  <c r="C16" i="230" s="1"/>
  <c r="C17" i="230" s="1"/>
  <c r="C18" i="230" s="1"/>
  <c r="C19" i="230" s="1"/>
  <c r="C20" i="230" s="1"/>
  <c r="C21" i="230" s="1"/>
  <c r="C22" i="230" s="1"/>
  <c r="C23" i="230" s="1"/>
  <c r="C24" i="230" s="1"/>
  <c r="C25" i="230" s="1"/>
  <c r="C26" i="230" s="1"/>
  <c r="C27" i="230" s="1"/>
  <c r="C29" i="230" s="1"/>
  <c r="C30" i="230" s="1"/>
  <c r="C31" i="230" s="1"/>
  <c r="C32" i="230" s="1"/>
  <c r="C33" i="230" s="1"/>
  <c r="C34" i="230" s="1"/>
  <c r="C35" i="230" s="1"/>
  <c r="C36" i="230" s="1"/>
  <c r="C37" i="230" s="1"/>
  <c r="C38" i="230" s="1"/>
  <c r="C39" i="230" s="1"/>
  <c r="C41" i="230" s="1"/>
  <c r="C42" i="230" s="1"/>
  <c r="C43" i="230" s="1"/>
  <c r="C44" i="230" s="1"/>
  <c r="C45" i="230" s="1"/>
  <c r="C46" i="230" s="1"/>
  <c r="C47" i="230" s="1"/>
  <c r="C48" i="230" s="1"/>
  <c r="C50" i="230" s="1"/>
  <c r="C51" i="230" s="1"/>
  <c r="C52" i="230" s="1"/>
  <c r="C53" i="230" s="1"/>
  <c r="C54" i="230" s="1"/>
  <c r="C55" i="230" s="1"/>
  <c r="C56" i="230" s="1"/>
  <c r="C57" i="230" s="1"/>
  <c r="C58" i="230" s="1"/>
  <c r="C59" i="230" s="1"/>
  <c r="C60" i="230" s="1"/>
  <c r="C62" i="230" s="1"/>
  <c r="C63" i="230" s="1"/>
  <c r="C64" i="230" s="1"/>
  <c r="C65" i="230" s="1"/>
  <c r="C66" i="230" s="1"/>
  <c r="C67" i="230" s="1"/>
  <c r="C68" i="230" s="1"/>
  <c r="C69" i="230" s="1"/>
  <c r="C71" i="230" s="1"/>
  <c r="C72" i="230" s="1"/>
  <c r="C73" i="230" s="1"/>
  <c r="C74" i="230" s="1"/>
  <c r="C75" i="230" s="1"/>
  <c r="C76" i="230" s="1"/>
  <c r="C77" i="230" s="1"/>
  <c r="C79" i="230" s="1"/>
  <c r="C80" i="230" s="1"/>
  <c r="C81" i="230" s="1"/>
  <c r="C82" i="230" s="1"/>
  <c r="C83" i="230" s="1"/>
  <c r="C84" i="230" s="1"/>
  <c r="C85" i="230" s="1"/>
  <c r="C86" i="230" s="1"/>
  <c r="C87" i="230" s="1"/>
  <c r="C88" i="230" s="1"/>
  <c r="C89" i="230" s="1"/>
  <c r="C90" i="230" s="1"/>
  <c r="C91" i="230" s="1"/>
  <c r="C92" i="230" s="1"/>
  <c r="C93" i="230" s="1"/>
  <c r="C94" i="230" s="1"/>
  <c r="C95" i="230" s="1"/>
  <c r="C96" i="230" s="1"/>
  <c r="C97" i="230" s="1"/>
  <c r="C98" i="230" s="1"/>
  <c r="C99" i="230" s="1"/>
  <c r="C100" i="230" s="1"/>
  <c r="C101" i="230" s="1"/>
  <c r="C103" i="230" s="1"/>
  <c r="C104" i="230" s="1"/>
  <c r="C105" i="230" s="1"/>
  <c r="C106" i="230" s="1"/>
  <c r="C107" i="230" s="1"/>
  <c r="C108" i="230" s="1"/>
  <c r="C109" i="230" s="1"/>
  <c r="C110" i="230" s="1"/>
  <c r="C111" i="230" s="1"/>
  <c r="C112" i="230" s="1"/>
  <c r="C113" i="230" s="1"/>
  <c r="C115" i="230" s="1"/>
  <c r="C116" i="230" s="1"/>
  <c r="C117" i="230" s="1"/>
  <c r="C118" i="230" s="1"/>
  <c r="C119" i="230" s="1"/>
  <c r="C120" i="230" s="1"/>
  <c r="C121" i="230" s="1"/>
  <c r="C122" i="230" s="1"/>
  <c r="C123" i="230" s="1"/>
  <c r="C124" i="230" s="1"/>
  <c r="C126" i="230" s="1"/>
  <c r="C127" i="230" s="1"/>
  <c r="C128" i="230" s="1"/>
  <c r="C129" i="230" s="1"/>
  <c r="C130" i="230" s="1"/>
  <c r="C131" i="230" s="1"/>
  <c r="C132" i="230" s="1"/>
  <c r="C133" i="230" s="1"/>
  <c r="C135" i="230" s="1"/>
  <c r="C136" i="230" s="1"/>
  <c r="C137" i="230" s="1"/>
  <c r="C138" i="230" s="1"/>
  <c r="C139" i="230" s="1"/>
  <c r="C140" i="230" s="1"/>
  <c r="C141" i="230" s="1"/>
  <c r="C143" i="230" s="1"/>
  <c r="C144" i="230" s="1"/>
  <c r="C145" i="230" s="1"/>
  <c r="C146" i="230" s="1"/>
  <c r="C147" i="230" s="1"/>
  <c r="C148" i="230" s="1"/>
  <c r="C149" i="230" s="1"/>
  <c r="C150" i="230" s="1"/>
  <c r="C151" i="230" s="1"/>
  <c r="C152" i="230" s="1"/>
  <c r="C153" i="230" s="1"/>
  <c r="C155" i="230" s="1"/>
  <c r="C156" i="230" s="1"/>
  <c r="C157" i="230" s="1"/>
  <c r="C158" i="230" s="1"/>
  <c r="C159" i="230" s="1"/>
  <c r="C160" i="230" s="1"/>
  <c r="C161" i="230" s="1"/>
  <c r="C162" i="230" s="1"/>
  <c r="C163" i="230" s="1"/>
  <c r="C165" i="230" s="1"/>
  <c r="C166" i="230" s="1"/>
  <c r="C167" i="230" s="1"/>
  <c r="C168" i="230" s="1"/>
  <c r="C169" i="230" s="1"/>
  <c r="C170" i="230" s="1"/>
  <c r="C171" i="230" s="1"/>
  <c r="C172" i="230" s="1"/>
  <c r="C173" i="230" s="1"/>
  <c r="C175" i="230" s="1"/>
  <c r="C176" i="230" s="1"/>
  <c r="C177" i="230" s="1"/>
  <c r="C178" i="230" s="1"/>
  <c r="C179" i="230" s="1"/>
  <c r="C180" i="230" s="1"/>
  <c r="C181" i="230" s="1"/>
  <c r="C182" i="230" s="1"/>
  <c r="C183" i="230" s="1"/>
  <c r="C184" i="230" s="1"/>
  <c r="C185" i="230" s="1"/>
  <c r="C186" i="230" s="1"/>
  <c r="C187" i="230" s="1"/>
  <c r="C188" i="230" s="1"/>
  <c r="C189" i="230" s="1"/>
  <c r="C190" i="230" s="1"/>
  <c r="C191" i="230" s="1"/>
  <c r="C192" i="230" s="1"/>
  <c r="C193" i="230" s="1"/>
  <c r="C195" i="230" s="1"/>
  <c r="C196" i="230" s="1"/>
  <c r="C197" i="230" s="1"/>
  <c r="C198" i="230" s="1"/>
  <c r="C199" i="230" s="1"/>
  <c r="C200" i="230" s="1"/>
  <c r="C202" i="230" s="1"/>
  <c r="C203" i="230" s="1"/>
  <c r="C204" i="230" s="1"/>
  <c r="C205" i="230" s="1"/>
  <c r="C206" i="230" s="1"/>
  <c r="C207" i="230" s="1"/>
  <c r="C208" i="230" s="1"/>
  <c r="C210" i="230" s="1"/>
  <c r="C211" i="230" s="1"/>
  <c r="C212" i="230" s="1"/>
  <c r="C213" i="230" s="1"/>
  <c r="C214" i="230" s="1"/>
  <c r="C215" i="230" s="1"/>
  <c r="C216" i="230" s="1"/>
  <c r="C218" i="230" s="1"/>
  <c r="C219" i="230" s="1"/>
  <c r="C220" i="230" s="1"/>
  <c r="C221" i="230" s="1"/>
  <c r="C222" i="230" s="1"/>
  <c r="C223" i="230" s="1"/>
  <c r="C224" i="230" s="1"/>
  <c r="C225" i="230" s="1"/>
  <c r="C226" i="230" s="1"/>
  <c r="C228" i="230" s="1"/>
  <c r="C229" i="230" s="1"/>
  <c r="C230" i="230" s="1"/>
  <c r="C231" i="230" s="1"/>
  <c r="C232" i="230" s="1"/>
  <c r="C233" i="230" s="1"/>
  <c r="C234" i="230" s="1"/>
  <c r="C235" i="230" s="1"/>
  <c r="C237" i="230" s="1"/>
  <c r="C238" i="230" s="1"/>
  <c r="C239" i="230" s="1"/>
  <c r="C240" i="230" s="1"/>
  <c r="C241" i="230" s="1"/>
  <c r="C242" i="230" s="1"/>
  <c r="C243" i="230" s="1"/>
  <c r="C244" i="230" s="1"/>
  <c r="C245" i="230" s="1"/>
  <c r="C246" i="230" s="1"/>
  <c r="C247" i="230" s="1"/>
  <c r="C248" i="230" s="1"/>
  <c r="C249" i="230" s="1"/>
  <c r="C251" i="230" s="1"/>
  <c r="C252" i="230" s="1"/>
  <c r="C253" i="230" s="1"/>
  <c r="C254" i="230" s="1"/>
  <c r="C255" i="230" s="1"/>
  <c r="C256" i="230" s="1"/>
  <c r="C257" i="230" s="1"/>
  <c r="C258" i="230" s="1"/>
  <c r="C259" i="230" s="1"/>
  <c r="C260" i="230" s="1"/>
  <c r="C261" i="230" s="1"/>
  <c r="C262" i="230" s="1"/>
  <c r="C263" i="230" s="1"/>
  <c r="C264" i="230" s="1"/>
  <c r="C265" i="230" s="1"/>
  <c r="C266" i="230" s="1"/>
  <c r="C268" i="230" s="1"/>
  <c r="C269" i="230" s="1"/>
  <c r="C270" i="230" s="1"/>
  <c r="C271" i="230" s="1"/>
  <c r="C272" i="230" s="1"/>
  <c r="C273" i="230" s="1"/>
  <c r="C274" i="230" s="1"/>
  <c r="C275" i="230" s="1"/>
  <c r="C276" i="230" s="1"/>
  <c r="C277" i="230" s="1"/>
  <c r="C278" i="230" s="1"/>
  <c r="C279" i="230" s="1"/>
  <c r="C280" i="230" s="1"/>
  <c r="C281" i="230" s="1"/>
  <c r="C282" i="230" s="1"/>
  <c r="C283" i="230" s="1"/>
  <c r="C284" i="230" s="1"/>
  <c r="C285" i="230" s="1"/>
  <c r="C286" i="230" s="1"/>
  <c r="C287" i="230" s="1"/>
  <c r="C288" i="230" s="1"/>
  <c r="C289" i="230" s="1"/>
  <c r="C290" i="230" s="1"/>
  <c r="C291" i="230" s="1"/>
  <c r="C292" i="230" s="1"/>
  <c r="C293" i="230" s="1"/>
  <c r="C294" i="230" s="1"/>
  <c r="C295" i="230" s="1"/>
  <c r="C296" i="230" s="1"/>
  <c r="C297" i="230" s="1"/>
  <c r="C298" i="230" s="1"/>
  <c r="C299" i="230" s="1"/>
  <c r="C300" i="230" s="1"/>
  <c r="C301" i="230" s="1"/>
  <c r="C302" i="230" s="1"/>
  <c r="C303" i="230" s="1"/>
  <c r="C304" i="230" s="1"/>
  <c r="C305" i="230" s="1"/>
  <c r="C306" i="230" s="1"/>
  <c r="C307" i="230" s="1"/>
  <c r="C308" i="230" s="1"/>
  <c r="C309" i="230" s="1"/>
  <c r="C310" i="230" s="1"/>
  <c r="C311" i="230" s="1"/>
  <c r="C312" i="230" s="1"/>
  <c r="C313" i="230" s="1"/>
  <c r="C314" i="230" s="1"/>
  <c r="C315" i="230" s="1"/>
  <c r="C316" i="230" s="1"/>
  <c r="C317" i="230" s="1"/>
  <c r="C318" i="230" s="1"/>
  <c r="C319" i="230" s="1"/>
  <c r="C320" i="230" s="1"/>
  <c r="C321" i="230" s="1"/>
  <c r="C322" i="230" s="1"/>
  <c r="C323" i="230" s="1"/>
  <c r="C324" i="230" s="1"/>
  <c r="C325" i="230" s="1"/>
  <c r="C326" i="230" s="1"/>
  <c r="C327" i="230" s="1"/>
  <c r="C328" i="230" s="1"/>
  <c r="C329" i="230" s="1"/>
  <c r="C330" i="230" s="1"/>
  <c r="C331" i="230" s="1"/>
  <c r="C332" i="230" s="1"/>
  <c r="C333" i="230" s="1"/>
  <c r="C334" i="230" s="1"/>
  <c r="C335" i="230" s="1"/>
  <c r="C336" i="230" s="1"/>
  <c r="C337" i="230" s="1"/>
  <c r="C338" i="230" s="1"/>
  <c r="C339" i="230" s="1"/>
  <c r="C340" i="230" s="1"/>
  <c r="C341" i="230" s="1"/>
  <c r="C342" i="230" s="1"/>
  <c r="C343" i="230" s="1"/>
  <c r="C344" i="230" s="1"/>
  <c r="C345" i="230" s="1"/>
  <c r="C346" i="230" s="1"/>
  <c r="C347" i="230" s="1"/>
  <c r="C348" i="230" s="1"/>
  <c r="C349" i="230" s="1"/>
  <c r="C350" i="230" s="1"/>
  <c r="C351" i="230" s="1"/>
  <c r="C352" i="230" s="1"/>
  <c r="C353" i="230" s="1"/>
  <c r="C354" i="230" s="1"/>
  <c r="C355" i="230" s="1"/>
  <c r="C356" i="230" s="1"/>
  <c r="C357" i="230" s="1"/>
  <c r="C358" i="230" s="1"/>
  <c r="C359" i="230" s="1"/>
  <c r="C360" i="230" s="1"/>
  <c r="C361" i="230" s="1"/>
  <c r="C362" i="230" s="1"/>
  <c r="C363" i="230" s="1"/>
  <c r="C364" i="230" s="1"/>
  <c r="C365" i="230" s="1"/>
  <c r="C366" i="230" s="1"/>
  <c r="C367" i="230" s="1"/>
  <c r="C368" i="230" s="1"/>
  <c r="C369" i="230" s="1"/>
  <c r="C370" i="230" s="1"/>
  <c r="C371" i="230" s="1"/>
  <c r="C372" i="230" s="1"/>
  <c r="C373" i="230" s="1"/>
  <c r="C374" i="230" s="1"/>
  <c r="C375" i="230" s="1"/>
  <c r="C376" i="230" s="1"/>
  <c r="C377" i="230" s="1"/>
  <c r="C378" i="230" s="1"/>
  <c r="C379" i="230" s="1"/>
  <c r="C380" i="230" s="1"/>
  <c r="C381" i="230" s="1"/>
  <c r="C382" i="230" s="1"/>
  <c r="C383" i="230" s="1"/>
  <c r="C384" i="230" s="1"/>
  <c r="C385" i="230" s="1"/>
  <c r="C386" i="230" s="1"/>
  <c r="C387" i="230" s="1"/>
  <c r="C388" i="230" s="1"/>
  <c r="C389" i="230" s="1"/>
  <c r="C390" i="230" s="1"/>
  <c r="C391" i="230" s="1"/>
  <c r="C392" i="230" s="1"/>
  <c r="C393" i="230" s="1"/>
  <c r="C394" i="230" s="1"/>
  <c r="C395" i="230" s="1"/>
  <c r="C396" i="230" s="1"/>
  <c r="C397" i="230" s="1"/>
  <c r="C398" i="230" s="1"/>
  <c r="C399" i="230" s="1"/>
  <c r="C400" i="230" s="1"/>
  <c r="C401" i="230" s="1"/>
  <c r="C402" i="230" s="1"/>
  <c r="C403" i="230" s="1"/>
  <c r="C404" i="230" s="1"/>
  <c r="C405" i="230" s="1"/>
  <c r="C406" i="230" s="1"/>
  <c r="C407" i="230" s="1"/>
  <c r="C408" i="230" s="1"/>
  <c r="C409" i="230" s="1"/>
  <c r="C410" i="230" s="1"/>
  <c r="C411" i="230" s="1"/>
  <c r="C412" i="230" s="1"/>
  <c r="C413" i="230" s="1"/>
  <c r="C414" i="230" s="1"/>
  <c r="C415" i="230" s="1"/>
  <c r="C416" i="230" s="1"/>
  <c r="C417" i="230" s="1"/>
  <c r="C418" i="230" s="1"/>
  <c r="C419" i="230" s="1"/>
  <c r="C420" i="230" s="1"/>
  <c r="C421" i="230" s="1"/>
  <c r="C422" i="230" s="1"/>
  <c r="C423" i="230" s="1"/>
  <c r="C424" i="230" s="1"/>
  <c r="C425" i="230" s="1"/>
  <c r="C426" i="230" s="1"/>
  <c r="C427" i="230" s="1"/>
  <c r="C428" i="230" s="1"/>
  <c r="C429" i="230" s="1"/>
  <c r="C430" i="230" s="1"/>
  <c r="C431" i="230" s="1"/>
  <c r="C432" i="230" s="1"/>
  <c r="C433" i="230" s="1"/>
  <c r="C434" i="230" s="1"/>
  <c r="C435" i="230" s="1"/>
  <c r="C436" i="230" s="1"/>
  <c r="C437" i="230" s="1"/>
  <c r="C438" i="230" s="1"/>
  <c r="C439" i="230" s="1"/>
  <c r="C440" i="230" s="1"/>
  <c r="C441" i="230" s="1"/>
  <c r="C442" i="230" s="1"/>
  <c r="C443" i="230" s="1"/>
  <c r="C444" i="230" s="1"/>
  <c r="C445" i="230" s="1"/>
  <c r="C446" i="230" s="1"/>
  <c r="C447" i="230" s="1"/>
  <c r="C448" i="230" s="1"/>
  <c r="C449" i="230" s="1"/>
  <c r="C450" i="230" s="1"/>
  <c r="C451" i="230" s="1"/>
  <c r="C452" i="230" s="1"/>
  <c r="C453" i="230" s="1"/>
  <c r="C454" i="230" s="1"/>
  <c r="C455" i="230" s="1"/>
  <c r="C456" i="230" s="1"/>
  <c r="C457" i="230" s="1"/>
  <c r="C458" i="230" s="1"/>
  <c r="C459" i="230" s="1"/>
  <c r="C460" i="230" s="1"/>
  <c r="C461" i="230" s="1"/>
  <c r="C462" i="230" s="1"/>
  <c r="C463" i="230" s="1"/>
  <c r="C33" i="233" l="1"/>
  <c r="C35" i="233" s="1"/>
  <c r="C36" i="233" s="1"/>
  <c r="C37" i="233" s="1"/>
  <c r="C38" i="233" s="1"/>
  <c r="C39" i="233" s="1"/>
  <c r="C41" i="233" s="1"/>
  <c r="C42" i="233" s="1"/>
  <c r="C43" i="233" s="1"/>
  <c r="C44" i="233" s="1"/>
  <c r="C45" i="233" s="1"/>
  <c r="C47" i="233" s="1"/>
  <c r="C48" i="233" s="1"/>
  <c r="C49" i="233" s="1"/>
  <c r="C50" i="233" s="1"/>
  <c r="C51" i="233" s="1"/>
  <c r="C52" i="233" s="1"/>
  <c r="C53" i="233" s="1"/>
  <c r="C54" i="233" s="1"/>
  <c r="C55" i="233" s="1"/>
  <c r="C56" i="233" s="1"/>
  <c r="C57" i="233" s="1"/>
  <c r="C58" i="233" s="1"/>
  <c r="C59" i="233" s="1"/>
  <c r="C60" i="233" s="1"/>
  <c r="C61" i="233" s="1"/>
  <c r="C62" i="233" s="1"/>
  <c r="C63" i="233" s="1"/>
  <c r="C64" i="233" s="1"/>
  <c r="C65" i="233" s="1"/>
  <c r="C66" i="233" s="1"/>
  <c r="C67" i="233" s="1"/>
  <c r="C68" i="233" s="1"/>
  <c r="C69" i="233" s="1"/>
  <c r="C70" i="233" s="1"/>
  <c r="C71" i="233" s="1"/>
  <c r="C72" i="233" s="1"/>
  <c r="C73" i="233" s="1"/>
  <c r="C74" i="233" s="1"/>
  <c r="C75" i="233" s="1"/>
  <c r="C76" i="233" s="1"/>
  <c r="C77" i="233" s="1"/>
  <c r="C78" i="233" s="1"/>
  <c r="C79" i="233" s="1"/>
  <c r="C80" i="233" s="1"/>
  <c r="C81" i="233" s="1"/>
  <c r="C82" i="233" s="1"/>
  <c r="C83" i="233" s="1"/>
  <c r="C84" i="233" s="1"/>
  <c r="C85" i="233" s="1"/>
  <c r="C86" i="233" s="1"/>
  <c r="C87" i="233" s="1"/>
  <c r="C88" i="233" s="1"/>
  <c r="C89" i="233" s="1"/>
  <c r="C90" i="233" s="1"/>
  <c r="C91" i="233" s="1"/>
  <c r="C92" i="233" s="1"/>
  <c r="C93" i="233" s="1"/>
  <c r="C94" i="233" s="1"/>
  <c r="C95" i="233" s="1"/>
  <c r="C96" i="233" s="1"/>
  <c r="C97" i="233" s="1"/>
  <c r="C98" i="233" s="1"/>
  <c r="C99" i="233" s="1"/>
  <c r="C100" i="233" s="1"/>
  <c r="C101" i="233" s="1"/>
  <c r="C102" i="233" s="1"/>
  <c r="C103" i="233" s="1"/>
  <c r="C104" i="233" s="1"/>
  <c r="C105" i="233" s="1"/>
  <c r="C106" i="233" s="1"/>
  <c r="C107" i="233" s="1"/>
  <c r="C108" i="233" s="1"/>
  <c r="C109" i="233" s="1"/>
  <c r="C110" i="233" s="1"/>
  <c r="C111" i="233" s="1"/>
  <c r="C112" i="233" s="1"/>
  <c r="C113" i="233" s="1"/>
  <c r="C114" i="233" s="1"/>
  <c r="C115" i="233" s="1"/>
  <c r="C116" i="233" s="1"/>
  <c r="C117" i="233" s="1"/>
  <c r="C118" i="233" s="1"/>
  <c r="C119" i="233" s="1"/>
  <c r="C120" i="233" s="1"/>
  <c r="C121" i="233" s="1"/>
  <c r="C122" i="233" s="1"/>
  <c r="D17" i="241"/>
  <c r="C18" i="241"/>
  <c r="C18" i="240"/>
  <c r="D17" i="240"/>
  <c r="D16" i="237"/>
  <c r="D17" i="237" s="1"/>
  <c r="B18" i="226"/>
  <c r="A17" i="226"/>
  <c r="D16" i="226"/>
  <c r="J7" i="51"/>
  <c r="J6" i="51"/>
  <c r="D7" i="51"/>
  <c r="D8" i="51" s="1"/>
  <c r="D9" i="51" s="1"/>
  <c r="D10" i="51" s="1"/>
  <c r="D11" i="51" s="1"/>
  <c r="D12" i="51" s="1"/>
  <c r="D13" i="51" s="1"/>
  <c r="D14" i="51" s="1"/>
  <c r="D15" i="51" s="1"/>
  <c r="D16" i="51" s="1"/>
  <c r="D17" i="51" s="1"/>
  <c r="D18" i="51" s="1"/>
  <c r="D19" i="51" s="1"/>
  <c r="D20" i="51" s="1"/>
  <c r="D21" i="51" s="1"/>
  <c r="D22" i="51" s="1"/>
  <c r="D23" i="51" s="1"/>
  <c r="D24" i="51" s="1"/>
  <c r="D25" i="51" s="1"/>
  <c r="D26" i="51" s="1"/>
  <c r="D27" i="51" s="1"/>
  <c r="D28" i="51" s="1"/>
  <c r="D29" i="51" s="1"/>
  <c r="D30" i="51" s="1"/>
  <c r="D31" i="51" s="1"/>
  <c r="D32" i="51" s="1"/>
  <c r="D33" i="51" s="1"/>
  <c r="D34" i="51" s="1"/>
  <c r="D35" i="51" s="1"/>
  <c r="D36" i="51" s="1"/>
  <c r="D37" i="51" s="1"/>
  <c r="D38" i="51" s="1"/>
  <c r="D39" i="51" s="1"/>
  <c r="D40" i="51" s="1"/>
  <c r="D41" i="51" s="1"/>
  <c r="D42" i="51" s="1"/>
  <c r="D43" i="51" s="1"/>
  <c r="D44" i="51" s="1"/>
  <c r="D45" i="51" s="1"/>
  <c r="D46" i="51" s="1"/>
  <c r="D47" i="51" s="1"/>
  <c r="D48" i="51" s="1"/>
  <c r="D49" i="51" s="1"/>
  <c r="D50" i="51" s="1"/>
  <c r="D51" i="51" s="1"/>
  <c r="D52" i="51" s="1"/>
  <c r="D53" i="51" s="1"/>
  <c r="C7" i="51"/>
  <c r="C8" i="51" s="1"/>
  <c r="C9" i="51" s="1"/>
  <c r="C10" i="51" s="1"/>
  <c r="C11" i="51" s="1"/>
  <c r="C12" i="51" s="1"/>
  <c r="C13" i="51" s="1"/>
  <c r="C14" i="51" s="1"/>
  <c r="C15" i="51" s="1"/>
  <c r="C16" i="51" s="1"/>
  <c r="C17" i="51" s="1"/>
  <c r="C18" i="51" s="1"/>
  <c r="C19" i="51" s="1"/>
  <c r="C20" i="51" s="1"/>
  <c r="C21" i="51" s="1"/>
  <c r="C22" i="51" s="1"/>
  <c r="C23" i="51" s="1"/>
  <c r="C24" i="51" s="1"/>
  <c r="C25" i="51" s="1"/>
  <c r="C26" i="51" s="1"/>
  <c r="C27" i="51" s="1"/>
  <c r="C28" i="51" s="1"/>
  <c r="C29" i="51" s="1"/>
  <c r="C30" i="51" s="1"/>
  <c r="C31" i="51" s="1"/>
  <c r="C32" i="51" s="1"/>
  <c r="C33" i="51" s="1"/>
  <c r="C34" i="51" s="1"/>
  <c r="C35" i="51" s="1"/>
  <c r="C36" i="51" s="1"/>
  <c r="C37" i="51" s="1"/>
  <c r="C38" i="51" s="1"/>
  <c r="C39" i="51" s="1"/>
  <c r="C40" i="51" s="1"/>
  <c r="C41" i="51" s="1"/>
  <c r="C42" i="51" s="1"/>
  <c r="C43" i="51" s="1"/>
  <c r="C44" i="51" s="1"/>
  <c r="C45" i="51" s="1"/>
  <c r="C46" i="51" s="1"/>
  <c r="C47" i="51" s="1"/>
  <c r="C48" i="51" s="1"/>
  <c r="C49" i="51" s="1"/>
  <c r="C50" i="51" s="1"/>
  <c r="C51" i="51" s="1"/>
  <c r="C52" i="51" s="1"/>
  <c r="C53" i="51" s="1"/>
  <c r="C54" i="51" s="1"/>
  <c r="C55" i="51" s="1"/>
  <c r="C56" i="51" s="1"/>
  <c r="C57" i="51" s="1"/>
  <c r="C58" i="51" s="1"/>
  <c r="C59" i="51" s="1"/>
  <c r="C60" i="51" s="1"/>
  <c r="I7" i="51"/>
  <c r="B7" i="51"/>
  <c r="B8" i="51" s="1"/>
  <c r="B9" i="51" s="1"/>
  <c r="B10" i="51" s="1"/>
  <c r="B11" i="51" s="1"/>
  <c r="B12" i="51" s="1"/>
  <c r="B13" i="51" s="1"/>
  <c r="B14" i="51" s="1"/>
  <c r="B15" i="51" s="1"/>
  <c r="B16" i="51" s="1"/>
  <c r="B17" i="51" s="1"/>
  <c r="B18" i="51" s="1"/>
  <c r="B19" i="51" s="1"/>
  <c r="B20" i="51" s="1"/>
  <c r="B21" i="51" s="1"/>
  <c r="B22" i="51" s="1"/>
  <c r="B23" i="51" s="1"/>
  <c r="B24" i="51" s="1"/>
  <c r="B25" i="51" s="1"/>
  <c r="B26" i="51" s="1"/>
  <c r="B27" i="51" s="1"/>
  <c r="B28" i="51" s="1"/>
  <c r="B29" i="51" s="1"/>
  <c r="B30" i="51" s="1"/>
  <c r="B31" i="51" s="1"/>
  <c r="B32" i="51" s="1"/>
  <c r="B33" i="51" s="1"/>
  <c r="B34" i="51" s="1"/>
  <c r="B35" i="51" s="1"/>
  <c r="B36" i="51" s="1"/>
  <c r="B37" i="51" s="1"/>
  <c r="B38" i="51" s="1"/>
  <c r="B39" i="51" s="1"/>
  <c r="B40" i="51" s="1"/>
  <c r="B41" i="51" s="1"/>
  <c r="B42" i="51" s="1"/>
  <c r="B43" i="51" s="1"/>
  <c r="B44" i="51" s="1"/>
  <c r="B45" i="51" s="1"/>
  <c r="B46" i="51" s="1"/>
  <c r="B47" i="51" s="1"/>
  <c r="B48" i="51" s="1"/>
  <c r="B49" i="51" s="1"/>
  <c r="B50" i="51" s="1"/>
  <c r="B51" i="51" s="1"/>
  <c r="B52" i="51" s="1"/>
  <c r="B53" i="51" s="1"/>
  <c r="B54" i="51" s="1"/>
  <c r="B55" i="51" s="1"/>
  <c r="B56" i="51" s="1"/>
  <c r="B57" i="51" s="1"/>
  <c r="B58" i="51" s="1"/>
  <c r="B59" i="51" s="1"/>
  <c r="B60" i="51" s="1"/>
  <c r="A7" i="51"/>
  <c r="A8" i="51" s="1"/>
  <c r="A9" i="51" s="1"/>
  <c r="A10" i="51" s="1"/>
  <c r="A11" i="51" s="1"/>
  <c r="A12" i="51" s="1"/>
  <c r="A13" i="51" s="1"/>
  <c r="A14" i="51" s="1"/>
  <c r="A15" i="51" s="1"/>
  <c r="A16" i="51" s="1"/>
  <c r="A17" i="51" s="1"/>
  <c r="A18" i="51" s="1"/>
  <c r="A19" i="51" s="1"/>
  <c r="A20" i="51" s="1"/>
  <c r="A21" i="51" s="1"/>
  <c r="A22" i="51" s="1"/>
  <c r="A23" i="51" s="1"/>
  <c r="A24" i="51" s="1"/>
  <c r="A25" i="51" s="1"/>
  <c r="A26" i="51" s="1"/>
  <c r="A27" i="51" s="1"/>
  <c r="A28" i="51" s="1"/>
  <c r="A29" i="51" s="1"/>
  <c r="A30" i="51" s="1"/>
  <c r="A31" i="51" s="1"/>
  <c r="A32" i="51" s="1"/>
  <c r="A33" i="51" s="1"/>
  <c r="A34" i="51" s="1"/>
  <c r="A35" i="51" s="1"/>
  <c r="A36" i="51" s="1"/>
  <c r="A37" i="51" s="1"/>
  <c r="A38" i="51" s="1"/>
  <c r="A39" i="51" s="1"/>
  <c r="A40" i="51" s="1"/>
  <c r="A41" i="51" s="1"/>
  <c r="A42" i="51" s="1"/>
  <c r="A43" i="51" s="1"/>
  <c r="A44" i="51" s="1"/>
  <c r="A45" i="51" s="1"/>
  <c r="A46" i="51" s="1"/>
  <c r="A47" i="51" s="1"/>
  <c r="A48" i="51" s="1"/>
  <c r="A49" i="51" s="1"/>
  <c r="A50" i="51" s="1"/>
  <c r="A51" i="51" s="1"/>
  <c r="A52" i="51" s="1"/>
  <c r="A53" i="51" s="1"/>
  <c r="A54" i="51" s="1"/>
  <c r="A55" i="51" s="1"/>
  <c r="A56" i="51" s="1"/>
  <c r="A57" i="51" s="1"/>
  <c r="A58" i="51" s="1"/>
  <c r="A59" i="51" s="1"/>
  <c r="A60" i="51" s="1"/>
  <c r="E7" i="51"/>
  <c r="E8" i="51"/>
  <c r="E9" i="51"/>
  <c r="E10" i="51"/>
  <c r="E11" i="51"/>
  <c r="E12" i="51"/>
  <c r="E13" i="51"/>
  <c r="E14" i="51"/>
  <c r="E15" i="51"/>
  <c r="E16" i="51"/>
  <c r="E17" i="51"/>
  <c r="E18" i="51"/>
  <c r="E19" i="51"/>
  <c r="E20" i="51"/>
  <c r="E21" i="51"/>
  <c r="E22" i="51"/>
  <c r="E23" i="51"/>
  <c r="E24" i="51"/>
  <c r="E25" i="51"/>
  <c r="E26" i="51"/>
  <c r="E27" i="51"/>
  <c r="E28" i="51"/>
  <c r="E29" i="51"/>
  <c r="E30" i="51"/>
  <c r="E31" i="51"/>
  <c r="E32" i="51"/>
  <c r="E33" i="51"/>
  <c r="E34" i="51"/>
  <c r="E35" i="51"/>
  <c r="E36" i="51"/>
  <c r="E37" i="51"/>
  <c r="E38" i="51"/>
  <c r="E39" i="51"/>
  <c r="E40" i="51"/>
  <c r="E41" i="51"/>
  <c r="E42" i="51"/>
  <c r="E43" i="51"/>
  <c r="E44" i="51"/>
  <c r="E45" i="51"/>
  <c r="E46" i="51"/>
  <c r="E47" i="51"/>
  <c r="E48" i="51"/>
  <c r="E49" i="51"/>
  <c r="E50" i="51"/>
  <c r="E51" i="51"/>
  <c r="E52" i="51"/>
  <c r="E53" i="51"/>
  <c r="E54" i="51"/>
  <c r="E55" i="51"/>
  <c r="E56" i="51"/>
  <c r="E57" i="51"/>
  <c r="E58" i="51"/>
  <c r="E59" i="51"/>
  <c r="E60" i="51"/>
  <c r="E61" i="51"/>
  <c r="E62" i="51"/>
  <c r="E63" i="51"/>
  <c r="E64" i="51"/>
  <c r="E65" i="51"/>
  <c r="E66" i="51"/>
  <c r="E67" i="51"/>
  <c r="E68" i="51"/>
  <c r="E69" i="51"/>
  <c r="E70" i="51"/>
  <c r="E71" i="51"/>
  <c r="E72" i="51"/>
  <c r="E73" i="51"/>
  <c r="E74" i="51"/>
  <c r="E75" i="51"/>
  <c r="E76" i="51"/>
  <c r="E77" i="51"/>
  <c r="E78" i="51"/>
  <c r="E79" i="51"/>
  <c r="E80" i="51"/>
  <c r="E81" i="51"/>
  <c r="E82" i="51"/>
  <c r="E83" i="51"/>
  <c r="E84" i="51"/>
  <c r="E85" i="51"/>
  <c r="E86" i="51"/>
  <c r="E87" i="51"/>
  <c r="E88" i="51"/>
  <c r="E89" i="51"/>
  <c r="E90" i="51"/>
  <c r="E91" i="51"/>
  <c r="E92" i="51"/>
  <c r="E93" i="51"/>
  <c r="E94" i="51"/>
  <c r="E95" i="51"/>
  <c r="E96" i="51"/>
  <c r="E97" i="51"/>
  <c r="E98" i="51"/>
  <c r="E99" i="51"/>
  <c r="E100" i="51"/>
  <c r="E101" i="51"/>
  <c r="E102" i="51"/>
  <c r="E103" i="51"/>
  <c r="E104" i="51"/>
  <c r="E105" i="51"/>
  <c r="E106" i="51"/>
  <c r="E6" i="51"/>
  <c r="O45" i="194"/>
  <c r="O46" i="194"/>
  <c r="O47" i="194"/>
  <c r="O48" i="194"/>
  <c r="O49" i="194" s="1"/>
  <c r="O50" i="194"/>
  <c r="O51" i="194"/>
  <c r="O52" i="194"/>
  <c r="O53" i="194"/>
  <c r="O54" i="194"/>
  <c r="O55" i="194"/>
  <c r="O56" i="194"/>
  <c r="O57" i="194"/>
  <c r="O58" i="194"/>
  <c r="O59" i="194"/>
  <c r="O60" i="194"/>
  <c r="O61" i="194"/>
  <c r="O62" i="194"/>
  <c r="O63" i="194"/>
  <c r="O64" i="194"/>
  <c r="O65" i="194"/>
  <c r="O66" i="194"/>
  <c r="O67" i="194"/>
  <c r="O68" i="194"/>
  <c r="O69" i="194"/>
  <c r="O70" i="194"/>
  <c r="O71" i="194"/>
  <c r="O72" i="194"/>
  <c r="O73" i="194"/>
  <c r="O74" i="194"/>
  <c r="O75" i="194"/>
  <c r="O76" i="194"/>
  <c r="O77" i="194"/>
  <c r="O78" i="194"/>
  <c r="O79" i="194"/>
  <c r="O80" i="194"/>
  <c r="O81" i="194"/>
  <c r="O82" i="194"/>
  <c r="O83" i="194"/>
  <c r="O84" i="194"/>
  <c r="O85" i="194"/>
  <c r="O86" i="194"/>
  <c r="O87" i="194"/>
  <c r="O88" i="194"/>
  <c r="O89" i="194"/>
  <c r="O90" i="194"/>
  <c r="O91" i="194"/>
  <c r="O92" i="194"/>
  <c r="O93" i="194"/>
  <c r="O94" i="194"/>
  <c r="O95" i="194"/>
  <c r="O96" i="194"/>
  <c r="O97" i="194"/>
  <c r="O98" i="194"/>
  <c r="O99" i="194"/>
  <c r="O100" i="194"/>
  <c r="O101" i="194"/>
  <c r="O102" i="194"/>
  <c r="O103" i="194"/>
  <c r="O104" i="194"/>
  <c r="O105" i="194"/>
  <c r="O5" i="194"/>
  <c r="O6" i="194" s="1"/>
  <c r="O7" i="194" s="1"/>
  <c r="O8" i="194" s="1"/>
  <c r="O9" i="194" s="1"/>
  <c r="G3" i="194"/>
  <c r="G5" i="194"/>
  <c r="F50" i="194"/>
  <c r="F51" i="194"/>
  <c r="F52" i="194"/>
  <c r="F53" i="194"/>
  <c r="F54" i="194"/>
  <c r="F55" i="194"/>
  <c r="F56" i="194"/>
  <c r="F57" i="194"/>
  <c r="F58" i="194"/>
  <c r="F59" i="194"/>
  <c r="F60" i="194"/>
  <c r="F61" i="194"/>
  <c r="F62" i="194"/>
  <c r="F63" i="194"/>
  <c r="F64" i="194"/>
  <c r="F65" i="194"/>
  <c r="F66" i="194"/>
  <c r="F67" i="194"/>
  <c r="F68" i="194"/>
  <c r="F69" i="194"/>
  <c r="F70" i="194"/>
  <c r="F71" i="194"/>
  <c r="F72" i="194"/>
  <c r="F73" i="194"/>
  <c r="F74" i="194"/>
  <c r="F75" i="194"/>
  <c r="F76" i="194"/>
  <c r="F77" i="194"/>
  <c r="F78" i="194"/>
  <c r="F79" i="194"/>
  <c r="F80" i="194"/>
  <c r="F81" i="194"/>
  <c r="F82" i="194"/>
  <c r="F83" i="194"/>
  <c r="F84" i="194"/>
  <c r="F90" i="194"/>
  <c r="F91" i="194"/>
  <c r="F92" i="194"/>
  <c r="F93" i="194"/>
  <c r="F94" i="194"/>
  <c r="F95" i="194"/>
  <c r="F96" i="194"/>
  <c r="F97" i="194"/>
  <c r="F98" i="194"/>
  <c r="F99" i="194"/>
  <c r="F100" i="194"/>
  <c r="F101" i="194"/>
  <c r="F102" i="194"/>
  <c r="F103" i="194"/>
  <c r="F104" i="194"/>
  <c r="F105" i="194"/>
  <c r="N31" i="194"/>
  <c r="N32" i="194"/>
  <c r="N33" i="194"/>
  <c r="N34" i="194"/>
  <c r="N35" i="194"/>
  <c r="N36" i="194"/>
  <c r="N37" i="194"/>
  <c r="N38" i="194"/>
  <c r="N39" i="194"/>
  <c r="N40" i="194"/>
  <c r="N41" i="194"/>
  <c r="N42" i="194"/>
  <c r="N43" i="194"/>
  <c r="N44" i="194"/>
  <c r="N45" i="194"/>
  <c r="N46" i="194"/>
  <c r="N47" i="194"/>
  <c r="N48" i="194"/>
  <c r="N49" i="194"/>
  <c r="N50" i="194"/>
  <c r="N51" i="194"/>
  <c r="N52" i="194"/>
  <c r="N53" i="194"/>
  <c r="N54" i="194"/>
  <c r="N55" i="194"/>
  <c r="N56" i="194"/>
  <c r="N57" i="194"/>
  <c r="N58" i="194"/>
  <c r="N59" i="194"/>
  <c r="N60" i="194"/>
  <c r="N61" i="194"/>
  <c r="N62" i="194"/>
  <c r="N63" i="194"/>
  <c r="N64" i="194"/>
  <c r="N65" i="194"/>
  <c r="N66" i="194"/>
  <c r="N67" i="194"/>
  <c r="N68" i="194"/>
  <c r="N69" i="194"/>
  <c r="N70" i="194"/>
  <c r="N71" i="194"/>
  <c r="N72" i="194"/>
  <c r="N73" i="194"/>
  <c r="N74" i="194"/>
  <c r="N75" i="194"/>
  <c r="N76" i="194"/>
  <c r="N77" i="194"/>
  <c r="N78" i="194"/>
  <c r="N79" i="194"/>
  <c r="N80" i="194"/>
  <c r="N81" i="194"/>
  <c r="N82" i="194"/>
  <c r="N83" i="194"/>
  <c r="N84" i="194"/>
  <c r="N85" i="194"/>
  <c r="N86" i="194"/>
  <c r="N87" i="194"/>
  <c r="N88" i="194"/>
  <c r="N89" i="194"/>
  <c r="N90" i="194"/>
  <c r="N91" i="194"/>
  <c r="N92" i="194"/>
  <c r="N93" i="194"/>
  <c r="N94" i="194"/>
  <c r="N95" i="194"/>
  <c r="N96" i="194"/>
  <c r="N97" i="194"/>
  <c r="N98" i="194"/>
  <c r="N99" i="194"/>
  <c r="N100" i="194"/>
  <c r="N101" i="194"/>
  <c r="N102" i="194"/>
  <c r="N103" i="194"/>
  <c r="N104" i="194"/>
  <c r="N105" i="194"/>
  <c r="N7" i="194"/>
  <c r="N8" i="194"/>
  <c r="N9" i="194"/>
  <c r="N10" i="194"/>
  <c r="N11" i="194"/>
  <c r="N12" i="194"/>
  <c r="N13" i="194"/>
  <c r="N14" i="194"/>
  <c r="N15" i="194"/>
  <c r="N16" i="194"/>
  <c r="N17" i="194"/>
  <c r="N18" i="194"/>
  <c r="N19" i="194"/>
  <c r="N20" i="194"/>
  <c r="N21" i="194"/>
  <c r="N22" i="194"/>
  <c r="N23" i="194"/>
  <c r="N24" i="194"/>
  <c r="N25" i="194"/>
  <c r="N26" i="194"/>
  <c r="N27" i="194"/>
  <c r="N28" i="194"/>
  <c r="N29" i="194"/>
  <c r="N30" i="194"/>
  <c r="N6" i="194"/>
  <c r="F5" i="194"/>
  <c r="E6" i="194"/>
  <c r="E7" i="194"/>
  <c r="E8" i="194"/>
  <c r="E9" i="194"/>
  <c r="E10" i="194"/>
  <c r="E11" i="194"/>
  <c r="E12" i="194"/>
  <c r="E13" i="194"/>
  <c r="E14" i="194"/>
  <c r="E15" i="194"/>
  <c r="E16" i="194"/>
  <c r="E17" i="194"/>
  <c r="E18" i="194"/>
  <c r="E19" i="194"/>
  <c r="E20" i="194"/>
  <c r="E21" i="194"/>
  <c r="E22" i="194"/>
  <c r="E23" i="194"/>
  <c r="E24" i="194"/>
  <c r="E25" i="194"/>
  <c r="E26" i="194"/>
  <c r="E27" i="194"/>
  <c r="E28" i="194"/>
  <c r="E29" i="194"/>
  <c r="E30" i="194"/>
  <c r="E31" i="194"/>
  <c r="E32" i="194"/>
  <c r="E33" i="194"/>
  <c r="E34" i="194"/>
  <c r="E35" i="194"/>
  <c r="E36" i="194"/>
  <c r="E37" i="194"/>
  <c r="E38" i="194"/>
  <c r="E39" i="194"/>
  <c r="E40" i="194"/>
  <c r="E41" i="194"/>
  <c r="E42" i="194"/>
  <c r="E43" i="194"/>
  <c r="E44" i="194"/>
  <c r="E45" i="194"/>
  <c r="E46" i="194"/>
  <c r="E47" i="194"/>
  <c r="E48" i="194"/>
  <c r="E49" i="194"/>
  <c r="E50" i="194"/>
  <c r="E51" i="194"/>
  <c r="E52" i="194"/>
  <c r="E53" i="194"/>
  <c r="E54" i="194"/>
  <c r="E55" i="194"/>
  <c r="E56" i="194"/>
  <c r="E57" i="194"/>
  <c r="E58" i="194"/>
  <c r="E59" i="194"/>
  <c r="E60" i="194"/>
  <c r="E61" i="194"/>
  <c r="E62" i="194"/>
  <c r="E63" i="194"/>
  <c r="E64" i="194"/>
  <c r="E65" i="194"/>
  <c r="E66" i="194"/>
  <c r="E67" i="194"/>
  <c r="E68" i="194"/>
  <c r="E69" i="194"/>
  <c r="E70" i="194"/>
  <c r="E71" i="194"/>
  <c r="E72" i="194"/>
  <c r="E73" i="194"/>
  <c r="E74" i="194"/>
  <c r="E75" i="194"/>
  <c r="E76" i="194"/>
  <c r="E77" i="194"/>
  <c r="E78" i="194"/>
  <c r="E79" i="194"/>
  <c r="E80" i="194"/>
  <c r="E81" i="194"/>
  <c r="E82" i="194"/>
  <c r="E83" i="194"/>
  <c r="E84" i="194"/>
  <c r="E85" i="194"/>
  <c r="E86" i="194"/>
  <c r="E87" i="194"/>
  <c r="E88" i="194"/>
  <c r="E89" i="194"/>
  <c r="E90" i="194"/>
  <c r="E91" i="194"/>
  <c r="E92" i="194"/>
  <c r="E93" i="194"/>
  <c r="E94" i="194"/>
  <c r="E95" i="194"/>
  <c r="E96" i="194"/>
  <c r="E97" i="194"/>
  <c r="E98" i="194"/>
  <c r="E99" i="194"/>
  <c r="E100" i="194"/>
  <c r="E101" i="194"/>
  <c r="E102" i="194"/>
  <c r="E103" i="194"/>
  <c r="E104" i="194"/>
  <c r="E105" i="194"/>
  <c r="E5" i="194"/>
  <c r="D34" i="194"/>
  <c r="G34" i="194" s="1"/>
  <c r="D39" i="194"/>
  <c r="G39" i="194" s="1"/>
  <c r="D43" i="194"/>
  <c r="G43" i="194" s="1"/>
  <c r="D45" i="194"/>
  <c r="G45" i="194" s="1"/>
  <c r="D48" i="194"/>
  <c r="G48" i="194" s="1"/>
  <c r="D49" i="194"/>
  <c r="G49" i="194" s="1"/>
  <c r="D50" i="194"/>
  <c r="G50" i="194" s="1"/>
  <c r="D51" i="194"/>
  <c r="G51" i="194" s="1"/>
  <c r="D52" i="194"/>
  <c r="G52" i="194" s="1"/>
  <c r="D53" i="194"/>
  <c r="G53" i="194" s="1"/>
  <c r="D54" i="194"/>
  <c r="G54" i="194" s="1"/>
  <c r="D55" i="194"/>
  <c r="G55" i="194" s="1"/>
  <c r="D56" i="194"/>
  <c r="G56" i="194" s="1"/>
  <c r="D57" i="194"/>
  <c r="G57" i="194" s="1"/>
  <c r="D58" i="194"/>
  <c r="G58" i="194" s="1"/>
  <c r="D59" i="194"/>
  <c r="G59" i="194" s="1"/>
  <c r="D60" i="194"/>
  <c r="G60" i="194" s="1"/>
  <c r="D61" i="194"/>
  <c r="G61" i="194" s="1"/>
  <c r="D62" i="194"/>
  <c r="G62" i="194" s="1"/>
  <c r="D63" i="194"/>
  <c r="G63" i="194" s="1"/>
  <c r="D64" i="194"/>
  <c r="G64" i="194" s="1"/>
  <c r="D65" i="194"/>
  <c r="G65" i="194" s="1"/>
  <c r="D66" i="194"/>
  <c r="G66" i="194" s="1"/>
  <c r="D67" i="194"/>
  <c r="G67" i="194" s="1"/>
  <c r="D68" i="194"/>
  <c r="G68" i="194" s="1"/>
  <c r="D69" i="194"/>
  <c r="G69" i="194" s="1"/>
  <c r="D70" i="194"/>
  <c r="G70" i="194" s="1"/>
  <c r="D71" i="194"/>
  <c r="G71" i="194" s="1"/>
  <c r="D72" i="194"/>
  <c r="G72" i="194" s="1"/>
  <c r="D73" i="194"/>
  <c r="G73" i="194" s="1"/>
  <c r="D74" i="194"/>
  <c r="G74" i="194" s="1"/>
  <c r="D75" i="194"/>
  <c r="G75" i="194" s="1"/>
  <c r="D76" i="194"/>
  <c r="G76" i="194" s="1"/>
  <c r="D77" i="194"/>
  <c r="G77" i="194" s="1"/>
  <c r="D78" i="194"/>
  <c r="G78" i="194" s="1"/>
  <c r="D79" i="194"/>
  <c r="G79" i="194" s="1"/>
  <c r="D80" i="194"/>
  <c r="G80" i="194" s="1"/>
  <c r="D81" i="194"/>
  <c r="G81" i="194" s="1"/>
  <c r="D82" i="194"/>
  <c r="G82" i="194" s="1"/>
  <c r="D83" i="194"/>
  <c r="G83" i="194" s="1"/>
  <c r="D84" i="194"/>
  <c r="G84" i="194" s="1"/>
  <c r="D85" i="194"/>
  <c r="G85" i="194" s="1"/>
  <c r="D88" i="194"/>
  <c r="G88" i="194" s="1"/>
  <c r="D90" i="194"/>
  <c r="G90" i="194" s="1"/>
  <c r="D91" i="194"/>
  <c r="G91" i="194" s="1"/>
  <c r="D92" i="194"/>
  <c r="G92" i="194" s="1"/>
  <c r="D93" i="194"/>
  <c r="G93" i="194" s="1"/>
  <c r="D94" i="194"/>
  <c r="G94" i="194" s="1"/>
  <c r="D95" i="194"/>
  <c r="G95" i="194" s="1"/>
  <c r="D96" i="194"/>
  <c r="G96" i="194" s="1"/>
  <c r="D97" i="194"/>
  <c r="G97" i="194" s="1"/>
  <c r="D98" i="194"/>
  <c r="G98" i="194" s="1"/>
  <c r="D99" i="194"/>
  <c r="G99" i="194" s="1"/>
  <c r="D100" i="194"/>
  <c r="G100" i="194" s="1"/>
  <c r="D101" i="194"/>
  <c r="G101" i="194" s="1"/>
  <c r="D102" i="194"/>
  <c r="G102" i="194" s="1"/>
  <c r="D103" i="194"/>
  <c r="G103" i="194" s="1"/>
  <c r="D104" i="194"/>
  <c r="G104" i="194" s="1"/>
  <c r="D105" i="194"/>
  <c r="G105" i="194" s="1"/>
  <c r="D6" i="194"/>
  <c r="D7" i="194" s="1"/>
  <c r="F7" i="194" s="1"/>
  <c r="C50" i="194"/>
  <c r="C51" i="194"/>
  <c r="C52" i="194"/>
  <c r="C53" i="194"/>
  <c r="C54" i="194"/>
  <c r="C55" i="194"/>
  <c r="C56" i="194"/>
  <c r="C57" i="194"/>
  <c r="C58" i="194"/>
  <c r="C59" i="194"/>
  <c r="C60" i="194"/>
  <c r="C61" i="194"/>
  <c r="C62" i="194"/>
  <c r="C63" i="194"/>
  <c r="C64" i="194"/>
  <c r="C65" i="194"/>
  <c r="C66" i="194"/>
  <c r="C67" i="194"/>
  <c r="C68" i="194"/>
  <c r="C69" i="194"/>
  <c r="C70" i="194"/>
  <c r="C71" i="194"/>
  <c r="C72" i="194"/>
  <c r="C73" i="194"/>
  <c r="C74" i="194"/>
  <c r="C75" i="194"/>
  <c r="C76" i="194"/>
  <c r="C77" i="194"/>
  <c r="C78" i="194"/>
  <c r="C79" i="194"/>
  <c r="C80" i="194"/>
  <c r="C81" i="194"/>
  <c r="C82" i="194"/>
  <c r="C83" i="194"/>
  <c r="C84" i="194"/>
  <c r="C90" i="194"/>
  <c r="C91" i="194"/>
  <c r="C92" i="194"/>
  <c r="C93" i="194"/>
  <c r="C94" i="194"/>
  <c r="C95" i="194"/>
  <c r="C96" i="194"/>
  <c r="C97" i="194"/>
  <c r="C98" i="194"/>
  <c r="C99" i="194"/>
  <c r="C100" i="194"/>
  <c r="C101" i="194"/>
  <c r="C102" i="194"/>
  <c r="C103" i="194"/>
  <c r="C104" i="194"/>
  <c r="C105" i="194"/>
  <c r="C6" i="194"/>
  <c r="C7" i="194" s="1"/>
  <c r="A50" i="194"/>
  <c r="B50" i="194"/>
  <c r="A51" i="194"/>
  <c r="B51" i="194"/>
  <c r="A52" i="194"/>
  <c r="B52" i="194"/>
  <c r="A53" i="194"/>
  <c r="B53" i="194"/>
  <c r="A54" i="194"/>
  <c r="B54" i="194"/>
  <c r="A55" i="194"/>
  <c r="B55" i="194"/>
  <c r="A56" i="194"/>
  <c r="B56" i="194"/>
  <c r="A57" i="194"/>
  <c r="B57" i="194"/>
  <c r="A58" i="194"/>
  <c r="B58" i="194"/>
  <c r="A59" i="194"/>
  <c r="B59" i="194"/>
  <c r="A60" i="194"/>
  <c r="B60" i="194"/>
  <c r="A61" i="194"/>
  <c r="B61" i="194"/>
  <c r="A62" i="194"/>
  <c r="B62" i="194"/>
  <c r="A63" i="194"/>
  <c r="B63" i="194"/>
  <c r="A64" i="194"/>
  <c r="B64" i="194"/>
  <c r="A65" i="194"/>
  <c r="B65" i="194"/>
  <c r="A66" i="194"/>
  <c r="B66" i="194"/>
  <c r="A67" i="194"/>
  <c r="B67" i="194"/>
  <c r="A68" i="194"/>
  <c r="B68" i="194"/>
  <c r="A69" i="194"/>
  <c r="B69" i="194"/>
  <c r="A70" i="194"/>
  <c r="B70" i="194"/>
  <c r="A71" i="194"/>
  <c r="B71" i="194"/>
  <c r="A72" i="194"/>
  <c r="B72" i="194"/>
  <c r="A73" i="194"/>
  <c r="B73" i="194"/>
  <c r="A74" i="194"/>
  <c r="B74" i="194"/>
  <c r="A75" i="194"/>
  <c r="B75" i="194"/>
  <c r="A76" i="194"/>
  <c r="B76" i="194"/>
  <c r="A77" i="194"/>
  <c r="B77" i="194"/>
  <c r="A78" i="194"/>
  <c r="B78" i="194"/>
  <c r="A79" i="194"/>
  <c r="B79" i="194"/>
  <c r="A80" i="194"/>
  <c r="B80" i="194"/>
  <c r="A81" i="194"/>
  <c r="B81" i="194"/>
  <c r="A82" i="194"/>
  <c r="B82" i="194"/>
  <c r="A83" i="194"/>
  <c r="B83" i="194"/>
  <c r="A84" i="194"/>
  <c r="B84" i="194"/>
  <c r="B85" i="194" s="1"/>
  <c r="B86" i="194" s="1"/>
  <c r="B87" i="194" s="1"/>
  <c r="B88" i="194" s="1"/>
  <c r="B89" i="194" s="1"/>
  <c r="A85" i="194"/>
  <c r="A86" i="194" s="1"/>
  <c r="A87" i="194" s="1"/>
  <c r="A88" i="194" s="1"/>
  <c r="A89" i="194" s="1"/>
  <c r="A90" i="194"/>
  <c r="B90" i="194"/>
  <c r="A91" i="194"/>
  <c r="B91" i="194"/>
  <c r="A92" i="194"/>
  <c r="B92" i="194"/>
  <c r="A93" i="194"/>
  <c r="B93" i="194"/>
  <c r="A94" i="194"/>
  <c r="B94" i="194"/>
  <c r="A95" i="194"/>
  <c r="B95" i="194"/>
  <c r="A96" i="194"/>
  <c r="B96" i="194"/>
  <c r="A97" i="194"/>
  <c r="B97" i="194"/>
  <c r="A98" i="194"/>
  <c r="B98" i="194"/>
  <c r="A99" i="194"/>
  <c r="B99" i="194"/>
  <c r="A100" i="194"/>
  <c r="B100" i="194"/>
  <c r="A101" i="194"/>
  <c r="B101" i="194"/>
  <c r="A102" i="194"/>
  <c r="B102" i="194"/>
  <c r="A103" i="194"/>
  <c r="B103" i="194"/>
  <c r="A104" i="194"/>
  <c r="B104" i="194"/>
  <c r="A105" i="194"/>
  <c r="B105" i="194"/>
  <c r="B6" i="194"/>
  <c r="B7" i="194" s="1"/>
  <c r="B8" i="194" s="1"/>
  <c r="B9" i="194" s="1"/>
  <c r="B10" i="194" s="1"/>
  <c r="B11" i="194" s="1"/>
  <c r="B12" i="194" s="1"/>
  <c r="B13" i="194" s="1"/>
  <c r="B14" i="194" s="1"/>
  <c r="B15" i="194" s="1"/>
  <c r="B16" i="194" s="1"/>
  <c r="B17" i="194" s="1"/>
  <c r="B18" i="194" s="1"/>
  <c r="B19" i="194" s="1"/>
  <c r="B20" i="194" s="1"/>
  <c r="B21" i="194" s="1"/>
  <c r="B22" i="194" s="1"/>
  <c r="B23" i="194" s="1"/>
  <c r="B24" i="194" s="1"/>
  <c r="B25" i="194" s="1"/>
  <c r="B26" i="194" s="1"/>
  <c r="B27" i="194" s="1"/>
  <c r="B28" i="194" s="1"/>
  <c r="B29" i="194" s="1"/>
  <c r="B30" i="194" s="1"/>
  <c r="B31" i="194" s="1"/>
  <c r="B32" i="194" s="1"/>
  <c r="B33" i="194" s="1"/>
  <c r="B34" i="194" s="1"/>
  <c r="B35" i="194" s="1"/>
  <c r="B36" i="194" s="1"/>
  <c r="B37" i="194" s="1"/>
  <c r="B38" i="194" s="1"/>
  <c r="B39" i="194" s="1"/>
  <c r="B40" i="194" s="1"/>
  <c r="B41" i="194" s="1"/>
  <c r="B42" i="194" s="1"/>
  <c r="B43" i="194" s="1"/>
  <c r="B44" i="194" s="1"/>
  <c r="B45" i="194" s="1"/>
  <c r="B46" i="194" s="1"/>
  <c r="B47" i="194" s="1"/>
  <c r="B48" i="194" s="1"/>
  <c r="B49" i="194" s="1"/>
  <c r="A6" i="194"/>
  <c r="A7" i="194" s="1"/>
  <c r="A8" i="194" s="1"/>
  <c r="A9" i="194" s="1"/>
  <c r="A10" i="194" s="1"/>
  <c r="A11" i="194" s="1"/>
  <c r="A12" i="194" s="1"/>
  <c r="A13" i="194" s="1"/>
  <c r="A14" i="194" s="1"/>
  <c r="A15" i="194" s="1"/>
  <c r="A16" i="194" s="1"/>
  <c r="A17" i="194" s="1"/>
  <c r="A18" i="194" s="1"/>
  <c r="A19" i="194" s="1"/>
  <c r="A20" i="194" s="1"/>
  <c r="A21" i="194" s="1"/>
  <c r="A22" i="194" s="1"/>
  <c r="A23" i="194" s="1"/>
  <c r="A24" i="194" s="1"/>
  <c r="A25" i="194" s="1"/>
  <c r="A26" i="194" s="1"/>
  <c r="A27" i="194" s="1"/>
  <c r="A28" i="194" s="1"/>
  <c r="A29" i="194" s="1"/>
  <c r="A30" i="194" s="1"/>
  <c r="A31" i="194" s="1"/>
  <c r="A32" i="194" s="1"/>
  <c r="A33" i="194" s="1"/>
  <c r="A34" i="194" s="1"/>
  <c r="A35" i="194" s="1"/>
  <c r="A36" i="194" s="1"/>
  <c r="A37" i="194" s="1"/>
  <c r="A38" i="194" s="1"/>
  <c r="A39" i="194" s="1"/>
  <c r="A40" i="194" s="1"/>
  <c r="A41" i="194" s="1"/>
  <c r="A42" i="194" s="1"/>
  <c r="A43" i="194" s="1"/>
  <c r="A44" i="194" s="1"/>
  <c r="A45" i="194" s="1"/>
  <c r="A46" i="194" s="1"/>
  <c r="A47" i="194" s="1"/>
  <c r="A48" i="194" s="1"/>
  <c r="A49" i="194" s="1"/>
  <c r="M19" i="194"/>
  <c r="M20" i="194"/>
  <c r="M21" i="194"/>
  <c r="M22" i="194"/>
  <c r="M23" i="194"/>
  <c r="M24" i="194"/>
  <c r="M25" i="194"/>
  <c r="M26" i="194"/>
  <c r="M27" i="194"/>
  <c r="M28" i="194"/>
  <c r="M29" i="194"/>
  <c r="M30" i="194"/>
  <c r="M31" i="194"/>
  <c r="M32" i="194"/>
  <c r="M33" i="194"/>
  <c r="M34" i="194"/>
  <c r="C34" i="194" s="1"/>
  <c r="C35" i="194" s="1"/>
  <c r="C36" i="194" s="1"/>
  <c r="C37" i="194" s="1"/>
  <c r="C38" i="194" s="1"/>
  <c r="M35" i="194"/>
  <c r="M36" i="194"/>
  <c r="M37" i="194"/>
  <c r="M38" i="194"/>
  <c r="M39" i="194"/>
  <c r="C39" i="194" s="1"/>
  <c r="C40" i="194" s="1"/>
  <c r="C41" i="194" s="1"/>
  <c r="C42" i="194" s="1"/>
  <c r="M40" i="194"/>
  <c r="M41" i="194"/>
  <c r="M42" i="194"/>
  <c r="M43" i="194"/>
  <c r="C43" i="194" s="1"/>
  <c r="C44" i="194" s="1"/>
  <c r="M44" i="194"/>
  <c r="M45" i="194"/>
  <c r="C45" i="194" s="1"/>
  <c r="C46" i="194" s="1"/>
  <c r="C47" i="194" s="1"/>
  <c r="M46" i="194"/>
  <c r="M47" i="194"/>
  <c r="M48" i="194"/>
  <c r="C48" i="194" s="1"/>
  <c r="C49" i="194" s="1"/>
  <c r="M49" i="194"/>
  <c r="M50" i="194"/>
  <c r="M51" i="194"/>
  <c r="M52" i="194"/>
  <c r="M53" i="194"/>
  <c r="M54" i="194"/>
  <c r="M55" i="194"/>
  <c r="M56" i="194"/>
  <c r="M57" i="194"/>
  <c r="M58" i="194"/>
  <c r="M59" i="194"/>
  <c r="M60" i="194"/>
  <c r="M61" i="194"/>
  <c r="M62" i="194"/>
  <c r="M63" i="194"/>
  <c r="M64" i="194"/>
  <c r="M65" i="194"/>
  <c r="M66" i="194"/>
  <c r="M67" i="194"/>
  <c r="M68" i="194"/>
  <c r="M69" i="194"/>
  <c r="M70" i="194"/>
  <c r="M71" i="194"/>
  <c r="M72" i="194"/>
  <c r="M73" i="194"/>
  <c r="M74" i="194"/>
  <c r="M75" i="194"/>
  <c r="M76" i="194"/>
  <c r="M77" i="194"/>
  <c r="M78" i="194"/>
  <c r="M79" i="194"/>
  <c r="M80" i="194"/>
  <c r="M81" i="194"/>
  <c r="M82" i="194"/>
  <c r="M83" i="194"/>
  <c r="M84" i="194"/>
  <c r="M85" i="194"/>
  <c r="C85" i="194" s="1"/>
  <c r="C86" i="194" s="1"/>
  <c r="C87" i="194" s="1"/>
  <c r="M86" i="194"/>
  <c r="M87" i="194"/>
  <c r="M88" i="194"/>
  <c r="C88" i="194" s="1"/>
  <c r="C89" i="194" s="1"/>
  <c r="M89" i="194"/>
  <c r="M90" i="194"/>
  <c r="M91" i="194"/>
  <c r="M92" i="194"/>
  <c r="M93" i="194"/>
  <c r="M94" i="194"/>
  <c r="M95" i="194"/>
  <c r="M96" i="194"/>
  <c r="M97" i="194"/>
  <c r="M98" i="194"/>
  <c r="M99" i="194"/>
  <c r="M100" i="194"/>
  <c r="M101" i="194"/>
  <c r="M102" i="194"/>
  <c r="M103" i="194"/>
  <c r="M104" i="194"/>
  <c r="M105" i="194"/>
  <c r="M7" i="194"/>
  <c r="M8" i="194"/>
  <c r="C8" i="194" s="1"/>
  <c r="C9" i="194" s="1"/>
  <c r="C10" i="194" s="1"/>
  <c r="C11" i="194" s="1"/>
  <c r="C12" i="194" s="1"/>
  <c r="M9" i="194"/>
  <c r="M10" i="194"/>
  <c r="M11" i="194"/>
  <c r="M12" i="194"/>
  <c r="M13" i="194"/>
  <c r="M14" i="194"/>
  <c r="M15" i="194"/>
  <c r="M16" i="194"/>
  <c r="M17" i="194"/>
  <c r="M18" i="194"/>
  <c r="M6" i="194"/>
  <c r="D13" i="233"/>
  <c r="A14" i="231"/>
  <c r="A17" i="237"/>
  <c r="B14" i="231"/>
  <c r="D13" i="230"/>
  <c r="B17" i="237"/>
  <c r="D18" i="241" l="1"/>
  <c r="C19" i="241"/>
  <c r="C19" i="240"/>
  <c r="D18" i="240"/>
  <c r="D18" i="237"/>
  <c r="B19" i="226"/>
  <c r="A18" i="226"/>
  <c r="D17" i="226"/>
  <c r="D44" i="194"/>
  <c r="G44" i="194" s="1"/>
  <c r="F39" i="194"/>
  <c r="C13" i="194"/>
  <c r="C14" i="194" s="1"/>
  <c r="C15" i="194" s="1"/>
  <c r="C16" i="194" s="1"/>
  <c r="C17" i="194" s="1"/>
  <c r="C18" i="194" s="1"/>
  <c r="C19" i="194" s="1"/>
  <c r="C20" i="194" s="1"/>
  <c r="C21" i="194" s="1"/>
  <c r="C22" i="194" s="1"/>
  <c r="C23" i="194" s="1"/>
  <c r="C24" i="194" s="1"/>
  <c r="C25" i="194" s="1"/>
  <c r="C26" i="194" s="1"/>
  <c r="C27" i="194" s="1"/>
  <c r="C28" i="194" s="1"/>
  <c r="C29" i="194" s="1"/>
  <c r="C30" i="194" s="1"/>
  <c r="C31" i="194" s="1"/>
  <c r="C32" i="194" s="1"/>
  <c r="C33" i="194" s="1"/>
  <c r="F49" i="194"/>
  <c r="F48" i="194"/>
  <c r="F45" i="194"/>
  <c r="D46" i="194"/>
  <c r="F44" i="194"/>
  <c r="F43" i="194"/>
  <c r="D35" i="194"/>
  <c r="D89" i="194"/>
  <c r="G89" i="194" s="1"/>
  <c r="D40" i="194"/>
  <c r="F34" i="194"/>
  <c r="D86" i="194"/>
  <c r="F86" i="194" s="1"/>
  <c r="F88" i="194"/>
  <c r="F85" i="194"/>
  <c r="D8" i="194"/>
  <c r="D9" i="194" s="1"/>
  <c r="D10" i="194" s="1"/>
  <c r="D11" i="194" s="1"/>
  <c r="D12" i="194" s="1"/>
  <c r="D13" i="194" s="1"/>
  <c r="D14" i="194" s="1"/>
  <c r="D15" i="194" s="1"/>
  <c r="D16" i="194" s="1"/>
  <c r="F16" i="194" s="1"/>
  <c r="G7" i="194"/>
  <c r="G6" i="194"/>
  <c r="F6" i="194"/>
  <c r="G1074" i="44"/>
  <c r="G1075" i="44" s="1"/>
  <c r="O10" i="194"/>
  <c r="O11" i="194" s="1"/>
  <c r="O12" i="194" s="1"/>
  <c r="O13" i="194" s="1"/>
  <c r="O14" i="194" s="1"/>
  <c r="O15" i="194" s="1"/>
  <c r="O16" i="194" s="1"/>
  <c r="O17" i="194" s="1"/>
  <c r="O18" i="194" s="1"/>
  <c r="O19" i="194" s="1"/>
  <c r="O20" i="194" s="1"/>
  <c r="O21" i="194" s="1"/>
  <c r="O22" i="194" s="1"/>
  <c r="O23" i="194" s="1"/>
  <c r="O24" i="194" s="1"/>
  <c r="O25" i="194" s="1"/>
  <c r="O26" i="194" s="1"/>
  <c r="O27" i="194" s="1"/>
  <c r="O28" i="194" s="1"/>
  <c r="O29" i="194" s="1"/>
  <c r="O30" i="194" s="1"/>
  <c r="O31" i="194" s="1"/>
  <c r="O32" i="194" s="1"/>
  <c r="O33" i="194" s="1"/>
  <c r="O34" i="194" s="1"/>
  <c r="O35" i="194" s="1"/>
  <c r="O36" i="194" s="1"/>
  <c r="O37" i="194" s="1"/>
  <c r="O38" i="194" s="1"/>
  <c r="O39" i="194" s="1"/>
  <c r="O40" i="194" s="1"/>
  <c r="O41" i="194" s="1"/>
  <c r="O42" i="194" s="1"/>
  <c r="O43" i="194" s="1"/>
  <c r="O44" i="194" s="1"/>
  <c r="B18" i="237"/>
  <c r="A18" i="237"/>
  <c r="B15" i="231"/>
  <c r="A15" i="231"/>
  <c r="A16" i="231" s="1"/>
  <c r="D19" i="241" l="1"/>
  <c r="C20" i="240"/>
  <c r="D19" i="240"/>
  <c r="D19" i="237"/>
  <c r="D18" i="226"/>
  <c r="B20" i="226"/>
  <c r="A19" i="226"/>
  <c r="B19" i="237"/>
  <c r="G9" i="194"/>
  <c r="F9" i="194"/>
  <c r="G11" i="194"/>
  <c r="F13" i="194"/>
  <c r="F14" i="194"/>
  <c r="G8" i="194"/>
  <c r="E1082" i="44"/>
  <c r="E1080" i="44"/>
  <c r="E1081" i="44"/>
  <c r="E1083" i="44"/>
  <c r="G46" i="194"/>
  <c r="D47" i="194"/>
  <c r="F46" i="194"/>
  <c r="G35" i="194"/>
  <c r="F35" i="194"/>
  <c r="D36" i="194"/>
  <c r="G86" i="194"/>
  <c r="D87" i="194"/>
  <c r="G40" i="194"/>
  <c r="F40" i="194"/>
  <c r="D41" i="194"/>
  <c r="F89" i="194"/>
  <c r="F15" i="194"/>
  <c r="G10" i="194"/>
  <c r="G14" i="194"/>
  <c r="F10" i="194"/>
  <c r="G16" i="194"/>
  <c r="D17" i="194"/>
  <c r="F12" i="194"/>
  <c r="G12" i="194"/>
  <c r="G13" i="194"/>
  <c r="G15" i="194"/>
  <c r="F11" i="194"/>
  <c r="F8" i="194"/>
  <c r="G1094" i="44"/>
  <c r="G1095" i="44" s="1"/>
  <c r="A14" i="230"/>
  <c r="C21" i="228"/>
  <c r="C13" i="229"/>
  <c r="B14" i="233"/>
  <c r="A13" i="227"/>
  <c r="D13" i="231"/>
  <c r="B13" i="227"/>
  <c r="D13" i="232"/>
  <c r="A17" i="231"/>
  <c r="A19" i="237"/>
  <c r="A20" i="237" s="1"/>
  <c r="A21" i="237" s="1"/>
  <c r="B16" i="231"/>
  <c r="B17" i="231" s="1"/>
  <c r="C17" i="228"/>
  <c r="B14" i="232"/>
  <c r="A13" i="228"/>
  <c r="B14" i="230"/>
  <c r="C13" i="228"/>
  <c r="A14" i="232"/>
  <c r="A14" i="233"/>
  <c r="B13" i="229"/>
  <c r="B13" i="228"/>
  <c r="A13" i="229"/>
  <c r="C13" i="227"/>
  <c r="C14" i="227" s="1"/>
  <c r="C15" i="227" s="1"/>
  <c r="C16" i="227" s="1"/>
  <c r="C17" i="227" s="1"/>
  <c r="C18" i="227" s="1"/>
  <c r="C19" i="227" s="1"/>
  <c r="C21" i="227" s="1"/>
  <c r="C22" i="227" s="1"/>
  <c r="C23" i="227" l="1"/>
  <c r="C24" i="227" s="1"/>
  <c r="C25" i="227" s="1"/>
  <c r="C26" i="227" s="1"/>
  <c r="C27" i="227" s="1"/>
  <c r="C28" i="227" s="1"/>
  <c r="C29" i="227" s="1"/>
  <c r="C30" i="227" s="1"/>
  <c r="C31" i="227" s="1"/>
  <c r="C32" i="227" s="1"/>
  <c r="C34" i="227" s="1"/>
  <c r="C35" i="227" s="1"/>
  <c r="C36" i="227" s="1"/>
  <c r="C37" i="227" s="1"/>
  <c r="C38" i="227" s="1"/>
  <c r="C40" i="227" s="1"/>
  <c r="C41" i="227" s="1"/>
  <c r="C42" i="227" s="1"/>
  <c r="C43" i="227" s="1"/>
  <c r="C44" i="227" s="1"/>
  <c r="C45" i="227" s="1"/>
  <c r="C46" i="227" s="1"/>
  <c r="C47" i="227" s="1"/>
  <c r="C48" i="227" s="1"/>
  <c r="C49" i="227" s="1"/>
  <c r="C50" i="227" s="1"/>
  <c r="C51" i="227" s="1"/>
  <c r="C53" i="227" s="1"/>
  <c r="C54" i="227" s="1"/>
  <c r="C55" i="227" s="1"/>
  <c r="C56" i="227" s="1"/>
  <c r="C57" i="227" s="1"/>
  <c r="C58" i="227" s="1"/>
  <c r="C59" i="227" s="1"/>
  <c r="C60" i="227" s="1"/>
  <c r="C61" i="227" s="1"/>
  <c r="C62" i="227" s="1"/>
  <c r="C63" i="227" s="1"/>
  <c r="C64" i="227" s="1"/>
  <c r="C66" i="227" s="1"/>
  <c r="C67" i="227" s="1"/>
  <c r="C68" i="227" s="1"/>
  <c r="C69" i="227" s="1"/>
  <c r="C70" i="227" s="1"/>
  <c r="C72" i="227" s="1"/>
  <c r="C73" i="227" s="1"/>
  <c r="C74" i="227" s="1"/>
  <c r="C75" i="227" s="1"/>
  <c r="C76" i="227" s="1"/>
  <c r="C77" i="227" s="1"/>
  <c r="C79" i="227" s="1"/>
  <c r="C80" i="227" s="1"/>
  <c r="C81" i="227" s="1"/>
  <c r="C82" i="227" s="1"/>
  <c r="C83" i="227" s="1"/>
  <c r="C84" i="227" s="1"/>
  <c r="C85" i="227" s="1"/>
  <c r="C86" i="227" s="1"/>
  <c r="C87" i="227" s="1"/>
  <c r="C88" i="227" s="1"/>
  <c r="C89" i="227" s="1"/>
  <c r="C90" i="227" s="1"/>
  <c r="C91" i="227" s="1"/>
  <c r="C92" i="227" s="1"/>
  <c r="C93" i="227" s="1"/>
  <c r="C94" i="227" s="1"/>
  <c r="C95" i="227" s="1"/>
  <c r="C96" i="227" s="1"/>
  <c r="C97" i="227" s="1"/>
  <c r="C98" i="227" s="1"/>
  <c r="C99" i="227" s="1"/>
  <c r="C100" i="227" s="1"/>
  <c r="C101" i="227" s="1"/>
  <c r="C102" i="227" s="1"/>
  <c r="C103" i="227" s="1"/>
  <c r="C104" i="227" s="1"/>
  <c r="C105" i="227" s="1"/>
  <c r="C106" i="227" s="1"/>
  <c r="C107" i="227" s="1"/>
  <c r="C108" i="227" s="1"/>
  <c r="C109" i="227" s="1"/>
  <c r="C110" i="227" s="1"/>
  <c r="C111" i="227" s="1"/>
  <c r="C112" i="227" s="1"/>
  <c r="C113" i="227" s="1"/>
  <c r="C114" i="227" s="1"/>
  <c r="C115" i="227" s="1"/>
  <c r="C116" i="227" s="1"/>
  <c r="C117" i="227" s="1"/>
  <c r="C118" i="227" s="1"/>
  <c r="C119" i="227" s="1"/>
  <c r="C120" i="227" s="1"/>
  <c r="C121" i="227" s="1"/>
  <c r="C122" i="227" s="1"/>
  <c r="C123" i="227" s="1"/>
  <c r="C124" i="227" s="1"/>
  <c r="C125" i="227" s="1"/>
  <c r="C126" i="227" s="1"/>
  <c r="C127" i="227" s="1"/>
  <c r="C128" i="227" s="1"/>
  <c r="C129" i="227" s="1"/>
  <c r="C130" i="227" s="1"/>
  <c r="C131" i="227" s="1"/>
  <c r="C132" i="227" s="1"/>
  <c r="C133" i="227" s="1"/>
  <c r="C134" i="227" s="1"/>
  <c r="C135" i="227" s="1"/>
  <c r="C136" i="227" s="1"/>
  <c r="C137" i="227" s="1"/>
  <c r="C138" i="227" s="1"/>
  <c r="C139" i="227" s="1"/>
  <c r="C140" i="227" s="1"/>
  <c r="C141" i="227" s="1"/>
  <c r="C142" i="227" s="1"/>
  <c r="C143" i="227" s="1"/>
  <c r="C144" i="227" s="1"/>
  <c r="C145" i="227" s="1"/>
  <c r="C146" i="227" s="1"/>
  <c r="C147" i="227" s="1"/>
  <c r="C148" i="227" s="1"/>
  <c r="C149" i="227" s="1"/>
  <c r="C150" i="227" s="1"/>
  <c r="C151" i="227" s="1"/>
  <c r="C152" i="227" s="1"/>
  <c r="C153" i="227" s="1"/>
  <c r="C154" i="227" s="1"/>
  <c r="C155" i="227" s="1"/>
  <c r="C156" i="227" s="1"/>
  <c r="C157" i="227" s="1"/>
  <c r="C158" i="227" s="1"/>
  <c r="C159" i="227" s="1"/>
  <c r="C160" i="227" s="1"/>
  <c r="C161" i="227" s="1"/>
  <c r="C162" i="227" s="1"/>
  <c r="C163" i="227" s="1"/>
  <c r="C164" i="227" s="1"/>
  <c r="C165" i="227" s="1"/>
  <c r="C166" i="227" s="1"/>
  <c r="C167" i="227" s="1"/>
  <c r="C168" i="227" s="1"/>
  <c r="C169" i="227" s="1"/>
  <c r="C170" i="227" s="1"/>
  <c r="C171" i="227" s="1"/>
  <c r="C172" i="227" s="1"/>
  <c r="C173" i="227" s="1"/>
  <c r="C174" i="227" s="1"/>
  <c r="C175" i="227" s="1"/>
  <c r="C176" i="227" s="1"/>
  <c r="C177" i="227" s="1"/>
  <c r="C178" i="227" s="1"/>
  <c r="C179" i="227" s="1"/>
  <c r="C180" i="227" s="1"/>
  <c r="C181" i="227" s="1"/>
  <c r="C182" i="227" s="1"/>
  <c r="C183" i="227" s="1"/>
  <c r="C184" i="227" s="1"/>
  <c r="C185" i="227" s="1"/>
  <c r="C186" i="227" s="1"/>
  <c r="C187" i="227" s="1"/>
  <c r="C188" i="227" s="1"/>
  <c r="C189" i="227" s="1"/>
  <c r="C190" i="227" s="1"/>
  <c r="C191" i="227" s="1"/>
  <c r="C192" i="227" s="1"/>
  <c r="C193" i="227" s="1"/>
  <c r="C194" i="227" s="1"/>
  <c r="C195" i="227" s="1"/>
  <c r="C196" i="227" s="1"/>
  <c r="C197" i="227" s="1"/>
  <c r="C198" i="227" s="1"/>
  <c r="C199" i="227" s="1"/>
  <c r="C200" i="227" s="1"/>
  <c r="C201" i="227" s="1"/>
  <c r="C202" i="227" s="1"/>
  <c r="C203" i="227" s="1"/>
  <c r="C204" i="227" s="1"/>
  <c r="C205" i="227" s="1"/>
  <c r="C206" i="227" s="1"/>
  <c r="C207" i="227" s="1"/>
  <c r="C208" i="227" s="1"/>
  <c r="C209" i="227" s="1"/>
  <c r="C210" i="227" s="1"/>
  <c r="C211" i="227" s="1"/>
  <c r="C212" i="227" s="1"/>
  <c r="C213" i="227" s="1"/>
  <c r="C214" i="227" s="1"/>
  <c r="C215" i="227" s="1"/>
  <c r="C216" i="227" s="1"/>
  <c r="C217" i="227" s="1"/>
  <c r="C218" i="227" s="1"/>
  <c r="C219" i="227" s="1"/>
  <c r="C220" i="227" s="1"/>
  <c r="C221" i="227" s="1"/>
  <c r="C222" i="227" s="1"/>
  <c r="C223" i="227" s="1"/>
  <c r="C224" i="227" s="1"/>
  <c r="C225" i="227" s="1"/>
  <c r="C226" i="227" s="1"/>
  <c r="C227" i="227" s="1"/>
  <c r="C228" i="227" s="1"/>
  <c r="C229" i="227" s="1"/>
  <c r="C230" i="227" s="1"/>
  <c r="C231" i="227" s="1"/>
  <c r="C232" i="227" s="1"/>
  <c r="C233" i="227" s="1"/>
  <c r="C234" i="227" s="1"/>
  <c r="C235" i="227" s="1"/>
  <c r="C236" i="227" s="1"/>
  <c r="C237" i="227" s="1"/>
  <c r="C238" i="227" s="1"/>
  <c r="C239" i="227" s="1"/>
  <c r="C240" i="227" s="1"/>
  <c r="C241" i="227" s="1"/>
  <c r="C242" i="227" s="1"/>
  <c r="C243" i="227" s="1"/>
  <c r="C244" i="227" s="1"/>
  <c r="C245" i="227" s="1"/>
  <c r="C246" i="227" s="1"/>
  <c r="C247" i="227" s="1"/>
  <c r="C248" i="227" s="1"/>
  <c r="C249" i="227" s="1"/>
  <c r="C250" i="227" s="1"/>
  <c r="C251" i="227" s="1"/>
  <c r="C252" i="227" s="1"/>
  <c r="C253" i="227" s="1"/>
  <c r="C254" i="227" s="1"/>
  <c r="C255" i="227" s="1"/>
  <c r="C256" i="227" s="1"/>
  <c r="C257" i="227" s="1"/>
  <c r="C258" i="227" s="1"/>
  <c r="C259" i="227" s="1"/>
  <c r="C260" i="227" s="1"/>
  <c r="C261" i="227" s="1"/>
  <c r="C262" i="227" s="1"/>
  <c r="C263" i="227" s="1"/>
  <c r="C264" i="227" s="1"/>
  <c r="C265" i="227" s="1"/>
  <c r="C266" i="227" s="1"/>
  <c r="C267" i="227" s="1"/>
  <c r="C268" i="227" s="1"/>
  <c r="C269" i="227" s="1"/>
  <c r="C270" i="227" s="1"/>
  <c r="C271" i="227" s="1"/>
  <c r="C272" i="227" s="1"/>
  <c r="C273" i="227" s="1"/>
  <c r="C274" i="227" s="1"/>
  <c r="C275" i="227" s="1"/>
  <c r="C276" i="227" s="1"/>
  <c r="C277" i="227" s="1"/>
  <c r="C278" i="227" s="1"/>
  <c r="C279" i="227" s="1"/>
  <c r="C280" i="227" s="1"/>
  <c r="C281" i="227" s="1"/>
  <c r="C282" i="227" s="1"/>
  <c r="C283" i="227" s="1"/>
  <c r="C284" i="227" s="1"/>
  <c r="C285" i="227" s="1"/>
  <c r="C286" i="227" s="1"/>
  <c r="C287" i="227" s="1"/>
  <c r="C288" i="227" s="1"/>
  <c r="C289" i="227" s="1"/>
  <c r="C290" i="227" s="1"/>
  <c r="C291" i="227" s="1"/>
  <c r="C292" i="227" s="1"/>
  <c r="C293" i="227" s="1"/>
  <c r="C294" i="227" s="1"/>
  <c r="C295" i="227" s="1"/>
  <c r="C296" i="227" s="1"/>
  <c r="C297" i="227" s="1"/>
  <c r="C298" i="227" s="1"/>
  <c r="C299" i="227" s="1"/>
  <c r="C300" i="227" s="1"/>
  <c r="C301" i="227" s="1"/>
  <c r="C302" i="227" s="1"/>
  <c r="C303" i="227" s="1"/>
  <c r="C304" i="227" s="1"/>
  <c r="C305" i="227" s="1"/>
  <c r="C306" i="227" s="1"/>
  <c r="C307" i="227" s="1"/>
  <c r="C308" i="227" s="1"/>
  <c r="C309" i="227" s="1"/>
  <c r="C310" i="227" s="1"/>
  <c r="C311" i="227" s="1"/>
  <c r="C312" i="227" s="1"/>
  <c r="C313" i="227" s="1"/>
  <c r="C314" i="227" s="1"/>
  <c r="C315" i="227" s="1"/>
  <c r="C316" i="227" s="1"/>
  <c r="C317" i="227" s="1"/>
  <c r="C318" i="227" s="1"/>
  <c r="C319" i="227" s="1"/>
  <c r="C320" i="227" s="1"/>
  <c r="C321" i="227" s="1"/>
  <c r="C322" i="227" s="1"/>
  <c r="C323" i="227" s="1"/>
  <c r="C324" i="227" s="1"/>
  <c r="C325" i="227" s="1"/>
  <c r="C326" i="227" s="1"/>
  <c r="C327" i="227" s="1"/>
  <c r="C328" i="227" s="1"/>
  <c r="C329" i="227" s="1"/>
  <c r="C330" i="227" s="1"/>
  <c r="C331" i="227" s="1"/>
  <c r="C332" i="227" s="1"/>
  <c r="C333" i="227" s="1"/>
  <c r="C334" i="227" s="1"/>
  <c r="C335" i="227" s="1"/>
  <c r="C336" i="227" s="1"/>
  <c r="C337" i="227" s="1"/>
  <c r="C338" i="227" s="1"/>
  <c r="C339" i="227" s="1"/>
  <c r="C340" i="227" s="1"/>
  <c r="C341" i="227" s="1"/>
  <c r="C342" i="227" s="1"/>
  <c r="C343" i="227" s="1"/>
  <c r="C344" i="227" s="1"/>
  <c r="C345" i="227" s="1"/>
  <c r="C346" i="227" s="1"/>
  <c r="C347" i="227" s="1"/>
  <c r="C348" i="227" s="1"/>
  <c r="C349" i="227" s="1"/>
  <c r="C350" i="227" s="1"/>
  <c r="C351" i="227" s="1"/>
  <c r="C352" i="227" s="1"/>
  <c r="C353" i="227" s="1"/>
  <c r="C354" i="227" s="1"/>
  <c r="C355" i="227" s="1"/>
  <c r="C356" i="227" s="1"/>
  <c r="C357" i="227" s="1"/>
  <c r="C358" i="227" s="1"/>
  <c r="C359" i="227" s="1"/>
  <c r="C360" i="227" s="1"/>
  <c r="C361" i="227" s="1"/>
  <c r="C362" i="227" s="1"/>
  <c r="C363" i="227" s="1"/>
  <c r="C364" i="227" s="1"/>
  <c r="C365" i="227" s="1"/>
  <c r="C366" i="227" s="1"/>
  <c r="C367" i="227" s="1"/>
  <c r="C368" i="227" s="1"/>
  <c r="C369" i="227" s="1"/>
  <c r="C370" i="227" s="1"/>
  <c r="C371" i="227" s="1"/>
  <c r="C372" i="227" s="1"/>
  <c r="C373" i="227" s="1"/>
  <c r="C374" i="227" s="1"/>
  <c r="C375" i="227" s="1"/>
  <c r="C376" i="227" s="1"/>
  <c r="C377" i="227" s="1"/>
  <c r="C378" i="227" s="1"/>
  <c r="C379" i="227" s="1"/>
  <c r="C380" i="227" s="1"/>
  <c r="C381" i="227" s="1"/>
  <c r="C382" i="227" s="1"/>
  <c r="C383" i="227" s="1"/>
  <c r="C384" i="227" s="1"/>
  <c r="C385" i="227" s="1"/>
  <c r="C386" i="227" s="1"/>
  <c r="C387" i="227" s="1"/>
  <c r="C388" i="227" s="1"/>
  <c r="C389" i="227" s="1"/>
  <c r="C390" i="227" s="1"/>
  <c r="C391" i="227" s="1"/>
  <c r="C392" i="227" s="1"/>
  <c r="C393" i="227" s="1"/>
  <c r="C394" i="227" s="1"/>
  <c r="C395" i="227" s="1"/>
  <c r="C396" i="227" s="1"/>
  <c r="C397" i="227" s="1"/>
  <c r="C398" i="227" s="1"/>
  <c r="C399" i="227" s="1"/>
  <c r="C400" i="227" s="1"/>
  <c r="C401" i="227" s="1"/>
  <c r="C402" i="227" s="1"/>
  <c r="C403" i="227" s="1"/>
  <c r="C404" i="227" s="1"/>
  <c r="C405" i="227" s="1"/>
  <c r="C406" i="227" s="1"/>
  <c r="C407" i="227" s="1"/>
  <c r="C408" i="227" s="1"/>
  <c r="C409" i="227" s="1"/>
  <c r="C410" i="227" s="1"/>
  <c r="C411" i="227" s="1"/>
  <c r="C412" i="227" s="1"/>
  <c r="C413" i="227" s="1"/>
  <c r="C414" i="227" s="1"/>
  <c r="C415" i="227" s="1"/>
  <c r="C416" i="227" s="1"/>
  <c r="C417" i="227" s="1"/>
  <c r="C418" i="227" s="1"/>
  <c r="C419" i="227" s="1"/>
  <c r="C420" i="227" s="1"/>
  <c r="C421" i="227" s="1"/>
  <c r="C422" i="227" s="1"/>
  <c r="C423" i="227" s="1"/>
  <c r="C424" i="227" s="1"/>
  <c r="C425" i="227" s="1"/>
  <c r="C426" i="227" s="1"/>
  <c r="C427" i="227" s="1"/>
  <c r="C428" i="227" s="1"/>
  <c r="C429" i="227" s="1"/>
  <c r="C430" i="227" s="1"/>
  <c r="C431" i="227" s="1"/>
  <c r="C432" i="227" s="1"/>
  <c r="C433" i="227" s="1"/>
  <c r="C434" i="227" s="1"/>
  <c r="C435" i="227" s="1"/>
  <c r="C436" i="227" s="1"/>
  <c r="C437" i="227" s="1"/>
  <c r="C438" i="227" s="1"/>
  <c r="C439" i="227" s="1"/>
  <c r="C440" i="227" s="1"/>
  <c r="C441" i="227" s="1"/>
  <c r="C442" i="227" s="1"/>
  <c r="C443" i="227" s="1"/>
  <c r="C444" i="227" s="1"/>
  <c r="C445" i="227" s="1"/>
  <c r="C446" i="227" s="1"/>
  <c r="C447" i="227" s="1"/>
  <c r="C448" i="227" s="1"/>
  <c r="C449" i="227" s="1"/>
  <c r="C450" i="227" s="1"/>
  <c r="C451" i="227" s="1"/>
  <c r="C452" i="227" s="1"/>
  <c r="C453" i="227" s="1"/>
  <c r="C454" i="227" s="1"/>
  <c r="C455" i="227" s="1"/>
  <c r="C456" i="227" s="1"/>
  <c r="C457" i="227" s="1"/>
  <c r="C458" i="227" s="1"/>
  <c r="C459" i="227" s="1"/>
  <c r="C460" i="227" s="1"/>
  <c r="C461" i="227" s="1"/>
  <c r="C462" i="227" s="1"/>
  <c r="C463" i="227" s="1"/>
  <c r="C464" i="227" s="1"/>
  <c r="C465" i="227" s="1"/>
  <c r="C466" i="227" s="1"/>
  <c r="C467" i="227" s="1"/>
  <c r="C468" i="227" s="1"/>
  <c r="C469" i="227" s="1"/>
  <c r="C470" i="227" s="1"/>
  <c r="C471" i="227" s="1"/>
  <c r="C472" i="227" s="1"/>
  <c r="C473" i="227" s="1"/>
  <c r="C474" i="227" s="1"/>
  <c r="C475" i="227" s="1"/>
  <c r="C476" i="227" s="1"/>
  <c r="C477" i="227" s="1"/>
  <c r="C478" i="227" s="1"/>
  <c r="D20" i="241"/>
  <c r="C21" i="241"/>
  <c r="C21" i="240"/>
  <c r="D20" i="240"/>
  <c r="D20" i="237"/>
  <c r="D19" i="226"/>
  <c r="B21" i="226"/>
  <c r="B22" i="226" s="1"/>
  <c r="B23" i="226" s="1"/>
  <c r="B24" i="226" s="1"/>
  <c r="A20" i="226"/>
  <c r="B20" i="237"/>
  <c r="E1104" i="44"/>
  <c r="E1103" i="44"/>
  <c r="E1102" i="44"/>
  <c r="E1101" i="44"/>
  <c r="G47" i="194"/>
  <c r="F47" i="194"/>
  <c r="G41" i="194"/>
  <c r="F41" i="194"/>
  <c r="D42" i="194"/>
  <c r="G87" i="194"/>
  <c r="F87" i="194"/>
  <c r="G36" i="194"/>
  <c r="F36" i="194"/>
  <c r="D37" i="194"/>
  <c r="D18" i="194"/>
  <c r="F17" i="194"/>
  <c r="G17" i="194"/>
  <c r="A22" i="237"/>
  <c r="A15" i="232"/>
  <c r="B14" i="228"/>
  <c r="D13" i="229"/>
  <c r="D14" i="231"/>
  <c r="A18" i="231"/>
  <c r="B18" i="231"/>
  <c r="B14" i="227"/>
  <c r="A14" i="227"/>
  <c r="C14" i="229"/>
  <c r="A15" i="233"/>
  <c r="C14" i="228"/>
  <c r="D13" i="227"/>
  <c r="D21" i="241" l="1"/>
  <c r="C22" i="241"/>
  <c r="C22" i="240"/>
  <c r="D21" i="240"/>
  <c r="D21" i="237"/>
  <c r="D22" i="237" s="1"/>
  <c r="D20" i="226"/>
  <c r="B25" i="226"/>
  <c r="A21" i="226"/>
  <c r="A22" i="226" s="1"/>
  <c r="A23" i="226" s="1"/>
  <c r="A24" i="226" s="1"/>
  <c r="B21" i="237"/>
  <c r="G37" i="194"/>
  <c r="D38" i="194"/>
  <c r="F37" i="194"/>
  <c r="G42" i="194"/>
  <c r="F42" i="194"/>
  <c r="D19" i="194"/>
  <c r="G18" i="194"/>
  <c r="F18" i="194"/>
  <c r="A2" i="130"/>
  <c r="A1" i="130"/>
  <c r="Y100" i="158"/>
  <c r="Y99" i="158"/>
  <c r="Y98" i="158"/>
  <c r="Y97" i="158"/>
  <c r="Y95" i="158"/>
  <c r="Y96" i="158"/>
  <c r="H211" i="225"/>
  <c r="A4" i="117"/>
  <c r="A27" i="117"/>
  <c r="B27" i="117"/>
  <c r="C27" i="117"/>
  <c r="A28" i="117"/>
  <c r="B28" i="117"/>
  <c r="C28" i="117"/>
  <c r="A29" i="117"/>
  <c r="B29" i="117"/>
  <c r="C29" i="117"/>
  <c r="A30" i="117"/>
  <c r="B30" i="117"/>
  <c r="C30" i="117"/>
  <c r="A31" i="117"/>
  <c r="B31" i="117"/>
  <c r="C31" i="117"/>
  <c r="A32" i="117"/>
  <c r="B32" i="117"/>
  <c r="C32" i="117"/>
  <c r="A25" i="117"/>
  <c r="A26" i="117" s="1"/>
  <c r="B25" i="117"/>
  <c r="B26" i="117" s="1"/>
  <c r="C25" i="117"/>
  <c r="C26" i="117" s="1"/>
  <c r="D27" i="117"/>
  <c r="D28" i="117"/>
  <c r="D29" i="117"/>
  <c r="D30" i="117"/>
  <c r="D31" i="117"/>
  <c r="D32" i="117"/>
  <c r="F27" i="117"/>
  <c r="F28" i="117"/>
  <c r="F29" i="117"/>
  <c r="F30" i="117"/>
  <c r="F31" i="117"/>
  <c r="F32" i="117"/>
  <c r="D15" i="231"/>
  <c r="A23" i="237"/>
  <c r="H9" i="237" l="1"/>
  <c r="H9" i="241"/>
  <c r="H9" i="240"/>
  <c r="H8" i="237"/>
  <c r="H8" i="241"/>
  <c r="H8" i="240"/>
  <c r="D22" i="241"/>
  <c r="C23" i="241"/>
  <c r="C23" i="240"/>
  <c r="D22" i="240"/>
  <c r="D23" i="237"/>
  <c r="D21" i="226"/>
  <c r="D22" i="226" s="1"/>
  <c r="D23" i="226" s="1"/>
  <c r="D24" i="226" s="1"/>
  <c r="B26" i="226"/>
  <c r="A25" i="226"/>
  <c r="B22" i="237"/>
  <c r="H9" i="232"/>
  <c r="H9" i="233"/>
  <c r="H9" i="230"/>
  <c r="H9" i="231"/>
  <c r="H8" i="232"/>
  <c r="H8" i="233"/>
  <c r="H8" i="230"/>
  <c r="H8" i="231"/>
  <c r="H8" i="228"/>
  <c r="H8" i="229"/>
  <c r="H9" i="228"/>
  <c r="H9" i="229"/>
  <c r="H9" i="226"/>
  <c r="H9" i="227"/>
  <c r="H8" i="226"/>
  <c r="H8" i="227"/>
  <c r="G38" i="194"/>
  <c r="F38" i="194"/>
  <c r="D20" i="194"/>
  <c r="F20" i="194" s="1"/>
  <c r="F19" i="194"/>
  <c r="G19" i="194"/>
  <c r="H8" i="134"/>
  <c r="H9" i="134"/>
  <c r="G211" i="225"/>
  <c r="F25" i="117"/>
  <c r="F26" i="117"/>
  <c r="A16" i="233"/>
  <c r="A19" i="231"/>
  <c r="B15" i="228"/>
  <c r="C15" i="229"/>
  <c r="D14" i="229"/>
  <c r="B19" i="231"/>
  <c r="D14" i="230"/>
  <c r="B15" i="232"/>
  <c r="C18" i="228"/>
  <c r="A24" i="237"/>
  <c r="A15" i="230"/>
  <c r="B15" i="230"/>
  <c r="C22" i="228"/>
  <c r="A15" i="227"/>
  <c r="D14" i="233"/>
  <c r="C15" i="228"/>
  <c r="D14" i="227"/>
  <c r="A16" i="232"/>
  <c r="B14" i="229"/>
  <c r="D16" i="231"/>
  <c r="A14" i="229"/>
  <c r="D14" i="232"/>
  <c r="B15" i="227"/>
  <c r="B15" i="233"/>
  <c r="A14" i="228"/>
  <c r="A15" i="228" s="1"/>
  <c r="D13" i="228"/>
  <c r="D23" i="241" l="1"/>
  <c r="C24" i="241"/>
  <c r="D23" i="240"/>
  <c r="C24" i="240"/>
  <c r="D24" i="237"/>
  <c r="D25" i="226"/>
  <c r="B27" i="226"/>
  <c r="A26" i="226"/>
  <c r="B23" i="237"/>
  <c r="D21" i="194"/>
  <c r="F21" i="194" s="1"/>
  <c r="G20" i="194"/>
  <c r="K27" i="117"/>
  <c r="K28" i="117"/>
  <c r="K29" i="117"/>
  <c r="K30" i="117"/>
  <c r="K31" i="117"/>
  <c r="K32" i="117"/>
  <c r="J27" i="117"/>
  <c r="J28" i="117"/>
  <c r="J29" i="117"/>
  <c r="J30" i="117"/>
  <c r="J31" i="117"/>
  <c r="J32" i="117"/>
  <c r="J23" i="117"/>
  <c r="I27" i="117"/>
  <c r="I28" i="117"/>
  <c r="I29" i="117"/>
  <c r="I30" i="117"/>
  <c r="I31" i="117"/>
  <c r="I32" i="117"/>
  <c r="H28" i="117"/>
  <c r="H29" i="117"/>
  <c r="H30" i="117"/>
  <c r="H31" i="117"/>
  <c r="H32" i="117"/>
  <c r="G27" i="117"/>
  <c r="G28" i="117"/>
  <c r="G29" i="117"/>
  <c r="G30" i="117"/>
  <c r="G31" i="117"/>
  <c r="G32" i="117"/>
  <c r="R27" i="117"/>
  <c r="R28" i="117"/>
  <c r="R29" i="117"/>
  <c r="R30" i="117"/>
  <c r="R31" i="117"/>
  <c r="R32" i="117"/>
  <c r="Q27" i="117"/>
  <c r="Q28" i="117"/>
  <c r="Q29" i="117"/>
  <c r="Q30" i="117"/>
  <c r="Q31" i="117"/>
  <c r="Q32" i="117"/>
  <c r="P27" i="117"/>
  <c r="P28" i="117"/>
  <c r="P29" i="117"/>
  <c r="P30" i="117"/>
  <c r="P31" i="117"/>
  <c r="P32" i="117"/>
  <c r="O27" i="117"/>
  <c r="O28" i="117"/>
  <c r="O29" i="117"/>
  <c r="O30" i="117"/>
  <c r="O31" i="117"/>
  <c r="O32" i="117"/>
  <c r="N27" i="117"/>
  <c r="N28" i="117"/>
  <c r="N29" i="117"/>
  <c r="N30" i="117"/>
  <c r="N31" i="117"/>
  <c r="N32" i="117"/>
  <c r="M27" i="117"/>
  <c r="M28" i="117"/>
  <c r="M29" i="117"/>
  <c r="M30" i="117"/>
  <c r="M31" i="117"/>
  <c r="M32" i="117"/>
  <c r="T9" i="130"/>
  <c r="A3" i="130"/>
  <c r="U9" i="118"/>
  <c r="A3" i="118"/>
  <c r="H24" i="44"/>
  <c r="B1096" i="158"/>
  <c r="C1096" i="158" s="1"/>
  <c r="G1096" i="158"/>
  <c r="F1096" i="158" s="1"/>
  <c r="B1097" i="158"/>
  <c r="C1097" i="158" s="1"/>
  <c r="I1097" i="158" s="1"/>
  <c r="G1097" i="158"/>
  <c r="F1097" i="158" s="1"/>
  <c r="B1092" i="158"/>
  <c r="C1092" i="158" s="1"/>
  <c r="I1092" i="158" s="1"/>
  <c r="G1092" i="158"/>
  <c r="F1092" i="158" s="1"/>
  <c r="B1093" i="158"/>
  <c r="C1093" i="158" s="1"/>
  <c r="G1093" i="158"/>
  <c r="F1093" i="158" s="1"/>
  <c r="B1094" i="158"/>
  <c r="G1094" i="158"/>
  <c r="F1094" i="158" s="1"/>
  <c r="B1095" i="158"/>
  <c r="C1095" i="158" s="1"/>
  <c r="G1095" i="158"/>
  <c r="F1095" i="158" s="1"/>
  <c r="B1078" i="158"/>
  <c r="C1078" i="158" s="1"/>
  <c r="G1078" i="158"/>
  <c r="F1078" i="158" s="1"/>
  <c r="B1079" i="158"/>
  <c r="C1079" i="158" s="1"/>
  <c r="I1079" i="158" s="1"/>
  <c r="G1079" i="158"/>
  <c r="F1079" i="158" s="1"/>
  <c r="B1080" i="158"/>
  <c r="C1080" i="158" s="1"/>
  <c r="G1080" i="158"/>
  <c r="F1080" i="158" s="1"/>
  <c r="B1081" i="158"/>
  <c r="C1081" i="158" s="1"/>
  <c r="I1081" i="158" s="1"/>
  <c r="G1081" i="158"/>
  <c r="F1081" i="158" s="1"/>
  <c r="B1082" i="158"/>
  <c r="G1082" i="158"/>
  <c r="E1082" i="158" s="1"/>
  <c r="B1083" i="158"/>
  <c r="C1083" i="158" s="1"/>
  <c r="I1083" i="158" s="1"/>
  <c r="G1083" i="158"/>
  <c r="F1083" i="158" s="1"/>
  <c r="B1084" i="158"/>
  <c r="C1084" i="158" s="1"/>
  <c r="G1084" i="158"/>
  <c r="F1084" i="158" s="1"/>
  <c r="B1085" i="158"/>
  <c r="C1085" i="158" s="1"/>
  <c r="I1085" i="158" s="1"/>
  <c r="G1085" i="158"/>
  <c r="F1085" i="158" s="1"/>
  <c r="B1086" i="158"/>
  <c r="C1086" i="158" s="1"/>
  <c r="G1086" i="158"/>
  <c r="E1086" i="158" s="1"/>
  <c r="B1087" i="158"/>
  <c r="C1087" i="158" s="1"/>
  <c r="I1087" i="158" s="1"/>
  <c r="G1087" i="158"/>
  <c r="F1087" i="158" s="1"/>
  <c r="B1088" i="158"/>
  <c r="C1088" i="158" s="1"/>
  <c r="G1088" i="158"/>
  <c r="F1088" i="158" s="1"/>
  <c r="B1089" i="158"/>
  <c r="C1089" i="158" s="1"/>
  <c r="I1089" i="158" s="1"/>
  <c r="G1089" i="158"/>
  <c r="F1089" i="158" s="1"/>
  <c r="B1090" i="158"/>
  <c r="G1090" i="158"/>
  <c r="F1090" i="158" s="1"/>
  <c r="B1091" i="158"/>
  <c r="C1091" i="158" s="1"/>
  <c r="I1091" i="158" s="1"/>
  <c r="G1091" i="158"/>
  <c r="F1091" i="158" s="1"/>
  <c r="B1064" i="158"/>
  <c r="C1064" i="158" s="1"/>
  <c r="G1064" i="158"/>
  <c r="F1064" i="158" s="1"/>
  <c r="B1065" i="158"/>
  <c r="C1065" i="158" s="1"/>
  <c r="G1065" i="158"/>
  <c r="F1065" i="158" s="1"/>
  <c r="B1066" i="158"/>
  <c r="G1066" i="158"/>
  <c r="E1066" i="158" s="1"/>
  <c r="B1067" i="158"/>
  <c r="K1067" i="158" s="1"/>
  <c r="AC1067" i="158" s="1" a="1"/>
  <c r="G1067" i="158"/>
  <c r="F1067" i="158" s="1"/>
  <c r="B1068" i="158"/>
  <c r="C1068" i="158" s="1"/>
  <c r="G1068" i="158"/>
  <c r="F1068" i="158" s="1"/>
  <c r="B1069" i="158"/>
  <c r="C1069" i="158" s="1"/>
  <c r="I1069" i="158" s="1"/>
  <c r="G1069" i="158"/>
  <c r="F1069" i="158" s="1"/>
  <c r="B1070" i="158"/>
  <c r="C1070" i="158" s="1"/>
  <c r="G1070" i="158"/>
  <c r="E1070" i="158" s="1"/>
  <c r="B1071" i="158"/>
  <c r="C1071" i="158" s="1"/>
  <c r="G1071" i="158"/>
  <c r="F1071" i="158" s="1"/>
  <c r="B1072" i="158"/>
  <c r="C1072" i="158" s="1"/>
  <c r="G1072" i="158"/>
  <c r="F1072" i="158" s="1"/>
  <c r="B1073" i="158"/>
  <c r="C1073" i="158" s="1"/>
  <c r="G1073" i="158"/>
  <c r="F1073" i="158" s="1"/>
  <c r="B1074" i="158"/>
  <c r="G1074" i="158"/>
  <c r="E1074" i="158" s="1"/>
  <c r="B1075" i="158"/>
  <c r="K1075" i="158" s="1"/>
  <c r="AC1075" i="158" s="1" a="1"/>
  <c r="G1075" i="158"/>
  <c r="F1075" i="158" s="1"/>
  <c r="B1076" i="158"/>
  <c r="C1076" i="158" s="1"/>
  <c r="G1076" i="158"/>
  <c r="F1076" i="158" s="1"/>
  <c r="B1077" i="158"/>
  <c r="C1077" i="158" s="1"/>
  <c r="I1077" i="158" s="1"/>
  <c r="G1077" i="158"/>
  <c r="F1077" i="158" s="1"/>
  <c r="B1049" i="158"/>
  <c r="C1049" i="158" s="1"/>
  <c r="G1049" i="158"/>
  <c r="F1049" i="158" s="1"/>
  <c r="B1050" i="158"/>
  <c r="G1050" i="158"/>
  <c r="F1050" i="158" s="1"/>
  <c r="B1051" i="158"/>
  <c r="C1051" i="158" s="1"/>
  <c r="G1051" i="158"/>
  <c r="F1051" i="158" s="1"/>
  <c r="B1052" i="158"/>
  <c r="C1052" i="158" s="1"/>
  <c r="I1052" i="158" s="1"/>
  <c r="G1052" i="158"/>
  <c r="F1052" i="158" s="1"/>
  <c r="B1053" i="158"/>
  <c r="C1053" i="158" s="1"/>
  <c r="G1053" i="158"/>
  <c r="F1053" i="158" s="1"/>
  <c r="B1054" i="158"/>
  <c r="C1054" i="158" s="1"/>
  <c r="I1054" i="158" s="1"/>
  <c r="G1054" i="158"/>
  <c r="F1054" i="158" s="1"/>
  <c r="B1055" i="158"/>
  <c r="C1055" i="158" s="1"/>
  <c r="G1055" i="158"/>
  <c r="F1055" i="158" s="1"/>
  <c r="B1056" i="158"/>
  <c r="C1056" i="158" s="1"/>
  <c r="I1056" i="158" s="1"/>
  <c r="G1056" i="158"/>
  <c r="F1056" i="158" s="1"/>
  <c r="B1057" i="158"/>
  <c r="C1057" i="158" s="1"/>
  <c r="G1057" i="158"/>
  <c r="F1057" i="158" s="1"/>
  <c r="B1058" i="158"/>
  <c r="G1058" i="158"/>
  <c r="F1058" i="158" s="1"/>
  <c r="B1059" i="158"/>
  <c r="C1059" i="158" s="1"/>
  <c r="G1059" i="158"/>
  <c r="F1059" i="158" s="1"/>
  <c r="B1060" i="158"/>
  <c r="C1060" i="158" s="1"/>
  <c r="I1060" i="158" s="1"/>
  <c r="G1060" i="158"/>
  <c r="F1060" i="158" s="1"/>
  <c r="B1061" i="158"/>
  <c r="C1061" i="158" s="1"/>
  <c r="G1061" i="158"/>
  <c r="F1061" i="158" s="1"/>
  <c r="B1062" i="158"/>
  <c r="C1062" i="158" s="1"/>
  <c r="I1062" i="158" s="1"/>
  <c r="G1062" i="158"/>
  <c r="F1062" i="158" s="1"/>
  <c r="B1063" i="158"/>
  <c r="C1063" i="158" s="1"/>
  <c r="G1063" i="158"/>
  <c r="F1063" i="158" s="1"/>
  <c r="B966" i="158"/>
  <c r="C966" i="158" s="1"/>
  <c r="G966" i="158"/>
  <c r="F966" i="158" s="1"/>
  <c r="B967" i="158"/>
  <c r="C967" i="158" s="1"/>
  <c r="I967" i="158" s="1"/>
  <c r="G967" i="158"/>
  <c r="F967" i="158" s="1"/>
  <c r="B968" i="158"/>
  <c r="C968" i="158" s="1"/>
  <c r="G968" i="158"/>
  <c r="F968" i="158" s="1"/>
  <c r="B969" i="158"/>
  <c r="C969" i="158" s="1"/>
  <c r="I969" i="158" s="1"/>
  <c r="G969" i="158"/>
  <c r="F969" i="158" s="1"/>
  <c r="B970" i="158"/>
  <c r="G970" i="158"/>
  <c r="F970" i="158" s="1"/>
  <c r="B971" i="158"/>
  <c r="C971" i="158" s="1"/>
  <c r="I971" i="158" s="1"/>
  <c r="G971" i="158"/>
  <c r="E971" i="158" s="1"/>
  <c r="B972" i="158"/>
  <c r="G972" i="158"/>
  <c r="F972" i="158" s="1"/>
  <c r="B973" i="158"/>
  <c r="C973" i="158" s="1"/>
  <c r="I973" i="158" s="1"/>
  <c r="G973" i="158"/>
  <c r="F973" i="158" s="1"/>
  <c r="B974" i="158"/>
  <c r="C974" i="158" s="1"/>
  <c r="G974" i="158"/>
  <c r="F974" i="158" s="1"/>
  <c r="B975" i="158"/>
  <c r="C975" i="158" s="1"/>
  <c r="I975" i="158" s="1"/>
  <c r="G975" i="158"/>
  <c r="F975" i="158" s="1"/>
  <c r="B976" i="158"/>
  <c r="C976" i="158" s="1"/>
  <c r="G976" i="158"/>
  <c r="F976" i="158" s="1"/>
  <c r="B977" i="158"/>
  <c r="C977" i="158" s="1"/>
  <c r="I977" i="158" s="1"/>
  <c r="G977" i="158"/>
  <c r="F977" i="158" s="1"/>
  <c r="B978" i="158"/>
  <c r="G978" i="158"/>
  <c r="F978" i="158" s="1"/>
  <c r="B979" i="158"/>
  <c r="C979" i="158" s="1"/>
  <c r="I979" i="158" s="1"/>
  <c r="G979" i="158"/>
  <c r="F979" i="158" s="1"/>
  <c r="B980" i="158"/>
  <c r="G980" i="158"/>
  <c r="E980" i="158" s="1"/>
  <c r="B981" i="158"/>
  <c r="C981" i="158" s="1"/>
  <c r="I981" i="158" s="1"/>
  <c r="G981" i="158"/>
  <c r="F981" i="158" s="1"/>
  <c r="B982" i="158"/>
  <c r="C982" i="158" s="1"/>
  <c r="G982" i="158"/>
  <c r="F982" i="158" s="1"/>
  <c r="B983" i="158"/>
  <c r="C983" i="158" s="1"/>
  <c r="I983" i="158" s="1"/>
  <c r="G983" i="158"/>
  <c r="F983" i="158" s="1"/>
  <c r="B984" i="158"/>
  <c r="C984" i="158" s="1"/>
  <c r="G984" i="158"/>
  <c r="F984" i="158" s="1"/>
  <c r="B985" i="158"/>
  <c r="C985" i="158" s="1"/>
  <c r="I985" i="158" s="1"/>
  <c r="G985" i="158"/>
  <c r="F985" i="158" s="1"/>
  <c r="B986" i="158"/>
  <c r="G986" i="158"/>
  <c r="E986" i="158" s="1"/>
  <c r="B987" i="158"/>
  <c r="C987" i="158" s="1"/>
  <c r="I987" i="158" s="1"/>
  <c r="G987" i="158"/>
  <c r="F987" i="158" s="1"/>
  <c r="B988" i="158"/>
  <c r="G988" i="158"/>
  <c r="E988" i="158" s="1"/>
  <c r="B989" i="158"/>
  <c r="C989" i="158" s="1"/>
  <c r="I989" i="158" s="1"/>
  <c r="G989" i="158"/>
  <c r="F989" i="158" s="1"/>
  <c r="B990" i="158"/>
  <c r="C990" i="158" s="1"/>
  <c r="G990" i="158"/>
  <c r="F990" i="158" s="1"/>
  <c r="B991" i="158"/>
  <c r="C991" i="158" s="1"/>
  <c r="I991" i="158" s="1"/>
  <c r="G991" i="158"/>
  <c r="F991" i="158" s="1"/>
  <c r="B992" i="158"/>
  <c r="C992" i="158" s="1"/>
  <c r="G992" i="158"/>
  <c r="F992" i="158" s="1"/>
  <c r="B993" i="158"/>
  <c r="C993" i="158" s="1"/>
  <c r="I993" i="158" s="1"/>
  <c r="G993" i="158"/>
  <c r="F993" i="158" s="1"/>
  <c r="B994" i="158"/>
  <c r="G994" i="158"/>
  <c r="F994" i="158" s="1"/>
  <c r="B995" i="158"/>
  <c r="C995" i="158" s="1"/>
  <c r="I995" i="158" s="1"/>
  <c r="G995" i="158"/>
  <c r="F995" i="158" s="1"/>
  <c r="B996" i="158"/>
  <c r="G996" i="158"/>
  <c r="E996" i="158" s="1"/>
  <c r="B997" i="158"/>
  <c r="C997" i="158" s="1"/>
  <c r="I997" i="158" s="1"/>
  <c r="G997" i="158"/>
  <c r="F997" i="158" s="1"/>
  <c r="B998" i="158"/>
  <c r="C998" i="158" s="1"/>
  <c r="G998" i="158"/>
  <c r="F998" i="158" s="1"/>
  <c r="B999" i="158"/>
  <c r="C999" i="158" s="1"/>
  <c r="I999" i="158" s="1"/>
  <c r="G999" i="158"/>
  <c r="F999" i="158" s="1"/>
  <c r="B1000" i="158"/>
  <c r="C1000" i="158" s="1"/>
  <c r="G1000" i="158"/>
  <c r="F1000" i="158" s="1"/>
  <c r="B1001" i="158"/>
  <c r="C1001" i="158" s="1"/>
  <c r="I1001" i="158" s="1"/>
  <c r="G1001" i="158"/>
  <c r="F1001" i="158" s="1"/>
  <c r="B1002" i="158"/>
  <c r="G1002" i="158"/>
  <c r="F1002" i="158" s="1"/>
  <c r="B1003" i="158"/>
  <c r="C1003" i="158" s="1"/>
  <c r="I1003" i="158" s="1"/>
  <c r="G1003" i="158"/>
  <c r="F1003" i="158" s="1"/>
  <c r="B1004" i="158"/>
  <c r="G1004" i="158"/>
  <c r="F1004" i="158" s="1"/>
  <c r="B1005" i="158"/>
  <c r="C1005" i="158" s="1"/>
  <c r="I1005" i="158" s="1"/>
  <c r="G1005" i="158"/>
  <c r="F1005" i="158" s="1"/>
  <c r="B1006" i="158"/>
  <c r="C1006" i="158" s="1"/>
  <c r="G1006" i="158"/>
  <c r="F1006" i="158" s="1"/>
  <c r="B1007" i="158"/>
  <c r="C1007" i="158" s="1"/>
  <c r="I1007" i="158" s="1"/>
  <c r="G1007" i="158"/>
  <c r="F1007" i="158" s="1"/>
  <c r="B1008" i="158"/>
  <c r="C1008" i="158" s="1"/>
  <c r="G1008" i="158"/>
  <c r="F1008" i="158" s="1"/>
  <c r="B1009" i="158"/>
  <c r="C1009" i="158" s="1"/>
  <c r="I1009" i="158" s="1"/>
  <c r="G1009" i="158"/>
  <c r="F1009" i="158" s="1"/>
  <c r="B1010" i="158"/>
  <c r="G1010" i="158"/>
  <c r="F1010" i="158" s="1"/>
  <c r="B1011" i="158"/>
  <c r="C1011" i="158" s="1"/>
  <c r="I1011" i="158" s="1"/>
  <c r="G1011" i="158"/>
  <c r="F1011" i="158" s="1"/>
  <c r="B1012" i="158"/>
  <c r="G1012" i="158"/>
  <c r="F1012" i="158" s="1"/>
  <c r="B1013" i="158"/>
  <c r="C1013" i="158" s="1"/>
  <c r="I1013" i="158" s="1"/>
  <c r="G1013" i="158"/>
  <c r="F1013" i="158" s="1"/>
  <c r="B1014" i="158"/>
  <c r="C1014" i="158" s="1"/>
  <c r="G1014" i="158"/>
  <c r="F1014" i="158" s="1"/>
  <c r="B1015" i="158"/>
  <c r="C1015" i="158" s="1"/>
  <c r="I1015" i="158" s="1"/>
  <c r="G1015" i="158"/>
  <c r="F1015" i="158" s="1"/>
  <c r="B1016" i="158"/>
  <c r="C1016" i="158" s="1"/>
  <c r="G1016" i="158"/>
  <c r="F1016" i="158" s="1"/>
  <c r="B1017" i="158"/>
  <c r="C1017" i="158" s="1"/>
  <c r="I1017" i="158" s="1"/>
  <c r="G1017" i="158"/>
  <c r="F1017" i="158" s="1"/>
  <c r="B1018" i="158"/>
  <c r="G1018" i="158"/>
  <c r="E1018" i="158" s="1"/>
  <c r="B1019" i="158"/>
  <c r="C1019" i="158" s="1"/>
  <c r="I1019" i="158" s="1"/>
  <c r="G1019" i="158"/>
  <c r="F1019" i="158" s="1"/>
  <c r="B1020" i="158"/>
  <c r="C1020" i="158" s="1"/>
  <c r="G1020" i="158"/>
  <c r="F1020" i="158" s="1"/>
  <c r="B1021" i="158"/>
  <c r="C1021" i="158" s="1"/>
  <c r="I1021" i="158" s="1"/>
  <c r="G1021" i="158"/>
  <c r="F1021" i="158" s="1"/>
  <c r="B1022" i="158"/>
  <c r="C1022" i="158" s="1"/>
  <c r="G1022" i="158"/>
  <c r="F1022" i="158" s="1"/>
  <c r="B1023" i="158"/>
  <c r="C1023" i="158" s="1"/>
  <c r="I1023" i="158" s="1"/>
  <c r="G1023" i="158"/>
  <c r="F1023" i="158" s="1"/>
  <c r="B1024" i="158"/>
  <c r="C1024" i="158" s="1"/>
  <c r="G1024" i="158"/>
  <c r="F1024" i="158" s="1"/>
  <c r="B1025" i="158"/>
  <c r="C1025" i="158" s="1"/>
  <c r="I1025" i="158" s="1"/>
  <c r="G1025" i="158"/>
  <c r="F1025" i="158" s="1"/>
  <c r="B1026" i="158"/>
  <c r="G1026" i="158"/>
  <c r="F1026" i="158" s="1"/>
  <c r="B1027" i="158"/>
  <c r="C1027" i="158" s="1"/>
  <c r="I1027" i="158" s="1"/>
  <c r="G1027" i="158"/>
  <c r="F1027" i="158" s="1"/>
  <c r="B1028" i="158"/>
  <c r="C1028" i="158" s="1"/>
  <c r="G1028" i="158"/>
  <c r="F1028" i="158" s="1"/>
  <c r="B1029" i="158"/>
  <c r="C1029" i="158" s="1"/>
  <c r="I1029" i="158" s="1"/>
  <c r="G1029" i="158"/>
  <c r="F1029" i="158" s="1"/>
  <c r="B1030" i="158"/>
  <c r="C1030" i="158" s="1"/>
  <c r="G1030" i="158"/>
  <c r="F1030" i="158" s="1"/>
  <c r="B1031" i="158"/>
  <c r="C1031" i="158" s="1"/>
  <c r="I1031" i="158" s="1"/>
  <c r="G1031" i="158"/>
  <c r="F1031" i="158" s="1"/>
  <c r="B1032" i="158"/>
  <c r="C1032" i="158" s="1"/>
  <c r="G1032" i="158"/>
  <c r="F1032" i="158" s="1"/>
  <c r="B1033" i="158"/>
  <c r="C1033" i="158" s="1"/>
  <c r="I1033" i="158" s="1"/>
  <c r="G1033" i="158"/>
  <c r="F1033" i="158" s="1"/>
  <c r="B1034" i="158"/>
  <c r="G1034" i="158"/>
  <c r="F1034" i="158" s="1"/>
  <c r="B1035" i="158"/>
  <c r="C1035" i="158" s="1"/>
  <c r="I1035" i="158" s="1"/>
  <c r="G1035" i="158"/>
  <c r="F1035" i="158" s="1"/>
  <c r="B1036" i="158"/>
  <c r="C1036" i="158" s="1"/>
  <c r="G1036" i="158"/>
  <c r="F1036" i="158" s="1"/>
  <c r="B1037" i="158"/>
  <c r="C1037" i="158" s="1"/>
  <c r="I1037" i="158" s="1"/>
  <c r="G1037" i="158"/>
  <c r="F1037" i="158" s="1"/>
  <c r="B1038" i="158"/>
  <c r="C1038" i="158" s="1"/>
  <c r="G1038" i="158"/>
  <c r="F1038" i="158" s="1"/>
  <c r="B1039" i="158"/>
  <c r="C1039" i="158" s="1"/>
  <c r="I1039" i="158" s="1"/>
  <c r="G1039" i="158"/>
  <c r="F1039" i="158" s="1"/>
  <c r="B1040" i="158"/>
  <c r="C1040" i="158" s="1"/>
  <c r="G1040" i="158"/>
  <c r="F1040" i="158" s="1"/>
  <c r="B1041" i="158"/>
  <c r="C1041" i="158" s="1"/>
  <c r="I1041" i="158" s="1"/>
  <c r="G1041" i="158"/>
  <c r="F1041" i="158" s="1"/>
  <c r="B1042" i="158"/>
  <c r="G1042" i="158"/>
  <c r="E1042" i="158" s="1"/>
  <c r="B1043" i="158"/>
  <c r="C1043" i="158" s="1"/>
  <c r="I1043" i="158" s="1"/>
  <c r="G1043" i="158"/>
  <c r="F1043" i="158" s="1"/>
  <c r="B1044" i="158"/>
  <c r="C1044" i="158" s="1"/>
  <c r="G1044" i="158"/>
  <c r="F1044" i="158" s="1"/>
  <c r="B1045" i="158"/>
  <c r="C1045" i="158" s="1"/>
  <c r="I1045" i="158" s="1"/>
  <c r="G1045" i="158"/>
  <c r="F1045" i="158" s="1"/>
  <c r="B1046" i="158"/>
  <c r="C1046" i="158" s="1"/>
  <c r="G1046" i="158"/>
  <c r="F1046" i="158" s="1"/>
  <c r="B1047" i="158"/>
  <c r="C1047" i="158" s="1"/>
  <c r="I1047" i="158" s="1"/>
  <c r="G1047" i="158"/>
  <c r="F1047" i="158" s="1"/>
  <c r="B1048" i="158"/>
  <c r="C1048" i="158" s="1"/>
  <c r="G1048" i="158"/>
  <c r="F1048" i="158" s="1"/>
  <c r="B928" i="158"/>
  <c r="C928" i="158" s="1"/>
  <c r="G928" i="158"/>
  <c r="F928" i="158" s="1"/>
  <c r="B929" i="158"/>
  <c r="K929" i="158" s="1"/>
  <c r="AC929" i="158" s="1" a="1"/>
  <c r="G929" i="158"/>
  <c r="E929" i="158" s="1"/>
  <c r="B930" i="158"/>
  <c r="G930" i="158"/>
  <c r="F930" i="158" s="1"/>
  <c r="B931" i="158"/>
  <c r="G931" i="158"/>
  <c r="B932" i="158"/>
  <c r="G932" i="158"/>
  <c r="F932" i="158" s="1"/>
  <c r="B933" i="158"/>
  <c r="C933" i="158" s="1"/>
  <c r="G933" i="158"/>
  <c r="F933" i="158" s="1"/>
  <c r="B934" i="158"/>
  <c r="C934" i="158" s="1"/>
  <c r="G934" i="158"/>
  <c r="F934" i="158" s="1"/>
  <c r="B935" i="158"/>
  <c r="G935" i="158"/>
  <c r="F935" i="158" s="1"/>
  <c r="B936" i="158"/>
  <c r="C936" i="158" s="1"/>
  <c r="G936" i="158"/>
  <c r="F936" i="158" s="1"/>
  <c r="B937" i="158"/>
  <c r="C937" i="158" s="1"/>
  <c r="I937" i="158" s="1"/>
  <c r="G937" i="158"/>
  <c r="F937" i="158" s="1"/>
  <c r="B938" i="158"/>
  <c r="G938" i="158"/>
  <c r="E938" i="158" s="1"/>
  <c r="B939" i="158"/>
  <c r="C939" i="158" s="1"/>
  <c r="I939" i="158" s="1"/>
  <c r="G939" i="158"/>
  <c r="B940" i="158"/>
  <c r="G940" i="158"/>
  <c r="F940" i="158" s="1"/>
  <c r="B941" i="158"/>
  <c r="C941" i="158" s="1"/>
  <c r="G941" i="158"/>
  <c r="F941" i="158" s="1"/>
  <c r="B942" i="158"/>
  <c r="C942" i="158" s="1"/>
  <c r="G942" i="158"/>
  <c r="F942" i="158" s="1"/>
  <c r="B943" i="158"/>
  <c r="G943" i="158"/>
  <c r="F943" i="158" s="1"/>
  <c r="B944" i="158"/>
  <c r="C944" i="158" s="1"/>
  <c r="G944" i="158"/>
  <c r="F944" i="158" s="1"/>
  <c r="B945" i="158"/>
  <c r="C945" i="158" s="1"/>
  <c r="I945" i="158" s="1"/>
  <c r="G945" i="158"/>
  <c r="F945" i="158" s="1"/>
  <c r="B946" i="158"/>
  <c r="G946" i="158"/>
  <c r="E946" i="158" s="1"/>
  <c r="B947" i="158"/>
  <c r="C947" i="158" s="1"/>
  <c r="I947" i="158" s="1"/>
  <c r="G947" i="158"/>
  <c r="B948" i="158"/>
  <c r="G948" i="158"/>
  <c r="F948" i="158" s="1"/>
  <c r="B949" i="158"/>
  <c r="C949" i="158" s="1"/>
  <c r="G949" i="158"/>
  <c r="F949" i="158" s="1"/>
  <c r="B950" i="158"/>
  <c r="C950" i="158" s="1"/>
  <c r="G950" i="158"/>
  <c r="F950" i="158" s="1"/>
  <c r="B951" i="158"/>
  <c r="K951" i="158" s="1"/>
  <c r="AC951" i="158" s="1" a="1"/>
  <c r="G951" i="158"/>
  <c r="F951" i="158" s="1"/>
  <c r="B952" i="158"/>
  <c r="C952" i="158" s="1"/>
  <c r="G952" i="158"/>
  <c r="F952" i="158" s="1"/>
  <c r="B953" i="158"/>
  <c r="K953" i="158" s="1"/>
  <c r="AC953" i="158" s="1" a="1"/>
  <c r="G953" i="158"/>
  <c r="F953" i="158" s="1"/>
  <c r="B954" i="158"/>
  <c r="G954" i="158"/>
  <c r="F954" i="158" s="1"/>
  <c r="B955" i="158"/>
  <c r="C955" i="158" s="1"/>
  <c r="I955" i="158" s="1"/>
  <c r="G955" i="158"/>
  <c r="E955" i="158" s="1"/>
  <c r="B956" i="158"/>
  <c r="G956" i="158"/>
  <c r="F956" i="158" s="1"/>
  <c r="B957" i="158"/>
  <c r="C957" i="158" s="1"/>
  <c r="G957" i="158"/>
  <c r="F957" i="158" s="1"/>
  <c r="B958" i="158"/>
  <c r="C958" i="158" s="1"/>
  <c r="G958" i="158"/>
  <c r="F958" i="158" s="1"/>
  <c r="B959" i="158"/>
  <c r="C959" i="158" s="1"/>
  <c r="G959" i="158"/>
  <c r="F959" i="158" s="1"/>
  <c r="B960" i="158"/>
  <c r="C960" i="158" s="1"/>
  <c r="G960" i="158"/>
  <c r="F960" i="158" s="1"/>
  <c r="B961" i="158"/>
  <c r="C961" i="158" s="1"/>
  <c r="G961" i="158"/>
  <c r="F961" i="158" s="1"/>
  <c r="B962" i="158"/>
  <c r="G962" i="158"/>
  <c r="F962" i="158" s="1"/>
  <c r="B963" i="158"/>
  <c r="C963" i="158" s="1"/>
  <c r="I963" i="158" s="1"/>
  <c r="G963" i="158"/>
  <c r="B964" i="158"/>
  <c r="G964" i="158"/>
  <c r="F964" i="158" s="1"/>
  <c r="B965" i="158"/>
  <c r="C965" i="158" s="1"/>
  <c r="G965" i="158"/>
  <c r="F965" i="158" s="1"/>
  <c r="B883" i="158"/>
  <c r="G883" i="158"/>
  <c r="E883" i="158" s="1"/>
  <c r="B884" i="158"/>
  <c r="G884" i="158"/>
  <c r="F884" i="158" s="1"/>
  <c r="B885" i="158"/>
  <c r="C885" i="158" s="1"/>
  <c r="G885" i="158"/>
  <c r="F885" i="158" s="1"/>
  <c r="B886" i="158"/>
  <c r="K886" i="158" s="1"/>
  <c r="AC886" i="158" s="1" a="1"/>
  <c r="G886" i="158"/>
  <c r="F886" i="158" s="1"/>
  <c r="B887" i="158"/>
  <c r="C887" i="158" s="1"/>
  <c r="G887" i="158"/>
  <c r="F887" i="158" s="1"/>
  <c r="B888" i="158"/>
  <c r="C888" i="158" s="1"/>
  <c r="I888" i="158" s="1"/>
  <c r="G888" i="158"/>
  <c r="F888" i="158" s="1"/>
  <c r="B889" i="158"/>
  <c r="C889" i="158" s="1"/>
  <c r="G889" i="158"/>
  <c r="F889" i="158" s="1"/>
  <c r="B890" i="158"/>
  <c r="K890" i="158" s="1"/>
  <c r="AC890" i="158" s="1" a="1"/>
  <c r="G890" i="158"/>
  <c r="F890" i="158" s="1"/>
  <c r="B891" i="158"/>
  <c r="G891" i="158"/>
  <c r="B892" i="158"/>
  <c r="G892" i="158"/>
  <c r="F892" i="158" s="1"/>
  <c r="B893" i="158"/>
  <c r="C893" i="158" s="1"/>
  <c r="G893" i="158"/>
  <c r="F893" i="158" s="1"/>
  <c r="B894" i="158"/>
  <c r="G894" i="158"/>
  <c r="F894" i="158" s="1"/>
  <c r="B895" i="158"/>
  <c r="C895" i="158" s="1"/>
  <c r="G895" i="158"/>
  <c r="F895" i="158" s="1"/>
  <c r="B896" i="158"/>
  <c r="C896" i="158" s="1"/>
  <c r="I896" i="158" s="1"/>
  <c r="G896" i="158"/>
  <c r="F896" i="158" s="1"/>
  <c r="B897" i="158"/>
  <c r="C897" i="158" s="1"/>
  <c r="G897" i="158"/>
  <c r="F897" i="158" s="1"/>
  <c r="B898" i="158"/>
  <c r="G898" i="158"/>
  <c r="F898" i="158" s="1"/>
  <c r="B899" i="158"/>
  <c r="G899" i="158"/>
  <c r="B900" i="158"/>
  <c r="G900" i="158"/>
  <c r="F900" i="158" s="1"/>
  <c r="B901" i="158"/>
  <c r="C901" i="158" s="1"/>
  <c r="G901" i="158"/>
  <c r="F901" i="158" s="1"/>
  <c r="B902" i="158"/>
  <c r="C902" i="158" s="1"/>
  <c r="I902" i="158" s="1"/>
  <c r="G902" i="158"/>
  <c r="F902" i="158" s="1"/>
  <c r="B903" i="158"/>
  <c r="C903" i="158" s="1"/>
  <c r="G903" i="158"/>
  <c r="F903" i="158" s="1"/>
  <c r="B904" i="158"/>
  <c r="C904" i="158" s="1"/>
  <c r="I904" i="158" s="1"/>
  <c r="G904" i="158"/>
  <c r="F904" i="158" s="1"/>
  <c r="B905" i="158"/>
  <c r="C905" i="158" s="1"/>
  <c r="G905" i="158"/>
  <c r="F905" i="158" s="1"/>
  <c r="B906" i="158"/>
  <c r="G906" i="158"/>
  <c r="F906" i="158" s="1"/>
  <c r="B907" i="158"/>
  <c r="G907" i="158"/>
  <c r="B908" i="158"/>
  <c r="G908" i="158"/>
  <c r="F908" i="158" s="1"/>
  <c r="B909" i="158"/>
  <c r="C909" i="158" s="1"/>
  <c r="G909" i="158"/>
  <c r="F909" i="158" s="1"/>
  <c r="B910" i="158"/>
  <c r="G910" i="158"/>
  <c r="F910" i="158" s="1"/>
  <c r="B911" i="158"/>
  <c r="C911" i="158" s="1"/>
  <c r="G911" i="158"/>
  <c r="F911" i="158" s="1"/>
  <c r="B912" i="158"/>
  <c r="C912" i="158" s="1"/>
  <c r="I912" i="158" s="1"/>
  <c r="G912" i="158"/>
  <c r="F912" i="158" s="1"/>
  <c r="B913" i="158"/>
  <c r="C913" i="158" s="1"/>
  <c r="G913" i="158"/>
  <c r="F913" i="158" s="1"/>
  <c r="B914" i="158"/>
  <c r="G914" i="158"/>
  <c r="F914" i="158" s="1"/>
  <c r="B915" i="158"/>
  <c r="G915" i="158"/>
  <c r="B916" i="158"/>
  <c r="G916" i="158"/>
  <c r="E916" i="158" s="1"/>
  <c r="B917" i="158"/>
  <c r="C917" i="158" s="1"/>
  <c r="G917" i="158"/>
  <c r="F917" i="158" s="1"/>
  <c r="B918" i="158"/>
  <c r="C918" i="158" s="1"/>
  <c r="I918" i="158" s="1"/>
  <c r="G918" i="158"/>
  <c r="F918" i="158" s="1"/>
  <c r="B919" i="158"/>
  <c r="C919" i="158" s="1"/>
  <c r="G919" i="158"/>
  <c r="F919" i="158" s="1"/>
  <c r="B920" i="158"/>
  <c r="C920" i="158" s="1"/>
  <c r="I920" i="158" s="1"/>
  <c r="G920" i="158"/>
  <c r="F920" i="158" s="1"/>
  <c r="B921" i="158"/>
  <c r="C921" i="158" s="1"/>
  <c r="G921" i="158"/>
  <c r="F921" i="158" s="1"/>
  <c r="B922" i="158"/>
  <c r="G922" i="158"/>
  <c r="F922" i="158" s="1"/>
  <c r="B923" i="158"/>
  <c r="G923" i="158"/>
  <c r="B924" i="158"/>
  <c r="G924" i="158"/>
  <c r="F924" i="158" s="1"/>
  <c r="B925" i="158"/>
  <c r="C925" i="158" s="1"/>
  <c r="G925" i="158"/>
  <c r="F925" i="158" s="1"/>
  <c r="B926" i="158"/>
  <c r="C926" i="158" s="1"/>
  <c r="I926" i="158" s="1"/>
  <c r="G926" i="158"/>
  <c r="F926" i="158" s="1"/>
  <c r="B927" i="158"/>
  <c r="C927" i="158" s="1"/>
  <c r="G927" i="158"/>
  <c r="F927" i="158" s="1"/>
  <c r="B761" i="158"/>
  <c r="C761" i="158" s="1"/>
  <c r="G761" i="158"/>
  <c r="F761" i="158" s="1"/>
  <c r="B762" i="158"/>
  <c r="K762" i="158" s="1"/>
  <c r="AC762" i="158" s="1" a="1"/>
  <c r="G762" i="158"/>
  <c r="F762" i="158" s="1"/>
  <c r="B763" i="158"/>
  <c r="C763" i="158" s="1"/>
  <c r="G763" i="158"/>
  <c r="B764" i="158"/>
  <c r="G764" i="158"/>
  <c r="F764" i="158" s="1"/>
  <c r="B765" i="158"/>
  <c r="G765" i="158"/>
  <c r="F765" i="158" s="1"/>
  <c r="B766" i="158"/>
  <c r="G766" i="158"/>
  <c r="F766" i="158" s="1"/>
  <c r="B767" i="158"/>
  <c r="G767" i="158"/>
  <c r="F767" i="158" s="1"/>
  <c r="B768" i="158"/>
  <c r="C768" i="158" s="1"/>
  <c r="I768" i="158" s="1"/>
  <c r="G768" i="158"/>
  <c r="B769" i="158"/>
  <c r="C769" i="158" s="1"/>
  <c r="G769" i="158"/>
  <c r="F769" i="158" s="1"/>
  <c r="B770" i="158"/>
  <c r="C770" i="158" s="1"/>
  <c r="I770" i="158" s="1"/>
  <c r="G770" i="158"/>
  <c r="F770" i="158" s="1"/>
  <c r="B771" i="158"/>
  <c r="C771" i="158" s="1"/>
  <c r="G771" i="158"/>
  <c r="B772" i="158"/>
  <c r="G772" i="158"/>
  <c r="F772" i="158" s="1"/>
  <c r="B773" i="158"/>
  <c r="C773" i="158" s="1"/>
  <c r="G773" i="158"/>
  <c r="F773" i="158" s="1"/>
  <c r="B774" i="158"/>
  <c r="G774" i="158"/>
  <c r="F774" i="158" s="1"/>
  <c r="B775" i="158"/>
  <c r="G775" i="158"/>
  <c r="F775" i="158" s="1"/>
  <c r="B776" i="158"/>
  <c r="K776" i="158" s="1"/>
  <c r="AC776" i="158" s="1" a="1"/>
  <c r="G776" i="158"/>
  <c r="E776" i="158" s="1"/>
  <c r="B777" i="158"/>
  <c r="G777" i="158"/>
  <c r="F777" i="158" s="1"/>
  <c r="B778" i="158"/>
  <c r="C778" i="158" s="1"/>
  <c r="I778" i="158" s="1"/>
  <c r="G778" i="158"/>
  <c r="F778" i="158" s="1"/>
  <c r="B779" i="158"/>
  <c r="C779" i="158" s="1"/>
  <c r="G779" i="158"/>
  <c r="B780" i="158"/>
  <c r="G780" i="158"/>
  <c r="F780" i="158" s="1"/>
  <c r="B781" i="158"/>
  <c r="G781" i="158"/>
  <c r="F781" i="158" s="1"/>
  <c r="B782" i="158"/>
  <c r="C782" i="158" s="1"/>
  <c r="I782" i="158" s="1"/>
  <c r="G782" i="158"/>
  <c r="F782" i="158" s="1"/>
  <c r="B783" i="158"/>
  <c r="G783" i="158"/>
  <c r="F783" i="158" s="1"/>
  <c r="B784" i="158"/>
  <c r="G784" i="158"/>
  <c r="B785" i="158"/>
  <c r="G785" i="158"/>
  <c r="F785" i="158" s="1"/>
  <c r="B786" i="158"/>
  <c r="C786" i="158" s="1"/>
  <c r="I786" i="158" s="1"/>
  <c r="G786" i="158"/>
  <c r="F786" i="158" s="1"/>
  <c r="B787" i="158"/>
  <c r="C787" i="158" s="1"/>
  <c r="G787" i="158"/>
  <c r="B788" i="158"/>
  <c r="G788" i="158"/>
  <c r="F788" i="158" s="1"/>
  <c r="B789" i="158"/>
  <c r="G789" i="158"/>
  <c r="F789" i="158" s="1"/>
  <c r="B790" i="158"/>
  <c r="K790" i="158" s="1"/>
  <c r="AC790" i="158" s="1" a="1"/>
  <c r="G790" i="158"/>
  <c r="F790" i="158" s="1"/>
  <c r="B791" i="158"/>
  <c r="C791" i="158" s="1"/>
  <c r="G791" i="158"/>
  <c r="F791" i="158" s="1"/>
  <c r="B792" i="158"/>
  <c r="G792" i="158"/>
  <c r="B793" i="158"/>
  <c r="G793" i="158"/>
  <c r="F793" i="158" s="1"/>
  <c r="B794" i="158"/>
  <c r="K794" i="158" s="1"/>
  <c r="AC794" i="158" s="1" a="1"/>
  <c r="G794" i="158"/>
  <c r="F794" i="158" s="1"/>
  <c r="B795" i="158"/>
  <c r="C795" i="158" s="1"/>
  <c r="G795" i="158"/>
  <c r="E795" i="158" s="1"/>
  <c r="B796" i="158"/>
  <c r="G796" i="158"/>
  <c r="F796" i="158" s="1"/>
  <c r="B797" i="158"/>
  <c r="C797" i="158" s="1"/>
  <c r="G797" i="158"/>
  <c r="F797" i="158" s="1"/>
  <c r="B798" i="158"/>
  <c r="C798" i="158" s="1"/>
  <c r="I798" i="158" s="1"/>
  <c r="G798" i="158"/>
  <c r="F798" i="158" s="1"/>
  <c r="B799" i="158"/>
  <c r="C799" i="158" s="1"/>
  <c r="G799" i="158"/>
  <c r="F799" i="158" s="1"/>
  <c r="B800" i="158"/>
  <c r="G800" i="158"/>
  <c r="B801" i="158"/>
  <c r="G801" i="158"/>
  <c r="F801" i="158" s="1"/>
  <c r="B802" i="158"/>
  <c r="G802" i="158"/>
  <c r="F802" i="158" s="1"/>
  <c r="B803" i="158"/>
  <c r="G803" i="158"/>
  <c r="B804" i="158"/>
  <c r="G804" i="158"/>
  <c r="F804" i="158" s="1"/>
  <c r="B805" i="158"/>
  <c r="C805" i="158" s="1"/>
  <c r="G805" i="158"/>
  <c r="F805" i="158" s="1"/>
  <c r="B806" i="158"/>
  <c r="C806" i="158" s="1"/>
  <c r="I806" i="158" s="1"/>
  <c r="G806" i="158"/>
  <c r="F806" i="158" s="1"/>
  <c r="B807" i="158"/>
  <c r="C807" i="158" s="1"/>
  <c r="G807" i="158"/>
  <c r="F807" i="158" s="1"/>
  <c r="B808" i="158"/>
  <c r="C808" i="158" s="1"/>
  <c r="I808" i="158" s="1"/>
  <c r="G808" i="158"/>
  <c r="B809" i="158"/>
  <c r="C809" i="158" s="1"/>
  <c r="G809" i="158"/>
  <c r="F809" i="158" s="1"/>
  <c r="B810" i="158"/>
  <c r="G810" i="158"/>
  <c r="F810" i="158" s="1"/>
  <c r="B811" i="158"/>
  <c r="G811" i="158"/>
  <c r="B812" i="158"/>
  <c r="K812" i="158" s="1"/>
  <c r="AC812" i="158" s="1" a="1"/>
  <c r="G812" i="158"/>
  <c r="F812" i="158" s="1"/>
  <c r="B813" i="158"/>
  <c r="C813" i="158" s="1"/>
  <c r="G813" i="158"/>
  <c r="F813" i="158" s="1"/>
  <c r="B814" i="158"/>
  <c r="C814" i="158" s="1"/>
  <c r="I814" i="158" s="1"/>
  <c r="G814" i="158"/>
  <c r="F814" i="158" s="1"/>
  <c r="B815" i="158"/>
  <c r="C815" i="158" s="1"/>
  <c r="G815" i="158"/>
  <c r="F815" i="158" s="1"/>
  <c r="B816" i="158"/>
  <c r="C816" i="158" s="1"/>
  <c r="I816" i="158" s="1"/>
  <c r="G816" i="158"/>
  <c r="B817" i="158"/>
  <c r="C817" i="158" s="1"/>
  <c r="G817" i="158"/>
  <c r="F817" i="158" s="1"/>
  <c r="B818" i="158"/>
  <c r="G818" i="158"/>
  <c r="F818" i="158" s="1"/>
  <c r="B819" i="158"/>
  <c r="G819" i="158"/>
  <c r="B820" i="158"/>
  <c r="G820" i="158"/>
  <c r="F820" i="158" s="1"/>
  <c r="B821" i="158"/>
  <c r="C821" i="158" s="1"/>
  <c r="G821" i="158"/>
  <c r="F821" i="158" s="1"/>
  <c r="B822" i="158"/>
  <c r="K822" i="158" s="1"/>
  <c r="AC822" i="158" s="1" a="1"/>
  <c r="G822" i="158"/>
  <c r="F822" i="158" s="1"/>
  <c r="B823" i="158"/>
  <c r="C823" i="158" s="1"/>
  <c r="G823" i="158"/>
  <c r="F823" i="158" s="1"/>
  <c r="B824" i="158"/>
  <c r="C824" i="158" s="1"/>
  <c r="I824" i="158" s="1"/>
  <c r="G824" i="158"/>
  <c r="B825" i="158"/>
  <c r="C825" i="158" s="1"/>
  <c r="G825" i="158"/>
  <c r="E825" i="158" s="1"/>
  <c r="B826" i="158"/>
  <c r="K826" i="158" s="1"/>
  <c r="AC826" i="158" s="1" a="1"/>
  <c r="G826" i="158"/>
  <c r="F826" i="158" s="1"/>
  <c r="B827" i="158"/>
  <c r="G827" i="158"/>
  <c r="B828" i="158"/>
  <c r="G828" i="158"/>
  <c r="F828" i="158" s="1"/>
  <c r="B829" i="158"/>
  <c r="G829" i="158"/>
  <c r="F829" i="158" s="1"/>
  <c r="B830" i="158"/>
  <c r="C830" i="158" s="1"/>
  <c r="I830" i="158" s="1"/>
  <c r="G830" i="158"/>
  <c r="F830" i="158" s="1"/>
  <c r="B831" i="158"/>
  <c r="C831" i="158" s="1"/>
  <c r="G831" i="158"/>
  <c r="F831" i="158" s="1"/>
  <c r="B832" i="158"/>
  <c r="C832" i="158" s="1"/>
  <c r="I832" i="158" s="1"/>
  <c r="G832" i="158"/>
  <c r="B833" i="158"/>
  <c r="G833" i="158"/>
  <c r="F833" i="158" s="1"/>
  <c r="B834" i="158"/>
  <c r="G834" i="158"/>
  <c r="F834" i="158" s="1"/>
  <c r="B835" i="158"/>
  <c r="G835" i="158"/>
  <c r="B836" i="158"/>
  <c r="G836" i="158"/>
  <c r="F836" i="158" s="1"/>
  <c r="B837" i="158"/>
  <c r="G837" i="158"/>
  <c r="F837" i="158" s="1"/>
  <c r="B838" i="158"/>
  <c r="C838" i="158" s="1"/>
  <c r="I838" i="158" s="1"/>
  <c r="G838" i="158"/>
  <c r="F838" i="158" s="1"/>
  <c r="B839" i="158"/>
  <c r="C839" i="158" s="1"/>
  <c r="G839" i="158"/>
  <c r="F839" i="158" s="1"/>
  <c r="B840" i="158"/>
  <c r="K840" i="158" s="1"/>
  <c r="AC840" i="158" s="1" a="1"/>
  <c r="G840" i="158"/>
  <c r="B841" i="158"/>
  <c r="C841" i="158" s="1"/>
  <c r="G841" i="158"/>
  <c r="F841" i="158" s="1"/>
  <c r="B842" i="158"/>
  <c r="G842" i="158"/>
  <c r="F842" i="158" s="1"/>
  <c r="B843" i="158"/>
  <c r="G843" i="158"/>
  <c r="E843" i="158" s="1"/>
  <c r="B844" i="158"/>
  <c r="K844" i="158" s="1"/>
  <c r="AC844" i="158" s="1" a="1"/>
  <c r="G844" i="158"/>
  <c r="F844" i="158" s="1"/>
  <c r="B845" i="158"/>
  <c r="C845" i="158" s="1"/>
  <c r="G845" i="158"/>
  <c r="F845" i="158" s="1"/>
  <c r="B846" i="158"/>
  <c r="C846" i="158" s="1"/>
  <c r="I846" i="158" s="1"/>
  <c r="G846" i="158"/>
  <c r="F846" i="158" s="1"/>
  <c r="B847" i="158"/>
  <c r="C847" i="158" s="1"/>
  <c r="G847" i="158"/>
  <c r="F847" i="158" s="1"/>
  <c r="B848" i="158"/>
  <c r="G848" i="158"/>
  <c r="B849" i="158"/>
  <c r="C849" i="158" s="1"/>
  <c r="G849" i="158"/>
  <c r="F849" i="158" s="1"/>
  <c r="B850" i="158"/>
  <c r="G850" i="158"/>
  <c r="F850" i="158" s="1"/>
  <c r="B851" i="158"/>
  <c r="G851" i="158"/>
  <c r="B852" i="158"/>
  <c r="G852" i="158"/>
  <c r="F852" i="158" s="1"/>
  <c r="B853" i="158"/>
  <c r="C853" i="158" s="1"/>
  <c r="G853" i="158"/>
  <c r="F853" i="158" s="1"/>
  <c r="B854" i="158"/>
  <c r="K854" i="158" s="1"/>
  <c r="AC854" i="158" s="1" a="1"/>
  <c r="G854" i="158"/>
  <c r="F854" i="158" s="1"/>
  <c r="B855" i="158"/>
  <c r="G855" i="158"/>
  <c r="F855" i="158" s="1"/>
  <c r="B856" i="158"/>
  <c r="C856" i="158" s="1"/>
  <c r="I856" i="158" s="1"/>
  <c r="G856" i="158"/>
  <c r="B857" i="158"/>
  <c r="C857" i="158" s="1"/>
  <c r="G857" i="158"/>
  <c r="F857" i="158" s="1"/>
  <c r="B858" i="158"/>
  <c r="K858" i="158" s="1"/>
  <c r="AC858" i="158" s="1" a="1"/>
  <c r="G858" i="158"/>
  <c r="F858" i="158" s="1"/>
  <c r="B859" i="158"/>
  <c r="G859" i="158"/>
  <c r="B860" i="158"/>
  <c r="G860" i="158"/>
  <c r="F860" i="158" s="1"/>
  <c r="B861" i="158"/>
  <c r="C861" i="158" s="1"/>
  <c r="G861" i="158"/>
  <c r="F861" i="158" s="1"/>
  <c r="B862" i="158"/>
  <c r="C862" i="158" s="1"/>
  <c r="I862" i="158" s="1"/>
  <c r="G862" i="158"/>
  <c r="F862" i="158" s="1"/>
  <c r="B863" i="158"/>
  <c r="C863" i="158" s="1"/>
  <c r="G863" i="158"/>
  <c r="F863" i="158" s="1"/>
  <c r="B864" i="158"/>
  <c r="C864" i="158" s="1"/>
  <c r="I864" i="158" s="1"/>
  <c r="G864" i="158"/>
  <c r="B865" i="158"/>
  <c r="C865" i="158" s="1"/>
  <c r="G865" i="158"/>
  <c r="F865" i="158" s="1"/>
  <c r="B866" i="158"/>
  <c r="G866" i="158"/>
  <c r="F866" i="158" s="1"/>
  <c r="B867" i="158"/>
  <c r="G867" i="158"/>
  <c r="B868" i="158"/>
  <c r="G868" i="158"/>
  <c r="F868" i="158" s="1"/>
  <c r="B869" i="158"/>
  <c r="C869" i="158" s="1"/>
  <c r="G869" i="158"/>
  <c r="F869" i="158" s="1"/>
  <c r="B870" i="158"/>
  <c r="C870" i="158" s="1"/>
  <c r="I870" i="158" s="1"/>
  <c r="G870" i="158"/>
  <c r="F870" i="158" s="1"/>
  <c r="B871" i="158"/>
  <c r="C871" i="158" s="1"/>
  <c r="G871" i="158"/>
  <c r="F871" i="158" s="1"/>
  <c r="B872" i="158"/>
  <c r="C872" i="158" s="1"/>
  <c r="I872" i="158" s="1"/>
  <c r="G872" i="158"/>
  <c r="B873" i="158"/>
  <c r="C873" i="158" s="1"/>
  <c r="G873" i="158"/>
  <c r="F873" i="158" s="1"/>
  <c r="B874" i="158"/>
  <c r="G874" i="158"/>
  <c r="F874" i="158" s="1"/>
  <c r="B875" i="158"/>
  <c r="G875" i="158"/>
  <c r="E875" i="158" s="1"/>
  <c r="B876" i="158"/>
  <c r="K876" i="158" s="1"/>
  <c r="AC876" i="158" s="1" a="1"/>
  <c r="G876" i="158"/>
  <c r="F876" i="158" s="1"/>
  <c r="B877" i="158"/>
  <c r="C877" i="158" s="1"/>
  <c r="G877" i="158"/>
  <c r="E877" i="158" s="1"/>
  <c r="B878" i="158"/>
  <c r="G878" i="158"/>
  <c r="F878" i="158" s="1"/>
  <c r="B879" i="158"/>
  <c r="C879" i="158" s="1"/>
  <c r="G879" i="158"/>
  <c r="F879" i="158" s="1"/>
  <c r="B880" i="158"/>
  <c r="C880" i="158" s="1"/>
  <c r="I880" i="158" s="1"/>
  <c r="G880" i="158"/>
  <c r="B881" i="158"/>
  <c r="C881" i="158" s="1"/>
  <c r="G881" i="158"/>
  <c r="F881" i="158" s="1"/>
  <c r="B882" i="158"/>
  <c r="G882" i="158"/>
  <c r="F882" i="158" s="1"/>
  <c r="B228" i="158"/>
  <c r="K228" i="158" s="1"/>
  <c r="AC228" i="158" s="1" a="1"/>
  <c r="G228" i="158"/>
  <c r="F228" i="158" s="1"/>
  <c r="B229" i="158"/>
  <c r="G229" i="158"/>
  <c r="B230" i="158"/>
  <c r="K230" i="158" s="1"/>
  <c r="AC230" i="158" s="1" a="1"/>
  <c r="G230" i="158"/>
  <c r="F230" i="158" s="1"/>
  <c r="B231" i="158"/>
  <c r="G231" i="158"/>
  <c r="B232" i="158"/>
  <c r="G232" i="158"/>
  <c r="B233" i="158"/>
  <c r="C233" i="158" s="1"/>
  <c r="G233" i="158"/>
  <c r="B234" i="158"/>
  <c r="C234" i="158" s="1"/>
  <c r="G234" i="158"/>
  <c r="B235" i="158"/>
  <c r="K235" i="158" s="1"/>
  <c r="AC235" i="158" s="1" a="1"/>
  <c r="G235" i="158"/>
  <c r="B236" i="158"/>
  <c r="G236" i="158"/>
  <c r="F236" i="158" s="1"/>
  <c r="B237" i="158"/>
  <c r="G237" i="158"/>
  <c r="B238" i="158"/>
  <c r="G238" i="158"/>
  <c r="B239" i="158"/>
  <c r="G239" i="158"/>
  <c r="B240" i="158"/>
  <c r="G240" i="158"/>
  <c r="F240" i="158" s="1"/>
  <c r="B241" i="158"/>
  <c r="G241" i="158"/>
  <c r="B242" i="158"/>
  <c r="C242" i="158" s="1"/>
  <c r="G242" i="158"/>
  <c r="E242" i="158" s="1"/>
  <c r="B243" i="158"/>
  <c r="G243" i="158"/>
  <c r="B244" i="158"/>
  <c r="K244" i="158" s="1"/>
  <c r="AC244" i="158" s="1" a="1"/>
  <c r="G244" i="158"/>
  <c r="B245" i="158"/>
  <c r="G245" i="158"/>
  <c r="B246" i="158"/>
  <c r="C246" i="158" s="1"/>
  <c r="G246" i="158"/>
  <c r="F246" i="158" s="1"/>
  <c r="B247" i="158"/>
  <c r="G247" i="158"/>
  <c r="B248" i="158"/>
  <c r="C248" i="158" s="1"/>
  <c r="G248" i="158"/>
  <c r="F248" i="158" s="1"/>
  <c r="B249" i="158"/>
  <c r="C249" i="158" s="1"/>
  <c r="G249" i="158"/>
  <c r="B250" i="158"/>
  <c r="K250" i="158" s="1"/>
  <c r="AC250" i="158" s="1" a="1"/>
  <c r="G250" i="158"/>
  <c r="B251" i="158"/>
  <c r="K251" i="158" s="1"/>
  <c r="AC251" i="158" s="1" a="1"/>
  <c r="G251" i="158"/>
  <c r="B252" i="158"/>
  <c r="G252" i="158"/>
  <c r="F252" i="158" s="1"/>
  <c r="B253" i="158"/>
  <c r="G253" i="158"/>
  <c r="B254" i="158"/>
  <c r="G254" i="158"/>
  <c r="B255" i="158"/>
  <c r="K255" i="158" s="1"/>
  <c r="AC255" i="158" s="1" a="1"/>
  <c r="G255" i="158"/>
  <c r="B256" i="158"/>
  <c r="C256" i="158" s="1"/>
  <c r="G256" i="158"/>
  <c r="F256" i="158" s="1"/>
  <c r="B257" i="158"/>
  <c r="K257" i="158" s="1"/>
  <c r="AC257" i="158" s="1" a="1"/>
  <c r="G257" i="158"/>
  <c r="B258" i="158"/>
  <c r="C258" i="158" s="1"/>
  <c r="G258" i="158"/>
  <c r="B259" i="158"/>
  <c r="K259" i="158" s="1"/>
  <c r="AC259" i="158" s="1" a="1"/>
  <c r="G259" i="158"/>
  <c r="B260" i="158"/>
  <c r="K260" i="158" s="1"/>
  <c r="AC260" i="158" s="1" a="1"/>
  <c r="G260" i="158"/>
  <c r="B261" i="158"/>
  <c r="G261" i="158"/>
  <c r="B262" i="158"/>
  <c r="C262" i="158" s="1"/>
  <c r="G262" i="158"/>
  <c r="F262" i="158" s="1"/>
  <c r="B263" i="158"/>
  <c r="G263" i="158"/>
  <c r="B264" i="158"/>
  <c r="G264" i="158"/>
  <c r="B265" i="158"/>
  <c r="G265" i="158"/>
  <c r="B266" i="158"/>
  <c r="K266" i="158" s="1"/>
  <c r="AC266" i="158" s="1" a="1"/>
  <c r="G266" i="158"/>
  <c r="B267" i="158"/>
  <c r="K267" i="158" s="1"/>
  <c r="AC267" i="158" s="1" a="1"/>
  <c r="G267" i="158"/>
  <c r="B268" i="158"/>
  <c r="G268" i="158"/>
  <c r="F268" i="158" s="1"/>
  <c r="B269" i="158"/>
  <c r="K269" i="158" s="1"/>
  <c r="AC269" i="158" s="1" a="1"/>
  <c r="G269" i="158"/>
  <c r="B270" i="158"/>
  <c r="G270" i="158"/>
  <c r="F270" i="158" s="1"/>
  <c r="B271" i="158"/>
  <c r="G271" i="158"/>
  <c r="B272" i="158"/>
  <c r="G272" i="158"/>
  <c r="F272" i="158" s="1"/>
  <c r="B273" i="158"/>
  <c r="K273" i="158" s="1"/>
  <c r="AC273" i="158" s="1" a="1"/>
  <c r="G273" i="158"/>
  <c r="B274" i="158"/>
  <c r="C274" i="158" s="1"/>
  <c r="G274" i="158"/>
  <c r="B275" i="158"/>
  <c r="G275" i="158"/>
  <c r="B276" i="158"/>
  <c r="K276" i="158" s="1"/>
  <c r="AC276" i="158" s="1" a="1"/>
  <c r="G276" i="158"/>
  <c r="B277" i="158"/>
  <c r="G277" i="158"/>
  <c r="B278" i="158"/>
  <c r="K278" i="158" s="1"/>
  <c r="AC278" i="158" s="1" a="1"/>
  <c r="G278" i="158"/>
  <c r="F278" i="158" s="1"/>
  <c r="B279" i="158"/>
  <c r="G279" i="158"/>
  <c r="B280" i="158"/>
  <c r="G280" i="158"/>
  <c r="B281" i="158"/>
  <c r="C281" i="158" s="1"/>
  <c r="G281" i="158"/>
  <c r="B282" i="158"/>
  <c r="G282" i="158"/>
  <c r="E282" i="158" s="1"/>
  <c r="B283" i="158"/>
  <c r="K283" i="158" s="1"/>
  <c r="AC283" i="158" s="1" a="1"/>
  <c r="G283" i="158"/>
  <c r="B284" i="158"/>
  <c r="G284" i="158"/>
  <c r="F284" i="158" s="1"/>
  <c r="B285" i="158"/>
  <c r="G285" i="158"/>
  <c r="B286" i="158"/>
  <c r="C286" i="158" s="1"/>
  <c r="G286" i="158"/>
  <c r="B287" i="158"/>
  <c r="G287" i="158"/>
  <c r="B288" i="158"/>
  <c r="C288" i="158" s="1"/>
  <c r="G288" i="158"/>
  <c r="F288" i="158" s="1"/>
  <c r="B289" i="158"/>
  <c r="G289" i="158"/>
  <c r="B290" i="158"/>
  <c r="G290" i="158"/>
  <c r="E290" i="158" s="1"/>
  <c r="B291" i="158"/>
  <c r="G291" i="158"/>
  <c r="B292" i="158"/>
  <c r="K292" i="158" s="1"/>
  <c r="AC292" i="158" s="1" a="1"/>
  <c r="G292" i="158"/>
  <c r="F292" i="158" s="1"/>
  <c r="B293" i="158"/>
  <c r="G293" i="158"/>
  <c r="B294" i="158"/>
  <c r="C294" i="158" s="1"/>
  <c r="G294" i="158"/>
  <c r="F294" i="158" s="1"/>
  <c r="B295" i="158"/>
  <c r="G295" i="158"/>
  <c r="B296" i="158"/>
  <c r="G296" i="158"/>
  <c r="B297" i="158"/>
  <c r="C297" i="158" s="1"/>
  <c r="G297" i="158"/>
  <c r="E297" i="158" s="1"/>
  <c r="B298" i="158"/>
  <c r="C298" i="158" s="1"/>
  <c r="G298" i="158"/>
  <c r="B299" i="158"/>
  <c r="K299" i="158" s="1"/>
  <c r="AC299" i="158" s="1" a="1"/>
  <c r="G299" i="158"/>
  <c r="B300" i="158"/>
  <c r="G300" i="158"/>
  <c r="F300" i="158" s="1"/>
  <c r="B301" i="158"/>
  <c r="G301" i="158"/>
  <c r="B302" i="158"/>
  <c r="G302" i="158"/>
  <c r="B303" i="158"/>
  <c r="G303" i="158"/>
  <c r="B304" i="158"/>
  <c r="G304" i="158"/>
  <c r="F304" i="158" s="1"/>
  <c r="B305" i="158"/>
  <c r="G305" i="158"/>
  <c r="B306" i="158"/>
  <c r="K306" i="158" s="1"/>
  <c r="AC306" i="158" s="1" a="1"/>
  <c r="G306" i="158"/>
  <c r="B307" i="158"/>
  <c r="G307" i="158"/>
  <c r="B308" i="158"/>
  <c r="K308" i="158" s="1"/>
  <c r="AC308" i="158" s="1" a="1"/>
  <c r="G308" i="158"/>
  <c r="B309" i="158"/>
  <c r="G309" i="158"/>
  <c r="B310" i="158"/>
  <c r="G310" i="158"/>
  <c r="F310" i="158" s="1"/>
  <c r="B311" i="158"/>
  <c r="G311" i="158"/>
  <c r="B312" i="158"/>
  <c r="C312" i="158" s="1"/>
  <c r="G312" i="158"/>
  <c r="F312" i="158" s="1"/>
  <c r="B313" i="158"/>
  <c r="C313" i="158" s="1"/>
  <c r="G313" i="158"/>
  <c r="B314" i="158"/>
  <c r="G314" i="158"/>
  <c r="B315" i="158"/>
  <c r="K315" i="158" s="1"/>
  <c r="AC315" i="158" s="1" a="1"/>
  <c r="G315" i="158"/>
  <c r="B316" i="158"/>
  <c r="G316" i="158"/>
  <c r="F316" i="158" s="1"/>
  <c r="B317" i="158"/>
  <c r="K317" i="158" s="1"/>
  <c r="AC317" i="158" s="1" a="1"/>
  <c r="G317" i="158"/>
  <c r="B318" i="158"/>
  <c r="G318" i="158"/>
  <c r="B319" i="158"/>
  <c r="G319" i="158"/>
  <c r="B320" i="158"/>
  <c r="C320" i="158" s="1"/>
  <c r="G320" i="158"/>
  <c r="F320" i="158" s="1"/>
  <c r="B321" i="158"/>
  <c r="G321" i="158"/>
  <c r="B322" i="158"/>
  <c r="C322" i="158" s="1"/>
  <c r="G322" i="158"/>
  <c r="B323" i="158"/>
  <c r="C323" i="158" s="1"/>
  <c r="I323" i="158" s="1"/>
  <c r="G323" i="158"/>
  <c r="B324" i="158"/>
  <c r="K324" i="158" s="1"/>
  <c r="AC324" i="158" s="1" a="1"/>
  <c r="G324" i="158"/>
  <c r="B325" i="158"/>
  <c r="G325" i="158"/>
  <c r="B326" i="158"/>
  <c r="C326" i="158" s="1"/>
  <c r="G326" i="158"/>
  <c r="F326" i="158" s="1"/>
  <c r="B327" i="158"/>
  <c r="G327" i="158"/>
  <c r="B328" i="158"/>
  <c r="G328" i="158"/>
  <c r="B329" i="158"/>
  <c r="G329" i="158"/>
  <c r="E329" i="158" s="1"/>
  <c r="B330" i="158"/>
  <c r="G330" i="158"/>
  <c r="B331" i="158"/>
  <c r="K331" i="158" s="1"/>
  <c r="AC331" i="158" s="1" a="1"/>
  <c r="G331" i="158"/>
  <c r="B332" i="158"/>
  <c r="G332" i="158"/>
  <c r="F332" i="158" s="1"/>
  <c r="B333" i="158"/>
  <c r="G333" i="158"/>
  <c r="B334" i="158"/>
  <c r="G334" i="158"/>
  <c r="F334" i="158" s="1"/>
  <c r="B335" i="158"/>
  <c r="G335" i="158"/>
  <c r="B336" i="158"/>
  <c r="C336" i="158" s="1"/>
  <c r="G336" i="158"/>
  <c r="F336" i="158" s="1"/>
  <c r="B337" i="158"/>
  <c r="G337" i="158"/>
  <c r="B338" i="158"/>
  <c r="C338" i="158" s="1"/>
  <c r="G338" i="158"/>
  <c r="E338" i="158" s="1"/>
  <c r="B339" i="158"/>
  <c r="G339" i="158"/>
  <c r="B340" i="158"/>
  <c r="K340" i="158" s="1"/>
  <c r="AC340" i="158" s="1" a="1"/>
  <c r="G340" i="158"/>
  <c r="B341" i="158"/>
  <c r="G341" i="158"/>
  <c r="B342" i="158"/>
  <c r="K342" i="158" s="1"/>
  <c r="AC342" i="158" s="1" a="1"/>
  <c r="G342" i="158"/>
  <c r="F342" i="158" s="1"/>
  <c r="B343" i="158"/>
  <c r="G343" i="158"/>
  <c r="B344" i="158"/>
  <c r="G344" i="158"/>
  <c r="B345" i="158"/>
  <c r="C345" i="158" s="1"/>
  <c r="G345" i="158"/>
  <c r="B346" i="158"/>
  <c r="G346" i="158"/>
  <c r="B347" i="158"/>
  <c r="K347" i="158" s="1"/>
  <c r="AC347" i="158" s="1" a="1"/>
  <c r="G347" i="158"/>
  <c r="B348" i="158"/>
  <c r="K348" i="158" s="1"/>
  <c r="AC348" i="158" s="1" a="1"/>
  <c r="G348" i="158"/>
  <c r="F348" i="158" s="1"/>
  <c r="B349" i="158"/>
  <c r="K349" i="158" s="1"/>
  <c r="AC349" i="158" s="1" a="1"/>
  <c r="G349" i="158"/>
  <c r="B350" i="158"/>
  <c r="C350" i="158" s="1"/>
  <c r="G350" i="158"/>
  <c r="B351" i="158"/>
  <c r="G351" i="158"/>
  <c r="B352" i="158"/>
  <c r="C352" i="158" s="1"/>
  <c r="G352" i="158"/>
  <c r="F352" i="158" s="1"/>
  <c r="B353" i="158"/>
  <c r="G353" i="158"/>
  <c r="B354" i="158"/>
  <c r="G354" i="158"/>
  <c r="B355" i="158"/>
  <c r="K355" i="158" s="1"/>
  <c r="AC355" i="158" s="1" a="1"/>
  <c r="G355" i="158"/>
  <c r="B356" i="158"/>
  <c r="K356" i="158" s="1"/>
  <c r="AC356" i="158" s="1" a="1"/>
  <c r="G356" i="158"/>
  <c r="F356" i="158" s="1"/>
  <c r="B357" i="158"/>
  <c r="G357" i="158"/>
  <c r="B358" i="158"/>
  <c r="K358" i="158" s="1"/>
  <c r="AC358" i="158" s="1" a="1"/>
  <c r="G358" i="158"/>
  <c r="F358" i="158" s="1"/>
  <c r="B359" i="158"/>
  <c r="G359" i="158"/>
  <c r="B360" i="158"/>
  <c r="G360" i="158"/>
  <c r="B361" i="158"/>
  <c r="C361" i="158" s="1"/>
  <c r="G361" i="158"/>
  <c r="B362" i="158"/>
  <c r="C362" i="158" s="1"/>
  <c r="G362" i="158"/>
  <c r="B363" i="158"/>
  <c r="K363" i="158" s="1"/>
  <c r="AC363" i="158" s="1" a="1"/>
  <c r="G363" i="158"/>
  <c r="B364" i="158"/>
  <c r="G364" i="158"/>
  <c r="F364" i="158" s="1"/>
  <c r="B365" i="158"/>
  <c r="G365" i="158"/>
  <c r="B366" i="158"/>
  <c r="G366" i="158"/>
  <c r="B367" i="158"/>
  <c r="G367" i="158"/>
  <c r="B368" i="158"/>
  <c r="G368" i="158"/>
  <c r="F368" i="158" s="1"/>
  <c r="B369" i="158"/>
  <c r="G369" i="158"/>
  <c r="B370" i="158"/>
  <c r="C370" i="158" s="1"/>
  <c r="G370" i="158"/>
  <c r="F370" i="158" s="1"/>
  <c r="B371" i="158"/>
  <c r="G371" i="158"/>
  <c r="B372" i="158"/>
  <c r="K372" i="158" s="1"/>
  <c r="AC372" i="158" s="1" a="1"/>
  <c r="G372" i="158"/>
  <c r="B373" i="158"/>
  <c r="G373" i="158"/>
  <c r="F373" i="158" s="1"/>
  <c r="B374" i="158"/>
  <c r="C374" i="158" s="1"/>
  <c r="G374" i="158"/>
  <c r="B375" i="158"/>
  <c r="G375" i="158"/>
  <c r="B376" i="158"/>
  <c r="C376" i="158" s="1"/>
  <c r="G376" i="158"/>
  <c r="F376" i="158" s="1"/>
  <c r="B377" i="158"/>
  <c r="C377" i="158" s="1"/>
  <c r="G377" i="158"/>
  <c r="F377" i="158" s="1"/>
  <c r="B378" i="158"/>
  <c r="G378" i="158"/>
  <c r="B379" i="158"/>
  <c r="K379" i="158" s="1"/>
  <c r="AC379" i="158" s="1" a="1"/>
  <c r="G379" i="158"/>
  <c r="B380" i="158"/>
  <c r="G380" i="158"/>
  <c r="B381" i="158"/>
  <c r="G381" i="158"/>
  <c r="B382" i="158"/>
  <c r="G382" i="158"/>
  <c r="B383" i="158"/>
  <c r="G383" i="158"/>
  <c r="B384" i="158"/>
  <c r="C384" i="158" s="1"/>
  <c r="G384" i="158"/>
  <c r="F384" i="158" s="1"/>
  <c r="B385" i="158"/>
  <c r="G385" i="158"/>
  <c r="F385" i="158" s="1"/>
  <c r="B386" i="158"/>
  <c r="G386" i="158"/>
  <c r="F386" i="158" s="1"/>
  <c r="B387" i="158"/>
  <c r="C387" i="158" s="1"/>
  <c r="I387" i="158" s="1"/>
  <c r="G387" i="158"/>
  <c r="B388" i="158"/>
  <c r="K388" i="158" s="1"/>
  <c r="AC388" i="158" s="1" a="1"/>
  <c r="G388" i="158"/>
  <c r="B389" i="158"/>
  <c r="G389" i="158"/>
  <c r="F389" i="158" s="1"/>
  <c r="B390" i="158"/>
  <c r="G390" i="158"/>
  <c r="F390" i="158" s="1"/>
  <c r="B391" i="158"/>
  <c r="G391" i="158"/>
  <c r="B392" i="158"/>
  <c r="G392" i="158"/>
  <c r="B393" i="158"/>
  <c r="G393" i="158"/>
  <c r="B394" i="158"/>
  <c r="K394" i="158" s="1"/>
  <c r="AC394" i="158" s="1" a="1"/>
  <c r="G394" i="158"/>
  <c r="F394" i="158" s="1"/>
  <c r="B395" i="158"/>
  <c r="C395" i="158" s="1"/>
  <c r="G395" i="158"/>
  <c r="B396" i="158"/>
  <c r="K396" i="158" s="1"/>
  <c r="AC396" i="158" s="1" a="1"/>
  <c r="G396" i="158"/>
  <c r="F396" i="158" s="1"/>
  <c r="B397" i="158"/>
  <c r="G397" i="158"/>
  <c r="F397" i="158" s="1"/>
  <c r="B398" i="158"/>
  <c r="G398" i="158"/>
  <c r="B399" i="158"/>
  <c r="K399" i="158" s="1"/>
  <c r="AC399" i="158" s="1" a="1"/>
  <c r="G399" i="158"/>
  <c r="B400" i="158"/>
  <c r="C400" i="158" s="1"/>
  <c r="I400" i="158" s="1"/>
  <c r="G400" i="158"/>
  <c r="F400" i="158" s="1"/>
  <c r="B401" i="158"/>
  <c r="G401" i="158"/>
  <c r="F401" i="158" s="1"/>
  <c r="B402" i="158"/>
  <c r="C402" i="158" s="1"/>
  <c r="I402" i="158" s="1"/>
  <c r="G402" i="158"/>
  <c r="B403" i="158"/>
  <c r="G403" i="158"/>
  <c r="B404" i="158"/>
  <c r="G404" i="158"/>
  <c r="B405" i="158"/>
  <c r="G405" i="158"/>
  <c r="E405" i="158" s="1"/>
  <c r="B406" i="158"/>
  <c r="G406" i="158"/>
  <c r="F406" i="158" s="1"/>
  <c r="B407" i="158"/>
  <c r="G407" i="158"/>
  <c r="B408" i="158"/>
  <c r="G408" i="158"/>
  <c r="F408" i="158" s="1"/>
  <c r="B409" i="158"/>
  <c r="G409" i="158"/>
  <c r="B410" i="158"/>
  <c r="G410" i="158"/>
  <c r="F410" i="158" s="1"/>
  <c r="B411" i="158"/>
  <c r="C411" i="158" s="1"/>
  <c r="I411" i="158" s="1"/>
  <c r="G411" i="158"/>
  <c r="B412" i="158"/>
  <c r="G412" i="158"/>
  <c r="F412" i="158" s="1"/>
  <c r="B413" i="158"/>
  <c r="G413" i="158"/>
  <c r="B414" i="158"/>
  <c r="C414" i="158" s="1"/>
  <c r="I414" i="158" s="1"/>
  <c r="G414" i="158"/>
  <c r="B415" i="158"/>
  <c r="G415" i="158"/>
  <c r="B416" i="158"/>
  <c r="C416" i="158" s="1"/>
  <c r="I416" i="158" s="1"/>
  <c r="G416" i="158"/>
  <c r="F416" i="158" s="1"/>
  <c r="B417" i="158"/>
  <c r="G417" i="158"/>
  <c r="F417" i="158" s="1"/>
  <c r="B418" i="158"/>
  <c r="G418" i="158"/>
  <c r="F418" i="158" s="1"/>
  <c r="B419" i="158"/>
  <c r="K419" i="158" s="1"/>
  <c r="AC419" i="158" s="1" a="1"/>
  <c r="G419" i="158"/>
  <c r="B420" i="158"/>
  <c r="G420" i="158"/>
  <c r="B421" i="158"/>
  <c r="G421" i="158"/>
  <c r="F421" i="158" s="1"/>
  <c r="B422" i="158"/>
  <c r="C422" i="158" s="1"/>
  <c r="I422" i="158" s="1"/>
  <c r="G422" i="158"/>
  <c r="F422" i="158" s="1"/>
  <c r="B423" i="158"/>
  <c r="G423" i="158"/>
  <c r="B424" i="158"/>
  <c r="G424" i="158"/>
  <c r="B425" i="158"/>
  <c r="C425" i="158" s="1"/>
  <c r="I425" i="158" s="1"/>
  <c r="G425" i="158"/>
  <c r="B426" i="158"/>
  <c r="C426" i="158" s="1"/>
  <c r="I426" i="158" s="1"/>
  <c r="G426" i="158"/>
  <c r="F426" i="158" s="1"/>
  <c r="B427" i="158"/>
  <c r="C427" i="158" s="1"/>
  <c r="I427" i="158" s="1"/>
  <c r="G427" i="158"/>
  <c r="B428" i="158"/>
  <c r="G428" i="158"/>
  <c r="F428" i="158" s="1"/>
  <c r="B429" i="158"/>
  <c r="G429" i="158"/>
  <c r="F429" i="158" s="1"/>
  <c r="B430" i="158"/>
  <c r="G430" i="158"/>
  <c r="B431" i="158"/>
  <c r="K431" i="158" s="1"/>
  <c r="AC431" i="158" s="1" a="1"/>
  <c r="G431" i="158"/>
  <c r="B432" i="158"/>
  <c r="G432" i="158"/>
  <c r="F432" i="158" s="1"/>
  <c r="B433" i="158"/>
  <c r="G433" i="158"/>
  <c r="F433" i="158" s="1"/>
  <c r="B434" i="158"/>
  <c r="C434" i="158" s="1"/>
  <c r="I434" i="158" s="1"/>
  <c r="G434" i="158"/>
  <c r="B435" i="158"/>
  <c r="G435" i="158"/>
  <c r="B436" i="158"/>
  <c r="G436" i="158"/>
  <c r="B437" i="158"/>
  <c r="G437" i="158"/>
  <c r="F437" i="158" s="1"/>
  <c r="B438" i="158"/>
  <c r="C438" i="158" s="1"/>
  <c r="I438" i="158" s="1"/>
  <c r="G438" i="158"/>
  <c r="F438" i="158" s="1"/>
  <c r="B439" i="158"/>
  <c r="G439" i="158"/>
  <c r="B440" i="158"/>
  <c r="C440" i="158" s="1"/>
  <c r="I440" i="158" s="1"/>
  <c r="G440" i="158"/>
  <c r="F440" i="158" s="1"/>
  <c r="B441" i="158"/>
  <c r="C441" i="158" s="1"/>
  <c r="I441" i="158" s="1"/>
  <c r="G441" i="158"/>
  <c r="B442" i="158"/>
  <c r="G442" i="158"/>
  <c r="F442" i="158" s="1"/>
  <c r="B443" i="158"/>
  <c r="G443" i="158"/>
  <c r="B444" i="158"/>
  <c r="G444" i="158"/>
  <c r="F444" i="158" s="1"/>
  <c r="B445" i="158"/>
  <c r="K445" i="158" s="1"/>
  <c r="AC445" i="158" s="1" a="1"/>
  <c r="G445" i="158"/>
  <c r="B446" i="158"/>
  <c r="G446" i="158"/>
  <c r="B447" i="158"/>
  <c r="G447" i="158"/>
  <c r="B448" i="158"/>
  <c r="C448" i="158" s="1"/>
  <c r="G448" i="158"/>
  <c r="F448" i="158" s="1"/>
  <c r="B449" i="158"/>
  <c r="G449" i="158"/>
  <c r="F449" i="158" s="1"/>
  <c r="B450" i="158"/>
  <c r="C450" i="158" s="1"/>
  <c r="G450" i="158"/>
  <c r="F450" i="158" s="1"/>
  <c r="B451" i="158"/>
  <c r="C451" i="158" s="1"/>
  <c r="G451" i="158"/>
  <c r="E451" i="158" s="1"/>
  <c r="B452" i="158"/>
  <c r="G452" i="158"/>
  <c r="B453" i="158"/>
  <c r="G453" i="158"/>
  <c r="E453" i="158" s="1"/>
  <c r="B454" i="158"/>
  <c r="G454" i="158"/>
  <c r="F454" i="158" s="1"/>
  <c r="B455" i="158"/>
  <c r="G455" i="158"/>
  <c r="B456" i="158"/>
  <c r="G456" i="158"/>
  <c r="B457" i="158"/>
  <c r="G457" i="158"/>
  <c r="B458" i="158"/>
  <c r="G458" i="158"/>
  <c r="F458" i="158" s="1"/>
  <c r="B459" i="158"/>
  <c r="C459" i="158" s="1"/>
  <c r="I459" i="158" s="1"/>
  <c r="G459" i="158"/>
  <c r="B460" i="158"/>
  <c r="G460" i="158"/>
  <c r="F460" i="158" s="1"/>
  <c r="B461" i="158"/>
  <c r="G461" i="158"/>
  <c r="F461" i="158" s="1"/>
  <c r="B462" i="158"/>
  <c r="G462" i="158"/>
  <c r="B463" i="158"/>
  <c r="G463" i="158"/>
  <c r="B464" i="158"/>
  <c r="C464" i="158" s="1"/>
  <c r="G464" i="158"/>
  <c r="F464" i="158" s="1"/>
  <c r="B465" i="158"/>
  <c r="C465" i="158" s="1"/>
  <c r="I465" i="158" s="1"/>
  <c r="G465" i="158"/>
  <c r="F465" i="158" s="1"/>
  <c r="B466" i="158"/>
  <c r="K466" i="158" s="1"/>
  <c r="AC466" i="158" s="1" a="1"/>
  <c r="G466" i="158"/>
  <c r="B467" i="158"/>
  <c r="K467" i="158" s="1"/>
  <c r="AC467" i="158" s="1" a="1"/>
  <c r="G467" i="158"/>
  <c r="B468" i="158"/>
  <c r="K468" i="158" s="1"/>
  <c r="AC468" i="158" s="1" a="1"/>
  <c r="G468" i="158"/>
  <c r="B469" i="158"/>
  <c r="G469" i="158"/>
  <c r="F469" i="158" s="1"/>
  <c r="B470" i="158"/>
  <c r="K470" i="158" s="1"/>
  <c r="AC470" i="158" s="1" a="1"/>
  <c r="G470" i="158"/>
  <c r="F470" i="158" s="1"/>
  <c r="B471" i="158"/>
  <c r="G471" i="158"/>
  <c r="B472" i="158"/>
  <c r="K472" i="158" s="1"/>
  <c r="AC472" i="158" s="1" a="1"/>
  <c r="G472" i="158"/>
  <c r="F472" i="158" s="1"/>
  <c r="B473" i="158"/>
  <c r="K473" i="158" s="1"/>
  <c r="AC473" i="158" s="1" a="1"/>
  <c r="G473" i="158"/>
  <c r="B474" i="158"/>
  <c r="K474" i="158" s="1"/>
  <c r="AC474" i="158" s="1" a="1"/>
  <c r="G474" i="158"/>
  <c r="F474" i="158" s="1"/>
  <c r="B475" i="158"/>
  <c r="C475" i="158" s="1"/>
  <c r="I475" i="158" s="1"/>
  <c r="G475" i="158"/>
  <c r="B476" i="158"/>
  <c r="K476" i="158" s="1"/>
  <c r="AC476" i="158" s="1" a="1"/>
  <c r="G476" i="158"/>
  <c r="F476" i="158" s="1"/>
  <c r="B477" i="158"/>
  <c r="G477" i="158"/>
  <c r="B478" i="158"/>
  <c r="K478" i="158" s="1"/>
  <c r="AC478" i="158" s="1" a="1"/>
  <c r="G478" i="158"/>
  <c r="B479" i="158"/>
  <c r="G479" i="158"/>
  <c r="F479" i="158" s="1"/>
  <c r="B480" i="158"/>
  <c r="K480" i="158" s="1"/>
  <c r="AC480" i="158" s="1" a="1"/>
  <c r="G480" i="158"/>
  <c r="F480" i="158" s="1"/>
  <c r="B481" i="158"/>
  <c r="G481" i="158"/>
  <c r="F481" i="158" s="1"/>
  <c r="B482" i="158"/>
  <c r="K482" i="158" s="1"/>
  <c r="AC482" i="158" s="1" a="1"/>
  <c r="G482" i="158"/>
  <c r="B483" i="158"/>
  <c r="G483" i="158"/>
  <c r="B484" i="158"/>
  <c r="K484" i="158" s="1"/>
  <c r="AC484" i="158" s="1" a="1"/>
  <c r="G484" i="158"/>
  <c r="F484" i="158" s="1"/>
  <c r="B485" i="158"/>
  <c r="C485" i="158" s="1"/>
  <c r="G485" i="158"/>
  <c r="F485" i="158" s="1"/>
  <c r="B486" i="158"/>
  <c r="K486" i="158" s="1"/>
  <c r="AC486" i="158" s="1" a="1"/>
  <c r="G486" i="158"/>
  <c r="B487" i="158"/>
  <c r="G487" i="158"/>
  <c r="B488" i="158"/>
  <c r="K488" i="158" s="1"/>
  <c r="AC488" i="158" s="1" a="1"/>
  <c r="G488" i="158"/>
  <c r="F488" i="158" s="1"/>
  <c r="B489" i="158"/>
  <c r="G489" i="158"/>
  <c r="F489" i="158" s="1"/>
  <c r="B490" i="158"/>
  <c r="K490" i="158" s="1"/>
  <c r="AC490" i="158" s="1" a="1"/>
  <c r="G490" i="158"/>
  <c r="F490" i="158" s="1"/>
  <c r="B491" i="158"/>
  <c r="G491" i="158"/>
  <c r="B492" i="158"/>
  <c r="K492" i="158" s="1"/>
  <c r="AC492" i="158" s="1" a="1"/>
  <c r="G492" i="158"/>
  <c r="B493" i="158"/>
  <c r="C493" i="158" s="1"/>
  <c r="G493" i="158"/>
  <c r="F493" i="158" s="1"/>
  <c r="B494" i="158"/>
  <c r="K494" i="158" s="1"/>
  <c r="AC494" i="158" s="1" a="1"/>
  <c r="G494" i="158"/>
  <c r="F494" i="158" s="1"/>
  <c r="B495" i="158"/>
  <c r="G495" i="158"/>
  <c r="B496" i="158"/>
  <c r="K496" i="158" s="1"/>
  <c r="AC496" i="158" s="1" a="1"/>
  <c r="G496" i="158"/>
  <c r="B497" i="158"/>
  <c r="C497" i="158" s="1"/>
  <c r="G497" i="158"/>
  <c r="F497" i="158" s="1"/>
  <c r="B498" i="158"/>
  <c r="C498" i="158" s="1"/>
  <c r="G498" i="158"/>
  <c r="F498" i="158" s="1"/>
  <c r="B499" i="158"/>
  <c r="G499" i="158"/>
  <c r="B500" i="158"/>
  <c r="G500" i="158"/>
  <c r="F500" i="158" s="1"/>
  <c r="B501" i="158"/>
  <c r="G501" i="158"/>
  <c r="E501" i="158" s="1"/>
  <c r="B502" i="158"/>
  <c r="G502" i="158"/>
  <c r="F502" i="158" s="1"/>
  <c r="B503" i="158"/>
  <c r="G503" i="158"/>
  <c r="F503" i="158" s="1"/>
  <c r="B504" i="158"/>
  <c r="C504" i="158" s="1"/>
  <c r="G504" i="158"/>
  <c r="B505" i="158"/>
  <c r="G505" i="158"/>
  <c r="B506" i="158"/>
  <c r="C506" i="158" s="1"/>
  <c r="G506" i="158"/>
  <c r="F506" i="158" s="1"/>
  <c r="B507" i="158"/>
  <c r="C507" i="158" s="1"/>
  <c r="I507" i="158" s="1"/>
  <c r="G507" i="158"/>
  <c r="B508" i="158"/>
  <c r="G508" i="158"/>
  <c r="F508" i="158" s="1"/>
  <c r="B509" i="158"/>
  <c r="C509" i="158" s="1"/>
  <c r="G509" i="158"/>
  <c r="F509" i="158" s="1"/>
  <c r="B510" i="158"/>
  <c r="G510" i="158"/>
  <c r="B511" i="158"/>
  <c r="G511" i="158"/>
  <c r="F511" i="158" s="1"/>
  <c r="B512" i="158"/>
  <c r="G512" i="158"/>
  <c r="F512" i="158" s="1"/>
  <c r="B513" i="158"/>
  <c r="G513" i="158"/>
  <c r="B514" i="158"/>
  <c r="C514" i="158" s="1"/>
  <c r="G514" i="158"/>
  <c r="B515" i="158"/>
  <c r="G515" i="158"/>
  <c r="B516" i="158"/>
  <c r="G516" i="158"/>
  <c r="F516" i="158" s="1"/>
  <c r="B517" i="158"/>
  <c r="C517" i="158" s="1"/>
  <c r="I517" i="158" s="1"/>
  <c r="G517" i="158"/>
  <c r="F517" i="158" s="1"/>
  <c r="B518" i="158"/>
  <c r="C518" i="158" s="1"/>
  <c r="G518" i="158"/>
  <c r="F518" i="158" s="1"/>
  <c r="B519" i="158"/>
  <c r="K519" i="158" s="1"/>
  <c r="AC519" i="158" s="1" a="1"/>
  <c r="G519" i="158"/>
  <c r="B520" i="158"/>
  <c r="G520" i="158"/>
  <c r="F520" i="158" s="1"/>
  <c r="B521" i="158"/>
  <c r="G521" i="158"/>
  <c r="F521" i="158" s="1"/>
  <c r="B522" i="158"/>
  <c r="G522" i="158"/>
  <c r="B523" i="158"/>
  <c r="G523" i="158"/>
  <c r="B524" i="158"/>
  <c r="G524" i="158"/>
  <c r="B525" i="158"/>
  <c r="C525" i="158" s="1"/>
  <c r="G525" i="158"/>
  <c r="F525" i="158" s="1"/>
  <c r="B526" i="158"/>
  <c r="G526" i="158"/>
  <c r="F526" i="158" s="1"/>
  <c r="B527" i="158"/>
  <c r="G527" i="158"/>
  <c r="F527" i="158" s="1"/>
  <c r="B528" i="158"/>
  <c r="G528" i="158"/>
  <c r="B529" i="158"/>
  <c r="C529" i="158" s="1"/>
  <c r="G529" i="158"/>
  <c r="F529" i="158" s="1"/>
  <c r="B530" i="158"/>
  <c r="C530" i="158" s="1"/>
  <c r="G530" i="158"/>
  <c r="F530" i="158" s="1"/>
  <c r="B531" i="158"/>
  <c r="G531" i="158"/>
  <c r="E531" i="158" s="1"/>
  <c r="B532" i="158"/>
  <c r="G532" i="158"/>
  <c r="B533" i="158"/>
  <c r="G533" i="158"/>
  <c r="B534" i="158"/>
  <c r="G534" i="158"/>
  <c r="F534" i="158" s="1"/>
  <c r="B535" i="158"/>
  <c r="G535" i="158"/>
  <c r="F535" i="158" s="1"/>
  <c r="B536" i="158"/>
  <c r="C536" i="158" s="1"/>
  <c r="G536" i="158"/>
  <c r="F536" i="158" s="1"/>
  <c r="B537" i="158"/>
  <c r="G537" i="158"/>
  <c r="B538" i="158"/>
  <c r="C538" i="158" s="1"/>
  <c r="G538" i="158"/>
  <c r="F538" i="158" s="1"/>
  <c r="B539" i="158"/>
  <c r="C539" i="158" s="1"/>
  <c r="I539" i="158" s="1"/>
  <c r="G539" i="158"/>
  <c r="B540" i="158"/>
  <c r="G540" i="158"/>
  <c r="F540" i="158" s="1"/>
  <c r="B541" i="158"/>
  <c r="C541" i="158" s="1"/>
  <c r="G541" i="158"/>
  <c r="B542" i="158"/>
  <c r="G542" i="158"/>
  <c r="B543" i="158"/>
  <c r="G543" i="158"/>
  <c r="F543" i="158" s="1"/>
  <c r="B544" i="158"/>
  <c r="G544" i="158"/>
  <c r="F544" i="158" s="1"/>
  <c r="B545" i="158"/>
  <c r="G545" i="158"/>
  <c r="F545" i="158" s="1"/>
  <c r="B546" i="158"/>
  <c r="C546" i="158" s="1"/>
  <c r="G546" i="158"/>
  <c r="B547" i="158"/>
  <c r="G547" i="158"/>
  <c r="B548" i="158"/>
  <c r="G548" i="158"/>
  <c r="F548" i="158" s="1"/>
  <c r="B549" i="158"/>
  <c r="C549" i="158" s="1"/>
  <c r="I549" i="158" s="1"/>
  <c r="G549" i="158"/>
  <c r="F549" i="158" s="1"/>
  <c r="B550" i="158"/>
  <c r="C550" i="158" s="1"/>
  <c r="G550" i="158"/>
  <c r="B551" i="158"/>
  <c r="G551" i="158"/>
  <c r="B552" i="158"/>
  <c r="C552" i="158" s="1"/>
  <c r="G552" i="158"/>
  <c r="F552" i="158" s="1"/>
  <c r="B553" i="158"/>
  <c r="G553" i="158"/>
  <c r="F553" i="158" s="1"/>
  <c r="B554" i="158"/>
  <c r="G554" i="158"/>
  <c r="F554" i="158" s="1"/>
  <c r="B555" i="158"/>
  <c r="K555" i="158" s="1"/>
  <c r="AC555" i="158" s="1" a="1"/>
  <c r="G555" i="158"/>
  <c r="B556" i="158"/>
  <c r="G556" i="158"/>
  <c r="B557" i="158"/>
  <c r="C557" i="158" s="1"/>
  <c r="G557" i="158"/>
  <c r="F557" i="158" s="1"/>
  <c r="B558" i="158"/>
  <c r="G558" i="158"/>
  <c r="F558" i="158" s="1"/>
  <c r="B559" i="158"/>
  <c r="G559" i="158"/>
  <c r="B560" i="158"/>
  <c r="C560" i="158" s="1"/>
  <c r="G560" i="158"/>
  <c r="B561" i="158"/>
  <c r="C561" i="158" s="1"/>
  <c r="G561" i="158"/>
  <c r="F561" i="158" s="1"/>
  <c r="B562" i="158"/>
  <c r="G562" i="158"/>
  <c r="F562" i="158" s="1"/>
  <c r="B563" i="158"/>
  <c r="G563" i="158"/>
  <c r="B564" i="158"/>
  <c r="G564" i="158"/>
  <c r="F564" i="158" s="1"/>
  <c r="B565" i="158"/>
  <c r="G565" i="158"/>
  <c r="B566" i="158"/>
  <c r="G566" i="158"/>
  <c r="F566" i="158" s="1"/>
  <c r="B567" i="158"/>
  <c r="G567" i="158"/>
  <c r="F567" i="158" s="1"/>
  <c r="B568" i="158"/>
  <c r="C568" i="158" s="1"/>
  <c r="G568" i="158"/>
  <c r="B569" i="158"/>
  <c r="G569" i="158"/>
  <c r="E569" i="158" s="1"/>
  <c r="B570" i="158"/>
  <c r="G570" i="158"/>
  <c r="F570" i="158" s="1"/>
  <c r="B571" i="158"/>
  <c r="C571" i="158" s="1"/>
  <c r="I571" i="158" s="1"/>
  <c r="G571" i="158"/>
  <c r="B572" i="158"/>
  <c r="G572" i="158"/>
  <c r="F572" i="158" s="1"/>
  <c r="B573" i="158"/>
  <c r="C573" i="158" s="1"/>
  <c r="G573" i="158"/>
  <c r="F573" i="158" s="1"/>
  <c r="B574" i="158"/>
  <c r="G574" i="158"/>
  <c r="B575" i="158"/>
  <c r="G575" i="158"/>
  <c r="F575" i="158" s="1"/>
  <c r="B576" i="158"/>
  <c r="G576" i="158"/>
  <c r="F576" i="158" s="1"/>
  <c r="B577" i="158"/>
  <c r="G577" i="158"/>
  <c r="B578" i="158"/>
  <c r="G578" i="158"/>
  <c r="B579" i="158"/>
  <c r="G579" i="158"/>
  <c r="B580" i="158"/>
  <c r="G580" i="158"/>
  <c r="F580" i="158" s="1"/>
  <c r="B581" i="158"/>
  <c r="C581" i="158" s="1"/>
  <c r="I581" i="158" s="1"/>
  <c r="G581" i="158"/>
  <c r="F581" i="158" s="1"/>
  <c r="B582" i="158"/>
  <c r="G582" i="158"/>
  <c r="F582" i="158" s="1"/>
  <c r="B583" i="158"/>
  <c r="K583" i="158" s="1"/>
  <c r="AC583" i="158" s="1" a="1"/>
  <c r="G583" i="158"/>
  <c r="B584" i="158"/>
  <c r="C584" i="158" s="1"/>
  <c r="G584" i="158"/>
  <c r="F584" i="158" s="1"/>
  <c r="B585" i="158"/>
  <c r="G585" i="158"/>
  <c r="F585" i="158" s="1"/>
  <c r="B586" i="158"/>
  <c r="G586" i="158"/>
  <c r="B587" i="158"/>
  <c r="G587" i="158"/>
  <c r="B588" i="158"/>
  <c r="G588" i="158"/>
  <c r="B589" i="158"/>
  <c r="C589" i="158" s="1"/>
  <c r="G589" i="158"/>
  <c r="F589" i="158" s="1"/>
  <c r="B590" i="158"/>
  <c r="G590" i="158"/>
  <c r="F590" i="158" s="1"/>
  <c r="B591" i="158"/>
  <c r="K591" i="158" s="1"/>
  <c r="AC591" i="158" s="1" a="1"/>
  <c r="G591" i="158"/>
  <c r="F591" i="158" s="1"/>
  <c r="B592" i="158"/>
  <c r="C592" i="158" s="1"/>
  <c r="G592" i="158"/>
  <c r="B593" i="158"/>
  <c r="C593" i="158" s="1"/>
  <c r="G593" i="158"/>
  <c r="F593" i="158" s="1"/>
  <c r="B594" i="158"/>
  <c r="C594" i="158" s="1"/>
  <c r="G594" i="158"/>
  <c r="F594" i="158" s="1"/>
  <c r="B595" i="158"/>
  <c r="G595" i="158"/>
  <c r="B596" i="158"/>
  <c r="G596" i="158"/>
  <c r="B597" i="158"/>
  <c r="G597" i="158"/>
  <c r="F597" i="158" s="1"/>
  <c r="B598" i="158"/>
  <c r="G598" i="158"/>
  <c r="F598" i="158" s="1"/>
  <c r="B599" i="158"/>
  <c r="K599" i="158" s="1"/>
  <c r="AC599" i="158" s="1" a="1"/>
  <c r="G599" i="158"/>
  <c r="F599" i="158" s="1"/>
  <c r="B600" i="158"/>
  <c r="C600" i="158" s="1"/>
  <c r="G600" i="158"/>
  <c r="B601" i="158"/>
  <c r="G601" i="158"/>
  <c r="F601" i="158" s="1"/>
  <c r="B602" i="158"/>
  <c r="C602" i="158" s="1"/>
  <c r="G602" i="158"/>
  <c r="F602" i="158" s="1"/>
  <c r="B603" i="158"/>
  <c r="K603" i="158" s="1"/>
  <c r="AC603" i="158" s="1" a="1"/>
  <c r="G603" i="158"/>
  <c r="B604" i="158"/>
  <c r="G604" i="158"/>
  <c r="B605" i="158"/>
  <c r="C605" i="158" s="1"/>
  <c r="G605" i="158"/>
  <c r="F605" i="158" s="1"/>
  <c r="B606" i="158"/>
  <c r="G606" i="158"/>
  <c r="F606" i="158" s="1"/>
  <c r="B607" i="158"/>
  <c r="G607" i="158"/>
  <c r="F607" i="158" s="1"/>
  <c r="B608" i="158"/>
  <c r="G608" i="158"/>
  <c r="B609" i="158"/>
  <c r="G609" i="158"/>
  <c r="F609" i="158" s="1"/>
  <c r="B610" i="158"/>
  <c r="C610" i="158" s="1"/>
  <c r="G610" i="158"/>
  <c r="F610" i="158" s="1"/>
  <c r="B611" i="158"/>
  <c r="G611" i="158"/>
  <c r="E611" i="158" s="1"/>
  <c r="B612" i="158"/>
  <c r="G612" i="158"/>
  <c r="B613" i="158"/>
  <c r="C613" i="158" s="1"/>
  <c r="I613" i="158" s="1"/>
  <c r="G613" i="158"/>
  <c r="F613" i="158" s="1"/>
  <c r="B614" i="158"/>
  <c r="C614" i="158" s="1"/>
  <c r="G614" i="158"/>
  <c r="F614" i="158" s="1"/>
  <c r="B615" i="158"/>
  <c r="G615" i="158"/>
  <c r="F615" i="158" s="1"/>
  <c r="B616" i="158"/>
  <c r="C616" i="158" s="1"/>
  <c r="G616" i="158"/>
  <c r="B617" i="158"/>
  <c r="G617" i="158"/>
  <c r="F617" i="158" s="1"/>
  <c r="B618" i="158"/>
  <c r="G618" i="158"/>
  <c r="F618" i="158" s="1"/>
  <c r="B619" i="158"/>
  <c r="G619" i="158"/>
  <c r="B620" i="158"/>
  <c r="G620" i="158"/>
  <c r="B621" i="158"/>
  <c r="C621" i="158" s="1"/>
  <c r="G621" i="158"/>
  <c r="F621" i="158" s="1"/>
  <c r="B622" i="158"/>
  <c r="C622" i="158" s="1"/>
  <c r="G622" i="158"/>
  <c r="F622" i="158" s="1"/>
  <c r="B623" i="158"/>
  <c r="G623" i="158"/>
  <c r="F623" i="158" s="1"/>
  <c r="B624" i="158"/>
  <c r="C624" i="158" s="1"/>
  <c r="G624" i="158"/>
  <c r="B625" i="158"/>
  <c r="C625" i="158" s="1"/>
  <c r="G625" i="158"/>
  <c r="F625" i="158" s="1"/>
  <c r="B626" i="158"/>
  <c r="C626" i="158" s="1"/>
  <c r="G626" i="158"/>
  <c r="F626" i="158" s="1"/>
  <c r="B627" i="158"/>
  <c r="G627" i="158"/>
  <c r="B628" i="158"/>
  <c r="G628" i="158"/>
  <c r="B629" i="158"/>
  <c r="G629" i="158"/>
  <c r="F629" i="158" s="1"/>
  <c r="B630" i="158"/>
  <c r="G630" i="158"/>
  <c r="F630" i="158" s="1"/>
  <c r="B631" i="158"/>
  <c r="K631" i="158" s="1"/>
  <c r="AC631" i="158" s="1" a="1"/>
  <c r="G631" i="158"/>
  <c r="F631" i="158" s="1"/>
  <c r="B632" i="158"/>
  <c r="C632" i="158" s="1"/>
  <c r="G632" i="158"/>
  <c r="B633" i="158"/>
  <c r="C633" i="158" s="1"/>
  <c r="G633" i="158"/>
  <c r="F633" i="158" s="1"/>
  <c r="B634" i="158"/>
  <c r="C634" i="158" s="1"/>
  <c r="G634" i="158"/>
  <c r="F634" i="158" s="1"/>
  <c r="B635" i="158"/>
  <c r="C635" i="158" s="1"/>
  <c r="I635" i="158" s="1"/>
  <c r="G635" i="158"/>
  <c r="B636" i="158"/>
  <c r="G636" i="158"/>
  <c r="B637" i="158"/>
  <c r="C637" i="158" s="1"/>
  <c r="G637" i="158"/>
  <c r="F637" i="158" s="1"/>
  <c r="B638" i="158"/>
  <c r="G638" i="158"/>
  <c r="F638" i="158" s="1"/>
  <c r="B639" i="158"/>
  <c r="G639" i="158"/>
  <c r="F639" i="158" s="1"/>
  <c r="B640" i="158"/>
  <c r="G640" i="158"/>
  <c r="B641" i="158"/>
  <c r="G641" i="158"/>
  <c r="F641" i="158" s="1"/>
  <c r="B642" i="158"/>
  <c r="C642" i="158" s="1"/>
  <c r="G642" i="158"/>
  <c r="F642" i="158" s="1"/>
  <c r="B643" i="158"/>
  <c r="K643" i="158" s="1"/>
  <c r="AC643" i="158" s="1" a="1"/>
  <c r="G643" i="158"/>
  <c r="B644" i="158"/>
  <c r="G644" i="158"/>
  <c r="B645" i="158"/>
  <c r="K645" i="158" s="1"/>
  <c r="AC645" i="158" s="1" a="1"/>
  <c r="G645" i="158"/>
  <c r="F645" i="158" s="1"/>
  <c r="B646" i="158"/>
  <c r="C646" i="158" s="1"/>
  <c r="G646" i="158"/>
  <c r="F646" i="158" s="1"/>
  <c r="B647" i="158"/>
  <c r="G647" i="158"/>
  <c r="F647" i="158" s="1"/>
  <c r="B648" i="158"/>
  <c r="C648" i="158" s="1"/>
  <c r="G648" i="158"/>
  <c r="B649" i="158"/>
  <c r="G649" i="158"/>
  <c r="F649" i="158" s="1"/>
  <c r="B650" i="158"/>
  <c r="G650" i="158"/>
  <c r="F650" i="158" s="1"/>
  <c r="B651" i="158"/>
  <c r="K651" i="158" s="1"/>
  <c r="AC651" i="158" s="1" a="1"/>
  <c r="G651" i="158"/>
  <c r="B652" i="158"/>
  <c r="G652" i="158"/>
  <c r="B653" i="158"/>
  <c r="C653" i="158" s="1"/>
  <c r="G653" i="158"/>
  <c r="F653" i="158" s="1"/>
  <c r="B654" i="158"/>
  <c r="C654" i="158" s="1"/>
  <c r="G654" i="158"/>
  <c r="F654" i="158" s="1"/>
  <c r="B655" i="158"/>
  <c r="G655" i="158"/>
  <c r="F655" i="158" s="1"/>
  <c r="B656" i="158"/>
  <c r="C656" i="158" s="1"/>
  <c r="G656" i="158"/>
  <c r="B657" i="158"/>
  <c r="C657" i="158" s="1"/>
  <c r="G657" i="158"/>
  <c r="F657" i="158" s="1"/>
  <c r="B658" i="158"/>
  <c r="C658" i="158" s="1"/>
  <c r="G658" i="158"/>
  <c r="F658" i="158" s="1"/>
  <c r="B659" i="158"/>
  <c r="K659" i="158" s="1"/>
  <c r="AC659" i="158" s="1" a="1"/>
  <c r="G659" i="158"/>
  <c r="E659" i="158" s="1"/>
  <c r="B660" i="158"/>
  <c r="G660" i="158"/>
  <c r="B661" i="158"/>
  <c r="G661" i="158"/>
  <c r="F661" i="158" s="1"/>
  <c r="B662" i="158"/>
  <c r="G662" i="158"/>
  <c r="F662" i="158" s="1"/>
  <c r="B663" i="158"/>
  <c r="G663" i="158"/>
  <c r="F663" i="158" s="1"/>
  <c r="B664" i="158"/>
  <c r="C664" i="158" s="1"/>
  <c r="G664" i="158"/>
  <c r="B665" i="158"/>
  <c r="C665" i="158" s="1"/>
  <c r="G665" i="158"/>
  <c r="F665" i="158" s="1"/>
  <c r="B666" i="158"/>
  <c r="C666" i="158" s="1"/>
  <c r="G666" i="158"/>
  <c r="F666" i="158" s="1"/>
  <c r="B667" i="158"/>
  <c r="K667" i="158" s="1"/>
  <c r="AC667" i="158" s="1" a="1"/>
  <c r="G667" i="158"/>
  <c r="B668" i="158"/>
  <c r="G668" i="158"/>
  <c r="F668" i="158" s="1"/>
  <c r="B669" i="158"/>
  <c r="K669" i="158" s="1"/>
  <c r="AC669" i="158" s="1" a="1"/>
  <c r="G669" i="158"/>
  <c r="F669" i="158" s="1"/>
  <c r="B670" i="158"/>
  <c r="G670" i="158"/>
  <c r="F670" i="158" s="1"/>
  <c r="B671" i="158"/>
  <c r="G671" i="158"/>
  <c r="F671" i="158" s="1"/>
  <c r="B672" i="158"/>
  <c r="G672" i="158"/>
  <c r="B673" i="158"/>
  <c r="G673" i="158"/>
  <c r="F673" i="158" s="1"/>
  <c r="B674" i="158"/>
  <c r="C674" i="158" s="1"/>
  <c r="G674" i="158"/>
  <c r="F674" i="158" s="1"/>
  <c r="B675" i="158"/>
  <c r="K675" i="158" s="1"/>
  <c r="AC675" i="158" s="1" a="1"/>
  <c r="G675" i="158"/>
  <c r="B676" i="158"/>
  <c r="G676" i="158"/>
  <c r="F676" i="158" s="1"/>
  <c r="B677" i="158"/>
  <c r="K677" i="158" s="1"/>
  <c r="AC677" i="158" s="1" a="1"/>
  <c r="G677" i="158"/>
  <c r="F677" i="158" s="1"/>
  <c r="B678" i="158"/>
  <c r="C678" i="158" s="1"/>
  <c r="G678" i="158"/>
  <c r="F678" i="158" s="1"/>
  <c r="B679" i="158"/>
  <c r="G679" i="158"/>
  <c r="F679" i="158" s="1"/>
  <c r="B680" i="158"/>
  <c r="C680" i="158" s="1"/>
  <c r="G680" i="158"/>
  <c r="B681" i="158"/>
  <c r="G681" i="158"/>
  <c r="F681" i="158" s="1"/>
  <c r="B682" i="158"/>
  <c r="G682" i="158"/>
  <c r="F682" i="158" s="1"/>
  <c r="B683" i="158"/>
  <c r="K683" i="158" s="1"/>
  <c r="AC683" i="158" s="1" a="1"/>
  <c r="G683" i="158"/>
  <c r="B684" i="158"/>
  <c r="G684" i="158"/>
  <c r="F684" i="158" s="1"/>
  <c r="B685" i="158"/>
  <c r="K685" i="158" s="1"/>
  <c r="AC685" i="158" s="1" a="1"/>
  <c r="G685" i="158"/>
  <c r="F685" i="158" s="1"/>
  <c r="B686" i="158"/>
  <c r="C686" i="158" s="1"/>
  <c r="G686" i="158"/>
  <c r="F686" i="158" s="1"/>
  <c r="B687" i="158"/>
  <c r="G687" i="158"/>
  <c r="F687" i="158" s="1"/>
  <c r="B688" i="158"/>
  <c r="K688" i="158" s="1"/>
  <c r="AC688" i="158" s="1" a="1"/>
  <c r="G688" i="158"/>
  <c r="B689" i="158"/>
  <c r="C689" i="158" s="1"/>
  <c r="I689" i="158" s="1"/>
  <c r="G689" i="158"/>
  <c r="F689" i="158" s="1"/>
  <c r="B690" i="158"/>
  <c r="C690" i="158" s="1"/>
  <c r="G690" i="158"/>
  <c r="F690" i="158" s="1"/>
  <c r="B691" i="158"/>
  <c r="G691" i="158"/>
  <c r="B692" i="158"/>
  <c r="G692" i="158"/>
  <c r="F692" i="158" s="1"/>
  <c r="B693" i="158"/>
  <c r="G693" i="158"/>
  <c r="F693" i="158" s="1"/>
  <c r="B694" i="158"/>
  <c r="G694" i="158"/>
  <c r="F694" i="158" s="1"/>
  <c r="B695" i="158"/>
  <c r="G695" i="158"/>
  <c r="F695" i="158" s="1"/>
  <c r="B696" i="158"/>
  <c r="K696" i="158" s="1"/>
  <c r="AC696" i="158" s="1" a="1"/>
  <c r="G696" i="158"/>
  <c r="B697" i="158"/>
  <c r="G697" i="158"/>
  <c r="F697" i="158" s="1"/>
  <c r="B698" i="158"/>
  <c r="K698" i="158" s="1"/>
  <c r="AC698" i="158" s="1" a="1"/>
  <c r="G698" i="158"/>
  <c r="F698" i="158" s="1"/>
  <c r="B699" i="158"/>
  <c r="C699" i="158" s="1"/>
  <c r="I699" i="158" s="1"/>
  <c r="G699" i="158"/>
  <c r="B700" i="158"/>
  <c r="G700" i="158"/>
  <c r="F700" i="158" s="1"/>
  <c r="B701" i="158"/>
  <c r="C701" i="158" s="1"/>
  <c r="I701" i="158" s="1"/>
  <c r="G701" i="158"/>
  <c r="F701" i="158" s="1"/>
  <c r="B702" i="158"/>
  <c r="G702" i="158"/>
  <c r="F702" i="158" s="1"/>
  <c r="B703" i="158"/>
  <c r="G703" i="158"/>
  <c r="F703" i="158" s="1"/>
  <c r="B704" i="158"/>
  <c r="G704" i="158"/>
  <c r="B705" i="158"/>
  <c r="G705" i="158"/>
  <c r="F705" i="158" s="1"/>
  <c r="B706" i="158"/>
  <c r="C706" i="158" s="1"/>
  <c r="I706" i="158" s="1"/>
  <c r="G706" i="158"/>
  <c r="F706" i="158" s="1"/>
  <c r="B707" i="158"/>
  <c r="C707" i="158" s="1"/>
  <c r="I707" i="158" s="1"/>
  <c r="G707" i="158"/>
  <c r="B708" i="158"/>
  <c r="G708" i="158"/>
  <c r="F708" i="158" s="1"/>
  <c r="B709" i="158"/>
  <c r="C709" i="158" s="1"/>
  <c r="I709" i="158" s="1"/>
  <c r="G709" i="158"/>
  <c r="F709" i="158" s="1"/>
  <c r="B710" i="158"/>
  <c r="C710" i="158" s="1"/>
  <c r="G710" i="158"/>
  <c r="F710" i="158" s="1"/>
  <c r="B711" i="158"/>
  <c r="G711" i="158"/>
  <c r="F711" i="158" s="1"/>
  <c r="B712" i="158"/>
  <c r="C712" i="158" s="1"/>
  <c r="G712" i="158"/>
  <c r="B713" i="158"/>
  <c r="G713" i="158"/>
  <c r="F713" i="158" s="1"/>
  <c r="B714" i="158"/>
  <c r="G714" i="158"/>
  <c r="F714" i="158" s="1"/>
  <c r="B715" i="158"/>
  <c r="G715" i="158"/>
  <c r="B716" i="158"/>
  <c r="G716" i="158"/>
  <c r="F716" i="158" s="1"/>
  <c r="B717" i="158"/>
  <c r="C717" i="158" s="1"/>
  <c r="I717" i="158" s="1"/>
  <c r="G717" i="158"/>
  <c r="F717" i="158" s="1"/>
  <c r="B718" i="158"/>
  <c r="C718" i="158" s="1"/>
  <c r="G718" i="158"/>
  <c r="F718" i="158" s="1"/>
  <c r="B719" i="158"/>
  <c r="G719" i="158"/>
  <c r="F719" i="158" s="1"/>
  <c r="B720" i="158"/>
  <c r="C720" i="158" s="1"/>
  <c r="G720" i="158"/>
  <c r="B721" i="158"/>
  <c r="C721" i="158" s="1"/>
  <c r="I721" i="158" s="1"/>
  <c r="G721" i="158"/>
  <c r="F721" i="158" s="1"/>
  <c r="B722" i="158"/>
  <c r="C722" i="158" s="1"/>
  <c r="I722" i="158" s="1"/>
  <c r="G722" i="158"/>
  <c r="F722" i="158" s="1"/>
  <c r="B723" i="158"/>
  <c r="G723" i="158"/>
  <c r="B724" i="158"/>
  <c r="G724" i="158"/>
  <c r="F724" i="158" s="1"/>
  <c r="B725" i="158"/>
  <c r="G725" i="158"/>
  <c r="F725" i="158" s="1"/>
  <c r="B726" i="158"/>
  <c r="G726" i="158"/>
  <c r="F726" i="158" s="1"/>
  <c r="B727" i="158"/>
  <c r="G727" i="158"/>
  <c r="E727" i="158" s="1"/>
  <c r="B728" i="158"/>
  <c r="K728" i="158" s="1"/>
  <c r="AC728" i="158" s="1" a="1"/>
  <c r="G728" i="158"/>
  <c r="E728" i="158" s="1"/>
  <c r="B729" i="158"/>
  <c r="C729" i="158" s="1"/>
  <c r="I729" i="158" s="1"/>
  <c r="G729" i="158"/>
  <c r="F729" i="158" s="1"/>
  <c r="B730" i="158"/>
  <c r="C730" i="158" s="1"/>
  <c r="I730" i="158" s="1"/>
  <c r="G730" i="158"/>
  <c r="F730" i="158" s="1"/>
  <c r="B731" i="158"/>
  <c r="C731" i="158" s="1"/>
  <c r="I731" i="158" s="1"/>
  <c r="G731" i="158"/>
  <c r="B732" i="158"/>
  <c r="G732" i="158"/>
  <c r="F732" i="158" s="1"/>
  <c r="B733" i="158"/>
  <c r="C733" i="158" s="1"/>
  <c r="I733" i="158" s="1"/>
  <c r="G733" i="158"/>
  <c r="F733" i="158" s="1"/>
  <c r="B734" i="158"/>
  <c r="G734" i="158"/>
  <c r="F734" i="158" s="1"/>
  <c r="B735" i="158"/>
  <c r="G735" i="158"/>
  <c r="F735" i="158" s="1"/>
  <c r="B736" i="158"/>
  <c r="K736" i="158" s="1"/>
  <c r="AC736" i="158" s="1" a="1"/>
  <c r="G736" i="158"/>
  <c r="B737" i="158"/>
  <c r="G737" i="158"/>
  <c r="F737" i="158" s="1"/>
  <c r="B738" i="158"/>
  <c r="C738" i="158" s="1"/>
  <c r="I738" i="158" s="1"/>
  <c r="G738" i="158"/>
  <c r="F738" i="158" s="1"/>
  <c r="B739" i="158"/>
  <c r="C739" i="158" s="1"/>
  <c r="G739" i="158"/>
  <c r="B740" i="158"/>
  <c r="G740" i="158"/>
  <c r="F740" i="158" s="1"/>
  <c r="B741" i="158"/>
  <c r="C741" i="158" s="1"/>
  <c r="G741" i="158"/>
  <c r="F741" i="158" s="1"/>
  <c r="B742" i="158"/>
  <c r="C742" i="158" s="1"/>
  <c r="I742" i="158" s="1"/>
  <c r="G742" i="158"/>
  <c r="F742" i="158" s="1"/>
  <c r="B743" i="158"/>
  <c r="G743" i="158"/>
  <c r="F743" i="158" s="1"/>
  <c r="B744" i="158"/>
  <c r="G744" i="158"/>
  <c r="B745" i="158"/>
  <c r="G745" i="158"/>
  <c r="F745" i="158" s="1"/>
  <c r="B746" i="158"/>
  <c r="G746" i="158"/>
  <c r="F746" i="158" s="1"/>
  <c r="B747" i="158"/>
  <c r="G747" i="158"/>
  <c r="E747" i="158" s="1"/>
  <c r="B748" i="158"/>
  <c r="G748" i="158"/>
  <c r="F748" i="158" s="1"/>
  <c r="B749" i="158"/>
  <c r="C749" i="158" s="1"/>
  <c r="G749" i="158"/>
  <c r="F749" i="158" s="1"/>
  <c r="B750" i="158"/>
  <c r="C750" i="158" s="1"/>
  <c r="I750" i="158" s="1"/>
  <c r="G750" i="158"/>
  <c r="F750" i="158" s="1"/>
  <c r="B751" i="158"/>
  <c r="G751" i="158"/>
  <c r="F751" i="158" s="1"/>
  <c r="B752" i="158"/>
  <c r="G752" i="158"/>
  <c r="B753" i="158"/>
  <c r="C753" i="158" s="1"/>
  <c r="G753" i="158"/>
  <c r="F753" i="158" s="1"/>
  <c r="B754" i="158"/>
  <c r="C754" i="158" s="1"/>
  <c r="I754" i="158" s="1"/>
  <c r="G754" i="158"/>
  <c r="F754" i="158" s="1"/>
  <c r="B755" i="158"/>
  <c r="G755" i="158"/>
  <c r="B756" i="158"/>
  <c r="G756" i="158"/>
  <c r="F756" i="158" s="1"/>
  <c r="B757" i="158"/>
  <c r="G757" i="158"/>
  <c r="F757" i="158" s="1"/>
  <c r="B758" i="158"/>
  <c r="G758" i="158"/>
  <c r="F758" i="158" s="1"/>
  <c r="B759" i="158"/>
  <c r="C759" i="158" s="1"/>
  <c r="G759" i="158"/>
  <c r="F759" i="158" s="1"/>
  <c r="B760" i="158"/>
  <c r="G760" i="158"/>
  <c r="B7" i="158"/>
  <c r="D210" i="225" a="1"/>
  <c r="D209" i="225" a="1"/>
  <c r="D208" i="225" a="1"/>
  <c r="D207" i="225" a="1"/>
  <c r="D206" i="225" a="1"/>
  <c r="D205" i="225" a="1"/>
  <c r="D204" i="225" a="1"/>
  <c r="D203" i="225" a="1"/>
  <c r="D202" i="225" a="1"/>
  <c r="D201" i="225" a="1"/>
  <c r="D200" i="225" a="1"/>
  <c r="D199" i="225" a="1"/>
  <c r="D198" i="225" a="1"/>
  <c r="D197" i="225" a="1"/>
  <c r="D196" i="225" a="1"/>
  <c r="D195" i="225" a="1"/>
  <c r="D194" i="225" a="1"/>
  <c r="D193" i="225" a="1"/>
  <c r="D192" i="225" a="1"/>
  <c r="D191" i="225" a="1"/>
  <c r="D190" i="225" a="1"/>
  <c r="D189" i="225" a="1"/>
  <c r="D188" i="225" a="1"/>
  <c r="D187" i="225" a="1"/>
  <c r="D186" i="225" a="1"/>
  <c r="D185" i="225" a="1"/>
  <c r="D184" i="225" a="1"/>
  <c r="D183" i="225" a="1"/>
  <c r="D182" i="225" a="1"/>
  <c r="D181" i="225" a="1"/>
  <c r="D180" i="225" a="1"/>
  <c r="D179" i="225" a="1"/>
  <c r="D178" i="225" a="1"/>
  <c r="D177" i="225" a="1"/>
  <c r="D176" i="225" a="1"/>
  <c r="D175" i="225" a="1"/>
  <c r="D174" i="225" a="1"/>
  <c r="D173" i="225" a="1"/>
  <c r="D172" i="225" a="1"/>
  <c r="D171" i="225" a="1"/>
  <c r="D170" i="225" a="1"/>
  <c r="D169" i="225" a="1"/>
  <c r="D168" i="225" a="1"/>
  <c r="D167" i="225" a="1"/>
  <c r="D166" i="225" a="1"/>
  <c r="D165" i="225" a="1"/>
  <c r="D164" i="225" a="1"/>
  <c r="D163" i="225" a="1"/>
  <c r="D162" i="225" a="1"/>
  <c r="D161" i="225" a="1"/>
  <c r="D160" i="225" a="1"/>
  <c r="D159" i="225" a="1"/>
  <c r="D158" i="225" a="1"/>
  <c r="D157" i="225" a="1"/>
  <c r="D156" i="225" a="1"/>
  <c r="D155" i="225" a="1"/>
  <c r="D154" i="225" a="1"/>
  <c r="D153" i="225" a="1"/>
  <c r="D152" i="225" a="1"/>
  <c r="D151" i="225" a="1"/>
  <c r="D150" i="225" a="1"/>
  <c r="D149" i="225" a="1"/>
  <c r="D148" i="225" a="1"/>
  <c r="D147" i="225" a="1"/>
  <c r="D146" i="225" a="1"/>
  <c r="D145" i="225" a="1"/>
  <c r="D144" i="225" a="1"/>
  <c r="D143" i="225" a="1"/>
  <c r="D142" i="225" a="1"/>
  <c r="D141" i="225" a="1"/>
  <c r="D140" i="225" a="1"/>
  <c r="D139" i="225" a="1"/>
  <c r="D138" i="225" a="1"/>
  <c r="D137" i="225" a="1"/>
  <c r="D136" i="225" a="1"/>
  <c r="D135" i="225" a="1"/>
  <c r="D134" i="225" a="1"/>
  <c r="D133" i="225" a="1"/>
  <c r="D132" i="225" a="1"/>
  <c r="D131" i="225" a="1"/>
  <c r="D130" i="225" a="1"/>
  <c r="D129" i="225" a="1"/>
  <c r="D128" i="225" a="1"/>
  <c r="D127" i="225" a="1"/>
  <c r="D126" i="225" a="1"/>
  <c r="D125" i="225" a="1"/>
  <c r="D124" i="225" a="1"/>
  <c r="D123" i="225" a="1"/>
  <c r="D122" i="225" a="1"/>
  <c r="D112" i="225" a="1"/>
  <c r="D111" i="225" a="1"/>
  <c r="D110" i="225" a="1"/>
  <c r="D109" i="225" a="1"/>
  <c r="D108" i="225" a="1"/>
  <c r="D107" i="225" a="1"/>
  <c r="D106" i="225" a="1"/>
  <c r="D105" i="225" a="1"/>
  <c r="D104" i="225" a="1"/>
  <c r="D103" i="225" a="1"/>
  <c r="D102" i="225" a="1"/>
  <c r="D101" i="225" a="1"/>
  <c r="D100" i="225" a="1"/>
  <c r="D99" i="225" a="1"/>
  <c r="D98" i="225" a="1"/>
  <c r="D97" i="225" a="1"/>
  <c r="D96" i="225" a="1"/>
  <c r="D95" i="225" a="1"/>
  <c r="D94" i="225" a="1"/>
  <c r="D93" i="225" a="1"/>
  <c r="D92" i="225" a="1"/>
  <c r="D91" i="225" a="1"/>
  <c r="D90" i="225" a="1"/>
  <c r="D89" i="225" a="1"/>
  <c r="D88" i="225" a="1"/>
  <c r="D87" i="225" a="1"/>
  <c r="D86" i="225" a="1"/>
  <c r="D85" i="225" a="1"/>
  <c r="D84" i="225" a="1"/>
  <c r="D83" i="225" a="1"/>
  <c r="D82" i="225" a="1"/>
  <c r="D81" i="225" a="1"/>
  <c r="D80" i="225" a="1"/>
  <c r="D79" i="225" a="1"/>
  <c r="D78" i="225" a="1"/>
  <c r="D77" i="225" a="1"/>
  <c r="D76" i="225" a="1"/>
  <c r="D75" i="225" a="1"/>
  <c r="D74" i="225" a="1"/>
  <c r="D73" i="225" a="1"/>
  <c r="D72" i="225" a="1"/>
  <c r="D71" i="225" a="1"/>
  <c r="D70" i="225" a="1"/>
  <c r="D69" i="225" a="1"/>
  <c r="D68" i="225" a="1"/>
  <c r="D67" i="225" a="1"/>
  <c r="D66" i="225" a="1"/>
  <c r="D65" i="225" a="1"/>
  <c r="D64" i="225" a="1"/>
  <c r="D63" i="225" a="1"/>
  <c r="D62" i="225" a="1"/>
  <c r="D61" i="225" a="1"/>
  <c r="D60" i="225" a="1"/>
  <c r="D59" i="225" a="1"/>
  <c r="D58" i="225" a="1"/>
  <c r="D57" i="225" a="1"/>
  <c r="D56" i="225" a="1"/>
  <c r="D55" i="225" a="1"/>
  <c r="D54" i="225" a="1"/>
  <c r="D53" i="225" a="1"/>
  <c r="D52" i="225" a="1"/>
  <c r="D51" i="225" a="1"/>
  <c r="D50" i="225" a="1"/>
  <c r="D49" i="225" a="1"/>
  <c r="D48" i="225" a="1"/>
  <c r="D47" i="225" a="1"/>
  <c r="D46" i="225" a="1"/>
  <c r="D45" i="225" a="1"/>
  <c r="D44" i="225" a="1"/>
  <c r="D43" i="225" a="1"/>
  <c r="D42" i="225" a="1"/>
  <c r="D41" i="225" a="1"/>
  <c r="D40" i="225" a="1"/>
  <c r="D39" i="225" a="1"/>
  <c r="D38" i="225" a="1"/>
  <c r="D37" i="225" a="1"/>
  <c r="D36" i="225" a="1"/>
  <c r="D35" i="225" a="1"/>
  <c r="D34" i="225" a="1"/>
  <c r="D33" i="225" a="1"/>
  <c r="D32" i="225" a="1"/>
  <c r="D31" i="225" a="1"/>
  <c r="D30" i="225" a="1"/>
  <c r="D29" i="225" a="1"/>
  <c r="D28" i="225" a="1"/>
  <c r="D27" i="225" a="1"/>
  <c r="D26" i="225" a="1"/>
  <c r="D25" i="225" a="1"/>
  <c r="D24" i="225" a="1"/>
  <c r="D22" i="225" a="1"/>
  <c r="D23" i="225" a="1"/>
  <c r="G22" i="225"/>
  <c r="G23" i="225" s="1"/>
  <c r="A21" i="225"/>
  <c r="H23" i="225"/>
  <c r="H24" i="225" s="1"/>
  <c r="A16" i="228"/>
  <c r="D15" i="232"/>
  <c r="D16" i="228"/>
  <c r="A16" i="227"/>
  <c r="A15" i="229"/>
  <c r="A20" i="231"/>
  <c r="B16" i="233"/>
  <c r="C23" i="228"/>
  <c r="A17" i="232"/>
  <c r="C16" i="229"/>
  <c r="B20" i="231"/>
  <c r="D17" i="231"/>
  <c r="A16" i="230"/>
  <c r="A25" i="237"/>
  <c r="A17" i="233"/>
  <c r="D14" i="228"/>
  <c r="C19" i="228"/>
  <c r="B15" i="229"/>
  <c r="D15" i="227"/>
  <c r="B16" i="227"/>
  <c r="D15" i="230"/>
  <c r="B16" i="228"/>
  <c r="B16" i="230"/>
  <c r="D15" i="233"/>
  <c r="B16" i="232"/>
  <c r="D15" i="229"/>
  <c r="D24" i="241" l="1"/>
  <c r="C25" i="241"/>
  <c r="C25" i="240"/>
  <c r="D24" i="240"/>
  <c r="D25" i="237"/>
  <c r="D26" i="237" s="1"/>
  <c r="D27" i="237" s="1"/>
  <c r="D28" i="237" s="1"/>
  <c r="D29" i="237" s="1"/>
  <c r="D30" i="237" s="1"/>
  <c r="D31" i="237" s="1"/>
  <c r="D32" i="237" s="1"/>
  <c r="D33" i="237" s="1"/>
  <c r="D34" i="237" s="1"/>
  <c r="D35" i="237" s="1"/>
  <c r="D36" i="237" s="1"/>
  <c r="D37" i="237" s="1"/>
  <c r="D38" i="237" s="1"/>
  <c r="D39" i="237" s="1"/>
  <c r="D40" i="237" s="1"/>
  <c r="D41" i="237" s="1"/>
  <c r="D42" i="237" s="1"/>
  <c r="D43" i="237" s="1"/>
  <c r="D44" i="237" s="1"/>
  <c r="D45" i="237" s="1"/>
  <c r="D46" i="237" s="1"/>
  <c r="D47" i="237" s="1"/>
  <c r="D48" i="237" s="1"/>
  <c r="D49" i="237" s="1"/>
  <c r="D50" i="237" s="1"/>
  <c r="D51" i="237" s="1"/>
  <c r="D52" i="237" s="1"/>
  <c r="D53" i="237" s="1"/>
  <c r="D54" i="237" s="1"/>
  <c r="D55" i="237" s="1"/>
  <c r="D56" i="237" s="1"/>
  <c r="D57" i="237" s="1"/>
  <c r="D58" i="237" s="1"/>
  <c r="D59" i="237" s="1"/>
  <c r="D60" i="237" s="1"/>
  <c r="D61" i="237" s="1"/>
  <c r="D62" i="237" s="1"/>
  <c r="D63" i="237" s="1"/>
  <c r="D64" i="237" s="1"/>
  <c r="D65" i="237" s="1"/>
  <c r="D66" i="237" s="1"/>
  <c r="D67" i="237" s="1"/>
  <c r="D68" i="237" s="1"/>
  <c r="D69" i="237" s="1"/>
  <c r="D70" i="237" s="1"/>
  <c r="D71" i="237" s="1"/>
  <c r="D72" i="237" s="1"/>
  <c r="D73" i="237" s="1"/>
  <c r="D74" i="237" s="1"/>
  <c r="D75" i="237" s="1"/>
  <c r="D76" i="237" s="1"/>
  <c r="D77" i="237" s="1"/>
  <c r="D78" i="237" s="1"/>
  <c r="D79" i="237" s="1"/>
  <c r="D80" i="237" s="1"/>
  <c r="D81" i="237" s="1"/>
  <c r="D82" i="237" s="1"/>
  <c r="D83" i="237" s="1"/>
  <c r="D84" i="237" s="1"/>
  <c r="D85" i="237" s="1"/>
  <c r="D86" i="237" s="1"/>
  <c r="D87" i="237" s="1"/>
  <c r="D88" i="237" s="1"/>
  <c r="D89" i="237" s="1"/>
  <c r="D90" i="237" s="1"/>
  <c r="D91" i="237" s="1"/>
  <c r="D92" i="237" s="1"/>
  <c r="D93" i="237" s="1"/>
  <c r="D94" i="237" s="1"/>
  <c r="D95" i="237" s="1"/>
  <c r="D96" i="237" s="1"/>
  <c r="D97" i="237" s="1"/>
  <c r="D98" i="237" s="1"/>
  <c r="D99" i="237" s="1"/>
  <c r="D100" i="237" s="1"/>
  <c r="D101" i="237" s="1"/>
  <c r="D102" i="237" s="1"/>
  <c r="D103" i="237" s="1"/>
  <c r="D104" i="237" s="1"/>
  <c r="D105" i="237" s="1"/>
  <c r="D106" i="237" s="1"/>
  <c r="D107" i="237" s="1"/>
  <c r="D108" i="237" s="1"/>
  <c r="D109" i="237" s="1"/>
  <c r="D110" i="237" s="1"/>
  <c r="D111" i="237" s="1"/>
  <c r="D112" i="237" s="1"/>
  <c r="D113" i="237" s="1"/>
  <c r="B28" i="226"/>
  <c r="D26" i="226"/>
  <c r="B24" i="237"/>
  <c r="A27" i="226"/>
  <c r="D22" i="194"/>
  <c r="F22" i="194" s="1"/>
  <c r="G21" i="194"/>
  <c r="A4" i="130"/>
  <c r="A5" i="130"/>
  <c r="J15" i="117"/>
  <c r="G9" i="117"/>
  <c r="A9" i="117"/>
  <c r="A7" i="117"/>
  <c r="A6" i="117"/>
  <c r="A5" i="118"/>
  <c r="AD473" i="158" a="1"/>
  <c r="AD685" i="158" a="1"/>
  <c r="AD445" i="158" a="1"/>
  <c r="AD269" i="158" a="1"/>
  <c r="AD736" i="158" a="1"/>
  <c r="AD728" i="158" a="1"/>
  <c r="AD696" i="158" a="1"/>
  <c r="AD688" i="158" a="1"/>
  <c r="AD496" i="158" a="1"/>
  <c r="AD492" i="158" a="1"/>
  <c r="AD488" i="158" a="1"/>
  <c r="AD484" i="158" a="1"/>
  <c r="AD480" i="158" a="1"/>
  <c r="AD476" i="158" a="1"/>
  <c r="AD472" i="158" a="1"/>
  <c r="AD468" i="158" a="1"/>
  <c r="AD396" i="158" a="1"/>
  <c r="AD388" i="158" a="1"/>
  <c r="AD372" i="158" a="1"/>
  <c r="AD356" i="158" a="1"/>
  <c r="AD348" i="158" a="1"/>
  <c r="AD340" i="158" a="1"/>
  <c r="AD324" i="158" a="1"/>
  <c r="AD308" i="158" a="1"/>
  <c r="AD292" i="158" a="1"/>
  <c r="AD276" i="158" a="1"/>
  <c r="AD260" i="158" a="1"/>
  <c r="AD244" i="158" a="1"/>
  <c r="AD228" i="158" a="1"/>
  <c r="AD890" i="158" a="1"/>
  <c r="AD886" i="158" a="1"/>
  <c r="AD953" i="158" a="1"/>
  <c r="AD929" i="158" a="1"/>
  <c r="AD669" i="158" a="1"/>
  <c r="AD273" i="158" a="1"/>
  <c r="AD844" i="158" a="1"/>
  <c r="AD683" i="158" a="1"/>
  <c r="AD675" i="158" a="1"/>
  <c r="AD667" i="158" a="1"/>
  <c r="AD659" i="158" a="1"/>
  <c r="AD651" i="158" a="1"/>
  <c r="AD643" i="158" a="1"/>
  <c r="AD631" i="158" a="1"/>
  <c r="AD603" i="158" a="1"/>
  <c r="AD599" i="158" a="1"/>
  <c r="AD591" i="158" a="1"/>
  <c r="AD583" i="158" a="1"/>
  <c r="AD555" i="158" a="1"/>
  <c r="AD519" i="158" a="1"/>
  <c r="AD467" i="158" a="1"/>
  <c r="AD431" i="158" a="1"/>
  <c r="AD419" i="158" a="1"/>
  <c r="AD399" i="158" a="1"/>
  <c r="AD379" i="158" a="1"/>
  <c r="AD363" i="158" a="1"/>
  <c r="AD355" i="158" a="1"/>
  <c r="AD347" i="158" a="1"/>
  <c r="AD331" i="158" a="1"/>
  <c r="AD315" i="158" a="1"/>
  <c r="AD299" i="158" a="1"/>
  <c r="AD283" i="158" a="1"/>
  <c r="AD267" i="158" a="1"/>
  <c r="AD259" i="158" a="1"/>
  <c r="AD255" i="158" a="1"/>
  <c r="AD251" i="158" a="1"/>
  <c r="AD235" i="158" a="1"/>
  <c r="AD858" i="158" a="1"/>
  <c r="AD854" i="158" a="1"/>
  <c r="AD826" i="158" a="1"/>
  <c r="AD822" i="158" a="1"/>
  <c r="AD794" i="158" a="1"/>
  <c r="AD790" i="158" a="1"/>
  <c r="AD762" i="158" a="1"/>
  <c r="AD645" i="158" a="1"/>
  <c r="AD257" i="158" a="1"/>
  <c r="AD812" i="158" a="1"/>
  <c r="AD677" i="158" a="1"/>
  <c r="AD349" i="158" a="1"/>
  <c r="AD876" i="158" a="1"/>
  <c r="AD776" i="158" a="1"/>
  <c r="AD698" i="158" a="1"/>
  <c r="AD494" i="158" a="1"/>
  <c r="AD490" i="158" a="1"/>
  <c r="AD486" i="158" a="1"/>
  <c r="AD482" i="158" a="1"/>
  <c r="AD478" i="158" a="1"/>
  <c r="AD474" i="158" a="1"/>
  <c r="AD470" i="158" a="1"/>
  <c r="AD466" i="158" a="1"/>
  <c r="AD394" i="158" a="1"/>
  <c r="AD358" i="158" a="1"/>
  <c r="AD342" i="158" a="1"/>
  <c r="AD306" i="158" a="1"/>
  <c r="AD278" i="158" a="1"/>
  <c r="AD266" i="158" a="1"/>
  <c r="AD250" i="158" a="1"/>
  <c r="AD230" i="158" a="1"/>
  <c r="AD951" i="158" a="1"/>
  <c r="AD1075" i="158" a="1"/>
  <c r="AD1067" i="158" a="1"/>
  <c r="AD317" i="158" a="1"/>
  <c r="AD840" i="158" a="1"/>
  <c r="AB776" i="158" a="1"/>
  <c r="AB396" i="158" a="1"/>
  <c r="AB324" i="158" a="1"/>
  <c r="AB308" i="158" a="1"/>
  <c r="AB292" i="158" a="1"/>
  <c r="AB276" i="158" a="1"/>
  <c r="AB260" i="158" a="1"/>
  <c r="AB244" i="158" a="1"/>
  <c r="AB228" i="158" a="1"/>
  <c r="T685" i="158"/>
  <c r="AB685" i="158" a="1"/>
  <c r="T677" i="158"/>
  <c r="AB677" i="158" a="1"/>
  <c r="T669" i="158"/>
  <c r="AB669" i="158" a="1"/>
  <c r="T645" i="158"/>
  <c r="AB645" i="158" a="1"/>
  <c r="U473" i="158"/>
  <c r="AB473" i="158" a="1"/>
  <c r="T445" i="158"/>
  <c r="AB445" i="158" a="1"/>
  <c r="T349" i="158"/>
  <c r="AB349" i="158" a="1"/>
  <c r="T317" i="158"/>
  <c r="AB317" i="158" a="1"/>
  <c r="U273" i="158"/>
  <c r="AB273" i="158" a="1"/>
  <c r="T269" i="158"/>
  <c r="AB269" i="158" a="1"/>
  <c r="U257" i="158"/>
  <c r="AB257" i="158" a="1"/>
  <c r="M876" i="158"/>
  <c r="AB876" i="158" a="1"/>
  <c r="N844" i="158"/>
  <c r="AB844" i="158" a="1"/>
  <c r="U840" i="158"/>
  <c r="AB840" i="158" a="1"/>
  <c r="U812" i="158"/>
  <c r="AB812" i="158" a="1"/>
  <c r="T736" i="158"/>
  <c r="AB736" i="158" a="1"/>
  <c r="T728" i="158"/>
  <c r="AB728" i="158" a="1"/>
  <c r="T696" i="158"/>
  <c r="AB696" i="158" a="1"/>
  <c r="T688" i="158"/>
  <c r="AB688" i="158" a="1"/>
  <c r="T496" i="158"/>
  <c r="AB496" i="158" a="1"/>
  <c r="T492" i="158"/>
  <c r="AB492" i="158" a="1"/>
  <c r="T488" i="158"/>
  <c r="AB488" i="158" a="1"/>
  <c r="T484" i="158"/>
  <c r="AB484" i="158" a="1"/>
  <c r="T480" i="158"/>
  <c r="AB480" i="158" a="1"/>
  <c r="T476" i="158"/>
  <c r="AB476" i="158" a="1"/>
  <c r="T472" i="158"/>
  <c r="AB472" i="158" a="1"/>
  <c r="T468" i="158"/>
  <c r="AB468" i="158" a="1"/>
  <c r="T388" i="158"/>
  <c r="AB388" i="158" a="1"/>
  <c r="T372" i="158"/>
  <c r="AB372" i="158" a="1"/>
  <c r="T356" i="158"/>
  <c r="AB356" i="158" a="1"/>
  <c r="T348" i="158"/>
  <c r="AB348" i="158" a="1"/>
  <c r="T340" i="158"/>
  <c r="AB340" i="158" a="1"/>
  <c r="L890" i="158"/>
  <c r="AB890" i="158" a="1"/>
  <c r="L886" i="158"/>
  <c r="AB886" i="158" a="1"/>
  <c r="P953" i="158"/>
  <c r="AB953" i="158" a="1"/>
  <c r="P929" i="158"/>
  <c r="AB929" i="158" a="1"/>
  <c r="T683" i="158"/>
  <c r="AB683" i="158" a="1"/>
  <c r="T675" i="158"/>
  <c r="AB675" i="158" a="1"/>
  <c r="T667" i="158"/>
  <c r="AB667" i="158" a="1"/>
  <c r="T659" i="158"/>
  <c r="AB659" i="158" a="1"/>
  <c r="T651" i="158"/>
  <c r="AB651" i="158" a="1"/>
  <c r="T643" i="158"/>
  <c r="AB643" i="158" a="1"/>
  <c r="T631" i="158"/>
  <c r="AB631" i="158" a="1"/>
  <c r="T603" i="158"/>
  <c r="AB603" i="158" a="1"/>
  <c r="T599" i="158"/>
  <c r="AB599" i="158" a="1"/>
  <c r="T591" i="158"/>
  <c r="AB591" i="158" a="1"/>
  <c r="T583" i="158"/>
  <c r="AB583" i="158" a="1"/>
  <c r="T555" i="158"/>
  <c r="AB555" i="158" a="1"/>
  <c r="T519" i="158"/>
  <c r="AB519" i="158" a="1"/>
  <c r="T467" i="158"/>
  <c r="AB467" i="158" a="1"/>
  <c r="T431" i="158"/>
  <c r="AB431" i="158" a="1"/>
  <c r="T419" i="158"/>
  <c r="AB419" i="158" a="1"/>
  <c r="T399" i="158"/>
  <c r="AB399" i="158" a="1"/>
  <c r="T379" i="158"/>
  <c r="AB379" i="158" a="1"/>
  <c r="T363" i="158"/>
  <c r="AB363" i="158" a="1"/>
  <c r="T355" i="158"/>
  <c r="AB355" i="158" a="1"/>
  <c r="T347" i="158"/>
  <c r="AB347" i="158" a="1"/>
  <c r="T331" i="158"/>
  <c r="AB331" i="158" a="1"/>
  <c r="T315" i="158"/>
  <c r="AB315" i="158" a="1"/>
  <c r="T299" i="158"/>
  <c r="AB299" i="158" a="1"/>
  <c r="T283" i="158"/>
  <c r="AB283" i="158" a="1"/>
  <c r="T267" i="158"/>
  <c r="AB267" i="158" a="1"/>
  <c r="T259" i="158"/>
  <c r="AB259" i="158" a="1"/>
  <c r="T255" i="158"/>
  <c r="AB255" i="158" a="1"/>
  <c r="T251" i="158"/>
  <c r="AB251" i="158" a="1"/>
  <c r="T235" i="158"/>
  <c r="AB235" i="158" a="1"/>
  <c r="U858" i="158"/>
  <c r="AB858" i="158" a="1"/>
  <c r="O854" i="158"/>
  <c r="AB854" i="158" a="1"/>
  <c r="U826" i="158"/>
  <c r="AB826" i="158" a="1"/>
  <c r="U822" i="158"/>
  <c r="AB822" i="158" a="1"/>
  <c r="U794" i="158"/>
  <c r="AB794" i="158" a="1"/>
  <c r="T790" i="158"/>
  <c r="AB790" i="158" a="1"/>
  <c r="U762" i="158"/>
  <c r="AB762" i="158" a="1"/>
  <c r="T698" i="158"/>
  <c r="AB698" i="158" a="1"/>
  <c r="T494" i="158"/>
  <c r="AB494" i="158" a="1"/>
  <c r="U490" i="158"/>
  <c r="AB490" i="158" a="1"/>
  <c r="T486" i="158"/>
  <c r="AB486" i="158" a="1"/>
  <c r="U482" i="158"/>
  <c r="AB482" i="158" a="1"/>
  <c r="T478" i="158"/>
  <c r="AB478" i="158" a="1"/>
  <c r="U474" i="158"/>
  <c r="AB474" i="158" a="1"/>
  <c r="T470" i="158"/>
  <c r="AB470" i="158" a="1"/>
  <c r="U466" i="158"/>
  <c r="AB466" i="158" a="1"/>
  <c r="U394" i="158"/>
  <c r="AB394" i="158" a="1"/>
  <c r="T358" i="158"/>
  <c r="AB358" i="158" a="1"/>
  <c r="T342" i="158"/>
  <c r="AB342" i="158" a="1"/>
  <c r="U306" i="158"/>
  <c r="AB306" i="158" a="1"/>
  <c r="T278" i="158"/>
  <c r="AB278" i="158" a="1"/>
  <c r="U266" i="158"/>
  <c r="AB266" i="158" a="1"/>
  <c r="U250" i="158"/>
  <c r="AB250" i="158" a="1"/>
  <c r="T230" i="158"/>
  <c r="AB230" i="158" a="1"/>
  <c r="N951" i="158"/>
  <c r="AB951" i="158" a="1"/>
  <c r="P1075" i="158"/>
  <c r="AB1075" i="158" a="1"/>
  <c r="O1067" i="158"/>
  <c r="AB1067" i="158" a="1"/>
  <c r="A4" i="118"/>
  <c r="E692" i="158"/>
  <c r="E511" i="158"/>
  <c r="E1094" i="158"/>
  <c r="F929" i="158"/>
  <c r="E316" i="158"/>
  <c r="E1030" i="158"/>
  <c r="E966" i="158"/>
  <c r="E913" i="158"/>
  <c r="E822" i="158"/>
  <c r="E1088" i="158"/>
  <c r="E1022" i="158"/>
  <c r="E957" i="158"/>
  <c r="E902" i="158"/>
  <c r="E798" i="158"/>
  <c r="E684" i="158"/>
  <c r="E508" i="158"/>
  <c r="E284" i="158"/>
  <c r="F875" i="158"/>
  <c r="E1080" i="158"/>
  <c r="E1014" i="158"/>
  <c r="E950" i="158"/>
  <c r="E895" i="158"/>
  <c r="E790" i="158"/>
  <c r="E623" i="158"/>
  <c r="E479" i="158"/>
  <c r="E272" i="158"/>
  <c r="F728" i="158"/>
  <c r="E1072" i="158"/>
  <c r="E1006" i="158"/>
  <c r="E948" i="158"/>
  <c r="E893" i="158"/>
  <c r="E766" i="158"/>
  <c r="E607" i="158"/>
  <c r="E444" i="158"/>
  <c r="E248" i="158"/>
  <c r="F531" i="158"/>
  <c r="E1064" i="158"/>
  <c r="E998" i="158"/>
  <c r="E941" i="158"/>
  <c r="E886" i="158"/>
  <c r="E756" i="158"/>
  <c r="E584" i="158"/>
  <c r="E432" i="158"/>
  <c r="E240" i="158"/>
  <c r="E1056" i="158"/>
  <c r="E990" i="158"/>
  <c r="E932" i="158"/>
  <c r="E862" i="158"/>
  <c r="E748" i="158"/>
  <c r="E552" i="158"/>
  <c r="E428" i="158"/>
  <c r="F1042" i="158"/>
  <c r="E1046" i="158"/>
  <c r="E982" i="158"/>
  <c r="E854" i="158"/>
  <c r="E724" i="158"/>
  <c r="E540" i="158"/>
  <c r="E416" i="158"/>
  <c r="E1096" i="158"/>
  <c r="E1038" i="158"/>
  <c r="E974" i="158"/>
  <c r="E922" i="158"/>
  <c r="E830" i="158"/>
  <c r="E716" i="158"/>
  <c r="E536" i="158"/>
  <c r="E352" i="158"/>
  <c r="F986" i="158"/>
  <c r="F546" i="158"/>
  <c r="E546" i="158"/>
  <c r="F522" i="158"/>
  <c r="E522" i="158"/>
  <c r="F514" i="158"/>
  <c r="E514" i="158"/>
  <c r="F482" i="158"/>
  <c r="E482" i="158"/>
  <c r="F478" i="158"/>
  <c r="E478" i="158"/>
  <c r="F466" i="158"/>
  <c r="E466" i="158"/>
  <c r="F462" i="158"/>
  <c r="E462" i="158"/>
  <c r="F398" i="158"/>
  <c r="E398" i="158"/>
  <c r="F378" i="158"/>
  <c r="E378" i="158"/>
  <c r="F366" i="158"/>
  <c r="E366" i="158"/>
  <c r="E362" i="158"/>
  <c r="F362" i="158"/>
  <c r="E354" i="158"/>
  <c r="F354" i="158"/>
  <c r="F350" i="158"/>
  <c r="E350" i="158"/>
  <c r="E346" i="158"/>
  <c r="F346" i="158"/>
  <c r="E330" i="158"/>
  <c r="F330" i="158"/>
  <c r="E322" i="158"/>
  <c r="F322" i="158"/>
  <c r="F318" i="158"/>
  <c r="E318" i="158"/>
  <c r="F314" i="158"/>
  <c r="E314" i="158"/>
  <c r="E306" i="158"/>
  <c r="F306" i="158"/>
  <c r="F302" i="158"/>
  <c r="E302" i="158"/>
  <c r="E298" i="158"/>
  <c r="F298" i="158"/>
  <c r="F286" i="158"/>
  <c r="E286" i="158"/>
  <c r="E274" i="158"/>
  <c r="F274" i="158"/>
  <c r="E266" i="158"/>
  <c r="F266" i="158"/>
  <c r="E258" i="158"/>
  <c r="F258" i="158"/>
  <c r="F254" i="158"/>
  <c r="E254" i="158"/>
  <c r="F250" i="158"/>
  <c r="E250" i="158"/>
  <c r="F238" i="158"/>
  <c r="E238" i="158"/>
  <c r="F234" i="158"/>
  <c r="E234" i="158"/>
  <c r="F963" i="158"/>
  <c r="E963" i="158"/>
  <c r="F947" i="158"/>
  <c r="E947" i="158"/>
  <c r="F939" i="158"/>
  <c r="E939" i="158"/>
  <c r="F931" i="158"/>
  <c r="E931" i="158"/>
  <c r="E1048" i="158"/>
  <c r="E1040" i="158"/>
  <c r="E1032" i="158"/>
  <c r="E1024" i="158"/>
  <c r="E1016" i="158"/>
  <c r="E1008" i="158"/>
  <c r="E1000" i="158"/>
  <c r="E992" i="158"/>
  <c r="E984" i="158"/>
  <c r="E976" i="158"/>
  <c r="E968" i="158"/>
  <c r="E959" i="158"/>
  <c r="E904" i="158"/>
  <c r="E876" i="158"/>
  <c r="E865" i="158"/>
  <c r="E844" i="158"/>
  <c r="E833" i="158"/>
  <c r="E812" i="158"/>
  <c r="E801" i="158"/>
  <c r="E780" i="158"/>
  <c r="E769" i="158"/>
  <c r="E758" i="158"/>
  <c r="E737" i="158"/>
  <c r="E726" i="158"/>
  <c r="E705" i="158"/>
  <c r="E694" i="158"/>
  <c r="E673" i="158"/>
  <c r="E662" i="158"/>
  <c r="E649" i="158"/>
  <c r="E637" i="158"/>
  <c r="E610" i="158"/>
  <c r="E598" i="158"/>
  <c r="E570" i="158"/>
  <c r="E554" i="158"/>
  <c r="E526" i="158"/>
  <c r="E497" i="158"/>
  <c r="E481" i="158"/>
  <c r="E465" i="158"/>
  <c r="E449" i="158"/>
  <c r="E397" i="158"/>
  <c r="E377" i="158"/>
  <c r="F1086" i="158"/>
  <c r="F996" i="158"/>
  <c r="F946" i="158"/>
  <c r="F883" i="158"/>
  <c r="F825" i="158"/>
  <c r="F569" i="158"/>
  <c r="F405" i="158"/>
  <c r="E1095" i="158"/>
  <c r="E1087" i="158"/>
  <c r="E1079" i="158"/>
  <c r="E1071" i="158"/>
  <c r="E1063" i="158"/>
  <c r="E1055" i="158"/>
  <c r="E1047" i="158"/>
  <c r="E1039" i="158"/>
  <c r="E1031" i="158"/>
  <c r="E1023" i="158"/>
  <c r="E1015" i="158"/>
  <c r="E1007" i="158"/>
  <c r="E999" i="158"/>
  <c r="E991" i="158"/>
  <c r="E983" i="158"/>
  <c r="E975" i="158"/>
  <c r="E967" i="158"/>
  <c r="E958" i="158"/>
  <c r="E949" i="158"/>
  <c r="E940" i="158"/>
  <c r="E930" i="158"/>
  <c r="E921" i="158"/>
  <c r="E912" i="158"/>
  <c r="E903" i="158"/>
  <c r="E894" i="158"/>
  <c r="E885" i="158"/>
  <c r="E874" i="158"/>
  <c r="E863" i="158"/>
  <c r="E853" i="158"/>
  <c r="E842" i="158"/>
  <c r="E831" i="158"/>
  <c r="E821" i="158"/>
  <c r="E810" i="158"/>
  <c r="E799" i="158"/>
  <c r="E789" i="158"/>
  <c r="E778" i="158"/>
  <c r="E767" i="158"/>
  <c r="E757" i="158"/>
  <c r="E746" i="158"/>
  <c r="E735" i="158"/>
  <c r="E725" i="158"/>
  <c r="E714" i="158"/>
  <c r="E703" i="158"/>
  <c r="E693" i="158"/>
  <c r="E682" i="158"/>
  <c r="E671" i="158"/>
  <c r="E661" i="158"/>
  <c r="E647" i="158"/>
  <c r="E634" i="158"/>
  <c r="E622" i="158"/>
  <c r="E609" i="158"/>
  <c r="E597" i="158"/>
  <c r="E582" i="158"/>
  <c r="E567" i="158"/>
  <c r="E553" i="158"/>
  <c r="E538" i="158"/>
  <c r="E525" i="158"/>
  <c r="E509" i="158"/>
  <c r="E494" i="158"/>
  <c r="E480" i="158"/>
  <c r="E464" i="158"/>
  <c r="E448" i="158"/>
  <c r="E429" i="158"/>
  <c r="E412" i="158"/>
  <c r="E396" i="158"/>
  <c r="E376" i="158"/>
  <c r="E348" i="158"/>
  <c r="E312" i="158"/>
  <c r="E278" i="158"/>
  <c r="E246" i="158"/>
  <c r="F1082" i="158"/>
  <c r="F988" i="158"/>
  <c r="F938" i="158"/>
  <c r="F877" i="158"/>
  <c r="F727" i="158"/>
  <c r="F446" i="158"/>
  <c r="E446" i="158"/>
  <c r="F434" i="158"/>
  <c r="E434" i="158"/>
  <c r="F430" i="158"/>
  <c r="E430" i="158"/>
  <c r="F414" i="158"/>
  <c r="E414" i="158"/>
  <c r="F402" i="158"/>
  <c r="E402" i="158"/>
  <c r="F382" i="158"/>
  <c r="E382" i="158"/>
  <c r="F374" i="158"/>
  <c r="E374" i="158"/>
  <c r="F577" i="158"/>
  <c r="E577" i="158"/>
  <c r="F565" i="158"/>
  <c r="E565" i="158"/>
  <c r="E533" i="158"/>
  <c r="F533" i="158"/>
  <c r="F445" i="158"/>
  <c r="E445" i="158"/>
  <c r="F409" i="158"/>
  <c r="E409" i="158"/>
  <c r="F369" i="158"/>
  <c r="E369" i="158"/>
  <c r="F353" i="158"/>
  <c r="E353" i="158"/>
  <c r="F333" i="158"/>
  <c r="E333" i="158"/>
  <c r="F313" i="158"/>
  <c r="E313" i="158"/>
  <c r="F301" i="158"/>
  <c r="E301" i="158"/>
  <c r="F285" i="158"/>
  <c r="E285" i="158"/>
  <c r="F269" i="158"/>
  <c r="E269" i="158"/>
  <c r="F253" i="158"/>
  <c r="E253" i="158"/>
  <c r="F229" i="158"/>
  <c r="E229" i="158"/>
  <c r="F832" i="158"/>
  <c r="E832" i="158"/>
  <c r="F816" i="158"/>
  <c r="E816" i="158"/>
  <c r="F915" i="158"/>
  <c r="E915" i="158"/>
  <c r="E911" i="158"/>
  <c r="E852" i="158"/>
  <c r="E734" i="158"/>
  <c r="E461" i="158"/>
  <c r="F338" i="158"/>
  <c r="E1093" i="158"/>
  <c r="E1085" i="158"/>
  <c r="E1077" i="158"/>
  <c r="E1069" i="158"/>
  <c r="E1061" i="158"/>
  <c r="E1053" i="158"/>
  <c r="E1045" i="158"/>
  <c r="E1037" i="158"/>
  <c r="E1029" i="158"/>
  <c r="E1021" i="158"/>
  <c r="E1013" i="158"/>
  <c r="E1005" i="158"/>
  <c r="E997" i="158"/>
  <c r="E989" i="158"/>
  <c r="E981" i="158"/>
  <c r="E973" i="158"/>
  <c r="E965" i="158"/>
  <c r="E956" i="158"/>
  <c r="E937" i="158"/>
  <c r="E928" i="158"/>
  <c r="E919" i="158"/>
  <c r="E910" i="158"/>
  <c r="E901" i="158"/>
  <c r="E892" i="158"/>
  <c r="E882" i="158"/>
  <c r="E871" i="158"/>
  <c r="E861" i="158"/>
  <c r="E850" i="158"/>
  <c r="E839" i="158"/>
  <c r="E829" i="158"/>
  <c r="E818" i="158"/>
  <c r="E807" i="158"/>
  <c r="E797" i="158"/>
  <c r="E786" i="158"/>
  <c r="E775" i="158"/>
  <c r="E765" i="158"/>
  <c r="E754" i="158"/>
  <c r="E743" i="158"/>
  <c r="E733" i="158"/>
  <c r="E722" i="158"/>
  <c r="E711" i="158"/>
  <c r="E701" i="158"/>
  <c r="E690" i="158"/>
  <c r="E679" i="158"/>
  <c r="E669" i="158"/>
  <c r="E657" i="158"/>
  <c r="E645" i="158"/>
  <c r="E631" i="158"/>
  <c r="E618" i="158"/>
  <c r="E606" i="158"/>
  <c r="E593" i="158"/>
  <c r="E580" i="158"/>
  <c r="E564" i="158"/>
  <c r="E549" i="158"/>
  <c r="E535" i="158"/>
  <c r="E520" i="158"/>
  <c r="E506" i="158"/>
  <c r="E490" i="158"/>
  <c r="E476" i="158"/>
  <c r="E460" i="158"/>
  <c r="E442" i="158"/>
  <c r="E426" i="158"/>
  <c r="E408" i="158"/>
  <c r="E390" i="158"/>
  <c r="E370" i="158"/>
  <c r="E336" i="158"/>
  <c r="E304" i="158"/>
  <c r="E270" i="158"/>
  <c r="E236" i="158"/>
  <c r="F1070" i="158"/>
  <c r="F980" i="158"/>
  <c r="F795" i="158"/>
  <c r="F501" i="158"/>
  <c r="F329" i="158"/>
  <c r="F586" i="158"/>
  <c r="E586" i="158"/>
  <c r="F578" i="158"/>
  <c r="E578" i="158"/>
  <c r="F574" i="158"/>
  <c r="E574" i="158"/>
  <c r="F550" i="158"/>
  <c r="E550" i="158"/>
  <c r="F542" i="158"/>
  <c r="E542" i="158"/>
  <c r="F510" i="158"/>
  <c r="E510" i="158"/>
  <c r="F486" i="158"/>
  <c r="E486" i="158"/>
  <c r="F541" i="158"/>
  <c r="E541" i="158"/>
  <c r="F505" i="158"/>
  <c r="E505" i="158"/>
  <c r="F473" i="158"/>
  <c r="E473" i="158"/>
  <c r="F317" i="158"/>
  <c r="E317" i="158"/>
  <c r="E1078" i="158"/>
  <c r="E920" i="158"/>
  <c r="E884" i="158"/>
  <c r="E809" i="158"/>
  <c r="E788" i="158"/>
  <c r="E745" i="158"/>
  <c r="E702" i="158"/>
  <c r="E633" i="158"/>
  <c r="E594" i="158"/>
  <c r="E566" i="158"/>
  <c r="E410" i="158"/>
  <c r="E310" i="158"/>
  <c r="F760" i="158"/>
  <c r="E760" i="158"/>
  <c r="F752" i="158"/>
  <c r="E752" i="158"/>
  <c r="F744" i="158"/>
  <c r="E744" i="158"/>
  <c r="F736" i="158"/>
  <c r="E736" i="158"/>
  <c r="F720" i="158"/>
  <c r="E720" i="158"/>
  <c r="F712" i="158"/>
  <c r="E712" i="158"/>
  <c r="F704" i="158"/>
  <c r="E704" i="158"/>
  <c r="F696" i="158"/>
  <c r="E696" i="158"/>
  <c r="F688" i="158"/>
  <c r="E688" i="158"/>
  <c r="F680" i="158"/>
  <c r="E680" i="158"/>
  <c r="F672" i="158"/>
  <c r="E672" i="158"/>
  <c r="F664" i="158"/>
  <c r="E664" i="158"/>
  <c r="F660" i="158"/>
  <c r="E660" i="158"/>
  <c r="F656" i="158"/>
  <c r="E656" i="158"/>
  <c r="F652" i="158"/>
  <c r="E652" i="158"/>
  <c r="F648" i="158"/>
  <c r="E648" i="158"/>
  <c r="F644" i="158"/>
  <c r="E644" i="158"/>
  <c r="F640" i="158"/>
  <c r="E640" i="158"/>
  <c r="F636" i="158"/>
  <c r="E636" i="158"/>
  <c r="F632" i="158"/>
  <c r="E632" i="158"/>
  <c r="F628" i="158"/>
  <c r="E628" i="158"/>
  <c r="F624" i="158"/>
  <c r="E624" i="158"/>
  <c r="F620" i="158"/>
  <c r="E620" i="158"/>
  <c r="F616" i="158"/>
  <c r="E616" i="158"/>
  <c r="F612" i="158"/>
  <c r="E612" i="158"/>
  <c r="F608" i="158"/>
  <c r="E608" i="158"/>
  <c r="F604" i="158"/>
  <c r="E604" i="158"/>
  <c r="F600" i="158"/>
  <c r="E600" i="158"/>
  <c r="F596" i="158"/>
  <c r="E596" i="158"/>
  <c r="F592" i="158"/>
  <c r="E592" i="158"/>
  <c r="F588" i="158"/>
  <c r="E588" i="158"/>
  <c r="F568" i="158"/>
  <c r="E568" i="158"/>
  <c r="F560" i="158"/>
  <c r="E560" i="158"/>
  <c r="F556" i="158"/>
  <c r="E556" i="158"/>
  <c r="F532" i="158"/>
  <c r="E532" i="158"/>
  <c r="F528" i="158"/>
  <c r="E528" i="158"/>
  <c r="F524" i="158"/>
  <c r="E524" i="158"/>
  <c r="F504" i="158"/>
  <c r="E504" i="158"/>
  <c r="F496" i="158"/>
  <c r="E496" i="158"/>
  <c r="F492" i="158"/>
  <c r="E492" i="158"/>
  <c r="F468" i="158"/>
  <c r="E468" i="158"/>
  <c r="F456" i="158"/>
  <c r="E456" i="158"/>
  <c r="F452" i="158"/>
  <c r="E452" i="158"/>
  <c r="F436" i="158"/>
  <c r="E436" i="158"/>
  <c r="F424" i="158"/>
  <c r="E424" i="158"/>
  <c r="F420" i="158"/>
  <c r="E420" i="158"/>
  <c r="F404" i="158"/>
  <c r="E404" i="158"/>
  <c r="F392" i="158"/>
  <c r="E392" i="158"/>
  <c r="F388" i="158"/>
  <c r="E388" i="158"/>
  <c r="F380" i="158"/>
  <c r="E380" i="158"/>
  <c r="F372" i="158"/>
  <c r="E372" i="158"/>
  <c r="F360" i="158"/>
  <c r="E360" i="158"/>
  <c r="F344" i="158"/>
  <c r="E344" i="158"/>
  <c r="F340" i="158"/>
  <c r="E340" i="158"/>
  <c r="F328" i="158"/>
  <c r="E328" i="158"/>
  <c r="F324" i="158"/>
  <c r="E324" i="158"/>
  <c r="F308" i="158"/>
  <c r="E308" i="158"/>
  <c r="F296" i="158"/>
  <c r="E296" i="158"/>
  <c r="F280" i="158"/>
  <c r="E280" i="158"/>
  <c r="F276" i="158"/>
  <c r="E276" i="158"/>
  <c r="F264" i="158"/>
  <c r="E264" i="158"/>
  <c r="F260" i="158"/>
  <c r="E260" i="158"/>
  <c r="F244" i="158"/>
  <c r="E244" i="158"/>
  <c r="F232" i="158"/>
  <c r="E232" i="158"/>
  <c r="F867" i="158"/>
  <c r="E867" i="158"/>
  <c r="F859" i="158"/>
  <c r="E859" i="158"/>
  <c r="F851" i="158"/>
  <c r="E851" i="158"/>
  <c r="F835" i="158"/>
  <c r="E835" i="158"/>
  <c r="F827" i="158"/>
  <c r="E827" i="158"/>
  <c r="E819" i="158"/>
  <c r="F819" i="158"/>
  <c r="F811" i="158"/>
  <c r="E811" i="158"/>
  <c r="F803" i="158"/>
  <c r="E803" i="158"/>
  <c r="F787" i="158"/>
  <c r="E787" i="158"/>
  <c r="F779" i="158"/>
  <c r="E779" i="158"/>
  <c r="F771" i="158"/>
  <c r="E771" i="158"/>
  <c r="F763" i="158"/>
  <c r="E763" i="158"/>
  <c r="E1092" i="158"/>
  <c r="E1084" i="158"/>
  <c r="E1076" i="158"/>
  <c r="E1068" i="158"/>
  <c r="E1060" i="158"/>
  <c r="E1052" i="158"/>
  <c r="E1044" i="158"/>
  <c r="E1036" i="158"/>
  <c r="E1028" i="158"/>
  <c r="E1020" i="158"/>
  <c r="E1012" i="158"/>
  <c r="E1004" i="158"/>
  <c r="E972" i="158"/>
  <c r="E964" i="158"/>
  <c r="E954" i="158"/>
  <c r="E945" i="158"/>
  <c r="E936" i="158"/>
  <c r="E927" i="158"/>
  <c r="E918" i="158"/>
  <c r="E909" i="158"/>
  <c r="E900" i="158"/>
  <c r="E890" i="158"/>
  <c r="E881" i="158"/>
  <c r="E870" i="158"/>
  <c r="E860" i="158"/>
  <c r="E849" i="158"/>
  <c r="E838" i="158"/>
  <c r="E828" i="158"/>
  <c r="E817" i="158"/>
  <c r="E806" i="158"/>
  <c r="E796" i="158"/>
  <c r="E785" i="158"/>
  <c r="E774" i="158"/>
  <c r="E764" i="158"/>
  <c r="E753" i="158"/>
  <c r="E742" i="158"/>
  <c r="E732" i="158"/>
  <c r="E721" i="158"/>
  <c r="E710" i="158"/>
  <c r="E700" i="158"/>
  <c r="E689" i="158"/>
  <c r="E678" i="158"/>
  <c r="E668" i="158"/>
  <c r="E655" i="158"/>
  <c r="E642" i="158"/>
  <c r="E630" i="158"/>
  <c r="E617" i="158"/>
  <c r="E605" i="158"/>
  <c r="E591" i="158"/>
  <c r="E576" i="158"/>
  <c r="E562" i="158"/>
  <c r="E548" i="158"/>
  <c r="E534" i="158"/>
  <c r="E518" i="158"/>
  <c r="E503" i="158"/>
  <c r="E489" i="158"/>
  <c r="E474" i="158"/>
  <c r="E458" i="158"/>
  <c r="E440" i="158"/>
  <c r="E422" i="158"/>
  <c r="E406" i="158"/>
  <c r="E389" i="158"/>
  <c r="E368" i="158"/>
  <c r="E334" i="158"/>
  <c r="E300" i="158"/>
  <c r="E268" i="158"/>
  <c r="E230" i="158"/>
  <c r="F1066" i="158"/>
  <c r="F1018" i="158"/>
  <c r="F971" i="158"/>
  <c r="F916" i="158"/>
  <c r="F776" i="158"/>
  <c r="F659" i="158"/>
  <c r="F297" i="158"/>
  <c r="F537" i="158"/>
  <c r="E537" i="158"/>
  <c r="F477" i="158"/>
  <c r="E477" i="158"/>
  <c r="F441" i="158"/>
  <c r="E441" i="158"/>
  <c r="F393" i="158"/>
  <c r="E393" i="158"/>
  <c r="F381" i="158"/>
  <c r="E381" i="158"/>
  <c r="F365" i="158"/>
  <c r="E365" i="158"/>
  <c r="F349" i="158"/>
  <c r="E349" i="158"/>
  <c r="F337" i="158"/>
  <c r="E337" i="158"/>
  <c r="F321" i="158"/>
  <c r="E321" i="158"/>
  <c r="F305" i="158"/>
  <c r="E305" i="158"/>
  <c r="F289" i="158"/>
  <c r="E289" i="158"/>
  <c r="F273" i="158"/>
  <c r="E273" i="158"/>
  <c r="F257" i="158"/>
  <c r="E257" i="158"/>
  <c r="F241" i="158"/>
  <c r="E241" i="158"/>
  <c r="F880" i="158"/>
  <c r="E880" i="158"/>
  <c r="F872" i="158"/>
  <c r="E872" i="158"/>
  <c r="F856" i="158"/>
  <c r="E856" i="158"/>
  <c r="F824" i="158"/>
  <c r="E824" i="158"/>
  <c r="F808" i="158"/>
  <c r="E808" i="158"/>
  <c r="F800" i="158"/>
  <c r="E800" i="158"/>
  <c r="F784" i="158"/>
  <c r="E784" i="158"/>
  <c r="E1062" i="158"/>
  <c r="E681" i="158"/>
  <c r="E646" i="158"/>
  <c r="E621" i="158"/>
  <c r="E581" i="158"/>
  <c r="E521" i="158"/>
  <c r="E493" i="158"/>
  <c r="E373" i="158"/>
  <c r="E1091" i="158"/>
  <c r="E1083" i="158"/>
  <c r="E1075" i="158"/>
  <c r="E1067" i="158"/>
  <c r="E1059" i="158"/>
  <c r="E1051" i="158"/>
  <c r="E1043" i="158"/>
  <c r="E1035" i="158"/>
  <c r="E1027" i="158"/>
  <c r="E1019" i="158"/>
  <c r="E1011" i="158"/>
  <c r="E1003" i="158"/>
  <c r="E995" i="158"/>
  <c r="E987" i="158"/>
  <c r="E979" i="158"/>
  <c r="E962" i="158"/>
  <c r="E953" i="158"/>
  <c r="E944" i="158"/>
  <c r="E935" i="158"/>
  <c r="E926" i="158"/>
  <c r="E917" i="158"/>
  <c r="E908" i="158"/>
  <c r="E898" i="158"/>
  <c r="E889" i="158"/>
  <c r="E879" i="158"/>
  <c r="E869" i="158"/>
  <c r="E858" i="158"/>
  <c r="E847" i="158"/>
  <c r="E837" i="158"/>
  <c r="E826" i="158"/>
  <c r="E815" i="158"/>
  <c r="E805" i="158"/>
  <c r="E794" i="158"/>
  <c r="E783" i="158"/>
  <c r="E773" i="158"/>
  <c r="E762" i="158"/>
  <c r="E751" i="158"/>
  <c r="E741" i="158"/>
  <c r="E730" i="158"/>
  <c r="E719" i="158"/>
  <c r="E709" i="158"/>
  <c r="E698" i="158"/>
  <c r="E687" i="158"/>
  <c r="E677" i="158"/>
  <c r="E666" i="158"/>
  <c r="E654" i="158"/>
  <c r="E641" i="158"/>
  <c r="E629" i="158"/>
  <c r="E615" i="158"/>
  <c r="E602" i="158"/>
  <c r="E590" i="158"/>
  <c r="E575" i="158"/>
  <c r="E561" i="158"/>
  <c r="E545" i="158"/>
  <c r="E530" i="158"/>
  <c r="E517" i="158"/>
  <c r="E502" i="158"/>
  <c r="E488" i="158"/>
  <c r="E472" i="158"/>
  <c r="E454" i="158"/>
  <c r="E438" i="158"/>
  <c r="E421" i="158"/>
  <c r="E386" i="158"/>
  <c r="E364" i="158"/>
  <c r="E332" i="158"/>
  <c r="E294" i="158"/>
  <c r="E262" i="158"/>
  <c r="E228" i="158"/>
  <c r="F843" i="158"/>
  <c r="F453" i="158"/>
  <c r="F290" i="158"/>
  <c r="F513" i="158"/>
  <c r="E513" i="158"/>
  <c r="F457" i="158"/>
  <c r="E457" i="158"/>
  <c r="F357" i="158"/>
  <c r="E357" i="158"/>
  <c r="F345" i="158"/>
  <c r="E345" i="158"/>
  <c r="F341" i="158"/>
  <c r="E341" i="158"/>
  <c r="E325" i="158"/>
  <c r="F325" i="158"/>
  <c r="F309" i="158"/>
  <c r="E309" i="158"/>
  <c r="F293" i="158"/>
  <c r="E293" i="158"/>
  <c r="E277" i="158"/>
  <c r="F277" i="158"/>
  <c r="F261" i="158"/>
  <c r="E261" i="158"/>
  <c r="E245" i="158"/>
  <c r="F245" i="158"/>
  <c r="F237" i="158"/>
  <c r="E237" i="158"/>
  <c r="F864" i="158"/>
  <c r="E864" i="158"/>
  <c r="F840" i="158"/>
  <c r="E840" i="158"/>
  <c r="F792" i="158"/>
  <c r="E792" i="158"/>
  <c r="F768" i="158"/>
  <c r="E768" i="158"/>
  <c r="F907" i="158"/>
  <c r="E907" i="158"/>
  <c r="F899" i="158"/>
  <c r="E899" i="158"/>
  <c r="E873" i="158"/>
  <c r="E841" i="158"/>
  <c r="E820" i="158"/>
  <c r="E777" i="158"/>
  <c r="E670" i="158"/>
  <c r="E394" i="158"/>
  <c r="F1074" i="158"/>
  <c r="F755" i="158"/>
  <c r="E755" i="158"/>
  <c r="F739" i="158"/>
  <c r="E739" i="158"/>
  <c r="F731" i="158"/>
  <c r="E731" i="158"/>
  <c r="F723" i="158"/>
  <c r="E723" i="158"/>
  <c r="F715" i="158"/>
  <c r="E715" i="158"/>
  <c r="F707" i="158"/>
  <c r="E707" i="158"/>
  <c r="F699" i="158"/>
  <c r="E699" i="158"/>
  <c r="F691" i="158"/>
  <c r="E691" i="158"/>
  <c r="F683" i="158"/>
  <c r="E683" i="158"/>
  <c r="F675" i="158"/>
  <c r="E675" i="158"/>
  <c r="F667" i="158"/>
  <c r="E667" i="158"/>
  <c r="F651" i="158"/>
  <c r="E651" i="158"/>
  <c r="F643" i="158"/>
  <c r="E643" i="158"/>
  <c r="F635" i="158"/>
  <c r="E635" i="158"/>
  <c r="F627" i="158"/>
  <c r="E627" i="158"/>
  <c r="F619" i="158"/>
  <c r="E619" i="158"/>
  <c r="F603" i="158"/>
  <c r="E603" i="158"/>
  <c r="F595" i="158"/>
  <c r="E595" i="158"/>
  <c r="F587" i="158"/>
  <c r="E587" i="158"/>
  <c r="F583" i="158"/>
  <c r="E583" i="158"/>
  <c r="E579" i="158"/>
  <c r="F579" i="158"/>
  <c r="F571" i="158"/>
  <c r="E571" i="158"/>
  <c r="F563" i="158"/>
  <c r="E563" i="158"/>
  <c r="F559" i="158"/>
  <c r="E559" i="158"/>
  <c r="F555" i="158"/>
  <c r="E555" i="158"/>
  <c r="F551" i="158"/>
  <c r="E551" i="158"/>
  <c r="F547" i="158"/>
  <c r="E547" i="158"/>
  <c r="F539" i="158"/>
  <c r="E539" i="158"/>
  <c r="F523" i="158"/>
  <c r="E523" i="158"/>
  <c r="F519" i="158"/>
  <c r="E519" i="158"/>
  <c r="E515" i="158"/>
  <c r="F515" i="158"/>
  <c r="F507" i="158"/>
  <c r="E507" i="158"/>
  <c r="F499" i="158"/>
  <c r="E499" i="158"/>
  <c r="F495" i="158"/>
  <c r="E495" i="158"/>
  <c r="F491" i="158"/>
  <c r="E491" i="158"/>
  <c r="F487" i="158"/>
  <c r="E487" i="158"/>
  <c r="E483" i="158"/>
  <c r="F483" i="158"/>
  <c r="F475" i="158"/>
  <c r="E475" i="158"/>
  <c r="F471" i="158"/>
  <c r="E471" i="158"/>
  <c r="E467" i="158"/>
  <c r="F467" i="158"/>
  <c r="F463" i="158"/>
  <c r="E463" i="158"/>
  <c r="F459" i="158"/>
  <c r="E459" i="158"/>
  <c r="F455" i="158"/>
  <c r="E455" i="158"/>
  <c r="F447" i="158"/>
  <c r="E447" i="158"/>
  <c r="F443" i="158"/>
  <c r="E443" i="158"/>
  <c r="F439" i="158"/>
  <c r="E439" i="158"/>
  <c r="F435" i="158"/>
  <c r="E435" i="158"/>
  <c r="F431" i="158"/>
  <c r="E431" i="158"/>
  <c r="F427" i="158"/>
  <c r="E427" i="158"/>
  <c r="F423" i="158"/>
  <c r="E423" i="158"/>
  <c r="F419" i="158"/>
  <c r="E419" i="158"/>
  <c r="F415" i="158"/>
  <c r="E415" i="158"/>
  <c r="F411" i="158"/>
  <c r="E411" i="158"/>
  <c r="F407" i="158"/>
  <c r="E407" i="158"/>
  <c r="E403" i="158"/>
  <c r="F403" i="158"/>
  <c r="F399" i="158"/>
  <c r="E399" i="158"/>
  <c r="F395" i="158"/>
  <c r="E395" i="158"/>
  <c r="F391" i="158"/>
  <c r="E391" i="158"/>
  <c r="E387" i="158"/>
  <c r="F387" i="158"/>
  <c r="F383" i="158"/>
  <c r="E383" i="158"/>
  <c r="F379" i="158"/>
  <c r="E379" i="158"/>
  <c r="F375" i="158"/>
  <c r="E375" i="158"/>
  <c r="F371" i="158"/>
  <c r="E371" i="158"/>
  <c r="F367" i="158"/>
  <c r="E367" i="158"/>
  <c r="F363" i="158"/>
  <c r="E363" i="158"/>
  <c r="F359" i="158"/>
  <c r="E359" i="158"/>
  <c r="E355" i="158"/>
  <c r="F355" i="158"/>
  <c r="F351" i="158"/>
  <c r="E351" i="158"/>
  <c r="F347" i="158"/>
  <c r="E347" i="158"/>
  <c r="F343" i="158"/>
  <c r="E343" i="158"/>
  <c r="E339" i="158"/>
  <c r="F339" i="158"/>
  <c r="F335" i="158"/>
  <c r="E335" i="158"/>
  <c r="F331" i="158"/>
  <c r="E331" i="158"/>
  <c r="F327" i="158"/>
  <c r="E327" i="158"/>
  <c r="E323" i="158"/>
  <c r="F323" i="158"/>
  <c r="F319" i="158"/>
  <c r="E319" i="158"/>
  <c r="F315" i="158"/>
  <c r="E315" i="158"/>
  <c r="F311" i="158"/>
  <c r="E311" i="158"/>
  <c r="E307" i="158"/>
  <c r="F307" i="158"/>
  <c r="F303" i="158"/>
  <c r="E303" i="158"/>
  <c r="F299" i="158"/>
  <c r="E299" i="158"/>
  <c r="F295" i="158"/>
  <c r="E295" i="158"/>
  <c r="F291" i="158"/>
  <c r="E291" i="158"/>
  <c r="F287" i="158"/>
  <c r="E287" i="158"/>
  <c r="F283" i="158"/>
  <c r="E283" i="158"/>
  <c r="F279" i="158"/>
  <c r="E279" i="158"/>
  <c r="E275" i="158"/>
  <c r="F275" i="158"/>
  <c r="F271" i="158"/>
  <c r="E271" i="158"/>
  <c r="F267" i="158"/>
  <c r="E267" i="158"/>
  <c r="F263" i="158"/>
  <c r="E263" i="158"/>
  <c r="E259" i="158"/>
  <c r="F259" i="158"/>
  <c r="F255" i="158"/>
  <c r="E255" i="158"/>
  <c r="F251" i="158"/>
  <c r="E251" i="158"/>
  <c r="F247" i="158"/>
  <c r="E247" i="158"/>
  <c r="F243" i="158"/>
  <c r="E243" i="158"/>
  <c r="F239" i="158"/>
  <c r="E239" i="158"/>
  <c r="F235" i="158"/>
  <c r="E235" i="158"/>
  <c r="F231" i="158"/>
  <c r="E231" i="158"/>
  <c r="E1090" i="158"/>
  <c r="E1058" i="158"/>
  <c r="E1050" i="158"/>
  <c r="E1034" i="158"/>
  <c r="E1026" i="158"/>
  <c r="E1010" i="158"/>
  <c r="E1002" i="158"/>
  <c r="E994" i="158"/>
  <c r="E978" i="158"/>
  <c r="E970" i="158"/>
  <c r="E961" i="158"/>
  <c r="E952" i="158"/>
  <c r="E943" i="158"/>
  <c r="E934" i="158"/>
  <c r="E925" i="158"/>
  <c r="E906" i="158"/>
  <c r="E897" i="158"/>
  <c r="E888" i="158"/>
  <c r="E878" i="158"/>
  <c r="E868" i="158"/>
  <c r="E857" i="158"/>
  <c r="E846" i="158"/>
  <c r="E836" i="158"/>
  <c r="E814" i="158"/>
  <c r="E804" i="158"/>
  <c r="E793" i="158"/>
  <c r="E782" i="158"/>
  <c r="E772" i="158"/>
  <c r="E761" i="158"/>
  <c r="E750" i="158"/>
  <c r="E740" i="158"/>
  <c r="E729" i="158"/>
  <c r="E718" i="158"/>
  <c r="E708" i="158"/>
  <c r="E697" i="158"/>
  <c r="E686" i="158"/>
  <c r="E676" i="158"/>
  <c r="E665" i="158"/>
  <c r="E653" i="158"/>
  <c r="E639" i="158"/>
  <c r="E626" i="158"/>
  <c r="E614" i="158"/>
  <c r="E601" i="158"/>
  <c r="E589" i="158"/>
  <c r="E573" i="158"/>
  <c r="E558" i="158"/>
  <c r="E544" i="158"/>
  <c r="E529" i="158"/>
  <c r="E516" i="158"/>
  <c r="E500" i="158"/>
  <c r="E485" i="158"/>
  <c r="E470" i="158"/>
  <c r="E437" i="158"/>
  <c r="E418" i="158"/>
  <c r="E401" i="158"/>
  <c r="E385" i="158"/>
  <c r="E358" i="158"/>
  <c r="E326" i="158"/>
  <c r="E292" i="158"/>
  <c r="E256" i="158"/>
  <c r="F955" i="158"/>
  <c r="F451" i="158"/>
  <c r="F282" i="158"/>
  <c r="F425" i="158"/>
  <c r="E425" i="158"/>
  <c r="F413" i="158"/>
  <c r="E413" i="158"/>
  <c r="E361" i="158"/>
  <c r="F361" i="158"/>
  <c r="F281" i="158"/>
  <c r="E281" i="158"/>
  <c r="F265" i="158"/>
  <c r="E265" i="158"/>
  <c r="F249" i="158"/>
  <c r="E249" i="158"/>
  <c r="F233" i="158"/>
  <c r="E233" i="158"/>
  <c r="F848" i="158"/>
  <c r="E848" i="158"/>
  <c r="F923" i="158"/>
  <c r="E923" i="158"/>
  <c r="F891" i="158"/>
  <c r="E891" i="158"/>
  <c r="E1054" i="158"/>
  <c r="E713" i="158"/>
  <c r="E658" i="158"/>
  <c r="E342" i="158"/>
  <c r="E1097" i="158"/>
  <c r="E1089" i="158"/>
  <c r="E1081" i="158"/>
  <c r="E1073" i="158"/>
  <c r="E1065" i="158"/>
  <c r="E1057" i="158"/>
  <c r="E1049" i="158"/>
  <c r="E1041" i="158"/>
  <c r="E1033" i="158"/>
  <c r="E1025" i="158"/>
  <c r="E1017" i="158"/>
  <c r="E1009" i="158"/>
  <c r="E1001" i="158"/>
  <c r="E993" i="158"/>
  <c r="E985" i="158"/>
  <c r="E977" i="158"/>
  <c r="E969" i="158"/>
  <c r="E960" i="158"/>
  <c r="E951" i="158"/>
  <c r="E942" i="158"/>
  <c r="E933" i="158"/>
  <c r="E924" i="158"/>
  <c r="E914" i="158"/>
  <c r="E905" i="158"/>
  <c r="E896" i="158"/>
  <c r="E887" i="158"/>
  <c r="E866" i="158"/>
  <c r="E855" i="158"/>
  <c r="E845" i="158"/>
  <c r="E834" i="158"/>
  <c r="E823" i="158"/>
  <c r="E813" i="158"/>
  <c r="E802" i="158"/>
  <c r="E791" i="158"/>
  <c r="E781" i="158"/>
  <c r="E770" i="158"/>
  <c r="E759" i="158"/>
  <c r="E749" i="158"/>
  <c r="E738" i="158"/>
  <c r="E717" i="158"/>
  <c r="E706" i="158"/>
  <c r="E695" i="158"/>
  <c r="E685" i="158"/>
  <c r="E674" i="158"/>
  <c r="E663" i="158"/>
  <c r="E650" i="158"/>
  <c r="E638" i="158"/>
  <c r="E625" i="158"/>
  <c r="E613" i="158"/>
  <c r="E599" i="158"/>
  <c r="E585" i="158"/>
  <c r="E572" i="158"/>
  <c r="E557" i="158"/>
  <c r="E543" i="158"/>
  <c r="E527" i="158"/>
  <c r="E512" i="158"/>
  <c r="E498" i="158"/>
  <c r="E484" i="158"/>
  <c r="E469" i="158"/>
  <c r="E450" i="158"/>
  <c r="E433" i="158"/>
  <c r="E417" i="158"/>
  <c r="E400" i="158"/>
  <c r="E384" i="158"/>
  <c r="E356" i="158"/>
  <c r="E320" i="158"/>
  <c r="E288" i="158"/>
  <c r="E252" i="158"/>
  <c r="F747" i="158"/>
  <c r="F611" i="158"/>
  <c r="F242" i="158"/>
  <c r="T1075" i="158"/>
  <c r="T1067" i="158"/>
  <c r="T876" i="158"/>
  <c r="T844" i="158"/>
  <c r="T812" i="158"/>
  <c r="T794" i="158"/>
  <c r="T762" i="158"/>
  <c r="T890" i="158"/>
  <c r="T858" i="158"/>
  <c r="T826" i="158"/>
  <c r="T250" i="158"/>
  <c r="T953" i="158"/>
  <c r="T929" i="158"/>
  <c r="T840" i="158"/>
  <c r="T474" i="158"/>
  <c r="T306" i="158"/>
  <c r="T951" i="158"/>
  <c r="T473" i="158"/>
  <c r="T273" i="158"/>
  <c r="U776" i="158"/>
  <c r="T776" i="158"/>
  <c r="T886" i="158"/>
  <c r="T854" i="158"/>
  <c r="T822" i="158"/>
  <c r="T490" i="158"/>
  <c r="T394" i="158"/>
  <c r="T266" i="158"/>
  <c r="T466" i="158"/>
  <c r="U396" i="158"/>
  <c r="T396" i="158"/>
  <c r="U324" i="158"/>
  <c r="T324" i="158"/>
  <c r="U308" i="158"/>
  <c r="T308" i="158"/>
  <c r="U292" i="158"/>
  <c r="T292" i="158"/>
  <c r="U276" i="158"/>
  <c r="T276" i="158"/>
  <c r="U260" i="158"/>
  <c r="T260" i="158"/>
  <c r="U244" i="158"/>
  <c r="T244" i="158"/>
  <c r="U228" i="158"/>
  <c r="T228" i="158"/>
  <c r="T482" i="158"/>
  <c r="T257" i="158"/>
  <c r="X953" i="158"/>
  <c r="Y953" i="158" s="1"/>
  <c r="X951" i="158"/>
  <c r="Y951" i="158" s="1"/>
  <c r="X929" i="158"/>
  <c r="Y929" i="158" s="1"/>
  <c r="X482" i="158"/>
  <c r="Y482" i="158" s="1"/>
  <c r="X466" i="158"/>
  <c r="Y466" i="158" s="1"/>
  <c r="X396" i="158"/>
  <c r="Y396" i="158" s="1"/>
  <c r="U736" i="158"/>
  <c r="X736" i="158"/>
  <c r="Y736" i="158" s="1"/>
  <c r="U728" i="158"/>
  <c r="X728" i="158"/>
  <c r="Y728" i="158" s="1"/>
  <c r="U696" i="158"/>
  <c r="X696" i="158"/>
  <c r="Y696" i="158" s="1"/>
  <c r="U688" i="158"/>
  <c r="X688" i="158"/>
  <c r="Y688" i="158" s="1"/>
  <c r="U496" i="158"/>
  <c r="X496" i="158"/>
  <c r="Y496" i="158" s="1"/>
  <c r="U492" i="158"/>
  <c r="X492" i="158"/>
  <c r="Y492" i="158" s="1"/>
  <c r="U488" i="158"/>
  <c r="X488" i="158"/>
  <c r="Y488" i="158" s="1"/>
  <c r="U484" i="158"/>
  <c r="X484" i="158"/>
  <c r="Y484" i="158" s="1"/>
  <c r="U480" i="158"/>
  <c r="X480" i="158"/>
  <c r="Y480" i="158" s="1"/>
  <c r="U476" i="158"/>
  <c r="X476" i="158"/>
  <c r="Y476" i="158" s="1"/>
  <c r="U472" i="158"/>
  <c r="X472" i="158"/>
  <c r="Y472" i="158" s="1"/>
  <c r="U468" i="158"/>
  <c r="X468" i="158"/>
  <c r="Y468" i="158" s="1"/>
  <c r="U388" i="158"/>
  <c r="X388" i="158"/>
  <c r="Y388" i="158" s="1"/>
  <c r="U372" i="158"/>
  <c r="X372" i="158"/>
  <c r="Y372" i="158" s="1"/>
  <c r="U356" i="158"/>
  <c r="X356" i="158"/>
  <c r="Y356" i="158" s="1"/>
  <c r="U348" i="158"/>
  <c r="X348" i="158"/>
  <c r="Y348" i="158" s="1"/>
  <c r="U340" i="158"/>
  <c r="X340" i="158"/>
  <c r="Y340" i="158" s="1"/>
  <c r="U683" i="158"/>
  <c r="X683" i="158"/>
  <c r="Y683" i="158" s="1"/>
  <c r="U675" i="158"/>
  <c r="X675" i="158"/>
  <c r="Y675" i="158" s="1"/>
  <c r="U667" i="158"/>
  <c r="X667" i="158"/>
  <c r="Y667" i="158" s="1"/>
  <c r="U659" i="158"/>
  <c r="X659" i="158"/>
  <c r="Y659" i="158" s="1"/>
  <c r="U651" i="158"/>
  <c r="X651" i="158"/>
  <c r="Y651" i="158" s="1"/>
  <c r="U643" i="158"/>
  <c r="X643" i="158"/>
  <c r="Y643" i="158" s="1"/>
  <c r="U631" i="158"/>
  <c r="X631" i="158"/>
  <c r="Y631" i="158" s="1"/>
  <c r="U603" i="158"/>
  <c r="X603" i="158"/>
  <c r="Y603" i="158" s="1"/>
  <c r="U599" i="158"/>
  <c r="X599" i="158"/>
  <c r="Y599" i="158" s="1"/>
  <c r="U591" i="158"/>
  <c r="X591" i="158"/>
  <c r="Y591" i="158" s="1"/>
  <c r="U583" i="158"/>
  <c r="X583" i="158"/>
  <c r="Y583" i="158" s="1"/>
  <c r="U698" i="158"/>
  <c r="X698" i="158"/>
  <c r="Y698" i="158" s="1"/>
  <c r="U685" i="158"/>
  <c r="X685" i="158"/>
  <c r="Y685" i="158" s="1"/>
  <c r="U677" i="158"/>
  <c r="X677" i="158"/>
  <c r="Y677" i="158" s="1"/>
  <c r="U669" i="158"/>
  <c r="X669" i="158"/>
  <c r="Y669" i="158" s="1"/>
  <c r="U645" i="158"/>
  <c r="X645" i="158"/>
  <c r="Y645" i="158" s="1"/>
  <c r="U494" i="158"/>
  <c r="X494" i="158"/>
  <c r="Y494" i="158" s="1"/>
  <c r="U486" i="158"/>
  <c r="X486" i="158"/>
  <c r="Y486" i="158" s="1"/>
  <c r="U478" i="158"/>
  <c r="X478" i="158"/>
  <c r="Y478" i="158" s="1"/>
  <c r="U470" i="158"/>
  <c r="X470" i="158"/>
  <c r="Y470" i="158" s="1"/>
  <c r="U358" i="158"/>
  <c r="X358" i="158"/>
  <c r="Y358" i="158" s="1"/>
  <c r="U342" i="158"/>
  <c r="X342" i="158"/>
  <c r="Y342" i="158" s="1"/>
  <c r="U278" i="158"/>
  <c r="X278" i="158"/>
  <c r="Y278" i="158" s="1"/>
  <c r="U230" i="158"/>
  <c r="X230" i="158"/>
  <c r="Y230" i="158" s="1"/>
  <c r="X840" i="158"/>
  <c r="Y840" i="158" s="1"/>
  <c r="X292" i="158"/>
  <c r="Y292" i="158" s="1"/>
  <c r="X273" i="158"/>
  <c r="Y273" i="158" s="1"/>
  <c r="X250" i="158"/>
  <c r="Y250" i="158" s="1"/>
  <c r="X228" i="158"/>
  <c r="Y228" i="158" s="1"/>
  <c r="U445" i="158"/>
  <c r="X445" i="158"/>
  <c r="Y445" i="158" s="1"/>
  <c r="U349" i="158"/>
  <c r="X349" i="158"/>
  <c r="Y349" i="158" s="1"/>
  <c r="U317" i="158"/>
  <c r="X317" i="158"/>
  <c r="Y317" i="158" s="1"/>
  <c r="U269" i="158"/>
  <c r="X269" i="158"/>
  <c r="Y269" i="158" s="1"/>
  <c r="X886" i="158"/>
  <c r="Y886" i="158" s="1"/>
  <c r="X854" i="158"/>
  <c r="Y854" i="158" s="1"/>
  <c r="X822" i="158"/>
  <c r="Y822" i="158" s="1"/>
  <c r="X776" i="158"/>
  <c r="Y776" i="158" s="1"/>
  <c r="X394" i="158"/>
  <c r="Y394" i="158" s="1"/>
  <c r="X308" i="158"/>
  <c r="Y308" i="158" s="1"/>
  <c r="X266" i="158"/>
  <c r="Y266" i="158" s="1"/>
  <c r="X244" i="158"/>
  <c r="Y244" i="158" s="1"/>
  <c r="X306" i="158"/>
  <c r="Y306" i="158" s="1"/>
  <c r="X876" i="158"/>
  <c r="Y876" i="158" s="1"/>
  <c r="X844" i="158"/>
  <c r="Y844" i="158" s="1"/>
  <c r="X812" i="158"/>
  <c r="Y812" i="158" s="1"/>
  <c r="X794" i="158"/>
  <c r="Y794" i="158" s="1"/>
  <c r="X762" i="158"/>
  <c r="Y762" i="158" s="1"/>
  <c r="X474" i="158"/>
  <c r="Y474" i="158" s="1"/>
  <c r="X324" i="158"/>
  <c r="Y324" i="158" s="1"/>
  <c r="X260" i="158"/>
  <c r="Y260" i="158" s="1"/>
  <c r="X1075" i="158"/>
  <c r="Y1075" i="158" s="1"/>
  <c r="X1067" i="158"/>
  <c r="Y1067" i="158" s="1"/>
  <c r="X473" i="158"/>
  <c r="Y473" i="158" s="1"/>
  <c r="U555" i="158"/>
  <c r="X555" i="158"/>
  <c r="Y555" i="158" s="1"/>
  <c r="U519" i="158"/>
  <c r="X519" i="158"/>
  <c r="Y519" i="158" s="1"/>
  <c r="U467" i="158"/>
  <c r="X467" i="158"/>
  <c r="Y467" i="158" s="1"/>
  <c r="U431" i="158"/>
  <c r="X431" i="158"/>
  <c r="Y431" i="158" s="1"/>
  <c r="U419" i="158"/>
  <c r="X419" i="158"/>
  <c r="Y419" i="158" s="1"/>
  <c r="U399" i="158"/>
  <c r="X399" i="158"/>
  <c r="Y399" i="158" s="1"/>
  <c r="U379" i="158"/>
  <c r="X379" i="158"/>
  <c r="Y379" i="158" s="1"/>
  <c r="U363" i="158"/>
  <c r="X363" i="158"/>
  <c r="Y363" i="158" s="1"/>
  <c r="U355" i="158"/>
  <c r="X355" i="158"/>
  <c r="Y355" i="158" s="1"/>
  <c r="U347" i="158"/>
  <c r="X347" i="158"/>
  <c r="Y347" i="158" s="1"/>
  <c r="U331" i="158"/>
  <c r="X331" i="158"/>
  <c r="Y331" i="158" s="1"/>
  <c r="U315" i="158"/>
  <c r="X315" i="158"/>
  <c r="Y315" i="158" s="1"/>
  <c r="U299" i="158"/>
  <c r="X299" i="158"/>
  <c r="Y299" i="158" s="1"/>
  <c r="U283" i="158"/>
  <c r="X283" i="158"/>
  <c r="Y283" i="158" s="1"/>
  <c r="U267" i="158"/>
  <c r="X267" i="158"/>
  <c r="Y267" i="158" s="1"/>
  <c r="U259" i="158"/>
  <c r="X259" i="158"/>
  <c r="Y259" i="158" s="1"/>
  <c r="U255" i="158"/>
  <c r="X255" i="158"/>
  <c r="Y255" i="158" s="1"/>
  <c r="U251" i="158"/>
  <c r="X251" i="158"/>
  <c r="Y251" i="158" s="1"/>
  <c r="U235" i="158"/>
  <c r="X235" i="158"/>
  <c r="Y235" i="158" s="1"/>
  <c r="U790" i="158"/>
  <c r="X790" i="158"/>
  <c r="Y790" i="158" s="1"/>
  <c r="X890" i="158"/>
  <c r="Y890" i="158" s="1"/>
  <c r="X858" i="158"/>
  <c r="Y858" i="158" s="1"/>
  <c r="X826" i="158"/>
  <c r="Y826" i="158" s="1"/>
  <c r="X490" i="158"/>
  <c r="Y490" i="158" s="1"/>
  <c r="X276" i="158"/>
  <c r="Y276" i="158" s="1"/>
  <c r="X257" i="158"/>
  <c r="Y257" i="158" s="1"/>
  <c r="U854" i="158"/>
  <c r="U886" i="158"/>
  <c r="U876" i="158"/>
  <c r="U844" i="158"/>
  <c r="U1075" i="158"/>
  <c r="U1067" i="158"/>
  <c r="U890" i="158"/>
  <c r="U953" i="158"/>
  <c r="U929" i="158"/>
  <c r="U951" i="158"/>
  <c r="L951" i="158"/>
  <c r="O953" i="158"/>
  <c r="L953" i="158"/>
  <c r="M890" i="158"/>
  <c r="O1075" i="158"/>
  <c r="M886" i="158"/>
  <c r="N736" i="158"/>
  <c r="Q736" i="158"/>
  <c r="L736" i="158"/>
  <c r="M736" i="158"/>
  <c r="P736" i="158"/>
  <c r="O736" i="158"/>
  <c r="N728" i="158"/>
  <c r="L728" i="158"/>
  <c r="M728" i="158"/>
  <c r="P728" i="158"/>
  <c r="Q728" i="158"/>
  <c r="O728" i="158"/>
  <c r="N696" i="158"/>
  <c r="O696" i="158"/>
  <c r="L696" i="158"/>
  <c r="P696" i="158"/>
  <c r="Q696" i="158"/>
  <c r="M696" i="158"/>
  <c r="N688" i="158"/>
  <c r="Q688" i="158"/>
  <c r="L688" i="158"/>
  <c r="M688" i="158"/>
  <c r="O688" i="158"/>
  <c r="P688" i="158"/>
  <c r="N496" i="158"/>
  <c r="M496" i="158"/>
  <c r="O496" i="158"/>
  <c r="P496" i="158"/>
  <c r="Q496" i="158"/>
  <c r="L496" i="158"/>
  <c r="N492" i="158"/>
  <c r="P492" i="158"/>
  <c r="Q492" i="158"/>
  <c r="L492" i="158"/>
  <c r="M492" i="158"/>
  <c r="O492" i="158"/>
  <c r="N488" i="158"/>
  <c r="L488" i="158"/>
  <c r="M488" i="158"/>
  <c r="O488" i="158"/>
  <c r="P488" i="158"/>
  <c r="Q488" i="158"/>
  <c r="N484" i="158"/>
  <c r="L484" i="158"/>
  <c r="M484" i="158"/>
  <c r="O484" i="158"/>
  <c r="P484" i="158"/>
  <c r="Q484" i="158"/>
  <c r="N480" i="158"/>
  <c r="M480" i="158"/>
  <c r="O480" i="158"/>
  <c r="P480" i="158"/>
  <c r="Q480" i="158"/>
  <c r="L480" i="158"/>
  <c r="N476" i="158"/>
  <c r="P476" i="158"/>
  <c r="Q476" i="158"/>
  <c r="L476" i="158"/>
  <c r="M476" i="158"/>
  <c r="O476" i="158"/>
  <c r="N472" i="158"/>
  <c r="L472" i="158"/>
  <c r="M472" i="158"/>
  <c r="O472" i="158"/>
  <c r="P472" i="158"/>
  <c r="Q472" i="158"/>
  <c r="O468" i="158"/>
  <c r="N468" i="158"/>
  <c r="L468" i="158"/>
  <c r="M468" i="158"/>
  <c r="P468" i="158"/>
  <c r="Q468" i="158"/>
  <c r="O396" i="158"/>
  <c r="L396" i="158"/>
  <c r="N396" i="158"/>
  <c r="P396" i="158"/>
  <c r="Q396" i="158"/>
  <c r="M396" i="158"/>
  <c r="O388" i="158"/>
  <c r="P388" i="158"/>
  <c r="Q388" i="158"/>
  <c r="L388" i="158"/>
  <c r="N388" i="158"/>
  <c r="M388" i="158"/>
  <c r="O372" i="158"/>
  <c r="P372" i="158"/>
  <c r="Q372" i="158"/>
  <c r="L372" i="158"/>
  <c r="N372" i="158"/>
  <c r="M372" i="158"/>
  <c r="O356" i="158"/>
  <c r="P356" i="158"/>
  <c r="Q356" i="158"/>
  <c r="L356" i="158"/>
  <c r="N356" i="158"/>
  <c r="M356" i="158"/>
  <c r="O348" i="158"/>
  <c r="L348" i="158"/>
  <c r="N348" i="158"/>
  <c r="P348" i="158"/>
  <c r="Q348" i="158"/>
  <c r="M348" i="158"/>
  <c r="O340" i="158"/>
  <c r="P340" i="158"/>
  <c r="Q340" i="158"/>
  <c r="L340" i="158"/>
  <c r="N340" i="158"/>
  <c r="M340" i="158"/>
  <c r="M324" i="158"/>
  <c r="Q324" i="158"/>
  <c r="P324" i="158"/>
  <c r="L324" i="158"/>
  <c r="N324" i="158"/>
  <c r="O324" i="158"/>
  <c r="M308" i="158"/>
  <c r="Q308" i="158"/>
  <c r="P308" i="158"/>
  <c r="L308" i="158"/>
  <c r="O308" i="158"/>
  <c r="N308" i="158"/>
  <c r="M292" i="158"/>
  <c r="Q292" i="158"/>
  <c r="P292" i="158"/>
  <c r="N292" i="158"/>
  <c r="O292" i="158"/>
  <c r="L292" i="158"/>
  <c r="M276" i="158"/>
  <c r="Q276" i="158"/>
  <c r="N276" i="158"/>
  <c r="P276" i="158"/>
  <c r="L276" i="158"/>
  <c r="O276" i="158"/>
  <c r="M260" i="158"/>
  <c r="O260" i="158"/>
  <c r="P260" i="158"/>
  <c r="Q260" i="158"/>
  <c r="L260" i="158"/>
  <c r="N260" i="158"/>
  <c r="Q244" i="158"/>
  <c r="O244" i="158"/>
  <c r="P244" i="158"/>
  <c r="N244" i="158"/>
  <c r="L244" i="158"/>
  <c r="M244" i="158"/>
  <c r="L228" i="158"/>
  <c r="P228" i="158"/>
  <c r="Q228" i="158"/>
  <c r="N228" i="158"/>
  <c r="M228" i="158"/>
  <c r="O228" i="158"/>
  <c r="P951" i="158"/>
  <c r="L683" i="158"/>
  <c r="P683" i="158"/>
  <c r="O683" i="158"/>
  <c r="M683" i="158"/>
  <c r="N683" i="158"/>
  <c r="Q683" i="158"/>
  <c r="L675" i="158"/>
  <c r="P675" i="158"/>
  <c r="O675" i="158"/>
  <c r="M675" i="158"/>
  <c r="Q675" i="158"/>
  <c r="N675" i="158"/>
  <c r="L667" i="158"/>
  <c r="P667" i="158"/>
  <c r="O667" i="158"/>
  <c r="Q667" i="158"/>
  <c r="M667" i="158"/>
  <c r="N667" i="158"/>
  <c r="L659" i="158"/>
  <c r="P659" i="158"/>
  <c r="O659" i="158"/>
  <c r="M659" i="158"/>
  <c r="N659" i="158"/>
  <c r="Q659" i="158"/>
  <c r="L651" i="158"/>
  <c r="P651" i="158"/>
  <c r="O651" i="158"/>
  <c r="M651" i="158"/>
  <c r="N651" i="158"/>
  <c r="Q651" i="158"/>
  <c r="L643" i="158"/>
  <c r="P643" i="158"/>
  <c r="O643" i="158"/>
  <c r="M643" i="158"/>
  <c r="N643" i="158"/>
  <c r="Q643" i="158"/>
  <c r="L631" i="158"/>
  <c r="P631" i="158"/>
  <c r="M631" i="158"/>
  <c r="N631" i="158"/>
  <c r="O631" i="158"/>
  <c r="Q631" i="158"/>
  <c r="L603" i="158"/>
  <c r="P603" i="158"/>
  <c r="O603" i="158"/>
  <c r="Q603" i="158"/>
  <c r="M603" i="158"/>
  <c r="N603" i="158"/>
  <c r="L599" i="158"/>
  <c r="P599" i="158"/>
  <c r="M599" i="158"/>
  <c r="N599" i="158"/>
  <c r="Q599" i="158"/>
  <c r="O599" i="158"/>
  <c r="L591" i="158"/>
  <c r="P591" i="158"/>
  <c r="M591" i="158"/>
  <c r="Q591" i="158"/>
  <c r="N591" i="158"/>
  <c r="O591" i="158"/>
  <c r="L583" i="158"/>
  <c r="P583" i="158"/>
  <c r="M583" i="158"/>
  <c r="N583" i="158"/>
  <c r="O583" i="158"/>
  <c r="Q583" i="158"/>
  <c r="L555" i="158"/>
  <c r="P555" i="158"/>
  <c r="O555" i="158"/>
  <c r="M555" i="158"/>
  <c r="N555" i="158"/>
  <c r="Q555" i="158"/>
  <c r="L519" i="158"/>
  <c r="P519" i="158"/>
  <c r="N519" i="158"/>
  <c r="O519" i="158"/>
  <c r="Q519" i="158"/>
  <c r="M519" i="158"/>
  <c r="M467" i="158"/>
  <c r="Q467" i="158"/>
  <c r="O467" i="158"/>
  <c r="L467" i="158"/>
  <c r="N467" i="158"/>
  <c r="P467" i="158"/>
  <c r="M431" i="158"/>
  <c r="Q431" i="158"/>
  <c r="L431" i="158"/>
  <c r="N431" i="158"/>
  <c r="O431" i="158"/>
  <c r="P431" i="158"/>
  <c r="M419" i="158"/>
  <c r="Q419" i="158"/>
  <c r="O419" i="158"/>
  <c r="N419" i="158"/>
  <c r="P419" i="158"/>
  <c r="L419" i="158"/>
  <c r="M399" i="158"/>
  <c r="Q399" i="158"/>
  <c r="N399" i="158"/>
  <c r="O399" i="158"/>
  <c r="L399" i="158"/>
  <c r="P399" i="158"/>
  <c r="M379" i="158"/>
  <c r="Q379" i="158"/>
  <c r="P379" i="158"/>
  <c r="L379" i="158"/>
  <c r="O379" i="158"/>
  <c r="N379" i="158"/>
  <c r="M363" i="158"/>
  <c r="Q363" i="158"/>
  <c r="P363" i="158"/>
  <c r="L363" i="158"/>
  <c r="O363" i="158"/>
  <c r="N363" i="158"/>
  <c r="M355" i="158"/>
  <c r="Q355" i="158"/>
  <c r="L355" i="158"/>
  <c r="O355" i="158"/>
  <c r="P355" i="158"/>
  <c r="N355" i="158"/>
  <c r="M347" i="158"/>
  <c r="Q347" i="158"/>
  <c r="P347" i="158"/>
  <c r="L347" i="158"/>
  <c r="O347" i="158"/>
  <c r="N347" i="158"/>
  <c r="M331" i="158"/>
  <c r="Q331" i="158"/>
  <c r="P331" i="158"/>
  <c r="L331" i="158"/>
  <c r="O331" i="158"/>
  <c r="N331" i="158"/>
  <c r="O315" i="158"/>
  <c r="Q315" i="158"/>
  <c r="L315" i="158"/>
  <c r="M315" i="158"/>
  <c r="P315" i="158"/>
  <c r="N315" i="158"/>
  <c r="O299" i="158"/>
  <c r="Q299" i="158"/>
  <c r="L299" i="158"/>
  <c r="N299" i="158"/>
  <c r="P299" i="158"/>
  <c r="M299" i="158"/>
  <c r="P283" i="158"/>
  <c r="Q283" i="158"/>
  <c r="L283" i="158"/>
  <c r="N283" i="158"/>
  <c r="M283" i="158"/>
  <c r="O283" i="158"/>
  <c r="P267" i="158"/>
  <c r="N267" i="158"/>
  <c r="Q267" i="158"/>
  <c r="O267" i="158"/>
  <c r="M267" i="158"/>
  <c r="L267" i="158"/>
  <c r="P259" i="158"/>
  <c r="L259" i="158"/>
  <c r="Q259" i="158"/>
  <c r="N259" i="158"/>
  <c r="M259" i="158"/>
  <c r="O259" i="158"/>
  <c r="P255" i="158"/>
  <c r="O255" i="158"/>
  <c r="M255" i="158"/>
  <c r="Q255" i="158"/>
  <c r="L255" i="158"/>
  <c r="N255" i="158"/>
  <c r="P251" i="158"/>
  <c r="L251" i="158"/>
  <c r="N251" i="158"/>
  <c r="O251" i="158"/>
  <c r="M251" i="158"/>
  <c r="Q251" i="158"/>
  <c r="N235" i="158"/>
  <c r="L235" i="158"/>
  <c r="O235" i="158"/>
  <c r="P235" i="158"/>
  <c r="Q235" i="158"/>
  <c r="M235" i="158"/>
  <c r="N858" i="158"/>
  <c r="O858" i="158"/>
  <c r="P858" i="158"/>
  <c r="M858" i="158"/>
  <c r="Q858" i="158"/>
  <c r="N854" i="158"/>
  <c r="Q854" i="158"/>
  <c r="L854" i="158"/>
  <c r="P854" i="158"/>
  <c r="M854" i="158"/>
  <c r="N826" i="158"/>
  <c r="O826" i="158"/>
  <c r="P826" i="158"/>
  <c r="L826" i="158"/>
  <c r="M826" i="158"/>
  <c r="Q826" i="158"/>
  <c r="N822" i="158"/>
  <c r="M822" i="158"/>
  <c r="Q822" i="158"/>
  <c r="L822" i="158"/>
  <c r="O822" i="158"/>
  <c r="P822" i="158"/>
  <c r="N794" i="158"/>
  <c r="O794" i="158"/>
  <c r="P794" i="158"/>
  <c r="L794" i="158"/>
  <c r="M794" i="158"/>
  <c r="Q794" i="158"/>
  <c r="N790" i="158"/>
  <c r="M790" i="158"/>
  <c r="Q790" i="158"/>
  <c r="L790" i="158"/>
  <c r="O790" i="158"/>
  <c r="P790" i="158"/>
  <c r="N762" i="158"/>
  <c r="O762" i="158"/>
  <c r="P762" i="158"/>
  <c r="L762" i="158"/>
  <c r="M762" i="158"/>
  <c r="Q762" i="158"/>
  <c r="L858" i="158"/>
  <c r="P698" i="158"/>
  <c r="L698" i="158"/>
  <c r="M698" i="158"/>
  <c r="O698" i="158"/>
  <c r="Q698" i="158"/>
  <c r="N698" i="158"/>
  <c r="N494" i="158"/>
  <c r="O494" i="158"/>
  <c r="P494" i="158"/>
  <c r="Q494" i="158"/>
  <c r="L494" i="158"/>
  <c r="M494" i="158"/>
  <c r="N490" i="158"/>
  <c r="Q490" i="158"/>
  <c r="L490" i="158"/>
  <c r="M490" i="158"/>
  <c r="O490" i="158"/>
  <c r="P490" i="158"/>
  <c r="N486" i="158"/>
  <c r="L486" i="158"/>
  <c r="M486" i="158"/>
  <c r="O486" i="158"/>
  <c r="P486" i="158"/>
  <c r="Q486" i="158"/>
  <c r="N482" i="158"/>
  <c r="L482" i="158"/>
  <c r="M482" i="158"/>
  <c r="O482" i="158"/>
  <c r="P482" i="158"/>
  <c r="Q482" i="158"/>
  <c r="N478" i="158"/>
  <c r="O478" i="158"/>
  <c r="P478" i="158"/>
  <c r="Q478" i="158"/>
  <c r="L478" i="158"/>
  <c r="M478" i="158"/>
  <c r="N474" i="158"/>
  <c r="Q474" i="158"/>
  <c r="L474" i="158"/>
  <c r="M474" i="158"/>
  <c r="O474" i="158"/>
  <c r="P474" i="158"/>
  <c r="O470" i="158"/>
  <c r="M470" i="158"/>
  <c r="L470" i="158"/>
  <c r="N470" i="158"/>
  <c r="P470" i="158"/>
  <c r="Q470" i="158"/>
  <c r="O466" i="158"/>
  <c r="P466" i="158"/>
  <c r="Q466" i="158"/>
  <c r="L466" i="158"/>
  <c r="M466" i="158"/>
  <c r="N466" i="158"/>
  <c r="O394" i="158"/>
  <c r="L394" i="158"/>
  <c r="M394" i="158"/>
  <c r="P394" i="158"/>
  <c r="Q394" i="158"/>
  <c r="N394" i="158"/>
  <c r="O358" i="158"/>
  <c r="N358" i="158"/>
  <c r="P358" i="158"/>
  <c r="M358" i="158"/>
  <c r="L358" i="158"/>
  <c r="Q358" i="158"/>
  <c r="O342" i="158"/>
  <c r="N342" i="158"/>
  <c r="P342" i="158"/>
  <c r="M342" i="158"/>
  <c r="Q342" i="158"/>
  <c r="L342" i="158"/>
  <c r="Q306" i="158"/>
  <c r="M306" i="158"/>
  <c r="L306" i="158"/>
  <c r="O306" i="158"/>
  <c r="P306" i="158"/>
  <c r="N306" i="158"/>
  <c r="N278" i="158"/>
  <c r="O278" i="158"/>
  <c r="M278" i="158"/>
  <c r="L278" i="158"/>
  <c r="P278" i="158"/>
  <c r="Q278" i="158"/>
  <c r="N266" i="158"/>
  <c r="M266" i="158"/>
  <c r="P266" i="158"/>
  <c r="Q266" i="158"/>
  <c r="L266" i="158"/>
  <c r="O266" i="158"/>
  <c r="N250" i="158"/>
  <c r="P250" i="158"/>
  <c r="Q250" i="158"/>
  <c r="L250" i="158"/>
  <c r="M250" i="158"/>
  <c r="O250" i="158"/>
  <c r="P230" i="158"/>
  <c r="L230" i="158"/>
  <c r="Q230" i="158"/>
  <c r="N230" i="158"/>
  <c r="O230" i="158"/>
  <c r="M230" i="158"/>
  <c r="M951" i="158"/>
  <c r="Q951" i="158"/>
  <c r="O951" i="158"/>
  <c r="M1075" i="158"/>
  <c r="Q1075" i="158"/>
  <c r="L1075" i="158"/>
  <c r="N1075" i="158"/>
  <c r="M1067" i="158"/>
  <c r="Q1067" i="158"/>
  <c r="L1067" i="158"/>
  <c r="P1067" i="158"/>
  <c r="N1067" i="158"/>
  <c r="P685" i="158"/>
  <c r="L685" i="158"/>
  <c r="N685" i="158"/>
  <c r="M685" i="158"/>
  <c r="O685" i="158"/>
  <c r="Q685" i="158"/>
  <c r="P677" i="158"/>
  <c r="L677" i="158"/>
  <c r="N677" i="158"/>
  <c r="M677" i="158"/>
  <c r="O677" i="158"/>
  <c r="Q677" i="158"/>
  <c r="P669" i="158"/>
  <c r="L669" i="158"/>
  <c r="N669" i="158"/>
  <c r="M669" i="158"/>
  <c r="O669" i="158"/>
  <c r="Q669" i="158"/>
  <c r="P645" i="158"/>
  <c r="L645" i="158"/>
  <c r="N645" i="158"/>
  <c r="M645" i="158"/>
  <c r="O645" i="158"/>
  <c r="Q645" i="158"/>
  <c r="P473" i="158"/>
  <c r="L473" i="158"/>
  <c r="M473" i="158"/>
  <c r="N473" i="158"/>
  <c r="O473" i="158"/>
  <c r="Q473" i="158"/>
  <c r="Q445" i="158"/>
  <c r="M445" i="158"/>
  <c r="N445" i="158"/>
  <c r="O445" i="158"/>
  <c r="P445" i="158"/>
  <c r="L445" i="158"/>
  <c r="Q349" i="158"/>
  <c r="M349" i="158"/>
  <c r="O349" i="158"/>
  <c r="P349" i="158"/>
  <c r="N349" i="158"/>
  <c r="L349" i="158"/>
  <c r="O317" i="158"/>
  <c r="P317" i="158"/>
  <c r="L317" i="158"/>
  <c r="M317" i="158"/>
  <c r="N317" i="158"/>
  <c r="Q317" i="158"/>
  <c r="L273" i="158"/>
  <c r="M273" i="158"/>
  <c r="Q273" i="158"/>
  <c r="N273" i="158"/>
  <c r="O273" i="158"/>
  <c r="P273" i="158"/>
  <c r="L269" i="158"/>
  <c r="N269" i="158"/>
  <c r="Q269" i="158"/>
  <c r="M269" i="158"/>
  <c r="O269" i="158"/>
  <c r="P269" i="158"/>
  <c r="L257" i="158"/>
  <c r="M257" i="158"/>
  <c r="O257" i="158"/>
  <c r="Q257" i="158"/>
  <c r="P257" i="158"/>
  <c r="N257" i="158"/>
  <c r="P876" i="158"/>
  <c r="L876" i="158"/>
  <c r="N876" i="158"/>
  <c r="O876" i="158"/>
  <c r="Q876" i="158"/>
  <c r="M844" i="158"/>
  <c r="P844" i="158"/>
  <c r="Q844" i="158"/>
  <c r="L844" i="158"/>
  <c r="O844" i="158"/>
  <c r="M840" i="158"/>
  <c r="N840" i="158"/>
  <c r="Q840" i="158"/>
  <c r="L840" i="158"/>
  <c r="O840" i="158"/>
  <c r="P840" i="158"/>
  <c r="N812" i="158"/>
  <c r="M812" i="158"/>
  <c r="O812" i="158"/>
  <c r="L812" i="158"/>
  <c r="P812" i="158"/>
  <c r="Q812" i="158"/>
  <c r="N776" i="158"/>
  <c r="L776" i="158"/>
  <c r="P776" i="158"/>
  <c r="Q776" i="158"/>
  <c r="M776" i="158"/>
  <c r="O776" i="158"/>
  <c r="N890" i="158"/>
  <c r="O890" i="158"/>
  <c r="N886" i="158"/>
  <c r="P886" i="158"/>
  <c r="Q953" i="158"/>
  <c r="M953" i="158"/>
  <c r="Q929" i="158"/>
  <c r="M929" i="158"/>
  <c r="O929" i="158"/>
  <c r="N929" i="158"/>
  <c r="Q890" i="158"/>
  <c r="Q886" i="158"/>
  <c r="L929" i="158"/>
  <c r="P890" i="158"/>
  <c r="O886" i="158"/>
  <c r="N953" i="158"/>
  <c r="C250" i="158"/>
  <c r="I250" i="158" s="1"/>
  <c r="C273" i="158"/>
  <c r="I273" i="158" s="1"/>
  <c r="C419" i="158"/>
  <c r="I419" i="158" s="1"/>
  <c r="C728" i="158"/>
  <c r="I728" i="158" s="1"/>
  <c r="I592" i="158"/>
  <c r="C278" i="158"/>
  <c r="I278" i="158" s="1"/>
  <c r="C349" i="158"/>
  <c r="I349" i="158" s="1"/>
  <c r="C266" i="158"/>
  <c r="I266" i="158" s="1"/>
  <c r="C822" i="158"/>
  <c r="I822" i="158" s="1"/>
  <c r="K1085" i="158"/>
  <c r="AC1085" i="158" s="1" a="1"/>
  <c r="C669" i="158"/>
  <c r="I669" i="158" s="1"/>
  <c r="K1073" i="158"/>
  <c r="AC1073" i="158" s="1" a="1"/>
  <c r="K971" i="158"/>
  <c r="AC971" i="158" s="1" a="1"/>
  <c r="C342" i="158"/>
  <c r="I342" i="158" s="1"/>
  <c r="K838" i="158"/>
  <c r="AC838" i="158" s="1" a="1"/>
  <c r="C355" i="158"/>
  <c r="I355" i="158" s="1"/>
  <c r="C348" i="158"/>
  <c r="I348" i="158" s="1"/>
  <c r="C317" i="158"/>
  <c r="I317" i="158" s="1"/>
  <c r="C776" i="158"/>
  <c r="I776" i="158" s="1"/>
  <c r="K1078" i="158"/>
  <c r="AC1078" i="158" s="1" a="1"/>
  <c r="K944" i="158"/>
  <c r="AC944" i="158" s="1" a="1"/>
  <c r="K1060" i="158"/>
  <c r="AC1060" i="158" s="1" a="1"/>
  <c r="K782" i="158"/>
  <c r="AC782" i="158" s="1" a="1"/>
  <c r="C790" i="158"/>
  <c r="I790" i="158" s="1"/>
  <c r="C929" i="158"/>
  <c r="I929" i="158" s="1"/>
  <c r="K1059" i="158"/>
  <c r="AC1059" i="158" s="1" a="1"/>
  <c r="K701" i="158"/>
  <c r="AC701" i="158" s="1" a="1"/>
  <c r="K1032" i="158"/>
  <c r="AC1032" i="158" s="1" a="1"/>
  <c r="K633" i="158"/>
  <c r="AC633" i="158" s="1" a="1"/>
  <c r="C840" i="158"/>
  <c r="I840" i="158" s="1"/>
  <c r="K1022" i="158"/>
  <c r="AC1022" i="158" s="1" a="1"/>
  <c r="K507" i="158"/>
  <c r="AC507" i="158" s="1" a="1"/>
  <c r="C698" i="158"/>
  <c r="I698" i="158" s="1"/>
  <c r="K1001" i="158"/>
  <c r="AC1001" i="158" s="1" a="1"/>
  <c r="C685" i="158"/>
  <c r="I685" i="158" s="1"/>
  <c r="C519" i="158"/>
  <c r="I519" i="158" s="1"/>
  <c r="C358" i="158"/>
  <c r="I358" i="158" s="1"/>
  <c r="C259" i="158"/>
  <c r="I259" i="158" s="1"/>
  <c r="C876" i="158"/>
  <c r="I876" i="158" s="1"/>
  <c r="K1077" i="158"/>
  <c r="AC1077" i="158" s="1" a="1"/>
  <c r="K1057" i="158"/>
  <c r="AC1057" i="158" s="1" a="1"/>
  <c r="K1031" i="158"/>
  <c r="AC1031" i="158" s="1" a="1"/>
  <c r="K998" i="158"/>
  <c r="AC998" i="158" s="1" a="1"/>
  <c r="K969" i="158"/>
  <c r="AC969" i="158" s="1" a="1"/>
  <c r="K937" i="158"/>
  <c r="AC937" i="158" s="1" a="1"/>
  <c r="K895" i="158"/>
  <c r="AC895" i="158" s="1" a="1"/>
  <c r="K824" i="158"/>
  <c r="AC824" i="158" s="1" a="1"/>
  <c r="K769" i="158"/>
  <c r="AC769" i="158" s="1" a="1"/>
  <c r="K699" i="158"/>
  <c r="AC699" i="158" s="1" a="1"/>
  <c r="K594" i="158"/>
  <c r="AC594" i="158" s="1" a="1"/>
  <c r="K338" i="158"/>
  <c r="AC338" i="158" s="1" a="1"/>
  <c r="C696" i="158"/>
  <c r="I696" i="158" s="1"/>
  <c r="K1076" i="158"/>
  <c r="AC1076" i="158" s="1" a="1"/>
  <c r="K1055" i="158"/>
  <c r="AC1055" i="158" s="1" a="1"/>
  <c r="K1023" i="158"/>
  <c r="AC1023" i="158" s="1" a="1"/>
  <c r="K992" i="158"/>
  <c r="AC992" i="158" s="1" a="1"/>
  <c r="K966" i="158"/>
  <c r="AC966" i="158" s="1" a="1"/>
  <c r="K934" i="158"/>
  <c r="AC934" i="158" s="1" a="1"/>
  <c r="K888" i="158"/>
  <c r="AC888" i="158" s="1" a="1"/>
  <c r="K823" i="158"/>
  <c r="AC823" i="158" s="1" a="1"/>
  <c r="K768" i="158"/>
  <c r="AC768" i="158" s="1" a="1"/>
  <c r="K573" i="158"/>
  <c r="AC573" i="158" s="1" a="1"/>
  <c r="K313" i="158"/>
  <c r="AC313" i="158" s="1" a="1"/>
  <c r="K1051" i="158"/>
  <c r="AC1051" i="158" s="1" a="1"/>
  <c r="K991" i="158"/>
  <c r="AC991" i="158" s="1" a="1"/>
  <c r="K960" i="158"/>
  <c r="AC960" i="158" s="1" a="1"/>
  <c r="K927" i="158"/>
  <c r="AC927" i="158" s="1" a="1"/>
  <c r="K887" i="158"/>
  <c r="AC887" i="158" s="1" a="1"/>
  <c r="K813" i="158"/>
  <c r="AC813" i="158" s="1" a="1"/>
  <c r="K753" i="158"/>
  <c r="AC753" i="158" s="1" a="1"/>
  <c r="K571" i="158"/>
  <c r="AC571" i="158" s="1" a="1"/>
  <c r="K441" i="158"/>
  <c r="AC441" i="158" s="1" a="1"/>
  <c r="K312" i="158"/>
  <c r="AC312" i="158" s="1" a="1"/>
  <c r="C431" i="158"/>
  <c r="I431" i="158" s="1"/>
  <c r="C844" i="158"/>
  <c r="I844" i="158" s="1"/>
  <c r="C794" i="158"/>
  <c r="I794" i="158" s="1"/>
  <c r="K1095" i="158"/>
  <c r="AC1095" i="158" s="1" a="1"/>
  <c r="K1069" i="158"/>
  <c r="AC1069" i="158" s="1" a="1"/>
  <c r="K1049" i="158"/>
  <c r="AC1049" i="158" s="1" a="1"/>
  <c r="K1019" i="158"/>
  <c r="AC1019" i="158" s="1" a="1"/>
  <c r="K987" i="158"/>
  <c r="AC987" i="158" s="1" a="1"/>
  <c r="K959" i="158"/>
  <c r="AC959" i="158" s="1" a="1"/>
  <c r="K926" i="158"/>
  <c r="AC926" i="158" s="1" a="1"/>
  <c r="K877" i="158"/>
  <c r="AC877" i="158" s="1" a="1"/>
  <c r="K809" i="158"/>
  <c r="AC809" i="158" s="1" a="1"/>
  <c r="K738" i="158"/>
  <c r="AC738" i="158" s="1" a="1"/>
  <c r="K666" i="158"/>
  <c r="AC666" i="158" s="1" a="1"/>
  <c r="K552" i="158"/>
  <c r="AC552" i="158" s="1" a="1"/>
  <c r="K440" i="158"/>
  <c r="AC440" i="158" s="1" a="1"/>
  <c r="K288" i="158"/>
  <c r="AC288" i="158" s="1" a="1"/>
  <c r="K1087" i="158"/>
  <c r="AC1087" i="158" s="1" a="1"/>
  <c r="K1068" i="158"/>
  <c r="AC1068" i="158" s="1" a="1"/>
  <c r="K1046" i="158"/>
  <c r="AC1046" i="158" s="1" a="1"/>
  <c r="K1014" i="158"/>
  <c r="AC1014" i="158" s="1" a="1"/>
  <c r="K982" i="158"/>
  <c r="AC982" i="158" s="1" a="1"/>
  <c r="K955" i="158"/>
  <c r="AC955" i="158" s="1" a="1"/>
  <c r="K920" i="158"/>
  <c r="AC920" i="158" s="1" a="1"/>
  <c r="K873" i="158"/>
  <c r="AC873" i="158" s="1" a="1"/>
  <c r="K798" i="158"/>
  <c r="AC798" i="158" s="1" a="1"/>
  <c r="K733" i="158"/>
  <c r="AC733" i="158" s="1" a="1"/>
  <c r="K653" i="158"/>
  <c r="AC653" i="158" s="1" a="1"/>
  <c r="K530" i="158"/>
  <c r="AC530" i="158" s="1" a="1"/>
  <c r="K416" i="158"/>
  <c r="AC416" i="158" s="1" a="1"/>
  <c r="K262" i="158"/>
  <c r="AC262" i="158" s="1" a="1"/>
  <c r="C473" i="158"/>
  <c r="I473" i="158" s="1"/>
  <c r="C399" i="158"/>
  <c r="I399" i="158" s="1"/>
  <c r="C257" i="158"/>
  <c r="I257" i="158" s="1"/>
  <c r="C230" i="158"/>
  <c r="I230" i="158" s="1"/>
  <c r="C858" i="158"/>
  <c r="I858" i="158" s="1"/>
  <c r="C890" i="158"/>
  <c r="I890" i="158" s="1"/>
  <c r="K1086" i="158"/>
  <c r="AC1086" i="158" s="1" a="1"/>
  <c r="K1064" i="158"/>
  <c r="AC1064" i="158" s="1" a="1"/>
  <c r="K1041" i="158"/>
  <c r="AC1041" i="158" s="1" a="1"/>
  <c r="K1013" i="158"/>
  <c r="AC1013" i="158" s="1" a="1"/>
  <c r="K981" i="158"/>
  <c r="AC981" i="158" s="1" a="1"/>
  <c r="K950" i="158"/>
  <c r="AC950" i="158" s="1" a="1"/>
  <c r="K913" i="158"/>
  <c r="AC913" i="158" s="1" a="1"/>
  <c r="K863" i="158"/>
  <c r="AC863" i="158" s="1" a="1"/>
  <c r="K797" i="158"/>
  <c r="AC797" i="158" s="1" a="1"/>
  <c r="K720" i="158"/>
  <c r="AC720" i="158" s="1" a="1"/>
  <c r="K648" i="158"/>
  <c r="AC648" i="158" s="1" a="1"/>
  <c r="K529" i="158"/>
  <c r="AC529" i="158" s="1" a="1"/>
  <c r="K414" i="158"/>
  <c r="AC414" i="158" s="1" a="1"/>
  <c r="K901" i="158"/>
  <c r="AC901" i="158" s="1" a="1"/>
  <c r="C599" i="158"/>
  <c r="I599" i="158" s="1"/>
  <c r="C306" i="158"/>
  <c r="I306" i="158" s="1"/>
  <c r="C854" i="158"/>
  <c r="I854" i="158" s="1"/>
  <c r="C812" i="158"/>
  <c r="I812" i="158" s="1"/>
  <c r="C762" i="158"/>
  <c r="I762" i="158" s="1"/>
  <c r="C886" i="158"/>
  <c r="I886" i="158" s="1"/>
  <c r="K1037" i="158"/>
  <c r="AC1037" i="158" s="1" a="1"/>
  <c r="K1003" i="158"/>
  <c r="AC1003" i="158" s="1" a="1"/>
  <c r="K979" i="158"/>
  <c r="AC979" i="158" s="1" a="1"/>
  <c r="K949" i="158"/>
  <c r="AC949" i="158" s="1" a="1"/>
  <c r="K912" i="158"/>
  <c r="AC912" i="158" s="1" a="1"/>
  <c r="K849" i="158"/>
  <c r="AC849" i="158" s="1" a="1"/>
  <c r="K718" i="158"/>
  <c r="AC718" i="158" s="1" a="1"/>
  <c r="K634" i="158"/>
  <c r="AC634" i="158" s="1" a="1"/>
  <c r="K509" i="158"/>
  <c r="AC509" i="158" s="1" a="1"/>
  <c r="K387" i="158"/>
  <c r="AC387" i="158" s="1" a="1"/>
  <c r="C532" i="158"/>
  <c r="I532" i="158" s="1"/>
  <c r="K532" i="158"/>
  <c r="AC532" i="158" s="1" a="1"/>
  <c r="C524" i="158"/>
  <c r="I524" i="158" s="1"/>
  <c r="K524" i="158"/>
  <c r="AC524" i="158" s="1" a="1"/>
  <c r="C310" i="158"/>
  <c r="I310" i="158" s="1"/>
  <c r="K310" i="158"/>
  <c r="AC310" i="158" s="1" a="1"/>
  <c r="C766" i="158"/>
  <c r="I766" i="158" s="1"/>
  <c r="K766" i="158"/>
  <c r="AC766" i="158" s="1" a="1"/>
  <c r="C760" i="158"/>
  <c r="I760" i="158" s="1"/>
  <c r="K760" i="158"/>
  <c r="AC760" i="158" s="1" a="1"/>
  <c r="C752" i="158"/>
  <c r="I752" i="158" s="1"/>
  <c r="K752" i="158"/>
  <c r="AC752" i="158" s="1" a="1"/>
  <c r="C740" i="158"/>
  <c r="I740" i="158" s="1"/>
  <c r="K740" i="158"/>
  <c r="AC740" i="158" s="1" a="1"/>
  <c r="C732" i="158"/>
  <c r="I732" i="158" s="1"/>
  <c r="K732" i="158"/>
  <c r="AC732" i="158" s="1" a="1"/>
  <c r="C697" i="158"/>
  <c r="I697" i="158" s="1"/>
  <c r="K697" i="158"/>
  <c r="AC697" i="158" s="1" a="1"/>
  <c r="C341" i="158"/>
  <c r="I341" i="158" s="1"/>
  <c r="K341" i="158"/>
  <c r="AC341" i="158" s="1" a="1"/>
  <c r="C337" i="158"/>
  <c r="I337" i="158" s="1"/>
  <c r="K337" i="158"/>
  <c r="AC337" i="158" s="1" a="1"/>
  <c r="C333" i="158"/>
  <c r="I333" i="158" s="1"/>
  <c r="K333" i="158"/>
  <c r="AC333" i="158" s="1" a="1"/>
  <c r="C329" i="158"/>
  <c r="I329" i="158" s="1"/>
  <c r="K329" i="158"/>
  <c r="AC329" i="158" s="1" a="1"/>
  <c r="C325" i="158"/>
  <c r="I325" i="158" s="1"/>
  <c r="K325" i="158"/>
  <c r="AC325" i="158" s="1" a="1"/>
  <c r="C321" i="158"/>
  <c r="I321" i="158" s="1"/>
  <c r="K321" i="158"/>
  <c r="AC321" i="158" s="1" a="1"/>
  <c r="C785" i="158"/>
  <c r="I785" i="158" s="1"/>
  <c r="K785" i="158"/>
  <c r="AC785" i="158" s="1" a="1"/>
  <c r="C781" i="158"/>
  <c r="I781" i="158" s="1"/>
  <c r="K781" i="158"/>
  <c r="AC781" i="158" s="1" a="1"/>
  <c r="K551" i="158"/>
  <c r="AC551" i="158" s="1" a="1"/>
  <c r="C551" i="158"/>
  <c r="I551" i="158" s="1"/>
  <c r="C547" i="158"/>
  <c r="I547" i="158" s="1"/>
  <c r="K547" i="158"/>
  <c r="AC547" i="158" s="1" a="1"/>
  <c r="C543" i="158"/>
  <c r="I543" i="158" s="1"/>
  <c r="K543" i="158"/>
  <c r="AC543" i="158" s="1" a="1"/>
  <c r="C390" i="158"/>
  <c r="I390" i="158" s="1"/>
  <c r="K390" i="158"/>
  <c r="AC390" i="158" s="1" a="1"/>
  <c r="C386" i="158"/>
  <c r="I386" i="158" s="1"/>
  <c r="K386" i="158"/>
  <c r="AC386" i="158" s="1" a="1"/>
  <c r="C409" i="158"/>
  <c r="I409" i="158" s="1"/>
  <c r="K409" i="158"/>
  <c r="AC409" i="158" s="1" a="1"/>
  <c r="C405" i="158"/>
  <c r="I405" i="158" s="1"/>
  <c r="K405" i="158"/>
  <c r="AC405" i="158" s="1" a="1"/>
  <c r="C401" i="158"/>
  <c r="I401" i="158" s="1"/>
  <c r="K401" i="158"/>
  <c r="AC401" i="158" s="1" a="1"/>
  <c r="C811" i="158"/>
  <c r="I811" i="158" s="1"/>
  <c r="K811" i="158"/>
  <c r="AC811" i="158" s="1" a="1"/>
  <c r="C601" i="158"/>
  <c r="I601" i="158" s="1"/>
  <c r="K601" i="158"/>
  <c r="AC601" i="158" s="1" a="1"/>
  <c r="C590" i="158"/>
  <c r="I590" i="158" s="1"/>
  <c r="K590" i="158"/>
  <c r="AC590" i="158" s="1" a="1"/>
  <c r="C586" i="158"/>
  <c r="I586" i="158" s="1"/>
  <c r="K586" i="158"/>
  <c r="AC586" i="158" s="1" a="1"/>
  <c r="C582" i="158"/>
  <c r="I582" i="158" s="1"/>
  <c r="K582" i="158"/>
  <c r="AC582" i="158" s="1" a="1"/>
  <c r="C578" i="158"/>
  <c r="I578" i="158" s="1"/>
  <c r="K578" i="158"/>
  <c r="AC578" i="158" s="1" a="1"/>
  <c r="C574" i="158"/>
  <c r="I574" i="158" s="1"/>
  <c r="K574" i="158"/>
  <c r="AC574" i="158" s="1" a="1"/>
  <c r="C570" i="158"/>
  <c r="I570" i="158" s="1"/>
  <c r="K570" i="158"/>
  <c r="AC570" i="158" s="1" a="1"/>
  <c r="C566" i="158"/>
  <c r="I566" i="158" s="1"/>
  <c r="K566" i="158"/>
  <c r="AC566" i="158" s="1" a="1"/>
  <c r="C562" i="158"/>
  <c r="I562" i="158" s="1"/>
  <c r="K562" i="158"/>
  <c r="AC562" i="158" s="1" a="1"/>
  <c r="C558" i="158"/>
  <c r="I558" i="158" s="1"/>
  <c r="K558" i="158"/>
  <c r="AC558" i="158" s="1" a="1"/>
  <c r="C443" i="158"/>
  <c r="I443" i="158" s="1"/>
  <c r="K443" i="158"/>
  <c r="AC443" i="158" s="1" a="1"/>
  <c r="C428" i="158"/>
  <c r="I428" i="158" s="1"/>
  <c r="K428" i="158"/>
  <c r="AC428" i="158" s="1" a="1"/>
  <c r="C424" i="158"/>
  <c r="I424" i="158" s="1"/>
  <c r="K424" i="158"/>
  <c r="AC424" i="158" s="1" a="1"/>
  <c r="C420" i="158"/>
  <c r="I420" i="158" s="1"/>
  <c r="K420" i="158"/>
  <c r="AC420" i="158" s="1" a="1"/>
  <c r="C1094" i="158"/>
  <c r="I1094" i="158" s="1"/>
  <c r="K1094" i="158"/>
  <c r="AC1094" i="158" s="1" a="1"/>
  <c r="K939" i="158"/>
  <c r="AC939" i="158" s="1" a="1"/>
  <c r="K902" i="158"/>
  <c r="AC902" i="158" s="1" a="1"/>
  <c r="C848" i="158"/>
  <c r="I848" i="158" s="1"/>
  <c r="K848" i="158"/>
  <c r="AC848" i="158" s="1" a="1"/>
  <c r="C837" i="158"/>
  <c r="I837" i="158" s="1"/>
  <c r="K837" i="158"/>
  <c r="AC837" i="158" s="1" a="1"/>
  <c r="C833" i="158"/>
  <c r="I833" i="158" s="1"/>
  <c r="K833" i="158"/>
  <c r="AC833" i="158" s="1" a="1"/>
  <c r="C829" i="158"/>
  <c r="I829" i="158" s="1"/>
  <c r="K829" i="158"/>
  <c r="AC829" i="158" s="1" a="1"/>
  <c r="C943" i="158"/>
  <c r="I943" i="158" s="1"/>
  <c r="K943" i="158"/>
  <c r="AC943" i="158" s="1" a="1"/>
  <c r="C935" i="158"/>
  <c r="I935" i="158" s="1"/>
  <c r="K935" i="158"/>
  <c r="AC935" i="158" s="1" a="1"/>
  <c r="C931" i="158"/>
  <c r="I931" i="158" s="1"/>
  <c r="K931" i="158"/>
  <c r="AC931" i="158" s="1" a="1"/>
  <c r="C528" i="158"/>
  <c r="I528" i="158" s="1"/>
  <c r="K528" i="158"/>
  <c r="AC528" i="158" s="1" a="1"/>
  <c r="C520" i="158"/>
  <c r="I520" i="158" s="1"/>
  <c r="K520" i="158"/>
  <c r="AC520" i="158" s="1" a="1"/>
  <c r="C756" i="158"/>
  <c r="I756" i="158" s="1"/>
  <c r="K756" i="158"/>
  <c r="AC756" i="158" s="1" a="1"/>
  <c r="C748" i="158"/>
  <c r="I748" i="158" s="1"/>
  <c r="K748" i="158"/>
  <c r="AC748" i="158" s="1" a="1"/>
  <c r="C744" i="158"/>
  <c r="I744" i="158" s="1"/>
  <c r="K744" i="158"/>
  <c r="AC744" i="158" s="1" a="1"/>
  <c r="C800" i="158"/>
  <c r="I800" i="158" s="1"/>
  <c r="K800" i="158"/>
  <c r="AC800" i="158" s="1" a="1"/>
  <c r="C796" i="158"/>
  <c r="I796" i="158" s="1"/>
  <c r="K796" i="158"/>
  <c r="AC796" i="158" s="1" a="1"/>
  <c r="C789" i="158"/>
  <c r="I789" i="158" s="1"/>
  <c r="K789" i="158"/>
  <c r="AC789" i="158" s="1" a="1"/>
  <c r="C777" i="158"/>
  <c r="I777" i="158" s="1"/>
  <c r="K777" i="158"/>
  <c r="AC777" i="158" s="1" a="1"/>
  <c r="C620" i="158"/>
  <c r="I620" i="158" s="1"/>
  <c r="K620" i="158"/>
  <c r="AC620" i="158" s="1" a="1"/>
  <c r="C612" i="158"/>
  <c r="I612" i="158" s="1"/>
  <c r="K612" i="158"/>
  <c r="AC612" i="158" s="1" a="1"/>
  <c r="C608" i="158"/>
  <c r="I608" i="158" s="1"/>
  <c r="K608" i="158"/>
  <c r="AC608" i="158" s="1" a="1"/>
  <c r="C462" i="158"/>
  <c r="I462" i="158" s="1"/>
  <c r="K462" i="158"/>
  <c r="AC462" i="158" s="1" a="1"/>
  <c r="C458" i="158"/>
  <c r="I458" i="158" s="1"/>
  <c r="K458" i="158"/>
  <c r="AC458" i="158" s="1" a="1"/>
  <c r="C454" i="158"/>
  <c r="I454" i="158" s="1"/>
  <c r="K454" i="158"/>
  <c r="AC454" i="158" s="1" a="1"/>
  <c r="C265" i="158"/>
  <c r="I265" i="158" s="1"/>
  <c r="K265" i="158"/>
  <c r="AC265" i="158" s="1" a="1"/>
  <c r="C261" i="158"/>
  <c r="I261" i="158" s="1"/>
  <c r="K261" i="158"/>
  <c r="AC261" i="158" s="1" a="1"/>
  <c r="C254" i="158"/>
  <c r="I254" i="158" s="1"/>
  <c r="K254" i="158"/>
  <c r="AC254" i="158" s="1" a="1"/>
  <c r="C882" i="158"/>
  <c r="I882" i="158" s="1"/>
  <c r="K882" i="158"/>
  <c r="AC882" i="158" s="1" a="1"/>
  <c r="C878" i="158"/>
  <c r="I878" i="158" s="1"/>
  <c r="K878" i="158"/>
  <c r="AC878" i="158" s="1" a="1"/>
  <c r="C855" i="158"/>
  <c r="I855" i="158" s="1"/>
  <c r="K855" i="158"/>
  <c r="AC855" i="158" s="1" a="1"/>
  <c r="K1096" i="158"/>
  <c r="AC1096" i="158" s="1" a="1"/>
  <c r="C671" i="158"/>
  <c r="I671" i="158" s="1"/>
  <c r="K671" i="158"/>
  <c r="AC671" i="158" s="1" a="1"/>
  <c r="K481" i="158"/>
  <c r="AC481" i="158" s="1" a="1"/>
  <c r="C481" i="158"/>
  <c r="I481" i="158" s="1"/>
  <c r="C477" i="158"/>
  <c r="I477" i="158" s="1"/>
  <c r="K477" i="158"/>
  <c r="AC477" i="158" s="1" a="1"/>
  <c r="K291" i="158"/>
  <c r="AC291" i="158" s="1" a="1"/>
  <c r="C291" i="158"/>
  <c r="I291" i="158" s="1"/>
  <c r="C287" i="158"/>
  <c r="I287" i="158" s="1"/>
  <c r="K287" i="158"/>
  <c r="AC287" i="158" s="1" a="1"/>
  <c r="C279" i="158"/>
  <c r="I279" i="158" s="1"/>
  <c r="K279" i="158"/>
  <c r="AC279" i="158" s="1" a="1"/>
  <c r="C272" i="158"/>
  <c r="I272" i="158" s="1"/>
  <c r="K272" i="158"/>
  <c r="AC272" i="158" s="1" a="1"/>
  <c r="K914" i="158"/>
  <c r="AC914" i="158" s="1" a="1"/>
  <c r="C914" i="158"/>
  <c r="I914" i="158" s="1"/>
  <c r="C910" i="158"/>
  <c r="I910" i="158" s="1"/>
  <c r="K910" i="158"/>
  <c r="AC910" i="158" s="1" a="1"/>
  <c r="C906" i="158"/>
  <c r="I906" i="158" s="1"/>
  <c r="K906" i="158"/>
  <c r="AC906" i="158" s="1" a="1"/>
  <c r="C898" i="158"/>
  <c r="I898" i="158" s="1"/>
  <c r="K898" i="158"/>
  <c r="AC898" i="158" s="1" a="1"/>
  <c r="C894" i="158"/>
  <c r="I894" i="158" s="1"/>
  <c r="K894" i="158"/>
  <c r="AC894" i="158" s="1" a="1"/>
  <c r="C883" i="158"/>
  <c r="I883" i="158" s="1"/>
  <c r="K883" i="158"/>
  <c r="AC883" i="158" s="1" a="1"/>
  <c r="C962" i="158"/>
  <c r="I962" i="158" s="1"/>
  <c r="K962" i="158"/>
  <c r="AC962" i="158" s="1" a="1"/>
  <c r="K686" i="158"/>
  <c r="AC686" i="158" s="1" a="1"/>
  <c r="K616" i="158"/>
  <c r="AC616" i="158" s="1" a="1"/>
  <c r="C724" i="158"/>
  <c r="I724" i="158" s="1"/>
  <c r="K724" i="158"/>
  <c r="AC724" i="158" s="1" a="1"/>
  <c r="C716" i="158"/>
  <c r="I716" i="158" s="1"/>
  <c r="K716" i="158"/>
  <c r="AC716" i="158" s="1" a="1"/>
  <c r="C708" i="158"/>
  <c r="I708" i="158" s="1"/>
  <c r="K708" i="158"/>
  <c r="AC708" i="158" s="1" a="1"/>
  <c r="C704" i="158"/>
  <c r="I704" i="158" s="1"/>
  <c r="K704" i="158"/>
  <c r="AC704" i="158" s="1" a="1"/>
  <c r="C700" i="158"/>
  <c r="I700" i="158" s="1"/>
  <c r="K700" i="158"/>
  <c r="AC700" i="158" s="1" a="1"/>
  <c r="C693" i="158"/>
  <c r="I693" i="158" s="1"/>
  <c r="K693" i="158"/>
  <c r="AC693" i="158" s="1" a="1"/>
  <c r="C682" i="158"/>
  <c r="I682" i="158" s="1"/>
  <c r="K682" i="158"/>
  <c r="AC682" i="158" s="1" a="1"/>
  <c r="C663" i="158"/>
  <c r="I663" i="158" s="1"/>
  <c r="K663" i="158"/>
  <c r="AC663" i="158" s="1" a="1"/>
  <c r="C655" i="158"/>
  <c r="I655" i="158" s="1"/>
  <c r="K655" i="158"/>
  <c r="AC655" i="158" s="1" a="1"/>
  <c r="C647" i="158"/>
  <c r="I647" i="158" s="1"/>
  <c r="K647" i="158"/>
  <c r="AC647" i="158" s="1" a="1"/>
  <c r="C639" i="158"/>
  <c r="I639" i="158" s="1"/>
  <c r="K639" i="158"/>
  <c r="AC639" i="158" s="1" a="1"/>
  <c r="C627" i="158"/>
  <c r="I627" i="158" s="1"/>
  <c r="K627" i="158"/>
  <c r="AC627" i="158" s="1" a="1"/>
  <c r="C623" i="158"/>
  <c r="I623" i="158" s="1"/>
  <c r="K623" i="158"/>
  <c r="AC623" i="158" s="1" a="1"/>
  <c r="C604" i="158"/>
  <c r="I604" i="158" s="1"/>
  <c r="K604" i="158"/>
  <c r="AC604" i="158" s="1" a="1"/>
  <c r="C597" i="158"/>
  <c r="I597" i="158" s="1"/>
  <c r="K597" i="158"/>
  <c r="AC597" i="158" s="1" a="1"/>
  <c r="C554" i="158"/>
  <c r="I554" i="158" s="1"/>
  <c r="K554" i="158"/>
  <c r="AC554" i="158" s="1" a="1"/>
  <c r="C535" i="158"/>
  <c r="I535" i="158" s="1"/>
  <c r="K535" i="158"/>
  <c r="AC535" i="158" s="1" a="1"/>
  <c r="C516" i="158"/>
  <c r="I516" i="158" s="1"/>
  <c r="K516" i="158"/>
  <c r="AC516" i="158" s="1" a="1"/>
  <c r="C512" i="158"/>
  <c r="I512" i="158" s="1"/>
  <c r="K512" i="158"/>
  <c r="AC512" i="158" s="1" a="1"/>
  <c r="C508" i="158"/>
  <c r="I508" i="158" s="1"/>
  <c r="K508" i="158"/>
  <c r="AC508" i="158" s="1" a="1"/>
  <c r="C500" i="158"/>
  <c r="I500" i="158" s="1"/>
  <c r="K500" i="158"/>
  <c r="AC500" i="158" s="1" a="1"/>
  <c r="C469" i="158"/>
  <c r="I469" i="158" s="1"/>
  <c r="K469" i="158"/>
  <c r="AC469" i="158" s="1" a="1"/>
  <c r="C446" i="158"/>
  <c r="I446" i="158" s="1"/>
  <c r="K446" i="158"/>
  <c r="AC446" i="158" s="1" a="1"/>
  <c r="C439" i="158"/>
  <c r="I439" i="158" s="1"/>
  <c r="K439" i="158"/>
  <c r="AC439" i="158" s="1" a="1"/>
  <c r="C435" i="158"/>
  <c r="I435" i="158" s="1"/>
  <c r="K435" i="158"/>
  <c r="AC435" i="158" s="1" a="1"/>
  <c r="C412" i="158"/>
  <c r="I412" i="158" s="1"/>
  <c r="K412" i="158"/>
  <c r="AC412" i="158" s="1" a="1"/>
  <c r="C397" i="158"/>
  <c r="I397" i="158" s="1"/>
  <c r="K397" i="158"/>
  <c r="AC397" i="158" s="1" a="1"/>
  <c r="C382" i="158"/>
  <c r="I382" i="158" s="1"/>
  <c r="K382" i="158"/>
  <c r="AC382" i="158" s="1" a="1"/>
  <c r="C378" i="158"/>
  <c r="I378" i="158" s="1"/>
  <c r="K378" i="158"/>
  <c r="AC378" i="158" s="1" a="1"/>
  <c r="C366" i="158"/>
  <c r="I366" i="158" s="1"/>
  <c r="K366" i="158"/>
  <c r="AC366" i="158" s="1" a="1"/>
  <c r="C351" i="158"/>
  <c r="I351" i="158" s="1"/>
  <c r="K351" i="158"/>
  <c r="AC351" i="158" s="1" a="1"/>
  <c r="C344" i="158"/>
  <c r="I344" i="158" s="1"/>
  <c r="K344" i="158"/>
  <c r="AC344" i="158" s="1" a="1"/>
  <c r="C302" i="158"/>
  <c r="I302" i="158" s="1"/>
  <c r="K302" i="158"/>
  <c r="AC302" i="158" s="1" a="1"/>
  <c r="C275" i="158"/>
  <c r="I275" i="158" s="1"/>
  <c r="K275" i="158"/>
  <c r="AC275" i="158" s="1" a="1"/>
  <c r="C268" i="158"/>
  <c r="I268" i="158" s="1"/>
  <c r="K268" i="158"/>
  <c r="AC268" i="158" s="1" a="1"/>
  <c r="C238" i="158"/>
  <c r="I238" i="158" s="1"/>
  <c r="K238" i="158"/>
  <c r="AC238" i="158" s="1" a="1"/>
  <c r="C874" i="158"/>
  <c r="I874" i="158" s="1"/>
  <c r="K874" i="158"/>
  <c r="AC874" i="158" s="1" a="1"/>
  <c r="C866" i="158"/>
  <c r="I866" i="158" s="1"/>
  <c r="K866" i="158"/>
  <c r="AC866" i="158" s="1" a="1"/>
  <c r="C851" i="158"/>
  <c r="I851" i="158" s="1"/>
  <c r="K851" i="158"/>
  <c r="AC851" i="158" s="1" a="1"/>
  <c r="C818" i="158"/>
  <c r="I818" i="158" s="1"/>
  <c r="K818" i="158"/>
  <c r="AC818" i="158" s="1" a="1"/>
  <c r="C803" i="158"/>
  <c r="I803" i="158" s="1"/>
  <c r="K803" i="158"/>
  <c r="AC803" i="158" s="1" a="1"/>
  <c r="C792" i="158"/>
  <c r="I792" i="158" s="1"/>
  <c r="K792" i="158"/>
  <c r="AC792" i="158" s="1" a="1"/>
  <c r="C954" i="158"/>
  <c r="I954" i="158" s="1"/>
  <c r="K954" i="158"/>
  <c r="AC954" i="158" s="1" a="1"/>
  <c r="C946" i="158"/>
  <c r="I946" i="158" s="1"/>
  <c r="K946" i="158"/>
  <c r="AC946" i="158" s="1" a="1"/>
  <c r="C1012" i="158"/>
  <c r="I1012" i="158" s="1"/>
  <c r="K1012" i="158"/>
  <c r="AC1012" i="158" s="1" a="1"/>
  <c r="C1004" i="158"/>
  <c r="I1004" i="158" s="1"/>
  <c r="K1004" i="158"/>
  <c r="AC1004" i="158" s="1" a="1"/>
  <c r="C996" i="158"/>
  <c r="I996" i="158" s="1"/>
  <c r="K996" i="158"/>
  <c r="AC996" i="158" s="1" a="1"/>
  <c r="C988" i="158"/>
  <c r="I988" i="158" s="1"/>
  <c r="K988" i="158"/>
  <c r="AC988" i="158" s="1" a="1"/>
  <c r="C980" i="158"/>
  <c r="I980" i="158" s="1"/>
  <c r="K980" i="158"/>
  <c r="AC980" i="158" s="1" a="1"/>
  <c r="C972" i="158"/>
  <c r="I972" i="158" s="1"/>
  <c r="K972" i="158"/>
  <c r="AC972" i="158" s="1" a="1"/>
  <c r="C1058" i="158"/>
  <c r="I1058" i="158" s="1"/>
  <c r="K1058" i="158"/>
  <c r="AC1058" i="158" s="1" a="1"/>
  <c r="C1050" i="158"/>
  <c r="I1050" i="158" s="1"/>
  <c r="K1050" i="158"/>
  <c r="AC1050" i="158" s="1" a="1"/>
  <c r="K1040" i="158"/>
  <c r="AC1040" i="158" s="1" a="1"/>
  <c r="K862" i="158"/>
  <c r="AC862" i="158" s="1" a="1"/>
  <c r="K614" i="158"/>
  <c r="AC614" i="158" s="1" a="1"/>
  <c r="K593" i="158"/>
  <c r="AC593" i="158" s="1" a="1"/>
  <c r="K550" i="158"/>
  <c r="AC550" i="158" s="1" a="1"/>
  <c r="K465" i="158"/>
  <c r="AC465" i="158" s="1" a="1"/>
  <c r="K362" i="158"/>
  <c r="AC362" i="158" s="1" a="1"/>
  <c r="K286" i="158"/>
  <c r="AC286" i="158" s="1" a="1"/>
  <c r="K234" i="158"/>
  <c r="AC234" i="158" s="1" a="1"/>
  <c r="C755" i="158"/>
  <c r="I755" i="158" s="1"/>
  <c r="K755" i="158"/>
  <c r="AC755" i="158" s="1" a="1"/>
  <c r="C747" i="158"/>
  <c r="I747" i="158" s="1"/>
  <c r="K747" i="158"/>
  <c r="AC747" i="158" s="1" a="1"/>
  <c r="C735" i="158"/>
  <c r="I735" i="158" s="1"/>
  <c r="K735" i="158"/>
  <c r="AC735" i="158" s="1" a="1"/>
  <c r="C670" i="158"/>
  <c r="I670" i="158" s="1"/>
  <c r="K670" i="158"/>
  <c r="AC670" i="158" s="1" a="1"/>
  <c r="C619" i="158"/>
  <c r="I619" i="158" s="1"/>
  <c r="K619" i="158"/>
  <c r="AC619" i="158" s="1" a="1"/>
  <c r="C615" i="158"/>
  <c r="I615" i="158" s="1"/>
  <c r="K615" i="158"/>
  <c r="AC615" i="158" s="1" a="1"/>
  <c r="C607" i="158"/>
  <c r="I607" i="158" s="1"/>
  <c r="K607" i="158"/>
  <c r="AC607" i="158" s="1" a="1"/>
  <c r="C585" i="158"/>
  <c r="I585" i="158" s="1"/>
  <c r="K585" i="158"/>
  <c r="AC585" i="158" s="1" a="1"/>
  <c r="C577" i="158"/>
  <c r="I577" i="158" s="1"/>
  <c r="K577" i="158"/>
  <c r="AC577" i="158" s="1" a="1"/>
  <c r="C569" i="158"/>
  <c r="I569" i="158" s="1"/>
  <c r="K569" i="158"/>
  <c r="AC569" i="158" s="1" a="1"/>
  <c r="C565" i="158"/>
  <c r="I565" i="158" s="1"/>
  <c r="K565" i="158"/>
  <c r="AC565" i="158" s="1" a="1"/>
  <c r="C542" i="158"/>
  <c r="I542" i="158" s="1"/>
  <c r="K542" i="158"/>
  <c r="AC542" i="158" s="1" a="1"/>
  <c r="C531" i="158"/>
  <c r="I531" i="158" s="1"/>
  <c r="K531" i="158"/>
  <c r="AC531" i="158" s="1" a="1"/>
  <c r="C527" i="158"/>
  <c r="I527" i="158" s="1"/>
  <c r="K527" i="158"/>
  <c r="AC527" i="158" s="1" a="1"/>
  <c r="C523" i="158"/>
  <c r="I523" i="158" s="1"/>
  <c r="K523" i="158"/>
  <c r="AC523" i="158" s="1" a="1"/>
  <c r="C461" i="158"/>
  <c r="I461" i="158" s="1"/>
  <c r="K461" i="158"/>
  <c r="AC461" i="158" s="1" a="1"/>
  <c r="C457" i="158"/>
  <c r="I457" i="158" s="1"/>
  <c r="K457" i="158"/>
  <c r="AC457" i="158" s="1" a="1"/>
  <c r="C453" i="158"/>
  <c r="I453" i="158" s="1"/>
  <c r="K453" i="158"/>
  <c r="AC453" i="158" s="1" a="1"/>
  <c r="C442" i="158"/>
  <c r="I442" i="158" s="1"/>
  <c r="K442" i="158"/>
  <c r="AC442" i="158" s="1" a="1"/>
  <c r="C423" i="158"/>
  <c r="I423" i="158" s="1"/>
  <c r="K423" i="158"/>
  <c r="AC423" i="158" s="1" a="1"/>
  <c r="C408" i="158"/>
  <c r="I408" i="158" s="1"/>
  <c r="K408" i="158"/>
  <c r="AC408" i="158" s="1" a="1"/>
  <c r="C404" i="158"/>
  <c r="I404" i="158" s="1"/>
  <c r="K404" i="158"/>
  <c r="AC404" i="158" s="1" a="1"/>
  <c r="C393" i="158"/>
  <c r="I393" i="158" s="1"/>
  <c r="K393" i="158"/>
  <c r="AC393" i="158" s="1" a="1"/>
  <c r="C389" i="158"/>
  <c r="I389" i="158" s="1"/>
  <c r="K389" i="158"/>
  <c r="AC389" i="158" s="1" a="1"/>
  <c r="C332" i="158"/>
  <c r="I332" i="158" s="1"/>
  <c r="K332" i="158"/>
  <c r="AC332" i="158" s="1" a="1"/>
  <c r="C328" i="158"/>
  <c r="I328" i="158" s="1"/>
  <c r="K328" i="158"/>
  <c r="AC328" i="158" s="1" a="1"/>
  <c r="C309" i="158"/>
  <c r="I309" i="158" s="1"/>
  <c r="K309" i="158"/>
  <c r="AC309" i="158" s="1" a="1"/>
  <c r="C290" i="158"/>
  <c r="I290" i="158" s="1"/>
  <c r="K290" i="158"/>
  <c r="AC290" i="158" s="1" a="1"/>
  <c r="C282" i="158"/>
  <c r="I282" i="158" s="1"/>
  <c r="K282" i="158"/>
  <c r="AC282" i="158" s="1" a="1"/>
  <c r="C271" i="158"/>
  <c r="I271" i="158" s="1"/>
  <c r="K271" i="158"/>
  <c r="AC271" i="158" s="1" a="1"/>
  <c r="C264" i="158"/>
  <c r="I264" i="158" s="1"/>
  <c r="K264" i="158"/>
  <c r="AC264" i="158" s="1" a="1"/>
  <c r="C253" i="158"/>
  <c r="I253" i="158" s="1"/>
  <c r="K253" i="158"/>
  <c r="AC253" i="158" s="1" a="1"/>
  <c r="C836" i="158"/>
  <c r="I836" i="158" s="1"/>
  <c r="K836" i="158"/>
  <c r="AC836" i="158" s="1" a="1"/>
  <c r="C828" i="158"/>
  <c r="I828" i="158" s="1"/>
  <c r="K828" i="158"/>
  <c r="AC828" i="158" s="1" a="1"/>
  <c r="C810" i="158"/>
  <c r="I810" i="158" s="1"/>
  <c r="K810" i="158"/>
  <c r="AC810" i="158" s="1" a="1"/>
  <c r="C788" i="158"/>
  <c r="I788" i="158" s="1"/>
  <c r="K788" i="158"/>
  <c r="AC788" i="158" s="1" a="1"/>
  <c r="C784" i="158"/>
  <c r="I784" i="158" s="1"/>
  <c r="K784" i="158"/>
  <c r="AC784" i="158" s="1" a="1"/>
  <c r="C780" i="158"/>
  <c r="I780" i="158" s="1"/>
  <c r="K780" i="158"/>
  <c r="AC780" i="158" s="1" a="1"/>
  <c r="C765" i="158"/>
  <c r="I765" i="158" s="1"/>
  <c r="K765" i="158"/>
  <c r="AC765" i="158" s="1" a="1"/>
  <c r="C938" i="158"/>
  <c r="I938" i="158" s="1"/>
  <c r="K938" i="158"/>
  <c r="AC938" i="158" s="1" a="1"/>
  <c r="C930" i="158"/>
  <c r="I930" i="158" s="1"/>
  <c r="K930" i="158"/>
  <c r="AC930" i="158" s="1" a="1"/>
  <c r="K1048" i="158"/>
  <c r="AC1048" i="158" s="1" a="1"/>
  <c r="K1039" i="158"/>
  <c r="AC1039" i="158" s="1" a="1"/>
  <c r="K1030" i="158"/>
  <c r="AC1030" i="158" s="1" a="1"/>
  <c r="K1021" i="158"/>
  <c r="AC1021" i="158" s="1" a="1"/>
  <c r="K1011" i="158"/>
  <c r="AC1011" i="158" s="1" a="1"/>
  <c r="K1000" i="158"/>
  <c r="AC1000" i="158" s="1" a="1"/>
  <c r="K990" i="158"/>
  <c r="AC990" i="158" s="1" a="1"/>
  <c r="K968" i="158"/>
  <c r="AC968" i="158" s="1" a="1"/>
  <c r="K958" i="158"/>
  <c r="AC958" i="158" s="1" a="1"/>
  <c r="K947" i="158"/>
  <c r="AC947" i="158" s="1" a="1"/>
  <c r="K936" i="158"/>
  <c r="AC936" i="158" s="1" a="1"/>
  <c r="K925" i="158"/>
  <c r="AC925" i="158" s="1" a="1"/>
  <c r="K911" i="158"/>
  <c r="AC911" i="158" s="1" a="1"/>
  <c r="K897" i="158"/>
  <c r="AC897" i="158" s="1" a="1"/>
  <c r="K872" i="158"/>
  <c r="AC872" i="158" s="1" a="1"/>
  <c r="K861" i="158"/>
  <c r="AC861" i="158" s="1" a="1"/>
  <c r="K847" i="158"/>
  <c r="AC847" i="158" s="1" a="1"/>
  <c r="K808" i="158"/>
  <c r="AC808" i="158" s="1" a="1"/>
  <c r="K795" i="158"/>
  <c r="AC795" i="158" s="1" a="1"/>
  <c r="K779" i="158"/>
  <c r="AC779" i="158" s="1" a="1"/>
  <c r="K763" i="158"/>
  <c r="AC763" i="158" s="1" a="1"/>
  <c r="K750" i="158"/>
  <c r="AC750" i="158" s="1" a="1"/>
  <c r="K731" i="158"/>
  <c r="AC731" i="158" s="1" a="1"/>
  <c r="K717" i="158"/>
  <c r="AC717" i="158" s="1" a="1"/>
  <c r="K680" i="158"/>
  <c r="AC680" i="158" s="1" a="1"/>
  <c r="K665" i="158"/>
  <c r="AC665" i="158" s="1" a="1"/>
  <c r="K646" i="158"/>
  <c r="AC646" i="158" s="1" a="1"/>
  <c r="K632" i="158"/>
  <c r="AC632" i="158" s="1" a="1"/>
  <c r="K613" i="158"/>
  <c r="AC613" i="158" s="1" a="1"/>
  <c r="K592" i="158"/>
  <c r="AC592" i="158" s="1" a="1"/>
  <c r="K549" i="158"/>
  <c r="AC549" i="158" s="1" a="1"/>
  <c r="K506" i="158"/>
  <c r="AC506" i="158" s="1" a="1"/>
  <c r="K485" i="158"/>
  <c r="AC485" i="158" s="1" a="1"/>
  <c r="K464" i="158"/>
  <c r="AC464" i="158" s="1" a="1"/>
  <c r="K438" i="158"/>
  <c r="AC438" i="158" s="1" a="1"/>
  <c r="K411" i="158"/>
  <c r="AC411" i="158" s="1" a="1"/>
  <c r="K361" i="158"/>
  <c r="AC361" i="158" s="1" a="1"/>
  <c r="K336" i="158"/>
  <c r="AC336" i="158" s="1" a="1"/>
  <c r="K258" i="158"/>
  <c r="AC258" i="158" s="1" a="1"/>
  <c r="K233" i="158"/>
  <c r="AC233" i="158" s="1" a="1"/>
  <c r="C751" i="158"/>
  <c r="I751" i="158" s="1"/>
  <c r="K751" i="158"/>
  <c r="AC751" i="158" s="1" a="1"/>
  <c r="C743" i="158"/>
  <c r="I743" i="158" s="1"/>
  <c r="K743" i="158"/>
  <c r="AC743" i="158" s="1" a="1"/>
  <c r="C611" i="158"/>
  <c r="I611" i="158" s="1"/>
  <c r="K611" i="158"/>
  <c r="AC611" i="158" s="1" a="1"/>
  <c r="C727" i="158"/>
  <c r="I727" i="158" s="1"/>
  <c r="K727" i="158"/>
  <c r="AC727" i="158" s="1" a="1"/>
  <c r="C723" i="158"/>
  <c r="I723" i="158" s="1"/>
  <c r="K723" i="158"/>
  <c r="AC723" i="158" s="1" a="1"/>
  <c r="C719" i="158"/>
  <c r="I719" i="158" s="1"/>
  <c r="K719" i="158"/>
  <c r="AC719" i="158" s="1" a="1"/>
  <c r="C715" i="158"/>
  <c r="I715" i="158" s="1"/>
  <c r="K715" i="158"/>
  <c r="AC715" i="158" s="1" a="1"/>
  <c r="C711" i="158"/>
  <c r="I711" i="158" s="1"/>
  <c r="K711" i="158"/>
  <c r="AC711" i="158" s="1" a="1"/>
  <c r="C703" i="158"/>
  <c r="I703" i="158" s="1"/>
  <c r="K703" i="158"/>
  <c r="AC703" i="158" s="1" a="1"/>
  <c r="C692" i="158"/>
  <c r="I692" i="158" s="1"/>
  <c r="K692" i="158"/>
  <c r="AC692" i="158" s="1" a="1"/>
  <c r="C688" i="158"/>
  <c r="I688" i="158" s="1"/>
  <c r="C681" i="158"/>
  <c r="I681" i="158" s="1"/>
  <c r="K681" i="158"/>
  <c r="AC681" i="158" s="1" a="1"/>
  <c r="C677" i="158"/>
  <c r="I677" i="158" s="1"/>
  <c r="C662" i="158"/>
  <c r="I662" i="158" s="1"/>
  <c r="K662" i="158"/>
  <c r="AC662" i="158" s="1" a="1"/>
  <c r="C650" i="158"/>
  <c r="I650" i="158" s="1"/>
  <c r="K650" i="158"/>
  <c r="AC650" i="158" s="1" a="1"/>
  <c r="C638" i="158"/>
  <c r="I638" i="158" s="1"/>
  <c r="K638" i="158"/>
  <c r="AC638" i="158" s="1" a="1"/>
  <c r="C630" i="158"/>
  <c r="I630" i="158" s="1"/>
  <c r="K630" i="158"/>
  <c r="AC630" i="158" s="1" a="1"/>
  <c r="C603" i="158"/>
  <c r="I603" i="158" s="1"/>
  <c r="C596" i="158"/>
  <c r="I596" i="158" s="1"/>
  <c r="K596" i="158"/>
  <c r="AC596" i="158" s="1" a="1"/>
  <c r="C553" i="158"/>
  <c r="I553" i="158" s="1"/>
  <c r="K553" i="158"/>
  <c r="AC553" i="158" s="1" a="1"/>
  <c r="C515" i="158"/>
  <c r="I515" i="158" s="1"/>
  <c r="K515" i="158"/>
  <c r="AC515" i="158" s="1" a="1"/>
  <c r="C511" i="158"/>
  <c r="I511" i="158" s="1"/>
  <c r="K511" i="158"/>
  <c r="AC511" i="158" s="1" a="1"/>
  <c r="C503" i="158"/>
  <c r="I503" i="158" s="1"/>
  <c r="K503" i="158"/>
  <c r="AC503" i="158" s="1" a="1"/>
  <c r="C499" i="158"/>
  <c r="I499" i="158" s="1"/>
  <c r="K499" i="158"/>
  <c r="AC499" i="158" s="1" a="1"/>
  <c r="C495" i="158"/>
  <c r="I495" i="158" s="1"/>
  <c r="K495" i="158"/>
  <c r="AC495" i="158" s="1" a="1"/>
  <c r="C491" i="158"/>
  <c r="I491" i="158" s="1"/>
  <c r="K491" i="158"/>
  <c r="AC491" i="158" s="1" a="1"/>
  <c r="C487" i="158"/>
  <c r="I487" i="158" s="1"/>
  <c r="K487" i="158"/>
  <c r="AC487" i="158" s="1" a="1"/>
  <c r="C483" i="158"/>
  <c r="I483" i="158" s="1"/>
  <c r="K483" i="158"/>
  <c r="AC483" i="158" s="1" a="1"/>
  <c r="C449" i="158"/>
  <c r="I449" i="158" s="1"/>
  <c r="K449" i="158"/>
  <c r="AC449" i="158" s="1" a="1"/>
  <c r="C445" i="158"/>
  <c r="I445" i="158" s="1"/>
  <c r="C415" i="158"/>
  <c r="I415" i="158" s="1"/>
  <c r="K415" i="158"/>
  <c r="AC415" i="158" s="1" a="1"/>
  <c r="C396" i="158"/>
  <c r="I396" i="158" s="1"/>
  <c r="C385" i="158"/>
  <c r="I385" i="158" s="1"/>
  <c r="K385" i="158"/>
  <c r="AC385" i="158" s="1" a="1"/>
  <c r="C381" i="158"/>
  <c r="I381" i="158" s="1"/>
  <c r="K381" i="158"/>
  <c r="AC381" i="158" s="1" a="1"/>
  <c r="C373" i="158"/>
  <c r="I373" i="158" s="1"/>
  <c r="K373" i="158"/>
  <c r="AC373" i="158" s="1" a="1"/>
  <c r="C369" i="158"/>
  <c r="I369" i="158" s="1"/>
  <c r="K369" i="158"/>
  <c r="AC369" i="158" s="1" a="1"/>
  <c r="C365" i="158"/>
  <c r="I365" i="158" s="1"/>
  <c r="K365" i="158"/>
  <c r="AC365" i="158" s="1" a="1"/>
  <c r="C354" i="158"/>
  <c r="I354" i="158" s="1"/>
  <c r="K354" i="158"/>
  <c r="AC354" i="158" s="1" a="1"/>
  <c r="C343" i="158"/>
  <c r="I343" i="158" s="1"/>
  <c r="K343" i="158"/>
  <c r="AC343" i="158" s="1" a="1"/>
  <c r="C316" i="158"/>
  <c r="I316" i="158" s="1"/>
  <c r="K316" i="158"/>
  <c r="AC316" i="158" s="1" a="1"/>
  <c r="C305" i="158"/>
  <c r="I305" i="158" s="1"/>
  <c r="K305" i="158"/>
  <c r="AC305" i="158" s="1" a="1"/>
  <c r="C301" i="158"/>
  <c r="I301" i="158" s="1"/>
  <c r="K301" i="158"/>
  <c r="AC301" i="158" s="1" a="1"/>
  <c r="C293" i="158"/>
  <c r="I293" i="158" s="1"/>
  <c r="K293" i="158"/>
  <c r="AC293" i="158" s="1" a="1"/>
  <c r="C245" i="158"/>
  <c r="I245" i="158" s="1"/>
  <c r="K245" i="158"/>
  <c r="AC245" i="158" s="1" a="1"/>
  <c r="C241" i="158"/>
  <c r="I241" i="158" s="1"/>
  <c r="K241" i="158"/>
  <c r="AC241" i="158" s="1" a="1"/>
  <c r="C237" i="158"/>
  <c r="I237" i="158" s="1"/>
  <c r="K237" i="158"/>
  <c r="AC237" i="158" s="1" a="1"/>
  <c r="C850" i="158"/>
  <c r="I850" i="158" s="1"/>
  <c r="K850" i="158"/>
  <c r="AC850" i="158" s="1" a="1"/>
  <c r="C843" i="158"/>
  <c r="I843" i="158" s="1"/>
  <c r="K843" i="158"/>
  <c r="AC843" i="158" s="1" a="1"/>
  <c r="C802" i="158"/>
  <c r="I802" i="158" s="1"/>
  <c r="K802" i="158"/>
  <c r="AC802" i="158" s="1" a="1"/>
  <c r="C772" i="158"/>
  <c r="I772" i="158" s="1"/>
  <c r="K772" i="158"/>
  <c r="AC772" i="158" s="1" a="1"/>
  <c r="C924" i="158"/>
  <c r="I924" i="158" s="1"/>
  <c r="K924" i="158"/>
  <c r="AC924" i="158" s="1" a="1"/>
  <c r="C916" i="158"/>
  <c r="I916" i="158" s="1"/>
  <c r="K916" i="158"/>
  <c r="AC916" i="158" s="1" a="1"/>
  <c r="C1074" i="158"/>
  <c r="I1074" i="158" s="1"/>
  <c r="K1074" i="158"/>
  <c r="AC1074" i="158" s="1" a="1"/>
  <c r="C1066" i="158"/>
  <c r="I1066" i="158" s="1"/>
  <c r="K1066" i="158"/>
  <c r="AC1066" i="158" s="1" a="1"/>
  <c r="C1090" i="158"/>
  <c r="I1090" i="158" s="1"/>
  <c r="K1090" i="158"/>
  <c r="AC1090" i="158" s="1" a="1"/>
  <c r="C1082" i="158"/>
  <c r="I1082" i="158" s="1"/>
  <c r="K1082" i="158"/>
  <c r="AC1082" i="158" s="1" a="1"/>
  <c r="K1093" i="158"/>
  <c r="AC1093" i="158" s="1" a="1"/>
  <c r="K1084" i="158"/>
  <c r="AC1084" i="158" s="1" a="1"/>
  <c r="K1065" i="158"/>
  <c r="AC1065" i="158" s="1" a="1"/>
  <c r="K1056" i="158"/>
  <c r="AC1056" i="158" s="1" a="1"/>
  <c r="K1047" i="158"/>
  <c r="AC1047" i="158" s="1" a="1"/>
  <c r="K1038" i="158"/>
  <c r="AC1038" i="158" s="1" a="1"/>
  <c r="K1029" i="158"/>
  <c r="AC1029" i="158" s="1" a="1"/>
  <c r="K1020" i="158"/>
  <c r="AC1020" i="158" s="1" a="1"/>
  <c r="K1009" i="158"/>
  <c r="AC1009" i="158" s="1" a="1"/>
  <c r="K999" i="158"/>
  <c r="AC999" i="158" s="1" a="1"/>
  <c r="K989" i="158"/>
  <c r="AC989" i="158" s="1" a="1"/>
  <c r="K977" i="158"/>
  <c r="AC977" i="158" s="1" a="1"/>
  <c r="K967" i="158"/>
  <c r="AC967" i="158" s="1" a="1"/>
  <c r="K957" i="158"/>
  <c r="AC957" i="158" s="1" a="1"/>
  <c r="K945" i="158"/>
  <c r="AC945" i="158" s="1" a="1"/>
  <c r="K921" i="158"/>
  <c r="AC921" i="158" s="1" a="1"/>
  <c r="K896" i="158"/>
  <c r="AC896" i="158" s="1" a="1"/>
  <c r="K885" i="158"/>
  <c r="AC885" i="158" s="1" a="1"/>
  <c r="K871" i="158"/>
  <c r="AC871" i="158" s="1" a="1"/>
  <c r="K857" i="158"/>
  <c r="AC857" i="158" s="1" a="1"/>
  <c r="K846" i="158"/>
  <c r="AC846" i="158" s="1" a="1"/>
  <c r="K832" i="158"/>
  <c r="AC832" i="158" s="1" a="1"/>
  <c r="K821" i="158"/>
  <c r="AC821" i="158" s="1" a="1"/>
  <c r="K807" i="158"/>
  <c r="AC807" i="158" s="1" a="1"/>
  <c r="K791" i="158"/>
  <c r="AC791" i="158" s="1" a="1"/>
  <c r="K778" i="158"/>
  <c r="AC778" i="158" s="1" a="1"/>
  <c r="K749" i="158"/>
  <c r="AC749" i="158" s="1" a="1"/>
  <c r="K730" i="158"/>
  <c r="AC730" i="158" s="1" a="1"/>
  <c r="K712" i="158"/>
  <c r="AC712" i="158" s="1" a="1"/>
  <c r="K678" i="158"/>
  <c r="AC678" i="158" s="1" a="1"/>
  <c r="K664" i="158"/>
  <c r="AC664" i="158" s="1" a="1"/>
  <c r="K626" i="158"/>
  <c r="AC626" i="158" s="1" a="1"/>
  <c r="K610" i="158"/>
  <c r="AC610" i="158" s="1" a="1"/>
  <c r="K589" i="158"/>
  <c r="AC589" i="158" s="1" a="1"/>
  <c r="K568" i="158"/>
  <c r="AC568" i="158" s="1" a="1"/>
  <c r="K546" i="158"/>
  <c r="AC546" i="158" s="1" a="1"/>
  <c r="K525" i="158"/>
  <c r="AC525" i="158" s="1" a="1"/>
  <c r="K504" i="158"/>
  <c r="AC504" i="158" s="1" a="1"/>
  <c r="K459" i="158"/>
  <c r="AC459" i="158" s="1" a="1"/>
  <c r="K434" i="158"/>
  <c r="AC434" i="158" s="1" a="1"/>
  <c r="K384" i="158"/>
  <c r="AC384" i="158" s="1" a="1"/>
  <c r="K281" i="158"/>
  <c r="AC281" i="158" s="1" a="1"/>
  <c r="K256" i="158"/>
  <c r="AC256" i="158" s="1" a="1"/>
  <c r="C758" i="158"/>
  <c r="I758" i="158" s="1"/>
  <c r="K758" i="158"/>
  <c r="AC758" i="158" s="1" a="1"/>
  <c r="C746" i="158"/>
  <c r="I746" i="158" s="1"/>
  <c r="K746" i="158"/>
  <c r="AC746" i="158" s="1" a="1"/>
  <c r="C734" i="158"/>
  <c r="I734" i="158" s="1"/>
  <c r="K734" i="158"/>
  <c r="AC734" i="158" s="1" a="1"/>
  <c r="C673" i="158"/>
  <c r="I673" i="158" s="1"/>
  <c r="K673" i="158"/>
  <c r="AC673" i="158" s="1" a="1"/>
  <c r="C618" i="158"/>
  <c r="I618" i="158" s="1"/>
  <c r="K618" i="158"/>
  <c r="AC618" i="158" s="1" a="1"/>
  <c r="C606" i="158"/>
  <c r="I606" i="158" s="1"/>
  <c r="K606" i="158"/>
  <c r="AC606" i="158" s="1" a="1"/>
  <c r="C588" i="158"/>
  <c r="I588" i="158" s="1"/>
  <c r="K588" i="158"/>
  <c r="AC588" i="158" s="1" a="1"/>
  <c r="C580" i="158"/>
  <c r="I580" i="158" s="1"/>
  <c r="K580" i="158"/>
  <c r="AC580" i="158" s="1" a="1"/>
  <c r="C576" i="158"/>
  <c r="I576" i="158" s="1"/>
  <c r="K576" i="158"/>
  <c r="AC576" i="158" s="1" a="1"/>
  <c r="C572" i="158"/>
  <c r="I572" i="158" s="1"/>
  <c r="K572" i="158"/>
  <c r="AC572" i="158" s="1" a="1"/>
  <c r="C564" i="158"/>
  <c r="I564" i="158" s="1"/>
  <c r="K564" i="158"/>
  <c r="AC564" i="158" s="1" a="1"/>
  <c r="C556" i="158"/>
  <c r="I556" i="158" s="1"/>
  <c r="K556" i="158"/>
  <c r="AC556" i="158" s="1" a="1"/>
  <c r="C545" i="158"/>
  <c r="I545" i="158" s="1"/>
  <c r="K545" i="158"/>
  <c r="AC545" i="158" s="1" a="1"/>
  <c r="C534" i="158"/>
  <c r="I534" i="158" s="1"/>
  <c r="K534" i="158"/>
  <c r="AC534" i="158" s="1" a="1"/>
  <c r="C526" i="158"/>
  <c r="I526" i="158" s="1"/>
  <c r="K526" i="158"/>
  <c r="AC526" i="158" s="1" a="1"/>
  <c r="C522" i="158"/>
  <c r="I522" i="158" s="1"/>
  <c r="K522" i="158"/>
  <c r="AC522" i="158" s="1" a="1"/>
  <c r="C479" i="158"/>
  <c r="I479" i="158" s="1"/>
  <c r="K479" i="158"/>
  <c r="AC479" i="158" s="1" a="1"/>
  <c r="C460" i="158"/>
  <c r="I460" i="158" s="1"/>
  <c r="K460" i="158"/>
  <c r="AC460" i="158" s="1" a="1"/>
  <c r="C456" i="158"/>
  <c r="I456" i="158" s="1"/>
  <c r="K456" i="158"/>
  <c r="AC456" i="158" s="1" a="1"/>
  <c r="C452" i="158"/>
  <c r="I452" i="158" s="1"/>
  <c r="K452" i="158"/>
  <c r="AC452" i="158" s="1" a="1"/>
  <c r="C430" i="158"/>
  <c r="I430" i="158" s="1"/>
  <c r="K430" i="158"/>
  <c r="AC430" i="158" s="1" a="1"/>
  <c r="C407" i="158"/>
  <c r="I407" i="158" s="1"/>
  <c r="K407" i="158"/>
  <c r="AC407" i="158" s="1" a="1"/>
  <c r="C403" i="158"/>
  <c r="I403" i="158" s="1"/>
  <c r="K403" i="158"/>
  <c r="AC403" i="158" s="1" a="1"/>
  <c r="C392" i="158"/>
  <c r="I392" i="158" s="1"/>
  <c r="K392" i="158"/>
  <c r="AC392" i="158" s="1" a="1"/>
  <c r="C357" i="158"/>
  <c r="I357" i="158" s="1"/>
  <c r="K357" i="158"/>
  <c r="AC357" i="158" s="1" a="1"/>
  <c r="C339" i="158"/>
  <c r="I339" i="158" s="1"/>
  <c r="K339" i="158"/>
  <c r="AC339" i="158" s="1" a="1"/>
  <c r="C335" i="158"/>
  <c r="I335" i="158" s="1"/>
  <c r="K335" i="158"/>
  <c r="AC335" i="158" s="1" a="1"/>
  <c r="C327" i="158"/>
  <c r="I327" i="158" s="1"/>
  <c r="K327" i="158"/>
  <c r="AC327" i="158" s="1" a="1"/>
  <c r="C319" i="158"/>
  <c r="I319" i="158" s="1"/>
  <c r="K319" i="158"/>
  <c r="AC319" i="158" s="1" a="1"/>
  <c r="C289" i="158"/>
  <c r="I289" i="158" s="1"/>
  <c r="K289" i="158"/>
  <c r="AC289" i="158" s="1" a="1"/>
  <c r="C285" i="158"/>
  <c r="I285" i="158" s="1"/>
  <c r="K285" i="158"/>
  <c r="AC285" i="158" s="1" a="1"/>
  <c r="C270" i="158"/>
  <c r="I270" i="158" s="1"/>
  <c r="K270" i="158"/>
  <c r="AC270" i="158" s="1" a="1"/>
  <c r="C263" i="158"/>
  <c r="I263" i="158" s="1"/>
  <c r="K263" i="158"/>
  <c r="AC263" i="158" s="1" a="1"/>
  <c r="C252" i="158"/>
  <c r="I252" i="158" s="1"/>
  <c r="K252" i="158"/>
  <c r="AC252" i="158" s="1" a="1"/>
  <c r="C229" i="158"/>
  <c r="I229" i="158" s="1"/>
  <c r="K229" i="158"/>
  <c r="AC229" i="158" s="1" a="1"/>
  <c r="C835" i="158"/>
  <c r="I835" i="158" s="1"/>
  <c r="K835" i="158"/>
  <c r="AC835" i="158" s="1" a="1"/>
  <c r="C827" i="158"/>
  <c r="I827" i="158" s="1"/>
  <c r="K827" i="158"/>
  <c r="AC827" i="158" s="1" a="1"/>
  <c r="C783" i="158"/>
  <c r="I783" i="158" s="1"/>
  <c r="K783" i="158"/>
  <c r="AC783" i="158" s="1" a="1"/>
  <c r="C764" i="158"/>
  <c r="I764" i="158" s="1"/>
  <c r="K764" i="158"/>
  <c r="AC764" i="158" s="1" a="1"/>
  <c r="C908" i="158"/>
  <c r="I908" i="158" s="1"/>
  <c r="K908" i="158"/>
  <c r="AC908" i="158" s="1" a="1"/>
  <c r="C900" i="158"/>
  <c r="I900" i="158" s="1"/>
  <c r="K900" i="158"/>
  <c r="AC900" i="158" s="1" a="1"/>
  <c r="C892" i="158"/>
  <c r="I892" i="158" s="1"/>
  <c r="K892" i="158"/>
  <c r="AC892" i="158" s="1" a="1"/>
  <c r="C964" i="158"/>
  <c r="I964" i="158" s="1"/>
  <c r="K964" i="158"/>
  <c r="AC964" i="158" s="1" a="1"/>
  <c r="K1092" i="158"/>
  <c r="AC1092" i="158" s="1" a="1"/>
  <c r="K1083" i="158"/>
  <c r="AC1083" i="158" s="1" a="1"/>
  <c r="K1028" i="158"/>
  <c r="AC1028" i="158" s="1" a="1"/>
  <c r="K1008" i="158"/>
  <c r="AC1008" i="158" s="1" a="1"/>
  <c r="K976" i="158"/>
  <c r="AC976" i="158" s="1" a="1"/>
  <c r="K909" i="158"/>
  <c r="AC909" i="158" s="1" a="1"/>
  <c r="K881" i="158"/>
  <c r="AC881" i="158" s="1" a="1"/>
  <c r="K870" i="158"/>
  <c r="AC870" i="158" s="1" a="1"/>
  <c r="K856" i="158"/>
  <c r="AC856" i="158" s="1" a="1"/>
  <c r="K845" i="158"/>
  <c r="AC845" i="158" s="1" a="1"/>
  <c r="K831" i="158"/>
  <c r="AC831" i="158" s="1" a="1"/>
  <c r="K817" i="158"/>
  <c r="AC817" i="158" s="1" a="1"/>
  <c r="K806" i="158"/>
  <c r="AC806" i="158" s="1" a="1"/>
  <c r="K761" i="158"/>
  <c r="AC761" i="158" s="1" a="1"/>
  <c r="K729" i="158"/>
  <c r="AC729" i="158" s="1" a="1"/>
  <c r="K710" i="158"/>
  <c r="AC710" i="158" s="1" a="1"/>
  <c r="K658" i="158"/>
  <c r="AC658" i="158" s="1" a="1"/>
  <c r="K625" i="158"/>
  <c r="AC625" i="158" s="1" a="1"/>
  <c r="K605" i="158"/>
  <c r="AC605" i="158" s="1" a="1"/>
  <c r="K584" i="158"/>
  <c r="AC584" i="158" s="1" a="1"/>
  <c r="K541" i="158"/>
  <c r="AC541" i="158" s="1" a="1"/>
  <c r="K498" i="158"/>
  <c r="AC498" i="158" s="1" a="1"/>
  <c r="K427" i="158"/>
  <c r="AC427" i="158" s="1" a="1"/>
  <c r="K402" i="158"/>
  <c r="AC402" i="158" s="1" a="1"/>
  <c r="K377" i="158"/>
  <c r="AC377" i="158" s="1" a="1"/>
  <c r="K352" i="158"/>
  <c r="AC352" i="158" s="1" a="1"/>
  <c r="K326" i="158"/>
  <c r="AC326" i="158" s="1" a="1"/>
  <c r="K274" i="158"/>
  <c r="AC274" i="158" s="1" a="1"/>
  <c r="K249" i="158"/>
  <c r="AC249" i="158" s="1" a="1"/>
  <c r="C726" i="158"/>
  <c r="I726" i="158" s="1"/>
  <c r="K726" i="158"/>
  <c r="AC726" i="158" s="1" a="1"/>
  <c r="C714" i="158"/>
  <c r="I714" i="158" s="1"/>
  <c r="K714" i="158"/>
  <c r="AC714" i="158" s="1" a="1"/>
  <c r="C702" i="158"/>
  <c r="I702" i="158" s="1"/>
  <c r="K702" i="158"/>
  <c r="AC702" i="158" s="1" a="1"/>
  <c r="C695" i="158"/>
  <c r="I695" i="158" s="1"/>
  <c r="K695" i="158"/>
  <c r="AC695" i="158" s="1" a="1"/>
  <c r="C691" i="158"/>
  <c r="I691" i="158" s="1"/>
  <c r="K691" i="158"/>
  <c r="AC691" i="158" s="1" a="1"/>
  <c r="C684" i="158"/>
  <c r="I684" i="158" s="1"/>
  <c r="K684" i="158"/>
  <c r="AC684" i="158" s="1" a="1"/>
  <c r="C661" i="158"/>
  <c r="I661" i="158" s="1"/>
  <c r="K661" i="158"/>
  <c r="AC661" i="158" s="1" a="1"/>
  <c r="C649" i="158"/>
  <c r="I649" i="158" s="1"/>
  <c r="K649" i="158"/>
  <c r="AC649" i="158" s="1" a="1"/>
  <c r="C641" i="158"/>
  <c r="I641" i="158" s="1"/>
  <c r="K641" i="158"/>
  <c r="AC641" i="158" s="1" a="1"/>
  <c r="C629" i="158"/>
  <c r="I629" i="158" s="1"/>
  <c r="K629" i="158"/>
  <c r="AC629" i="158" s="1" a="1"/>
  <c r="C595" i="158"/>
  <c r="I595" i="158" s="1"/>
  <c r="K595" i="158"/>
  <c r="AC595" i="158" s="1" a="1"/>
  <c r="C537" i="158"/>
  <c r="I537" i="158" s="1"/>
  <c r="K537" i="158"/>
  <c r="AC537" i="158" s="1" a="1"/>
  <c r="C510" i="158"/>
  <c r="I510" i="158" s="1"/>
  <c r="K510" i="158"/>
  <c r="AC510" i="158" s="1" a="1"/>
  <c r="C502" i="158"/>
  <c r="I502" i="158" s="1"/>
  <c r="K502" i="158"/>
  <c r="AC502" i="158" s="1" a="1"/>
  <c r="C471" i="158"/>
  <c r="I471" i="158" s="1"/>
  <c r="K471" i="158"/>
  <c r="AC471" i="158" s="1" a="1"/>
  <c r="C467" i="158"/>
  <c r="I467" i="158" s="1"/>
  <c r="C437" i="158"/>
  <c r="I437" i="158" s="1"/>
  <c r="K437" i="158"/>
  <c r="AC437" i="158" s="1" a="1"/>
  <c r="C433" i="158"/>
  <c r="I433" i="158" s="1"/>
  <c r="K433" i="158"/>
  <c r="AC433" i="158" s="1" a="1"/>
  <c r="C418" i="158"/>
  <c r="I418" i="158" s="1"/>
  <c r="K418" i="158"/>
  <c r="AC418" i="158" s="1" a="1"/>
  <c r="C410" i="158"/>
  <c r="I410" i="158" s="1"/>
  <c r="K410" i="158"/>
  <c r="AC410" i="158" s="1" a="1"/>
  <c r="C380" i="158"/>
  <c r="I380" i="158" s="1"/>
  <c r="K380" i="158"/>
  <c r="AC380" i="158" s="1" a="1"/>
  <c r="C368" i="158"/>
  <c r="I368" i="158" s="1"/>
  <c r="K368" i="158"/>
  <c r="AC368" i="158" s="1" a="1"/>
  <c r="C364" i="158"/>
  <c r="I364" i="158" s="1"/>
  <c r="K364" i="158"/>
  <c r="AC364" i="158" s="1" a="1"/>
  <c r="C360" i="158"/>
  <c r="I360" i="158" s="1"/>
  <c r="K360" i="158"/>
  <c r="AC360" i="158" s="1" a="1"/>
  <c r="C353" i="158"/>
  <c r="I353" i="158" s="1"/>
  <c r="K353" i="158"/>
  <c r="AC353" i="158" s="1" a="1"/>
  <c r="C346" i="158"/>
  <c r="I346" i="158" s="1"/>
  <c r="K346" i="158"/>
  <c r="AC346" i="158" s="1" a="1"/>
  <c r="C311" i="158"/>
  <c r="I311" i="158" s="1"/>
  <c r="K311" i="158"/>
  <c r="AC311" i="158" s="1" a="1"/>
  <c r="C304" i="158"/>
  <c r="I304" i="158" s="1"/>
  <c r="K304" i="158"/>
  <c r="AC304" i="158" s="1" a="1"/>
  <c r="C300" i="158"/>
  <c r="I300" i="158" s="1"/>
  <c r="K300" i="158"/>
  <c r="AC300" i="158" s="1" a="1"/>
  <c r="C296" i="158"/>
  <c r="I296" i="158" s="1"/>
  <c r="K296" i="158"/>
  <c r="AC296" i="158" s="1" a="1"/>
  <c r="C277" i="158"/>
  <c r="I277" i="158" s="1"/>
  <c r="K277" i="158"/>
  <c r="AC277" i="158" s="1" a="1"/>
  <c r="C240" i="158"/>
  <c r="I240" i="158" s="1"/>
  <c r="K240" i="158"/>
  <c r="AC240" i="158" s="1" a="1"/>
  <c r="C236" i="158"/>
  <c r="I236" i="158" s="1"/>
  <c r="K236" i="158"/>
  <c r="AC236" i="158" s="1" a="1"/>
  <c r="C232" i="158"/>
  <c r="I232" i="158" s="1"/>
  <c r="K232" i="158"/>
  <c r="AC232" i="158" s="1" a="1"/>
  <c r="C868" i="158"/>
  <c r="I868" i="158" s="1"/>
  <c r="K868" i="158"/>
  <c r="AC868" i="158" s="1" a="1"/>
  <c r="C860" i="158"/>
  <c r="I860" i="158" s="1"/>
  <c r="K860" i="158"/>
  <c r="AC860" i="158" s="1" a="1"/>
  <c r="C842" i="158"/>
  <c r="I842" i="158" s="1"/>
  <c r="K842" i="158"/>
  <c r="AC842" i="158" s="1" a="1"/>
  <c r="C820" i="158"/>
  <c r="I820" i="158" s="1"/>
  <c r="K820" i="158"/>
  <c r="AC820" i="158" s="1" a="1"/>
  <c r="C801" i="158"/>
  <c r="I801" i="158" s="1"/>
  <c r="K801" i="158"/>
  <c r="AC801" i="158" s="1" a="1"/>
  <c r="C775" i="158"/>
  <c r="I775" i="158" s="1"/>
  <c r="K775" i="158"/>
  <c r="AC775" i="158" s="1" a="1"/>
  <c r="C923" i="158"/>
  <c r="I923" i="158" s="1"/>
  <c r="K923" i="158"/>
  <c r="AC923" i="158" s="1" a="1"/>
  <c r="C915" i="158"/>
  <c r="I915" i="158" s="1"/>
  <c r="K915" i="158"/>
  <c r="AC915" i="158" s="1" a="1"/>
  <c r="C956" i="158"/>
  <c r="I956" i="158" s="1"/>
  <c r="K956" i="158"/>
  <c r="AC956" i="158" s="1" a="1"/>
  <c r="C948" i="158"/>
  <c r="I948" i="158" s="1"/>
  <c r="K948" i="158"/>
  <c r="AC948" i="158" s="1" a="1"/>
  <c r="C1042" i="158"/>
  <c r="I1042" i="158" s="1"/>
  <c r="K1042" i="158"/>
  <c r="AC1042" i="158" s="1" a="1"/>
  <c r="C1034" i="158"/>
  <c r="I1034" i="158" s="1"/>
  <c r="K1034" i="158"/>
  <c r="AC1034" i="158" s="1" a="1"/>
  <c r="C1026" i="158"/>
  <c r="I1026" i="158" s="1"/>
  <c r="K1026" i="158"/>
  <c r="AC1026" i="158" s="1" a="1"/>
  <c r="C1018" i="158"/>
  <c r="I1018" i="158" s="1"/>
  <c r="K1018" i="158"/>
  <c r="AC1018" i="158" s="1" a="1"/>
  <c r="C1010" i="158"/>
  <c r="I1010" i="158" s="1"/>
  <c r="K1010" i="158"/>
  <c r="AC1010" i="158" s="1" a="1"/>
  <c r="C1002" i="158"/>
  <c r="I1002" i="158" s="1"/>
  <c r="K1002" i="158"/>
  <c r="AC1002" i="158" s="1" a="1"/>
  <c r="C994" i="158"/>
  <c r="I994" i="158" s="1"/>
  <c r="K994" i="158"/>
  <c r="AC994" i="158" s="1" a="1"/>
  <c r="C986" i="158"/>
  <c r="I986" i="158" s="1"/>
  <c r="K986" i="158"/>
  <c r="AC986" i="158" s="1" a="1"/>
  <c r="C978" i="158"/>
  <c r="I978" i="158" s="1"/>
  <c r="K978" i="158"/>
  <c r="AC978" i="158" s="1" a="1"/>
  <c r="C970" i="158"/>
  <c r="I970" i="158" s="1"/>
  <c r="K970" i="158"/>
  <c r="AC970" i="158" s="1" a="1"/>
  <c r="K1091" i="158"/>
  <c r="AC1091" i="158" s="1" a="1"/>
  <c r="K1081" i="158"/>
  <c r="AC1081" i="158" s="1" a="1"/>
  <c r="K1072" i="158"/>
  <c r="AC1072" i="158" s="1" a="1"/>
  <c r="K1063" i="158"/>
  <c r="AC1063" i="158" s="1" a="1"/>
  <c r="K1054" i="158"/>
  <c r="AC1054" i="158" s="1" a="1"/>
  <c r="K1045" i="158"/>
  <c r="AC1045" i="158" s="1" a="1"/>
  <c r="K1036" i="158"/>
  <c r="AC1036" i="158" s="1" a="1"/>
  <c r="K1027" i="158"/>
  <c r="AC1027" i="158" s="1" a="1"/>
  <c r="K1017" i="158"/>
  <c r="AC1017" i="158" s="1" a="1"/>
  <c r="K1007" i="158"/>
  <c r="AC1007" i="158" s="1" a="1"/>
  <c r="K997" i="158"/>
  <c r="AC997" i="158" s="1" a="1"/>
  <c r="K985" i="158"/>
  <c r="AC985" i="158" s="1" a="1"/>
  <c r="K975" i="158"/>
  <c r="AC975" i="158" s="1" a="1"/>
  <c r="K965" i="158"/>
  <c r="AC965" i="158" s="1" a="1"/>
  <c r="K933" i="158"/>
  <c r="AC933" i="158" s="1" a="1"/>
  <c r="K919" i="158"/>
  <c r="AC919" i="158" s="1" a="1"/>
  <c r="K905" i="158"/>
  <c r="AC905" i="158" s="1" a="1"/>
  <c r="K880" i="158"/>
  <c r="AC880" i="158" s="1" a="1"/>
  <c r="K869" i="158"/>
  <c r="AC869" i="158" s="1" a="1"/>
  <c r="K841" i="158"/>
  <c r="AC841" i="158" s="1" a="1"/>
  <c r="K830" i="158"/>
  <c r="AC830" i="158" s="1" a="1"/>
  <c r="K816" i="158"/>
  <c r="AC816" i="158" s="1" a="1"/>
  <c r="K805" i="158"/>
  <c r="AC805" i="158" s="1" a="1"/>
  <c r="K773" i="158"/>
  <c r="AC773" i="158" s="1" a="1"/>
  <c r="K742" i="158"/>
  <c r="AC742" i="158" s="1" a="1"/>
  <c r="K709" i="158"/>
  <c r="AC709" i="158" s="1" a="1"/>
  <c r="K690" i="158"/>
  <c r="AC690" i="158" s="1" a="1"/>
  <c r="K657" i="158"/>
  <c r="AC657" i="158" s="1" a="1"/>
  <c r="K642" i="158"/>
  <c r="AC642" i="158" s="1" a="1"/>
  <c r="K624" i="158"/>
  <c r="AC624" i="158" s="1" a="1"/>
  <c r="K561" i="158"/>
  <c r="AC561" i="158" s="1" a="1"/>
  <c r="K539" i="158"/>
  <c r="AC539" i="158" s="1" a="1"/>
  <c r="K518" i="158"/>
  <c r="AC518" i="158" s="1" a="1"/>
  <c r="K497" i="158"/>
  <c r="AC497" i="158" s="1" a="1"/>
  <c r="K475" i="158"/>
  <c r="AC475" i="158" s="1" a="1"/>
  <c r="K451" i="158"/>
  <c r="AC451" i="158" s="1" a="1"/>
  <c r="K426" i="158"/>
  <c r="AC426" i="158" s="1" a="1"/>
  <c r="K376" i="158"/>
  <c r="AC376" i="158" s="1" a="1"/>
  <c r="K350" i="158"/>
  <c r="AC350" i="158" s="1" a="1"/>
  <c r="K323" i="158"/>
  <c r="AC323" i="158" s="1" a="1"/>
  <c r="K298" i="158"/>
  <c r="AC298" i="158" s="1" a="1"/>
  <c r="K248" i="158"/>
  <c r="AC248" i="158" s="1" a="1"/>
  <c r="C757" i="158"/>
  <c r="I757" i="158" s="1"/>
  <c r="K757" i="158"/>
  <c r="AC757" i="158" s="1" a="1"/>
  <c r="C745" i="158"/>
  <c r="I745" i="158" s="1"/>
  <c r="K745" i="158"/>
  <c r="AC745" i="158" s="1" a="1"/>
  <c r="C737" i="158"/>
  <c r="I737" i="158" s="1"/>
  <c r="K737" i="158"/>
  <c r="AC737" i="158" s="1" a="1"/>
  <c r="C687" i="158"/>
  <c r="I687" i="158" s="1"/>
  <c r="K687" i="158"/>
  <c r="AC687" i="158" s="1" a="1"/>
  <c r="C676" i="158"/>
  <c r="I676" i="158" s="1"/>
  <c r="K676" i="158"/>
  <c r="AC676" i="158" s="1" a="1"/>
  <c r="C672" i="158"/>
  <c r="I672" i="158" s="1"/>
  <c r="K672" i="158"/>
  <c r="AC672" i="158" s="1" a="1"/>
  <c r="C617" i="158"/>
  <c r="I617" i="158" s="1"/>
  <c r="K617" i="158"/>
  <c r="AC617" i="158" s="1" a="1"/>
  <c r="C609" i="158"/>
  <c r="I609" i="158" s="1"/>
  <c r="K609" i="158"/>
  <c r="AC609" i="158" s="1" a="1"/>
  <c r="C587" i="158"/>
  <c r="I587" i="158" s="1"/>
  <c r="K587" i="158"/>
  <c r="AC587" i="158" s="1" a="1"/>
  <c r="C579" i="158"/>
  <c r="I579" i="158" s="1"/>
  <c r="K579" i="158"/>
  <c r="AC579" i="158" s="1" a="1"/>
  <c r="C575" i="158"/>
  <c r="I575" i="158" s="1"/>
  <c r="K575" i="158"/>
  <c r="AC575" i="158" s="1" a="1"/>
  <c r="C567" i="158"/>
  <c r="I567" i="158" s="1"/>
  <c r="K567" i="158"/>
  <c r="AC567" i="158" s="1" a="1"/>
  <c r="C563" i="158"/>
  <c r="I563" i="158" s="1"/>
  <c r="K563" i="158"/>
  <c r="AC563" i="158" s="1" a="1"/>
  <c r="C559" i="158"/>
  <c r="I559" i="158" s="1"/>
  <c r="K559" i="158"/>
  <c r="AC559" i="158" s="1" a="1"/>
  <c r="C555" i="158"/>
  <c r="I555" i="158" s="1"/>
  <c r="C548" i="158"/>
  <c r="I548" i="158" s="1"/>
  <c r="K548" i="158"/>
  <c r="AC548" i="158" s="1" a="1"/>
  <c r="C544" i="158"/>
  <c r="I544" i="158" s="1"/>
  <c r="K544" i="158"/>
  <c r="AC544" i="158" s="1" a="1"/>
  <c r="C533" i="158"/>
  <c r="I533" i="158" s="1"/>
  <c r="K533" i="158"/>
  <c r="AC533" i="158" s="1" a="1"/>
  <c r="C521" i="158"/>
  <c r="I521" i="158" s="1"/>
  <c r="K521" i="158"/>
  <c r="AC521" i="158" s="1" a="1"/>
  <c r="C463" i="158"/>
  <c r="I463" i="158" s="1"/>
  <c r="K463" i="158"/>
  <c r="AC463" i="158" s="1" a="1"/>
  <c r="C455" i="158"/>
  <c r="I455" i="158" s="1"/>
  <c r="K455" i="158"/>
  <c r="AC455" i="158" s="1" a="1"/>
  <c r="C444" i="158"/>
  <c r="I444" i="158" s="1"/>
  <c r="K444" i="158"/>
  <c r="AC444" i="158" s="1" a="1"/>
  <c r="C429" i="158"/>
  <c r="I429" i="158" s="1"/>
  <c r="K429" i="158"/>
  <c r="AC429" i="158" s="1" a="1"/>
  <c r="C421" i="158"/>
  <c r="I421" i="158" s="1"/>
  <c r="K421" i="158"/>
  <c r="AC421" i="158" s="1" a="1"/>
  <c r="C406" i="158"/>
  <c r="I406" i="158" s="1"/>
  <c r="K406" i="158"/>
  <c r="AC406" i="158" s="1" a="1"/>
  <c r="C391" i="158"/>
  <c r="I391" i="158" s="1"/>
  <c r="K391" i="158"/>
  <c r="AC391" i="158" s="1" a="1"/>
  <c r="C334" i="158"/>
  <c r="I334" i="158" s="1"/>
  <c r="K334" i="158"/>
  <c r="AC334" i="158" s="1" a="1"/>
  <c r="C330" i="158"/>
  <c r="I330" i="158" s="1"/>
  <c r="K330" i="158"/>
  <c r="AC330" i="158" s="1" a="1"/>
  <c r="C318" i="158"/>
  <c r="I318" i="158" s="1"/>
  <c r="K318" i="158"/>
  <c r="AC318" i="158" s="1" a="1"/>
  <c r="C307" i="158"/>
  <c r="I307" i="158" s="1"/>
  <c r="K307" i="158"/>
  <c r="AC307" i="158" s="1" a="1"/>
  <c r="C284" i="158"/>
  <c r="I284" i="158" s="1"/>
  <c r="K284" i="158"/>
  <c r="AC284" i="158" s="1" a="1"/>
  <c r="C280" i="158"/>
  <c r="I280" i="158" s="1"/>
  <c r="K280" i="158"/>
  <c r="AC280" i="158" s="1" a="1"/>
  <c r="C269" i="158"/>
  <c r="I269" i="158" s="1"/>
  <c r="C834" i="158"/>
  <c r="I834" i="158" s="1"/>
  <c r="K834" i="158"/>
  <c r="AC834" i="158" s="1" a="1"/>
  <c r="C826" i="158"/>
  <c r="I826" i="158" s="1"/>
  <c r="C767" i="158"/>
  <c r="I767" i="158" s="1"/>
  <c r="K767" i="158"/>
  <c r="AC767" i="158" s="1" a="1"/>
  <c r="C907" i="158"/>
  <c r="I907" i="158" s="1"/>
  <c r="K907" i="158"/>
  <c r="AC907" i="158" s="1" a="1"/>
  <c r="C899" i="158"/>
  <c r="I899" i="158" s="1"/>
  <c r="K899" i="158"/>
  <c r="AC899" i="158" s="1" a="1"/>
  <c r="C891" i="158"/>
  <c r="I891" i="158" s="1"/>
  <c r="K891" i="158"/>
  <c r="AC891" i="158" s="1" a="1"/>
  <c r="C884" i="158"/>
  <c r="I884" i="158" s="1"/>
  <c r="K884" i="158"/>
  <c r="AC884" i="158" s="1" a="1"/>
  <c r="C940" i="158"/>
  <c r="I940" i="158" s="1"/>
  <c r="K940" i="158"/>
  <c r="AC940" i="158" s="1" a="1"/>
  <c r="C932" i="158"/>
  <c r="I932" i="158" s="1"/>
  <c r="K932" i="158"/>
  <c r="AC932" i="158" s="1" a="1"/>
  <c r="K1089" i="158"/>
  <c r="AC1089" i="158" s="1" a="1"/>
  <c r="K1080" i="158"/>
  <c r="AC1080" i="158" s="1" a="1"/>
  <c r="K1071" i="158"/>
  <c r="AC1071" i="158" s="1" a="1"/>
  <c r="K1062" i="158"/>
  <c r="AC1062" i="158" s="1" a="1"/>
  <c r="K1053" i="158"/>
  <c r="AC1053" i="158" s="1" a="1"/>
  <c r="K1044" i="158"/>
  <c r="AC1044" i="158" s="1" a="1"/>
  <c r="K1035" i="158"/>
  <c r="AC1035" i="158" s="1" a="1"/>
  <c r="K1025" i="158"/>
  <c r="AC1025" i="158" s="1" a="1"/>
  <c r="K1016" i="158"/>
  <c r="AC1016" i="158" s="1" a="1"/>
  <c r="K1006" i="158"/>
  <c r="AC1006" i="158" s="1" a="1"/>
  <c r="K995" i="158"/>
  <c r="AC995" i="158" s="1" a="1"/>
  <c r="K984" i="158"/>
  <c r="AC984" i="158" s="1" a="1"/>
  <c r="K974" i="158"/>
  <c r="AC974" i="158" s="1" a="1"/>
  <c r="K963" i="158"/>
  <c r="AC963" i="158" s="1" a="1"/>
  <c r="K952" i="158"/>
  <c r="AC952" i="158" s="1" a="1"/>
  <c r="K942" i="158"/>
  <c r="AC942" i="158" s="1" a="1"/>
  <c r="K918" i="158"/>
  <c r="AC918" i="158" s="1" a="1"/>
  <c r="K904" i="158"/>
  <c r="AC904" i="158" s="1" a="1"/>
  <c r="K893" i="158"/>
  <c r="AC893" i="158" s="1" a="1"/>
  <c r="K879" i="158"/>
  <c r="AC879" i="158" s="1" a="1"/>
  <c r="K865" i="158"/>
  <c r="AC865" i="158" s="1" a="1"/>
  <c r="K815" i="158"/>
  <c r="AC815" i="158" s="1" a="1"/>
  <c r="K787" i="158"/>
  <c r="AC787" i="158" s="1" a="1"/>
  <c r="K771" i="158"/>
  <c r="AC771" i="158" s="1" a="1"/>
  <c r="K759" i="158"/>
  <c r="AC759" i="158" s="1" a="1"/>
  <c r="K741" i="158"/>
  <c r="AC741" i="158" s="1" a="1"/>
  <c r="K722" i="158"/>
  <c r="AC722" i="158" s="1" a="1"/>
  <c r="K707" i="158"/>
  <c r="AC707" i="158" s="1" a="1"/>
  <c r="K689" i="158"/>
  <c r="AC689" i="158" s="1" a="1"/>
  <c r="K674" i="158"/>
  <c r="AC674" i="158" s="1" a="1"/>
  <c r="K656" i="158"/>
  <c r="AC656" i="158" s="1" a="1"/>
  <c r="K637" i="158"/>
  <c r="AC637" i="158" s="1" a="1"/>
  <c r="K622" i="158"/>
  <c r="AC622" i="158" s="1" a="1"/>
  <c r="K602" i="158"/>
  <c r="AC602" i="158" s="1" a="1"/>
  <c r="K581" i="158"/>
  <c r="AC581" i="158" s="1" a="1"/>
  <c r="K560" i="158"/>
  <c r="AC560" i="158" s="1" a="1"/>
  <c r="K538" i="158"/>
  <c r="AC538" i="158" s="1" a="1"/>
  <c r="K517" i="158"/>
  <c r="AC517" i="158" s="1" a="1"/>
  <c r="K450" i="158"/>
  <c r="AC450" i="158" s="1" a="1"/>
  <c r="K425" i="158"/>
  <c r="AC425" i="158" s="1" a="1"/>
  <c r="K400" i="158"/>
  <c r="AC400" i="158" s="1" a="1"/>
  <c r="K374" i="158"/>
  <c r="AC374" i="158" s="1" a="1"/>
  <c r="K322" i="158"/>
  <c r="AC322" i="158" s="1" a="1"/>
  <c r="K297" i="158"/>
  <c r="AC297" i="158" s="1" a="1"/>
  <c r="K246" i="158"/>
  <c r="AC246" i="158" s="1" a="1"/>
  <c r="C725" i="158"/>
  <c r="I725" i="158" s="1"/>
  <c r="K725" i="158"/>
  <c r="AC725" i="158" s="1" a="1"/>
  <c r="C713" i="158"/>
  <c r="I713" i="158" s="1"/>
  <c r="K713" i="158"/>
  <c r="AC713" i="158" s="1" a="1"/>
  <c r="C705" i="158"/>
  <c r="I705" i="158" s="1"/>
  <c r="K705" i="158"/>
  <c r="AC705" i="158" s="1" a="1"/>
  <c r="C694" i="158"/>
  <c r="I694" i="158" s="1"/>
  <c r="K694" i="158"/>
  <c r="AC694" i="158" s="1" a="1"/>
  <c r="C679" i="158"/>
  <c r="I679" i="158" s="1"/>
  <c r="K679" i="158"/>
  <c r="AC679" i="158" s="1" a="1"/>
  <c r="C668" i="158"/>
  <c r="I668" i="158" s="1"/>
  <c r="K668" i="158"/>
  <c r="AC668" i="158" s="1" a="1"/>
  <c r="C660" i="158"/>
  <c r="I660" i="158" s="1"/>
  <c r="K660" i="158"/>
  <c r="AC660" i="158" s="1" a="1"/>
  <c r="C652" i="158"/>
  <c r="I652" i="158" s="1"/>
  <c r="K652" i="158"/>
  <c r="AC652" i="158" s="1" a="1"/>
  <c r="C644" i="158"/>
  <c r="I644" i="158" s="1"/>
  <c r="K644" i="158"/>
  <c r="AC644" i="158" s="1" a="1"/>
  <c r="C640" i="158"/>
  <c r="I640" i="158" s="1"/>
  <c r="K640" i="158"/>
  <c r="AC640" i="158" s="1" a="1"/>
  <c r="C636" i="158"/>
  <c r="I636" i="158" s="1"/>
  <c r="K636" i="158"/>
  <c r="AC636" i="158" s="1" a="1"/>
  <c r="C628" i="158"/>
  <c r="I628" i="158" s="1"/>
  <c r="K628" i="158"/>
  <c r="AC628" i="158" s="1" a="1"/>
  <c r="C598" i="158"/>
  <c r="I598" i="158" s="1"/>
  <c r="K598" i="158"/>
  <c r="AC598" i="158" s="1" a="1"/>
  <c r="C540" i="158"/>
  <c r="I540" i="158" s="1"/>
  <c r="K540" i="158"/>
  <c r="AC540" i="158" s="1" a="1"/>
  <c r="C513" i="158"/>
  <c r="I513" i="158" s="1"/>
  <c r="K513" i="158"/>
  <c r="AC513" i="158" s="1" a="1"/>
  <c r="C505" i="158"/>
  <c r="I505" i="158" s="1"/>
  <c r="K505" i="158"/>
  <c r="AC505" i="158" s="1" a="1"/>
  <c r="C501" i="158"/>
  <c r="I501" i="158" s="1"/>
  <c r="K501" i="158"/>
  <c r="AC501" i="158" s="1" a="1"/>
  <c r="C489" i="158"/>
  <c r="I489" i="158" s="1"/>
  <c r="K489" i="158"/>
  <c r="AC489" i="158" s="1" a="1"/>
  <c r="C447" i="158"/>
  <c r="I447" i="158" s="1"/>
  <c r="K447" i="158"/>
  <c r="AC447" i="158" s="1" a="1"/>
  <c r="C436" i="158"/>
  <c r="I436" i="158" s="1"/>
  <c r="K436" i="158"/>
  <c r="AC436" i="158" s="1" a="1"/>
  <c r="C432" i="158"/>
  <c r="I432" i="158" s="1"/>
  <c r="K432" i="158"/>
  <c r="AC432" i="158" s="1" a="1"/>
  <c r="C417" i="158"/>
  <c r="I417" i="158" s="1"/>
  <c r="K417" i="158"/>
  <c r="AC417" i="158" s="1" a="1"/>
  <c r="C413" i="158"/>
  <c r="I413" i="158" s="1"/>
  <c r="K413" i="158"/>
  <c r="AC413" i="158" s="1" a="1"/>
  <c r="C398" i="158"/>
  <c r="I398" i="158" s="1"/>
  <c r="K398" i="158"/>
  <c r="AC398" i="158" s="1" a="1"/>
  <c r="C383" i="158"/>
  <c r="I383" i="158" s="1"/>
  <c r="K383" i="158"/>
  <c r="AC383" i="158" s="1" a="1"/>
  <c r="C375" i="158"/>
  <c r="I375" i="158" s="1"/>
  <c r="K375" i="158"/>
  <c r="AC375" i="158" s="1" a="1"/>
  <c r="C371" i="158"/>
  <c r="I371" i="158" s="1"/>
  <c r="K371" i="158"/>
  <c r="AC371" i="158" s="1" a="1"/>
  <c r="C367" i="158"/>
  <c r="I367" i="158" s="1"/>
  <c r="K367" i="158"/>
  <c r="AC367" i="158" s="1" a="1"/>
  <c r="C359" i="158"/>
  <c r="I359" i="158" s="1"/>
  <c r="K359" i="158"/>
  <c r="AC359" i="158" s="1" a="1"/>
  <c r="C314" i="158"/>
  <c r="I314" i="158" s="1"/>
  <c r="K314" i="158"/>
  <c r="AC314" i="158" s="1" a="1"/>
  <c r="C303" i="158"/>
  <c r="I303" i="158" s="1"/>
  <c r="K303" i="158"/>
  <c r="AC303" i="158" s="1" a="1"/>
  <c r="C295" i="158"/>
  <c r="I295" i="158" s="1"/>
  <c r="K295" i="158"/>
  <c r="AC295" i="158" s="1" a="1"/>
  <c r="C247" i="158"/>
  <c r="I247" i="158" s="1"/>
  <c r="K247" i="158"/>
  <c r="AC247" i="158" s="1" a="1"/>
  <c r="C243" i="158"/>
  <c r="I243" i="158" s="1"/>
  <c r="K243" i="158"/>
  <c r="AC243" i="158" s="1" a="1"/>
  <c r="C239" i="158"/>
  <c r="I239" i="158" s="1"/>
  <c r="K239" i="158"/>
  <c r="AC239" i="158" s="1" a="1"/>
  <c r="C231" i="158"/>
  <c r="I231" i="158" s="1"/>
  <c r="K231" i="158"/>
  <c r="AC231" i="158" s="1" a="1"/>
  <c r="C875" i="158"/>
  <c r="I875" i="158" s="1"/>
  <c r="K875" i="158"/>
  <c r="AC875" i="158" s="1" a="1"/>
  <c r="C867" i="158"/>
  <c r="I867" i="158" s="1"/>
  <c r="K867" i="158"/>
  <c r="AC867" i="158" s="1" a="1"/>
  <c r="C859" i="158"/>
  <c r="I859" i="158" s="1"/>
  <c r="K859" i="158"/>
  <c r="AC859" i="158" s="1" a="1"/>
  <c r="C852" i="158"/>
  <c r="I852" i="158" s="1"/>
  <c r="K852" i="158"/>
  <c r="AC852" i="158" s="1" a="1"/>
  <c r="C819" i="158"/>
  <c r="I819" i="158" s="1"/>
  <c r="K819" i="158"/>
  <c r="AC819" i="158" s="1" a="1"/>
  <c r="C804" i="158"/>
  <c r="I804" i="158" s="1"/>
  <c r="K804" i="158"/>
  <c r="AC804" i="158" s="1" a="1"/>
  <c r="C793" i="158"/>
  <c r="I793" i="158" s="1"/>
  <c r="K793" i="158"/>
  <c r="AC793" i="158" s="1" a="1"/>
  <c r="C774" i="158"/>
  <c r="I774" i="158" s="1"/>
  <c r="K774" i="158"/>
  <c r="AC774" i="158" s="1" a="1"/>
  <c r="C922" i="158"/>
  <c r="I922" i="158" s="1"/>
  <c r="K922" i="158"/>
  <c r="AC922" i="158" s="1" a="1"/>
  <c r="K1097" i="158"/>
  <c r="AC1097" i="158" s="1" a="1"/>
  <c r="K1088" i="158"/>
  <c r="AC1088" i="158" s="1" a="1"/>
  <c r="K1079" i="158"/>
  <c r="AC1079" i="158" s="1" a="1"/>
  <c r="K1070" i="158"/>
  <c r="AC1070" i="158" s="1" a="1"/>
  <c r="K1061" i="158"/>
  <c r="AC1061" i="158" s="1" a="1"/>
  <c r="K1052" i="158"/>
  <c r="AC1052" i="158" s="1" a="1"/>
  <c r="K1043" i="158"/>
  <c r="AC1043" i="158" s="1" a="1"/>
  <c r="K1033" i="158"/>
  <c r="AC1033" i="158" s="1" a="1"/>
  <c r="K1024" i="158"/>
  <c r="AC1024" i="158" s="1" a="1"/>
  <c r="K1015" i="158"/>
  <c r="AC1015" i="158" s="1" a="1"/>
  <c r="K1005" i="158"/>
  <c r="AC1005" i="158" s="1" a="1"/>
  <c r="K993" i="158"/>
  <c r="AC993" i="158" s="1" a="1"/>
  <c r="K983" i="158"/>
  <c r="AC983" i="158" s="1" a="1"/>
  <c r="K973" i="158"/>
  <c r="AC973" i="158" s="1" a="1"/>
  <c r="K961" i="158"/>
  <c r="AC961" i="158" s="1" a="1"/>
  <c r="K941" i="158"/>
  <c r="AC941" i="158" s="1" a="1"/>
  <c r="K928" i="158"/>
  <c r="AC928" i="158" s="1" a="1"/>
  <c r="K917" i="158"/>
  <c r="AC917" i="158" s="1" a="1"/>
  <c r="K903" i="158"/>
  <c r="AC903" i="158" s="1" a="1"/>
  <c r="K889" i="158"/>
  <c r="AC889" i="158" s="1" a="1"/>
  <c r="K864" i="158"/>
  <c r="AC864" i="158" s="1" a="1"/>
  <c r="K853" i="158"/>
  <c r="AC853" i="158" s="1" a="1"/>
  <c r="K839" i="158"/>
  <c r="AC839" i="158" s="1" a="1"/>
  <c r="K825" i="158"/>
  <c r="AC825" i="158" s="1" a="1"/>
  <c r="K814" i="158"/>
  <c r="AC814" i="158" s="1" a="1"/>
  <c r="K799" i="158"/>
  <c r="AC799" i="158" s="1" a="1"/>
  <c r="K786" i="158"/>
  <c r="AC786" i="158" s="1" a="1"/>
  <c r="K770" i="158"/>
  <c r="AC770" i="158" s="1" a="1"/>
  <c r="K754" i="158"/>
  <c r="AC754" i="158" s="1" a="1"/>
  <c r="K739" i="158"/>
  <c r="AC739" i="158" s="1" a="1"/>
  <c r="K721" i="158"/>
  <c r="AC721" i="158" s="1" a="1"/>
  <c r="K706" i="158"/>
  <c r="AC706" i="158" s="1" a="1"/>
  <c r="K654" i="158"/>
  <c r="AC654" i="158" s="1" a="1"/>
  <c r="K635" i="158"/>
  <c r="AC635" i="158" s="1" a="1"/>
  <c r="K621" i="158"/>
  <c r="AC621" i="158" s="1" a="1"/>
  <c r="K600" i="158"/>
  <c r="AC600" i="158" s="1" a="1"/>
  <c r="K557" i="158"/>
  <c r="AC557" i="158" s="1" a="1"/>
  <c r="K536" i="158"/>
  <c r="AC536" i="158" s="1" a="1"/>
  <c r="K514" i="158"/>
  <c r="AC514" i="158" s="1" a="1"/>
  <c r="K493" i="158"/>
  <c r="AC493" i="158" s="1" a="1"/>
  <c r="K448" i="158"/>
  <c r="AC448" i="158" s="1" a="1"/>
  <c r="K422" i="158"/>
  <c r="AC422" i="158" s="1" a="1"/>
  <c r="K395" i="158"/>
  <c r="AC395" i="158" s="1" a="1"/>
  <c r="K370" i="158"/>
  <c r="AC370" i="158" s="1" a="1"/>
  <c r="K345" i="158"/>
  <c r="AC345" i="158" s="1" a="1"/>
  <c r="K320" i="158"/>
  <c r="AC320" i="158" s="1" a="1"/>
  <c r="K294" i="158"/>
  <c r="AC294" i="158" s="1" a="1"/>
  <c r="K242" i="158"/>
  <c r="AC242" i="158" s="1" a="1"/>
  <c r="C1067" i="158"/>
  <c r="I1067" i="158" s="1"/>
  <c r="I690" i="158"/>
  <c r="I518" i="158"/>
  <c r="I653" i="158"/>
  <c r="C645" i="158"/>
  <c r="I645" i="158" s="1"/>
  <c r="C583" i="158"/>
  <c r="I583" i="158" s="1"/>
  <c r="C953" i="158"/>
  <c r="I953" i="158" s="1"/>
  <c r="I1095" i="158"/>
  <c r="C736" i="158"/>
  <c r="I736" i="158" s="1"/>
  <c r="C683" i="158"/>
  <c r="I683" i="158" s="1"/>
  <c r="C675" i="158"/>
  <c r="I675" i="158" s="1"/>
  <c r="C667" i="158"/>
  <c r="I667" i="158" s="1"/>
  <c r="C659" i="158"/>
  <c r="I659" i="158" s="1"/>
  <c r="C651" i="158"/>
  <c r="I651" i="158" s="1"/>
  <c r="C643" i="158"/>
  <c r="I643" i="158" s="1"/>
  <c r="I560" i="158"/>
  <c r="C1075" i="158"/>
  <c r="I1075" i="158" s="1"/>
  <c r="I1093" i="158"/>
  <c r="I1065" i="158"/>
  <c r="I451" i="158"/>
  <c r="I720" i="158"/>
  <c r="I712" i="158"/>
  <c r="I665" i="158"/>
  <c r="I657" i="158"/>
  <c r="I614" i="158"/>
  <c r="I961" i="158"/>
  <c r="I959" i="158"/>
  <c r="I624" i="158"/>
  <c r="C591" i="158"/>
  <c r="I591" i="158" s="1"/>
  <c r="C951" i="158"/>
  <c r="I951" i="158" s="1"/>
  <c r="I1073" i="158"/>
  <c r="I297" i="158"/>
  <c r="I965" i="158"/>
  <c r="I957" i="158"/>
  <c r="I949" i="158"/>
  <c r="I941" i="158"/>
  <c r="I933" i="158"/>
  <c r="I1071" i="158"/>
  <c r="I718" i="158"/>
  <c r="I710" i="158"/>
  <c r="I686" i="158"/>
  <c r="I680" i="158"/>
  <c r="I678" i="158"/>
  <c r="I674" i="158"/>
  <c r="I666" i="158"/>
  <c r="I664" i="158"/>
  <c r="I658" i="158"/>
  <c r="I656" i="158"/>
  <c r="I654" i="158"/>
  <c r="I648" i="158"/>
  <c r="I646" i="158"/>
  <c r="I642" i="158"/>
  <c r="I550" i="158"/>
  <c r="I485" i="158"/>
  <c r="I313" i="158"/>
  <c r="I281" i="158"/>
  <c r="C631" i="158"/>
  <c r="I631" i="158" s="1"/>
  <c r="I622" i="158"/>
  <c r="I249" i="158"/>
  <c r="I1096" i="158"/>
  <c r="I1088" i="158"/>
  <c r="I1086" i="158"/>
  <c r="I1084" i="158"/>
  <c r="I1080" i="158"/>
  <c r="I1078" i="158"/>
  <c r="I1076" i="158"/>
  <c r="I1072" i="158"/>
  <c r="I1070" i="158"/>
  <c r="I1068" i="158"/>
  <c r="I1064" i="158"/>
  <c r="I1063" i="158"/>
  <c r="I1061" i="158"/>
  <c r="I1059" i="158"/>
  <c r="I1057" i="158"/>
  <c r="I1055" i="158"/>
  <c r="I1053" i="158"/>
  <c r="I1051" i="158"/>
  <c r="I1049" i="158"/>
  <c r="I1048" i="158"/>
  <c r="I1046" i="158"/>
  <c r="I1044" i="158"/>
  <c r="I1040" i="158"/>
  <c r="I1038" i="158"/>
  <c r="I1036" i="158"/>
  <c r="I1032" i="158"/>
  <c r="I1030" i="158"/>
  <c r="I1028" i="158"/>
  <c r="I1024" i="158"/>
  <c r="I1022" i="158"/>
  <c r="I1020" i="158"/>
  <c r="I1016" i="158"/>
  <c r="I1014" i="158"/>
  <c r="I1008" i="158"/>
  <c r="I1006" i="158"/>
  <c r="I1000" i="158"/>
  <c r="I998" i="158"/>
  <c r="I992" i="158"/>
  <c r="I990" i="158"/>
  <c r="I984" i="158"/>
  <c r="I982" i="158"/>
  <c r="I976" i="158"/>
  <c r="I974" i="158"/>
  <c r="I968" i="158"/>
  <c r="I966" i="158"/>
  <c r="I960" i="158"/>
  <c r="I958" i="158"/>
  <c r="I952" i="158"/>
  <c r="I950" i="158"/>
  <c r="I944" i="158"/>
  <c r="I942" i="158"/>
  <c r="I936" i="158"/>
  <c r="I934" i="158"/>
  <c r="I928" i="158"/>
  <c r="I927" i="158"/>
  <c r="I925" i="158"/>
  <c r="I921" i="158"/>
  <c r="I919" i="158"/>
  <c r="I917" i="158"/>
  <c r="I913" i="158"/>
  <c r="I911" i="158"/>
  <c r="I909" i="158"/>
  <c r="I905" i="158"/>
  <c r="I903" i="158"/>
  <c r="I901" i="158"/>
  <c r="I897" i="158"/>
  <c r="I895" i="158"/>
  <c r="I893" i="158"/>
  <c r="I889" i="158"/>
  <c r="I887" i="158"/>
  <c r="I885" i="158"/>
  <c r="I881" i="158"/>
  <c r="I879" i="158"/>
  <c r="I877" i="158"/>
  <c r="I873" i="158"/>
  <c r="I871" i="158"/>
  <c r="I869" i="158"/>
  <c r="I865" i="158"/>
  <c r="I863" i="158"/>
  <c r="I861" i="158"/>
  <c r="I857" i="158"/>
  <c r="I853" i="158"/>
  <c r="I849" i="158"/>
  <c r="I847" i="158"/>
  <c r="I845" i="158"/>
  <c r="I841" i="158"/>
  <c r="I839" i="158"/>
  <c r="I831" i="158"/>
  <c r="I825" i="158"/>
  <c r="I823" i="158"/>
  <c r="I821" i="158"/>
  <c r="I817" i="158"/>
  <c r="I815" i="158"/>
  <c r="I813" i="158"/>
  <c r="I809" i="158"/>
  <c r="I807" i="158"/>
  <c r="I805" i="158"/>
  <c r="I799" i="158"/>
  <c r="I797" i="158"/>
  <c r="I795" i="158"/>
  <c r="I791" i="158"/>
  <c r="I787" i="158"/>
  <c r="I779" i="158"/>
  <c r="I773" i="158"/>
  <c r="I771" i="158"/>
  <c r="I769" i="158"/>
  <c r="I763" i="158"/>
  <c r="I761" i="158"/>
  <c r="C478" i="158"/>
  <c r="I478" i="158" s="1"/>
  <c r="I633" i="158"/>
  <c r="I493" i="158"/>
  <c r="I395" i="158"/>
  <c r="C388" i="158"/>
  <c r="I388" i="158" s="1"/>
  <c r="C347" i="158"/>
  <c r="I347" i="158" s="1"/>
  <c r="I626" i="158"/>
  <c r="I610" i="158"/>
  <c r="I594" i="158"/>
  <c r="I546" i="158"/>
  <c r="I530" i="158"/>
  <c r="I514" i="158"/>
  <c r="I498" i="158"/>
  <c r="C496" i="158"/>
  <c r="I496" i="158" s="1"/>
  <c r="C488" i="158"/>
  <c r="I488" i="158" s="1"/>
  <c r="C480" i="158"/>
  <c r="I480" i="158" s="1"/>
  <c r="C472" i="158"/>
  <c r="I472" i="158" s="1"/>
  <c r="C494" i="158"/>
  <c r="I494" i="158" s="1"/>
  <c r="I637" i="158"/>
  <c r="I621" i="158"/>
  <c r="I605" i="158"/>
  <c r="I589" i="158"/>
  <c r="I573" i="158"/>
  <c r="I557" i="158"/>
  <c r="I541" i="158"/>
  <c r="I525" i="158"/>
  <c r="I509" i="158"/>
  <c r="C394" i="158"/>
  <c r="I394" i="158" s="1"/>
  <c r="C356" i="158"/>
  <c r="I356" i="158" s="1"/>
  <c r="C340" i="158"/>
  <c r="I340" i="158" s="1"/>
  <c r="I759" i="158"/>
  <c r="I753" i="158"/>
  <c r="I749" i="158"/>
  <c r="I741" i="158"/>
  <c r="I739" i="158"/>
  <c r="C490" i="158"/>
  <c r="I490" i="158" s="1"/>
  <c r="C482" i="158"/>
  <c r="I482" i="158" s="1"/>
  <c r="C474" i="158"/>
  <c r="I474" i="158" s="1"/>
  <c r="C466" i="158"/>
  <c r="I466" i="158" s="1"/>
  <c r="C363" i="158"/>
  <c r="I363" i="158" s="1"/>
  <c r="C299" i="158"/>
  <c r="I299" i="158" s="1"/>
  <c r="C292" i="158"/>
  <c r="I292" i="158" s="1"/>
  <c r="C283" i="158"/>
  <c r="I283" i="158" s="1"/>
  <c r="C486" i="158"/>
  <c r="I486" i="158" s="1"/>
  <c r="C470" i="158"/>
  <c r="I470" i="158" s="1"/>
  <c r="I632" i="158"/>
  <c r="I625" i="158"/>
  <c r="I616" i="158"/>
  <c r="I600" i="158"/>
  <c r="I593" i="158"/>
  <c r="I584" i="158"/>
  <c r="I568" i="158"/>
  <c r="I561" i="158"/>
  <c r="I552" i="158"/>
  <c r="I536" i="158"/>
  <c r="I529" i="158"/>
  <c r="I504" i="158"/>
  <c r="I497" i="158"/>
  <c r="C315" i="158"/>
  <c r="I315" i="158" s="1"/>
  <c r="C308" i="158"/>
  <c r="I308" i="158" s="1"/>
  <c r="C276" i="158"/>
  <c r="I276" i="158" s="1"/>
  <c r="C267" i="158"/>
  <c r="I267" i="158" s="1"/>
  <c r="I634" i="158"/>
  <c r="I602" i="158"/>
  <c r="I538" i="158"/>
  <c r="I506" i="158"/>
  <c r="C492" i="158"/>
  <c r="I492" i="158" s="1"/>
  <c r="C484" i="158"/>
  <c r="I484" i="158" s="1"/>
  <c r="C476" i="158"/>
  <c r="I476" i="158" s="1"/>
  <c r="C468" i="158"/>
  <c r="I468" i="158" s="1"/>
  <c r="C372" i="158"/>
  <c r="I372" i="158" s="1"/>
  <c r="C331" i="158"/>
  <c r="I331" i="158" s="1"/>
  <c r="C324" i="158"/>
  <c r="I324" i="158" s="1"/>
  <c r="C260" i="158"/>
  <c r="I260" i="158" s="1"/>
  <c r="C251" i="158"/>
  <c r="I251" i="158" s="1"/>
  <c r="C379" i="158"/>
  <c r="I379" i="158" s="1"/>
  <c r="C244" i="158"/>
  <c r="I244" i="158" s="1"/>
  <c r="C235" i="158"/>
  <c r="I235" i="158" s="1"/>
  <c r="I374" i="158"/>
  <c r="I326" i="158"/>
  <c r="I294" i="158"/>
  <c r="I262" i="158"/>
  <c r="C255" i="158"/>
  <c r="I255" i="158" s="1"/>
  <c r="I246" i="158"/>
  <c r="I464" i="158"/>
  <c r="I450" i="158"/>
  <c r="I448" i="158"/>
  <c r="I376" i="158"/>
  <c r="I312" i="158"/>
  <c r="I248" i="158"/>
  <c r="I362" i="158"/>
  <c r="I298" i="158"/>
  <c r="I234" i="158"/>
  <c r="I377" i="158"/>
  <c r="I361" i="158"/>
  <c r="I345" i="158"/>
  <c r="I233" i="158"/>
  <c r="I350" i="158"/>
  <c r="I286" i="158"/>
  <c r="I384" i="158"/>
  <c r="I352" i="158"/>
  <c r="I336" i="158"/>
  <c r="I320" i="158"/>
  <c r="I288" i="158"/>
  <c r="I256" i="158"/>
  <c r="I370" i="158"/>
  <c r="I338" i="158"/>
  <c r="I322" i="158"/>
  <c r="I274" i="158"/>
  <c r="I258" i="158"/>
  <c r="I242" i="158"/>
  <c r="C228" i="158"/>
  <c r="I228" i="158" s="1"/>
  <c r="C1" i="158"/>
  <c r="C1" i="49"/>
  <c r="H25" i="225"/>
  <c r="G24" i="225"/>
  <c r="A23" i="225"/>
  <c r="H26" i="225"/>
  <c r="G110" i="158"/>
  <c r="G111" i="158"/>
  <c r="G112" i="158"/>
  <c r="G113" i="158"/>
  <c r="G114" i="158"/>
  <c r="G115" i="158"/>
  <c r="G116" i="158"/>
  <c r="G117" i="158"/>
  <c r="G118" i="158"/>
  <c r="G119" i="158"/>
  <c r="G120" i="158"/>
  <c r="G121" i="158"/>
  <c r="G122" i="158"/>
  <c r="G123" i="158"/>
  <c r="G124" i="158"/>
  <c r="G125" i="158"/>
  <c r="G126" i="158"/>
  <c r="G127" i="158"/>
  <c r="G128" i="158"/>
  <c r="G129" i="158"/>
  <c r="G130" i="158"/>
  <c r="G131" i="158"/>
  <c r="G132" i="158"/>
  <c r="G133" i="158"/>
  <c r="G134" i="158"/>
  <c r="G135" i="158"/>
  <c r="G136" i="158"/>
  <c r="G137" i="158"/>
  <c r="G138" i="158"/>
  <c r="G139" i="158"/>
  <c r="G140" i="158"/>
  <c r="G141" i="158"/>
  <c r="G142" i="158"/>
  <c r="G143" i="158"/>
  <c r="G144" i="158"/>
  <c r="G145" i="158"/>
  <c r="G146" i="158"/>
  <c r="G147" i="158"/>
  <c r="G148" i="158"/>
  <c r="G149" i="158"/>
  <c r="G150" i="158"/>
  <c r="G151" i="158"/>
  <c r="G152" i="158"/>
  <c r="G153" i="158"/>
  <c r="G154" i="158"/>
  <c r="G155" i="158"/>
  <c r="G156" i="158"/>
  <c r="G157" i="158"/>
  <c r="G158" i="158"/>
  <c r="G159" i="158"/>
  <c r="G160" i="158"/>
  <c r="G161" i="158"/>
  <c r="G162" i="158"/>
  <c r="G163" i="158"/>
  <c r="G164" i="158"/>
  <c r="G165" i="158"/>
  <c r="G166" i="158"/>
  <c r="G167" i="158"/>
  <c r="G168" i="158"/>
  <c r="G169" i="158"/>
  <c r="G170" i="158"/>
  <c r="G171" i="158"/>
  <c r="G172" i="158"/>
  <c r="G173" i="158"/>
  <c r="G174" i="158"/>
  <c r="G175" i="158"/>
  <c r="G176" i="158"/>
  <c r="G177" i="158"/>
  <c r="G178" i="158"/>
  <c r="G179" i="158"/>
  <c r="G180" i="158"/>
  <c r="G181" i="158"/>
  <c r="G182" i="158"/>
  <c r="G183" i="158"/>
  <c r="G184" i="158"/>
  <c r="G185" i="158"/>
  <c r="G186" i="158"/>
  <c r="G187" i="158"/>
  <c r="G188" i="158"/>
  <c r="G189" i="158"/>
  <c r="G190" i="158"/>
  <c r="G191" i="158"/>
  <c r="G192" i="158"/>
  <c r="G193" i="158"/>
  <c r="G194" i="158"/>
  <c r="G195" i="158"/>
  <c r="G196" i="158"/>
  <c r="G197" i="158"/>
  <c r="G198" i="158"/>
  <c r="G199" i="158"/>
  <c r="G200" i="158"/>
  <c r="G201" i="158"/>
  <c r="G202" i="158"/>
  <c r="G203" i="158"/>
  <c r="G204" i="158"/>
  <c r="G205" i="158"/>
  <c r="G206" i="158"/>
  <c r="G207" i="158"/>
  <c r="G208" i="158"/>
  <c r="G209" i="158"/>
  <c r="G210" i="158"/>
  <c r="G211" i="158"/>
  <c r="G212" i="158"/>
  <c r="G213" i="158"/>
  <c r="G214" i="158"/>
  <c r="G215" i="158"/>
  <c r="G216" i="158"/>
  <c r="G217" i="158"/>
  <c r="G218" i="158"/>
  <c r="G219" i="158"/>
  <c r="G220" i="158"/>
  <c r="G221" i="158"/>
  <c r="G222" i="158"/>
  <c r="G223" i="158"/>
  <c r="G224" i="158"/>
  <c r="G225" i="158"/>
  <c r="G226" i="158"/>
  <c r="G227" i="158"/>
  <c r="G109" i="158"/>
  <c r="B21" i="231"/>
  <c r="D20" i="228"/>
  <c r="A18" i="232"/>
  <c r="D17" i="228"/>
  <c r="B17" i="232"/>
  <c r="B17" i="228"/>
  <c r="A18" i="233"/>
  <c r="B17" i="233"/>
  <c r="D16" i="227"/>
  <c r="C17" i="229"/>
  <c r="B16" i="229"/>
  <c r="D16" i="229"/>
  <c r="A16" i="229"/>
  <c r="D18" i="231"/>
  <c r="V12" i="130"/>
  <c r="B17" i="230"/>
  <c r="D16" i="230"/>
  <c r="A17" i="230"/>
  <c r="A17" i="228"/>
  <c r="D15" i="228"/>
  <c r="A17" i="227"/>
  <c r="D16" i="232"/>
  <c r="B17" i="227"/>
  <c r="A21" i="231"/>
  <c r="D16" i="233"/>
  <c r="C24" i="228"/>
  <c r="D25" i="241" l="1"/>
  <c r="C26" i="241"/>
  <c r="C26" i="240"/>
  <c r="D25" i="240"/>
  <c r="D27" i="226"/>
  <c r="B29" i="226"/>
  <c r="A28" i="226"/>
  <c r="A29" i="226" s="1"/>
  <c r="B25" i="237"/>
  <c r="D114" i="237"/>
  <c r="D23" i="194"/>
  <c r="F23" i="194" s="1"/>
  <c r="G22" i="194"/>
  <c r="AD242" i="158" a="1"/>
  <c r="AD819" i="158" a="1"/>
  <c r="AD501" i="158" a="1"/>
  <c r="AD656" i="158" a="1"/>
  <c r="AD248" i="158" a="1"/>
  <c r="AD1026" i="158" a="1"/>
  <c r="AD364" i="158" a="1"/>
  <c r="AD835" i="158" a="1"/>
  <c r="AD673" i="158" a="1"/>
  <c r="AD715" i="158" a="1"/>
  <c r="AD938" i="158" a="1"/>
  <c r="AD542" i="158" a="1"/>
  <c r="AD528" i="158" a="1"/>
  <c r="AD386" i="158" a="1"/>
  <c r="AD1064" i="158" a="1"/>
  <c r="AD1077" i="158" a="1"/>
  <c r="AD294" i="158" a="1"/>
  <c r="AD514" i="158" a="1"/>
  <c r="AD721" i="158" a="1"/>
  <c r="AD839" i="158" a="1"/>
  <c r="AD961" i="158" a="1"/>
  <c r="AD1043" i="158" a="1"/>
  <c r="AD517" i="158" a="1"/>
  <c r="AD674" i="158" a="1"/>
  <c r="AD815" i="158" a="1"/>
  <c r="AD963" i="158" a="1"/>
  <c r="AD1044" i="158" a="1"/>
  <c r="AD940" i="158" a="1"/>
  <c r="AD907" i="158" a="1"/>
  <c r="AD280" i="158" a="1"/>
  <c r="AD330" i="158" a="1"/>
  <c r="AD421" i="158" a="1"/>
  <c r="AD463" i="158" a="1"/>
  <c r="AD548" i="158" a="1"/>
  <c r="AD298" i="158" a="1"/>
  <c r="AD518" i="158" a="1"/>
  <c r="AD742" i="158" a="1"/>
  <c r="AD905" i="158" a="1"/>
  <c r="AD1017" i="158" a="1"/>
  <c r="AD1091" i="158" a="1"/>
  <c r="AD502" i="158" a="1"/>
  <c r="AD629" i="158" a="1"/>
  <c r="AD684" i="158" a="1"/>
  <c r="AD714" i="158" a="1"/>
  <c r="AD377" i="158" a="1"/>
  <c r="AD658" i="158" a="1"/>
  <c r="AD856" i="158" a="1"/>
  <c r="AD1092" i="158" a="1"/>
  <c r="AD281" i="158" a="1"/>
  <c r="AD589" i="158" a="1"/>
  <c r="AD778" i="158" a="1"/>
  <c r="AD885" i="158" a="1"/>
  <c r="AD999" i="158" a="1"/>
  <c r="AD1084" i="158" a="1"/>
  <c r="AD1074" i="158" a="1"/>
  <c r="AD802" i="158" a="1"/>
  <c r="AD241" i="158" a="1"/>
  <c r="AD305" i="158" a="1"/>
  <c r="AD365" i="158" a="1"/>
  <c r="AD385" i="158" a="1"/>
  <c r="AD483" i="158" a="1"/>
  <c r="AD499" i="158" a="1"/>
  <c r="AD553" i="158" a="1"/>
  <c r="AD361" i="158" a="1"/>
  <c r="AD613" i="158" a="1"/>
  <c r="AD763" i="158" a="1"/>
  <c r="AD911" i="158" a="1"/>
  <c r="AD1011" i="158" a="1"/>
  <c r="AD286" i="158" a="1"/>
  <c r="AD1050" i="158" a="1"/>
  <c r="AD988" i="158" a="1"/>
  <c r="AD946" i="158" a="1"/>
  <c r="AD818" i="158" a="1"/>
  <c r="AD238" i="158" a="1"/>
  <c r="AD344" i="158" a="1"/>
  <c r="AD382" i="158" a="1"/>
  <c r="AD439" i="158" a="1"/>
  <c r="AD508" i="158" a="1"/>
  <c r="AD554" i="158" a="1"/>
  <c r="AD627" i="158" a="1"/>
  <c r="AD663" i="158" a="1"/>
  <c r="AD704" i="158" a="1"/>
  <c r="AD616" i="158" a="1"/>
  <c r="AD898" i="158" a="1"/>
  <c r="AD272" i="158" a="1"/>
  <c r="AD477" i="158" a="1"/>
  <c r="AD939" i="158" a="1"/>
  <c r="AD551" i="158" a="1"/>
  <c r="AD912" i="158" a="1"/>
  <c r="AD797" i="158" a="1"/>
  <c r="AD1086" i="158" a="1"/>
  <c r="AD416" i="158" a="1"/>
  <c r="AD982" i="158" a="1"/>
  <c r="AD666" i="158" a="1"/>
  <c r="AD1049" i="158" a="1"/>
  <c r="AD571" i="158" a="1"/>
  <c r="AD313" i="158" a="1"/>
  <c r="AD1023" i="158" a="1"/>
  <c r="AD824" i="158" a="1"/>
  <c r="AD1022" i="158" a="1"/>
  <c r="AD782" i="158" a="1"/>
  <c r="AD838" i="158" a="1"/>
  <c r="AD941" i="158" a="1"/>
  <c r="AD383" i="158" a="1"/>
  <c r="AD787" i="158" a="1"/>
  <c r="AD609" i="158" a="1"/>
  <c r="AD1081" i="158" a="1"/>
  <c r="AD311" i="158" a="1"/>
  <c r="AD1083" i="158" a="1"/>
  <c r="AD452" i="158" a="1"/>
  <c r="AD749" i="158" a="1"/>
  <c r="AD611" i="158" a="1"/>
  <c r="AD788" i="158" a="1"/>
  <c r="AD670" i="158" a="1"/>
  <c r="AD462" i="158" a="1"/>
  <c r="AD566" i="158" a="1"/>
  <c r="AD752" i="158" a="1"/>
  <c r="AD552" i="158" a="1"/>
  <c r="AD507" i="158" a="1"/>
  <c r="AD320" i="158" a="1"/>
  <c r="AD536" i="158" a="1"/>
  <c r="AD739" i="158" a="1"/>
  <c r="AD853" i="158" a="1"/>
  <c r="AD973" i="158" a="1"/>
  <c r="AD1052" i="158" a="1"/>
  <c r="AD774" i="158" a="1"/>
  <c r="AD852" i="158" a="1"/>
  <c r="AD231" i="158" a="1"/>
  <c r="AD295" i="158" a="1"/>
  <c r="AD367" i="158" a="1"/>
  <c r="AD398" i="158" a="1"/>
  <c r="AD436" i="158" a="1"/>
  <c r="AD505" i="158" a="1"/>
  <c r="AD628" i="158" a="1"/>
  <c r="AD652" i="158" a="1"/>
  <c r="AD694" i="158" a="1"/>
  <c r="AD246" i="158" a="1"/>
  <c r="AD538" i="158" a="1"/>
  <c r="AD689" i="158" a="1"/>
  <c r="AD865" i="158" a="1"/>
  <c r="AD974" i="158" a="1"/>
  <c r="AD1053" i="158" a="1"/>
  <c r="AD575" i="158" a="1"/>
  <c r="AD617" i="158" a="1"/>
  <c r="AD737" i="158" a="1"/>
  <c r="AD323" i="158" a="1"/>
  <c r="AD539" i="158" a="1"/>
  <c r="AD773" i="158" a="1"/>
  <c r="AD919" i="158" a="1"/>
  <c r="AD1027" i="158" a="1"/>
  <c r="AD970" i="158" a="1"/>
  <c r="AD1002" i="158" a="1"/>
  <c r="AD1034" i="158" a="1"/>
  <c r="AD915" i="158" a="1"/>
  <c r="AD820" i="158" a="1"/>
  <c r="AD232" i="158" a="1"/>
  <c r="AD296" i="158" a="1"/>
  <c r="AD346" i="158" a="1"/>
  <c r="AD368" i="158" a="1"/>
  <c r="AD433" i="158" a="1"/>
  <c r="AD402" i="158" a="1"/>
  <c r="AD710" i="158" a="1"/>
  <c r="AD870" i="158" a="1"/>
  <c r="AD964" i="158" a="1"/>
  <c r="AD764" i="158" a="1"/>
  <c r="AD229" i="158" a="1"/>
  <c r="AD285" i="158" a="1"/>
  <c r="AD335" i="158" a="1"/>
  <c r="AD403" i="158" a="1"/>
  <c r="AD456" i="158" a="1"/>
  <c r="AD526" i="158" a="1"/>
  <c r="AD564" i="158" a="1"/>
  <c r="AD588" i="158" a="1"/>
  <c r="AD734" i="158" a="1"/>
  <c r="AD384" i="158" a="1"/>
  <c r="AD610" i="158" a="1"/>
  <c r="AD791" i="158" a="1"/>
  <c r="AD896" i="158" a="1"/>
  <c r="AD1009" i="158" a="1"/>
  <c r="AD1093" i="158" a="1"/>
  <c r="AD650" i="158" a="1"/>
  <c r="AD692" i="158" a="1"/>
  <c r="AD719" i="158" a="1"/>
  <c r="AD743" i="158" a="1"/>
  <c r="AD411" i="158" a="1"/>
  <c r="AD632" i="158" a="1"/>
  <c r="AD779" i="158" a="1"/>
  <c r="AD925" i="158" a="1"/>
  <c r="AD1021" i="158" a="1"/>
  <c r="AD765" i="158" a="1"/>
  <c r="AD810" i="158" a="1"/>
  <c r="AD264" i="158" a="1"/>
  <c r="AD309" i="158" a="1"/>
  <c r="AD393" i="158" a="1"/>
  <c r="AD442" i="158" a="1"/>
  <c r="AD523" i="158" a="1"/>
  <c r="AD565" i="158" a="1"/>
  <c r="AD607" i="158" a="1"/>
  <c r="AD735" i="158" a="1"/>
  <c r="AD362" i="158" a="1"/>
  <c r="AD686" i="158" a="1"/>
  <c r="AD878" i="158" a="1"/>
  <c r="AD265" i="158" a="1"/>
  <c r="AD608" i="158" a="1"/>
  <c r="AD789" i="158" a="1"/>
  <c r="AD748" i="158" a="1"/>
  <c r="AD931" i="158" a="1"/>
  <c r="AD833" i="158" a="1"/>
  <c r="AD1094" i="158" a="1"/>
  <c r="AD443" i="158" a="1"/>
  <c r="AD570" i="158" a="1"/>
  <c r="AD586" i="158" a="1"/>
  <c r="AD401" i="158" a="1"/>
  <c r="AD390" i="158" a="1"/>
  <c r="AD781" i="158" a="1"/>
  <c r="AD329" i="158" a="1"/>
  <c r="AD697" i="158" a="1"/>
  <c r="AD760" i="158" a="1"/>
  <c r="AD532" i="158" a="1"/>
  <c r="AD949" i="158" a="1"/>
  <c r="AD863" i="158" a="1"/>
  <c r="AD530" i="158" a="1"/>
  <c r="AD1014" i="158" a="1"/>
  <c r="AD738" i="158" a="1"/>
  <c r="AD1069" i="158" a="1"/>
  <c r="AD753" i="158" a="1"/>
  <c r="AD573" i="158" a="1"/>
  <c r="AD1055" i="158" a="1"/>
  <c r="AD895" i="158" a="1"/>
  <c r="AD1060" i="158" a="1"/>
  <c r="AD1033" i="158" a="1"/>
  <c r="AD598" i="158" a="1"/>
  <c r="AD952" i="158" a="1"/>
  <c r="AD497" i="158" a="1"/>
  <c r="AD801" i="158" a="1"/>
  <c r="AD270" i="158" a="1"/>
  <c r="AD256" i="158" a="1"/>
  <c r="AD750" i="158" a="1"/>
  <c r="AD423" i="158" a="1"/>
  <c r="AD855" i="158" a="1"/>
  <c r="AD428" i="158" a="1"/>
  <c r="AD524" i="158" a="1"/>
  <c r="AD1019" i="158" a="1"/>
  <c r="AD345" i="158" a="1"/>
  <c r="AD557" i="158" a="1"/>
  <c r="AD754" i="158" a="1"/>
  <c r="AD864" i="158" a="1"/>
  <c r="AD983" i="158" a="1"/>
  <c r="AD1061" i="158" a="1"/>
  <c r="AD297" i="158" a="1"/>
  <c r="AD560" i="158" a="1"/>
  <c r="AD707" i="158" a="1"/>
  <c r="AD879" i="158" a="1"/>
  <c r="AD984" i="158" a="1"/>
  <c r="AD1062" i="158" a="1"/>
  <c r="AD884" i="158" a="1"/>
  <c r="AD767" i="158" a="1"/>
  <c r="AD284" i="158" a="1"/>
  <c r="AD334" i="158" a="1"/>
  <c r="AD429" i="158" a="1"/>
  <c r="AD521" i="158" a="1"/>
  <c r="AD350" i="158" a="1"/>
  <c r="AD561" i="158" a="1"/>
  <c r="AD805" i="158" a="1"/>
  <c r="AD933" i="158" a="1"/>
  <c r="AD1036" i="158" a="1"/>
  <c r="AD510" i="158" a="1"/>
  <c r="AD641" i="158" a="1"/>
  <c r="AD691" i="158" a="1"/>
  <c r="AD726" i="158" a="1"/>
  <c r="AD427" i="158" a="1"/>
  <c r="AD729" i="158" a="1"/>
  <c r="AD881" i="158" a="1"/>
  <c r="AD434" i="158" a="1"/>
  <c r="AD626" i="158" a="1"/>
  <c r="AD807" i="158" a="1"/>
  <c r="AD921" i="158" a="1"/>
  <c r="AD1020" i="158" a="1"/>
  <c r="AD1082" i="158" a="1"/>
  <c r="AD916" i="158" a="1"/>
  <c r="AD843" i="158" a="1"/>
  <c r="AD245" i="158" a="1"/>
  <c r="AD316" i="158" a="1"/>
  <c r="AD369" i="158" a="1"/>
  <c r="AD487" i="158" a="1"/>
  <c r="AD503" i="158" a="1"/>
  <c r="AD596" i="158" a="1"/>
  <c r="AD438" i="158" a="1"/>
  <c r="AD646" i="158" a="1"/>
  <c r="AD795" i="158" a="1"/>
  <c r="AD936" i="158" a="1"/>
  <c r="AD1030" i="158" a="1"/>
  <c r="AD465" i="158" a="1"/>
  <c r="AD1058" i="158" a="1"/>
  <c r="AD996" i="158" a="1"/>
  <c r="AD954" i="158" a="1"/>
  <c r="AD851" i="158" a="1"/>
  <c r="AD268" i="158" a="1"/>
  <c r="AD351" i="158" a="1"/>
  <c r="AD397" i="158" a="1"/>
  <c r="AD446" i="158" a="1"/>
  <c r="AD512" i="158" a="1"/>
  <c r="AD597" i="158" a="1"/>
  <c r="AD639" i="158" a="1"/>
  <c r="AD682" i="158" a="1"/>
  <c r="AD708" i="158" a="1"/>
  <c r="AD962" i="158" a="1"/>
  <c r="AD906" i="158" a="1"/>
  <c r="AD279" i="158" a="1"/>
  <c r="AD979" i="158" a="1"/>
  <c r="AD913" i="158" a="1"/>
  <c r="AD653" i="158" a="1"/>
  <c r="AD1046" i="158" a="1"/>
  <c r="AD809" i="158" a="1"/>
  <c r="AD1095" i="158" a="1"/>
  <c r="AD813" i="158" a="1"/>
  <c r="AD768" i="158" a="1"/>
  <c r="AD1076" i="158" a="1"/>
  <c r="AD937" i="158" a="1"/>
  <c r="AD633" i="158" a="1"/>
  <c r="AD944" i="158" a="1"/>
  <c r="AD971" i="158" a="1"/>
  <c r="AD706" i="158" a="1"/>
  <c r="AD247" i="158" a="1"/>
  <c r="AD679" i="158" a="1"/>
  <c r="AD567" i="158" a="1"/>
  <c r="AD1007" i="158" a="1"/>
  <c r="AD277" i="158" a="1"/>
  <c r="AD625" i="158" a="1"/>
  <c r="AD392" i="158" a="1"/>
  <c r="AD568" i="158" a="1"/>
  <c r="AD336" i="158" a="1"/>
  <c r="AD253" i="158" a="1"/>
  <c r="AD234" i="158" a="1"/>
  <c r="AD914" i="158" a="1"/>
  <c r="AD829" i="158" a="1"/>
  <c r="AD325" i="158" a="1"/>
  <c r="AD262" i="158" a="1"/>
  <c r="AD992" i="158" a="1"/>
  <c r="AD370" i="158" a="1"/>
  <c r="AD770" i="158" a="1"/>
  <c r="AD889" i="158" a="1"/>
  <c r="AD993" i="158" a="1"/>
  <c r="AD1070" i="158" a="1"/>
  <c r="AD793" i="158" a="1"/>
  <c r="AD859" i="158" a="1"/>
  <c r="AD239" i="158" a="1"/>
  <c r="AD371" i="158" a="1"/>
  <c r="AD413" i="158" a="1"/>
  <c r="AD447" i="158" a="1"/>
  <c r="AD513" i="158" a="1"/>
  <c r="AD636" i="158" a="1"/>
  <c r="AD660" i="158" a="1"/>
  <c r="AD705" i="158" a="1"/>
  <c r="AD322" i="158" a="1"/>
  <c r="AD581" i="158" a="1"/>
  <c r="AD722" i="158" a="1"/>
  <c r="AD893" i="158" a="1"/>
  <c r="AD995" i="158" a="1"/>
  <c r="AD1071" i="158" a="1"/>
  <c r="AD559" i="158" a="1"/>
  <c r="AD579" i="158" a="1"/>
  <c r="AD672" i="158" a="1"/>
  <c r="AD745" i="158" a="1"/>
  <c r="AD376" i="158" a="1"/>
  <c r="AD624" i="158" a="1"/>
  <c r="AD816" i="158" a="1"/>
  <c r="AD965" i="158" a="1"/>
  <c r="AD1045" i="158" a="1"/>
  <c r="AD978" i="158" a="1"/>
  <c r="AD1010" i="158" a="1"/>
  <c r="AD1042" i="158" a="1"/>
  <c r="AD923" i="158" a="1"/>
  <c r="AD842" i="158" a="1"/>
  <c r="AD236" i="158" a="1"/>
  <c r="AD300" i="158" a="1"/>
  <c r="AD353" i="158" a="1"/>
  <c r="AD380" i="158" a="1"/>
  <c r="AD437" i="158" a="1"/>
  <c r="AD498" i="158" a="1"/>
  <c r="AD761" i="158" a="1"/>
  <c r="AD909" i="158" a="1"/>
  <c r="AD892" i="158" a="1"/>
  <c r="AD783" i="158" a="1"/>
  <c r="AD252" i="158" a="1"/>
  <c r="AD289" i="158" a="1"/>
  <c r="AD339" i="158" a="1"/>
  <c r="AD407" i="158" a="1"/>
  <c r="AD460" i="158" a="1"/>
  <c r="AD534" i="158" a="1"/>
  <c r="AD572" i="158" a="1"/>
  <c r="AD606" i="158" a="1"/>
  <c r="AD746" i="158" a="1"/>
  <c r="AD459" i="158" a="1"/>
  <c r="AD664" i="158" a="1"/>
  <c r="AD821" i="158" a="1"/>
  <c r="AD945" i="158" a="1"/>
  <c r="AD1029" i="158" a="1"/>
  <c r="AD415" i="158" a="1"/>
  <c r="AD662" i="158" a="1"/>
  <c r="AD703" i="158" a="1"/>
  <c r="AD723" i="158" a="1"/>
  <c r="AD751" i="158" a="1"/>
  <c r="AD464" i="158" a="1"/>
  <c r="AD665" i="158" a="1"/>
  <c r="AD808" i="158" a="1"/>
  <c r="AD947" i="158" a="1"/>
  <c r="AD1039" i="158" a="1"/>
  <c r="AD780" i="158" a="1"/>
  <c r="AD828" i="158" a="1"/>
  <c r="AD271" i="158" a="1"/>
  <c r="AD328" i="158" a="1"/>
  <c r="AD404" i="158" a="1"/>
  <c r="AD453" i="158" a="1"/>
  <c r="AD527" i="158" a="1"/>
  <c r="AD569" i="158" a="1"/>
  <c r="AD615" i="158" a="1"/>
  <c r="AD747" i="158" a="1"/>
  <c r="AD550" i="158" a="1"/>
  <c r="AD481" i="158" a="1"/>
  <c r="AD882" i="158" a="1"/>
  <c r="AD454" i="158" a="1"/>
  <c r="AD612" i="158" a="1"/>
  <c r="AD796" i="158" a="1"/>
  <c r="AD756" i="158" a="1"/>
  <c r="AD935" i="158" a="1"/>
  <c r="AD837" i="158" a="1"/>
  <c r="AD420" i="158" a="1"/>
  <c r="AD558" i="158" a="1"/>
  <c r="AD574" i="158" a="1"/>
  <c r="AD590" i="158" a="1"/>
  <c r="AD405" i="158" a="1"/>
  <c r="AD543" i="158" a="1"/>
  <c r="AD785" i="158" a="1"/>
  <c r="AD333" i="158" a="1"/>
  <c r="AD732" i="158" a="1"/>
  <c r="AD766" i="158" a="1"/>
  <c r="AD387" i="158" a="1"/>
  <c r="AD1003" i="158" a="1"/>
  <c r="AD901" i="158" a="1"/>
  <c r="AD950" i="158" a="1"/>
  <c r="AD733" i="158" a="1"/>
  <c r="AD1068" i="158" a="1"/>
  <c r="AD877" i="158" a="1"/>
  <c r="AD887" i="158" a="1"/>
  <c r="AD823" i="158" a="1"/>
  <c r="AD969" i="158" a="1"/>
  <c r="AD1032" i="158" a="1"/>
  <c r="AD1078" i="158" a="1"/>
  <c r="AD1073" i="158" a="1"/>
  <c r="AD825" i="158" a="1"/>
  <c r="AD359" i="158" a="1"/>
  <c r="AD725" i="158" a="1"/>
  <c r="AD687" i="158" a="1"/>
  <c r="AD994" i="158" a="1"/>
  <c r="AD418" i="158" a="1"/>
  <c r="AD845" i="158" a="1"/>
  <c r="AD522" i="158" a="1"/>
  <c r="AD871" i="158" a="1"/>
  <c r="AD638" i="158" a="1"/>
  <c r="AD897" i="158" a="1"/>
  <c r="AD389" i="158" a="1"/>
  <c r="AD1040" i="158" a="1"/>
  <c r="AD777" i="158" a="1"/>
  <c r="AD582" i="158" a="1"/>
  <c r="AD720" i="158" a="1"/>
  <c r="AD1051" i="158" a="1"/>
  <c r="AD600" i="158" a="1"/>
  <c r="AD303" i="158" a="1"/>
  <c r="AD395" i="158" a="1"/>
  <c r="AD621" i="158" a="1"/>
  <c r="AD786" i="158" a="1"/>
  <c r="AD903" i="158" a="1"/>
  <c r="AD1005" i="158" a="1"/>
  <c r="AD1079" i="158" a="1"/>
  <c r="AD374" i="158" a="1"/>
  <c r="AD602" i="158" a="1"/>
  <c r="AD741" i="158" a="1"/>
  <c r="AD904" i="158" a="1"/>
  <c r="AD1006" i="158" a="1"/>
  <c r="AD1080" i="158" a="1"/>
  <c r="AD891" i="158" a="1"/>
  <c r="AD307" i="158" a="1"/>
  <c r="AD391" i="158" a="1"/>
  <c r="AD444" i="158" a="1"/>
  <c r="AD533" i="158" a="1"/>
  <c r="AD426" i="158" a="1"/>
  <c r="AD642" i="158" a="1"/>
  <c r="AD830" i="158" a="1"/>
  <c r="AD975" i="158" a="1"/>
  <c r="AD1054" i="158" a="1"/>
  <c r="AD537" i="158" a="1"/>
  <c r="AD649" i="158" a="1"/>
  <c r="AD695" i="158" a="1"/>
  <c r="AD249" i="158" a="1"/>
  <c r="AD541" i="158" a="1"/>
  <c r="AD806" i="158" a="1"/>
  <c r="AD976" i="158" a="1"/>
  <c r="AD504" i="158" a="1"/>
  <c r="AD678" i="158" a="1"/>
  <c r="AD832" i="158" a="1"/>
  <c r="AD957" i="158" a="1"/>
  <c r="AD1038" i="158" a="1"/>
  <c r="AD1090" i="158" a="1"/>
  <c r="AD924" i="158" a="1"/>
  <c r="AD850" i="158" a="1"/>
  <c r="AD293" i="158" a="1"/>
  <c r="AD343" i="158" a="1"/>
  <c r="AD373" i="158" a="1"/>
  <c r="AD491" i="158" a="1"/>
  <c r="AD511" i="158" a="1"/>
  <c r="AD485" i="158" a="1"/>
  <c r="AD680" i="158" a="1"/>
  <c r="AD847" i="158" a="1"/>
  <c r="AD958" i="158" a="1"/>
  <c r="AD1048" i="158" a="1"/>
  <c r="AD593" i="158" a="1"/>
  <c r="AD972" i="158" a="1"/>
  <c r="AD1004" i="158" a="1"/>
  <c r="AD792" i="158" a="1"/>
  <c r="AD866" i="158" a="1"/>
  <c r="AD275" i="158" a="1"/>
  <c r="AD366" i="158" a="1"/>
  <c r="AD412" i="158" a="1"/>
  <c r="AD469" i="158" a="1"/>
  <c r="AD516" i="158" a="1"/>
  <c r="AD604" i="158" a="1"/>
  <c r="AD647" i="158" a="1"/>
  <c r="AD693" i="158" a="1"/>
  <c r="AD716" i="158" a="1"/>
  <c r="AD883" i="158" a="1"/>
  <c r="AD910" i="158" a="1"/>
  <c r="AD287" i="158" a="1"/>
  <c r="AD671" i="158" a="1"/>
  <c r="AD509" i="158" a="1"/>
  <c r="AD1037" i="158" a="1"/>
  <c r="AD414" i="158" a="1"/>
  <c r="AD981" i="158" a="1"/>
  <c r="AD798" i="158" a="1"/>
  <c r="AD1087" i="158" a="1"/>
  <c r="AD926" i="158" a="1"/>
  <c r="AD927" i="158" a="1"/>
  <c r="AD888" i="158" a="1"/>
  <c r="AD338" i="158" a="1"/>
  <c r="AD998" i="158" a="1"/>
  <c r="AD701" i="158" a="1"/>
  <c r="AD922" i="158" a="1"/>
  <c r="AD432" i="158" a="1"/>
  <c r="AD450" i="158" a="1"/>
  <c r="AD709" i="158" a="1"/>
  <c r="AD956" i="158" a="1"/>
  <c r="AD908" i="158" a="1"/>
  <c r="AD556" i="158" a="1"/>
  <c r="AD989" i="158" a="1"/>
  <c r="AD592" i="158" a="1"/>
  <c r="AD290" i="158" a="1"/>
  <c r="AD585" i="158" a="1"/>
  <c r="AD291" i="158" a="1"/>
  <c r="AD744" i="158" a="1"/>
  <c r="AD811" i="158" a="1"/>
  <c r="AD849" i="158" a="1"/>
  <c r="AD441" i="158" a="1"/>
  <c r="AD422" i="158" a="1"/>
  <c r="AD635" i="158" a="1"/>
  <c r="AD799" i="158" a="1"/>
  <c r="AD917" i="158" a="1"/>
  <c r="AD1015" i="158" a="1"/>
  <c r="AD1088" i="158" a="1"/>
  <c r="AD804" i="158" a="1"/>
  <c r="AD867" i="158" a="1"/>
  <c r="AD243" i="158" a="1"/>
  <c r="AD314" i="158" a="1"/>
  <c r="AD375" i="158" a="1"/>
  <c r="AD417" i="158" a="1"/>
  <c r="AD489" i="158" a="1"/>
  <c r="AD540" i="158" a="1"/>
  <c r="AD640" i="158" a="1"/>
  <c r="AD668" i="158" a="1"/>
  <c r="AD713" i="158" a="1"/>
  <c r="AD400" i="158" a="1"/>
  <c r="AD622" i="158" a="1"/>
  <c r="AD759" i="158" a="1"/>
  <c r="AD918" i="158" a="1"/>
  <c r="AD1016" i="158" a="1"/>
  <c r="AD1089" i="158" a="1"/>
  <c r="AD834" i="158" a="1"/>
  <c r="AD563" i="158" a="1"/>
  <c r="AD587" i="158" a="1"/>
  <c r="AD676" i="158" a="1"/>
  <c r="AD757" i="158" a="1"/>
  <c r="AD451" i="158" a="1"/>
  <c r="AD657" i="158" a="1"/>
  <c r="AD841" i="158" a="1"/>
  <c r="AD985" i="158" a="1"/>
  <c r="AD1063" i="158" a="1"/>
  <c r="AD986" i="158" a="1"/>
  <c r="AD1018" i="158" a="1"/>
  <c r="AD948" i="158" a="1"/>
  <c r="AD775" i="158" a="1"/>
  <c r="AD860" i="158" a="1"/>
  <c r="AD240" i="158" a="1"/>
  <c r="AD304" i="158" a="1"/>
  <c r="AD360" i="158" a="1"/>
  <c r="AD410" i="158" a="1"/>
  <c r="AD274" i="158" a="1"/>
  <c r="AD584" i="158" a="1"/>
  <c r="AD817" i="158" a="1"/>
  <c r="AD1008" i="158" a="1"/>
  <c r="AD900" i="158" a="1"/>
  <c r="AD827" i="158" a="1"/>
  <c r="AD263" i="158" a="1"/>
  <c r="AD319" i="158" a="1"/>
  <c r="AD357" i="158" a="1"/>
  <c r="AD430" i="158" a="1"/>
  <c r="AD479" i="158" a="1"/>
  <c r="AD545" i="158" a="1"/>
  <c r="AD576" i="158" a="1"/>
  <c r="AD618" i="158" a="1"/>
  <c r="AD758" i="158" a="1"/>
  <c r="AD525" i="158" a="1"/>
  <c r="AD712" i="158" a="1"/>
  <c r="AD846" i="158" a="1"/>
  <c r="AD967" i="158" a="1"/>
  <c r="AD1047" i="158" a="1"/>
  <c r="AD630" i="158" a="1"/>
  <c r="AD711" i="158" a="1"/>
  <c r="AD727" i="158" a="1"/>
  <c r="AD233" i="158" a="1"/>
  <c r="AD506" i="158" a="1"/>
  <c r="AD717" i="158" a="1"/>
  <c r="AD861" i="158" a="1"/>
  <c r="AD968" i="158" a="1"/>
  <c r="AD930" i="158" a="1"/>
  <c r="AD784" i="158" a="1"/>
  <c r="AD836" i="158" a="1"/>
  <c r="AD282" i="158" a="1"/>
  <c r="AD332" i="158" a="1"/>
  <c r="AD408" i="158" a="1"/>
  <c r="AD457" i="158" a="1"/>
  <c r="AD531" i="158" a="1"/>
  <c r="AD577" i="158" a="1"/>
  <c r="AD619" i="158" a="1"/>
  <c r="AD755" i="158" a="1"/>
  <c r="AD614" i="158" a="1"/>
  <c r="AD254" i="158" a="1"/>
  <c r="AD458" i="158" a="1"/>
  <c r="AD620" i="158" a="1"/>
  <c r="AD800" i="158" a="1"/>
  <c r="AD520" i="158" a="1"/>
  <c r="AD943" i="158" a="1"/>
  <c r="AD848" i="158" a="1"/>
  <c r="AD424" i="158" a="1"/>
  <c r="AD562" i="158" a="1"/>
  <c r="AD578" i="158" a="1"/>
  <c r="AD601" i="158" a="1"/>
  <c r="AD409" i="158" a="1"/>
  <c r="AD547" i="158" a="1"/>
  <c r="AD321" i="158" a="1"/>
  <c r="AD337" i="158" a="1"/>
  <c r="AD740" i="158" a="1"/>
  <c r="AD310" i="158" a="1"/>
  <c r="AD634" i="158" a="1"/>
  <c r="AD529" i="158" a="1"/>
  <c r="AD1013" i="158" a="1"/>
  <c r="AD873" i="158" a="1"/>
  <c r="AD288" i="158" a="1"/>
  <c r="AD959" i="158" a="1"/>
  <c r="AD960" i="158" a="1"/>
  <c r="AD934" i="158" a="1"/>
  <c r="AD594" i="158" a="1"/>
  <c r="AD1031" i="158" a="1"/>
  <c r="AD1001" i="158" a="1"/>
  <c r="AD1059" i="158" a="1"/>
  <c r="AD1085" i="158" a="1"/>
  <c r="AD493" i="158" a="1"/>
  <c r="AD875" i="158" a="1"/>
  <c r="AD644" i="158" a="1"/>
  <c r="AD1035" i="158" a="1"/>
  <c r="AD880" i="158" a="1"/>
  <c r="AD868" i="158" a="1"/>
  <c r="AD352" i="158" a="1"/>
  <c r="AD327" i="158" a="1"/>
  <c r="AD580" i="158" a="1"/>
  <c r="AD1065" i="158" a="1"/>
  <c r="AD1000" i="158" a="1"/>
  <c r="AD461" i="158" a="1"/>
  <c r="AD261" i="158" a="1"/>
  <c r="AD902" i="158" a="1"/>
  <c r="AD341" i="158" a="1"/>
  <c r="AD955" i="158" a="1"/>
  <c r="AD769" i="158" a="1"/>
  <c r="AD448" i="158" a="1"/>
  <c r="AD654" i="158" a="1"/>
  <c r="AD814" i="158" a="1"/>
  <c r="AD928" i="158" a="1"/>
  <c r="AD1024" i="158" a="1"/>
  <c r="AD1097" i="158" a="1"/>
  <c r="AD425" i="158" a="1"/>
  <c r="AD637" i="158" a="1"/>
  <c r="AD771" i="158" a="1"/>
  <c r="AD942" i="158" a="1"/>
  <c r="AD1025" i="158" a="1"/>
  <c r="AD932" i="158" a="1"/>
  <c r="AD899" i="158" a="1"/>
  <c r="AD318" i="158" a="1"/>
  <c r="AD406" i="158" a="1"/>
  <c r="AD455" i="158" a="1"/>
  <c r="AD544" i="158" a="1"/>
  <c r="AD475" i="158" a="1"/>
  <c r="AD690" i="158" a="1"/>
  <c r="AD869" i="158" a="1"/>
  <c r="AD997" i="158" a="1"/>
  <c r="AD1072" i="158" a="1"/>
  <c r="AD471" i="158" a="1"/>
  <c r="AD595" i="158" a="1"/>
  <c r="AD661" i="158" a="1"/>
  <c r="AD702" i="158" a="1"/>
  <c r="AD326" i="158" a="1"/>
  <c r="AD605" i="158" a="1"/>
  <c r="AD831" i="158" a="1"/>
  <c r="AD1028" i="158" a="1"/>
  <c r="AD546" i="158" a="1"/>
  <c r="AD730" i="158" a="1"/>
  <c r="AD857" i="158" a="1"/>
  <c r="AD977" i="158" a="1"/>
  <c r="AD1056" i="158" a="1"/>
  <c r="AD1066" i="158" a="1"/>
  <c r="AD772" i="158" a="1"/>
  <c r="AD237" i="158" a="1"/>
  <c r="AD301" i="158" a="1"/>
  <c r="AD354" i="158" a="1"/>
  <c r="AD381" i="158" a="1"/>
  <c r="AD449" i="158" a="1"/>
  <c r="AD495" i="158" a="1"/>
  <c r="AD515" i="158" a="1"/>
  <c r="AD681" i="158" a="1"/>
  <c r="AD258" i="158" a="1"/>
  <c r="AD549" i="158" a="1"/>
  <c r="AD731" i="158" a="1"/>
  <c r="AD872" i="158" a="1"/>
  <c r="AD990" i="158" a="1"/>
  <c r="AD862" i="158" a="1"/>
  <c r="AD980" i="158" a="1"/>
  <c r="AD1012" i="158" a="1"/>
  <c r="AD803" i="158" a="1"/>
  <c r="AD874" i="158" a="1"/>
  <c r="AD302" i="158" a="1"/>
  <c r="AD378" i="158" a="1"/>
  <c r="AD435" i="158" a="1"/>
  <c r="AD500" i="158" a="1"/>
  <c r="AD535" i="158" a="1"/>
  <c r="AD623" i="158" a="1"/>
  <c r="AD655" i="158" a="1"/>
  <c r="AD700" i="158" a="1"/>
  <c r="AD724" i="158" a="1"/>
  <c r="AD894" i="158" a="1"/>
  <c r="AD1096" i="158" a="1"/>
  <c r="AD718" i="158" a="1"/>
  <c r="AD648" i="158" a="1"/>
  <c r="AD1041" i="158" a="1"/>
  <c r="AD920" i="158" a="1"/>
  <c r="AD440" i="158" a="1"/>
  <c r="AD987" i="158" a="1"/>
  <c r="AD312" i="158" a="1"/>
  <c r="AD991" i="158" a="1"/>
  <c r="AD966" i="158" a="1"/>
  <c r="AD699" i="158" a="1"/>
  <c r="AD1057" i="158" a="1"/>
  <c r="T242" i="158"/>
  <c r="AB242" i="158" a="1"/>
  <c r="T922" i="158"/>
  <c r="AB922" i="158" a="1"/>
  <c r="T514" i="158"/>
  <c r="AB514" i="158" a="1"/>
  <c r="T839" i="158"/>
  <c r="AB839" i="158" a="1"/>
  <c r="T1043" i="158"/>
  <c r="AB1043" i="158" a="1"/>
  <c r="T517" i="158"/>
  <c r="AB517" i="158" a="1"/>
  <c r="T280" i="158"/>
  <c r="AB280" i="158" a="1"/>
  <c r="T320" i="158"/>
  <c r="AB320" i="158" a="1"/>
  <c r="T739" i="158"/>
  <c r="AB739" i="158" a="1"/>
  <c r="T973" i="158"/>
  <c r="AB973" i="158" a="1"/>
  <c r="T852" i="158"/>
  <c r="AB852" i="158" a="1"/>
  <c r="T505" i="158"/>
  <c r="AB505" i="158" a="1"/>
  <c r="T345" i="158"/>
  <c r="AB345" i="158" a="1"/>
  <c r="T557" i="158"/>
  <c r="AB557" i="158" a="1"/>
  <c r="T754" i="158"/>
  <c r="AB754" i="158" a="1"/>
  <c r="T864" i="158"/>
  <c r="AB864" i="158" a="1"/>
  <c r="T983" i="158"/>
  <c r="AB983" i="158" a="1"/>
  <c r="T1061" i="158"/>
  <c r="AB1061" i="158" a="1"/>
  <c r="T297" i="158"/>
  <c r="AB297" i="158" a="1"/>
  <c r="T560" i="158"/>
  <c r="AB560" i="158" a="1"/>
  <c r="T707" i="158"/>
  <c r="AB707" i="158" a="1"/>
  <c r="T879" i="158"/>
  <c r="AB879" i="158" a="1"/>
  <c r="T984" i="158"/>
  <c r="AB984" i="158" a="1"/>
  <c r="T1062" i="158"/>
  <c r="AB1062" i="158" a="1"/>
  <c r="T884" i="158"/>
  <c r="AB884" i="158" a="1"/>
  <c r="T767" i="158"/>
  <c r="AB767" i="158" a="1"/>
  <c r="T284" i="158"/>
  <c r="AB284" i="158" a="1"/>
  <c r="T334" i="158"/>
  <c r="AB334" i="158" a="1"/>
  <c r="T429" i="158"/>
  <c r="AB429" i="158" a="1"/>
  <c r="T521" i="158"/>
  <c r="AB521" i="158" a="1"/>
  <c r="T350" i="158"/>
  <c r="AB350" i="158" a="1"/>
  <c r="T561" i="158"/>
  <c r="AB561" i="158" a="1"/>
  <c r="T805" i="158"/>
  <c r="AB805" i="158" a="1"/>
  <c r="T933" i="158"/>
  <c r="AB933" i="158" a="1"/>
  <c r="T1036" i="158"/>
  <c r="AB1036" i="158" a="1"/>
  <c r="T510" i="158"/>
  <c r="AB510" i="158" a="1"/>
  <c r="T641" i="158"/>
  <c r="AB641" i="158" a="1"/>
  <c r="T691" i="158"/>
  <c r="AB691" i="158" a="1"/>
  <c r="T726" i="158"/>
  <c r="AB726" i="158" a="1"/>
  <c r="T427" i="158"/>
  <c r="AB427" i="158" a="1"/>
  <c r="T729" i="158"/>
  <c r="AB729" i="158" a="1"/>
  <c r="T881" i="158"/>
  <c r="AB881" i="158" a="1"/>
  <c r="T434" i="158"/>
  <c r="AB434" i="158" a="1"/>
  <c r="T626" i="158"/>
  <c r="AB626" i="158" a="1"/>
  <c r="T807" i="158"/>
  <c r="AB807" i="158" a="1"/>
  <c r="T921" i="158"/>
  <c r="AB921" i="158" a="1"/>
  <c r="T1020" i="158"/>
  <c r="AB1020" i="158" a="1"/>
  <c r="T1082" i="158"/>
  <c r="AB1082" i="158" a="1"/>
  <c r="T916" i="158"/>
  <c r="AB916" i="158" a="1"/>
  <c r="T843" i="158"/>
  <c r="AB843" i="158" a="1"/>
  <c r="T245" i="158"/>
  <c r="AB245" i="158" a="1"/>
  <c r="T316" i="158"/>
  <c r="AB316" i="158" a="1"/>
  <c r="T369" i="158"/>
  <c r="AB369" i="158" a="1"/>
  <c r="T487" i="158"/>
  <c r="AB487" i="158" a="1"/>
  <c r="T503" i="158"/>
  <c r="AB503" i="158" a="1"/>
  <c r="T596" i="158"/>
  <c r="AB596" i="158" a="1"/>
  <c r="T438" i="158"/>
  <c r="AB438" i="158" a="1"/>
  <c r="T646" i="158"/>
  <c r="AB646" i="158" a="1"/>
  <c r="T795" i="158"/>
  <c r="AB795" i="158" a="1"/>
  <c r="T936" i="158"/>
  <c r="AB936" i="158" a="1"/>
  <c r="T1030" i="158"/>
  <c r="AB1030" i="158" a="1"/>
  <c r="T465" i="158"/>
  <c r="AB465" i="158" a="1"/>
  <c r="T1058" i="158"/>
  <c r="AB1058" i="158" a="1"/>
  <c r="T996" i="158"/>
  <c r="AB996" i="158" a="1"/>
  <c r="T954" i="158"/>
  <c r="AB954" i="158" a="1"/>
  <c r="T851" i="158"/>
  <c r="AB851" i="158" a="1"/>
  <c r="T268" i="158"/>
  <c r="AB268" i="158" a="1"/>
  <c r="T351" i="158"/>
  <c r="AB351" i="158" a="1"/>
  <c r="T397" i="158"/>
  <c r="AB397" i="158" a="1"/>
  <c r="T446" i="158"/>
  <c r="AB446" i="158" a="1"/>
  <c r="T512" i="158"/>
  <c r="AB512" i="158" a="1"/>
  <c r="T597" i="158"/>
  <c r="AB597" i="158" a="1"/>
  <c r="T639" i="158"/>
  <c r="AB639" i="158" a="1"/>
  <c r="T682" i="158"/>
  <c r="AB682" i="158" a="1"/>
  <c r="T708" i="158"/>
  <c r="AB708" i="158" a="1"/>
  <c r="T962" i="158"/>
  <c r="AB962" i="158" a="1"/>
  <c r="T906" i="158"/>
  <c r="AB906" i="158" a="1"/>
  <c r="T279" i="158"/>
  <c r="AB279" i="158" a="1"/>
  <c r="T979" i="158"/>
  <c r="AB979" i="158" a="1"/>
  <c r="T913" i="158"/>
  <c r="AB913" i="158" a="1"/>
  <c r="T653" i="158"/>
  <c r="AB653" i="158" a="1"/>
  <c r="T1046" i="158"/>
  <c r="AB1046" i="158" a="1"/>
  <c r="T809" i="158"/>
  <c r="AB809" i="158" a="1"/>
  <c r="T1095" i="158"/>
  <c r="AB1095" i="158" a="1"/>
  <c r="T813" i="158"/>
  <c r="AB813" i="158" a="1"/>
  <c r="T768" i="158"/>
  <c r="AB768" i="158" a="1"/>
  <c r="T1076" i="158"/>
  <c r="AB1076" i="158" a="1"/>
  <c r="T937" i="158"/>
  <c r="AB937" i="158" a="1"/>
  <c r="T633" i="158"/>
  <c r="AB633" i="158" a="1"/>
  <c r="T944" i="158"/>
  <c r="AB944" i="158" a="1"/>
  <c r="T971" i="158"/>
  <c r="AB971" i="158" a="1"/>
  <c r="T370" i="158"/>
  <c r="AB370" i="158" a="1"/>
  <c r="T600" i="158"/>
  <c r="AB600" i="158" a="1"/>
  <c r="T770" i="158"/>
  <c r="AB770" i="158" a="1"/>
  <c r="T889" i="158"/>
  <c r="AB889" i="158" a="1"/>
  <c r="T793" i="158"/>
  <c r="AB793" i="158" a="1"/>
  <c r="T859" i="158"/>
  <c r="AB859" i="158" a="1"/>
  <c r="T239" i="158"/>
  <c r="AB239" i="158" a="1"/>
  <c r="T303" i="158"/>
  <c r="AB303" i="158" a="1"/>
  <c r="T371" i="158"/>
  <c r="AB371" i="158" a="1"/>
  <c r="T413" i="158"/>
  <c r="AB413" i="158" a="1"/>
  <c r="T447" i="158"/>
  <c r="AB447" i="158" a="1"/>
  <c r="T513" i="158"/>
  <c r="AB513" i="158" a="1"/>
  <c r="T636" i="158"/>
  <c r="AB636" i="158" a="1"/>
  <c r="T660" i="158"/>
  <c r="AB660" i="158" a="1"/>
  <c r="T705" i="158"/>
  <c r="AB705" i="158" a="1"/>
  <c r="T322" i="158"/>
  <c r="AB322" i="158" a="1"/>
  <c r="T581" i="158"/>
  <c r="AB581" i="158" a="1"/>
  <c r="T722" i="158"/>
  <c r="AB722" i="158" a="1"/>
  <c r="T893" i="158"/>
  <c r="AB893" i="158" a="1"/>
  <c r="T995" i="158"/>
  <c r="AB995" i="158" a="1"/>
  <c r="T1071" i="158"/>
  <c r="AB1071" i="158" a="1"/>
  <c r="T559" i="158"/>
  <c r="AB559" i="158" a="1"/>
  <c r="T579" i="158"/>
  <c r="AB579" i="158" a="1"/>
  <c r="T672" i="158"/>
  <c r="AB672" i="158" a="1"/>
  <c r="T745" i="158"/>
  <c r="AB745" i="158" a="1"/>
  <c r="T376" i="158"/>
  <c r="AB376" i="158" a="1"/>
  <c r="T624" i="158"/>
  <c r="AB624" i="158" a="1"/>
  <c r="T816" i="158"/>
  <c r="AB816" i="158" a="1"/>
  <c r="T965" i="158"/>
  <c r="AB965" i="158" a="1"/>
  <c r="T1045" i="158"/>
  <c r="AB1045" i="158" a="1"/>
  <c r="T978" i="158"/>
  <c r="AB978" i="158" a="1"/>
  <c r="T1010" i="158"/>
  <c r="AB1010" i="158" a="1"/>
  <c r="T1042" i="158"/>
  <c r="AB1042" i="158" a="1"/>
  <c r="T923" i="158"/>
  <c r="AB923" i="158" a="1"/>
  <c r="T842" i="158"/>
  <c r="AB842" i="158" a="1"/>
  <c r="T236" i="158"/>
  <c r="AB236" i="158" a="1"/>
  <c r="T300" i="158"/>
  <c r="AB300" i="158" a="1"/>
  <c r="T353" i="158"/>
  <c r="AB353" i="158" a="1"/>
  <c r="T380" i="158"/>
  <c r="AB380" i="158" a="1"/>
  <c r="T437" i="158"/>
  <c r="AB437" i="158" a="1"/>
  <c r="T498" i="158"/>
  <c r="AB498" i="158" a="1"/>
  <c r="T761" i="158"/>
  <c r="AB761" i="158" a="1"/>
  <c r="T909" i="158"/>
  <c r="AB909" i="158" a="1"/>
  <c r="T892" i="158"/>
  <c r="AB892" i="158" a="1"/>
  <c r="T783" i="158"/>
  <c r="AB783" i="158" a="1"/>
  <c r="T252" i="158"/>
  <c r="AB252" i="158" a="1"/>
  <c r="T289" i="158"/>
  <c r="AB289" i="158" a="1"/>
  <c r="T339" i="158"/>
  <c r="AB339" i="158" a="1"/>
  <c r="T407" i="158"/>
  <c r="AB407" i="158" a="1"/>
  <c r="T460" i="158"/>
  <c r="AB460" i="158" a="1"/>
  <c r="T534" i="158"/>
  <c r="AB534" i="158" a="1"/>
  <c r="T572" i="158"/>
  <c r="AB572" i="158" a="1"/>
  <c r="T606" i="158"/>
  <c r="AB606" i="158" a="1"/>
  <c r="T746" i="158"/>
  <c r="AB746" i="158" a="1"/>
  <c r="T459" i="158"/>
  <c r="AB459" i="158" a="1"/>
  <c r="T664" i="158"/>
  <c r="AB664" i="158" a="1"/>
  <c r="T821" i="158"/>
  <c r="AB821" i="158" a="1"/>
  <c r="T945" i="158"/>
  <c r="AB945" i="158" a="1"/>
  <c r="T1029" i="158"/>
  <c r="AB1029" i="158" a="1"/>
  <c r="T415" i="158"/>
  <c r="AB415" i="158" a="1"/>
  <c r="T662" i="158"/>
  <c r="AB662" i="158" a="1"/>
  <c r="T703" i="158"/>
  <c r="AB703" i="158" a="1"/>
  <c r="T723" i="158"/>
  <c r="AB723" i="158" a="1"/>
  <c r="T751" i="158"/>
  <c r="AB751" i="158" a="1"/>
  <c r="T464" i="158"/>
  <c r="AB464" i="158" a="1"/>
  <c r="T665" i="158"/>
  <c r="AB665" i="158" a="1"/>
  <c r="T808" i="158"/>
  <c r="AB808" i="158" a="1"/>
  <c r="T947" i="158"/>
  <c r="AB947" i="158" a="1"/>
  <c r="T1039" i="158"/>
  <c r="AB1039" i="158" a="1"/>
  <c r="T780" i="158"/>
  <c r="AB780" i="158" a="1"/>
  <c r="T828" i="158"/>
  <c r="AB828" i="158" a="1"/>
  <c r="T271" i="158"/>
  <c r="AB271" i="158" a="1"/>
  <c r="T328" i="158"/>
  <c r="AB328" i="158" a="1"/>
  <c r="T404" i="158"/>
  <c r="AB404" i="158" a="1"/>
  <c r="T453" i="158"/>
  <c r="AB453" i="158" a="1"/>
  <c r="T527" i="158"/>
  <c r="AB527" i="158" a="1"/>
  <c r="T569" i="158"/>
  <c r="AB569" i="158" a="1"/>
  <c r="T615" i="158"/>
  <c r="AB615" i="158" a="1"/>
  <c r="T747" i="158"/>
  <c r="AB747" i="158" a="1"/>
  <c r="T550" i="158"/>
  <c r="AB550" i="158" a="1"/>
  <c r="T481" i="158"/>
  <c r="AB481" i="158" a="1"/>
  <c r="T882" i="158"/>
  <c r="AB882" i="158" a="1"/>
  <c r="T454" i="158"/>
  <c r="AB454" i="158" a="1"/>
  <c r="T612" i="158"/>
  <c r="AB612" i="158" a="1"/>
  <c r="T796" i="158"/>
  <c r="AB796" i="158" a="1"/>
  <c r="T756" i="158"/>
  <c r="AB756" i="158" a="1"/>
  <c r="T935" i="158"/>
  <c r="AB935" i="158" a="1"/>
  <c r="T837" i="158"/>
  <c r="AB837" i="158" a="1"/>
  <c r="T420" i="158"/>
  <c r="AB420" i="158" a="1"/>
  <c r="T558" i="158"/>
  <c r="AB558" i="158" a="1"/>
  <c r="T574" i="158"/>
  <c r="AB574" i="158" a="1"/>
  <c r="T590" i="158"/>
  <c r="AB590" i="158" a="1"/>
  <c r="T405" i="158"/>
  <c r="AB405" i="158" a="1"/>
  <c r="T543" i="158"/>
  <c r="AB543" i="158" a="1"/>
  <c r="T785" i="158"/>
  <c r="AB785" i="158" a="1"/>
  <c r="T333" i="158"/>
  <c r="AB333" i="158" a="1"/>
  <c r="T732" i="158"/>
  <c r="AB732" i="158" a="1"/>
  <c r="T766" i="158"/>
  <c r="AB766" i="158" a="1"/>
  <c r="T387" i="158"/>
  <c r="AB387" i="158" a="1"/>
  <c r="T1003" i="158"/>
  <c r="AB1003" i="158" a="1"/>
  <c r="T901" i="158"/>
  <c r="AB901" i="158" a="1"/>
  <c r="T950" i="158"/>
  <c r="AB950" i="158" a="1"/>
  <c r="T733" i="158"/>
  <c r="AB733" i="158" a="1"/>
  <c r="T1068" i="158"/>
  <c r="AB1068" i="158" a="1"/>
  <c r="T877" i="158"/>
  <c r="AB877" i="158" a="1"/>
  <c r="T887" i="158"/>
  <c r="AB887" i="158" a="1"/>
  <c r="T823" i="158"/>
  <c r="AB823" i="158" a="1"/>
  <c r="T969" i="158"/>
  <c r="AB969" i="158" a="1"/>
  <c r="T1032" i="158"/>
  <c r="AB1032" i="158" a="1"/>
  <c r="T1078" i="158"/>
  <c r="AB1078" i="158" a="1"/>
  <c r="T1073" i="158"/>
  <c r="AB1073" i="158" a="1"/>
  <c r="T621" i="158"/>
  <c r="AB621" i="158" a="1"/>
  <c r="T1005" i="158"/>
  <c r="AB1005" i="158" a="1"/>
  <c r="T374" i="158"/>
  <c r="AB374" i="158" a="1"/>
  <c r="T741" i="158"/>
  <c r="AB741" i="158" a="1"/>
  <c r="T904" i="158"/>
  <c r="AB904" i="158" a="1"/>
  <c r="T1006" i="158"/>
  <c r="AB1006" i="158" a="1"/>
  <c r="T1080" i="158"/>
  <c r="AB1080" i="158" a="1"/>
  <c r="T891" i="158"/>
  <c r="AB891" i="158" a="1"/>
  <c r="T307" i="158"/>
  <c r="AB307" i="158" a="1"/>
  <c r="T391" i="158"/>
  <c r="AB391" i="158" a="1"/>
  <c r="T444" i="158"/>
  <c r="AB444" i="158" a="1"/>
  <c r="T533" i="158"/>
  <c r="AB533" i="158" a="1"/>
  <c r="T426" i="158"/>
  <c r="AB426" i="158" a="1"/>
  <c r="T642" i="158"/>
  <c r="AB642" i="158" a="1"/>
  <c r="T830" i="158"/>
  <c r="AB830" i="158" a="1"/>
  <c r="T975" i="158"/>
  <c r="AB975" i="158" a="1"/>
  <c r="T1054" i="158"/>
  <c r="AB1054" i="158" a="1"/>
  <c r="T537" i="158"/>
  <c r="AB537" i="158" a="1"/>
  <c r="T649" i="158"/>
  <c r="AB649" i="158" a="1"/>
  <c r="T695" i="158"/>
  <c r="AB695" i="158" a="1"/>
  <c r="T249" i="158"/>
  <c r="AB249" i="158" a="1"/>
  <c r="T541" i="158"/>
  <c r="AB541" i="158" a="1"/>
  <c r="T806" i="158"/>
  <c r="AB806" i="158" a="1"/>
  <c r="T976" i="158"/>
  <c r="AB976" i="158" a="1"/>
  <c r="T504" i="158"/>
  <c r="AB504" i="158" a="1"/>
  <c r="T678" i="158"/>
  <c r="AB678" i="158" a="1"/>
  <c r="T832" i="158"/>
  <c r="AB832" i="158" a="1"/>
  <c r="T957" i="158"/>
  <c r="AB957" i="158" a="1"/>
  <c r="T1038" i="158"/>
  <c r="AB1038" i="158" a="1"/>
  <c r="T1090" i="158"/>
  <c r="AB1090" i="158" a="1"/>
  <c r="T924" i="158"/>
  <c r="AB924" i="158" a="1"/>
  <c r="T850" i="158"/>
  <c r="AB850" i="158" a="1"/>
  <c r="T293" i="158"/>
  <c r="AB293" i="158" a="1"/>
  <c r="T343" i="158"/>
  <c r="AB343" i="158" a="1"/>
  <c r="T373" i="158"/>
  <c r="AB373" i="158" a="1"/>
  <c r="T491" i="158"/>
  <c r="AB491" i="158" a="1"/>
  <c r="T511" i="158"/>
  <c r="AB511" i="158" a="1"/>
  <c r="T485" i="158"/>
  <c r="AB485" i="158" a="1"/>
  <c r="T680" i="158"/>
  <c r="AB680" i="158" a="1"/>
  <c r="T847" i="158"/>
  <c r="AB847" i="158" a="1"/>
  <c r="T958" i="158"/>
  <c r="AB958" i="158" a="1"/>
  <c r="T1048" i="158"/>
  <c r="AB1048" i="158" a="1"/>
  <c r="T593" i="158"/>
  <c r="AB593" i="158" a="1"/>
  <c r="T972" i="158"/>
  <c r="AB972" i="158" a="1"/>
  <c r="T1004" i="158"/>
  <c r="AB1004" i="158" a="1"/>
  <c r="T792" i="158"/>
  <c r="AB792" i="158" a="1"/>
  <c r="T866" i="158"/>
  <c r="AB866" i="158" a="1"/>
  <c r="T275" i="158"/>
  <c r="AB275" i="158" a="1"/>
  <c r="T366" i="158"/>
  <c r="AB366" i="158" a="1"/>
  <c r="T412" i="158"/>
  <c r="AB412" i="158" a="1"/>
  <c r="T469" i="158"/>
  <c r="AB469" i="158" a="1"/>
  <c r="T516" i="158"/>
  <c r="AB516" i="158" a="1"/>
  <c r="T604" i="158"/>
  <c r="AB604" i="158" a="1"/>
  <c r="T647" i="158"/>
  <c r="AB647" i="158" a="1"/>
  <c r="T693" i="158"/>
  <c r="AB693" i="158" a="1"/>
  <c r="T716" i="158"/>
  <c r="AB716" i="158" a="1"/>
  <c r="T883" i="158"/>
  <c r="AB883" i="158" a="1"/>
  <c r="T910" i="158"/>
  <c r="AB910" i="158" a="1"/>
  <c r="T287" i="158"/>
  <c r="AB287" i="158" a="1"/>
  <c r="T671" i="158"/>
  <c r="AB671" i="158" a="1"/>
  <c r="T509" i="158"/>
  <c r="AB509" i="158" a="1"/>
  <c r="T1037" i="158"/>
  <c r="AB1037" i="158" a="1"/>
  <c r="T414" i="158"/>
  <c r="AB414" i="158" a="1"/>
  <c r="T981" i="158"/>
  <c r="AB981" i="158" a="1"/>
  <c r="T798" i="158"/>
  <c r="AB798" i="158" a="1"/>
  <c r="T1087" i="158"/>
  <c r="AB1087" i="158" a="1"/>
  <c r="T926" i="158"/>
  <c r="AB926" i="158" a="1"/>
  <c r="T927" i="158"/>
  <c r="AB927" i="158" a="1"/>
  <c r="T888" i="158"/>
  <c r="AB888" i="158" a="1"/>
  <c r="T338" i="158"/>
  <c r="AB338" i="158" a="1"/>
  <c r="T998" i="158"/>
  <c r="AB998" i="158" a="1"/>
  <c r="T701" i="158"/>
  <c r="AB701" i="158" a="1"/>
  <c r="T993" i="158"/>
  <c r="AB993" i="158" a="1"/>
  <c r="T903" i="158"/>
  <c r="AB903" i="158" a="1"/>
  <c r="T635" i="158"/>
  <c r="AB635" i="158" a="1"/>
  <c r="T917" i="158"/>
  <c r="AB917" i="158" a="1"/>
  <c r="T1088" i="158"/>
  <c r="AB1088" i="158" a="1"/>
  <c r="T867" i="158"/>
  <c r="AB867" i="158" a="1"/>
  <c r="T243" i="158"/>
  <c r="AB243" i="158" a="1"/>
  <c r="T314" i="158"/>
  <c r="AB314" i="158" a="1"/>
  <c r="T375" i="158"/>
  <c r="AB375" i="158" a="1"/>
  <c r="T417" i="158"/>
  <c r="AB417" i="158" a="1"/>
  <c r="T540" i="158"/>
  <c r="AB540" i="158" a="1"/>
  <c r="T640" i="158"/>
  <c r="AB640" i="158" a="1"/>
  <c r="T668" i="158"/>
  <c r="AB668" i="158" a="1"/>
  <c r="T713" i="158"/>
  <c r="AB713" i="158" a="1"/>
  <c r="T400" i="158"/>
  <c r="AB400" i="158" a="1"/>
  <c r="T622" i="158"/>
  <c r="AB622" i="158" a="1"/>
  <c r="T759" i="158"/>
  <c r="AB759" i="158" a="1"/>
  <c r="T918" i="158"/>
  <c r="AB918" i="158" a="1"/>
  <c r="T1016" i="158"/>
  <c r="AB1016" i="158" a="1"/>
  <c r="T1089" i="158"/>
  <c r="AB1089" i="158" a="1"/>
  <c r="T834" i="158"/>
  <c r="AB834" i="158" a="1"/>
  <c r="T563" i="158"/>
  <c r="AB563" i="158" a="1"/>
  <c r="T587" i="158"/>
  <c r="AB587" i="158" a="1"/>
  <c r="T676" i="158"/>
  <c r="AB676" i="158" a="1"/>
  <c r="T757" i="158"/>
  <c r="AB757" i="158" a="1"/>
  <c r="T451" i="158"/>
  <c r="AB451" i="158" a="1"/>
  <c r="T657" i="158"/>
  <c r="AB657" i="158" a="1"/>
  <c r="T841" i="158"/>
  <c r="AB841" i="158" a="1"/>
  <c r="T985" i="158"/>
  <c r="AB985" i="158" a="1"/>
  <c r="T1063" i="158"/>
  <c r="AB1063" i="158" a="1"/>
  <c r="T986" i="158"/>
  <c r="AB986" i="158" a="1"/>
  <c r="T1018" i="158"/>
  <c r="AB1018" i="158" a="1"/>
  <c r="T948" i="158"/>
  <c r="AB948" i="158" a="1"/>
  <c r="T775" i="158"/>
  <c r="AB775" i="158" a="1"/>
  <c r="T860" i="158"/>
  <c r="AB860" i="158" a="1"/>
  <c r="T240" i="158"/>
  <c r="AB240" i="158" a="1"/>
  <c r="T304" i="158"/>
  <c r="AB304" i="158" a="1"/>
  <c r="T360" i="158"/>
  <c r="AB360" i="158" a="1"/>
  <c r="T410" i="158"/>
  <c r="AB410" i="158" a="1"/>
  <c r="T274" i="158"/>
  <c r="AB274" i="158" a="1"/>
  <c r="T584" i="158"/>
  <c r="AB584" i="158" a="1"/>
  <c r="T817" i="158"/>
  <c r="AB817" i="158" a="1"/>
  <c r="T1008" i="158"/>
  <c r="AB1008" i="158" a="1"/>
  <c r="T900" i="158"/>
  <c r="AB900" i="158" a="1"/>
  <c r="T827" i="158"/>
  <c r="AB827" i="158" a="1"/>
  <c r="T263" i="158"/>
  <c r="AB263" i="158" a="1"/>
  <c r="T319" i="158"/>
  <c r="AB319" i="158" a="1"/>
  <c r="T357" i="158"/>
  <c r="AB357" i="158" a="1"/>
  <c r="T430" i="158"/>
  <c r="AB430" i="158" a="1"/>
  <c r="T479" i="158"/>
  <c r="AB479" i="158" a="1"/>
  <c r="T545" i="158"/>
  <c r="AB545" i="158" a="1"/>
  <c r="T576" i="158"/>
  <c r="AB576" i="158" a="1"/>
  <c r="T618" i="158"/>
  <c r="AB618" i="158" a="1"/>
  <c r="T758" i="158"/>
  <c r="AB758" i="158" a="1"/>
  <c r="T525" i="158"/>
  <c r="AB525" i="158" a="1"/>
  <c r="T712" i="158"/>
  <c r="AB712" i="158" a="1"/>
  <c r="T846" i="158"/>
  <c r="AB846" i="158" a="1"/>
  <c r="T967" i="158"/>
  <c r="AB967" i="158" a="1"/>
  <c r="T1047" i="158"/>
  <c r="AB1047" i="158" a="1"/>
  <c r="T630" i="158"/>
  <c r="AB630" i="158" a="1"/>
  <c r="T711" i="158"/>
  <c r="AB711" i="158" a="1"/>
  <c r="T727" i="158"/>
  <c r="AB727" i="158" a="1"/>
  <c r="T233" i="158"/>
  <c r="AB233" i="158" a="1"/>
  <c r="T506" i="158"/>
  <c r="AB506" i="158" a="1"/>
  <c r="T717" i="158"/>
  <c r="AB717" i="158" a="1"/>
  <c r="T861" i="158"/>
  <c r="AB861" i="158" a="1"/>
  <c r="T968" i="158"/>
  <c r="AB968" i="158" a="1"/>
  <c r="T930" i="158"/>
  <c r="AB930" i="158" a="1"/>
  <c r="T784" i="158"/>
  <c r="AB784" i="158" a="1"/>
  <c r="T836" i="158"/>
  <c r="AB836" i="158" a="1"/>
  <c r="T282" i="158"/>
  <c r="AB282" i="158" a="1"/>
  <c r="T332" i="158"/>
  <c r="AB332" i="158" a="1"/>
  <c r="T408" i="158"/>
  <c r="AB408" i="158" a="1"/>
  <c r="T457" i="158"/>
  <c r="AB457" i="158" a="1"/>
  <c r="T531" i="158"/>
  <c r="AB531" i="158" a="1"/>
  <c r="T577" i="158"/>
  <c r="AB577" i="158" a="1"/>
  <c r="T619" i="158"/>
  <c r="AB619" i="158" a="1"/>
  <c r="T755" i="158"/>
  <c r="AB755" i="158" a="1"/>
  <c r="T614" i="158"/>
  <c r="AB614" i="158" a="1"/>
  <c r="T254" i="158"/>
  <c r="AB254" i="158" a="1"/>
  <c r="T458" i="158"/>
  <c r="AB458" i="158" a="1"/>
  <c r="T620" i="158"/>
  <c r="AB620" i="158" a="1"/>
  <c r="T800" i="158"/>
  <c r="AB800" i="158" a="1"/>
  <c r="T520" i="158"/>
  <c r="AB520" i="158" a="1"/>
  <c r="T943" i="158"/>
  <c r="AB943" i="158" a="1"/>
  <c r="T848" i="158"/>
  <c r="AB848" i="158" a="1"/>
  <c r="T424" i="158"/>
  <c r="AB424" i="158" a="1"/>
  <c r="T562" i="158"/>
  <c r="AB562" i="158" a="1"/>
  <c r="T578" i="158"/>
  <c r="AB578" i="158" a="1"/>
  <c r="T601" i="158"/>
  <c r="AB601" i="158" a="1"/>
  <c r="T409" i="158"/>
  <c r="AB409" i="158" a="1"/>
  <c r="T547" i="158"/>
  <c r="AB547" i="158" a="1"/>
  <c r="T321" i="158"/>
  <c r="AB321" i="158" a="1"/>
  <c r="T337" i="158"/>
  <c r="AB337" i="158" a="1"/>
  <c r="T740" i="158"/>
  <c r="AB740" i="158" a="1"/>
  <c r="T310" i="158"/>
  <c r="AB310" i="158" a="1"/>
  <c r="T634" i="158"/>
  <c r="AB634" i="158" a="1"/>
  <c r="T529" i="158"/>
  <c r="AB529" i="158" a="1"/>
  <c r="T1013" i="158"/>
  <c r="AB1013" i="158" a="1"/>
  <c r="T873" i="158"/>
  <c r="AB873" i="158" a="1"/>
  <c r="T288" i="158"/>
  <c r="AB288" i="158" a="1"/>
  <c r="T959" i="158"/>
  <c r="AB959" i="158" a="1"/>
  <c r="T960" i="158"/>
  <c r="AB960" i="158" a="1"/>
  <c r="T934" i="158"/>
  <c r="AB934" i="158" a="1"/>
  <c r="T594" i="158"/>
  <c r="AB594" i="158" a="1"/>
  <c r="T1031" i="158"/>
  <c r="AB1031" i="158" a="1"/>
  <c r="T1001" i="158"/>
  <c r="AB1001" i="158" a="1"/>
  <c r="T1059" i="158"/>
  <c r="AB1059" i="158" a="1"/>
  <c r="T1085" i="158"/>
  <c r="AB1085" i="158" a="1"/>
  <c r="T1070" i="158"/>
  <c r="AB1070" i="158" a="1"/>
  <c r="T395" i="158"/>
  <c r="AB395" i="158" a="1"/>
  <c r="T786" i="158"/>
  <c r="AB786" i="158" a="1"/>
  <c r="T1079" i="158"/>
  <c r="AB1079" i="158" a="1"/>
  <c r="T602" i="158"/>
  <c r="AB602" i="158" a="1"/>
  <c r="T422" i="158"/>
  <c r="AB422" i="158" a="1"/>
  <c r="T799" i="158"/>
  <c r="AB799" i="158" a="1"/>
  <c r="T1015" i="158"/>
  <c r="AB1015" i="158" a="1"/>
  <c r="T804" i="158"/>
  <c r="AB804" i="158" a="1"/>
  <c r="T489" i="158"/>
  <c r="AB489" i="158" a="1"/>
  <c r="T448" i="158"/>
  <c r="AB448" i="158" a="1"/>
  <c r="T654" i="158"/>
  <c r="AB654" i="158" a="1"/>
  <c r="T814" i="158"/>
  <c r="AB814" i="158" a="1"/>
  <c r="T928" i="158"/>
  <c r="AB928" i="158" a="1"/>
  <c r="T1024" i="158"/>
  <c r="AB1024" i="158" a="1"/>
  <c r="T1097" i="158"/>
  <c r="AB1097" i="158" a="1"/>
  <c r="T425" i="158"/>
  <c r="AB425" i="158" a="1"/>
  <c r="T637" i="158"/>
  <c r="AB637" i="158" a="1"/>
  <c r="T771" i="158"/>
  <c r="AB771" i="158" a="1"/>
  <c r="T942" i="158"/>
  <c r="AB942" i="158" a="1"/>
  <c r="T1025" i="158"/>
  <c r="AB1025" i="158" a="1"/>
  <c r="T932" i="158"/>
  <c r="AB932" i="158" a="1"/>
  <c r="T899" i="158"/>
  <c r="AB899" i="158" a="1"/>
  <c r="T318" i="158"/>
  <c r="AB318" i="158" a="1"/>
  <c r="T406" i="158"/>
  <c r="AB406" i="158" a="1"/>
  <c r="T455" i="158"/>
  <c r="AB455" i="158" a="1"/>
  <c r="T544" i="158"/>
  <c r="AB544" i="158" a="1"/>
  <c r="T475" i="158"/>
  <c r="AB475" i="158" a="1"/>
  <c r="T690" i="158"/>
  <c r="AB690" i="158" a="1"/>
  <c r="T869" i="158"/>
  <c r="AB869" i="158" a="1"/>
  <c r="T997" i="158"/>
  <c r="AB997" i="158" a="1"/>
  <c r="T1072" i="158"/>
  <c r="AB1072" i="158" a="1"/>
  <c r="T471" i="158"/>
  <c r="AB471" i="158" a="1"/>
  <c r="T595" i="158"/>
  <c r="AB595" i="158" a="1"/>
  <c r="T661" i="158"/>
  <c r="AB661" i="158" a="1"/>
  <c r="T702" i="158"/>
  <c r="AB702" i="158" a="1"/>
  <c r="T326" i="158"/>
  <c r="AB326" i="158" a="1"/>
  <c r="T605" i="158"/>
  <c r="AB605" i="158" a="1"/>
  <c r="T831" i="158"/>
  <c r="AB831" i="158" a="1"/>
  <c r="T1028" i="158"/>
  <c r="AB1028" i="158" a="1"/>
  <c r="T546" i="158"/>
  <c r="AB546" i="158" a="1"/>
  <c r="T730" i="158"/>
  <c r="AB730" i="158" a="1"/>
  <c r="T857" i="158"/>
  <c r="AB857" i="158" a="1"/>
  <c r="T977" i="158"/>
  <c r="AB977" i="158" a="1"/>
  <c r="T1056" i="158"/>
  <c r="AB1056" i="158" a="1"/>
  <c r="T1066" i="158"/>
  <c r="AB1066" i="158" a="1"/>
  <c r="T772" i="158"/>
  <c r="AB772" i="158" a="1"/>
  <c r="T237" i="158"/>
  <c r="AB237" i="158" a="1"/>
  <c r="T301" i="158"/>
  <c r="AB301" i="158" a="1"/>
  <c r="T354" i="158"/>
  <c r="AB354" i="158" a="1"/>
  <c r="T381" i="158"/>
  <c r="AB381" i="158" a="1"/>
  <c r="T449" i="158"/>
  <c r="AB449" i="158" a="1"/>
  <c r="T495" i="158"/>
  <c r="AB495" i="158" a="1"/>
  <c r="T515" i="158"/>
  <c r="AB515" i="158" a="1"/>
  <c r="T681" i="158"/>
  <c r="AB681" i="158" a="1"/>
  <c r="T258" i="158"/>
  <c r="AB258" i="158" a="1"/>
  <c r="T549" i="158"/>
  <c r="AB549" i="158" a="1"/>
  <c r="T731" i="158"/>
  <c r="AB731" i="158" a="1"/>
  <c r="T872" i="158"/>
  <c r="AB872" i="158" a="1"/>
  <c r="T990" i="158"/>
  <c r="AB990" i="158" a="1"/>
  <c r="T862" i="158"/>
  <c r="AB862" i="158" a="1"/>
  <c r="T980" i="158"/>
  <c r="AB980" i="158" a="1"/>
  <c r="T1012" i="158"/>
  <c r="AB1012" i="158" a="1"/>
  <c r="T803" i="158"/>
  <c r="AB803" i="158" a="1"/>
  <c r="T874" i="158"/>
  <c r="AB874" i="158" a="1"/>
  <c r="T302" i="158"/>
  <c r="AB302" i="158" a="1"/>
  <c r="T378" i="158"/>
  <c r="AB378" i="158" a="1"/>
  <c r="T435" i="158"/>
  <c r="AB435" i="158" a="1"/>
  <c r="T500" i="158"/>
  <c r="AB500" i="158" a="1"/>
  <c r="T535" i="158"/>
  <c r="AB535" i="158" a="1"/>
  <c r="T623" i="158"/>
  <c r="AB623" i="158" a="1"/>
  <c r="T655" i="158"/>
  <c r="AB655" i="158" a="1"/>
  <c r="T700" i="158"/>
  <c r="AB700" i="158" a="1"/>
  <c r="T724" i="158"/>
  <c r="AB724" i="158" a="1"/>
  <c r="T894" i="158"/>
  <c r="AB894" i="158" a="1"/>
  <c r="T1096" i="158"/>
  <c r="AB1096" i="158" a="1"/>
  <c r="T718" i="158"/>
  <c r="AB718" i="158" a="1"/>
  <c r="T648" i="158"/>
  <c r="AB648" i="158" a="1"/>
  <c r="T1041" i="158"/>
  <c r="AB1041" i="158" a="1"/>
  <c r="T920" i="158"/>
  <c r="AB920" i="158" a="1"/>
  <c r="T440" i="158"/>
  <c r="AB440" i="158" a="1"/>
  <c r="T987" i="158"/>
  <c r="AB987" i="158" a="1"/>
  <c r="T312" i="158"/>
  <c r="AB312" i="158" a="1"/>
  <c r="T991" i="158"/>
  <c r="AB991" i="158" a="1"/>
  <c r="T966" i="158"/>
  <c r="AB966" i="158" a="1"/>
  <c r="T699" i="158"/>
  <c r="AB699" i="158" a="1"/>
  <c r="T1057" i="158"/>
  <c r="AB1057" i="158" a="1"/>
  <c r="T493" i="158"/>
  <c r="AB493" i="158" a="1"/>
  <c r="T706" i="158"/>
  <c r="AB706" i="158" a="1"/>
  <c r="T825" i="158"/>
  <c r="AB825" i="158" a="1"/>
  <c r="T1033" i="158"/>
  <c r="AB1033" i="158" a="1"/>
  <c r="T819" i="158"/>
  <c r="AB819" i="158" a="1"/>
  <c r="T875" i="158"/>
  <c r="AB875" i="158" a="1"/>
  <c r="T247" i="158"/>
  <c r="AB247" i="158" a="1"/>
  <c r="T359" i="158"/>
  <c r="AB359" i="158" a="1"/>
  <c r="T383" i="158"/>
  <c r="AB383" i="158" a="1"/>
  <c r="T432" i="158"/>
  <c r="AB432" i="158" a="1"/>
  <c r="T501" i="158"/>
  <c r="AB501" i="158" a="1"/>
  <c r="T598" i="158"/>
  <c r="AB598" i="158" a="1"/>
  <c r="T644" i="158"/>
  <c r="AB644" i="158" a="1"/>
  <c r="T679" i="158"/>
  <c r="AB679" i="158" a="1"/>
  <c r="T725" i="158"/>
  <c r="AB725" i="158" a="1"/>
  <c r="T450" i="158"/>
  <c r="AB450" i="158" a="1"/>
  <c r="T656" i="158"/>
  <c r="AB656" i="158" a="1"/>
  <c r="T787" i="158"/>
  <c r="AB787" i="158" a="1"/>
  <c r="T952" i="158"/>
  <c r="AB952" i="158" a="1"/>
  <c r="T1035" i="158"/>
  <c r="AB1035" i="158" a="1"/>
  <c r="T567" i="158"/>
  <c r="AB567" i="158" a="1"/>
  <c r="T609" i="158"/>
  <c r="AB609" i="158" a="1"/>
  <c r="T687" i="158"/>
  <c r="AB687" i="158" a="1"/>
  <c r="T248" i="158"/>
  <c r="AB248" i="158" a="1"/>
  <c r="T497" i="158"/>
  <c r="AB497" i="158" a="1"/>
  <c r="T709" i="158"/>
  <c r="AB709" i="158" a="1"/>
  <c r="T880" i="158"/>
  <c r="AB880" i="158" a="1"/>
  <c r="T1007" i="158"/>
  <c r="AB1007" i="158" a="1"/>
  <c r="T1081" i="158"/>
  <c r="AB1081" i="158" a="1"/>
  <c r="T994" i="158"/>
  <c r="AB994" i="158" a="1"/>
  <c r="T1026" i="158"/>
  <c r="AB1026" i="158" a="1"/>
  <c r="T956" i="158"/>
  <c r="AB956" i="158" a="1"/>
  <c r="T801" i="158"/>
  <c r="AB801" i="158" a="1"/>
  <c r="T868" i="158"/>
  <c r="AB868" i="158" a="1"/>
  <c r="T277" i="158"/>
  <c r="AB277" i="158" a="1"/>
  <c r="T311" i="158"/>
  <c r="AB311" i="158" a="1"/>
  <c r="T364" i="158"/>
  <c r="AB364" i="158" a="1"/>
  <c r="T418" i="158"/>
  <c r="AB418" i="158" a="1"/>
  <c r="T352" i="158"/>
  <c r="AB352" i="158" a="1"/>
  <c r="T625" i="158"/>
  <c r="AB625" i="158" a="1"/>
  <c r="T845" i="158"/>
  <c r="AB845" i="158" a="1"/>
  <c r="T1083" i="158"/>
  <c r="AB1083" i="158" a="1"/>
  <c r="T908" i="158"/>
  <c r="AB908" i="158" a="1"/>
  <c r="T835" i="158"/>
  <c r="AB835" i="158" a="1"/>
  <c r="T270" i="158"/>
  <c r="AB270" i="158" a="1"/>
  <c r="T327" i="158"/>
  <c r="AB327" i="158" a="1"/>
  <c r="T392" i="158"/>
  <c r="AB392" i="158" a="1"/>
  <c r="T452" i="158"/>
  <c r="AB452" i="158" a="1"/>
  <c r="T522" i="158"/>
  <c r="AB522" i="158" a="1"/>
  <c r="T556" i="158"/>
  <c r="AB556" i="158" a="1"/>
  <c r="T580" i="158"/>
  <c r="AB580" i="158" a="1"/>
  <c r="T673" i="158"/>
  <c r="AB673" i="158" a="1"/>
  <c r="T256" i="158"/>
  <c r="AB256" i="158" a="1"/>
  <c r="T568" i="158"/>
  <c r="AB568" i="158" a="1"/>
  <c r="T749" i="158"/>
  <c r="AB749" i="158" a="1"/>
  <c r="T871" i="158"/>
  <c r="AB871" i="158" a="1"/>
  <c r="T989" i="158"/>
  <c r="AB989" i="158" a="1"/>
  <c r="T1065" i="158"/>
  <c r="AB1065" i="158" a="1"/>
  <c r="T638" i="158"/>
  <c r="AB638" i="158" a="1"/>
  <c r="T715" i="158"/>
  <c r="AB715" i="158" a="1"/>
  <c r="T611" i="158"/>
  <c r="AB611" i="158" a="1"/>
  <c r="T336" i="158"/>
  <c r="AB336" i="158" a="1"/>
  <c r="T592" i="158"/>
  <c r="AB592" i="158" a="1"/>
  <c r="T750" i="158"/>
  <c r="AB750" i="158" a="1"/>
  <c r="T897" i="158"/>
  <c r="AB897" i="158" a="1"/>
  <c r="T1000" i="158"/>
  <c r="AB1000" i="158" a="1"/>
  <c r="T938" i="158"/>
  <c r="AB938" i="158" a="1"/>
  <c r="T788" i="158"/>
  <c r="AB788" i="158" a="1"/>
  <c r="T253" i="158"/>
  <c r="AB253" i="158" a="1"/>
  <c r="T290" i="158"/>
  <c r="AB290" i="158" a="1"/>
  <c r="T389" i="158"/>
  <c r="AB389" i="158" a="1"/>
  <c r="T423" i="158"/>
  <c r="AB423" i="158" a="1"/>
  <c r="T461" i="158"/>
  <c r="AB461" i="158" a="1"/>
  <c r="T542" i="158"/>
  <c r="AB542" i="158" a="1"/>
  <c r="T585" i="158"/>
  <c r="AB585" i="158" a="1"/>
  <c r="T670" i="158"/>
  <c r="AB670" i="158" a="1"/>
  <c r="T234" i="158"/>
  <c r="AB234" i="158" a="1"/>
  <c r="T1040" i="158"/>
  <c r="AB1040" i="158" a="1"/>
  <c r="T914" i="158"/>
  <c r="AB914" i="158" a="1"/>
  <c r="T291" i="158"/>
  <c r="AB291" i="158" a="1"/>
  <c r="T855" i="158"/>
  <c r="AB855" i="158" a="1"/>
  <c r="T261" i="158"/>
  <c r="AB261" i="158" a="1"/>
  <c r="T462" i="158"/>
  <c r="AB462" i="158" a="1"/>
  <c r="T777" i="158"/>
  <c r="AB777" i="158" a="1"/>
  <c r="T744" i="158"/>
  <c r="AB744" i="158" a="1"/>
  <c r="T528" i="158"/>
  <c r="AB528" i="158" a="1"/>
  <c r="T829" i="158"/>
  <c r="AB829" i="158" a="1"/>
  <c r="T902" i="158"/>
  <c r="AB902" i="158" a="1"/>
  <c r="T428" i="158"/>
  <c r="AB428" i="158" a="1"/>
  <c r="T566" i="158"/>
  <c r="AB566" i="158" a="1"/>
  <c r="T582" i="158"/>
  <c r="AB582" i="158" a="1"/>
  <c r="T811" i="158"/>
  <c r="AB811" i="158" a="1"/>
  <c r="T386" i="158"/>
  <c r="AB386" i="158" a="1"/>
  <c r="T325" i="158"/>
  <c r="AB325" i="158" a="1"/>
  <c r="T341" i="158"/>
  <c r="AB341" i="158" a="1"/>
  <c r="T752" i="158"/>
  <c r="AB752" i="158" a="1"/>
  <c r="T524" i="158"/>
  <c r="AB524" i="158" a="1"/>
  <c r="T849" i="158"/>
  <c r="AB849" i="158" a="1"/>
  <c r="T720" i="158"/>
  <c r="AB720" i="158" a="1"/>
  <c r="T1064" i="158"/>
  <c r="AB1064" i="158" a="1"/>
  <c r="T262" i="158"/>
  <c r="AB262" i="158" a="1"/>
  <c r="T955" i="158"/>
  <c r="AB955" i="158" a="1"/>
  <c r="T552" i="158"/>
  <c r="AB552" i="158" a="1"/>
  <c r="T1019" i="158"/>
  <c r="AB1019" i="158" a="1"/>
  <c r="T441" i="158"/>
  <c r="AB441" i="158" a="1"/>
  <c r="T1051" i="158"/>
  <c r="AB1051" i="158" a="1"/>
  <c r="T992" i="158"/>
  <c r="AB992" i="158" a="1"/>
  <c r="T769" i="158"/>
  <c r="AB769" i="158" a="1"/>
  <c r="T1077" i="158"/>
  <c r="AB1077" i="158" a="1"/>
  <c r="T507" i="158"/>
  <c r="AB507" i="158" a="1"/>
  <c r="T294" i="158"/>
  <c r="AB294" i="158" a="1"/>
  <c r="T961" i="158"/>
  <c r="AB961" i="158" a="1"/>
  <c r="T674" i="158"/>
  <c r="AB674" i="158" a="1"/>
  <c r="T815" i="158"/>
  <c r="AB815" i="158" a="1"/>
  <c r="T963" i="158"/>
  <c r="AB963" i="158" a="1"/>
  <c r="T1044" i="158"/>
  <c r="AB1044" i="158" a="1"/>
  <c r="T940" i="158"/>
  <c r="AB940" i="158" a="1"/>
  <c r="T907" i="158"/>
  <c r="AB907" i="158" a="1"/>
  <c r="T330" i="158"/>
  <c r="AB330" i="158" a="1"/>
  <c r="T421" i="158"/>
  <c r="AB421" i="158" a="1"/>
  <c r="T463" i="158"/>
  <c r="AB463" i="158" a="1"/>
  <c r="T548" i="158"/>
  <c r="AB548" i="158" a="1"/>
  <c r="T298" i="158"/>
  <c r="AB298" i="158" a="1"/>
  <c r="T518" i="158"/>
  <c r="AB518" i="158" a="1"/>
  <c r="T742" i="158"/>
  <c r="AB742" i="158" a="1"/>
  <c r="T905" i="158"/>
  <c r="AB905" i="158" a="1"/>
  <c r="T1017" i="158"/>
  <c r="AB1017" i="158" a="1"/>
  <c r="T1091" i="158"/>
  <c r="AB1091" i="158" a="1"/>
  <c r="T502" i="158"/>
  <c r="AB502" i="158" a="1"/>
  <c r="T629" i="158"/>
  <c r="AB629" i="158" a="1"/>
  <c r="T684" i="158"/>
  <c r="AB684" i="158" a="1"/>
  <c r="T714" i="158"/>
  <c r="AB714" i="158" a="1"/>
  <c r="T377" i="158"/>
  <c r="AB377" i="158" a="1"/>
  <c r="T658" i="158"/>
  <c r="AB658" i="158" a="1"/>
  <c r="T856" i="158"/>
  <c r="AB856" i="158" a="1"/>
  <c r="T1092" i="158"/>
  <c r="AB1092" i="158" a="1"/>
  <c r="T281" i="158"/>
  <c r="AB281" i="158" a="1"/>
  <c r="T589" i="158"/>
  <c r="AB589" i="158" a="1"/>
  <c r="T778" i="158"/>
  <c r="AB778" i="158" a="1"/>
  <c r="T885" i="158"/>
  <c r="AB885" i="158" a="1"/>
  <c r="T999" i="158"/>
  <c r="AB999" i="158" a="1"/>
  <c r="T1084" i="158"/>
  <c r="AB1084" i="158" a="1"/>
  <c r="T1074" i="158"/>
  <c r="AB1074" i="158" a="1"/>
  <c r="T802" i="158"/>
  <c r="AB802" i="158" a="1"/>
  <c r="T241" i="158"/>
  <c r="AB241" i="158" a="1"/>
  <c r="T305" i="158"/>
  <c r="AB305" i="158" a="1"/>
  <c r="T365" i="158"/>
  <c r="AB365" i="158" a="1"/>
  <c r="T385" i="158"/>
  <c r="AB385" i="158" a="1"/>
  <c r="T483" i="158"/>
  <c r="AB483" i="158" a="1"/>
  <c r="T499" i="158"/>
  <c r="AB499" i="158" a="1"/>
  <c r="T553" i="158"/>
  <c r="AB553" i="158" a="1"/>
  <c r="T361" i="158"/>
  <c r="AB361" i="158" a="1"/>
  <c r="T613" i="158"/>
  <c r="AB613" i="158" a="1"/>
  <c r="T763" i="158"/>
  <c r="AB763" i="158" a="1"/>
  <c r="T911" i="158"/>
  <c r="AB911" i="158" a="1"/>
  <c r="T1011" i="158"/>
  <c r="AB1011" i="158" a="1"/>
  <c r="T286" i="158"/>
  <c r="AB286" i="158" a="1"/>
  <c r="T1050" i="158"/>
  <c r="AB1050" i="158" a="1"/>
  <c r="T988" i="158"/>
  <c r="AB988" i="158" a="1"/>
  <c r="T946" i="158"/>
  <c r="AB946" i="158" a="1"/>
  <c r="T818" i="158"/>
  <c r="AB818" i="158" a="1"/>
  <c r="T238" i="158"/>
  <c r="AB238" i="158" a="1"/>
  <c r="T344" i="158"/>
  <c r="AB344" i="158" a="1"/>
  <c r="T382" i="158"/>
  <c r="AB382" i="158" a="1"/>
  <c r="T439" i="158"/>
  <c r="AB439" i="158" a="1"/>
  <c r="T508" i="158"/>
  <c r="AB508" i="158" a="1"/>
  <c r="T554" i="158"/>
  <c r="AB554" i="158" a="1"/>
  <c r="T627" i="158"/>
  <c r="AB627" i="158" a="1"/>
  <c r="T663" i="158"/>
  <c r="AB663" i="158" a="1"/>
  <c r="T704" i="158"/>
  <c r="AB704" i="158" a="1"/>
  <c r="T616" i="158"/>
  <c r="AB616" i="158" a="1"/>
  <c r="T898" i="158"/>
  <c r="AB898" i="158" a="1"/>
  <c r="T272" i="158"/>
  <c r="AB272" i="158" a="1"/>
  <c r="T477" i="158"/>
  <c r="AB477" i="158" a="1"/>
  <c r="T939" i="158"/>
  <c r="AB939" i="158" a="1"/>
  <c r="T551" i="158"/>
  <c r="AB551" i="158" a="1"/>
  <c r="T912" i="158"/>
  <c r="AB912" i="158" a="1"/>
  <c r="T797" i="158"/>
  <c r="AB797" i="158" a="1"/>
  <c r="T1086" i="158"/>
  <c r="AB1086" i="158" a="1"/>
  <c r="T416" i="158"/>
  <c r="AB416" i="158" a="1"/>
  <c r="T982" i="158"/>
  <c r="AB982" i="158" a="1"/>
  <c r="T666" i="158"/>
  <c r="AB666" i="158" a="1"/>
  <c r="T1049" i="158"/>
  <c r="AB1049" i="158" a="1"/>
  <c r="T571" i="158"/>
  <c r="AB571" i="158" a="1"/>
  <c r="T313" i="158"/>
  <c r="AB313" i="158" a="1"/>
  <c r="T1023" i="158"/>
  <c r="AB1023" i="158" a="1"/>
  <c r="T824" i="158"/>
  <c r="AB824" i="158" a="1"/>
  <c r="T1022" i="158"/>
  <c r="AB1022" i="158" a="1"/>
  <c r="T782" i="158"/>
  <c r="AB782" i="158" a="1"/>
  <c r="T838" i="158"/>
  <c r="AB838" i="158" a="1"/>
  <c r="T941" i="158"/>
  <c r="AB941" i="158" a="1"/>
  <c r="T721" i="158"/>
  <c r="AB721" i="158" a="1"/>
  <c r="T536" i="158"/>
  <c r="AB536" i="158" a="1"/>
  <c r="T853" i="158"/>
  <c r="AB853" i="158" a="1"/>
  <c r="T1052" i="158"/>
  <c r="AB1052" i="158" a="1"/>
  <c r="T774" i="158"/>
  <c r="AB774" i="158" a="1"/>
  <c r="T231" i="158"/>
  <c r="AB231" i="158" a="1"/>
  <c r="T295" i="158"/>
  <c r="AB295" i="158" a="1"/>
  <c r="T367" i="158"/>
  <c r="AB367" i="158" a="1"/>
  <c r="T398" i="158"/>
  <c r="AB398" i="158" a="1"/>
  <c r="T436" i="158"/>
  <c r="AB436" i="158" a="1"/>
  <c r="T628" i="158"/>
  <c r="AB628" i="158" a="1"/>
  <c r="T652" i="158"/>
  <c r="AB652" i="158" a="1"/>
  <c r="T694" i="158"/>
  <c r="AB694" i="158" a="1"/>
  <c r="T246" i="158"/>
  <c r="AB246" i="158" a="1"/>
  <c r="T538" i="158"/>
  <c r="AB538" i="158" a="1"/>
  <c r="T689" i="158"/>
  <c r="AB689" i="158" a="1"/>
  <c r="T865" i="158"/>
  <c r="AB865" i="158" a="1"/>
  <c r="T974" i="158"/>
  <c r="AB974" i="158" a="1"/>
  <c r="T1053" i="158"/>
  <c r="AB1053" i="158" a="1"/>
  <c r="T575" i="158"/>
  <c r="AB575" i="158" a="1"/>
  <c r="T617" i="158"/>
  <c r="AB617" i="158" a="1"/>
  <c r="T737" i="158"/>
  <c r="AB737" i="158" a="1"/>
  <c r="T323" i="158"/>
  <c r="AB323" i="158" a="1"/>
  <c r="T539" i="158"/>
  <c r="AB539" i="158" a="1"/>
  <c r="T773" i="158"/>
  <c r="AB773" i="158" a="1"/>
  <c r="T919" i="158"/>
  <c r="AB919" i="158" a="1"/>
  <c r="T1027" i="158"/>
  <c r="AB1027" i="158" a="1"/>
  <c r="T970" i="158"/>
  <c r="AB970" i="158" a="1"/>
  <c r="T1002" i="158"/>
  <c r="AB1002" i="158" a="1"/>
  <c r="T1034" i="158"/>
  <c r="AB1034" i="158" a="1"/>
  <c r="T915" i="158"/>
  <c r="AB915" i="158" a="1"/>
  <c r="T820" i="158"/>
  <c r="AB820" i="158" a="1"/>
  <c r="T232" i="158"/>
  <c r="AB232" i="158" a="1"/>
  <c r="T296" i="158"/>
  <c r="AB296" i="158" a="1"/>
  <c r="T346" i="158"/>
  <c r="AB346" i="158" a="1"/>
  <c r="T368" i="158"/>
  <c r="AB368" i="158" a="1"/>
  <c r="T433" i="158"/>
  <c r="AB433" i="158" a="1"/>
  <c r="T402" i="158"/>
  <c r="AB402" i="158" a="1"/>
  <c r="T710" i="158"/>
  <c r="AB710" i="158" a="1"/>
  <c r="T870" i="158"/>
  <c r="AB870" i="158" a="1"/>
  <c r="T964" i="158"/>
  <c r="AB964" i="158" a="1"/>
  <c r="T764" i="158"/>
  <c r="AB764" i="158" a="1"/>
  <c r="T229" i="158"/>
  <c r="AB229" i="158" a="1"/>
  <c r="T285" i="158"/>
  <c r="AB285" i="158" a="1"/>
  <c r="T335" i="158"/>
  <c r="AB335" i="158" a="1"/>
  <c r="T403" i="158"/>
  <c r="AB403" i="158" a="1"/>
  <c r="T456" i="158"/>
  <c r="AB456" i="158" a="1"/>
  <c r="T526" i="158"/>
  <c r="AB526" i="158" a="1"/>
  <c r="T564" i="158"/>
  <c r="AB564" i="158" a="1"/>
  <c r="T588" i="158"/>
  <c r="AB588" i="158" a="1"/>
  <c r="T734" i="158"/>
  <c r="AB734" i="158" a="1"/>
  <c r="T384" i="158"/>
  <c r="AB384" i="158" a="1"/>
  <c r="T610" i="158"/>
  <c r="AB610" i="158" a="1"/>
  <c r="T791" i="158"/>
  <c r="AB791" i="158" a="1"/>
  <c r="T896" i="158"/>
  <c r="AB896" i="158" a="1"/>
  <c r="T1009" i="158"/>
  <c r="AB1009" i="158" a="1"/>
  <c r="T1093" i="158"/>
  <c r="AB1093" i="158" a="1"/>
  <c r="T650" i="158"/>
  <c r="AB650" i="158" a="1"/>
  <c r="T692" i="158"/>
  <c r="AB692" i="158" a="1"/>
  <c r="T719" i="158"/>
  <c r="AB719" i="158" a="1"/>
  <c r="T743" i="158"/>
  <c r="AB743" i="158" a="1"/>
  <c r="T411" i="158"/>
  <c r="AB411" i="158" a="1"/>
  <c r="T632" i="158"/>
  <c r="AB632" i="158" a="1"/>
  <c r="T779" i="158"/>
  <c r="AB779" i="158" a="1"/>
  <c r="T925" i="158"/>
  <c r="AB925" i="158" a="1"/>
  <c r="T1021" i="158"/>
  <c r="AB1021" i="158" a="1"/>
  <c r="T765" i="158"/>
  <c r="AB765" i="158" a="1"/>
  <c r="T810" i="158"/>
  <c r="AB810" i="158" a="1"/>
  <c r="T264" i="158"/>
  <c r="AB264" i="158" a="1"/>
  <c r="T309" i="158"/>
  <c r="AB309" i="158" a="1"/>
  <c r="T393" i="158"/>
  <c r="AB393" i="158" a="1"/>
  <c r="T442" i="158"/>
  <c r="AB442" i="158" a="1"/>
  <c r="T523" i="158"/>
  <c r="AB523" i="158" a="1"/>
  <c r="T565" i="158"/>
  <c r="AB565" i="158" a="1"/>
  <c r="T607" i="158"/>
  <c r="AB607" i="158" a="1"/>
  <c r="T735" i="158"/>
  <c r="AB735" i="158" a="1"/>
  <c r="T362" i="158"/>
  <c r="AB362" i="158" a="1"/>
  <c r="T686" i="158"/>
  <c r="AB686" i="158" a="1"/>
  <c r="T878" i="158"/>
  <c r="AB878" i="158" a="1"/>
  <c r="T265" i="158"/>
  <c r="AB265" i="158" a="1"/>
  <c r="T608" i="158"/>
  <c r="AB608" i="158" a="1"/>
  <c r="T789" i="158"/>
  <c r="AB789" i="158" a="1"/>
  <c r="T748" i="158"/>
  <c r="AB748" i="158" a="1"/>
  <c r="T931" i="158"/>
  <c r="AB931" i="158" a="1"/>
  <c r="T833" i="158"/>
  <c r="AB833" i="158" a="1"/>
  <c r="T1094" i="158"/>
  <c r="AB1094" i="158" a="1"/>
  <c r="T443" i="158"/>
  <c r="AB443" i="158" a="1"/>
  <c r="T570" i="158"/>
  <c r="AB570" i="158" a="1"/>
  <c r="T586" i="158"/>
  <c r="AB586" i="158" a="1"/>
  <c r="T401" i="158"/>
  <c r="AB401" i="158" a="1"/>
  <c r="T390" i="158"/>
  <c r="AB390" i="158" a="1"/>
  <c r="T781" i="158"/>
  <c r="AB781" i="158" a="1"/>
  <c r="T329" i="158"/>
  <c r="AB329" i="158" a="1"/>
  <c r="T697" i="158"/>
  <c r="AB697" i="158" a="1"/>
  <c r="T760" i="158"/>
  <c r="AB760" i="158" a="1"/>
  <c r="T532" i="158"/>
  <c r="AB532" i="158" a="1"/>
  <c r="T949" i="158"/>
  <c r="AB949" i="158" a="1"/>
  <c r="T863" i="158"/>
  <c r="AB863" i="158" a="1"/>
  <c r="T530" i="158"/>
  <c r="AB530" i="158" a="1"/>
  <c r="T1014" i="158"/>
  <c r="AB1014" i="158" a="1"/>
  <c r="T738" i="158"/>
  <c r="AB738" i="158" a="1"/>
  <c r="T1069" i="158"/>
  <c r="AB1069" i="158" a="1"/>
  <c r="T753" i="158"/>
  <c r="AB753" i="158" a="1"/>
  <c r="T573" i="158"/>
  <c r="AB573" i="158" a="1"/>
  <c r="T1055" i="158"/>
  <c r="AB1055" i="158" a="1"/>
  <c r="T895" i="158"/>
  <c r="AB895" i="158" a="1"/>
  <c r="T1060" i="158"/>
  <c r="AB1060" i="158" a="1"/>
  <c r="F191" i="158"/>
  <c r="E191" i="158"/>
  <c r="F150" i="158"/>
  <c r="E150" i="158"/>
  <c r="F215" i="158"/>
  <c r="E215" i="158"/>
  <c r="F175" i="158"/>
  <c r="E175" i="158"/>
  <c r="F135" i="158"/>
  <c r="E135" i="158"/>
  <c r="F111" i="158"/>
  <c r="E111" i="158"/>
  <c r="F206" i="158"/>
  <c r="E206" i="158"/>
  <c r="F158" i="158"/>
  <c r="E158" i="158"/>
  <c r="E221" i="158"/>
  <c r="F221" i="158"/>
  <c r="F213" i="158"/>
  <c r="E213" i="158"/>
  <c r="F205" i="158"/>
  <c r="E205" i="158"/>
  <c r="F197" i="158"/>
  <c r="E197" i="158"/>
  <c r="F189" i="158"/>
  <c r="E189" i="158"/>
  <c r="F181" i="158"/>
  <c r="E181" i="158"/>
  <c r="F173" i="158"/>
  <c r="E173" i="158"/>
  <c r="F165" i="158"/>
  <c r="E165" i="158"/>
  <c r="F157" i="158"/>
  <c r="E157" i="158"/>
  <c r="F149" i="158"/>
  <c r="E149" i="158"/>
  <c r="F141" i="158"/>
  <c r="E141" i="158"/>
  <c r="F133" i="158"/>
  <c r="E133" i="158"/>
  <c r="F125" i="158"/>
  <c r="E125" i="158"/>
  <c r="F117" i="158"/>
  <c r="E117" i="158"/>
  <c r="F199" i="158"/>
  <c r="E199" i="158"/>
  <c r="F159" i="158"/>
  <c r="E159" i="158"/>
  <c r="F198" i="158"/>
  <c r="E198" i="158"/>
  <c r="F142" i="158"/>
  <c r="E142" i="158"/>
  <c r="F109" i="158"/>
  <c r="E109" i="158"/>
  <c r="F220" i="158"/>
  <c r="E220" i="158"/>
  <c r="F212" i="158"/>
  <c r="E212" i="158"/>
  <c r="F204" i="158"/>
  <c r="E204" i="158"/>
  <c r="F196" i="158"/>
  <c r="E196" i="158"/>
  <c r="F188" i="158"/>
  <c r="E188" i="158"/>
  <c r="F180" i="158"/>
  <c r="E180" i="158"/>
  <c r="F172" i="158"/>
  <c r="E172" i="158"/>
  <c r="F164" i="158"/>
  <c r="E164" i="158"/>
  <c r="F156" i="158"/>
  <c r="E156" i="158"/>
  <c r="F148" i="158"/>
  <c r="E148" i="158"/>
  <c r="F140" i="158"/>
  <c r="E140" i="158"/>
  <c r="F132" i="158"/>
  <c r="E132" i="158"/>
  <c r="F124" i="158"/>
  <c r="E124" i="158"/>
  <c r="F116" i="158"/>
  <c r="E116" i="158"/>
  <c r="F190" i="158"/>
  <c r="E190" i="158"/>
  <c r="F118" i="158"/>
  <c r="E118" i="158"/>
  <c r="F211" i="158"/>
  <c r="E211" i="158"/>
  <c r="F187" i="158"/>
  <c r="E187" i="158"/>
  <c r="F155" i="158"/>
  <c r="E155" i="158"/>
  <c r="F123" i="158"/>
  <c r="E123" i="158"/>
  <c r="F151" i="158"/>
  <c r="E151" i="158"/>
  <c r="F222" i="158"/>
  <c r="E222" i="158"/>
  <c r="F174" i="158"/>
  <c r="E174" i="158"/>
  <c r="F134" i="158"/>
  <c r="E134" i="158"/>
  <c r="F227" i="158"/>
  <c r="E227" i="158"/>
  <c r="F203" i="158"/>
  <c r="E203" i="158"/>
  <c r="F179" i="158"/>
  <c r="E179" i="158"/>
  <c r="F163" i="158"/>
  <c r="E163" i="158"/>
  <c r="F139" i="158"/>
  <c r="E139" i="158"/>
  <c r="F115" i="158"/>
  <c r="E115" i="158"/>
  <c r="E218" i="158"/>
  <c r="F218" i="158"/>
  <c r="F202" i="158"/>
  <c r="E202" i="158"/>
  <c r="F178" i="158"/>
  <c r="E178" i="158"/>
  <c r="E162" i="158"/>
  <c r="F162" i="158"/>
  <c r="F146" i="158"/>
  <c r="E146" i="158"/>
  <c r="F130" i="158"/>
  <c r="E130" i="158"/>
  <c r="F114" i="158"/>
  <c r="E114" i="158"/>
  <c r="F223" i="158"/>
  <c r="E223" i="158"/>
  <c r="F183" i="158"/>
  <c r="E183" i="158"/>
  <c r="F143" i="158"/>
  <c r="E143" i="158"/>
  <c r="F127" i="158"/>
  <c r="E127" i="158"/>
  <c r="F182" i="158"/>
  <c r="E182" i="158"/>
  <c r="F126" i="158"/>
  <c r="E126" i="158"/>
  <c r="F226" i="158"/>
  <c r="E226" i="158"/>
  <c r="F210" i="158"/>
  <c r="E210" i="158"/>
  <c r="E194" i="158"/>
  <c r="F194" i="158"/>
  <c r="E186" i="158"/>
  <c r="F186" i="158"/>
  <c r="F170" i="158"/>
  <c r="E170" i="158"/>
  <c r="E154" i="158"/>
  <c r="F154" i="158"/>
  <c r="F138" i="158"/>
  <c r="E138" i="158"/>
  <c r="F122" i="158"/>
  <c r="E122" i="158"/>
  <c r="F225" i="158"/>
  <c r="E225" i="158"/>
  <c r="F217" i="158"/>
  <c r="E217" i="158"/>
  <c r="F209" i="158"/>
  <c r="E209" i="158"/>
  <c r="F201" i="158"/>
  <c r="E201" i="158"/>
  <c r="F193" i="158"/>
  <c r="E193" i="158"/>
  <c r="F185" i="158"/>
  <c r="E185" i="158"/>
  <c r="F177" i="158"/>
  <c r="E177" i="158"/>
  <c r="F169" i="158"/>
  <c r="E169" i="158"/>
  <c r="F161" i="158"/>
  <c r="E161" i="158"/>
  <c r="F153" i="158"/>
  <c r="E153" i="158"/>
  <c r="F145" i="158"/>
  <c r="E145" i="158"/>
  <c r="F137" i="158"/>
  <c r="E137" i="158"/>
  <c r="F129" i="158"/>
  <c r="E129" i="158"/>
  <c r="F121" i="158"/>
  <c r="E121" i="158"/>
  <c r="F113" i="158"/>
  <c r="E113" i="158"/>
  <c r="F207" i="158"/>
  <c r="E207" i="158"/>
  <c r="F167" i="158"/>
  <c r="E167" i="158"/>
  <c r="E119" i="158"/>
  <c r="F119" i="158"/>
  <c r="F214" i="158"/>
  <c r="E214" i="158"/>
  <c r="F166" i="158"/>
  <c r="E166" i="158"/>
  <c r="F110" i="158"/>
  <c r="E110" i="158"/>
  <c r="F219" i="158"/>
  <c r="E219" i="158"/>
  <c r="F195" i="158"/>
  <c r="E195" i="158"/>
  <c r="F171" i="158"/>
  <c r="E171" i="158"/>
  <c r="F147" i="158"/>
  <c r="E147" i="158"/>
  <c r="F131" i="158"/>
  <c r="E131" i="158"/>
  <c r="F224" i="158"/>
  <c r="E224" i="158"/>
  <c r="F216" i="158"/>
  <c r="E216" i="158"/>
  <c r="F208" i="158"/>
  <c r="E208" i="158"/>
  <c r="F200" i="158"/>
  <c r="E200" i="158"/>
  <c r="F192" i="158"/>
  <c r="E192" i="158"/>
  <c r="F184" i="158"/>
  <c r="E184" i="158"/>
  <c r="F176" i="158"/>
  <c r="E176" i="158"/>
  <c r="F168" i="158"/>
  <c r="E168" i="158"/>
  <c r="F160" i="158"/>
  <c r="E160" i="158"/>
  <c r="F152" i="158"/>
  <c r="E152" i="158"/>
  <c r="F144" i="158"/>
  <c r="E144" i="158"/>
  <c r="F136" i="158"/>
  <c r="E136" i="158"/>
  <c r="F128" i="158"/>
  <c r="E128" i="158"/>
  <c r="F120" i="158"/>
  <c r="E120" i="158"/>
  <c r="F112" i="158"/>
  <c r="E112" i="158"/>
  <c r="U294" i="158"/>
  <c r="X294" i="158"/>
  <c r="Y294" i="158" s="1"/>
  <c r="U514" i="158"/>
  <c r="X514" i="158"/>
  <c r="Y514" i="158" s="1"/>
  <c r="U721" i="158"/>
  <c r="X721" i="158"/>
  <c r="Y721" i="158" s="1"/>
  <c r="U839" i="158"/>
  <c r="X839" i="158"/>
  <c r="Y839" i="158" s="1"/>
  <c r="U961" i="158"/>
  <c r="X961" i="158"/>
  <c r="Y961" i="158" s="1"/>
  <c r="U1043" i="158"/>
  <c r="X1043" i="158"/>
  <c r="Y1043" i="158" s="1"/>
  <c r="U517" i="158"/>
  <c r="X517" i="158"/>
  <c r="Y517" i="158" s="1"/>
  <c r="U674" i="158"/>
  <c r="X674" i="158"/>
  <c r="Y674" i="158" s="1"/>
  <c r="U815" i="158"/>
  <c r="X815" i="158"/>
  <c r="Y815" i="158" s="1"/>
  <c r="U963" i="158"/>
  <c r="X963" i="158"/>
  <c r="Y963" i="158" s="1"/>
  <c r="U1044" i="158"/>
  <c r="X1044" i="158"/>
  <c r="Y1044" i="158" s="1"/>
  <c r="U940" i="158"/>
  <c r="X940" i="158"/>
  <c r="Y940" i="158" s="1"/>
  <c r="U907" i="158"/>
  <c r="X907" i="158"/>
  <c r="Y907" i="158" s="1"/>
  <c r="U280" i="158"/>
  <c r="X280" i="158"/>
  <c r="Y280" i="158" s="1"/>
  <c r="U330" i="158"/>
  <c r="X330" i="158"/>
  <c r="Y330" i="158" s="1"/>
  <c r="U421" i="158"/>
  <c r="X421" i="158"/>
  <c r="Y421" i="158" s="1"/>
  <c r="U463" i="158"/>
  <c r="X463" i="158"/>
  <c r="Y463" i="158" s="1"/>
  <c r="U548" i="158"/>
  <c r="X548" i="158"/>
  <c r="Y548" i="158" s="1"/>
  <c r="U298" i="158"/>
  <c r="X298" i="158"/>
  <c r="Y298" i="158" s="1"/>
  <c r="U518" i="158"/>
  <c r="X518" i="158"/>
  <c r="Y518" i="158" s="1"/>
  <c r="U742" i="158"/>
  <c r="X742" i="158"/>
  <c r="Y742" i="158" s="1"/>
  <c r="U905" i="158"/>
  <c r="X905" i="158"/>
  <c r="Y905" i="158" s="1"/>
  <c r="U1017" i="158"/>
  <c r="X1017" i="158"/>
  <c r="Y1017" i="158" s="1"/>
  <c r="U1091" i="158"/>
  <c r="X1091" i="158"/>
  <c r="Y1091" i="158" s="1"/>
  <c r="U502" i="158"/>
  <c r="X502" i="158"/>
  <c r="Y502" i="158" s="1"/>
  <c r="U629" i="158"/>
  <c r="X629" i="158"/>
  <c r="Y629" i="158" s="1"/>
  <c r="U684" i="158"/>
  <c r="X684" i="158"/>
  <c r="Y684" i="158" s="1"/>
  <c r="U714" i="158"/>
  <c r="X714" i="158"/>
  <c r="Y714" i="158" s="1"/>
  <c r="U377" i="158"/>
  <c r="X377" i="158"/>
  <c r="Y377" i="158" s="1"/>
  <c r="U658" i="158"/>
  <c r="X658" i="158"/>
  <c r="Y658" i="158" s="1"/>
  <c r="U856" i="158"/>
  <c r="X856" i="158"/>
  <c r="Y856" i="158" s="1"/>
  <c r="U1092" i="158"/>
  <c r="X1092" i="158"/>
  <c r="Y1092" i="158" s="1"/>
  <c r="U281" i="158"/>
  <c r="X281" i="158"/>
  <c r="Y281" i="158" s="1"/>
  <c r="U589" i="158"/>
  <c r="X589" i="158"/>
  <c r="Y589" i="158" s="1"/>
  <c r="U778" i="158"/>
  <c r="X778" i="158"/>
  <c r="Y778" i="158" s="1"/>
  <c r="U885" i="158"/>
  <c r="X885" i="158"/>
  <c r="Y885" i="158" s="1"/>
  <c r="U999" i="158"/>
  <c r="X999" i="158"/>
  <c r="Y999" i="158" s="1"/>
  <c r="U1084" i="158"/>
  <c r="X1084" i="158"/>
  <c r="Y1084" i="158" s="1"/>
  <c r="U1074" i="158"/>
  <c r="X1074" i="158"/>
  <c r="Y1074" i="158" s="1"/>
  <c r="U802" i="158"/>
  <c r="X802" i="158"/>
  <c r="Y802" i="158" s="1"/>
  <c r="U241" i="158"/>
  <c r="X241" i="158"/>
  <c r="Y241" i="158" s="1"/>
  <c r="U305" i="158"/>
  <c r="X305" i="158"/>
  <c r="Y305" i="158" s="1"/>
  <c r="U365" i="158"/>
  <c r="X365" i="158"/>
  <c r="Y365" i="158" s="1"/>
  <c r="U385" i="158"/>
  <c r="X385" i="158"/>
  <c r="Y385" i="158" s="1"/>
  <c r="U483" i="158"/>
  <c r="X483" i="158"/>
  <c r="Y483" i="158" s="1"/>
  <c r="U499" i="158"/>
  <c r="X499" i="158"/>
  <c r="Y499" i="158" s="1"/>
  <c r="U553" i="158"/>
  <c r="X553" i="158"/>
  <c r="Y553" i="158" s="1"/>
  <c r="U361" i="158"/>
  <c r="X361" i="158"/>
  <c r="Y361" i="158" s="1"/>
  <c r="U613" i="158"/>
  <c r="X613" i="158"/>
  <c r="Y613" i="158" s="1"/>
  <c r="U763" i="158"/>
  <c r="X763" i="158"/>
  <c r="Y763" i="158" s="1"/>
  <c r="U911" i="158"/>
  <c r="X911" i="158"/>
  <c r="Y911" i="158" s="1"/>
  <c r="U1011" i="158"/>
  <c r="X1011" i="158"/>
  <c r="Y1011" i="158" s="1"/>
  <c r="U286" i="158"/>
  <c r="X286" i="158"/>
  <c r="Y286" i="158" s="1"/>
  <c r="U1050" i="158"/>
  <c r="X1050" i="158"/>
  <c r="Y1050" i="158" s="1"/>
  <c r="U988" i="158"/>
  <c r="X988" i="158"/>
  <c r="Y988" i="158" s="1"/>
  <c r="U946" i="158"/>
  <c r="X946" i="158"/>
  <c r="Y946" i="158" s="1"/>
  <c r="U818" i="158"/>
  <c r="X818" i="158"/>
  <c r="Y818" i="158" s="1"/>
  <c r="U238" i="158"/>
  <c r="X238" i="158"/>
  <c r="Y238" i="158" s="1"/>
  <c r="U344" i="158"/>
  <c r="X344" i="158"/>
  <c r="Y344" i="158" s="1"/>
  <c r="U382" i="158"/>
  <c r="X382" i="158"/>
  <c r="Y382" i="158" s="1"/>
  <c r="U439" i="158"/>
  <c r="X439" i="158"/>
  <c r="Y439" i="158" s="1"/>
  <c r="U508" i="158"/>
  <c r="X508" i="158"/>
  <c r="Y508" i="158" s="1"/>
  <c r="U554" i="158"/>
  <c r="X554" i="158"/>
  <c r="Y554" i="158" s="1"/>
  <c r="U627" i="158"/>
  <c r="X627" i="158"/>
  <c r="Y627" i="158" s="1"/>
  <c r="U663" i="158"/>
  <c r="X663" i="158"/>
  <c r="Y663" i="158" s="1"/>
  <c r="U704" i="158"/>
  <c r="X704" i="158"/>
  <c r="Y704" i="158" s="1"/>
  <c r="U616" i="158"/>
  <c r="X616" i="158"/>
  <c r="Y616" i="158" s="1"/>
  <c r="U898" i="158"/>
  <c r="X898" i="158"/>
  <c r="Y898" i="158" s="1"/>
  <c r="U272" i="158"/>
  <c r="X272" i="158"/>
  <c r="Y272" i="158" s="1"/>
  <c r="U477" i="158"/>
  <c r="X477" i="158"/>
  <c r="Y477" i="158" s="1"/>
  <c r="U939" i="158"/>
  <c r="X939" i="158"/>
  <c r="Y939" i="158" s="1"/>
  <c r="U551" i="158"/>
  <c r="X551" i="158"/>
  <c r="Y551" i="158" s="1"/>
  <c r="U912" i="158"/>
  <c r="X912" i="158"/>
  <c r="Y912" i="158" s="1"/>
  <c r="U797" i="158"/>
  <c r="X797" i="158"/>
  <c r="Y797" i="158" s="1"/>
  <c r="U1086" i="158"/>
  <c r="X1086" i="158"/>
  <c r="Y1086" i="158" s="1"/>
  <c r="U416" i="158"/>
  <c r="X416" i="158"/>
  <c r="Y416" i="158" s="1"/>
  <c r="U982" i="158"/>
  <c r="X982" i="158"/>
  <c r="Y982" i="158" s="1"/>
  <c r="U666" i="158"/>
  <c r="X666" i="158"/>
  <c r="Y666" i="158" s="1"/>
  <c r="U1049" i="158"/>
  <c r="X1049" i="158"/>
  <c r="Y1049" i="158" s="1"/>
  <c r="U571" i="158"/>
  <c r="X571" i="158"/>
  <c r="Y571" i="158" s="1"/>
  <c r="U313" i="158"/>
  <c r="X313" i="158"/>
  <c r="Y313" i="158" s="1"/>
  <c r="U1023" i="158"/>
  <c r="X1023" i="158"/>
  <c r="Y1023" i="158" s="1"/>
  <c r="U824" i="158"/>
  <c r="X824" i="158"/>
  <c r="Y824" i="158" s="1"/>
  <c r="U1022" i="158"/>
  <c r="X1022" i="158"/>
  <c r="Y1022" i="158" s="1"/>
  <c r="U782" i="158"/>
  <c r="X782" i="158"/>
  <c r="Y782" i="158" s="1"/>
  <c r="U838" i="158"/>
  <c r="X838" i="158"/>
  <c r="Y838" i="158" s="1"/>
  <c r="U853" i="158"/>
  <c r="X853" i="158"/>
  <c r="Y853" i="158" s="1"/>
  <c r="U231" i="158"/>
  <c r="X231" i="158"/>
  <c r="Y231" i="158" s="1"/>
  <c r="U398" i="158"/>
  <c r="X398" i="158"/>
  <c r="Y398" i="158" s="1"/>
  <c r="U628" i="158"/>
  <c r="X628" i="158"/>
  <c r="Y628" i="158" s="1"/>
  <c r="U694" i="158"/>
  <c r="X694" i="158"/>
  <c r="Y694" i="158" s="1"/>
  <c r="U246" i="158"/>
  <c r="X246" i="158"/>
  <c r="Y246" i="158" s="1"/>
  <c r="U689" i="158"/>
  <c r="X689" i="158"/>
  <c r="Y689" i="158" s="1"/>
  <c r="U974" i="158"/>
  <c r="X974" i="158"/>
  <c r="Y974" i="158" s="1"/>
  <c r="U1053" i="158"/>
  <c r="X1053" i="158"/>
  <c r="Y1053" i="158" s="1"/>
  <c r="U575" i="158"/>
  <c r="X575" i="158"/>
  <c r="Y575" i="158" s="1"/>
  <c r="U617" i="158"/>
  <c r="X617" i="158"/>
  <c r="Y617" i="158" s="1"/>
  <c r="U737" i="158"/>
  <c r="X737" i="158"/>
  <c r="Y737" i="158" s="1"/>
  <c r="U323" i="158"/>
  <c r="X323" i="158"/>
  <c r="Y323" i="158" s="1"/>
  <c r="U773" i="158"/>
  <c r="X773" i="158"/>
  <c r="Y773" i="158" s="1"/>
  <c r="U919" i="158"/>
  <c r="X919" i="158"/>
  <c r="Y919" i="158" s="1"/>
  <c r="U1027" i="158"/>
  <c r="X1027" i="158"/>
  <c r="Y1027" i="158" s="1"/>
  <c r="U970" i="158"/>
  <c r="X970" i="158"/>
  <c r="Y970" i="158" s="1"/>
  <c r="U1002" i="158"/>
  <c r="X1002" i="158"/>
  <c r="Y1002" i="158" s="1"/>
  <c r="U1034" i="158"/>
  <c r="X1034" i="158"/>
  <c r="Y1034" i="158" s="1"/>
  <c r="U915" i="158"/>
  <c r="X915" i="158"/>
  <c r="Y915" i="158" s="1"/>
  <c r="U820" i="158"/>
  <c r="X820" i="158"/>
  <c r="Y820" i="158" s="1"/>
  <c r="U232" i="158"/>
  <c r="X232" i="158"/>
  <c r="Y232" i="158" s="1"/>
  <c r="U296" i="158"/>
  <c r="X296" i="158"/>
  <c r="Y296" i="158" s="1"/>
  <c r="U346" i="158"/>
  <c r="X346" i="158"/>
  <c r="Y346" i="158" s="1"/>
  <c r="U368" i="158"/>
  <c r="X368" i="158"/>
  <c r="Y368" i="158" s="1"/>
  <c r="U433" i="158"/>
  <c r="X433" i="158"/>
  <c r="Y433" i="158" s="1"/>
  <c r="U402" i="158"/>
  <c r="X402" i="158"/>
  <c r="Y402" i="158" s="1"/>
  <c r="U710" i="158"/>
  <c r="X710" i="158"/>
  <c r="Y710" i="158" s="1"/>
  <c r="U870" i="158"/>
  <c r="X870" i="158"/>
  <c r="Y870" i="158" s="1"/>
  <c r="U964" i="158"/>
  <c r="X964" i="158"/>
  <c r="Y964" i="158" s="1"/>
  <c r="U764" i="158"/>
  <c r="X764" i="158"/>
  <c r="Y764" i="158" s="1"/>
  <c r="U229" i="158"/>
  <c r="X229" i="158"/>
  <c r="Y229" i="158" s="1"/>
  <c r="U285" i="158"/>
  <c r="X285" i="158"/>
  <c r="Y285" i="158" s="1"/>
  <c r="U335" i="158"/>
  <c r="X335" i="158"/>
  <c r="Y335" i="158" s="1"/>
  <c r="U403" i="158"/>
  <c r="X403" i="158"/>
  <c r="Y403" i="158" s="1"/>
  <c r="U456" i="158"/>
  <c r="X456" i="158"/>
  <c r="Y456" i="158" s="1"/>
  <c r="U526" i="158"/>
  <c r="X526" i="158"/>
  <c r="Y526" i="158" s="1"/>
  <c r="U564" i="158"/>
  <c r="X564" i="158"/>
  <c r="Y564" i="158" s="1"/>
  <c r="U588" i="158"/>
  <c r="X588" i="158"/>
  <c r="Y588" i="158" s="1"/>
  <c r="U734" i="158"/>
  <c r="X734" i="158"/>
  <c r="Y734" i="158" s="1"/>
  <c r="U384" i="158"/>
  <c r="X384" i="158"/>
  <c r="Y384" i="158" s="1"/>
  <c r="U610" i="158"/>
  <c r="X610" i="158"/>
  <c r="Y610" i="158" s="1"/>
  <c r="U791" i="158"/>
  <c r="X791" i="158"/>
  <c r="Y791" i="158" s="1"/>
  <c r="U896" i="158"/>
  <c r="X896" i="158"/>
  <c r="Y896" i="158" s="1"/>
  <c r="U1009" i="158"/>
  <c r="X1009" i="158"/>
  <c r="Y1009" i="158" s="1"/>
  <c r="U1093" i="158"/>
  <c r="X1093" i="158"/>
  <c r="Y1093" i="158" s="1"/>
  <c r="U650" i="158"/>
  <c r="X650" i="158"/>
  <c r="Y650" i="158" s="1"/>
  <c r="U692" i="158"/>
  <c r="X692" i="158"/>
  <c r="Y692" i="158" s="1"/>
  <c r="U719" i="158"/>
  <c r="X719" i="158"/>
  <c r="Y719" i="158" s="1"/>
  <c r="U743" i="158"/>
  <c r="X743" i="158"/>
  <c r="Y743" i="158" s="1"/>
  <c r="U411" i="158"/>
  <c r="X411" i="158"/>
  <c r="Y411" i="158" s="1"/>
  <c r="U632" i="158"/>
  <c r="X632" i="158"/>
  <c r="Y632" i="158" s="1"/>
  <c r="U779" i="158"/>
  <c r="X779" i="158"/>
  <c r="Y779" i="158" s="1"/>
  <c r="U925" i="158"/>
  <c r="X925" i="158"/>
  <c r="Y925" i="158" s="1"/>
  <c r="U1021" i="158"/>
  <c r="X1021" i="158"/>
  <c r="Y1021" i="158" s="1"/>
  <c r="U765" i="158"/>
  <c r="X765" i="158"/>
  <c r="Y765" i="158" s="1"/>
  <c r="U810" i="158"/>
  <c r="X810" i="158"/>
  <c r="Y810" i="158" s="1"/>
  <c r="U264" i="158"/>
  <c r="X264" i="158"/>
  <c r="Y264" i="158" s="1"/>
  <c r="U309" i="158"/>
  <c r="X309" i="158"/>
  <c r="Y309" i="158" s="1"/>
  <c r="U393" i="158"/>
  <c r="X393" i="158"/>
  <c r="Y393" i="158" s="1"/>
  <c r="U442" i="158"/>
  <c r="X442" i="158"/>
  <c r="Y442" i="158" s="1"/>
  <c r="U523" i="158"/>
  <c r="X523" i="158"/>
  <c r="Y523" i="158" s="1"/>
  <c r="U565" i="158"/>
  <c r="X565" i="158"/>
  <c r="Y565" i="158" s="1"/>
  <c r="U607" i="158"/>
  <c r="X607" i="158"/>
  <c r="Y607" i="158" s="1"/>
  <c r="U735" i="158"/>
  <c r="X735" i="158"/>
  <c r="Y735" i="158" s="1"/>
  <c r="U362" i="158"/>
  <c r="X362" i="158"/>
  <c r="Y362" i="158" s="1"/>
  <c r="U686" i="158"/>
  <c r="X686" i="158"/>
  <c r="Y686" i="158" s="1"/>
  <c r="U878" i="158"/>
  <c r="X878" i="158"/>
  <c r="Y878" i="158" s="1"/>
  <c r="U265" i="158"/>
  <c r="X265" i="158"/>
  <c r="Y265" i="158" s="1"/>
  <c r="U608" i="158"/>
  <c r="X608" i="158"/>
  <c r="Y608" i="158" s="1"/>
  <c r="U789" i="158"/>
  <c r="X789" i="158"/>
  <c r="Y789" i="158" s="1"/>
  <c r="U748" i="158"/>
  <c r="X748" i="158"/>
  <c r="Y748" i="158" s="1"/>
  <c r="U931" i="158"/>
  <c r="X931" i="158"/>
  <c r="Y931" i="158" s="1"/>
  <c r="U833" i="158"/>
  <c r="X833" i="158"/>
  <c r="Y833" i="158" s="1"/>
  <c r="U1094" i="158"/>
  <c r="X1094" i="158"/>
  <c r="Y1094" i="158" s="1"/>
  <c r="U443" i="158"/>
  <c r="X443" i="158"/>
  <c r="Y443" i="158" s="1"/>
  <c r="U570" i="158"/>
  <c r="X570" i="158"/>
  <c r="Y570" i="158" s="1"/>
  <c r="U586" i="158"/>
  <c r="X586" i="158"/>
  <c r="Y586" i="158" s="1"/>
  <c r="U401" i="158"/>
  <c r="X401" i="158"/>
  <c r="Y401" i="158" s="1"/>
  <c r="U390" i="158"/>
  <c r="X390" i="158"/>
  <c r="Y390" i="158" s="1"/>
  <c r="U781" i="158"/>
  <c r="X781" i="158"/>
  <c r="Y781" i="158" s="1"/>
  <c r="U329" i="158"/>
  <c r="X329" i="158"/>
  <c r="Y329" i="158" s="1"/>
  <c r="U697" i="158"/>
  <c r="X697" i="158"/>
  <c r="Y697" i="158" s="1"/>
  <c r="U760" i="158"/>
  <c r="X760" i="158"/>
  <c r="Y760" i="158" s="1"/>
  <c r="U532" i="158"/>
  <c r="X532" i="158"/>
  <c r="Y532" i="158" s="1"/>
  <c r="U949" i="158"/>
  <c r="X949" i="158"/>
  <c r="Y949" i="158" s="1"/>
  <c r="U863" i="158"/>
  <c r="X863" i="158"/>
  <c r="Y863" i="158" s="1"/>
  <c r="U530" i="158"/>
  <c r="X530" i="158"/>
  <c r="Y530" i="158" s="1"/>
  <c r="U1014" i="158"/>
  <c r="X1014" i="158"/>
  <c r="Y1014" i="158" s="1"/>
  <c r="U738" i="158"/>
  <c r="X738" i="158"/>
  <c r="Y738" i="158" s="1"/>
  <c r="U1069" i="158"/>
  <c r="X1069" i="158"/>
  <c r="Y1069" i="158" s="1"/>
  <c r="U753" i="158"/>
  <c r="X753" i="158"/>
  <c r="Y753" i="158" s="1"/>
  <c r="U573" i="158"/>
  <c r="X573" i="158"/>
  <c r="Y573" i="158" s="1"/>
  <c r="U1055" i="158"/>
  <c r="X1055" i="158"/>
  <c r="Y1055" i="158" s="1"/>
  <c r="U895" i="158"/>
  <c r="X895" i="158"/>
  <c r="Y895" i="158" s="1"/>
  <c r="U1060" i="158"/>
  <c r="X1060" i="158"/>
  <c r="Y1060" i="158" s="1"/>
  <c r="U536" i="158"/>
  <c r="X536" i="158"/>
  <c r="Y536" i="158" s="1"/>
  <c r="U852" i="158"/>
  <c r="X852" i="158"/>
  <c r="Y852" i="158" s="1"/>
  <c r="U865" i="158"/>
  <c r="X865" i="158"/>
  <c r="Y865" i="158" s="1"/>
  <c r="U754" i="158"/>
  <c r="X754" i="158"/>
  <c r="Y754" i="158" s="1"/>
  <c r="U983" i="158"/>
  <c r="X983" i="158"/>
  <c r="Y983" i="158" s="1"/>
  <c r="U297" i="158"/>
  <c r="X297" i="158"/>
  <c r="Y297" i="158" s="1"/>
  <c r="U560" i="158"/>
  <c r="X560" i="158"/>
  <c r="Y560" i="158" s="1"/>
  <c r="U707" i="158"/>
  <c r="X707" i="158"/>
  <c r="Y707" i="158" s="1"/>
  <c r="U879" i="158"/>
  <c r="X879" i="158"/>
  <c r="Y879" i="158" s="1"/>
  <c r="U984" i="158"/>
  <c r="X984" i="158"/>
  <c r="Y984" i="158" s="1"/>
  <c r="U884" i="158"/>
  <c r="X884" i="158"/>
  <c r="Y884" i="158" s="1"/>
  <c r="U767" i="158"/>
  <c r="X767" i="158"/>
  <c r="Y767" i="158" s="1"/>
  <c r="U284" i="158"/>
  <c r="X284" i="158"/>
  <c r="Y284" i="158" s="1"/>
  <c r="U334" i="158"/>
  <c r="X334" i="158"/>
  <c r="Y334" i="158" s="1"/>
  <c r="U429" i="158"/>
  <c r="X429" i="158"/>
  <c r="Y429" i="158" s="1"/>
  <c r="U521" i="158"/>
  <c r="X521" i="158"/>
  <c r="Y521" i="158" s="1"/>
  <c r="U350" i="158"/>
  <c r="X350" i="158"/>
  <c r="Y350" i="158" s="1"/>
  <c r="U561" i="158"/>
  <c r="X561" i="158"/>
  <c r="Y561" i="158" s="1"/>
  <c r="U805" i="158"/>
  <c r="X805" i="158"/>
  <c r="Y805" i="158" s="1"/>
  <c r="U933" i="158"/>
  <c r="X933" i="158"/>
  <c r="Y933" i="158" s="1"/>
  <c r="U1036" i="158"/>
  <c r="X1036" i="158"/>
  <c r="Y1036" i="158" s="1"/>
  <c r="U510" i="158"/>
  <c r="X510" i="158"/>
  <c r="Y510" i="158" s="1"/>
  <c r="U641" i="158"/>
  <c r="X641" i="158"/>
  <c r="Y641" i="158" s="1"/>
  <c r="U691" i="158"/>
  <c r="X691" i="158"/>
  <c r="Y691" i="158" s="1"/>
  <c r="U726" i="158"/>
  <c r="X726" i="158"/>
  <c r="Y726" i="158" s="1"/>
  <c r="U427" i="158"/>
  <c r="X427" i="158"/>
  <c r="Y427" i="158" s="1"/>
  <c r="U729" i="158"/>
  <c r="X729" i="158"/>
  <c r="Y729" i="158" s="1"/>
  <c r="U881" i="158"/>
  <c r="X881" i="158"/>
  <c r="Y881" i="158" s="1"/>
  <c r="U434" i="158"/>
  <c r="X434" i="158"/>
  <c r="Y434" i="158" s="1"/>
  <c r="U626" i="158"/>
  <c r="X626" i="158"/>
  <c r="Y626" i="158" s="1"/>
  <c r="U807" i="158"/>
  <c r="X807" i="158"/>
  <c r="Y807" i="158" s="1"/>
  <c r="U921" i="158"/>
  <c r="X921" i="158"/>
  <c r="Y921" i="158" s="1"/>
  <c r="U1020" i="158"/>
  <c r="X1020" i="158"/>
  <c r="Y1020" i="158" s="1"/>
  <c r="U1082" i="158"/>
  <c r="X1082" i="158"/>
  <c r="Y1082" i="158" s="1"/>
  <c r="U916" i="158"/>
  <c r="X916" i="158"/>
  <c r="Y916" i="158" s="1"/>
  <c r="U843" i="158"/>
  <c r="X843" i="158"/>
  <c r="Y843" i="158" s="1"/>
  <c r="U245" i="158"/>
  <c r="X245" i="158"/>
  <c r="Y245" i="158" s="1"/>
  <c r="U316" i="158"/>
  <c r="X316" i="158"/>
  <c r="Y316" i="158" s="1"/>
  <c r="U369" i="158"/>
  <c r="X369" i="158"/>
  <c r="Y369" i="158" s="1"/>
  <c r="U487" i="158"/>
  <c r="X487" i="158"/>
  <c r="Y487" i="158" s="1"/>
  <c r="U503" i="158"/>
  <c r="X503" i="158"/>
  <c r="Y503" i="158" s="1"/>
  <c r="U596" i="158"/>
  <c r="X596" i="158"/>
  <c r="Y596" i="158" s="1"/>
  <c r="U438" i="158"/>
  <c r="X438" i="158"/>
  <c r="Y438" i="158" s="1"/>
  <c r="U646" i="158"/>
  <c r="X646" i="158"/>
  <c r="Y646" i="158" s="1"/>
  <c r="U795" i="158"/>
  <c r="X795" i="158"/>
  <c r="Y795" i="158" s="1"/>
  <c r="U936" i="158"/>
  <c r="X936" i="158"/>
  <c r="Y936" i="158" s="1"/>
  <c r="U1030" i="158"/>
  <c r="X1030" i="158"/>
  <c r="Y1030" i="158" s="1"/>
  <c r="U465" i="158"/>
  <c r="X465" i="158"/>
  <c r="Y465" i="158" s="1"/>
  <c r="U1058" i="158"/>
  <c r="X1058" i="158"/>
  <c r="Y1058" i="158" s="1"/>
  <c r="U996" i="158"/>
  <c r="X996" i="158"/>
  <c r="Y996" i="158" s="1"/>
  <c r="U954" i="158"/>
  <c r="X954" i="158"/>
  <c r="Y954" i="158" s="1"/>
  <c r="U851" i="158"/>
  <c r="X851" i="158"/>
  <c r="Y851" i="158" s="1"/>
  <c r="U268" i="158"/>
  <c r="X268" i="158"/>
  <c r="Y268" i="158" s="1"/>
  <c r="U351" i="158"/>
  <c r="X351" i="158"/>
  <c r="Y351" i="158" s="1"/>
  <c r="U397" i="158"/>
  <c r="X397" i="158"/>
  <c r="Y397" i="158" s="1"/>
  <c r="U446" i="158"/>
  <c r="X446" i="158"/>
  <c r="Y446" i="158" s="1"/>
  <c r="U512" i="158"/>
  <c r="X512" i="158"/>
  <c r="Y512" i="158" s="1"/>
  <c r="U597" i="158"/>
  <c r="X597" i="158"/>
  <c r="Y597" i="158" s="1"/>
  <c r="U639" i="158"/>
  <c r="X639" i="158"/>
  <c r="Y639" i="158" s="1"/>
  <c r="U682" i="158"/>
  <c r="X682" i="158"/>
  <c r="Y682" i="158" s="1"/>
  <c r="U708" i="158"/>
  <c r="X708" i="158"/>
  <c r="Y708" i="158" s="1"/>
  <c r="U962" i="158"/>
  <c r="X962" i="158"/>
  <c r="Y962" i="158" s="1"/>
  <c r="U906" i="158"/>
  <c r="X906" i="158"/>
  <c r="Y906" i="158" s="1"/>
  <c r="U279" i="158"/>
  <c r="X279" i="158"/>
  <c r="Y279" i="158" s="1"/>
  <c r="U979" i="158"/>
  <c r="X979" i="158"/>
  <c r="Y979" i="158" s="1"/>
  <c r="U913" i="158"/>
  <c r="X913" i="158"/>
  <c r="Y913" i="158" s="1"/>
  <c r="U653" i="158"/>
  <c r="X653" i="158"/>
  <c r="Y653" i="158" s="1"/>
  <c r="U1046" i="158"/>
  <c r="X1046" i="158"/>
  <c r="Y1046" i="158" s="1"/>
  <c r="U809" i="158"/>
  <c r="X809" i="158"/>
  <c r="Y809" i="158" s="1"/>
  <c r="U1095" i="158"/>
  <c r="X1095" i="158"/>
  <c r="Y1095" i="158" s="1"/>
  <c r="U813" i="158"/>
  <c r="X813" i="158"/>
  <c r="Y813" i="158" s="1"/>
  <c r="U768" i="158"/>
  <c r="X768" i="158"/>
  <c r="Y768" i="158" s="1"/>
  <c r="U1076" i="158"/>
  <c r="X1076" i="158"/>
  <c r="Y1076" i="158" s="1"/>
  <c r="U937" i="158"/>
  <c r="X937" i="158"/>
  <c r="Y937" i="158" s="1"/>
  <c r="U633" i="158"/>
  <c r="X633" i="158"/>
  <c r="Y633" i="158" s="1"/>
  <c r="U944" i="158"/>
  <c r="X944" i="158"/>
  <c r="Y944" i="158" s="1"/>
  <c r="U971" i="158"/>
  <c r="X971" i="158"/>
  <c r="Y971" i="158" s="1"/>
  <c r="U320" i="158"/>
  <c r="X320" i="158"/>
  <c r="Y320" i="158" s="1"/>
  <c r="U739" i="158"/>
  <c r="X739" i="158"/>
  <c r="Y739" i="158" s="1"/>
  <c r="U973" i="158"/>
  <c r="X973" i="158"/>
  <c r="Y973" i="158" s="1"/>
  <c r="U774" i="158"/>
  <c r="X774" i="158"/>
  <c r="Y774" i="158" s="1"/>
  <c r="U295" i="158"/>
  <c r="X295" i="158"/>
  <c r="Y295" i="158" s="1"/>
  <c r="U367" i="158"/>
  <c r="X367" i="158"/>
  <c r="Y367" i="158" s="1"/>
  <c r="U436" i="158"/>
  <c r="X436" i="158"/>
  <c r="Y436" i="158" s="1"/>
  <c r="U505" i="158"/>
  <c r="X505" i="158"/>
  <c r="Y505" i="158" s="1"/>
  <c r="U652" i="158"/>
  <c r="X652" i="158"/>
  <c r="Y652" i="158" s="1"/>
  <c r="U538" i="158"/>
  <c r="X538" i="158"/>
  <c r="Y538" i="158" s="1"/>
  <c r="U539" i="158"/>
  <c r="X539" i="158"/>
  <c r="Y539" i="158" s="1"/>
  <c r="U345" i="158"/>
  <c r="X345" i="158"/>
  <c r="Y345" i="158" s="1"/>
  <c r="U557" i="158"/>
  <c r="X557" i="158"/>
  <c r="Y557" i="158" s="1"/>
  <c r="U864" i="158"/>
  <c r="X864" i="158"/>
  <c r="Y864" i="158" s="1"/>
  <c r="U1061" i="158"/>
  <c r="X1061" i="158"/>
  <c r="Y1061" i="158" s="1"/>
  <c r="U1062" i="158"/>
  <c r="X1062" i="158"/>
  <c r="Y1062" i="158" s="1"/>
  <c r="U370" i="158"/>
  <c r="X370" i="158"/>
  <c r="Y370" i="158" s="1"/>
  <c r="U600" i="158"/>
  <c r="X600" i="158"/>
  <c r="Y600" i="158" s="1"/>
  <c r="U770" i="158"/>
  <c r="X770" i="158"/>
  <c r="Y770" i="158" s="1"/>
  <c r="U889" i="158"/>
  <c r="X889" i="158"/>
  <c r="Y889" i="158" s="1"/>
  <c r="U993" i="158"/>
  <c r="X993" i="158"/>
  <c r="Y993" i="158" s="1"/>
  <c r="U1070" i="158"/>
  <c r="X1070" i="158"/>
  <c r="Y1070" i="158" s="1"/>
  <c r="U793" i="158"/>
  <c r="X793" i="158"/>
  <c r="Y793" i="158" s="1"/>
  <c r="U859" i="158"/>
  <c r="X859" i="158"/>
  <c r="Y859" i="158" s="1"/>
  <c r="U239" i="158"/>
  <c r="X239" i="158"/>
  <c r="Y239" i="158" s="1"/>
  <c r="U303" i="158"/>
  <c r="X303" i="158"/>
  <c r="Y303" i="158" s="1"/>
  <c r="U371" i="158"/>
  <c r="X371" i="158"/>
  <c r="Y371" i="158" s="1"/>
  <c r="U413" i="158"/>
  <c r="X413" i="158"/>
  <c r="Y413" i="158" s="1"/>
  <c r="U447" i="158"/>
  <c r="X447" i="158"/>
  <c r="Y447" i="158" s="1"/>
  <c r="U513" i="158"/>
  <c r="X513" i="158"/>
  <c r="Y513" i="158" s="1"/>
  <c r="U636" i="158"/>
  <c r="X636" i="158"/>
  <c r="Y636" i="158" s="1"/>
  <c r="U660" i="158"/>
  <c r="X660" i="158"/>
  <c r="Y660" i="158" s="1"/>
  <c r="U705" i="158"/>
  <c r="X705" i="158"/>
  <c r="Y705" i="158" s="1"/>
  <c r="U322" i="158"/>
  <c r="X322" i="158"/>
  <c r="Y322" i="158" s="1"/>
  <c r="U581" i="158"/>
  <c r="X581" i="158"/>
  <c r="Y581" i="158" s="1"/>
  <c r="U722" i="158"/>
  <c r="X722" i="158"/>
  <c r="Y722" i="158" s="1"/>
  <c r="U893" i="158"/>
  <c r="X893" i="158"/>
  <c r="Y893" i="158" s="1"/>
  <c r="U995" i="158"/>
  <c r="X995" i="158"/>
  <c r="Y995" i="158" s="1"/>
  <c r="U1071" i="158"/>
  <c r="X1071" i="158"/>
  <c r="Y1071" i="158" s="1"/>
  <c r="U559" i="158"/>
  <c r="X559" i="158"/>
  <c r="Y559" i="158" s="1"/>
  <c r="U579" i="158"/>
  <c r="X579" i="158"/>
  <c r="Y579" i="158" s="1"/>
  <c r="U672" i="158"/>
  <c r="X672" i="158"/>
  <c r="Y672" i="158" s="1"/>
  <c r="U745" i="158"/>
  <c r="X745" i="158"/>
  <c r="Y745" i="158" s="1"/>
  <c r="U376" i="158"/>
  <c r="X376" i="158"/>
  <c r="Y376" i="158" s="1"/>
  <c r="U624" i="158"/>
  <c r="X624" i="158"/>
  <c r="Y624" i="158" s="1"/>
  <c r="U816" i="158"/>
  <c r="X816" i="158"/>
  <c r="Y816" i="158" s="1"/>
  <c r="U965" i="158"/>
  <c r="X965" i="158"/>
  <c r="Y965" i="158" s="1"/>
  <c r="U1045" i="158"/>
  <c r="X1045" i="158"/>
  <c r="Y1045" i="158" s="1"/>
  <c r="U978" i="158"/>
  <c r="X978" i="158"/>
  <c r="Y978" i="158" s="1"/>
  <c r="U1010" i="158"/>
  <c r="X1010" i="158"/>
  <c r="Y1010" i="158" s="1"/>
  <c r="U1042" i="158"/>
  <c r="X1042" i="158"/>
  <c r="Y1042" i="158" s="1"/>
  <c r="U923" i="158"/>
  <c r="X923" i="158"/>
  <c r="Y923" i="158" s="1"/>
  <c r="U842" i="158"/>
  <c r="X842" i="158"/>
  <c r="Y842" i="158" s="1"/>
  <c r="U236" i="158"/>
  <c r="X236" i="158"/>
  <c r="Y236" i="158" s="1"/>
  <c r="U300" i="158"/>
  <c r="X300" i="158"/>
  <c r="Y300" i="158" s="1"/>
  <c r="U353" i="158"/>
  <c r="X353" i="158"/>
  <c r="Y353" i="158" s="1"/>
  <c r="U380" i="158"/>
  <c r="X380" i="158"/>
  <c r="Y380" i="158" s="1"/>
  <c r="U437" i="158"/>
  <c r="X437" i="158"/>
  <c r="Y437" i="158" s="1"/>
  <c r="U498" i="158"/>
  <c r="X498" i="158"/>
  <c r="Y498" i="158" s="1"/>
  <c r="U761" i="158"/>
  <c r="X761" i="158"/>
  <c r="Y761" i="158" s="1"/>
  <c r="U909" i="158"/>
  <c r="X909" i="158"/>
  <c r="Y909" i="158" s="1"/>
  <c r="U892" i="158"/>
  <c r="X892" i="158"/>
  <c r="Y892" i="158" s="1"/>
  <c r="U783" i="158"/>
  <c r="X783" i="158"/>
  <c r="Y783" i="158" s="1"/>
  <c r="U252" i="158"/>
  <c r="X252" i="158"/>
  <c r="Y252" i="158" s="1"/>
  <c r="U289" i="158"/>
  <c r="X289" i="158"/>
  <c r="Y289" i="158" s="1"/>
  <c r="U339" i="158"/>
  <c r="X339" i="158"/>
  <c r="Y339" i="158" s="1"/>
  <c r="U407" i="158"/>
  <c r="X407" i="158"/>
  <c r="Y407" i="158" s="1"/>
  <c r="U460" i="158"/>
  <c r="X460" i="158"/>
  <c r="Y460" i="158" s="1"/>
  <c r="U534" i="158"/>
  <c r="X534" i="158"/>
  <c r="Y534" i="158" s="1"/>
  <c r="U572" i="158"/>
  <c r="X572" i="158"/>
  <c r="Y572" i="158" s="1"/>
  <c r="U606" i="158"/>
  <c r="X606" i="158"/>
  <c r="Y606" i="158" s="1"/>
  <c r="U746" i="158"/>
  <c r="X746" i="158"/>
  <c r="Y746" i="158" s="1"/>
  <c r="U459" i="158"/>
  <c r="X459" i="158"/>
  <c r="Y459" i="158" s="1"/>
  <c r="U664" i="158"/>
  <c r="X664" i="158"/>
  <c r="Y664" i="158" s="1"/>
  <c r="U821" i="158"/>
  <c r="X821" i="158"/>
  <c r="Y821" i="158" s="1"/>
  <c r="U945" i="158"/>
  <c r="X945" i="158"/>
  <c r="Y945" i="158" s="1"/>
  <c r="U1029" i="158"/>
  <c r="X1029" i="158"/>
  <c r="Y1029" i="158" s="1"/>
  <c r="U415" i="158"/>
  <c r="X415" i="158"/>
  <c r="Y415" i="158" s="1"/>
  <c r="U662" i="158"/>
  <c r="X662" i="158"/>
  <c r="Y662" i="158" s="1"/>
  <c r="U703" i="158"/>
  <c r="X703" i="158"/>
  <c r="Y703" i="158" s="1"/>
  <c r="U723" i="158"/>
  <c r="X723" i="158"/>
  <c r="Y723" i="158" s="1"/>
  <c r="U751" i="158"/>
  <c r="X751" i="158"/>
  <c r="Y751" i="158" s="1"/>
  <c r="U464" i="158"/>
  <c r="X464" i="158"/>
  <c r="Y464" i="158" s="1"/>
  <c r="U665" i="158"/>
  <c r="X665" i="158"/>
  <c r="Y665" i="158" s="1"/>
  <c r="U808" i="158"/>
  <c r="X808" i="158"/>
  <c r="Y808" i="158" s="1"/>
  <c r="U947" i="158"/>
  <c r="X947" i="158"/>
  <c r="Y947" i="158" s="1"/>
  <c r="U1039" i="158"/>
  <c r="X1039" i="158"/>
  <c r="Y1039" i="158" s="1"/>
  <c r="U780" i="158"/>
  <c r="X780" i="158"/>
  <c r="Y780" i="158" s="1"/>
  <c r="U828" i="158"/>
  <c r="X828" i="158"/>
  <c r="Y828" i="158" s="1"/>
  <c r="U271" i="158"/>
  <c r="X271" i="158"/>
  <c r="Y271" i="158" s="1"/>
  <c r="U328" i="158"/>
  <c r="X328" i="158"/>
  <c r="Y328" i="158" s="1"/>
  <c r="U404" i="158"/>
  <c r="X404" i="158"/>
  <c r="Y404" i="158" s="1"/>
  <c r="U453" i="158"/>
  <c r="X453" i="158"/>
  <c r="Y453" i="158" s="1"/>
  <c r="U527" i="158"/>
  <c r="X527" i="158"/>
  <c r="Y527" i="158" s="1"/>
  <c r="U569" i="158"/>
  <c r="X569" i="158"/>
  <c r="Y569" i="158" s="1"/>
  <c r="U615" i="158"/>
  <c r="X615" i="158"/>
  <c r="Y615" i="158" s="1"/>
  <c r="U747" i="158"/>
  <c r="X747" i="158"/>
  <c r="Y747" i="158" s="1"/>
  <c r="U550" i="158"/>
  <c r="X550" i="158"/>
  <c r="Y550" i="158" s="1"/>
  <c r="U481" i="158"/>
  <c r="X481" i="158"/>
  <c r="Y481" i="158" s="1"/>
  <c r="U882" i="158"/>
  <c r="X882" i="158"/>
  <c r="Y882" i="158" s="1"/>
  <c r="U454" i="158"/>
  <c r="X454" i="158"/>
  <c r="Y454" i="158" s="1"/>
  <c r="U612" i="158"/>
  <c r="X612" i="158"/>
  <c r="Y612" i="158" s="1"/>
  <c r="U796" i="158"/>
  <c r="X796" i="158"/>
  <c r="Y796" i="158" s="1"/>
  <c r="U756" i="158"/>
  <c r="X756" i="158"/>
  <c r="Y756" i="158" s="1"/>
  <c r="U935" i="158"/>
  <c r="X935" i="158"/>
  <c r="Y935" i="158" s="1"/>
  <c r="U837" i="158"/>
  <c r="X837" i="158"/>
  <c r="Y837" i="158" s="1"/>
  <c r="U420" i="158"/>
  <c r="X420" i="158"/>
  <c r="Y420" i="158" s="1"/>
  <c r="U558" i="158"/>
  <c r="X558" i="158"/>
  <c r="Y558" i="158" s="1"/>
  <c r="U574" i="158"/>
  <c r="X574" i="158"/>
  <c r="Y574" i="158" s="1"/>
  <c r="U590" i="158"/>
  <c r="X590" i="158"/>
  <c r="Y590" i="158" s="1"/>
  <c r="U405" i="158"/>
  <c r="X405" i="158"/>
  <c r="Y405" i="158" s="1"/>
  <c r="U543" i="158"/>
  <c r="X543" i="158"/>
  <c r="Y543" i="158" s="1"/>
  <c r="U785" i="158"/>
  <c r="X785" i="158"/>
  <c r="Y785" i="158" s="1"/>
  <c r="U333" i="158"/>
  <c r="X333" i="158"/>
  <c r="Y333" i="158" s="1"/>
  <c r="U732" i="158"/>
  <c r="X732" i="158"/>
  <c r="Y732" i="158" s="1"/>
  <c r="U766" i="158"/>
  <c r="X766" i="158"/>
  <c r="Y766" i="158" s="1"/>
  <c r="U387" i="158"/>
  <c r="X387" i="158"/>
  <c r="Y387" i="158" s="1"/>
  <c r="U1003" i="158"/>
  <c r="X1003" i="158"/>
  <c r="Y1003" i="158" s="1"/>
  <c r="U901" i="158"/>
  <c r="X901" i="158"/>
  <c r="Y901" i="158" s="1"/>
  <c r="U950" i="158"/>
  <c r="X950" i="158"/>
  <c r="Y950" i="158" s="1"/>
  <c r="U733" i="158"/>
  <c r="X733" i="158"/>
  <c r="Y733" i="158" s="1"/>
  <c r="U1068" i="158"/>
  <c r="X1068" i="158"/>
  <c r="Y1068" i="158" s="1"/>
  <c r="U877" i="158"/>
  <c r="X877" i="158"/>
  <c r="Y877" i="158" s="1"/>
  <c r="U887" i="158"/>
  <c r="X887" i="158"/>
  <c r="Y887" i="158" s="1"/>
  <c r="U823" i="158"/>
  <c r="X823" i="158"/>
  <c r="Y823" i="158" s="1"/>
  <c r="U969" i="158"/>
  <c r="X969" i="158"/>
  <c r="Y969" i="158" s="1"/>
  <c r="U1032" i="158"/>
  <c r="X1032" i="158"/>
  <c r="Y1032" i="158" s="1"/>
  <c r="U1078" i="158"/>
  <c r="X1078" i="158"/>
  <c r="Y1078" i="158" s="1"/>
  <c r="U1073" i="158"/>
  <c r="X1073" i="158"/>
  <c r="Y1073" i="158" s="1"/>
  <c r="U1052" i="158"/>
  <c r="X1052" i="158"/>
  <c r="Y1052" i="158" s="1"/>
  <c r="U395" i="158"/>
  <c r="X395" i="158"/>
  <c r="Y395" i="158" s="1"/>
  <c r="U621" i="158"/>
  <c r="X621" i="158"/>
  <c r="Y621" i="158" s="1"/>
  <c r="U786" i="158"/>
  <c r="X786" i="158"/>
  <c r="Y786" i="158" s="1"/>
  <c r="U903" i="158"/>
  <c r="X903" i="158"/>
  <c r="Y903" i="158" s="1"/>
  <c r="U1005" i="158"/>
  <c r="X1005" i="158"/>
  <c r="Y1005" i="158" s="1"/>
  <c r="U1079" i="158"/>
  <c r="X1079" i="158"/>
  <c r="Y1079" i="158" s="1"/>
  <c r="U374" i="158"/>
  <c r="X374" i="158"/>
  <c r="Y374" i="158" s="1"/>
  <c r="U602" i="158"/>
  <c r="X602" i="158"/>
  <c r="Y602" i="158" s="1"/>
  <c r="U741" i="158"/>
  <c r="X741" i="158"/>
  <c r="Y741" i="158" s="1"/>
  <c r="U904" i="158"/>
  <c r="X904" i="158"/>
  <c r="Y904" i="158" s="1"/>
  <c r="U1006" i="158"/>
  <c r="X1006" i="158"/>
  <c r="Y1006" i="158" s="1"/>
  <c r="U1080" i="158"/>
  <c r="X1080" i="158"/>
  <c r="Y1080" i="158" s="1"/>
  <c r="U891" i="158"/>
  <c r="X891" i="158"/>
  <c r="Y891" i="158" s="1"/>
  <c r="U307" i="158"/>
  <c r="X307" i="158"/>
  <c r="Y307" i="158" s="1"/>
  <c r="U391" i="158"/>
  <c r="X391" i="158"/>
  <c r="Y391" i="158" s="1"/>
  <c r="U444" i="158"/>
  <c r="X444" i="158"/>
  <c r="Y444" i="158" s="1"/>
  <c r="U533" i="158"/>
  <c r="X533" i="158"/>
  <c r="Y533" i="158" s="1"/>
  <c r="U426" i="158"/>
  <c r="X426" i="158"/>
  <c r="Y426" i="158" s="1"/>
  <c r="U642" i="158"/>
  <c r="X642" i="158"/>
  <c r="Y642" i="158" s="1"/>
  <c r="U830" i="158"/>
  <c r="X830" i="158"/>
  <c r="Y830" i="158" s="1"/>
  <c r="U975" i="158"/>
  <c r="X975" i="158"/>
  <c r="Y975" i="158" s="1"/>
  <c r="U1054" i="158"/>
  <c r="X1054" i="158"/>
  <c r="Y1054" i="158" s="1"/>
  <c r="U537" i="158"/>
  <c r="X537" i="158"/>
  <c r="Y537" i="158" s="1"/>
  <c r="U649" i="158"/>
  <c r="X649" i="158"/>
  <c r="Y649" i="158" s="1"/>
  <c r="U695" i="158"/>
  <c r="X695" i="158"/>
  <c r="Y695" i="158" s="1"/>
  <c r="U249" i="158"/>
  <c r="X249" i="158"/>
  <c r="Y249" i="158" s="1"/>
  <c r="U541" i="158"/>
  <c r="X541" i="158"/>
  <c r="Y541" i="158" s="1"/>
  <c r="U806" i="158"/>
  <c r="X806" i="158"/>
  <c r="Y806" i="158" s="1"/>
  <c r="U976" i="158"/>
  <c r="X976" i="158"/>
  <c r="Y976" i="158" s="1"/>
  <c r="U504" i="158"/>
  <c r="X504" i="158"/>
  <c r="Y504" i="158" s="1"/>
  <c r="U678" i="158"/>
  <c r="X678" i="158"/>
  <c r="Y678" i="158" s="1"/>
  <c r="U832" i="158"/>
  <c r="X832" i="158"/>
  <c r="Y832" i="158" s="1"/>
  <c r="U957" i="158"/>
  <c r="X957" i="158"/>
  <c r="Y957" i="158" s="1"/>
  <c r="U1038" i="158"/>
  <c r="X1038" i="158"/>
  <c r="Y1038" i="158" s="1"/>
  <c r="U1090" i="158"/>
  <c r="X1090" i="158"/>
  <c r="Y1090" i="158" s="1"/>
  <c r="U924" i="158"/>
  <c r="X924" i="158"/>
  <c r="Y924" i="158" s="1"/>
  <c r="U850" i="158"/>
  <c r="X850" i="158"/>
  <c r="Y850" i="158" s="1"/>
  <c r="U293" i="158"/>
  <c r="X293" i="158"/>
  <c r="Y293" i="158" s="1"/>
  <c r="U343" i="158"/>
  <c r="X343" i="158"/>
  <c r="Y343" i="158" s="1"/>
  <c r="U373" i="158"/>
  <c r="X373" i="158"/>
  <c r="Y373" i="158" s="1"/>
  <c r="U491" i="158"/>
  <c r="X491" i="158"/>
  <c r="Y491" i="158" s="1"/>
  <c r="U511" i="158"/>
  <c r="X511" i="158"/>
  <c r="Y511" i="158" s="1"/>
  <c r="U485" i="158"/>
  <c r="X485" i="158"/>
  <c r="Y485" i="158" s="1"/>
  <c r="U680" i="158"/>
  <c r="X680" i="158"/>
  <c r="Y680" i="158" s="1"/>
  <c r="U847" i="158"/>
  <c r="X847" i="158"/>
  <c r="Y847" i="158" s="1"/>
  <c r="U958" i="158"/>
  <c r="X958" i="158"/>
  <c r="Y958" i="158" s="1"/>
  <c r="U1048" i="158"/>
  <c r="X1048" i="158"/>
  <c r="Y1048" i="158" s="1"/>
  <c r="U593" i="158"/>
  <c r="X593" i="158"/>
  <c r="Y593" i="158" s="1"/>
  <c r="U972" i="158"/>
  <c r="X972" i="158"/>
  <c r="Y972" i="158" s="1"/>
  <c r="U1004" i="158"/>
  <c r="X1004" i="158"/>
  <c r="Y1004" i="158" s="1"/>
  <c r="U792" i="158"/>
  <c r="X792" i="158"/>
  <c r="Y792" i="158" s="1"/>
  <c r="U866" i="158"/>
  <c r="X866" i="158"/>
  <c r="Y866" i="158" s="1"/>
  <c r="U275" i="158"/>
  <c r="X275" i="158"/>
  <c r="Y275" i="158" s="1"/>
  <c r="U366" i="158"/>
  <c r="X366" i="158"/>
  <c r="Y366" i="158" s="1"/>
  <c r="U412" i="158"/>
  <c r="X412" i="158"/>
  <c r="Y412" i="158" s="1"/>
  <c r="U469" i="158"/>
  <c r="X469" i="158"/>
  <c r="Y469" i="158" s="1"/>
  <c r="U516" i="158"/>
  <c r="X516" i="158"/>
  <c r="Y516" i="158" s="1"/>
  <c r="U604" i="158"/>
  <c r="X604" i="158"/>
  <c r="Y604" i="158" s="1"/>
  <c r="U647" i="158"/>
  <c r="X647" i="158"/>
  <c r="Y647" i="158" s="1"/>
  <c r="U693" i="158"/>
  <c r="X693" i="158"/>
  <c r="Y693" i="158" s="1"/>
  <c r="U716" i="158"/>
  <c r="X716" i="158"/>
  <c r="Y716" i="158" s="1"/>
  <c r="U883" i="158"/>
  <c r="X883" i="158"/>
  <c r="Y883" i="158" s="1"/>
  <c r="U910" i="158"/>
  <c r="X910" i="158"/>
  <c r="Y910" i="158" s="1"/>
  <c r="U287" i="158"/>
  <c r="X287" i="158"/>
  <c r="Y287" i="158" s="1"/>
  <c r="U671" i="158"/>
  <c r="X671" i="158"/>
  <c r="Y671" i="158" s="1"/>
  <c r="U509" i="158"/>
  <c r="X509" i="158"/>
  <c r="Y509" i="158" s="1"/>
  <c r="U1037" i="158"/>
  <c r="X1037" i="158"/>
  <c r="Y1037" i="158" s="1"/>
  <c r="U414" i="158"/>
  <c r="X414" i="158"/>
  <c r="Y414" i="158" s="1"/>
  <c r="U981" i="158"/>
  <c r="X981" i="158"/>
  <c r="Y981" i="158" s="1"/>
  <c r="U798" i="158"/>
  <c r="X798" i="158"/>
  <c r="Y798" i="158" s="1"/>
  <c r="U1087" i="158"/>
  <c r="X1087" i="158"/>
  <c r="Y1087" i="158" s="1"/>
  <c r="U926" i="158"/>
  <c r="X926" i="158"/>
  <c r="Y926" i="158" s="1"/>
  <c r="U927" i="158"/>
  <c r="X927" i="158"/>
  <c r="Y927" i="158" s="1"/>
  <c r="U888" i="158"/>
  <c r="X888" i="158"/>
  <c r="Y888" i="158" s="1"/>
  <c r="U338" i="158"/>
  <c r="X338" i="158"/>
  <c r="Y338" i="158" s="1"/>
  <c r="U998" i="158"/>
  <c r="X998" i="158"/>
  <c r="Y998" i="158" s="1"/>
  <c r="U701" i="158"/>
  <c r="X701" i="158"/>
  <c r="Y701" i="158" s="1"/>
  <c r="U799" i="158"/>
  <c r="X799" i="158"/>
  <c r="Y799" i="158" s="1"/>
  <c r="U1015" i="158"/>
  <c r="X1015" i="158"/>
  <c r="Y1015" i="158" s="1"/>
  <c r="U804" i="158"/>
  <c r="X804" i="158"/>
  <c r="Y804" i="158" s="1"/>
  <c r="U867" i="158"/>
  <c r="X867" i="158"/>
  <c r="Y867" i="158" s="1"/>
  <c r="U243" i="158"/>
  <c r="X243" i="158"/>
  <c r="Y243" i="158" s="1"/>
  <c r="U417" i="158"/>
  <c r="X417" i="158"/>
  <c r="Y417" i="158" s="1"/>
  <c r="U489" i="158"/>
  <c r="X489" i="158"/>
  <c r="Y489" i="158" s="1"/>
  <c r="U540" i="158"/>
  <c r="X540" i="158"/>
  <c r="Y540" i="158" s="1"/>
  <c r="U640" i="158"/>
  <c r="X640" i="158"/>
  <c r="Y640" i="158" s="1"/>
  <c r="U668" i="158"/>
  <c r="X668" i="158"/>
  <c r="Y668" i="158" s="1"/>
  <c r="U713" i="158"/>
  <c r="X713" i="158"/>
  <c r="Y713" i="158" s="1"/>
  <c r="U400" i="158"/>
  <c r="X400" i="158"/>
  <c r="Y400" i="158" s="1"/>
  <c r="U622" i="158"/>
  <c r="X622" i="158"/>
  <c r="Y622" i="158" s="1"/>
  <c r="U918" i="158"/>
  <c r="X918" i="158"/>
  <c r="Y918" i="158" s="1"/>
  <c r="U1016" i="158"/>
  <c r="X1016" i="158"/>
  <c r="Y1016" i="158" s="1"/>
  <c r="U1089" i="158"/>
  <c r="X1089" i="158"/>
  <c r="Y1089" i="158" s="1"/>
  <c r="U834" i="158"/>
  <c r="X834" i="158"/>
  <c r="Y834" i="158" s="1"/>
  <c r="U563" i="158"/>
  <c r="X563" i="158"/>
  <c r="Y563" i="158" s="1"/>
  <c r="U587" i="158"/>
  <c r="X587" i="158"/>
  <c r="Y587" i="158" s="1"/>
  <c r="U676" i="158"/>
  <c r="X676" i="158"/>
  <c r="Y676" i="158" s="1"/>
  <c r="U757" i="158"/>
  <c r="X757" i="158"/>
  <c r="Y757" i="158" s="1"/>
  <c r="U451" i="158"/>
  <c r="X451" i="158"/>
  <c r="Y451" i="158" s="1"/>
  <c r="U657" i="158"/>
  <c r="X657" i="158"/>
  <c r="Y657" i="158" s="1"/>
  <c r="U841" i="158"/>
  <c r="X841" i="158"/>
  <c r="Y841" i="158" s="1"/>
  <c r="U985" i="158"/>
  <c r="X985" i="158"/>
  <c r="Y985" i="158" s="1"/>
  <c r="U1063" i="158"/>
  <c r="X1063" i="158"/>
  <c r="Y1063" i="158" s="1"/>
  <c r="U986" i="158"/>
  <c r="X986" i="158"/>
  <c r="Y986" i="158" s="1"/>
  <c r="U1018" i="158"/>
  <c r="X1018" i="158"/>
  <c r="Y1018" i="158" s="1"/>
  <c r="U948" i="158"/>
  <c r="X948" i="158"/>
  <c r="Y948" i="158" s="1"/>
  <c r="U775" i="158"/>
  <c r="X775" i="158"/>
  <c r="Y775" i="158" s="1"/>
  <c r="U860" i="158"/>
  <c r="X860" i="158"/>
  <c r="Y860" i="158" s="1"/>
  <c r="U240" i="158"/>
  <c r="X240" i="158"/>
  <c r="Y240" i="158" s="1"/>
  <c r="U304" i="158"/>
  <c r="X304" i="158"/>
  <c r="Y304" i="158" s="1"/>
  <c r="U360" i="158"/>
  <c r="X360" i="158"/>
  <c r="Y360" i="158" s="1"/>
  <c r="U410" i="158"/>
  <c r="X410" i="158"/>
  <c r="Y410" i="158" s="1"/>
  <c r="U274" i="158"/>
  <c r="X274" i="158"/>
  <c r="Y274" i="158" s="1"/>
  <c r="U584" i="158"/>
  <c r="X584" i="158"/>
  <c r="Y584" i="158" s="1"/>
  <c r="U817" i="158"/>
  <c r="X817" i="158"/>
  <c r="Y817" i="158" s="1"/>
  <c r="U1008" i="158"/>
  <c r="X1008" i="158"/>
  <c r="Y1008" i="158" s="1"/>
  <c r="U900" i="158"/>
  <c r="X900" i="158"/>
  <c r="Y900" i="158" s="1"/>
  <c r="U827" i="158"/>
  <c r="X827" i="158"/>
  <c r="Y827" i="158" s="1"/>
  <c r="U263" i="158"/>
  <c r="X263" i="158"/>
  <c r="Y263" i="158" s="1"/>
  <c r="U319" i="158"/>
  <c r="X319" i="158"/>
  <c r="Y319" i="158" s="1"/>
  <c r="U357" i="158"/>
  <c r="X357" i="158"/>
  <c r="Y357" i="158" s="1"/>
  <c r="U430" i="158"/>
  <c r="X430" i="158"/>
  <c r="Y430" i="158" s="1"/>
  <c r="U479" i="158"/>
  <c r="X479" i="158"/>
  <c r="Y479" i="158" s="1"/>
  <c r="U545" i="158"/>
  <c r="X545" i="158"/>
  <c r="Y545" i="158" s="1"/>
  <c r="U576" i="158"/>
  <c r="X576" i="158"/>
  <c r="Y576" i="158" s="1"/>
  <c r="U618" i="158"/>
  <c r="X618" i="158"/>
  <c r="Y618" i="158" s="1"/>
  <c r="U758" i="158"/>
  <c r="X758" i="158"/>
  <c r="Y758" i="158" s="1"/>
  <c r="U525" i="158"/>
  <c r="X525" i="158"/>
  <c r="Y525" i="158" s="1"/>
  <c r="U712" i="158"/>
  <c r="X712" i="158"/>
  <c r="Y712" i="158" s="1"/>
  <c r="U846" i="158"/>
  <c r="X846" i="158"/>
  <c r="Y846" i="158" s="1"/>
  <c r="U967" i="158"/>
  <c r="X967" i="158"/>
  <c r="Y967" i="158" s="1"/>
  <c r="U1047" i="158"/>
  <c r="X1047" i="158"/>
  <c r="Y1047" i="158" s="1"/>
  <c r="U630" i="158"/>
  <c r="X630" i="158"/>
  <c r="Y630" i="158" s="1"/>
  <c r="U711" i="158"/>
  <c r="X711" i="158"/>
  <c r="Y711" i="158" s="1"/>
  <c r="U727" i="158"/>
  <c r="X727" i="158"/>
  <c r="Y727" i="158" s="1"/>
  <c r="U233" i="158"/>
  <c r="X233" i="158"/>
  <c r="Y233" i="158" s="1"/>
  <c r="U506" i="158"/>
  <c r="X506" i="158"/>
  <c r="Y506" i="158" s="1"/>
  <c r="U717" i="158"/>
  <c r="X717" i="158"/>
  <c r="Y717" i="158" s="1"/>
  <c r="U861" i="158"/>
  <c r="X861" i="158"/>
  <c r="Y861" i="158" s="1"/>
  <c r="U968" i="158"/>
  <c r="X968" i="158"/>
  <c r="Y968" i="158" s="1"/>
  <c r="U930" i="158"/>
  <c r="X930" i="158"/>
  <c r="Y930" i="158" s="1"/>
  <c r="U784" i="158"/>
  <c r="X784" i="158"/>
  <c r="Y784" i="158" s="1"/>
  <c r="U836" i="158"/>
  <c r="X836" i="158"/>
  <c r="Y836" i="158" s="1"/>
  <c r="U282" i="158"/>
  <c r="X282" i="158"/>
  <c r="Y282" i="158" s="1"/>
  <c r="U332" i="158"/>
  <c r="X332" i="158"/>
  <c r="Y332" i="158" s="1"/>
  <c r="U408" i="158"/>
  <c r="X408" i="158"/>
  <c r="Y408" i="158" s="1"/>
  <c r="U457" i="158"/>
  <c r="X457" i="158"/>
  <c r="Y457" i="158" s="1"/>
  <c r="U531" i="158"/>
  <c r="X531" i="158"/>
  <c r="Y531" i="158" s="1"/>
  <c r="U577" i="158"/>
  <c r="X577" i="158"/>
  <c r="Y577" i="158" s="1"/>
  <c r="U619" i="158"/>
  <c r="X619" i="158"/>
  <c r="Y619" i="158" s="1"/>
  <c r="U755" i="158"/>
  <c r="X755" i="158"/>
  <c r="Y755" i="158" s="1"/>
  <c r="U614" i="158"/>
  <c r="X614" i="158"/>
  <c r="Y614" i="158" s="1"/>
  <c r="U254" i="158"/>
  <c r="X254" i="158"/>
  <c r="Y254" i="158" s="1"/>
  <c r="U458" i="158"/>
  <c r="X458" i="158"/>
  <c r="Y458" i="158" s="1"/>
  <c r="U620" i="158"/>
  <c r="X620" i="158"/>
  <c r="Y620" i="158" s="1"/>
  <c r="U800" i="158"/>
  <c r="X800" i="158"/>
  <c r="Y800" i="158" s="1"/>
  <c r="U520" i="158"/>
  <c r="X520" i="158"/>
  <c r="Y520" i="158" s="1"/>
  <c r="U943" i="158"/>
  <c r="X943" i="158"/>
  <c r="Y943" i="158" s="1"/>
  <c r="U848" i="158"/>
  <c r="X848" i="158"/>
  <c r="Y848" i="158" s="1"/>
  <c r="U424" i="158"/>
  <c r="X424" i="158"/>
  <c r="Y424" i="158" s="1"/>
  <c r="U562" i="158"/>
  <c r="X562" i="158"/>
  <c r="Y562" i="158" s="1"/>
  <c r="U578" i="158"/>
  <c r="X578" i="158"/>
  <c r="Y578" i="158" s="1"/>
  <c r="U601" i="158"/>
  <c r="X601" i="158"/>
  <c r="Y601" i="158" s="1"/>
  <c r="U409" i="158"/>
  <c r="X409" i="158"/>
  <c r="Y409" i="158" s="1"/>
  <c r="U547" i="158"/>
  <c r="X547" i="158"/>
  <c r="Y547" i="158" s="1"/>
  <c r="U321" i="158"/>
  <c r="X321" i="158"/>
  <c r="Y321" i="158" s="1"/>
  <c r="U337" i="158"/>
  <c r="X337" i="158"/>
  <c r="Y337" i="158" s="1"/>
  <c r="U740" i="158"/>
  <c r="X740" i="158"/>
  <c r="Y740" i="158" s="1"/>
  <c r="U310" i="158"/>
  <c r="X310" i="158"/>
  <c r="Y310" i="158" s="1"/>
  <c r="U634" i="158"/>
  <c r="X634" i="158"/>
  <c r="Y634" i="158" s="1"/>
  <c r="U529" i="158"/>
  <c r="X529" i="158"/>
  <c r="Y529" i="158" s="1"/>
  <c r="U1013" i="158"/>
  <c r="X1013" i="158"/>
  <c r="Y1013" i="158" s="1"/>
  <c r="U873" i="158"/>
  <c r="X873" i="158"/>
  <c r="Y873" i="158" s="1"/>
  <c r="U288" i="158"/>
  <c r="X288" i="158"/>
  <c r="Y288" i="158" s="1"/>
  <c r="U959" i="158"/>
  <c r="X959" i="158"/>
  <c r="Y959" i="158" s="1"/>
  <c r="U960" i="158"/>
  <c r="X960" i="158"/>
  <c r="Y960" i="158" s="1"/>
  <c r="U934" i="158"/>
  <c r="X934" i="158"/>
  <c r="Y934" i="158" s="1"/>
  <c r="U594" i="158"/>
  <c r="X594" i="158"/>
  <c r="Y594" i="158" s="1"/>
  <c r="U1031" i="158"/>
  <c r="X1031" i="158"/>
  <c r="Y1031" i="158" s="1"/>
  <c r="U1001" i="158"/>
  <c r="X1001" i="158"/>
  <c r="Y1001" i="158" s="1"/>
  <c r="U1059" i="158"/>
  <c r="X1059" i="158"/>
  <c r="Y1059" i="158" s="1"/>
  <c r="U1085" i="158"/>
  <c r="X1085" i="158"/>
  <c r="Y1085" i="158" s="1"/>
  <c r="U635" i="158"/>
  <c r="X635" i="158"/>
  <c r="Y635" i="158" s="1"/>
  <c r="U917" i="158"/>
  <c r="X917" i="158"/>
  <c r="Y917" i="158" s="1"/>
  <c r="U1088" i="158"/>
  <c r="X1088" i="158"/>
  <c r="Y1088" i="158" s="1"/>
  <c r="U375" i="158"/>
  <c r="X375" i="158"/>
  <c r="Y375" i="158" s="1"/>
  <c r="U759" i="158"/>
  <c r="X759" i="158"/>
  <c r="Y759" i="158" s="1"/>
  <c r="U448" i="158"/>
  <c r="X448" i="158"/>
  <c r="Y448" i="158" s="1"/>
  <c r="U654" i="158"/>
  <c r="X654" i="158"/>
  <c r="Y654" i="158" s="1"/>
  <c r="U814" i="158"/>
  <c r="X814" i="158"/>
  <c r="Y814" i="158" s="1"/>
  <c r="U928" i="158"/>
  <c r="X928" i="158"/>
  <c r="Y928" i="158" s="1"/>
  <c r="U1024" i="158"/>
  <c r="X1024" i="158"/>
  <c r="Y1024" i="158" s="1"/>
  <c r="U1097" i="158"/>
  <c r="X1097" i="158"/>
  <c r="Y1097" i="158" s="1"/>
  <c r="U425" i="158"/>
  <c r="X425" i="158"/>
  <c r="Y425" i="158" s="1"/>
  <c r="U637" i="158"/>
  <c r="X637" i="158"/>
  <c r="Y637" i="158" s="1"/>
  <c r="U771" i="158"/>
  <c r="X771" i="158"/>
  <c r="Y771" i="158" s="1"/>
  <c r="U942" i="158"/>
  <c r="X942" i="158"/>
  <c r="Y942" i="158" s="1"/>
  <c r="U1025" i="158"/>
  <c r="X1025" i="158"/>
  <c r="Y1025" i="158" s="1"/>
  <c r="U932" i="158"/>
  <c r="X932" i="158"/>
  <c r="Y932" i="158" s="1"/>
  <c r="U899" i="158"/>
  <c r="X899" i="158"/>
  <c r="Y899" i="158" s="1"/>
  <c r="U318" i="158"/>
  <c r="X318" i="158"/>
  <c r="Y318" i="158" s="1"/>
  <c r="U406" i="158"/>
  <c r="X406" i="158"/>
  <c r="Y406" i="158" s="1"/>
  <c r="U455" i="158"/>
  <c r="X455" i="158"/>
  <c r="Y455" i="158" s="1"/>
  <c r="U544" i="158"/>
  <c r="X544" i="158"/>
  <c r="Y544" i="158" s="1"/>
  <c r="U475" i="158"/>
  <c r="X475" i="158"/>
  <c r="Y475" i="158" s="1"/>
  <c r="U690" i="158"/>
  <c r="X690" i="158"/>
  <c r="Y690" i="158" s="1"/>
  <c r="U869" i="158"/>
  <c r="X869" i="158"/>
  <c r="Y869" i="158" s="1"/>
  <c r="U997" i="158"/>
  <c r="X997" i="158"/>
  <c r="Y997" i="158" s="1"/>
  <c r="U1072" i="158"/>
  <c r="X1072" i="158"/>
  <c r="Y1072" i="158" s="1"/>
  <c r="U471" i="158"/>
  <c r="X471" i="158"/>
  <c r="Y471" i="158" s="1"/>
  <c r="U595" i="158"/>
  <c r="X595" i="158"/>
  <c r="Y595" i="158" s="1"/>
  <c r="U661" i="158"/>
  <c r="X661" i="158"/>
  <c r="Y661" i="158" s="1"/>
  <c r="U702" i="158"/>
  <c r="X702" i="158"/>
  <c r="Y702" i="158" s="1"/>
  <c r="U326" i="158"/>
  <c r="X326" i="158"/>
  <c r="Y326" i="158" s="1"/>
  <c r="U605" i="158"/>
  <c r="X605" i="158"/>
  <c r="Y605" i="158" s="1"/>
  <c r="U831" i="158"/>
  <c r="X831" i="158"/>
  <c r="Y831" i="158" s="1"/>
  <c r="U1028" i="158"/>
  <c r="X1028" i="158"/>
  <c r="Y1028" i="158" s="1"/>
  <c r="U546" i="158"/>
  <c r="X546" i="158"/>
  <c r="Y546" i="158" s="1"/>
  <c r="U730" i="158"/>
  <c r="X730" i="158"/>
  <c r="Y730" i="158" s="1"/>
  <c r="U857" i="158"/>
  <c r="X857" i="158"/>
  <c r="Y857" i="158" s="1"/>
  <c r="U977" i="158"/>
  <c r="X977" i="158"/>
  <c r="Y977" i="158" s="1"/>
  <c r="U1056" i="158"/>
  <c r="X1056" i="158"/>
  <c r="Y1056" i="158" s="1"/>
  <c r="U1066" i="158"/>
  <c r="X1066" i="158"/>
  <c r="Y1066" i="158" s="1"/>
  <c r="U772" i="158"/>
  <c r="X772" i="158"/>
  <c r="Y772" i="158" s="1"/>
  <c r="U237" i="158"/>
  <c r="X237" i="158"/>
  <c r="Y237" i="158" s="1"/>
  <c r="U301" i="158"/>
  <c r="X301" i="158"/>
  <c r="Y301" i="158" s="1"/>
  <c r="U354" i="158"/>
  <c r="X354" i="158"/>
  <c r="Y354" i="158" s="1"/>
  <c r="U381" i="158"/>
  <c r="X381" i="158"/>
  <c r="Y381" i="158" s="1"/>
  <c r="U449" i="158"/>
  <c r="X449" i="158"/>
  <c r="Y449" i="158" s="1"/>
  <c r="U495" i="158"/>
  <c r="X495" i="158"/>
  <c r="Y495" i="158" s="1"/>
  <c r="U515" i="158"/>
  <c r="X515" i="158"/>
  <c r="Y515" i="158" s="1"/>
  <c r="U681" i="158"/>
  <c r="X681" i="158"/>
  <c r="Y681" i="158" s="1"/>
  <c r="U258" i="158"/>
  <c r="X258" i="158"/>
  <c r="Y258" i="158" s="1"/>
  <c r="U549" i="158"/>
  <c r="X549" i="158"/>
  <c r="Y549" i="158" s="1"/>
  <c r="U731" i="158"/>
  <c r="X731" i="158"/>
  <c r="Y731" i="158" s="1"/>
  <c r="U872" i="158"/>
  <c r="X872" i="158"/>
  <c r="Y872" i="158" s="1"/>
  <c r="U990" i="158"/>
  <c r="X990" i="158"/>
  <c r="Y990" i="158" s="1"/>
  <c r="U862" i="158"/>
  <c r="X862" i="158"/>
  <c r="Y862" i="158" s="1"/>
  <c r="U980" i="158"/>
  <c r="X980" i="158"/>
  <c r="Y980" i="158" s="1"/>
  <c r="U1012" i="158"/>
  <c r="X1012" i="158"/>
  <c r="Y1012" i="158" s="1"/>
  <c r="U803" i="158"/>
  <c r="X803" i="158"/>
  <c r="Y803" i="158" s="1"/>
  <c r="U874" i="158"/>
  <c r="X874" i="158"/>
  <c r="Y874" i="158" s="1"/>
  <c r="U302" i="158"/>
  <c r="X302" i="158"/>
  <c r="Y302" i="158" s="1"/>
  <c r="U378" i="158"/>
  <c r="X378" i="158"/>
  <c r="Y378" i="158" s="1"/>
  <c r="U435" i="158"/>
  <c r="X435" i="158"/>
  <c r="Y435" i="158" s="1"/>
  <c r="U500" i="158"/>
  <c r="X500" i="158"/>
  <c r="Y500" i="158" s="1"/>
  <c r="U535" i="158"/>
  <c r="X535" i="158"/>
  <c r="Y535" i="158" s="1"/>
  <c r="U623" i="158"/>
  <c r="X623" i="158"/>
  <c r="Y623" i="158" s="1"/>
  <c r="U655" i="158"/>
  <c r="X655" i="158"/>
  <c r="Y655" i="158" s="1"/>
  <c r="U700" i="158"/>
  <c r="X700" i="158"/>
  <c r="Y700" i="158" s="1"/>
  <c r="U724" i="158"/>
  <c r="X724" i="158"/>
  <c r="Y724" i="158" s="1"/>
  <c r="U894" i="158"/>
  <c r="X894" i="158"/>
  <c r="Y894" i="158" s="1"/>
  <c r="U1096" i="158"/>
  <c r="X1096" i="158"/>
  <c r="Y1096" i="158" s="1"/>
  <c r="U718" i="158"/>
  <c r="X718" i="158"/>
  <c r="Y718" i="158" s="1"/>
  <c r="U648" i="158"/>
  <c r="X648" i="158"/>
  <c r="Y648" i="158" s="1"/>
  <c r="U1041" i="158"/>
  <c r="X1041" i="158"/>
  <c r="Y1041" i="158" s="1"/>
  <c r="U920" i="158"/>
  <c r="X920" i="158"/>
  <c r="Y920" i="158" s="1"/>
  <c r="U440" i="158"/>
  <c r="X440" i="158"/>
  <c r="Y440" i="158" s="1"/>
  <c r="U987" i="158"/>
  <c r="X987" i="158"/>
  <c r="Y987" i="158" s="1"/>
  <c r="U312" i="158"/>
  <c r="X312" i="158"/>
  <c r="Y312" i="158" s="1"/>
  <c r="U991" i="158"/>
  <c r="X991" i="158"/>
  <c r="Y991" i="158" s="1"/>
  <c r="U966" i="158"/>
  <c r="X966" i="158"/>
  <c r="Y966" i="158" s="1"/>
  <c r="U699" i="158"/>
  <c r="X699" i="158"/>
  <c r="Y699" i="158" s="1"/>
  <c r="U1057" i="158"/>
  <c r="X1057" i="158"/>
  <c r="Y1057" i="158" s="1"/>
  <c r="U422" i="158"/>
  <c r="X422" i="158"/>
  <c r="Y422" i="158" s="1"/>
  <c r="U314" i="158"/>
  <c r="X314" i="158"/>
  <c r="Y314" i="158" s="1"/>
  <c r="U242" i="158"/>
  <c r="X242" i="158"/>
  <c r="Y242" i="158" s="1"/>
  <c r="U493" i="158"/>
  <c r="X493" i="158"/>
  <c r="Y493" i="158" s="1"/>
  <c r="U706" i="158"/>
  <c r="X706" i="158"/>
  <c r="Y706" i="158" s="1"/>
  <c r="U825" i="158"/>
  <c r="X825" i="158"/>
  <c r="Y825" i="158" s="1"/>
  <c r="U941" i="158"/>
  <c r="X941" i="158"/>
  <c r="Y941" i="158" s="1"/>
  <c r="U1033" i="158"/>
  <c r="X1033" i="158"/>
  <c r="Y1033" i="158" s="1"/>
  <c r="U922" i="158"/>
  <c r="X922" i="158"/>
  <c r="Y922" i="158" s="1"/>
  <c r="U819" i="158"/>
  <c r="X819" i="158"/>
  <c r="Y819" i="158" s="1"/>
  <c r="U875" i="158"/>
  <c r="X875" i="158"/>
  <c r="Y875" i="158" s="1"/>
  <c r="U247" i="158"/>
  <c r="X247" i="158"/>
  <c r="Y247" i="158" s="1"/>
  <c r="U359" i="158"/>
  <c r="X359" i="158"/>
  <c r="Y359" i="158" s="1"/>
  <c r="U383" i="158"/>
  <c r="X383" i="158"/>
  <c r="Y383" i="158" s="1"/>
  <c r="U432" i="158"/>
  <c r="X432" i="158"/>
  <c r="Y432" i="158" s="1"/>
  <c r="U501" i="158"/>
  <c r="X501" i="158"/>
  <c r="Y501" i="158" s="1"/>
  <c r="U598" i="158"/>
  <c r="X598" i="158"/>
  <c r="Y598" i="158" s="1"/>
  <c r="U644" i="158"/>
  <c r="X644" i="158"/>
  <c r="Y644" i="158" s="1"/>
  <c r="U679" i="158"/>
  <c r="X679" i="158"/>
  <c r="Y679" i="158" s="1"/>
  <c r="U725" i="158"/>
  <c r="X725" i="158"/>
  <c r="Y725" i="158" s="1"/>
  <c r="U450" i="158"/>
  <c r="X450" i="158"/>
  <c r="Y450" i="158" s="1"/>
  <c r="U656" i="158"/>
  <c r="X656" i="158"/>
  <c r="Y656" i="158" s="1"/>
  <c r="U787" i="158"/>
  <c r="X787" i="158"/>
  <c r="Y787" i="158" s="1"/>
  <c r="U952" i="158"/>
  <c r="X952" i="158"/>
  <c r="Y952" i="158" s="1"/>
  <c r="U1035" i="158"/>
  <c r="X1035" i="158"/>
  <c r="Y1035" i="158" s="1"/>
  <c r="U567" i="158"/>
  <c r="X567" i="158"/>
  <c r="Y567" i="158" s="1"/>
  <c r="U609" i="158"/>
  <c r="X609" i="158"/>
  <c r="Y609" i="158" s="1"/>
  <c r="U687" i="158"/>
  <c r="X687" i="158"/>
  <c r="Y687" i="158" s="1"/>
  <c r="U248" i="158"/>
  <c r="X248" i="158"/>
  <c r="Y248" i="158" s="1"/>
  <c r="U497" i="158"/>
  <c r="X497" i="158"/>
  <c r="Y497" i="158" s="1"/>
  <c r="U709" i="158"/>
  <c r="X709" i="158"/>
  <c r="Y709" i="158" s="1"/>
  <c r="U880" i="158"/>
  <c r="X880" i="158"/>
  <c r="Y880" i="158" s="1"/>
  <c r="U1007" i="158"/>
  <c r="X1007" i="158"/>
  <c r="Y1007" i="158" s="1"/>
  <c r="U1081" i="158"/>
  <c r="X1081" i="158"/>
  <c r="Y1081" i="158" s="1"/>
  <c r="U994" i="158"/>
  <c r="X994" i="158"/>
  <c r="Y994" i="158" s="1"/>
  <c r="U1026" i="158"/>
  <c r="X1026" i="158"/>
  <c r="Y1026" i="158" s="1"/>
  <c r="U956" i="158"/>
  <c r="X956" i="158"/>
  <c r="Y956" i="158" s="1"/>
  <c r="U801" i="158"/>
  <c r="X801" i="158"/>
  <c r="Y801" i="158" s="1"/>
  <c r="U868" i="158"/>
  <c r="X868" i="158"/>
  <c r="Y868" i="158" s="1"/>
  <c r="U277" i="158"/>
  <c r="X277" i="158"/>
  <c r="Y277" i="158" s="1"/>
  <c r="U311" i="158"/>
  <c r="X311" i="158"/>
  <c r="Y311" i="158" s="1"/>
  <c r="U364" i="158"/>
  <c r="X364" i="158"/>
  <c r="Y364" i="158" s="1"/>
  <c r="U418" i="158"/>
  <c r="X418" i="158"/>
  <c r="Y418" i="158" s="1"/>
  <c r="U352" i="158"/>
  <c r="X352" i="158"/>
  <c r="Y352" i="158" s="1"/>
  <c r="U625" i="158"/>
  <c r="X625" i="158"/>
  <c r="Y625" i="158" s="1"/>
  <c r="U845" i="158"/>
  <c r="X845" i="158"/>
  <c r="Y845" i="158" s="1"/>
  <c r="U1083" i="158"/>
  <c r="X1083" i="158"/>
  <c r="Y1083" i="158" s="1"/>
  <c r="U908" i="158"/>
  <c r="X908" i="158"/>
  <c r="Y908" i="158" s="1"/>
  <c r="U835" i="158"/>
  <c r="X835" i="158"/>
  <c r="Y835" i="158" s="1"/>
  <c r="U270" i="158"/>
  <c r="X270" i="158"/>
  <c r="Y270" i="158" s="1"/>
  <c r="U327" i="158"/>
  <c r="X327" i="158"/>
  <c r="Y327" i="158" s="1"/>
  <c r="U392" i="158"/>
  <c r="X392" i="158"/>
  <c r="Y392" i="158" s="1"/>
  <c r="U452" i="158"/>
  <c r="X452" i="158"/>
  <c r="Y452" i="158" s="1"/>
  <c r="U522" i="158"/>
  <c r="X522" i="158"/>
  <c r="Y522" i="158" s="1"/>
  <c r="U556" i="158"/>
  <c r="X556" i="158"/>
  <c r="Y556" i="158" s="1"/>
  <c r="U580" i="158"/>
  <c r="X580" i="158"/>
  <c r="Y580" i="158" s="1"/>
  <c r="U673" i="158"/>
  <c r="X673" i="158"/>
  <c r="Y673" i="158" s="1"/>
  <c r="U256" i="158"/>
  <c r="X256" i="158"/>
  <c r="Y256" i="158" s="1"/>
  <c r="U568" i="158"/>
  <c r="X568" i="158"/>
  <c r="Y568" i="158" s="1"/>
  <c r="U749" i="158"/>
  <c r="X749" i="158"/>
  <c r="Y749" i="158" s="1"/>
  <c r="U871" i="158"/>
  <c r="X871" i="158"/>
  <c r="Y871" i="158" s="1"/>
  <c r="U989" i="158"/>
  <c r="X989" i="158"/>
  <c r="Y989" i="158" s="1"/>
  <c r="U1065" i="158"/>
  <c r="X1065" i="158"/>
  <c r="Y1065" i="158" s="1"/>
  <c r="U638" i="158"/>
  <c r="X638" i="158"/>
  <c r="Y638" i="158" s="1"/>
  <c r="U715" i="158"/>
  <c r="X715" i="158"/>
  <c r="Y715" i="158" s="1"/>
  <c r="U611" i="158"/>
  <c r="X611" i="158"/>
  <c r="Y611" i="158" s="1"/>
  <c r="U336" i="158"/>
  <c r="X336" i="158"/>
  <c r="Y336" i="158" s="1"/>
  <c r="U592" i="158"/>
  <c r="X592" i="158"/>
  <c r="Y592" i="158" s="1"/>
  <c r="U750" i="158"/>
  <c r="X750" i="158"/>
  <c r="Y750" i="158" s="1"/>
  <c r="U897" i="158"/>
  <c r="X897" i="158"/>
  <c r="Y897" i="158" s="1"/>
  <c r="U1000" i="158"/>
  <c r="X1000" i="158"/>
  <c r="Y1000" i="158" s="1"/>
  <c r="U938" i="158"/>
  <c r="X938" i="158"/>
  <c r="Y938" i="158" s="1"/>
  <c r="U788" i="158"/>
  <c r="X788" i="158"/>
  <c r="Y788" i="158" s="1"/>
  <c r="U253" i="158"/>
  <c r="X253" i="158"/>
  <c r="Y253" i="158" s="1"/>
  <c r="U290" i="158"/>
  <c r="X290" i="158"/>
  <c r="Y290" i="158" s="1"/>
  <c r="U389" i="158"/>
  <c r="X389" i="158"/>
  <c r="Y389" i="158" s="1"/>
  <c r="U423" i="158"/>
  <c r="X423" i="158"/>
  <c r="Y423" i="158" s="1"/>
  <c r="U461" i="158"/>
  <c r="X461" i="158"/>
  <c r="Y461" i="158" s="1"/>
  <c r="U542" i="158"/>
  <c r="X542" i="158"/>
  <c r="Y542" i="158" s="1"/>
  <c r="U585" i="158"/>
  <c r="X585" i="158"/>
  <c r="Y585" i="158" s="1"/>
  <c r="U670" i="158"/>
  <c r="X670" i="158"/>
  <c r="Y670" i="158" s="1"/>
  <c r="U234" i="158"/>
  <c r="X234" i="158"/>
  <c r="Y234" i="158" s="1"/>
  <c r="U1040" i="158"/>
  <c r="X1040" i="158"/>
  <c r="Y1040" i="158" s="1"/>
  <c r="U914" i="158"/>
  <c r="X914" i="158"/>
  <c r="Y914" i="158" s="1"/>
  <c r="U291" i="158"/>
  <c r="X291" i="158"/>
  <c r="Y291" i="158" s="1"/>
  <c r="U855" i="158"/>
  <c r="X855" i="158"/>
  <c r="Y855" i="158" s="1"/>
  <c r="U261" i="158"/>
  <c r="X261" i="158"/>
  <c r="Y261" i="158" s="1"/>
  <c r="U462" i="158"/>
  <c r="X462" i="158"/>
  <c r="Y462" i="158" s="1"/>
  <c r="U777" i="158"/>
  <c r="X777" i="158"/>
  <c r="Y777" i="158" s="1"/>
  <c r="U744" i="158"/>
  <c r="X744" i="158"/>
  <c r="Y744" i="158" s="1"/>
  <c r="U528" i="158"/>
  <c r="X528" i="158"/>
  <c r="Y528" i="158" s="1"/>
  <c r="U829" i="158"/>
  <c r="X829" i="158"/>
  <c r="Y829" i="158" s="1"/>
  <c r="U902" i="158"/>
  <c r="X902" i="158"/>
  <c r="Y902" i="158" s="1"/>
  <c r="U428" i="158"/>
  <c r="X428" i="158"/>
  <c r="Y428" i="158" s="1"/>
  <c r="U566" i="158"/>
  <c r="X566" i="158"/>
  <c r="Y566" i="158" s="1"/>
  <c r="U582" i="158"/>
  <c r="X582" i="158"/>
  <c r="Y582" i="158" s="1"/>
  <c r="U811" i="158"/>
  <c r="X811" i="158"/>
  <c r="Y811" i="158" s="1"/>
  <c r="U386" i="158"/>
  <c r="X386" i="158"/>
  <c r="Y386" i="158" s="1"/>
  <c r="U325" i="158"/>
  <c r="X325" i="158"/>
  <c r="Y325" i="158" s="1"/>
  <c r="U341" i="158"/>
  <c r="X341" i="158"/>
  <c r="Y341" i="158" s="1"/>
  <c r="U752" i="158"/>
  <c r="X752" i="158"/>
  <c r="Y752" i="158" s="1"/>
  <c r="U524" i="158"/>
  <c r="X524" i="158"/>
  <c r="Y524" i="158" s="1"/>
  <c r="U849" i="158"/>
  <c r="X849" i="158"/>
  <c r="Y849" i="158" s="1"/>
  <c r="U720" i="158"/>
  <c r="X720" i="158"/>
  <c r="Y720" i="158" s="1"/>
  <c r="U1064" i="158"/>
  <c r="X1064" i="158"/>
  <c r="Y1064" i="158" s="1"/>
  <c r="U262" i="158"/>
  <c r="X262" i="158"/>
  <c r="Y262" i="158" s="1"/>
  <c r="U955" i="158"/>
  <c r="X955" i="158"/>
  <c r="Y955" i="158" s="1"/>
  <c r="U552" i="158"/>
  <c r="X552" i="158"/>
  <c r="Y552" i="158" s="1"/>
  <c r="U1019" i="158"/>
  <c r="X1019" i="158"/>
  <c r="Y1019" i="158" s="1"/>
  <c r="U441" i="158"/>
  <c r="X441" i="158"/>
  <c r="Y441" i="158" s="1"/>
  <c r="U1051" i="158"/>
  <c r="X1051" i="158"/>
  <c r="Y1051" i="158" s="1"/>
  <c r="U992" i="158"/>
  <c r="X992" i="158"/>
  <c r="Y992" i="158" s="1"/>
  <c r="U769" i="158"/>
  <c r="X769" i="158"/>
  <c r="Y769" i="158" s="1"/>
  <c r="U1077" i="158"/>
  <c r="X1077" i="158"/>
  <c r="Y1077" i="158" s="1"/>
  <c r="U507" i="158"/>
  <c r="X507" i="158"/>
  <c r="Y507" i="158" s="1"/>
  <c r="Q993" i="158"/>
  <c r="M993" i="158"/>
  <c r="L993" i="158"/>
  <c r="N993" i="158"/>
  <c r="O993" i="158"/>
  <c r="P993" i="158"/>
  <c r="P239" i="158"/>
  <c r="M239" i="158"/>
  <c r="Q239" i="158"/>
  <c r="O239" i="158"/>
  <c r="L239" i="158"/>
  <c r="N239" i="158"/>
  <c r="N636" i="158"/>
  <c r="O636" i="158"/>
  <c r="Q636" i="158"/>
  <c r="L636" i="158"/>
  <c r="M636" i="158"/>
  <c r="P636" i="158"/>
  <c r="M995" i="158"/>
  <c r="Q995" i="158"/>
  <c r="L995" i="158"/>
  <c r="N995" i="158"/>
  <c r="O995" i="158"/>
  <c r="P995" i="158"/>
  <c r="O376" i="158"/>
  <c r="M376" i="158"/>
  <c r="N376" i="158"/>
  <c r="Q376" i="158"/>
  <c r="L376" i="158"/>
  <c r="P376" i="158"/>
  <c r="O1010" i="158"/>
  <c r="M1010" i="158"/>
  <c r="Q1010" i="158"/>
  <c r="L1010" i="158"/>
  <c r="N1010" i="158"/>
  <c r="P1010" i="158"/>
  <c r="M300" i="158"/>
  <c r="Q300" i="158"/>
  <c r="P300" i="158"/>
  <c r="N300" i="158"/>
  <c r="O300" i="158"/>
  <c r="L300" i="158"/>
  <c r="L909" i="158"/>
  <c r="O909" i="158"/>
  <c r="M909" i="158"/>
  <c r="N909" i="158"/>
  <c r="P909" i="158"/>
  <c r="Q909" i="158"/>
  <c r="M407" i="158"/>
  <c r="Q407" i="158"/>
  <c r="L407" i="158"/>
  <c r="N407" i="158"/>
  <c r="O407" i="158"/>
  <c r="P407" i="158"/>
  <c r="N746" i="158"/>
  <c r="L746" i="158"/>
  <c r="O746" i="158"/>
  <c r="P746" i="158"/>
  <c r="Q746" i="158"/>
  <c r="M746" i="158"/>
  <c r="Q1029" i="158"/>
  <c r="M1029" i="158"/>
  <c r="P1029" i="158"/>
  <c r="L1029" i="158"/>
  <c r="N1029" i="158"/>
  <c r="O1029" i="158"/>
  <c r="O464" i="158"/>
  <c r="L464" i="158"/>
  <c r="Q464" i="158"/>
  <c r="N464" i="158"/>
  <c r="P464" i="158"/>
  <c r="M464" i="158"/>
  <c r="N780" i="158"/>
  <c r="M780" i="158"/>
  <c r="O780" i="158"/>
  <c r="L780" i="158"/>
  <c r="P780" i="158"/>
  <c r="Q780" i="158"/>
  <c r="Q453" i="158"/>
  <c r="M453" i="158"/>
  <c r="N453" i="158"/>
  <c r="L453" i="158"/>
  <c r="O453" i="158"/>
  <c r="P453" i="158"/>
  <c r="L747" i="158"/>
  <c r="P747" i="158"/>
  <c r="O747" i="158"/>
  <c r="N747" i="158"/>
  <c r="M747" i="158"/>
  <c r="Q747" i="158"/>
  <c r="N612" i="158"/>
  <c r="O612" i="158"/>
  <c r="L612" i="158"/>
  <c r="M612" i="158"/>
  <c r="P612" i="158"/>
  <c r="Q612" i="158"/>
  <c r="L837" i="158"/>
  <c r="M837" i="158"/>
  <c r="N837" i="158"/>
  <c r="Q837" i="158"/>
  <c r="O837" i="158"/>
  <c r="P837" i="158"/>
  <c r="N558" i="158"/>
  <c r="M558" i="158"/>
  <c r="P558" i="158"/>
  <c r="Q558" i="158"/>
  <c r="L558" i="158"/>
  <c r="O558" i="158"/>
  <c r="N590" i="158"/>
  <c r="M590" i="158"/>
  <c r="O590" i="158"/>
  <c r="P590" i="158"/>
  <c r="Q590" i="158"/>
  <c r="L590" i="158"/>
  <c r="P785" i="158"/>
  <c r="L785" i="158"/>
  <c r="O785" i="158"/>
  <c r="Q785" i="158"/>
  <c r="M785" i="158"/>
  <c r="N785" i="158"/>
  <c r="M1003" i="158"/>
  <c r="Q1003" i="158"/>
  <c r="L1003" i="158"/>
  <c r="P1003" i="158"/>
  <c r="N1003" i="158"/>
  <c r="O1003" i="158"/>
  <c r="L901" i="158"/>
  <c r="M901" i="158"/>
  <c r="Q901" i="158"/>
  <c r="N901" i="158"/>
  <c r="O901" i="158"/>
  <c r="P901" i="158"/>
  <c r="O950" i="158"/>
  <c r="N950" i="158"/>
  <c r="P950" i="158"/>
  <c r="Q950" i="158"/>
  <c r="L950" i="158"/>
  <c r="M950" i="158"/>
  <c r="P733" i="158"/>
  <c r="L733" i="158"/>
  <c r="N733" i="158"/>
  <c r="O733" i="158"/>
  <c r="M733" i="158"/>
  <c r="Q733" i="158"/>
  <c r="O1068" i="158"/>
  <c r="Q1068" i="158"/>
  <c r="L1068" i="158"/>
  <c r="M1068" i="158"/>
  <c r="N1068" i="158"/>
  <c r="P1068" i="158"/>
  <c r="L877" i="158"/>
  <c r="O877" i="158"/>
  <c r="P877" i="158"/>
  <c r="M877" i="158"/>
  <c r="N877" i="158"/>
  <c r="Q877" i="158"/>
  <c r="L823" i="158"/>
  <c r="P823" i="158"/>
  <c r="M823" i="158"/>
  <c r="Q823" i="158"/>
  <c r="N823" i="158"/>
  <c r="O823" i="158"/>
  <c r="Q969" i="158"/>
  <c r="M969" i="158"/>
  <c r="N969" i="158"/>
  <c r="P969" i="158"/>
  <c r="L969" i="158"/>
  <c r="O969" i="158"/>
  <c r="O1032" i="158"/>
  <c r="M1032" i="158"/>
  <c r="N1032" i="158"/>
  <c r="P1032" i="158"/>
  <c r="L1032" i="158"/>
  <c r="Q1032" i="158"/>
  <c r="O1078" i="158"/>
  <c r="N1078" i="158"/>
  <c r="P1078" i="158"/>
  <c r="Q1078" i="158"/>
  <c r="L1078" i="158"/>
  <c r="M1078" i="158"/>
  <c r="Q1073" i="158"/>
  <c r="M1073" i="158"/>
  <c r="L1073" i="158"/>
  <c r="N1073" i="158"/>
  <c r="O1073" i="158"/>
  <c r="P1073" i="158"/>
  <c r="M395" i="158"/>
  <c r="Q395" i="158"/>
  <c r="P395" i="158"/>
  <c r="L395" i="158"/>
  <c r="O395" i="158"/>
  <c r="N395" i="158"/>
  <c r="P621" i="158"/>
  <c r="L621" i="158"/>
  <c r="N621" i="158"/>
  <c r="M621" i="158"/>
  <c r="O621" i="158"/>
  <c r="Q621" i="158"/>
  <c r="N786" i="158"/>
  <c r="P786" i="158"/>
  <c r="O786" i="158"/>
  <c r="L786" i="158"/>
  <c r="M786" i="158"/>
  <c r="Q786" i="158"/>
  <c r="P903" i="158"/>
  <c r="N903" i="158"/>
  <c r="L903" i="158"/>
  <c r="M903" i="158"/>
  <c r="O903" i="158"/>
  <c r="Q903" i="158"/>
  <c r="Q1005" i="158"/>
  <c r="M1005" i="158"/>
  <c r="O1005" i="158"/>
  <c r="P1005" i="158"/>
  <c r="N1005" i="158"/>
  <c r="L1005" i="158"/>
  <c r="M1079" i="158"/>
  <c r="Q1079" i="158"/>
  <c r="O1079" i="158"/>
  <c r="L1079" i="158"/>
  <c r="N1079" i="158"/>
  <c r="P1079" i="158"/>
  <c r="O374" i="158"/>
  <c r="N374" i="158"/>
  <c r="P374" i="158"/>
  <c r="M374" i="158"/>
  <c r="L374" i="158"/>
  <c r="Q374" i="158"/>
  <c r="N602" i="158"/>
  <c r="P602" i="158"/>
  <c r="M602" i="158"/>
  <c r="O602" i="158"/>
  <c r="Q602" i="158"/>
  <c r="L602" i="158"/>
  <c r="P741" i="158"/>
  <c r="L741" i="158"/>
  <c r="M741" i="158"/>
  <c r="N741" i="158"/>
  <c r="O741" i="158"/>
  <c r="Q741" i="158"/>
  <c r="M904" i="158"/>
  <c r="Q904" i="158"/>
  <c r="L904" i="158"/>
  <c r="P904" i="158"/>
  <c r="N904" i="158"/>
  <c r="O904" i="158"/>
  <c r="O1006" i="158"/>
  <c r="P1006" i="158"/>
  <c r="L1006" i="158"/>
  <c r="M1006" i="158"/>
  <c r="N1006" i="158"/>
  <c r="Q1006" i="158"/>
  <c r="O1080" i="158"/>
  <c r="M1080" i="158"/>
  <c r="N1080" i="158"/>
  <c r="P1080" i="158"/>
  <c r="L1080" i="158"/>
  <c r="Q1080" i="158"/>
  <c r="P891" i="158"/>
  <c r="M891" i="158"/>
  <c r="Q891" i="158"/>
  <c r="L891" i="158"/>
  <c r="N891" i="158"/>
  <c r="O891" i="158"/>
  <c r="O307" i="158"/>
  <c r="L307" i="158"/>
  <c r="Q307" i="158"/>
  <c r="N307" i="158"/>
  <c r="P307" i="158"/>
  <c r="M307" i="158"/>
  <c r="M391" i="158"/>
  <c r="Q391" i="158"/>
  <c r="L391" i="158"/>
  <c r="N391" i="158"/>
  <c r="O391" i="158"/>
  <c r="P391" i="158"/>
  <c r="O444" i="158"/>
  <c r="N444" i="158"/>
  <c r="L444" i="158"/>
  <c r="M444" i="158"/>
  <c r="P444" i="158"/>
  <c r="Q444" i="158"/>
  <c r="P533" i="158"/>
  <c r="L533" i="158"/>
  <c r="O533" i="158"/>
  <c r="M533" i="158"/>
  <c r="N533" i="158"/>
  <c r="Q533" i="158"/>
  <c r="O426" i="158"/>
  <c r="P426" i="158"/>
  <c r="N426" i="158"/>
  <c r="Q426" i="158"/>
  <c r="L426" i="158"/>
  <c r="M426" i="158"/>
  <c r="N642" i="158"/>
  <c r="P642" i="158"/>
  <c r="L642" i="158"/>
  <c r="O642" i="158"/>
  <c r="Q642" i="158"/>
  <c r="M642" i="158"/>
  <c r="N830" i="158"/>
  <c r="L830" i="158"/>
  <c r="M830" i="158"/>
  <c r="Q830" i="158"/>
  <c r="O830" i="158"/>
  <c r="P830" i="158"/>
  <c r="M975" i="158"/>
  <c r="Q975" i="158"/>
  <c r="N975" i="158"/>
  <c r="O975" i="158"/>
  <c r="P975" i="158"/>
  <c r="L975" i="158"/>
  <c r="O1054" i="158"/>
  <c r="P1054" i="158"/>
  <c r="L1054" i="158"/>
  <c r="M1054" i="158"/>
  <c r="N1054" i="158"/>
  <c r="Q1054" i="158"/>
  <c r="P537" i="158"/>
  <c r="L537" i="158"/>
  <c r="M537" i="158"/>
  <c r="O537" i="158"/>
  <c r="Q537" i="158"/>
  <c r="N537" i="158"/>
  <c r="P649" i="158"/>
  <c r="L649" i="158"/>
  <c r="Q649" i="158"/>
  <c r="M649" i="158"/>
  <c r="O649" i="158"/>
  <c r="N649" i="158"/>
  <c r="L695" i="158"/>
  <c r="P695" i="158"/>
  <c r="Q695" i="158"/>
  <c r="M695" i="158"/>
  <c r="N695" i="158"/>
  <c r="O695" i="158"/>
  <c r="L249" i="158"/>
  <c r="O249" i="158"/>
  <c r="Q249" i="158"/>
  <c r="M249" i="158"/>
  <c r="P249" i="158"/>
  <c r="N249" i="158"/>
  <c r="P541" i="158"/>
  <c r="L541" i="158"/>
  <c r="M541" i="158"/>
  <c r="N541" i="158"/>
  <c r="Q541" i="158"/>
  <c r="O541" i="158"/>
  <c r="N806" i="158"/>
  <c r="M806" i="158"/>
  <c r="Q806" i="158"/>
  <c r="L806" i="158"/>
  <c r="O806" i="158"/>
  <c r="P806" i="158"/>
  <c r="O976" i="158"/>
  <c r="N976" i="158"/>
  <c r="Q976" i="158"/>
  <c r="L976" i="158"/>
  <c r="M976" i="158"/>
  <c r="P976" i="158"/>
  <c r="N504" i="158"/>
  <c r="L504" i="158"/>
  <c r="M504" i="158"/>
  <c r="O504" i="158"/>
  <c r="P504" i="158"/>
  <c r="Q504" i="158"/>
  <c r="N678" i="158"/>
  <c r="M678" i="158"/>
  <c r="L678" i="158"/>
  <c r="O678" i="158"/>
  <c r="P678" i="158"/>
  <c r="Q678" i="158"/>
  <c r="N832" i="158"/>
  <c r="Q832" i="158"/>
  <c r="L832" i="158"/>
  <c r="P832" i="158"/>
  <c r="M832" i="158"/>
  <c r="O832" i="158"/>
  <c r="Q957" i="158"/>
  <c r="M957" i="158"/>
  <c r="O957" i="158"/>
  <c r="P957" i="158"/>
  <c r="L957" i="158"/>
  <c r="N957" i="158"/>
  <c r="O1038" i="158"/>
  <c r="P1038" i="158"/>
  <c r="L1038" i="158"/>
  <c r="M1038" i="158"/>
  <c r="N1038" i="158"/>
  <c r="Q1038" i="158"/>
  <c r="O1090" i="158"/>
  <c r="M1090" i="158"/>
  <c r="Q1090" i="158"/>
  <c r="P1090" i="158"/>
  <c r="L1090" i="158"/>
  <c r="N1090" i="158"/>
  <c r="L924" i="158"/>
  <c r="P924" i="158"/>
  <c r="N924" i="158"/>
  <c r="M924" i="158"/>
  <c r="O924" i="158"/>
  <c r="Q924" i="158"/>
  <c r="N850" i="158"/>
  <c r="M850" i="158"/>
  <c r="Q850" i="158"/>
  <c r="L850" i="158"/>
  <c r="O850" i="158"/>
  <c r="P850" i="158"/>
  <c r="O293" i="158"/>
  <c r="P293" i="158"/>
  <c r="M293" i="158"/>
  <c r="N293" i="158"/>
  <c r="Q293" i="158"/>
  <c r="L293" i="158"/>
  <c r="M343" i="158"/>
  <c r="Q343" i="158"/>
  <c r="L343" i="158"/>
  <c r="N343" i="158"/>
  <c r="O343" i="158"/>
  <c r="P343" i="158"/>
  <c r="Q373" i="158"/>
  <c r="M373" i="158"/>
  <c r="N373" i="158"/>
  <c r="O373" i="158"/>
  <c r="P373" i="158"/>
  <c r="L373" i="158"/>
  <c r="L491" i="158"/>
  <c r="P491" i="158"/>
  <c r="M491" i="158"/>
  <c r="N491" i="158"/>
  <c r="O491" i="158"/>
  <c r="Q491" i="158"/>
  <c r="L511" i="158"/>
  <c r="P511" i="158"/>
  <c r="M511" i="158"/>
  <c r="N511" i="158"/>
  <c r="O511" i="158"/>
  <c r="Q511" i="158"/>
  <c r="P485" i="158"/>
  <c r="L485" i="158"/>
  <c r="O485" i="158"/>
  <c r="Q485" i="158"/>
  <c r="M485" i="158"/>
  <c r="N485" i="158"/>
  <c r="N680" i="158"/>
  <c r="L680" i="158"/>
  <c r="Q680" i="158"/>
  <c r="O680" i="158"/>
  <c r="P680" i="158"/>
  <c r="M680" i="158"/>
  <c r="P847" i="158"/>
  <c r="M847" i="158"/>
  <c r="Q847" i="158"/>
  <c r="L847" i="158"/>
  <c r="N847" i="158"/>
  <c r="O847" i="158"/>
  <c r="O958" i="158"/>
  <c r="P958" i="158"/>
  <c r="L958" i="158"/>
  <c r="M958" i="158"/>
  <c r="N958" i="158"/>
  <c r="Q958" i="158"/>
  <c r="O1048" i="158"/>
  <c r="M1048" i="158"/>
  <c r="N1048" i="158"/>
  <c r="P1048" i="158"/>
  <c r="L1048" i="158"/>
  <c r="Q1048" i="158"/>
  <c r="P593" i="158"/>
  <c r="L593" i="158"/>
  <c r="Q593" i="158"/>
  <c r="M593" i="158"/>
  <c r="N593" i="158"/>
  <c r="O593" i="158"/>
  <c r="O972" i="158"/>
  <c r="Q972" i="158"/>
  <c r="L972" i="158"/>
  <c r="M972" i="158"/>
  <c r="N972" i="158"/>
  <c r="P972" i="158"/>
  <c r="O1004" i="158"/>
  <c r="Q1004" i="158"/>
  <c r="L1004" i="158"/>
  <c r="M1004" i="158"/>
  <c r="N1004" i="158"/>
  <c r="P1004" i="158"/>
  <c r="N792" i="158"/>
  <c r="L792" i="158"/>
  <c r="P792" i="158"/>
  <c r="Q792" i="158"/>
  <c r="M792" i="158"/>
  <c r="O792" i="158"/>
  <c r="N866" i="158"/>
  <c r="L866" i="158"/>
  <c r="M866" i="158"/>
  <c r="Q866" i="158"/>
  <c r="O866" i="158"/>
  <c r="P866" i="158"/>
  <c r="P275" i="158"/>
  <c r="N275" i="158"/>
  <c r="M275" i="158"/>
  <c r="L275" i="158"/>
  <c r="O275" i="158"/>
  <c r="Q275" i="158"/>
  <c r="O366" i="158"/>
  <c r="M366" i="158"/>
  <c r="N366" i="158"/>
  <c r="P366" i="158"/>
  <c r="L366" i="158"/>
  <c r="Q366" i="158"/>
  <c r="O412" i="158"/>
  <c r="L412" i="158"/>
  <c r="N412" i="158"/>
  <c r="Q412" i="158"/>
  <c r="M412" i="158"/>
  <c r="P412" i="158"/>
  <c r="Q469" i="158"/>
  <c r="M469" i="158"/>
  <c r="N469" i="158"/>
  <c r="L469" i="158"/>
  <c r="O469" i="158"/>
  <c r="P469" i="158"/>
  <c r="N516" i="158"/>
  <c r="L516" i="158"/>
  <c r="M516" i="158"/>
  <c r="O516" i="158"/>
  <c r="P516" i="158"/>
  <c r="Q516" i="158"/>
  <c r="N604" i="158"/>
  <c r="O604" i="158"/>
  <c r="L604" i="158"/>
  <c r="P604" i="158"/>
  <c r="Q604" i="158"/>
  <c r="M604" i="158"/>
  <c r="L647" i="158"/>
  <c r="P647" i="158"/>
  <c r="M647" i="158"/>
  <c r="N647" i="158"/>
  <c r="O647" i="158"/>
  <c r="Q647" i="158"/>
  <c r="P693" i="158"/>
  <c r="L693" i="158"/>
  <c r="N693" i="158"/>
  <c r="Q693" i="158"/>
  <c r="M693" i="158"/>
  <c r="O693" i="158"/>
  <c r="N716" i="158"/>
  <c r="M716" i="158"/>
  <c r="O716" i="158"/>
  <c r="P716" i="158"/>
  <c r="Q716" i="158"/>
  <c r="L716" i="158"/>
  <c r="P883" i="158"/>
  <c r="O883" i="158"/>
  <c r="Q883" i="158"/>
  <c r="L883" i="158"/>
  <c r="M883" i="158"/>
  <c r="N883" i="158"/>
  <c r="N910" i="158"/>
  <c r="M910" i="158"/>
  <c r="L910" i="158"/>
  <c r="Q910" i="158"/>
  <c r="P910" i="158"/>
  <c r="O910" i="158"/>
  <c r="O287" i="158"/>
  <c r="N287" i="158"/>
  <c r="P287" i="158"/>
  <c r="Q287" i="158"/>
  <c r="M287" i="158"/>
  <c r="L287" i="158"/>
  <c r="L671" i="158"/>
  <c r="P671" i="158"/>
  <c r="M671" i="158"/>
  <c r="N671" i="158"/>
  <c r="O671" i="158"/>
  <c r="Q671" i="158"/>
  <c r="P509" i="158"/>
  <c r="L509" i="158"/>
  <c r="M509" i="158"/>
  <c r="N509" i="158"/>
  <c r="O509" i="158"/>
  <c r="Q509" i="158"/>
  <c r="Q1037" i="158"/>
  <c r="M1037" i="158"/>
  <c r="O1037" i="158"/>
  <c r="P1037" i="158"/>
  <c r="N1037" i="158"/>
  <c r="L1037" i="158"/>
  <c r="O414" i="158"/>
  <c r="M414" i="158"/>
  <c r="P414" i="158"/>
  <c r="Q414" i="158"/>
  <c r="L414" i="158"/>
  <c r="N414" i="158"/>
  <c r="Q981" i="158"/>
  <c r="M981" i="158"/>
  <c r="P981" i="158"/>
  <c r="L981" i="158"/>
  <c r="N981" i="158"/>
  <c r="O981" i="158"/>
  <c r="N798" i="158"/>
  <c r="L798" i="158"/>
  <c r="M798" i="158"/>
  <c r="Q798" i="158"/>
  <c r="O798" i="158"/>
  <c r="P798" i="158"/>
  <c r="M1087" i="158"/>
  <c r="Q1087" i="158"/>
  <c r="N1087" i="158"/>
  <c r="O1087" i="158"/>
  <c r="P1087" i="158"/>
  <c r="L1087" i="158"/>
  <c r="N926" i="158"/>
  <c r="M926" i="158"/>
  <c r="O926" i="158"/>
  <c r="Q926" i="158"/>
  <c r="L926" i="158"/>
  <c r="P926" i="158"/>
  <c r="P927" i="158"/>
  <c r="L927" i="158"/>
  <c r="Q927" i="158"/>
  <c r="M927" i="158"/>
  <c r="N927" i="158"/>
  <c r="O927" i="158"/>
  <c r="Q888" i="158"/>
  <c r="M888" i="158"/>
  <c r="O888" i="158"/>
  <c r="P888" i="158"/>
  <c r="L888" i="158"/>
  <c r="N888" i="158"/>
  <c r="O338" i="158"/>
  <c r="Q338" i="158"/>
  <c r="L338" i="158"/>
  <c r="M338" i="158"/>
  <c r="P338" i="158"/>
  <c r="N338" i="158"/>
  <c r="O998" i="158"/>
  <c r="N998" i="158"/>
  <c r="P998" i="158"/>
  <c r="Q998" i="158"/>
  <c r="M998" i="158"/>
  <c r="L998" i="158"/>
  <c r="P701" i="158"/>
  <c r="Q701" i="158"/>
  <c r="L701" i="158"/>
  <c r="M701" i="158"/>
  <c r="N701" i="158"/>
  <c r="O701" i="158"/>
  <c r="O1070" i="158"/>
  <c r="P1070" i="158"/>
  <c r="L1070" i="158"/>
  <c r="M1070" i="158"/>
  <c r="N1070" i="158"/>
  <c r="Q1070" i="158"/>
  <c r="Q413" i="158"/>
  <c r="M413" i="158"/>
  <c r="N413" i="158"/>
  <c r="L413" i="158"/>
  <c r="O413" i="158"/>
  <c r="P413" i="158"/>
  <c r="P581" i="158"/>
  <c r="L581" i="158"/>
  <c r="N581" i="158"/>
  <c r="M581" i="158"/>
  <c r="O581" i="158"/>
  <c r="Q581" i="158"/>
  <c r="P745" i="158"/>
  <c r="L745" i="158"/>
  <c r="Q745" i="158"/>
  <c r="M745" i="158"/>
  <c r="O745" i="158"/>
  <c r="N745" i="158"/>
  <c r="Q1045" i="158"/>
  <c r="M1045" i="158"/>
  <c r="P1045" i="158"/>
  <c r="L1045" i="158"/>
  <c r="N1045" i="158"/>
  <c r="O1045" i="158"/>
  <c r="L236" i="158"/>
  <c r="P236" i="158"/>
  <c r="O236" i="158"/>
  <c r="N236" i="158"/>
  <c r="M236" i="158"/>
  <c r="Q236" i="158"/>
  <c r="L892" i="158"/>
  <c r="P892" i="158"/>
  <c r="O892" i="158"/>
  <c r="Q892" i="158"/>
  <c r="M892" i="158"/>
  <c r="N892" i="158"/>
  <c r="O460" i="158"/>
  <c r="N460" i="158"/>
  <c r="L460" i="158"/>
  <c r="M460" i="158"/>
  <c r="P460" i="158"/>
  <c r="Q460" i="158"/>
  <c r="Q945" i="158"/>
  <c r="M945" i="158"/>
  <c r="L945" i="158"/>
  <c r="N945" i="158"/>
  <c r="O945" i="158"/>
  <c r="P945" i="158"/>
  <c r="N662" i="158"/>
  <c r="M662" i="158"/>
  <c r="Q662" i="158"/>
  <c r="L662" i="158"/>
  <c r="O662" i="158"/>
  <c r="P662" i="158"/>
  <c r="N808" i="158"/>
  <c r="L808" i="158"/>
  <c r="P808" i="158"/>
  <c r="Q808" i="158"/>
  <c r="M808" i="158"/>
  <c r="O808" i="158"/>
  <c r="M328" i="158"/>
  <c r="Q328" i="158"/>
  <c r="N328" i="158"/>
  <c r="L328" i="158"/>
  <c r="P328" i="158"/>
  <c r="O328" i="158"/>
  <c r="N882" i="158"/>
  <c r="Q882" i="158"/>
  <c r="L882" i="158"/>
  <c r="O882" i="158"/>
  <c r="P882" i="158"/>
  <c r="M882" i="158"/>
  <c r="Q333" i="158"/>
  <c r="M333" i="158"/>
  <c r="O333" i="158"/>
  <c r="P333" i="158"/>
  <c r="N333" i="158"/>
  <c r="L333" i="158"/>
  <c r="O422" i="158"/>
  <c r="M422" i="158"/>
  <c r="L422" i="158"/>
  <c r="N422" i="158"/>
  <c r="P422" i="158"/>
  <c r="Q422" i="158"/>
  <c r="L635" i="158"/>
  <c r="P635" i="158"/>
  <c r="O635" i="158"/>
  <c r="N635" i="158"/>
  <c r="Q635" i="158"/>
  <c r="M635" i="158"/>
  <c r="L799" i="158"/>
  <c r="P799" i="158"/>
  <c r="M799" i="158"/>
  <c r="Q799" i="158"/>
  <c r="N799" i="158"/>
  <c r="O799" i="158"/>
  <c r="L917" i="158"/>
  <c r="Q917" i="158"/>
  <c r="M917" i="158"/>
  <c r="N917" i="158"/>
  <c r="O917" i="158"/>
  <c r="P917" i="158"/>
  <c r="M1015" i="158"/>
  <c r="Q1015" i="158"/>
  <c r="O1015" i="158"/>
  <c r="L1015" i="158"/>
  <c r="N1015" i="158"/>
  <c r="P1015" i="158"/>
  <c r="O1088" i="158"/>
  <c r="N1088" i="158"/>
  <c r="L1088" i="158"/>
  <c r="M1088" i="158"/>
  <c r="P1088" i="158"/>
  <c r="Q1088" i="158"/>
  <c r="N804" i="158"/>
  <c r="O804" i="158"/>
  <c r="M804" i="158"/>
  <c r="L804" i="158"/>
  <c r="P804" i="158"/>
  <c r="Q804" i="158"/>
  <c r="P867" i="158"/>
  <c r="L867" i="158"/>
  <c r="O867" i="158"/>
  <c r="Q867" i="158"/>
  <c r="N867" i="158"/>
  <c r="M867" i="158"/>
  <c r="P243" i="158"/>
  <c r="N243" i="158"/>
  <c r="Q243" i="158"/>
  <c r="L243" i="158"/>
  <c r="O243" i="158"/>
  <c r="M243" i="158"/>
  <c r="Q314" i="158"/>
  <c r="M314" i="158"/>
  <c r="L314" i="158"/>
  <c r="O314" i="158"/>
  <c r="P314" i="158"/>
  <c r="N314" i="158"/>
  <c r="M375" i="158"/>
  <c r="Q375" i="158"/>
  <c r="L375" i="158"/>
  <c r="N375" i="158"/>
  <c r="O375" i="158"/>
  <c r="P375" i="158"/>
  <c r="Q417" i="158"/>
  <c r="M417" i="158"/>
  <c r="P417" i="158"/>
  <c r="L417" i="158"/>
  <c r="N417" i="158"/>
  <c r="O417" i="158"/>
  <c r="P489" i="158"/>
  <c r="L489" i="158"/>
  <c r="M489" i="158"/>
  <c r="N489" i="158"/>
  <c r="O489" i="158"/>
  <c r="Q489" i="158"/>
  <c r="N540" i="158"/>
  <c r="L540" i="158"/>
  <c r="M540" i="158"/>
  <c r="O540" i="158"/>
  <c r="P540" i="158"/>
  <c r="Q540" i="158"/>
  <c r="N640" i="158"/>
  <c r="Q640" i="158"/>
  <c r="L640" i="158"/>
  <c r="M640" i="158"/>
  <c r="O640" i="158"/>
  <c r="P640" i="158"/>
  <c r="N668" i="158"/>
  <c r="O668" i="158"/>
  <c r="L668" i="158"/>
  <c r="P668" i="158"/>
  <c r="Q668" i="158"/>
  <c r="M668" i="158"/>
  <c r="P713" i="158"/>
  <c r="L713" i="158"/>
  <c r="Q713" i="158"/>
  <c r="M713" i="158"/>
  <c r="N713" i="158"/>
  <c r="O713" i="158"/>
  <c r="O400" i="158"/>
  <c r="L400" i="158"/>
  <c r="M400" i="158"/>
  <c r="N400" i="158"/>
  <c r="Q400" i="158"/>
  <c r="P400" i="158"/>
  <c r="N622" i="158"/>
  <c r="M622" i="158"/>
  <c r="P622" i="158"/>
  <c r="Q622" i="158"/>
  <c r="L622" i="158"/>
  <c r="O622" i="158"/>
  <c r="L759" i="158"/>
  <c r="P759" i="158"/>
  <c r="M759" i="158"/>
  <c r="Q759" i="158"/>
  <c r="N759" i="158"/>
  <c r="O759" i="158"/>
  <c r="N918" i="158"/>
  <c r="P918" i="158"/>
  <c r="M918" i="158"/>
  <c r="Q918" i="158"/>
  <c r="L918" i="158"/>
  <c r="O918" i="158"/>
  <c r="O1016" i="158"/>
  <c r="M1016" i="158"/>
  <c r="N1016" i="158"/>
  <c r="P1016" i="158"/>
  <c r="L1016" i="158"/>
  <c r="Q1016" i="158"/>
  <c r="Q1089" i="158"/>
  <c r="M1089" i="158"/>
  <c r="L1089" i="158"/>
  <c r="N1089" i="158"/>
  <c r="O1089" i="158"/>
  <c r="P1089" i="158"/>
  <c r="N834" i="158"/>
  <c r="P834" i="158"/>
  <c r="O834" i="158"/>
  <c r="L834" i="158"/>
  <c r="M834" i="158"/>
  <c r="Q834" i="158"/>
  <c r="L563" i="158"/>
  <c r="P563" i="158"/>
  <c r="O563" i="158"/>
  <c r="N563" i="158"/>
  <c r="Q563" i="158"/>
  <c r="M563" i="158"/>
  <c r="L587" i="158"/>
  <c r="P587" i="158"/>
  <c r="O587" i="158"/>
  <c r="M587" i="158"/>
  <c r="N587" i="158"/>
  <c r="Q587" i="158"/>
  <c r="N676" i="158"/>
  <c r="O676" i="158"/>
  <c r="L676" i="158"/>
  <c r="M676" i="158"/>
  <c r="P676" i="158"/>
  <c r="Q676" i="158"/>
  <c r="P757" i="158"/>
  <c r="L757" i="158"/>
  <c r="M757" i="158"/>
  <c r="N757" i="158"/>
  <c r="O757" i="158"/>
  <c r="Q757" i="158"/>
  <c r="M451" i="158"/>
  <c r="Q451" i="158"/>
  <c r="O451" i="158"/>
  <c r="L451" i="158"/>
  <c r="N451" i="158"/>
  <c r="P451" i="158"/>
  <c r="P657" i="158"/>
  <c r="L657" i="158"/>
  <c r="Q657" i="158"/>
  <c r="M657" i="158"/>
  <c r="N657" i="158"/>
  <c r="O657" i="158"/>
  <c r="L841" i="158"/>
  <c r="M841" i="158"/>
  <c r="P841" i="158"/>
  <c r="Q841" i="158"/>
  <c r="O841" i="158"/>
  <c r="N841" i="158"/>
  <c r="Q985" i="158"/>
  <c r="M985" i="158"/>
  <c r="N985" i="158"/>
  <c r="L985" i="158"/>
  <c r="O985" i="158"/>
  <c r="P985" i="158"/>
  <c r="M1063" i="158"/>
  <c r="Q1063" i="158"/>
  <c r="O1063" i="158"/>
  <c r="L1063" i="158"/>
  <c r="N1063" i="158"/>
  <c r="P1063" i="158"/>
  <c r="O986" i="158"/>
  <c r="L986" i="158"/>
  <c r="M986" i="158"/>
  <c r="N986" i="158"/>
  <c r="P986" i="158"/>
  <c r="Q986" i="158"/>
  <c r="O1018" i="158"/>
  <c r="L1018" i="158"/>
  <c r="M1018" i="158"/>
  <c r="N1018" i="158"/>
  <c r="P1018" i="158"/>
  <c r="Q1018" i="158"/>
  <c r="O948" i="158"/>
  <c r="L948" i="158"/>
  <c r="P948" i="158"/>
  <c r="Q948" i="158"/>
  <c r="N948" i="158"/>
  <c r="M948" i="158"/>
  <c r="L775" i="158"/>
  <c r="P775" i="158"/>
  <c r="M775" i="158"/>
  <c r="Q775" i="158"/>
  <c r="N775" i="158"/>
  <c r="O775" i="158"/>
  <c r="Q860" i="158"/>
  <c r="L860" i="158"/>
  <c r="M860" i="158"/>
  <c r="P860" i="158"/>
  <c r="N860" i="158"/>
  <c r="O860" i="158"/>
  <c r="N240" i="158"/>
  <c r="P240" i="158"/>
  <c r="L240" i="158"/>
  <c r="M240" i="158"/>
  <c r="O240" i="158"/>
  <c r="Q240" i="158"/>
  <c r="M304" i="158"/>
  <c r="Q304" i="158"/>
  <c r="N304" i="158"/>
  <c r="L304" i="158"/>
  <c r="O304" i="158"/>
  <c r="P304" i="158"/>
  <c r="O360" i="158"/>
  <c r="M360" i="158"/>
  <c r="N360" i="158"/>
  <c r="Q360" i="158"/>
  <c r="L360" i="158"/>
  <c r="P360" i="158"/>
  <c r="O410" i="158"/>
  <c r="M410" i="158"/>
  <c r="P410" i="158"/>
  <c r="L410" i="158"/>
  <c r="N410" i="158"/>
  <c r="Q410" i="158"/>
  <c r="N274" i="158"/>
  <c r="P274" i="158"/>
  <c r="M274" i="158"/>
  <c r="L274" i="158"/>
  <c r="O274" i="158"/>
  <c r="Q274" i="158"/>
  <c r="N584" i="158"/>
  <c r="L584" i="158"/>
  <c r="Q584" i="158"/>
  <c r="P584" i="158"/>
  <c r="M584" i="158"/>
  <c r="O584" i="158"/>
  <c r="P817" i="158"/>
  <c r="L817" i="158"/>
  <c r="O817" i="158"/>
  <c r="Q817" i="158"/>
  <c r="N817" i="158"/>
  <c r="M817" i="158"/>
  <c r="O1008" i="158"/>
  <c r="N1008" i="158"/>
  <c r="Q1008" i="158"/>
  <c r="L1008" i="158"/>
  <c r="M1008" i="158"/>
  <c r="P1008" i="158"/>
  <c r="N900" i="158"/>
  <c r="L900" i="158"/>
  <c r="P900" i="158"/>
  <c r="Q900" i="158"/>
  <c r="M900" i="158"/>
  <c r="O900" i="158"/>
  <c r="L827" i="158"/>
  <c r="P827" i="158"/>
  <c r="O827" i="158"/>
  <c r="N827" i="158"/>
  <c r="M827" i="158"/>
  <c r="Q827" i="158"/>
  <c r="P263" i="158"/>
  <c r="M263" i="158"/>
  <c r="O263" i="158"/>
  <c r="L263" i="158"/>
  <c r="N263" i="158"/>
  <c r="Q263" i="158"/>
  <c r="O319" i="158"/>
  <c r="N319" i="158"/>
  <c r="M319" i="158"/>
  <c r="P319" i="158"/>
  <c r="Q319" i="158"/>
  <c r="L319" i="158"/>
  <c r="Q357" i="158"/>
  <c r="M357" i="158"/>
  <c r="N357" i="158"/>
  <c r="O357" i="158"/>
  <c r="P357" i="158"/>
  <c r="L357" i="158"/>
  <c r="O430" i="158"/>
  <c r="M430" i="158"/>
  <c r="L430" i="158"/>
  <c r="N430" i="158"/>
  <c r="P430" i="158"/>
  <c r="Q430" i="158"/>
  <c r="L479" i="158"/>
  <c r="P479" i="158"/>
  <c r="M479" i="158"/>
  <c r="N479" i="158"/>
  <c r="O479" i="158"/>
  <c r="Q479" i="158"/>
  <c r="P545" i="158"/>
  <c r="L545" i="158"/>
  <c r="N545" i="158"/>
  <c r="Q545" i="158"/>
  <c r="M545" i="158"/>
  <c r="O545" i="158"/>
  <c r="N576" i="158"/>
  <c r="Q576" i="158"/>
  <c r="L576" i="158"/>
  <c r="M576" i="158"/>
  <c r="O576" i="158"/>
  <c r="P576" i="158"/>
  <c r="N618" i="158"/>
  <c r="P618" i="158"/>
  <c r="L618" i="158"/>
  <c r="M618" i="158"/>
  <c r="Q618" i="158"/>
  <c r="O618" i="158"/>
  <c r="N758" i="158"/>
  <c r="M758" i="158"/>
  <c r="Q758" i="158"/>
  <c r="L758" i="158"/>
  <c r="O758" i="158"/>
  <c r="P758" i="158"/>
  <c r="P525" i="158"/>
  <c r="L525" i="158"/>
  <c r="M525" i="158"/>
  <c r="N525" i="158"/>
  <c r="O525" i="158"/>
  <c r="Q525" i="158"/>
  <c r="N712" i="158"/>
  <c r="L712" i="158"/>
  <c r="M712" i="158"/>
  <c r="P712" i="158"/>
  <c r="Q712" i="158"/>
  <c r="O712" i="158"/>
  <c r="N846" i="158"/>
  <c r="M846" i="158"/>
  <c r="O846" i="158"/>
  <c r="L846" i="158"/>
  <c r="P846" i="158"/>
  <c r="Q846" i="158"/>
  <c r="M967" i="158"/>
  <c r="Q967" i="158"/>
  <c r="O967" i="158"/>
  <c r="L967" i="158"/>
  <c r="N967" i="158"/>
  <c r="P967" i="158"/>
  <c r="M1047" i="158"/>
  <c r="Q1047" i="158"/>
  <c r="O1047" i="158"/>
  <c r="L1047" i="158"/>
  <c r="N1047" i="158"/>
  <c r="P1047" i="158"/>
  <c r="N630" i="158"/>
  <c r="M630" i="158"/>
  <c r="L630" i="158"/>
  <c r="P630" i="158"/>
  <c r="Q630" i="158"/>
  <c r="O630" i="158"/>
  <c r="L711" i="158"/>
  <c r="P711" i="158"/>
  <c r="M711" i="158"/>
  <c r="N711" i="158"/>
  <c r="O711" i="158"/>
  <c r="Q711" i="158"/>
  <c r="L727" i="158"/>
  <c r="P727" i="158"/>
  <c r="M727" i="158"/>
  <c r="N727" i="158"/>
  <c r="Q727" i="158"/>
  <c r="O727" i="158"/>
  <c r="N233" i="158"/>
  <c r="L233" i="158"/>
  <c r="O233" i="158"/>
  <c r="Q233" i="158"/>
  <c r="P233" i="158"/>
  <c r="M233" i="158"/>
  <c r="N506" i="158"/>
  <c r="Q506" i="158"/>
  <c r="L506" i="158"/>
  <c r="M506" i="158"/>
  <c r="O506" i="158"/>
  <c r="P506" i="158"/>
  <c r="P717" i="158"/>
  <c r="L717" i="158"/>
  <c r="N717" i="158"/>
  <c r="O717" i="158"/>
  <c r="M717" i="158"/>
  <c r="Q717" i="158"/>
  <c r="L861" i="158"/>
  <c r="O861" i="158"/>
  <c r="P861" i="158"/>
  <c r="N861" i="158"/>
  <c r="Q861" i="158"/>
  <c r="M861" i="158"/>
  <c r="O968" i="158"/>
  <c r="M968" i="158"/>
  <c r="N968" i="158"/>
  <c r="P968" i="158"/>
  <c r="L968" i="158"/>
  <c r="Q968" i="158"/>
  <c r="O930" i="158"/>
  <c r="M930" i="158"/>
  <c r="Q930" i="158"/>
  <c r="P930" i="158"/>
  <c r="L930" i="158"/>
  <c r="N930" i="158"/>
  <c r="N784" i="158"/>
  <c r="Q784" i="158"/>
  <c r="L784" i="158"/>
  <c r="P784" i="158"/>
  <c r="M784" i="158"/>
  <c r="O784" i="158"/>
  <c r="N836" i="158"/>
  <c r="O836" i="158"/>
  <c r="M836" i="158"/>
  <c r="P836" i="158"/>
  <c r="Q836" i="158"/>
  <c r="L836" i="158"/>
  <c r="N282" i="158"/>
  <c r="M282" i="158"/>
  <c r="O282" i="158"/>
  <c r="L282" i="158"/>
  <c r="P282" i="158"/>
  <c r="Q282" i="158"/>
  <c r="O332" i="158"/>
  <c r="L332" i="158"/>
  <c r="N332" i="158"/>
  <c r="P332" i="158"/>
  <c r="Q332" i="158"/>
  <c r="M332" i="158"/>
  <c r="O408" i="158"/>
  <c r="M408" i="158"/>
  <c r="N408" i="158"/>
  <c r="Q408" i="158"/>
  <c r="L408" i="158"/>
  <c r="P408" i="158"/>
  <c r="Q457" i="158"/>
  <c r="M457" i="158"/>
  <c r="P457" i="158"/>
  <c r="N457" i="158"/>
  <c r="O457" i="158"/>
  <c r="L457" i="158"/>
  <c r="L531" i="158"/>
  <c r="P531" i="158"/>
  <c r="Q531" i="158"/>
  <c r="M531" i="158"/>
  <c r="N531" i="158"/>
  <c r="O531" i="158"/>
  <c r="P577" i="158"/>
  <c r="L577" i="158"/>
  <c r="Q577" i="158"/>
  <c r="O577" i="158"/>
  <c r="M577" i="158"/>
  <c r="N577" i="158"/>
  <c r="L619" i="158"/>
  <c r="P619" i="158"/>
  <c r="O619" i="158"/>
  <c r="M619" i="158"/>
  <c r="N619" i="158"/>
  <c r="Q619" i="158"/>
  <c r="L755" i="158"/>
  <c r="P755" i="158"/>
  <c r="N755" i="158"/>
  <c r="O755" i="158"/>
  <c r="M755" i="158"/>
  <c r="Q755" i="158"/>
  <c r="N614" i="158"/>
  <c r="M614" i="158"/>
  <c r="L614" i="158"/>
  <c r="O614" i="158"/>
  <c r="P614" i="158"/>
  <c r="Q614" i="158"/>
  <c r="N254" i="158"/>
  <c r="L254" i="158"/>
  <c r="O254" i="158"/>
  <c r="P254" i="158"/>
  <c r="Q254" i="158"/>
  <c r="M254" i="158"/>
  <c r="O458" i="158"/>
  <c r="P458" i="158"/>
  <c r="L458" i="158"/>
  <c r="M458" i="158"/>
  <c r="N458" i="158"/>
  <c r="Q458" i="158"/>
  <c r="N620" i="158"/>
  <c r="O620" i="158"/>
  <c r="M620" i="158"/>
  <c r="P620" i="158"/>
  <c r="L620" i="158"/>
  <c r="Q620" i="158"/>
  <c r="N800" i="158"/>
  <c r="Q800" i="158"/>
  <c r="L800" i="158"/>
  <c r="P800" i="158"/>
  <c r="M800" i="158"/>
  <c r="O800" i="158"/>
  <c r="N520" i="158"/>
  <c r="L520" i="158"/>
  <c r="M520" i="158"/>
  <c r="O520" i="158"/>
  <c r="P520" i="158"/>
  <c r="Q520" i="158"/>
  <c r="M943" i="158"/>
  <c r="Q943" i="158"/>
  <c r="N943" i="158"/>
  <c r="O943" i="158"/>
  <c r="P943" i="158"/>
  <c r="L943" i="158"/>
  <c r="P848" i="158"/>
  <c r="L848" i="158"/>
  <c r="O848" i="158"/>
  <c r="M848" i="158"/>
  <c r="Q848" i="158"/>
  <c r="N848" i="158"/>
  <c r="O424" i="158"/>
  <c r="Q424" i="158"/>
  <c r="L424" i="158"/>
  <c r="M424" i="158"/>
  <c r="N424" i="158"/>
  <c r="P424" i="158"/>
  <c r="N562" i="158"/>
  <c r="P562" i="158"/>
  <c r="L562" i="158"/>
  <c r="M562" i="158"/>
  <c r="O562" i="158"/>
  <c r="Q562" i="158"/>
  <c r="N578" i="158"/>
  <c r="P578" i="158"/>
  <c r="L578" i="158"/>
  <c r="O578" i="158"/>
  <c r="Q578" i="158"/>
  <c r="M578" i="158"/>
  <c r="P601" i="158"/>
  <c r="L601" i="158"/>
  <c r="Q601" i="158"/>
  <c r="N601" i="158"/>
  <c r="O601" i="158"/>
  <c r="M601" i="158"/>
  <c r="Q409" i="158"/>
  <c r="M409" i="158"/>
  <c r="L409" i="158"/>
  <c r="N409" i="158"/>
  <c r="P409" i="158"/>
  <c r="O409" i="158"/>
  <c r="L547" i="158"/>
  <c r="P547" i="158"/>
  <c r="O547" i="158"/>
  <c r="M547" i="158"/>
  <c r="N547" i="158"/>
  <c r="Q547" i="158"/>
  <c r="O321" i="158"/>
  <c r="M321" i="158"/>
  <c r="L321" i="158"/>
  <c r="P321" i="158"/>
  <c r="Q321" i="158"/>
  <c r="N321" i="158"/>
  <c r="Q337" i="158"/>
  <c r="M337" i="158"/>
  <c r="L337" i="158"/>
  <c r="N337" i="158"/>
  <c r="P337" i="158"/>
  <c r="O337" i="158"/>
  <c r="N740" i="158"/>
  <c r="O740" i="158"/>
  <c r="P740" i="158"/>
  <c r="M740" i="158"/>
  <c r="L740" i="158"/>
  <c r="Q740" i="158"/>
  <c r="Q310" i="158"/>
  <c r="M310" i="158"/>
  <c r="O310" i="158"/>
  <c r="L310" i="158"/>
  <c r="N310" i="158"/>
  <c r="P310" i="158"/>
  <c r="N634" i="158"/>
  <c r="P634" i="158"/>
  <c r="O634" i="158"/>
  <c r="Q634" i="158"/>
  <c r="L634" i="158"/>
  <c r="M634" i="158"/>
  <c r="P529" i="158"/>
  <c r="L529" i="158"/>
  <c r="M529" i="158"/>
  <c r="N529" i="158"/>
  <c r="O529" i="158"/>
  <c r="Q529" i="158"/>
  <c r="Q1013" i="158"/>
  <c r="M1013" i="158"/>
  <c r="P1013" i="158"/>
  <c r="L1013" i="158"/>
  <c r="N1013" i="158"/>
  <c r="O1013" i="158"/>
  <c r="L873" i="158"/>
  <c r="M873" i="158"/>
  <c r="P873" i="158"/>
  <c r="Q873" i="158"/>
  <c r="O873" i="158"/>
  <c r="N873" i="158"/>
  <c r="M288" i="158"/>
  <c r="Q288" i="158"/>
  <c r="N288" i="158"/>
  <c r="O288" i="158"/>
  <c r="P288" i="158"/>
  <c r="L288" i="158"/>
  <c r="M959" i="158"/>
  <c r="Q959" i="158"/>
  <c r="N959" i="158"/>
  <c r="O959" i="158"/>
  <c r="P959" i="158"/>
  <c r="L959" i="158"/>
  <c r="O960" i="158"/>
  <c r="N960" i="158"/>
  <c r="L960" i="158"/>
  <c r="M960" i="158"/>
  <c r="P960" i="158"/>
  <c r="Q960" i="158"/>
  <c r="O934" i="158"/>
  <c r="N934" i="158"/>
  <c r="P934" i="158"/>
  <c r="Q934" i="158"/>
  <c r="M934" i="158"/>
  <c r="L934" i="158"/>
  <c r="N594" i="158"/>
  <c r="P594" i="158"/>
  <c r="M594" i="158"/>
  <c r="O594" i="158"/>
  <c r="L594" i="158"/>
  <c r="Q594" i="158"/>
  <c r="M1031" i="158"/>
  <c r="Q1031" i="158"/>
  <c r="O1031" i="158"/>
  <c r="L1031" i="158"/>
  <c r="N1031" i="158"/>
  <c r="P1031" i="158"/>
  <c r="Q1001" i="158"/>
  <c r="M1001" i="158"/>
  <c r="N1001" i="158"/>
  <c r="P1001" i="158"/>
  <c r="L1001" i="158"/>
  <c r="O1001" i="158"/>
  <c r="M1059" i="158"/>
  <c r="Q1059" i="158"/>
  <c r="L1059" i="158"/>
  <c r="N1059" i="158"/>
  <c r="O1059" i="158"/>
  <c r="P1059" i="158"/>
  <c r="Q1085" i="158"/>
  <c r="M1085" i="158"/>
  <c r="O1085" i="158"/>
  <c r="P1085" i="158"/>
  <c r="L1085" i="158"/>
  <c r="N1085" i="158"/>
  <c r="O370" i="158"/>
  <c r="Q370" i="158"/>
  <c r="L370" i="158"/>
  <c r="M370" i="158"/>
  <c r="P370" i="158"/>
  <c r="N370" i="158"/>
  <c r="M371" i="158"/>
  <c r="Q371" i="158"/>
  <c r="L371" i="158"/>
  <c r="O371" i="158"/>
  <c r="P371" i="158"/>
  <c r="N371" i="158"/>
  <c r="P705" i="158"/>
  <c r="O705" i="158"/>
  <c r="L705" i="158"/>
  <c r="M705" i="158"/>
  <c r="N705" i="158"/>
  <c r="Q705" i="158"/>
  <c r="M1071" i="158"/>
  <c r="Q1071" i="158"/>
  <c r="N1071" i="158"/>
  <c r="O1071" i="158"/>
  <c r="P1071" i="158"/>
  <c r="L1071" i="158"/>
  <c r="N624" i="158"/>
  <c r="Q624" i="158"/>
  <c r="L624" i="158"/>
  <c r="M624" i="158"/>
  <c r="O624" i="158"/>
  <c r="P624" i="158"/>
  <c r="O1042" i="158"/>
  <c r="M1042" i="158"/>
  <c r="Q1042" i="158"/>
  <c r="L1042" i="158"/>
  <c r="N1042" i="158"/>
  <c r="P1042" i="158"/>
  <c r="Q353" i="158"/>
  <c r="M353" i="158"/>
  <c r="L353" i="158"/>
  <c r="N353" i="158"/>
  <c r="P353" i="158"/>
  <c r="O353" i="158"/>
  <c r="L783" i="158"/>
  <c r="P783" i="158"/>
  <c r="M783" i="158"/>
  <c r="Q783" i="158"/>
  <c r="N783" i="158"/>
  <c r="O783" i="158"/>
  <c r="N534" i="158"/>
  <c r="L534" i="158"/>
  <c r="M534" i="158"/>
  <c r="O534" i="158"/>
  <c r="P534" i="158"/>
  <c r="Q534" i="158"/>
  <c r="P821" i="158"/>
  <c r="L821" i="158"/>
  <c r="M821" i="158"/>
  <c r="N821" i="158"/>
  <c r="O821" i="158"/>
  <c r="Q821" i="158"/>
  <c r="P665" i="158"/>
  <c r="L665" i="158"/>
  <c r="Q665" i="158"/>
  <c r="N665" i="158"/>
  <c r="O665" i="158"/>
  <c r="M665" i="158"/>
  <c r="P271" i="158"/>
  <c r="O271" i="158"/>
  <c r="M271" i="158"/>
  <c r="N271" i="158"/>
  <c r="L271" i="158"/>
  <c r="Q271" i="158"/>
  <c r="L527" i="158"/>
  <c r="P527" i="158"/>
  <c r="M527" i="158"/>
  <c r="N527" i="158"/>
  <c r="O527" i="158"/>
  <c r="Q527" i="158"/>
  <c r="N796" i="158"/>
  <c r="M796" i="158"/>
  <c r="O796" i="158"/>
  <c r="L796" i="158"/>
  <c r="P796" i="158"/>
  <c r="Q796" i="158"/>
  <c r="L543" i="158"/>
  <c r="P543" i="158"/>
  <c r="M543" i="158"/>
  <c r="O543" i="158"/>
  <c r="N543" i="158"/>
  <c r="Q543" i="158"/>
  <c r="O448" i="158"/>
  <c r="L448" i="158"/>
  <c r="Q448" i="158"/>
  <c r="M448" i="158"/>
  <c r="N448" i="158"/>
  <c r="P448" i="158"/>
  <c r="N654" i="158"/>
  <c r="M654" i="158"/>
  <c r="O654" i="158"/>
  <c r="P654" i="158"/>
  <c r="Q654" i="158"/>
  <c r="L654" i="158"/>
  <c r="N814" i="158"/>
  <c r="L814" i="158"/>
  <c r="M814" i="158"/>
  <c r="Q814" i="158"/>
  <c r="O814" i="158"/>
  <c r="P814" i="158"/>
  <c r="O928" i="158"/>
  <c r="N928" i="158"/>
  <c r="L928" i="158"/>
  <c r="M928" i="158"/>
  <c r="P928" i="158"/>
  <c r="Q928" i="158"/>
  <c r="O1024" i="158"/>
  <c r="N1024" i="158"/>
  <c r="L1024" i="158"/>
  <c r="M1024" i="158"/>
  <c r="P1024" i="158"/>
  <c r="Q1024" i="158"/>
  <c r="Q1097" i="158"/>
  <c r="M1097" i="158"/>
  <c r="L1097" i="158"/>
  <c r="N1097" i="158"/>
  <c r="O1097" i="158"/>
  <c r="P1097" i="158"/>
  <c r="Q425" i="158"/>
  <c r="M425" i="158"/>
  <c r="P425" i="158"/>
  <c r="L425" i="158"/>
  <c r="N425" i="158"/>
  <c r="O425" i="158"/>
  <c r="P637" i="158"/>
  <c r="L637" i="158"/>
  <c r="N637" i="158"/>
  <c r="M637" i="158"/>
  <c r="Q637" i="158"/>
  <c r="O637" i="158"/>
  <c r="L771" i="158"/>
  <c r="P771" i="158"/>
  <c r="N771" i="158"/>
  <c r="O771" i="158"/>
  <c r="M771" i="158"/>
  <c r="Q771" i="158"/>
  <c r="O942" i="158"/>
  <c r="P942" i="158"/>
  <c r="L942" i="158"/>
  <c r="M942" i="158"/>
  <c r="N942" i="158"/>
  <c r="Q942" i="158"/>
  <c r="Q1025" i="158"/>
  <c r="M1025" i="158"/>
  <c r="L1025" i="158"/>
  <c r="N1025" i="158"/>
  <c r="O1025" i="158"/>
  <c r="P1025" i="158"/>
  <c r="O932" i="158"/>
  <c r="L932" i="158"/>
  <c r="P932" i="158"/>
  <c r="Q932" i="158"/>
  <c r="M932" i="158"/>
  <c r="N932" i="158"/>
  <c r="P899" i="158"/>
  <c r="O899" i="158"/>
  <c r="L899" i="158"/>
  <c r="M899" i="158"/>
  <c r="N899" i="158"/>
  <c r="Q899" i="158"/>
  <c r="Q318" i="158"/>
  <c r="M318" i="158"/>
  <c r="O318" i="158"/>
  <c r="N318" i="158"/>
  <c r="P318" i="158"/>
  <c r="L318" i="158"/>
  <c r="O406" i="158"/>
  <c r="N406" i="158"/>
  <c r="P406" i="158"/>
  <c r="M406" i="158"/>
  <c r="Q406" i="158"/>
  <c r="L406" i="158"/>
  <c r="M455" i="158"/>
  <c r="Q455" i="158"/>
  <c r="L455" i="158"/>
  <c r="N455" i="158"/>
  <c r="O455" i="158"/>
  <c r="P455" i="158"/>
  <c r="N544" i="158"/>
  <c r="Q544" i="158"/>
  <c r="L544" i="158"/>
  <c r="M544" i="158"/>
  <c r="O544" i="158"/>
  <c r="P544" i="158"/>
  <c r="L475" i="158"/>
  <c r="P475" i="158"/>
  <c r="M475" i="158"/>
  <c r="N475" i="158"/>
  <c r="O475" i="158"/>
  <c r="Q475" i="158"/>
  <c r="N690" i="158"/>
  <c r="P690" i="158"/>
  <c r="L690" i="158"/>
  <c r="M690" i="158"/>
  <c r="O690" i="158"/>
  <c r="Q690" i="158"/>
  <c r="L869" i="158"/>
  <c r="M869" i="158"/>
  <c r="N869" i="158"/>
  <c r="Q869" i="158"/>
  <c r="O869" i="158"/>
  <c r="P869" i="158"/>
  <c r="Q997" i="158"/>
  <c r="M997" i="158"/>
  <c r="P997" i="158"/>
  <c r="L997" i="158"/>
  <c r="N997" i="158"/>
  <c r="O997" i="158"/>
  <c r="O1072" i="158"/>
  <c r="N1072" i="158"/>
  <c r="Q1072" i="158"/>
  <c r="L1072" i="158"/>
  <c r="M1072" i="158"/>
  <c r="P1072" i="158"/>
  <c r="L471" i="158"/>
  <c r="P471" i="158"/>
  <c r="N471" i="158"/>
  <c r="O471" i="158"/>
  <c r="Q471" i="158"/>
  <c r="M471" i="158"/>
  <c r="L595" i="158"/>
  <c r="P595" i="158"/>
  <c r="O595" i="158"/>
  <c r="M595" i="158"/>
  <c r="N595" i="158"/>
  <c r="Q595" i="158"/>
  <c r="P661" i="158"/>
  <c r="L661" i="158"/>
  <c r="N661" i="158"/>
  <c r="O661" i="158"/>
  <c r="Q661" i="158"/>
  <c r="M661" i="158"/>
  <c r="O702" i="158"/>
  <c r="L702" i="158"/>
  <c r="M702" i="158"/>
  <c r="P702" i="158"/>
  <c r="Q702" i="158"/>
  <c r="N702" i="158"/>
  <c r="Q326" i="158"/>
  <c r="M326" i="158"/>
  <c r="O326" i="158"/>
  <c r="N326" i="158"/>
  <c r="P326" i="158"/>
  <c r="L326" i="158"/>
  <c r="P605" i="158"/>
  <c r="L605" i="158"/>
  <c r="N605" i="158"/>
  <c r="M605" i="158"/>
  <c r="O605" i="158"/>
  <c r="Q605" i="158"/>
  <c r="L831" i="158"/>
  <c r="P831" i="158"/>
  <c r="M831" i="158"/>
  <c r="Q831" i="158"/>
  <c r="O831" i="158"/>
  <c r="N831" i="158"/>
  <c r="O1028" i="158"/>
  <c r="L1028" i="158"/>
  <c r="P1028" i="158"/>
  <c r="Q1028" i="158"/>
  <c r="M1028" i="158"/>
  <c r="N1028" i="158"/>
  <c r="N546" i="158"/>
  <c r="P546" i="158"/>
  <c r="Q546" i="158"/>
  <c r="L546" i="158"/>
  <c r="M546" i="158"/>
  <c r="O546" i="158"/>
  <c r="N730" i="158"/>
  <c r="L730" i="158"/>
  <c r="O730" i="158"/>
  <c r="P730" i="158"/>
  <c r="Q730" i="158"/>
  <c r="M730" i="158"/>
  <c r="L857" i="158"/>
  <c r="Q857" i="158"/>
  <c r="M857" i="158"/>
  <c r="P857" i="158"/>
  <c r="N857" i="158"/>
  <c r="O857" i="158"/>
  <c r="Q977" i="158"/>
  <c r="M977" i="158"/>
  <c r="L977" i="158"/>
  <c r="N977" i="158"/>
  <c r="O977" i="158"/>
  <c r="P977" i="158"/>
  <c r="O1056" i="158"/>
  <c r="N1056" i="158"/>
  <c r="L1056" i="158"/>
  <c r="M1056" i="158"/>
  <c r="P1056" i="158"/>
  <c r="Q1056" i="158"/>
  <c r="O1066" i="158"/>
  <c r="L1066" i="158"/>
  <c r="M1066" i="158"/>
  <c r="N1066" i="158"/>
  <c r="P1066" i="158"/>
  <c r="Q1066" i="158"/>
  <c r="N772" i="158"/>
  <c r="O772" i="158"/>
  <c r="M772" i="158"/>
  <c r="L772" i="158"/>
  <c r="P772" i="158"/>
  <c r="Q772" i="158"/>
  <c r="N237" i="158"/>
  <c r="L237" i="158"/>
  <c r="O237" i="158"/>
  <c r="M237" i="158"/>
  <c r="Q237" i="158"/>
  <c r="P237" i="158"/>
  <c r="O301" i="158"/>
  <c r="P301" i="158"/>
  <c r="Q301" i="158"/>
  <c r="L301" i="158"/>
  <c r="N301" i="158"/>
  <c r="M301" i="158"/>
  <c r="O354" i="158"/>
  <c r="Q354" i="158"/>
  <c r="L354" i="158"/>
  <c r="M354" i="158"/>
  <c r="P354" i="158"/>
  <c r="N354" i="158"/>
  <c r="Q381" i="158"/>
  <c r="M381" i="158"/>
  <c r="O381" i="158"/>
  <c r="P381" i="158"/>
  <c r="N381" i="158"/>
  <c r="L381" i="158"/>
  <c r="Q449" i="158"/>
  <c r="M449" i="158"/>
  <c r="P449" i="158"/>
  <c r="L449" i="158"/>
  <c r="N449" i="158"/>
  <c r="O449" i="158"/>
  <c r="L495" i="158"/>
  <c r="P495" i="158"/>
  <c r="M495" i="158"/>
  <c r="N495" i="158"/>
  <c r="O495" i="158"/>
  <c r="Q495" i="158"/>
  <c r="L515" i="158"/>
  <c r="P515" i="158"/>
  <c r="Q515" i="158"/>
  <c r="M515" i="158"/>
  <c r="N515" i="158"/>
  <c r="O515" i="158"/>
  <c r="P681" i="158"/>
  <c r="L681" i="158"/>
  <c r="Q681" i="158"/>
  <c r="M681" i="158"/>
  <c r="N681" i="158"/>
  <c r="O681" i="158"/>
  <c r="N258" i="158"/>
  <c r="P258" i="158"/>
  <c r="M258" i="158"/>
  <c r="L258" i="158"/>
  <c r="O258" i="158"/>
  <c r="Q258" i="158"/>
  <c r="P549" i="158"/>
  <c r="L549" i="158"/>
  <c r="N549" i="158"/>
  <c r="M549" i="158"/>
  <c r="O549" i="158"/>
  <c r="Q549" i="158"/>
  <c r="L731" i="158"/>
  <c r="P731" i="158"/>
  <c r="O731" i="158"/>
  <c r="Q731" i="158"/>
  <c r="N731" i="158"/>
  <c r="M731" i="158"/>
  <c r="M872" i="158"/>
  <c r="N872" i="158"/>
  <c r="Q872" i="158"/>
  <c r="O872" i="158"/>
  <c r="L872" i="158"/>
  <c r="P872" i="158"/>
  <c r="O990" i="158"/>
  <c r="P990" i="158"/>
  <c r="L990" i="158"/>
  <c r="M990" i="158"/>
  <c r="N990" i="158"/>
  <c r="Q990" i="158"/>
  <c r="N862" i="158"/>
  <c r="O862" i="158"/>
  <c r="M862" i="158"/>
  <c r="L862" i="158"/>
  <c r="P862" i="158"/>
  <c r="Q862" i="158"/>
  <c r="O980" i="158"/>
  <c r="L980" i="158"/>
  <c r="P980" i="158"/>
  <c r="Q980" i="158"/>
  <c r="N980" i="158"/>
  <c r="M980" i="158"/>
  <c r="O1012" i="158"/>
  <c r="L1012" i="158"/>
  <c r="P1012" i="158"/>
  <c r="Q1012" i="158"/>
  <c r="N1012" i="158"/>
  <c r="M1012" i="158"/>
  <c r="L803" i="158"/>
  <c r="P803" i="158"/>
  <c r="N803" i="158"/>
  <c r="O803" i="158"/>
  <c r="M803" i="158"/>
  <c r="Q803" i="158"/>
  <c r="N874" i="158"/>
  <c r="P874" i="158"/>
  <c r="O874" i="158"/>
  <c r="L874" i="158"/>
  <c r="M874" i="158"/>
  <c r="Q874" i="158"/>
  <c r="Q302" i="158"/>
  <c r="M302" i="158"/>
  <c r="O302" i="158"/>
  <c r="L302" i="158"/>
  <c r="P302" i="158"/>
  <c r="N302" i="158"/>
  <c r="O378" i="158"/>
  <c r="L378" i="158"/>
  <c r="M378" i="158"/>
  <c r="P378" i="158"/>
  <c r="Q378" i="158"/>
  <c r="N378" i="158"/>
  <c r="M435" i="158"/>
  <c r="Q435" i="158"/>
  <c r="O435" i="158"/>
  <c r="L435" i="158"/>
  <c r="N435" i="158"/>
  <c r="P435" i="158"/>
  <c r="N500" i="158"/>
  <c r="L500" i="158"/>
  <c r="M500" i="158"/>
  <c r="O500" i="158"/>
  <c r="P500" i="158"/>
  <c r="Q500" i="158"/>
  <c r="L535" i="158"/>
  <c r="P535" i="158"/>
  <c r="N535" i="158"/>
  <c r="Q535" i="158"/>
  <c r="M535" i="158"/>
  <c r="O535" i="158"/>
  <c r="L623" i="158"/>
  <c r="P623" i="158"/>
  <c r="M623" i="158"/>
  <c r="O623" i="158"/>
  <c r="Q623" i="158"/>
  <c r="N623" i="158"/>
  <c r="L655" i="158"/>
  <c r="P655" i="158"/>
  <c r="M655" i="158"/>
  <c r="Q655" i="158"/>
  <c r="N655" i="158"/>
  <c r="O655" i="158"/>
  <c r="N700" i="158"/>
  <c r="M700" i="158"/>
  <c r="L700" i="158"/>
  <c r="P700" i="158"/>
  <c r="Q700" i="158"/>
  <c r="O700" i="158"/>
  <c r="N724" i="158"/>
  <c r="O724" i="158"/>
  <c r="P724" i="158"/>
  <c r="M724" i="158"/>
  <c r="L724" i="158"/>
  <c r="Q724" i="158"/>
  <c r="N894" i="158"/>
  <c r="M894" i="158"/>
  <c r="P894" i="158"/>
  <c r="Q894" i="158"/>
  <c r="O894" i="158"/>
  <c r="L894" i="158"/>
  <c r="O1096" i="158"/>
  <c r="P1096" i="158"/>
  <c r="Q1096" i="158"/>
  <c r="L1096" i="158"/>
  <c r="M1096" i="158"/>
  <c r="N1096" i="158"/>
  <c r="N718" i="158"/>
  <c r="L718" i="158"/>
  <c r="M718" i="158"/>
  <c r="O718" i="158"/>
  <c r="P718" i="158"/>
  <c r="Q718" i="158"/>
  <c r="N648" i="158"/>
  <c r="L648" i="158"/>
  <c r="Q648" i="158"/>
  <c r="P648" i="158"/>
  <c r="M648" i="158"/>
  <c r="O648" i="158"/>
  <c r="Q1041" i="158"/>
  <c r="M1041" i="158"/>
  <c r="L1041" i="158"/>
  <c r="N1041" i="158"/>
  <c r="O1041" i="158"/>
  <c r="P1041" i="158"/>
  <c r="Q920" i="158"/>
  <c r="M920" i="158"/>
  <c r="N920" i="158"/>
  <c r="L920" i="158"/>
  <c r="O920" i="158"/>
  <c r="P920" i="158"/>
  <c r="O440" i="158"/>
  <c r="Q440" i="158"/>
  <c r="L440" i="158"/>
  <c r="P440" i="158"/>
  <c r="M440" i="158"/>
  <c r="N440" i="158"/>
  <c r="M987" i="158"/>
  <c r="Q987" i="158"/>
  <c r="L987" i="158"/>
  <c r="P987" i="158"/>
  <c r="O987" i="158"/>
  <c r="N987" i="158"/>
  <c r="M312" i="158"/>
  <c r="Q312" i="158"/>
  <c r="N312" i="158"/>
  <c r="L312" i="158"/>
  <c r="O312" i="158"/>
  <c r="P312" i="158"/>
  <c r="M991" i="158"/>
  <c r="Q991" i="158"/>
  <c r="N991" i="158"/>
  <c r="O991" i="158"/>
  <c r="P991" i="158"/>
  <c r="L991" i="158"/>
  <c r="O966" i="158"/>
  <c r="N966" i="158"/>
  <c r="P966" i="158"/>
  <c r="Q966" i="158"/>
  <c r="M966" i="158"/>
  <c r="L966" i="158"/>
  <c r="L699" i="158"/>
  <c r="O699" i="158"/>
  <c r="Q699" i="158"/>
  <c r="M699" i="158"/>
  <c r="N699" i="158"/>
  <c r="P699" i="158"/>
  <c r="Q1057" i="158"/>
  <c r="M1057" i="158"/>
  <c r="L1057" i="158"/>
  <c r="N1057" i="158"/>
  <c r="O1057" i="158"/>
  <c r="P1057" i="158"/>
  <c r="N242" i="158"/>
  <c r="M242" i="158"/>
  <c r="O242" i="158"/>
  <c r="Q242" i="158"/>
  <c r="L242" i="158"/>
  <c r="P242" i="158"/>
  <c r="P493" i="158"/>
  <c r="L493" i="158"/>
  <c r="M493" i="158"/>
  <c r="N493" i="158"/>
  <c r="O493" i="158"/>
  <c r="Q493" i="158"/>
  <c r="N706" i="158"/>
  <c r="L706" i="158"/>
  <c r="M706" i="158"/>
  <c r="P706" i="158"/>
  <c r="Q706" i="158"/>
  <c r="O706" i="158"/>
  <c r="P825" i="158"/>
  <c r="L825" i="158"/>
  <c r="Q825" i="158"/>
  <c r="O825" i="158"/>
  <c r="M825" i="158"/>
  <c r="N825" i="158"/>
  <c r="Q941" i="158"/>
  <c r="M941" i="158"/>
  <c r="O941" i="158"/>
  <c r="P941" i="158"/>
  <c r="N941" i="158"/>
  <c r="L941" i="158"/>
  <c r="Q1033" i="158"/>
  <c r="M1033" i="158"/>
  <c r="N1033" i="158"/>
  <c r="P1033" i="158"/>
  <c r="L1033" i="158"/>
  <c r="O1033" i="158"/>
  <c r="N922" i="158"/>
  <c r="O922" i="158"/>
  <c r="M922" i="158"/>
  <c r="Q922" i="158"/>
  <c r="L922" i="158"/>
  <c r="P922" i="158"/>
  <c r="L819" i="158"/>
  <c r="P819" i="158"/>
  <c r="N819" i="158"/>
  <c r="O819" i="158"/>
  <c r="M819" i="158"/>
  <c r="Q819" i="158"/>
  <c r="P875" i="158"/>
  <c r="M875" i="158"/>
  <c r="N875" i="158"/>
  <c r="O875" i="158"/>
  <c r="L875" i="158"/>
  <c r="Q875" i="158"/>
  <c r="P247" i="158"/>
  <c r="O247" i="158"/>
  <c r="M247" i="158"/>
  <c r="Q247" i="158"/>
  <c r="L247" i="158"/>
  <c r="N247" i="158"/>
  <c r="M359" i="158"/>
  <c r="Q359" i="158"/>
  <c r="L359" i="158"/>
  <c r="N359" i="158"/>
  <c r="O359" i="158"/>
  <c r="P359" i="158"/>
  <c r="M383" i="158"/>
  <c r="Q383" i="158"/>
  <c r="N383" i="158"/>
  <c r="O383" i="158"/>
  <c r="L383" i="158"/>
  <c r="P383" i="158"/>
  <c r="O432" i="158"/>
  <c r="L432" i="158"/>
  <c r="Q432" i="158"/>
  <c r="M432" i="158"/>
  <c r="N432" i="158"/>
  <c r="P432" i="158"/>
  <c r="P501" i="158"/>
  <c r="L501" i="158"/>
  <c r="O501" i="158"/>
  <c r="Q501" i="158"/>
  <c r="M501" i="158"/>
  <c r="N501" i="158"/>
  <c r="N598" i="158"/>
  <c r="M598" i="158"/>
  <c r="Q598" i="158"/>
  <c r="L598" i="158"/>
  <c r="O598" i="158"/>
  <c r="P598" i="158"/>
  <c r="N644" i="158"/>
  <c r="O644" i="158"/>
  <c r="L644" i="158"/>
  <c r="M644" i="158"/>
  <c r="Q644" i="158"/>
  <c r="P644" i="158"/>
  <c r="L679" i="158"/>
  <c r="P679" i="158"/>
  <c r="M679" i="158"/>
  <c r="O679" i="158"/>
  <c r="Q679" i="158"/>
  <c r="N679" i="158"/>
  <c r="P725" i="158"/>
  <c r="L725" i="158"/>
  <c r="M725" i="158"/>
  <c r="N725" i="158"/>
  <c r="O725" i="158"/>
  <c r="Q725" i="158"/>
  <c r="O450" i="158"/>
  <c r="P450" i="158"/>
  <c r="M450" i="158"/>
  <c r="N450" i="158"/>
  <c r="Q450" i="158"/>
  <c r="L450" i="158"/>
  <c r="N656" i="158"/>
  <c r="Q656" i="158"/>
  <c r="L656" i="158"/>
  <c r="M656" i="158"/>
  <c r="P656" i="158"/>
  <c r="O656" i="158"/>
  <c r="L787" i="158"/>
  <c r="P787" i="158"/>
  <c r="N787" i="158"/>
  <c r="O787" i="158"/>
  <c r="M787" i="158"/>
  <c r="Q787" i="158"/>
  <c r="O952" i="158"/>
  <c r="M952" i="158"/>
  <c r="N952" i="158"/>
  <c r="P952" i="158"/>
  <c r="L952" i="158"/>
  <c r="Q952" i="158"/>
  <c r="M1035" i="158"/>
  <c r="Q1035" i="158"/>
  <c r="L1035" i="158"/>
  <c r="P1035" i="158"/>
  <c r="N1035" i="158"/>
  <c r="O1035" i="158"/>
  <c r="L567" i="158"/>
  <c r="P567" i="158"/>
  <c r="M567" i="158"/>
  <c r="N567" i="158"/>
  <c r="O567" i="158"/>
  <c r="Q567" i="158"/>
  <c r="P609" i="158"/>
  <c r="L609" i="158"/>
  <c r="Q609" i="158"/>
  <c r="N609" i="158"/>
  <c r="O609" i="158"/>
  <c r="M609" i="158"/>
  <c r="L687" i="158"/>
  <c r="P687" i="158"/>
  <c r="M687" i="158"/>
  <c r="O687" i="158"/>
  <c r="Q687" i="158"/>
  <c r="N687" i="158"/>
  <c r="L248" i="158"/>
  <c r="N248" i="158"/>
  <c r="O248" i="158"/>
  <c r="M248" i="158"/>
  <c r="P248" i="158"/>
  <c r="Q248" i="158"/>
  <c r="P497" i="158"/>
  <c r="L497" i="158"/>
  <c r="M497" i="158"/>
  <c r="N497" i="158"/>
  <c r="O497" i="158"/>
  <c r="Q497" i="158"/>
  <c r="P709" i="158"/>
  <c r="N709" i="158"/>
  <c r="L709" i="158"/>
  <c r="M709" i="158"/>
  <c r="O709" i="158"/>
  <c r="Q709" i="158"/>
  <c r="O880" i="158"/>
  <c r="N880" i="158"/>
  <c r="P880" i="158"/>
  <c r="Q880" i="158"/>
  <c r="L880" i="158"/>
  <c r="M880" i="158"/>
  <c r="M1007" i="158"/>
  <c r="Q1007" i="158"/>
  <c r="N1007" i="158"/>
  <c r="O1007" i="158"/>
  <c r="P1007" i="158"/>
  <c r="L1007" i="158"/>
  <c r="Q1081" i="158"/>
  <c r="M1081" i="158"/>
  <c r="N1081" i="158"/>
  <c r="L1081" i="158"/>
  <c r="O1081" i="158"/>
  <c r="P1081" i="158"/>
  <c r="O994" i="158"/>
  <c r="M994" i="158"/>
  <c r="Q994" i="158"/>
  <c r="P994" i="158"/>
  <c r="L994" i="158"/>
  <c r="N994" i="158"/>
  <c r="O1026" i="158"/>
  <c r="M1026" i="158"/>
  <c r="Q1026" i="158"/>
  <c r="P1026" i="158"/>
  <c r="L1026" i="158"/>
  <c r="N1026" i="158"/>
  <c r="O956" i="158"/>
  <c r="Q956" i="158"/>
  <c r="L956" i="158"/>
  <c r="M956" i="158"/>
  <c r="N956" i="158"/>
  <c r="P956" i="158"/>
  <c r="P801" i="158"/>
  <c r="L801" i="158"/>
  <c r="O801" i="158"/>
  <c r="Q801" i="158"/>
  <c r="M801" i="158"/>
  <c r="N801" i="158"/>
  <c r="O868" i="158"/>
  <c r="N868" i="158"/>
  <c r="L868" i="158"/>
  <c r="M868" i="158"/>
  <c r="P868" i="158"/>
  <c r="Q868" i="158"/>
  <c r="L277" i="158"/>
  <c r="P277" i="158"/>
  <c r="N277" i="158"/>
  <c r="M277" i="158"/>
  <c r="O277" i="158"/>
  <c r="Q277" i="158"/>
  <c r="O311" i="158"/>
  <c r="N311" i="158"/>
  <c r="M311" i="158"/>
  <c r="P311" i="158"/>
  <c r="L311" i="158"/>
  <c r="Q311" i="158"/>
  <c r="O364" i="158"/>
  <c r="L364" i="158"/>
  <c r="N364" i="158"/>
  <c r="P364" i="158"/>
  <c r="Q364" i="158"/>
  <c r="M364" i="158"/>
  <c r="O418" i="158"/>
  <c r="P418" i="158"/>
  <c r="L418" i="158"/>
  <c r="M418" i="158"/>
  <c r="N418" i="158"/>
  <c r="Q418" i="158"/>
  <c r="O352" i="158"/>
  <c r="L352" i="158"/>
  <c r="M352" i="158"/>
  <c r="N352" i="158"/>
  <c r="Q352" i="158"/>
  <c r="P352" i="158"/>
  <c r="P625" i="158"/>
  <c r="L625" i="158"/>
  <c r="Q625" i="158"/>
  <c r="M625" i="158"/>
  <c r="N625" i="158"/>
  <c r="O625" i="158"/>
  <c r="L845" i="158"/>
  <c r="P845" i="158"/>
  <c r="O845" i="158"/>
  <c r="M845" i="158"/>
  <c r="Q845" i="158"/>
  <c r="N845" i="158"/>
  <c r="M1083" i="158"/>
  <c r="Q1083" i="158"/>
  <c r="L1083" i="158"/>
  <c r="P1083" i="158"/>
  <c r="O1083" i="158"/>
  <c r="N1083" i="158"/>
  <c r="P908" i="158"/>
  <c r="L908" i="158"/>
  <c r="M908" i="158"/>
  <c r="Q908" i="158"/>
  <c r="N908" i="158"/>
  <c r="O908" i="158"/>
  <c r="L835" i="158"/>
  <c r="P835" i="158"/>
  <c r="N835" i="158"/>
  <c r="O835" i="158"/>
  <c r="M835" i="158"/>
  <c r="Q835" i="158"/>
  <c r="N270" i="158"/>
  <c r="L270" i="158"/>
  <c r="Q270" i="158"/>
  <c r="O270" i="158"/>
  <c r="M270" i="158"/>
  <c r="P270" i="158"/>
  <c r="O327" i="158"/>
  <c r="N327" i="158"/>
  <c r="Q327" i="158"/>
  <c r="L327" i="158"/>
  <c r="P327" i="158"/>
  <c r="M327" i="158"/>
  <c r="O392" i="158"/>
  <c r="M392" i="158"/>
  <c r="N392" i="158"/>
  <c r="Q392" i="158"/>
  <c r="L392" i="158"/>
  <c r="P392" i="158"/>
  <c r="O452" i="158"/>
  <c r="N452" i="158"/>
  <c r="P452" i="158"/>
  <c r="Q452" i="158"/>
  <c r="L452" i="158"/>
  <c r="M452" i="158"/>
  <c r="N522" i="158"/>
  <c r="Q522" i="158"/>
  <c r="L522" i="158"/>
  <c r="M522" i="158"/>
  <c r="O522" i="158"/>
  <c r="P522" i="158"/>
  <c r="N556" i="158"/>
  <c r="O556" i="158"/>
  <c r="M556" i="158"/>
  <c r="P556" i="158"/>
  <c r="Q556" i="158"/>
  <c r="L556" i="158"/>
  <c r="N580" i="158"/>
  <c r="O580" i="158"/>
  <c r="L580" i="158"/>
  <c r="M580" i="158"/>
  <c r="Q580" i="158"/>
  <c r="P580" i="158"/>
  <c r="P673" i="158"/>
  <c r="L673" i="158"/>
  <c r="Q673" i="158"/>
  <c r="N673" i="158"/>
  <c r="O673" i="158"/>
  <c r="M673" i="158"/>
  <c r="L256" i="158"/>
  <c r="P256" i="158"/>
  <c r="Q256" i="158"/>
  <c r="M256" i="158"/>
  <c r="N256" i="158"/>
  <c r="O256" i="158"/>
  <c r="N568" i="158"/>
  <c r="L568" i="158"/>
  <c r="Q568" i="158"/>
  <c r="M568" i="158"/>
  <c r="O568" i="158"/>
  <c r="P568" i="158"/>
  <c r="P749" i="158"/>
  <c r="L749" i="158"/>
  <c r="N749" i="158"/>
  <c r="M749" i="158"/>
  <c r="O749" i="158"/>
  <c r="Q749" i="158"/>
  <c r="P871" i="158"/>
  <c r="O871" i="158"/>
  <c r="N871" i="158"/>
  <c r="L871" i="158"/>
  <c r="M871" i="158"/>
  <c r="Q871" i="158"/>
  <c r="Q989" i="158"/>
  <c r="M989" i="158"/>
  <c r="O989" i="158"/>
  <c r="P989" i="158"/>
  <c r="L989" i="158"/>
  <c r="N989" i="158"/>
  <c r="Q1065" i="158"/>
  <c r="M1065" i="158"/>
  <c r="N1065" i="158"/>
  <c r="P1065" i="158"/>
  <c r="L1065" i="158"/>
  <c r="O1065" i="158"/>
  <c r="N638" i="158"/>
  <c r="M638" i="158"/>
  <c r="L638" i="158"/>
  <c r="O638" i="158"/>
  <c r="P638" i="158"/>
  <c r="Q638" i="158"/>
  <c r="L715" i="158"/>
  <c r="P715" i="158"/>
  <c r="O715" i="158"/>
  <c r="Q715" i="158"/>
  <c r="M715" i="158"/>
  <c r="N715" i="158"/>
  <c r="L611" i="158"/>
  <c r="P611" i="158"/>
  <c r="O611" i="158"/>
  <c r="M611" i="158"/>
  <c r="Q611" i="158"/>
  <c r="N611" i="158"/>
  <c r="O336" i="158"/>
  <c r="L336" i="158"/>
  <c r="M336" i="158"/>
  <c r="N336" i="158"/>
  <c r="Q336" i="158"/>
  <c r="P336" i="158"/>
  <c r="N592" i="158"/>
  <c r="Q592" i="158"/>
  <c r="L592" i="158"/>
  <c r="M592" i="158"/>
  <c r="P592" i="158"/>
  <c r="O592" i="158"/>
  <c r="N750" i="158"/>
  <c r="L750" i="158"/>
  <c r="M750" i="158"/>
  <c r="Q750" i="158"/>
  <c r="O750" i="158"/>
  <c r="P750" i="158"/>
  <c r="L897" i="158"/>
  <c r="N897" i="158"/>
  <c r="Q897" i="158"/>
  <c r="M897" i="158"/>
  <c r="O897" i="158"/>
  <c r="P897" i="158"/>
  <c r="O1000" i="158"/>
  <c r="M1000" i="158"/>
  <c r="N1000" i="158"/>
  <c r="P1000" i="158"/>
  <c r="L1000" i="158"/>
  <c r="Q1000" i="158"/>
  <c r="O938" i="158"/>
  <c r="L938" i="158"/>
  <c r="M938" i="158"/>
  <c r="N938" i="158"/>
  <c r="P938" i="158"/>
  <c r="Q938" i="158"/>
  <c r="N788" i="158"/>
  <c r="O788" i="158"/>
  <c r="M788" i="158"/>
  <c r="P788" i="158"/>
  <c r="Q788" i="158"/>
  <c r="L788" i="158"/>
  <c r="L253" i="158"/>
  <c r="P253" i="158"/>
  <c r="N253" i="158"/>
  <c r="M253" i="158"/>
  <c r="O253" i="158"/>
  <c r="Q253" i="158"/>
  <c r="Q290" i="158"/>
  <c r="M290" i="158"/>
  <c r="L290" i="158"/>
  <c r="N290" i="158"/>
  <c r="P290" i="158"/>
  <c r="O290" i="158"/>
  <c r="Q389" i="158"/>
  <c r="M389" i="158"/>
  <c r="N389" i="158"/>
  <c r="O389" i="158"/>
  <c r="P389" i="158"/>
  <c r="L389" i="158"/>
  <c r="M423" i="158"/>
  <c r="Q423" i="158"/>
  <c r="L423" i="158"/>
  <c r="N423" i="158"/>
  <c r="O423" i="158"/>
  <c r="P423" i="158"/>
  <c r="Q461" i="158"/>
  <c r="M461" i="158"/>
  <c r="N461" i="158"/>
  <c r="L461" i="158"/>
  <c r="O461" i="158"/>
  <c r="P461" i="158"/>
  <c r="N542" i="158"/>
  <c r="Q542" i="158"/>
  <c r="M542" i="158"/>
  <c r="L542" i="158"/>
  <c r="O542" i="158"/>
  <c r="P542" i="158"/>
  <c r="P585" i="158"/>
  <c r="L585" i="158"/>
  <c r="Q585" i="158"/>
  <c r="M585" i="158"/>
  <c r="O585" i="158"/>
  <c r="N585" i="158"/>
  <c r="N670" i="158"/>
  <c r="M670" i="158"/>
  <c r="L670" i="158"/>
  <c r="O670" i="158"/>
  <c r="Q670" i="158"/>
  <c r="P670" i="158"/>
  <c r="P234" i="158"/>
  <c r="L234" i="158"/>
  <c r="Q234" i="158"/>
  <c r="N234" i="158"/>
  <c r="M234" i="158"/>
  <c r="O234" i="158"/>
  <c r="O1040" i="158"/>
  <c r="N1040" i="158"/>
  <c r="Q1040" i="158"/>
  <c r="L1040" i="158"/>
  <c r="M1040" i="158"/>
  <c r="P1040" i="158"/>
  <c r="N914" i="158"/>
  <c r="Q914" i="158"/>
  <c r="L914" i="158"/>
  <c r="M914" i="158"/>
  <c r="P914" i="158"/>
  <c r="O914" i="158"/>
  <c r="O291" i="158"/>
  <c r="L291" i="158"/>
  <c r="Q291" i="158"/>
  <c r="M291" i="158"/>
  <c r="N291" i="158"/>
  <c r="P291" i="158"/>
  <c r="P855" i="158"/>
  <c r="N855" i="158"/>
  <c r="O855" i="158"/>
  <c r="M855" i="158"/>
  <c r="Q855" i="158"/>
  <c r="L855" i="158"/>
  <c r="L261" i="158"/>
  <c r="P261" i="158"/>
  <c r="N261" i="158"/>
  <c r="Q261" i="158"/>
  <c r="M261" i="158"/>
  <c r="O261" i="158"/>
  <c r="O462" i="158"/>
  <c r="M462" i="158"/>
  <c r="L462" i="158"/>
  <c r="N462" i="158"/>
  <c r="P462" i="158"/>
  <c r="Q462" i="158"/>
  <c r="P777" i="158"/>
  <c r="L777" i="158"/>
  <c r="Q777" i="158"/>
  <c r="O777" i="158"/>
  <c r="M777" i="158"/>
  <c r="N777" i="158"/>
  <c r="N744" i="158"/>
  <c r="L744" i="158"/>
  <c r="M744" i="158"/>
  <c r="P744" i="158"/>
  <c r="Q744" i="158"/>
  <c r="O744" i="158"/>
  <c r="N528" i="158"/>
  <c r="M528" i="158"/>
  <c r="P528" i="158"/>
  <c r="Q528" i="158"/>
  <c r="L528" i="158"/>
  <c r="O528" i="158"/>
  <c r="P829" i="158"/>
  <c r="L829" i="158"/>
  <c r="N829" i="158"/>
  <c r="M829" i="158"/>
  <c r="O829" i="158"/>
  <c r="Q829" i="158"/>
  <c r="N902" i="158"/>
  <c r="P902" i="158"/>
  <c r="L902" i="158"/>
  <c r="Q902" i="158"/>
  <c r="O902" i="158"/>
  <c r="M902" i="158"/>
  <c r="O428" i="158"/>
  <c r="N428" i="158"/>
  <c r="Q428" i="158"/>
  <c r="L428" i="158"/>
  <c r="M428" i="158"/>
  <c r="P428" i="158"/>
  <c r="N566" i="158"/>
  <c r="M566" i="158"/>
  <c r="L566" i="158"/>
  <c r="P566" i="158"/>
  <c r="Q566" i="158"/>
  <c r="O566" i="158"/>
  <c r="N582" i="158"/>
  <c r="M582" i="158"/>
  <c r="O582" i="158"/>
  <c r="P582" i="158"/>
  <c r="L582" i="158"/>
  <c r="Q582" i="158"/>
  <c r="L811" i="158"/>
  <c r="P811" i="158"/>
  <c r="O811" i="158"/>
  <c r="N811" i="158"/>
  <c r="Q811" i="158"/>
  <c r="M811" i="158"/>
  <c r="O386" i="158"/>
  <c r="Q386" i="158"/>
  <c r="L386" i="158"/>
  <c r="M386" i="158"/>
  <c r="P386" i="158"/>
  <c r="N386" i="158"/>
  <c r="O325" i="158"/>
  <c r="P325" i="158"/>
  <c r="N325" i="158"/>
  <c r="Q325" i="158"/>
  <c r="M325" i="158"/>
  <c r="L325" i="158"/>
  <c r="Q341" i="158"/>
  <c r="M341" i="158"/>
  <c r="N341" i="158"/>
  <c r="O341" i="158"/>
  <c r="P341" i="158"/>
  <c r="L341" i="158"/>
  <c r="N752" i="158"/>
  <c r="Q752" i="158"/>
  <c r="L752" i="158"/>
  <c r="P752" i="158"/>
  <c r="M752" i="158"/>
  <c r="O752" i="158"/>
  <c r="N524" i="158"/>
  <c r="P524" i="158"/>
  <c r="Q524" i="158"/>
  <c r="L524" i="158"/>
  <c r="M524" i="158"/>
  <c r="O524" i="158"/>
  <c r="L849" i="158"/>
  <c r="N849" i="158"/>
  <c r="O849" i="158"/>
  <c r="M849" i="158"/>
  <c r="P849" i="158"/>
  <c r="Q849" i="158"/>
  <c r="N720" i="158"/>
  <c r="Q720" i="158"/>
  <c r="L720" i="158"/>
  <c r="M720" i="158"/>
  <c r="O720" i="158"/>
  <c r="P720" i="158"/>
  <c r="O1064" i="158"/>
  <c r="M1064" i="158"/>
  <c r="N1064" i="158"/>
  <c r="P1064" i="158"/>
  <c r="L1064" i="158"/>
  <c r="Q1064" i="158"/>
  <c r="N262" i="158"/>
  <c r="L262" i="158"/>
  <c r="Q262" i="158"/>
  <c r="O262" i="158"/>
  <c r="P262" i="158"/>
  <c r="M262" i="158"/>
  <c r="M955" i="158"/>
  <c r="Q955" i="158"/>
  <c r="L955" i="158"/>
  <c r="P955" i="158"/>
  <c r="O955" i="158"/>
  <c r="N955" i="158"/>
  <c r="N552" i="158"/>
  <c r="L552" i="158"/>
  <c r="Q552" i="158"/>
  <c r="M552" i="158"/>
  <c r="O552" i="158"/>
  <c r="P552" i="158"/>
  <c r="M1019" i="158"/>
  <c r="Q1019" i="158"/>
  <c r="L1019" i="158"/>
  <c r="P1019" i="158"/>
  <c r="O1019" i="158"/>
  <c r="N1019" i="158"/>
  <c r="Q441" i="158"/>
  <c r="M441" i="158"/>
  <c r="P441" i="158"/>
  <c r="L441" i="158"/>
  <c r="N441" i="158"/>
  <c r="O441" i="158"/>
  <c r="M1051" i="158"/>
  <c r="Q1051" i="158"/>
  <c r="L1051" i="158"/>
  <c r="P1051" i="158"/>
  <c r="O1051" i="158"/>
  <c r="N1051" i="158"/>
  <c r="O992" i="158"/>
  <c r="N992" i="158"/>
  <c r="L992" i="158"/>
  <c r="M992" i="158"/>
  <c r="P992" i="158"/>
  <c r="Q992" i="158"/>
  <c r="P769" i="158"/>
  <c r="L769" i="158"/>
  <c r="O769" i="158"/>
  <c r="Q769" i="158"/>
  <c r="M769" i="158"/>
  <c r="N769" i="158"/>
  <c r="Q1077" i="158"/>
  <c r="M1077" i="158"/>
  <c r="P1077" i="158"/>
  <c r="L1077" i="158"/>
  <c r="N1077" i="158"/>
  <c r="O1077" i="158"/>
  <c r="L507" i="158"/>
  <c r="P507" i="158"/>
  <c r="M507" i="158"/>
  <c r="N507" i="158"/>
  <c r="O507" i="158"/>
  <c r="Q507" i="158"/>
  <c r="N600" i="158"/>
  <c r="L600" i="158"/>
  <c r="Q600" i="158"/>
  <c r="M600" i="158"/>
  <c r="O600" i="158"/>
  <c r="P600" i="158"/>
  <c r="P793" i="158"/>
  <c r="L793" i="158"/>
  <c r="Q793" i="158"/>
  <c r="O793" i="158"/>
  <c r="M793" i="158"/>
  <c r="N793" i="158"/>
  <c r="M447" i="158"/>
  <c r="Q447" i="158"/>
  <c r="L447" i="158"/>
  <c r="P447" i="158"/>
  <c r="N447" i="158"/>
  <c r="O447" i="158"/>
  <c r="Q322" i="158"/>
  <c r="M322" i="158"/>
  <c r="L322" i="158"/>
  <c r="N322" i="158"/>
  <c r="P322" i="158"/>
  <c r="O322" i="158"/>
  <c r="L559" i="158"/>
  <c r="P559" i="158"/>
  <c r="M559" i="158"/>
  <c r="O559" i="158"/>
  <c r="Q559" i="158"/>
  <c r="N559" i="158"/>
  <c r="N816" i="158"/>
  <c r="Q816" i="158"/>
  <c r="L816" i="158"/>
  <c r="P816" i="158"/>
  <c r="M816" i="158"/>
  <c r="O816" i="158"/>
  <c r="P923" i="158"/>
  <c r="M923" i="158"/>
  <c r="L923" i="158"/>
  <c r="N923" i="158"/>
  <c r="O923" i="158"/>
  <c r="Q923" i="158"/>
  <c r="Q437" i="158"/>
  <c r="M437" i="158"/>
  <c r="N437" i="158"/>
  <c r="L437" i="158"/>
  <c r="O437" i="158"/>
  <c r="P437" i="158"/>
  <c r="O252" i="158"/>
  <c r="Q252" i="158"/>
  <c r="M252" i="158"/>
  <c r="L252" i="158"/>
  <c r="P252" i="158"/>
  <c r="N252" i="158"/>
  <c r="N572" i="158"/>
  <c r="O572" i="158"/>
  <c r="Q572" i="158"/>
  <c r="L572" i="158"/>
  <c r="M572" i="158"/>
  <c r="P572" i="158"/>
  <c r="N664" i="158"/>
  <c r="L664" i="158"/>
  <c r="Q664" i="158"/>
  <c r="M664" i="158"/>
  <c r="O664" i="158"/>
  <c r="P664" i="158"/>
  <c r="L723" i="158"/>
  <c r="P723" i="158"/>
  <c r="N723" i="158"/>
  <c r="O723" i="158"/>
  <c r="Q723" i="158"/>
  <c r="M723" i="158"/>
  <c r="M1039" i="158"/>
  <c r="Q1039" i="158"/>
  <c r="N1039" i="158"/>
  <c r="O1039" i="158"/>
  <c r="P1039" i="158"/>
  <c r="L1039" i="158"/>
  <c r="O404" i="158"/>
  <c r="P404" i="158"/>
  <c r="Q404" i="158"/>
  <c r="L404" i="158"/>
  <c r="N404" i="158"/>
  <c r="M404" i="158"/>
  <c r="P569" i="158"/>
  <c r="L569" i="158"/>
  <c r="Q569" i="158"/>
  <c r="M569" i="158"/>
  <c r="N569" i="158"/>
  <c r="O569" i="158"/>
  <c r="P481" i="158"/>
  <c r="L481" i="158"/>
  <c r="M481" i="158"/>
  <c r="N481" i="158"/>
  <c r="O481" i="158"/>
  <c r="Q481" i="158"/>
  <c r="N756" i="158"/>
  <c r="O756" i="158"/>
  <c r="M756" i="158"/>
  <c r="P756" i="158"/>
  <c r="Q756" i="158"/>
  <c r="L756" i="158"/>
  <c r="O420" i="158"/>
  <c r="N420" i="158"/>
  <c r="L420" i="158"/>
  <c r="M420" i="158"/>
  <c r="P420" i="158"/>
  <c r="Q420" i="158"/>
  <c r="N574" i="158"/>
  <c r="M574" i="158"/>
  <c r="L574" i="158"/>
  <c r="O574" i="158"/>
  <c r="P574" i="158"/>
  <c r="Q574" i="158"/>
  <c r="Q405" i="158"/>
  <c r="M405" i="158"/>
  <c r="N405" i="158"/>
  <c r="O405" i="158"/>
  <c r="P405" i="158"/>
  <c r="L405" i="158"/>
  <c r="N766" i="158"/>
  <c r="L766" i="158"/>
  <c r="M766" i="158"/>
  <c r="Q766" i="158"/>
  <c r="O766" i="158"/>
  <c r="P766" i="158"/>
  <c r="P887" i="158"/>
  <c r="N887" i="158"/>
  <c r="Q887" i="158"/>
  <c r="L887" i="158"/>
  <c r="M887" i="158"/>
  <c r="O887" i="158"/>
  <c r="Q294" i="158"/>
  <c r="M294" i="158"/>
  <c r="O294" i="158"/>
  <c r="P294" i="158"/>
  <c r="N294" i="158"/>
  <c r="L294" i="158"/>
  <c r="N514" i="158"/>
  <c r="L514" i="158"/>
  <c r="M514" i="158"/>
  <c r="O514" i="158"/>
  <c r="P514" i="158"/>
  <c r="Q514" i="158"/>
  <c r="P721" i="158"/>
  <c r="L721" i="158"/>
  <c r="M721" i="158"/>
  <c r="O721" i="158"/>
  <c r="Q721" i="158"/>
  <c r="N721" i="158"/>
  <c r="P839" i="158"/>
  <c r="O839" i="158"/>
  <c r="N839" i="158"/>
  <c r="L839" i="158"/>
  <c r="Q839" i="158"/>
  <c r="M839" i="158"/>
  <c r="Q961" i="158"/>
  <c r="M961" i="158"/>
  <c r="L961" i="158"/>
  <c r="N961" i="158"/>
  <c r="O961" i="158"/>
  <c r="P961" i="158"/>
  <c r="M1043" i="158"/>
  <c r="Q1043" i="158"/>
  <c r="L1043" i="158"/>
  <c r="N1043" i="158"/>
  <c r="O1043" i="158"/>
  <c r="P1043" i="158"/>
  <c r="P517" i="158"/>
  <c r="L517" i="158"/>
  <c r="O517" i="158"/>
  <c r="Q517" i="158"/>
  <c r="M517" i="158"/>
  <c r="N517" i="158"/>
  <c r="N674" i="158"/>
  <c r="P674" i="158"/>
  <c r="Q674" i="158"/>
  <c r="L674" i="158"/>
  <c r="M674" i="158"/>
  <c r="O674" i="158"/>
  <c r="L815" i="158"/>
  <c r="P815" i="158"/>
  <c r="M815" i="158"/>
  <c r="Q815" i="158"/>
  <c r="N815" i="158"/>
  <c r="O815" i="158"/>
  <c r="M963" i="158"/>
  <c r="Q963" i="158"/>
  <c r="L963" i="158"/>
  <c r="N963" i="158"/>
  <c r="O963" i="158"/>
  <c r="P963" i="158"/>
  <c r="O1044" i="158"/>
  <c r="L1044" i="158"/>
  <c r="P1044" i="158"/>
  <c r="Q1044" i="158"/>
  <c r="N1044" i="158"/>
  <c r="M1044" i="158"/>
  <c r="O940" i="158"/>
  <c r="Q940" i="158"/>
  <c r="L940" i="158"/>
  <c r="M940" i="158"/>
  <c r="N940" i="158"/>
  <c r="P940" i="158"/>
  <c r="P907" i="158"/>
  <c r="M907" i="158"/>
  <c r="L907" i="158"/>
  <c r="N907" i="158"/>
  <c r="O907" i="158"/>
  <c r="Q907" i="158"/>
  <c r="P280" i="158"/>
  <c r="L280" i="158"/>
  <c r="N280" i="158"/>
  <c r="O280" i="158"/>
  <c r="Q280" i="158"/>
  <c r="M280" i="158"/>
  <c r="O330" i="158"/>
  <c r="L330" i="158"/>
  <c r="M330" i="158"/>
  <c r="P330" i="158"/>
  <c r="Q330" i="158"/>
  <c r="N330" i="158"/>
  <c r="Q421" i="158"/>
  <c r="M421" i="158"/>
  <c r="N421" i="158"/>
  <c r="P421" i="158"/>
  <c r="L421" i="158"/>
  <c r="O421" i="158"/>
  <c r="M463" i="158"/>
  <c r="Q463" i="158"/>
  <c r="L463" i="158"/>
  <c r="N463" i="158"/>
  <c r="O463" i="158"/>
  <c r="P463" i="158"/>
  <c r="N548" i="158"/>
  <c r="O548" i="158"/>
  <c r="L548" i="158"/>
  <c r="M548" i="158"/>
  <c r="P548" i="158"/>
  <c r="Q548" i="158"/>
  <c r="Q298" i="158"/>
  <c r="M298" i="158"/>
  <c r="L298" i="158"/>
  <c r="N298" i="158"/>
  <c r="O298" i="158"/>
  <c r="P298" i="158"/>
  <c r="N518" i="158"/>
  <c r="L518" i="158"/>
  <c r="M518" i="158"/>
  <c r="O518" i="158"/>
  <c r="P518" i="158"/>
  <c r="Q518" i="158"/>
  <c r="N742" i="158"/>
  <c r="M742" i="158"/>
  <c r="O742" i="158"/>
  <c r="Q742" i="158"/>
  <c r="L742" i="158"/>
  <c r="P742" i="158"/>
  <c r="L905" i="158"/>
  <c r="P905" i="158"/>
  <c r="M905" i="158"/>
  <c r="N905" i="158"/>
  <c r="O905" i="158"/>
  <c r="Q905" i="158"/>
  <c r="Q1017" i="158"/>
  <c r="M1017" i="158"/>
  <c r="N1017" i="158"/>
  <c r="L1017" i="158"/>
  <c r="O1017" i="158"/>
  <c r="P1017" i="158"/>
  <c r="M1091" i="158"/>
  <c r="Q1091" i="158"/>
  <c r="L1091" i="158"/>
  <c r="N1091" i="158"/>
  <c r="O1091" i="158"/>
  <c r="P1091" i="158"/>
  <c r="N502" i="158"/>
  <c r="L502" i="158"/>
  <c r="M502" i="158"/>
  <c r="O502" i="158"/>
  <c r="P502" i="158"/>
  <c r="Q502" i="158"/>
  <c r="P629" i="158"/>
  <c r="L629" i="158"/>
  <c r="N629" i="158"/>
  <c r="Q629" i="158"/>
  <c r="M629" i="158"/>
  <c r="O629" i="158"/>
  <c r="N684" i="158"/>
  <c r="O684" i="158"/>
  <c r="M684" i="158"/>
  <c r="P684" i="158"/>
  <c r="L684" i="158"/>
  <c r="Q684" i="158"/>
  <c r="N714" i="158"/>
  <c r="L714" i="158"/>
  <c r="O714" i="158"/>
  <c r="P714" i="158"/>
  <c r="Q714" i="158"/>
  <c r="M714" i="158"/>
  <c r="Q377" i="158"/>
  <c r="M377" i="158"/>
  <c r="L377" i="158"/>
  <c r="N377" i="158"/>
  <c r="P377" i="158"/>
  <c r="O377" i="158"/>
  <c r="N658" i="158"/>
  <c r="P658" i="158"/>
  <c r="M658" i="158"/>
  <c r="O658" i="158"/>
  <c r="L658" i="158"/>
  <c r="Q658" i="158"/>
  <c r="N856" i="158"/>
  <c r="Q856" i="158"/>
  <c r="M856" i="158"/>
  <c r="L856" i="158"/>
  <c r="O856" i="158"/>
  <c r="P856" i="158"/>
  <c r="O1092" i="158"/>
  <c r="L1092" i="158"/>
  <c r="P1092" i="158"/>
  <c r="Q1092" i="158"/>
  <c r="M1092" i="158"/>
  <c r="N1092" i="158"/>
  <c r="L281" i="158"/>
  <c r="O281" i="158"/>
  <c r="N281" i="158"/>
  <c r="M281" i="158"/>
  <c r="Q281" i="158"/>
  <c r="P281" i="158"/>
  <c r="P589" i="158"/>
  <c r="L589" i="158"/>
  <c r="N589" i="158"/>
  <c r="O589" i="158"/>
  <c r="Q589" i="158"/>
  <c r="M589" i="158"/>
  <c r="N778" i="158"/>
  <c r="O778" i="158"/>
  <c r="P778" i="158"/>
  <c r="L778" i="158"/>
  <c r="M778" i="158"/>
  <c r="Q778" i="158"/>
  <c r="L885" i="158"/>
  <c r="Q885" i="158"/>
  <c r="M885" i="158"/>
  <c r="P885" i="158"/>
  <c r="N885" i="158"/>
  <c r="O885" i="158"/>
  <c r="M999" i="158"/>
  <c r="Q999" i="158"/>
  <c r="O999" i="158"/>
  <c r="L999" i="158"/>
  <c r="N999" i="158"/>
  <c r="P999" i="158"/>
  <c r="O1084" i="158"/>
  <c r="Q1084" i="158"/>
  <c r="L1084" i="158"/>
  <c r="M1084" i="158"/>
  <c r="N1084" i="158"/>
  <c r="P1084" i="158"/>
  <c r="O1074" i="158"/>
  <c r="M1074" i="158"/>
  <c r="Q1074" i="158"/>
  <c r="L1074" i="158"/>
  <c r="N1074" i="158"/>
  <c r="P1074" i="158"/>
  <c r="N802" i="158"/>
  <c r="P802" i="158"/>
  <c r="O802" i="158"/>
  <c r="Q802" i="158"/>
  <c r="L802" i="158"/>
  <c r="M802" i="158"/>
  <c r="L241" i="158"/>
  <c r="Q241" i="158"/>
  <c r="O241" i="158"/>
  <c r="M241" i="158"/>
  <c r="P241" i="158"/>
  <c r="N241" i="158"/>
  <c r="O305" i="158"/>
  <c r="M305" i="158"/>
  <c r="L305" i="158"/>
  <c r="N305" i="158"/>
  <c r="P305" i="158"/>
  <c r="Q305" i="158"/>
  <c r="Q365" i="158"/>
  <c r="M365" i="158"/>
  <c r="O365" i="158"/>
  <c r="P365" i="158"/>
  <c r="N365" i="158"/>
  <c r="L365" i="158"/>
  <c r="Q385" i="158"/>
  <c r="M385" i="158"/>
  <c r="L385" i="158"/>
  <c r="N385" i="158"/>
  <c r="P385" i="158"/>
  <c r="O385" i="158"/>
  <c r="L483" i="158"/>
  <c r="P483" i="158"/>
  <c r="Q483" i="158"/>
  <c r="M483" i="158"/>
  <c r="N483" i="158"/>
  <c r="O483" i="158"/>
  <c r="L499" i="158"/>
  <c r="P499" i="158"/>
  <c r="Q499" i="158"/>
  <c r="M499" i="158"/>
  <c r="N499" i="158"/>
  <c r="O499" i="158"/>
  <c r="P553" i="158"/>
  <c r="L553" i="158"/>
  <c r="Q553" i="158"/>
  <c r="M553" i="158"/>
  <c r="N553" i="158"/>
  <c r="O553" i="158"/>
  <c r="Q361" i="158"/>
  <c r="M361" i="158"/>
  <c r="L361" i="158"/>
  <c r="N361" i="158"/>
  <c r="P361" i="158"/>
  <c r="O361" i="158"/>
  <c r="P613" i="158"/>
  <c r="L613" i="158"/>
  <c r="N613" i="158"/>
  <c r="M613" i="158"/>
  <c r="O613" i="158"/>
  <c r="Q613" i="158"/>
  <c r="L763" i="158"/>
  <c r="P763" i="158"/>
  <c r="O763" i="158"/>
  <c r="N763" i="158"/>
  <c r="Q763" i="158"/>
  <c r="M763" i="158"/>
  <c r="P911" i="158"/>
  <c r="Q911" i="158"/>
  <c r="L911" i="158"/>
  <c r="M911" i="158"/>
  <c r="N911" i="158"/>
  <c r="O911" i="158"/>
  <c r="M1011" i="158"/>
  <c r="Q1011" i="158"/>
  <c r="L1011" i="158"/>
  <c r="N1011" i="158"/>
  <c r="O1011" i="158"/>
  <c r="P1011" i="158"/>
  <c r="N286" i="158"/>
  <c r="Q286" i="158"/>
  <c r="L286" i="158"/>
  <c r="O286" i="158"/>
  <c r="M286" i="158"/>
  <c r="P286" i="158"/>
  <c r="O1050" i="158"/>
  <c r="L1050" i="158"/>
  <c r="M1050" i="158"/>
  <c r="N1050" i="158"/>
  <c r="P1050" i="158"/>
  <c r="Q1050" i="158"/>
  <c r="O988" i="158"/>
  <c r="Q988" i="158"/>
  <c r="L988" i="158"/>
  <c r="M988" i="158"/>
  <c r="N988" i="158"/>
  <c r="P988" i="158"/>
  <c r="O946" i="158"/>
  <c r="M946" i="158"/>
  <c r="Q946" i="158"/>
  <c r="L946" i="158"/>
  <c r="N946" i="158"/>
  <c r="P946" i="158"/>
  <c r="N818" i="158"/>
  <c r="P818" i="158"/>
  <c r="O818" i="158"/>
  <c r="L818" i="158"/>
  <c r="Q818" i="158"/>
  <c r="M818" i="158"/>
  <c r="L238" i="158"/>
  <c r="N238" i="158"/>
  <c r="Q238" i="158"/>
  <c r="O238" i="158"/>
  <c r="P238" i="158"/>
  <c r="M238" i="158"/>
  <c r="O344" i="158"/>
  <c r="M344" i="158"/>
  <c r="N344" i="158"/>
  <c r="Q344" i="158"/>
  <c r="L344" i="158"/>
  <c r="P344" i="158"/>
  <c r="O382" i="158"/>
  <c r="M382" i="158"/>
  <c r="N382" i="158"/>
  <c r="P382" i="158"/>
  <c r="L382" i="158"/>
  <c r="Q382" i="158"/>
  <c r="M439" i="158"/>
  <c r="Q439" i="158"/>
  <c r="L439" i="158"/>
  <c r="N439" i="158"/>
  <c r="O439" i="158"/>
  <c r="P439" i="158"/>
  <c r="N508" i="158"/>
  <c r="P508" i="158"/>
  <c r="Q508" i="158"/>
  <c r="L508" i="158"/>
  <c r="M508" i="158"/>
  <c r="O508" i="158"/>
  <c r="N554" i="158"/>
  <c r="P554" i="158"/>
  <c r="L554" i="158"/>
  <c r="M554" i="158"/>
  <c r="O554" i="158"/>
  <c r="Q554" i="158"/>
  <c r="L627" i="158"/>
  <c r="P627" i="158"/>
  <c r="O627" i="158"/>
  <c r="N627" i="158"/>
  <c r="Q627" i="158"/>
  <c r="M627" i="158"/>
  <c r="L663" i="158"/>
  <c r="P663" i="158"/>
  <c r="M663" i="158"/>
  <c r="N663" i="158"/>
  <c r="Q663" i="158"/>
  <c r="O663" i="158"/>
  <c r="N704" i="158"/>
  <c r="Q704" i="158"/>
  <c r="L704" i="158"/>
  <c r="M704" i="158"/>
  <c r="P704" i="158"/>
  <c r="O704" i="158"/>
  <c r="N616" i="158"/>
  <c r="L616" i="158"/>
  <c r="Q616" i="158"/>
  <c r="O616" i="158"/>
  <c r="P616" i="158"/>
  <c r="M616" i="158"/>
  <c r="N898" i="158"/>
  <c r="L898" i="158"/>
  <c r="Q898" i="158"/>
  <c r="P898" i="158"/>
  <c r="O898" i="158"/>
  <c r="M898" i="158"/>
  <c r="N272" i="158"/>
  <c r="O272" i="158"/>
  <c r="M272" i="158"/>
  <c r="L272" i="158"/>
  <c r="P272" i="158"/>
  <c r="Q272" i="158"/>
  <c r="P477" i="158"/>
  <c r="L477" i="158"/>
  <c r="M477" i="158"/>
  <c r="N477" i="158"/>
  <c r="O477" i="158"/>
  <c r="Q477" i="158"/>
  <c r="M939" i="158"/>
  <c r="Q939" i="158"/>
  <c r="L939" i="158"/>
  <c r="P939" i="158"/>
  <c r="N939" i="158"/>
  <c r="O939" i="158"/>
  <c r="L551" i="158"/>
  <c r="P551" i="158"/>
  <c r="M551" i="158"/>
  <c r="O551" i="158"/>
  <c r="Q551" i="158"/>
  <c r="N551" i="158"/>
  <c r="O912" i="158"/>
  <c r="M912" i="158"/>
  <c r="Q912" i="158"/>
  <c r="L912" i="158"/>
  <c r="N912" i="158"/>
  <c r="P912" i="158"/>
  <c r="P797" i="158"/>
  <c r="L797" i="158"/>
  <c r="N797" i="158"/>
  <c r="M797" i="158"/>
  <c r="O797" i="158"/>
  <c r="Q797" i="158"/>
  <c r="O1086" i="158"/>
  <c r="P1086" i="158"/>
  <c r="L1086" i="158"/>
  <c r="M1086" i="158"/>
  <c r="N1086" i="158"/>
  <c r="Q1086" i="158"/>
  <c r="O416" i="158"/>
  <c r="L416" i="158"/>
  <c r="Q416" i="158"/>
  <c r="M416" i="158"/>
  <c r="N416" i="158"/>
  <c r="P416" i="158"/>
  <c r="O982" i="158"/>
  <c r="N982" i="158"/>
  <c r="P982" i="158"/>
  <c r="Q982" i="158"/>
  <c r="L982" i="158"/>
  <c r="M982" i="158"/>
  <c r="N666" i="158"/>
  <c r="P666" i="158"/>
  <c r="M666" i="158"/>
  <c r="O666" i="158"/>
  <c r="Q666" i="158"/>
  <c r="L666" i="158"/>
  <c r="Q1049" i="158"/>
  <c r="M1049" i="158"/>
  <c r="N1049" i="158"/>
  <c r="L1049" i="158"/>
  <c r="O1049" i="158"/>
  <c r="P1049" i="158"/>
  <c r="L571" i="158"/>
  <c r="P571" i="158"/>
  <c r="O571" i="158"/>
  <c r="N571" i="158"/>
  <c r="Q571" i="158"/>
  <c r="M571" i="158"/>
  <c r="O313" i="158"/>
  <c r="M313" i="158"/>
  <c r="P313" i="158"/>
  <c r="Q313" i="158"/>
  <c r="N313" i="158"/>
  <c r="L313" i="158"/>
  <c r="M1023" i="158"/>
  <c r="Q1023" i="158"/>
  <c r="N1023" i="158"/>
  <c r="O1023" i="158"/>
  <c r="P1023" i="158"/>
  <c r="L1023" i="158"/>
  <c r="N824" i="158"/>
  <c r="L824" i="158"/>
  <c r="P824" i="158"/>
  <c r="Q824" i="158"/>
  <c r="O824" i="158"/>
  <c r="M824" i="158"/>
  <c r="O1022" i="158"/>
  <c r="P1022" i="158"/>
  <c r="L1022" i="158"/>
  <c r="M1022" i="158"/>
  <c r="N1022" i="158"/>
  <c r="Q1022" i="158"/>
  <c r="N782" i="158"/>
  <c r="L782" i="158"/>
  <c r="M782" i="158"/>
  <c r="Q782" i="158"/>
  <c r="O782" i="158"/>
  <c r="P782" i="158"/>
  <c r="N838" i="158"/>
  <c r="L838" i="158"/>
  <c r="P838" i="158"/>
  <c r="Q838" i="158"/>
  <c r="O838" i="158"/>
  <c r="M838" i="158"/>
  <c r="L889" i="158"/>
  <c r="P889" i="158"/>
  <c r="Q889" i="158"/>
  <c r="M889" i="158"/>
  <c r="N889" i="158"/>
  <c r="O889" i="158"/>
  <c r="O303" i="158"/>
  <c r="N303" i="158"/>
  <c r="L303" i="158"/>
  <c r="M303" i="158"/>
  <c r="Q303" i="158"/>
  <c r="P303" i="158"/>
  <c r="N660" i="158"/>
  <c r="O660" i="158"/>
  <c r="P660" i="158"/>
  <c r="Q660" i="158"/>
  <c r="L660" i="158"/>
  <c r="M660" i="158"/>
  <c r="L893" i="158"/>
  <c r="O893" i="158"/>
  <c r="Q893" i="158"/>
  <c r="M893" i="158"/>
  <c r="N893" i="158"/>
  <c r="P893" i="158"/>
  <c r="N672" i="158"/>
  <c r="Q672" i="158"/>
  <c r="L672" i="158"/>
  <c r="O672" i="158"/>
  <c r="P672" i="158"/>
  <c r="M672" i="158"/>
  <c r="Q965" i="158"/>
  <c r="M965" i="158"/>
  <c r="P965" i="158"/>
  <c r="L965" i="158"/>
  <c r="N965" i="158"/>
  <c r="O965" i="158"/>
  <c r="N842" i="158"/>
  <c r="P842" i="158"/>
  <c r="O842" i="158"/>
  <c r="L842" i="158"/>
  <c r="Q842" i="158"/>
  <c r="M842" i="158"/>
  <c r="N498" i="158"/>
  <c r="L498" i="158"/>
  <c r="M498" i="158"/>
  <c r="O498" i="158"/>
  <c r="P498" i="158"/>
  <c r="Q498" i="158"/>
  <c r="O289" i="158"/>
  <c r="M289" i="158"/>
  <c r="Q289" i="158"/>
  <c r="L289" i="158"/>
  <c r="P289" i="158"/>
  <c r="N289" i="158"/>
  <c r="N606" i="158"/>
  <c r="M606" i="158"/>
  <c r="L606" i="158"/>
  <c r="O606" i="158"/>
  <c r="Q606" i="158"/>
  <c r="P606" i="158"/>
  <c r="L703" i="158"/>
  <c r="N703" i="158"/>
  <c r="Q703" i="158"/>
  <c r="M703" i="158"/>
  <c r="O703" i="158"/>
  <c r="P703" i="158"/>
  <c r="M947" i="158"/>
  <c r="Q947" i="158"/>
  <c r="L947" i="158"/>
  <c r="N947" i="158"/>
  <c r="O947" i="158"/>
  <c r="P947" i="158"/>
  <c r="L615" i="158"/>
  <c r="P615" i="158"/>
  <c r="M615" i="158"/>
  <c r="O615" i="158"/>
  <c r="Q615" i="158"/>
  <c r="N615" i="158"/>
  <c r="O454" i="158"/>
  <c r="M454" i="158"/>
  <c r="Q454" i="158"/>
  <c r="L454" i="158"/>
  <c r="N454" i="158"/>
  <c r="P454" i="158"/>
  <c r="N732" i="158"/>
  <c r="M732" i="158"/>
  <c r="O732" i="158"/>
  <c r="P732" i="158"/>
  <c r="L732" i="158"/>
  <c r="Q732" i="158"/>
  <c r="M320" i="158"/>
  <c r="Q320" i="158"/>
  <c r="N320" i="158"/>
  <c r="P320" i="158"/>
  <c r="O320" i="158"/>
  <c r="L320" i="158"/>
  <c r="N536" i="158"/>
  <c r="L536" i="158"/>
  <c r="M536" i="158"/>
  <c r="O536" i="158"/>
  <c r="P536" i="158"/>
  <c r="Q536" i="158"/>
  <c r="L739" i="158"/>
  <c r="P739" i="158"/>
  <c r="N739" i="158"/>
  <c r="O739" i="158"/>
  <c r="Q739" i="158"/>
  <c r="M739" i="158"/>
  <c r="L853" i="158"/>
  <c r="N853" i="158"/>
  <c r="Q853" i="158"/>
  <c r="M853" i="158"/>
  <c r="O853" i="158"/>
  <c r="P853" i="158"/>
  <c r="Q973" i="158"/>
  <c r="M973" i="158"/>
  <c r="O973" i="158"/>
  <c r="P973" i="158"/>
  <c r="N973" i="158"/>
  <c r="L973" i="158"/>
  <c r="O1052" i="158"/>
  <c r="Q1052" i="158"/>
  <c r="L1052" i="158"/>
  <c r="M1052" i="158"/>
  <c r="N1052" i="158"/>
  <c r="P1052" i="158"/>
  <c r="N774" i="158"/>
  <c r="M774" i="158"/>
  <c r="Q774" i="158"/>
  <c r="L774" i="158"/>
  <c r="O774" i="158"/>
  <c r="P774" i="158"/>
  <c r="N852" i="158"/>
  <c r="O852" i="158"/>
  <c r="M852" i="158"/>
  <c r="P852" i="158"/>
  <c r="Q852" i="158"/>
  <c r="L852" i="158"/>
  <c r="N231" i="158"/>
  <c r="M231" i="158"/>
  <c r="O231" i="158"/>
  <c r="P231" i="158"/>
  <c r="Q231" i="158"/>
  <c r="L231" i="158"/>
  <c r="O295" i="158"/>
  <c r="N295" i="158"/>
  <c r="L295" i="158"/>
  <c r="P295" i="158"/>
  <c r="Q295" i="158"/>
  <c r="M295" i="158"/>
  <c r="M367" i="158"/>
  <c r="Q367" i="158"/>
  <c r="N367" i="158"/>
  <c r="O367" i="158"/>
  <c r="L367" i="158"/>
  <c r="P367" i="158"/>
  <c r="O398" i="158"/>
  <c r="M398" i="158"/>
  <c r="N398" i="158"/>
  <c r="P398" i="158"/>
  <c r="L398" i="158"/>
  <c r="Q398" i="158"/>
  <c r="O436" i="158"/>
  <c r="N436" i="158"/>
  <c r="L436" i="158"/>
  <c r="M436" i="158"/>
  <c r="P436" i="158"/>
  <c r="Q436" i="158"/>
  <c r="P505" i="158"/>
  <c r="L505" i="158"/>
  <c r="M505" i="158"/>
  <c r="N505" i="158"/>
  <c r="O505" i="158"/>
  <c r="Q505" i="158"/>
  <c r="N628" i="158"/>
  <c r="O628" i="158"/>
  <c r="M628" i="158"/>
  <c r="P628" i="158"/>
  <c r="Q628" i="158"/>
  <c r="L628" i="158"/>
  <c r="N652" i="158"/>
  <c r="O652" i="158"/>
  <c r="L652" i="158"/>
  <c r="M652" i="158"/>
  <c r="P652" i="158"/>
  <c r="Q652" i="158"/>
  <c r="M694" i="158"/>
  <c r="Q694" i="158"/>
  <c r="L694" i="158"/>
  <c r="O694" i="158"/>
  <c r="P694" i="158"/>
  <c r="N694" i="158"/>
  <c r="N246" i="158"/>
  <c r="O246" i="158"/>
  <c r="Q246" i="158"/>
  <c r="L246" i="158"/>
  <c r="M246" i="158"/>
  <c r="P246" i="158"/>
  <c r="N538" i="158"/>
  <c r="Q538" i="158"/>
  <c r="L538" i="158"/>
  <c r="M538" i="158"/>
  <c r="O538" i="158"/>
  <c r="P538" i="158"/>
  <c r="P689" i="158"/>
  <c r="L689" i="158"/>
  <c r="Q689" i="158"/>
  <c r="M689" i="158"/>
  <c r="N689" i="158"/>
  <c r="O689" i="158"/>
  <c r="L865" i="158"/>
  <c r="O865" i="158"/>
  <c r="N865" i="158"/>
  <c r="M865" i="158"/>
  <c r="P865" i="158"/>
  <c r="Q865" i="158"/>
  <c r="O974" i="158"/>
  <c r="P974" i="158"/>
  <c r="L974" i="158"/>
  <c r="M974" i="158"/>
  <c r="N974" i="158"/>
  <c r="Q974" i="158"/>
  <c r="Q1053" i="158"/>
  <c r="M1053" i="158"/>
  <c r="O1053" i="158"/>
  <c r="P1053" i="158"/>
  <c r="L1053" i="158"/>
  <c r="N1053" i="158"/>
  <c r="L575" i="158"/>
  <c r="P575" i="158"/>
  <c r="M575" i="158"/>
  <c r="N575" i="158"/>
  <c r="O575" i="158"/>
  <c r="Q575" i="158"/>
  <c r="P617" i="158"/>
  <c r="L617" i="158"/>
  <c r="Q617" i="158"/>
  <c r="M617" i="158"/>
  <c r="N617" i="158"/>
  <c r="O617" i="158"/>
  <c r="P737" i="158"/>
  <c r="L737" i="158"/>
  <c r="M737" i="158"/>
  <c r="O737" i="158"/>
  <c r="Q737" i="158"/>
  <c r="N737" i="158"/>
  <c r="O323" i="158"/>
  <c r="L323" i="158"/>
  <c r="Q323" i="158"/>
  <c r="M323" i="158"/>
  <c r="N323" i="158"/>
  <c r="P323" i="158"/>
  <c r="L539" i="158"/>
  <c r="P539" i="158"/>
  <c r="N539" i="158"/>
  <c r="O539" i="158"/>
  <c r="Q539" i="158"/>
  <c r="M539" i="158"/>
  <c r="P773" i="158"/>
  <c r="L773" i="158"/>
  <c r="M773" i="158"/>
  <c r="N773" i="158"/>
  <c r="O773" i="158"/>
  <c r="Q773" i="158"/>
  <c r="P919" i="158"/>
  <c r="N919" i="158"/>
  <c r="L919" i="158"/>
  <c r="M919" i="158"/>
  <c r="O919" i="158"/>
  <c r="Q919" i="158"/>
  <c r="M1027" i="158"/>
  <c r="Q1027" i="158"/>
  <c r="L1027" i="158"/>
  <c r="N1027" i="158"/>
  <c r="O1027" i="158"/>
  <c r="P1027" i="158"/>
  <c r="O970" i="158"/>
  <c r="L970" i="158"/>
  <c r="M970" i="158"/>
  <c r="N970" i="158"/>
  <c r="P970" i="158"/>
  <c r="Q970" i="158"/>
  <c r="O1002" i="158"/>
  <c r="L1002" i="158"/>
  <c r="M1002" i="158"/>
  <c r="N1002" i="158"/>
  <c r="P1002" i="158"/>
  <c r="Q1002" i="158"/>
  <c r="O1034" i="158"/>
  <c r="L1034" i="158"/>
  <c r="M1034" i="158"/>
  <c r="N1034" i="158"/>
  <c r="P1034" i="158"/>
  <c r="Q1034" i="158"/>
  <c r="P915" i="158"/>
  <c r="O915" i="158"/>
  <c r="L915" i="158"/>
  <c r="M915" i="158"/>
  <c r="N915" i="158"/>
  <c r="Q915" i="158"/>
  <c r="N820" i="158"/>
  <c r="O820" i="158"/>
  <c r="M820" i="158"/>
  <c r="Q820" i="158"/>
  <c r="L820" i="158"/>
  <c r="P820" i="158"/>
  <c r="L232" i="158"/>
  <c r="P232" i="158"/>
  <c r="Q232" i="158"/>
  <c r="N232" i="158"/>
  <c r="M232" i="158"/>
  <c r="O232" i="158"/>
  <c r="M296" i="158"/>
  <c r="Q296" i="158"/>
  <c r="N296" i="158"/>
  <c r="L296" i="158"/>
  <c r="P296" i="158"/>
  <c r="O296" i="158"/>
  <c r="O346" i="158"/>
  <c r="L346" i="158"/>
  <c r="M346" i="158"/>
  <c r="P346" i="158"/>
  <c r="Q346" i="158"/>
  <c r="N346" i="158"/>
  <c r="O368" i="158"/>
  <c r="L368" i="158"/>
  <c r="M368" i="158"/>
  <c r="N368" i="158"/>
  <c r="Q368" i="158"/>
  <c r="P368" i="158"/>
  <c r="Q433" i="158"/>
  <c r="M433" i="158"/>
  <c r="P433" i="158"/>
  <c r="O433" i="158"/>
  <c r="L433" i="158"/>
  <c r="N433" i="158"/>
  <c r="O402" i="158"/>
  <c r="Q402" i="158"/>
  <c r="L402" i="158"/>
  <c r="M402" i="158"/>
  <c r="P402" i="158"/>
  <c r="N402" i="158"/>
  <c r="Q710" i="158"/>
  <c r="M710" i="158"/>
  <c r="L710" i="158"/>
  <c r="N710" i="158"/>
  <c r="P710" i="158"/>
  <c r="O710" i="158"/>
  <c r="N870" i="158"/>
  <c r="L870" i="158"/>
  <c r="P870" i="158"/>
  <c r="Q870" i="158"/>
  <c r="O870" i="158"/>
  <c r="M870" i="158"/>
  <c r="O964" i="158"/>
  <c r="L964" i="158"/>
  <c r="P964" i="158"/>
  <c r="Q964" i="158"/>
  <c r="M964" i="158"/>
  <c r="N964" i="158"/>
  <c r="N764" i="158"/>
  <c r="M764" i="158"/>
  <c r="O764" i="158"/>
  <c r="L764" i="158"/>
  <c r="P764" i="158"/>
  <c r="Q764" i="158"/>
  <c r="N229" i="158"/>
  <c r="O229" i="158"/>
  <c r="M229" i="158"/>
  <c r="L229" i="158"/>
  <c r="Q229" i="158"/>
  <c r="P229" i="158"/>
  <c r="L285" i="158"/>
  <c r="N285" i="158"/>
  <c r="O285" i="158"/>
  <c r="M285" i="158"/>
  <c r="Q285" i="158"/>
  <c r="P285" i="158"/>
  <c r="M335" i="158"/>
  <c r="Q335" i="158"/>
  <c r="N335" i="158"/>
  <c r="O335" i="158"/>
  <c r="L335" i="158"/>
  <c r="P335" i="158"/>
  <c r="M403" i="158"/>
  <c r="Q403" i="158"/>
  <c r="L403" i="158"/>
  <c r="O403" i="158"/>
  <c r="P403" i="158"/>
  <c r="N403" i="158"/>
  <c r="O456" i="158"/>
  <c r="Q456" i="158"/>
  <c r="L456" i="158"/>
  <c r="M456" i="158"/>
  <c r="N456" i="158"/>
  <c r="P456" i="158"/>
  <c r="N526" i="158"/>
  <c r="O526" i="158"/>
  <c r="Q526" i="158"/>
  <c r="L526" i="158"/>
  <c r="M526" i="158"/>
  <c r="P526" i="158"/>
  <c r="N564" i="158"/>
  <c r="O564" i="158"/>
  <c r="M564" i="158"/>
  <c r="P564" i="158"/>
  <c r="Q564" i="158"/>
  <c r="L564" i="158"/>
  <c r="N588" i="158"/>
  <c r="O588" i="158"/>
  <c r="L588" i="158"/>
  <c r="M588" i="158"/>
  <c r="P588" i="158"/>
  <c r="Q588" i="158"/>
  <c r="N734" i="158"/>
  <c r="L734" i="158"/>
  <c r="M734" i="158"/>
  <c r="O734" i="158"/>
  <c r="Q734" i="158"/>
  <c r="P734" i="158"/>
  <c r="O384" i="158"/>
  <c r="L384" i="158"/>
  <c r="M384" i="158"/>
  <c r="N384" i="158"/>
  <c r="Q384" i="158"/>
  <c r="P384" i="158"/>
  <c r="N610" i="158"/>
  <c r="P610" i="158"/>
  <c r="Q610" i="158"/>
  <c r="L610" i="158"/>
  <c r="M610" i="158"/>
  <c r="O610" i="158"/>
  <c r="L791" i="158"/>
  <c r="P791" i="158"/>
  <c r="M791" i="158"/>
  <c r="Q791" i="158"/>
  <c r="N791" i="158"/>
  <c r="O791" i="158"/>
  <c r="O896" i="158"/>
  <c r="L896" i="158"/>
  <c r="P896" i="158"/>
  <c r="Q896" i="158"/>
  <c r="M896" i="158"/>
  <c r="N896" i="158"/>
  <c r="Q1009" i="158"/>
  <c r="M1009" i="158"/>
  <c r="L1009" i="158"/>
  <c r="N1009" i="158"/>
  <c r="O1009" i="158"/>
  <c r="P1009" i="158"/>
  <c r="Q1093" i="158"/>
  <c r="M1093" i="158"/>
  <c r="P1093" i="158"/>
  <c r="L1093" i="158"/>
  <c r="N1093" i="158"/>
  <c r="O1093" i="158"/>
  <c r="N650" i="158"/>
  <c r="P650" i="158"/>
  <c r="L650" i="158"/>
  <c r="M650" i="158"/>
  <c r="O650" i="158"/>
  <c r="Q650" i="158"/>
  <c r="N692" i="158"/>
  <c r="O692" i="158"/>
  <c r="M692" i="158"/>
  <c r="P692" i="158"/>
  <c r="Q692" i="158"/>
  <c r="L692" i="158"/>
  <c r="L719" i="158"/>
  <c r="P719" i="158"/>
  <c r="M719" i="158"/>
  <c r="N719" i="158"/>
  <c r="Q719" i="158"/>
  <c r="O719" i="158"/>
  <c r="L743" i="158"/>
  <c r="P743" i="158"/>
  <c r="M743" i="158"/>
  <c r="N743" i="158"/>
  <c r="Q743" i="158"/>
  <c r="O743" i="158"/>
  <c r="M411" i="158"/>
  <c r="Q411" i="158"/>
  <c r="L411" i="158"/>
  <c r="O411" i="158"/>
  <c r="P411" i="158"/>
  <c r="N411" i="158"/>
  <c r="N632" i="158"/>
  <c r="L632" i="158"/>
  <c r="Q632" i="158"/>
  <c r="M632" i="158"/>
  <c r="O632" i="158"/>
  <c r="P632" i="158"/>
  <c r="L779" i="158"/>
  <c r="P779" i="158"/>
  <c r="O779" i="158"/>
  <c r="N779" i="158"/>
  <c r="M779" i="158"/>
  <c r="Q779" i="158"/>
  <c r="L925" i="158"/>
  <c r="O925" i="158"/>
  <c r="M925" i="158"/>
  <c r="N925" i="158"/>
  <c r="P925" i="158"/>
  <c r="Q925" i="158"/>
  <c r="Q1021" i="158"/>
  <c r="M1021" i="158"/>
  <c r="O1021" i="158"/>
  <c r="P1021" i="158"/>
  <c r="L1021" i="158"/>
  <c r="N1021" i="158"/>
  <c r="P765" i="158"/>
  <c r="L765" i="158"/>
  <c r="N765" i="158"/>
  <c r="M765" i="158"/>
  <c r="O765" i="158"/>
  <c r="Q765" i="158"/>
  <c r="N810" i="158"/>
  <c r="O810" i="158"/>
  <c r="P810" i="158"/>
  <c r="L810" i="158"/>
  <c r="M810" i="158"/>
  <c r="Q810" i="158"/>
  <c r="P264" i="158"/>
  <c r="N264" i="158"/>
  <c r="M264" i="158"/>
  <c r="O264" i="158"/>
  <c r="L264" i="158"/>
  <c r="Q264" i="158"/>
  <c r="O309" i="158"/>
  <c r="P309" i="158"/>
  <c r="L309" i="158"/>
  <c r="M309" i="158"/>
  <c r="Q309" i="158"/>
  <c r="N309" i="158"/>
  <c r="Q393" i="158"/>
  <c r="M393" i="158"/>
  <c r="L393" i="158"/>
  <c r="N393" i="158"/>
  <c r="P393" i="158"/>
  <c r="O393" i="158"/>
  <c r="O442" i="158"/>
  <c r="P442" i="158"/>
  <c r="L442" i="158"/>
  <c r="M442" i="158"/>
  <c r="N442" i="158"/>
  <c r="Q442" i="158"/>
  <c r="L523" i="158"/>
  <c r="P523" i="158"/>
  <c r="M523" i="158"/>
  <c r="N523" i="158"/>
  <c r="O523" i="158"/>
  <c r="Q523" i="158"/>
  <c r="P565" i="158"/>
  <c r="L565" i="158"/>
  <c r="N565" i="158"/>
  <c r="Q565" i="158"/>
  <c r="M565" i="158"/>
  <c r="O565" i="158"/>
  <c r="L607" i="158"/>
  <c r="P607" i="158"/>
  <c r="M607" i="158"/>
  <c r="N607" i="158"/>
  <c r="O607" i="158"/>
  <c r="Q607" i="158"/>
  <c r="L735" i="158"/>
  <c r="P735" i="158"/>
  <c r="M735" i="158"/>
  <c r="N735" i="158"/>
  <c r="Q735" i="158"/>
  <c r="O735" i="158"/>
  <c r="O362" i="158"/>
  <c r="L362" i="158"/>
  <c r="M362" i="158"/>
  <c r="P362" i="158"/>
  <c r="Q362" i="158"/>
  <c r="N362" i="158"/>
  <c r="N686" i="158"/>
  <c r="M686" i="158"/>
  <c r="P686" i="158"/>
  <c r="Q686" i="158"/>
  <c r="L686" i="158"/>
  <c r="O686" i="158"/>
  <c r="N878" i="158"/>
  <c r="M878" i="158"/>
  <c r="O878" i="158"/>
  <c r="P878" i="158"/>
  <c r="Q878" i="158"/>
  <c r="L878" i="158"/>
  <c r="L265" i="158"/>
  <c r="M265" i="158"/>
  <c r="Q265" i="158"/>
  <c r="O265" i="158"/>
  <c r="P265" i="158"/>
  <c r="N265" i="158"/>
  <c r="N608" i="158"/>
  <c r="Q608" i="158"/>
  <c r="L608" i="158"/>
  <c r="O608" i="158"/>
  <c r="P608" i="158"/>
  <c r="M608" i="158"/>
  <c r="P789" i="158"/>
  <c r="L789" i="158"/>
  <c r="M789" i="158"/>
  <c r="N789" i="158"/>
  <c r="O789" i="158"/>
  <c r="Q789" i="158"/>
  <c r="N748" i="158"/>
  <c r="M748" i="158"/>
  <c r="O748" i="158"/>
  <c r="L748" i="158"/>
  <c r="P748" i="158"/>
  <c r="Q748" i="158"/>
  <c r="M931" i="158"/>
  <c r="Q931" i="158"/>
  <c r="L931" i="158"/>
  <c r="N931" i="158"/>
  <c r="O931" i="158"/>
  <c r="P931" i="158"/>
  <c r="P833" i="158"/>
  <c r="L833" i="158"/>
  <c r="O833" i="158"/>
  <c r="Q833" i="158"/>
  <c r="M833" i="158"/>
  <c r="N833" i="158"/>
  <c r="O1094" i="158"/>
  <c r="N1094" i="158"/>
  <c r="P1094" i="158"/>
  <c r="Q1094" i="158"/>
  <c r="M1094" i="158"/>
  <c r="L1094" i="158"/>
  <c r="M443" i="158"/>
  <c r="Q443" i="158"/>
  <c r="O443" i="158"/>
  <c r="L443" i="158"/>
  <c r="N443" i="158"/>
  <c r="P443" i="158"/>
  <c r="N570" i="158"/>
  <c r="P570" i="158"/>
  <c r="O570" i="158"/>
  <c r="Q570" i="158"/>
  <c r="L570" i="158"/>
  <c r="M570" i="158"/>
  <c r="N586" i="158"/>
  <c r="P586" i="158"/>
  <c r="L586" i="158"/>
  <c r="M586" i="158"/>
  <c r="O586" i="158"/>
  <c r="Q586" i="158"/>
  <c r="Q401" i="158"/>
  <c r="M401" i="158"/>
  <c r="L401" i="158"/>
  <c r="N401" i="158"/>
  <c r="P401" i="158"/>
  <c r="O401" i="158"/>
  <c r="O390" i="158"/>
  <c r="N390" i="158"/>
  <c r="P390" i="158"/>
  <c r="M390" i="158"/>
  <c r="L390" i="158"/>
  <c r="Q390" i="158"/>
  <c r="P781" i="158"/>
  <c r="L781" i="158"/>
  <c r="N781" i="158"/>
  <c r="M781" i="158"/>
  <c r="O781" i="158"/>
  <c r="Q781" i="158"/>
  <c r="Q329" i="158"/>
  <c r="M329" i="158"/>
  <c r="L329" i="158"/>
  <c r="N329" i="158"/>
  <c r="P329" i="158"/>
  <c r="O329" i="158"/>
  <c r="P697" i="158"/>
  <c r="M697" i="158"/>
  <c r="Q697" i="158"/>
  <c r="L697" i="158"/>
  <c r="N697" i="158"/>
  <c r="O697" i="158"/>
  <c r="N760" i="158"/>
  <c r="L760" i="158"/>
  <c r="P760" i="158"/>
  <c r="Q760" i="158"/>
  <c r="M760" i="158"/>
  <c r="O760" i="158"/>
  <c r="N532" i="158"/>
  <c r="M532" i="158"/>
  <c r="O532" i="158"/>
  <c r="P532" i="158"/>
  <c r="Q532" i="158"/>
  <c r="L532" i="158"/>
  <c r="Q949" i="158"/>
  <c r="M949" i="158"/>
  <c r="P949" i="158"/>
  <c r="L949" i="158"/>
  <c r="N949" i="158"/>
  <c r="O949" i="158"/>
  <c r="P863" i="158"/>
  <c r="L863" i="158"/>
  <c r="M863" i="158"/>
  <c r="Q863" i="158"/>
  <c r="N863" i="158"/>
  <c r="O863" i="158"/>
  <c r="N530" i="158"/>
  <c r="L530" i="158"/>
  <c r="O530" i="158"/>
  <c r="P530" i="158"/>
  <c r="Q530" i="158"/>
  <c r="M530" i="158"/>
  <c r="O1014" i="158"/>
  <c r="N1014" i="158"/>
  <c r="P1014" i="158"/>
  <c r="Q1014" i="158"/>
  <c r="L1014" i="158"/>
  <c r="M1014" i="158"/>
  <c r="N738" i="158"/>
  <c r="P738" i="158"/>
  <c r="Q738" i="158"/>
  <c r="L738" i="158"/>
  <c r="O738" i="158"/>
  <c r="M738" i="158"/>
  <c r="Q1069" i="158"/>
  <c r="M1069" i="158"/>
  <c r="O1069" i="158"/>
  <c r="P1069" i="158"/>
  <c r="N1069" i="158"/>
  <c r="L1069" i="158"/>
  <c r="P753" i="158"/>
  <c r="L753" i="158"/>
  <c r="O753" i="158"/>
  <c r="Q753" i="158"/>
  <c r="M753" i="158"/>
  <c r="N753" i="158"/>
  <c r="P573" i="158"/>
  <c r="L573" i="158"/>
  <c r="N573" i="158"/>
  <c r="M573" i="158"/>
  <c r="Q573" i="158"/>
  <c r="O573" i="158"/>
  <c r="M1055" i="158"/>
  <c r="Q1055" i="158"/>
  <c r="N1055" i="158"/>
  <c r="O1055" i="158"/>
  <c r="P1055" i="158"/>
  <c r="L1055" i="158"/>
  <c r="P895" i="158"/>
  <c r="L895" i="158"/>
  <c r="Q895" i="158"/>
  <c r="M895" i="158"/>
  <c r="N895" i="158"/>
  <c r="O895" i="158"/>
  <c r="O1060" i="158"/>
  <c r="L1060" i="158"/>
  <c r="P1060" i="158"/>
  <c r="Q1060" i="158"/>
  <c r="M1060" i="158"/>
  <c r="N1060" i="158"/>
  <c r="N770" i="158"/>
  <c r="P770" i="158"/>
  <c r="O770" i="158"/>
  <c r="Q770" i="158"/>
  <c r="L770" i="158"/>
  <c r="M770" i="158"/>
  <c r="P859" i="158"/>
  <c r="N859" i="158"/>
  <c r="M859" i="158"/>
  <c r="L859" i="158"/>
  <c r="O859" i="158"/>
  <c r="Q859" i="158"/>
  <c r="P513" i="158"/>
  <c r="L513" i="158"/>
  <c r="M513" i="158"/>
  <c r="N513" i="158"/>
  <c r="O513" i="158"/>
  <c r="Q513" i="158"/>
  <c r="N722" i="158"/>
  <c r="P722" i="158"/>
  <c r="Q722" i="158"/>
  <c r="L722" i="158"/>
  <c r="M722" i="158"/>
  <c r="O722" i="158"/>
  <c r="L579" i="158"/>
  <c r="P579" i="158"/>
  <c r="O579" i="158"/>
  <c r="M579" i="158"/>
  <c r="N579" i="158"/>
  <c r="Q579" i="158"/>
  <c r="O978" i="158"/>
  <c r="M978" i="158"/>
  <c r="Q978" i="158"/>
  <c r="L978" i="158"/>
  <c r="N978" i="158"/>
  <c r="P978" i="158"/>
  <c r="O380" i="158"/>
  <c r="L380" i="158"/>
  <c r="N380" i="158"/>
  <c r="P380" i="158"/>
  <c r="Q380" i="158"/>
  <c r="M380" i="158"/>
  <c r="P761" i="158"/>
  <c r="L761" i="158"/>
  <c r="Q761" i="158"/>
  <c r="O761" i="158"/>
  <c r="M761" i="158"/>
  <c r="N761" i="158"/>
  <c r="M339" i="158"/>
  <c r="Q339" i="158"/>
  <c r="L339" i="158"/>
  <c r="O339" i="158"/>
  <c r="P339" i="158"/>
  <c r="N339" i="158"/>
  <c r="M459" i="158"/>
  <c r="Q459" i="158"/>
  <c r="O459" i="158"/>
  <c r="P459" i="158"/>
  <c r="L459" i="158"/>
  <c r="N459" i="158"/>
  <c r="M415" i="158"/>
  <c r="Q415" i="158"/>
  <c r="L415" i="158"/>
  <c r="N415" i="158"/>
  <c r="O415" i="158"/>
  <c r="P415" i="158"/>
  <c r="L751" i="158"/>
  <c r="P751" i="158"/>
  <c r="M751" i="158"/>
  <c r="Q751" i="158"/>
  <c r="N751" i="158"/>
  <c r="O751" i="158"/>
  <c r="N828" i="158"/>
  <c r="M828" i="158"/>
  <c r="O828" i="158"/>
  <c r="L828" i="158"/>
  <c r="P828" i="158"/>
  <c r="Q828" i="158"/>
  <c r="N550" i="158"/>
  <c r="M550" i="158"/>
  <c r="L550" i="158"/>
  <c r="O550" i="158"/>
  <c r="P550" i="158"/>
  <c r="Q550" i="158"/>
  <c r="M935" i="158"/>
  <c r="Q935" i="158"/>
  <c r="O935" i="158"/>
  <c r="L935" i="158"/>
  <c r="N935" i="158"/>
  <c r="P935" i="158"/>
  <c r="M387" i="158"/>
  <c r="Q387" i="158"/>
  <c r="L387" i="158"/>
  <c r="O387" i="158"/>
  <c r="P387" i="158"/>
  <c r="N387" i="158"/>
  <c r="Q345" i="158"/>
  <c r="M345" i="158"/>
  <c r="L345" i="158"/>
  <c r="N345" i="158"/>
  <c r="P345" i="158"/>
  <c r="O345" i="158"/>
  <c r="P557" i="158"/>
  <c r="L557" i="158"/>
  <c r="N557" i="158"/>
  <c r="M557" i="158"/>
  <c r="O557" i="158"/>
  <c r="Q557" i="158"/>
  <c r="N754" i="158"/>
  <c r="P754" i="158"/>
  <c r="O754" i="158"/>
  <c r="L754" i="158"/>
  <c r="M754" i="158"/>
  <c r="Q754" i="158"/>
  <c r="L864" i="158"/>
  <c r="O864" i="158"/>
  <c r="P864" i="158"/>
  <c r="N864" i="158"/>
  <c r="Q864" i="158"/>
  <c r="M864" i="158"/>
  <c r="M983" i="158"/>
  <c r="Q983" i="158"/>
  <c r="O983" i="158"/>
  <c r="L983" i="158"/>
  <c r="N983" i="158"/>
  <c r="P983" i="158"/>
  <c r="Q1061" i="158"/>
  <c r="M1061" i="158"/>
  <c r="P1061" i="158"/>
  <c r="L1061" i="158"/>
  <c r="N1061" i="158"/>
  <c r="O1061" i="158"/>
  <c r="O297" i="158"/>
  <c r="M297" i="158"/>
  <c r="L297" i="158"/>
  <c r="N297" i="158"/>
  <c r="Q297" i="158"/>
  <c r="P297" i="158"/>
  <c r="N560" i="158"/>
  <c r="Q560" i="158"/>
  <c r="L560" i="158"/>
  <c r="M560" i="158"/>
  <c r="O560" i="158"/>
  <c r="P560" i="158"/>
  <c r="L707" i="158"/>
  <c r="Q707" i="158"/>
  <c r="M707" i="158"/>
  <c r="N707" i="158"/>
  <c r="O707" i="158"/>
  <c r="P707" i="158"/>
  <c r="P879" i="158"/>
  <c r="Q879" i="158"/>
  <c r="L879" i="158"/>
  <c r="O879" i="158"/>
  <c r="M879" i="158"/>
  <c r="N879" i="158"/>
  <c r="O984" i="158"/>
  <c r="M984" i="158"/>
  <c r="N984" i="158"/>
  <c r="P984" i="158"/>
  <c r="L984" i="158"/>
  <c r="Q984" i="158"/>
  <c r="O1062" i="158"/>
  <c r="N1062" i="158"/>
  <c r="P1062" i="158"/>
  <c r="Q1062" i="158"/>
  <c r="M1062" i="158"/>
  <c r="L1062" i="158"/>
  <c r="N884" i="158"/>
  <c r="O884" i="158"/>
  <c r="P884" i="158"/>
  <c r="Q884" i="158"/>
  <c r="L884" i="158"/>
  <c r="M884" i="158"/>
  <c r="L767" i="158"/>
  <c r="P767" i="158"/>
  <c r="M767" i="158"/>
  <c r="Q767" i="158"/>
  <c r="N767" i="158"/>
  <c r="O767" i="158"/>
  <c r="O284" i="158"/>
  <c r="N284" i="158"/>
  <c r="Q284" i="158"/>
  <c r="L284" i="158"/>
  <c r="P284" i="158"/>
  <c r="M284" i="158"/>
  <c r="O334" i="158"/>
  <c r="M334" i="158"/>
  <c r="N334" i="158"/>
  <c r="P334" i="158"/>
  <c r="L334" i="158"/>
  <c r="Q334" i="158"/>
  <c r="Q429" i="158"/>
  <c r="M429" i="158"/>
  <c r="N429" i="158"/>
  <c r="L429" i="158"/>
  <c r="O429" i="158"/>
  <c r="P429" i="158"/>
  <c r="P521" i="158"/>
  <c r="L521" i="158"/>
  <c r="M521" i="158"/>
  <c r="N521" i="158"/>
  <c r="O521" i="158"/>
  <c r="Q521" i="158"/>
  <c r="O350" i="158"/>
  <c r="M350" i="158"/>
  <c r="N350" i="158"/>
  <c r="P350" i="158"/>
  <c r="L350" i="158"/>
  <c r="Q350" i="158"/>
  <c r="P561" i="158"/>
  <c r="L561" i="158"/>
  <c r="Q561" i="158"/>
  <c r="M561" i="158"/>
  <c r="N561" i="158"/>
  <c r="O561" i="158"/>
  <c r="P805" i="158"/>
  <c r="L805" i="158"/>
  <c r="M805" i="158"/>
  <c r="N805" i="158"/>
  <c r="O805" i="158"/>
  <c r="Q805" i="158"/>
  <c r="Q933" i="158"/>
  <c r="M933" i="158"/>
  <c r="P933" i="158"/>
  <c r="L933" i="158"/>
  <c r="N933" i="158"/>
  <c r="O933" i="158"/>
  <c r="O1036" i="158"/>
  <c r="Q1036" i="158"/>
  <c r="L1036" i="158"/>
  <c r="M1036" i="158"/>
  <c r="N1036" i="158"/>
  <c r="P1036" i="158"/>
  <c r="N510" i="158"/>
  <c r="O510" i="158"/>
  <c r="P510" i="158"/>
  <c r="Q510" i="158"/>
  <c r="L510" i="158"/>
  <c r="M510" i="158"/>
  <c r="P641" i="158"/>
  <c r="L641" i="158"/>
  <c r="Q641" i="158"/>
  <c r="O641" i="158"/>
  <c r="M641" i="158"/>
  <c r="N641" i="158"/>
  <c r="L691" i="158"/>
  <c r="P691" i="158"/>
  <c r="O691" i="158"/>
  <c r="N691" i="158"/>
  <c r="Q691" i="158"/>
  <c r="M691" i="158"/>
  <c r="N726" i="158"/>
  <c r="M726" i="158"/>
  <c r="O726" i="158"/>
  <c r="Q726" i="158"/>
  <c r="L726" i="158"/>
  <c r="P726" i="158"/>
  <c r="M427" i="158"/>
  <c r="Q427" i="158"/>
  <c r="O427" i="158"/>
  <c r="L427" i="158"/>
  <c r="N427" i="158"/>
  <c r="P427" i="158"/>
  <c r="P729" i="158"/>
  <c r="L729" i="158"/>
  <c r="Q729" i="158"/>
  <c r="M729" i="158"/>
  <c r="O729" i="158"/>
  <c r="N729" i="158"/>
  <c r="L881" i="158"/>
  <c r="N881" i="158"/>
  <c r="P881" i="158"/>
  <c r="M881" i="158"/>
  <c r="O881" i="158"/>
  <c r="Q881" i="158"/>
  <c r="O434" i="158"/>
  <c r="P434" i="158"/>
  <c r="L434" i="158"/>
  <c r="M434" i="158"/>
  <c r="N434" i="158"/>
  <c r="Q434" i="158"/>
  <c r="N626" i="158"/>
  <c r="P626" i="158"/>
  <c r="L626" i="158"/>
  <c r="M626" i="158"/>
  <c r="O626" i="158"/>
  <c r="Q626" i="158"/>
  <c r="L807" i="158"/>
  <c r="P807" i="158"/>
  <c r="M807" i="158"/>
  <c r="Q807" i="158"/>
  <c r="N807" i="158"/>
  <c r="O807" i="158"/>
  <c r="L921" i="158"/>
  <c r="P921" i="158"/>
  <c r="M921" i="158"/>
  <c r="N921" i="158"/>
  <c r="O921" i="158"/>
  <c r="Q921" i="158"/>
  <c r="O1020" i="158"/>
  <c r="Q1020" i="158"/>
  <c r="L1020" i="158"/>
  <c r="M1020" i="158"/>
  <c r="N1020" i="158"/>
  <c r="P1020" i="158"/>
  <c r="O1082" i="158"/>
  <c r="L1082" i="158"/>
  <c r="M1082" i="158"/>
  <c r="N1082" i="158"/>
  <c r="P1082" i="158"/>
  <c r="Q1082" i="158"/>
  <c r="N916" i="158"/>
  <c r="M916" i="158"/>
  <c r="Q916" i="158"/>
  <c r="L916" i="158"/>
  <c r="O916" i="158"/>
  <c r="P916" i="158"/>
  <c r="P843" i="158"/>
  <c r="M843" i="158"/>
  <c r="N843" i="158"/>
  <c r="L843" i="158"/>
  <c r="O843" i="158"/>
  <c r="Q843" i="158"/>
  <c r="L245" i="158"/>
  <c r="N245" i="158"/>
  <c r="Q245" i="158"/>
  <c r="M245" i="158"/>
  <c r="O245" i="158"/>
  <c r="P245" i="158"/>
  <c r="M316" i="158"/>
  <c r="Q316" i="158"/>
  <c r="P316" i="158"/>
  <c r="L316" i="158"/>
  <c r="N316" i="158"/>
  <c r="O316" i="158"/>
  <c r="Q369" i="158"/>
  <c r="M369" i="158"/>
  <c r="L369" i="158"/>
  <c r="N369" i="158"/>
  <c r="P369" i="158"/>
  <c r="O369" i="158"/>
  <c r="L487" i="158"/>
  <c r="P487" i="158"/>
  <c r="N487" i="158"/>
  <c r="O487" i="158"/>
  <c r="Q487" i="158"/>
  <c r="M487" i="158"/>
  <c r="L503" i="158"/>
  <c r="P503" i="158"/>
  <c r="N503" i="158"/>
  <c r="O503" i="158"/>
  <c r="Q503" i="158"/>
  <c r="M503" i="158"/>
  <c r="N596" i="158"/>
  <c r="O596" i="158"/>
  <c r="P596" i="158"/>
  <c r="Q596" i="158"/>
  <c r="L596" i="158"/>
  <c r="M596" i="158"/>
  <c r="O438" i="158"/>
  <c r="M438" i="158"/>
  <c r="N438" i="158"/>
  <c r="P438" i="158"/>
  <c r="Q438" i="158"/>
  <c r="L438" i="158"/>
  <c r="N646" i="158"/>
  <c r="M646" i="158"/>
  <c r="O646" i="158"/>
  <c r="P646" i="158"/>
  <c r="L646" i="158"/>
  <c r="Q646" i="158"/>
  <c r="L795" i="158"/>
  <c r="P795" i="158"/>
  <c r="O795" i="158"/>
  <c r="N795" i="158"/>
  <c r="Q795" i="158"/>
  <c r="M795" i="158"/>
  <c r="O936" i="158"/>
  <c r="M936" i="158"/>
  <c r="N936" i="158"/>
  <c r="P936" i="158"/>
  <c r="L936" i="158"/>
  <c r="Q936" i="158"/>
  <c r="O1030" i="158"/>
  <c r="N1030" i="158"/>
  <c r="P1030" i="158"/>
  <c r="Q1030" i="158"/>
  <c r="M1030" i="158"/>
  <c r="L1030" i="158"/>
  <c r="Q465" i="158"/>
  <c r="M465" i="158"/>
  <c r="P465" i="158"/>
  <c r="L465" i="158"/>
  <c r="N465" i="158"/>
  <c r="O465" i="158"/>
  <c r="O1058" i="158"/>
  <c r="M1058" i="158"/>
  <c r="Q1058" i="158"/>
  <c r="P1058" i="158"/>
  <c r="L1058" i="158"/>
  <c r="N1058" i="158"/>
  <c r="O996" i="158"/>
  <c r="L996" i="158"/>
  <c r="P996" i="158"/>
  <c r="Q996" i="158"/>
  <c r="M996" i="158"/>
  <c r="N996" i="158"/>
  <c r="O954" i="158"/>
  <c r="L954" i="158"/>
  <c r="M954" i="158"/>
  <c r="N954" i="158"/>
  <c r="P954" i="158"/>
  <c r="Q954" i="158"/>
  <c r="P851" i="158"/>
  <c r="Q851" i="158"/>
  <c r="L851" i="158"/>
  <c r="O851" i="158"/>
  <c r="M851" i="158"/>
  <c r="N851" i="158"/>
  <c r="L268" i="158"/>
  <c r="P268" i="158"/>
  <c r="Q268" i="158"/>
  <c r="O268" i="158"/>
  <c r="M268" i="158"/>
  <c r="N268" i="158"/>
  <c r="M351" i="158"/>
  <c r="Q351" i="158"/>
  <c r="N351" i="158"/>
  <c r="O351" i="158"/>
  <c r="L351" i="158"/>
  <c r="P351" i="158"/>
  <c r="Q397" i="158"/>
  <c r="M397" i="158"/>
  <c r="O397" i="158"/>
  <c r="P397" i="158"/>
  <c r="N397" i="158"/>
  <c r="L397" i="158"/>
  <c r="O446" i="158"/>
  <c r="M446" i="158"/>
  <c r="L446" i="158"/>
  <c r="N446" i="158"/>
  <c r="P446" i="158"/>
  <c r="Q446" i="158"/>
  <c r="N512" i="158"/>
  <c r="M512" i="158"/>
  <c r="O512" i="158"/>
  <c r="P512" i="158"/>
  <c r="Q512" i="158"/>
  <c r="L512" i="158"/>
  <c r="P597" i="158"/>
  <c r="L597" i="158"/>
  <c r="N597" i="158"/>
  <c r="O597" i="158"/>
  <c r="Q597" i="158"/>
  <c r="M597" i="158"/>
  <c r="L639" i="158"/>
  <c r="P639" i="158"/>
  <c r="M639" i="158"/>
  <c r="N639" i="158"/>
  <c r="O639" i="158"/>
  <c r="Q639" i="158"/>
  <c r="N682" i="158"/>
  <c r="P682" i="158"/>
  <c r="L682" i="158"/>
  <c r="M682" i="158"/>
  <c r="Q682" i="158"/>
  <c r="O682" i="158"/>
  <c r="N708" i="158"/>
  <c r="P708" i="158"/>
  <c r="L708" i="158"/>
  <c r="M708" i="158"/>
  <c r="Q708" i="158"/>
  <c r="O708" i="158"/>
  <c r="O962" i="158"/>
  <c r="M962" i="158"/>
  <c r="Q962" i="158"/>
  <c r="P962" i="158"/>
  <c r="L962" i="158"/>
  <c r="N962" i="158"/>
  <c r="N906" i="158"/>
  <c r="O906" i="158"/>
  <c r="L906" i="158"/>
  <c r="Q906" i="158"/>
  <c r="P906" i="158"/>
  <c r="M906" i="158"/>
  <c r="P279" i="158"/>
  <c r="M279" i="158"/>
  <c r="N279" i="158"/>
  <c r="O279" i="158"/>
  <c r="Q279" i="158"/>
  <c r="L279" i="158"/>
  <c r="M979" i="158"/>
  <c r="Q979" i="158"/>
  <c r="L979" i="158"/>
  <c r="N979" i="158"/>
  <c r="O979" i="158"/>
  <c r="P979" i="158"/>
  <c r="L913" i="158"/>
  <c r="N913" i="158"/>
  <c r="M913" i="158"/>
  <c r="O913" i="158"/>
  <c r="P913" i="158"/>
  <c r="Q913" i="158"/>
  <c r="P653" i="158"/>
  <c r="L653" i="158"/>
  <c r="N653" i="158"/>
  <c r="O653" i="158"/>
  <c r="Q653" i="158"/>
  <c r="M653" i="158"/>
  <c r="O1046" i="158"/>
  <c r="N1046" i="158"/>
  <c r="P1046" i="158"/>
  <c r="Q1046" i="158"/>
  <c r="L1046" i="158"/>
  <c r="M1046" i="158"/>
  <c r="P809" i="158"/>
  <c r="L809" i="158"/>
  <c r="Q809" i="158"/>
  <c r="O809" i="158"/>
  <c r="M809" i="158"/>
  <c r="N809" i="158"/>
  <c r="M1095" i="158"/>
  <c r="Q1095" i="158"/>
  <c r="L1095" i="158"/>
  <c r="N1095" i="158"/>
  <c r="O1095" i="158"/>
  <c r="P1095" i="158"/>
  <c r="P813" i="158"/>
  <c r="L813" i="158"/>
  <c r="N813" i="158"/>
  <c r="M813" i="158"/>
  <c r="Q813" i="158"/>
  <c r="O813" i="158"/>
  <c r="N768" i="158"/>
  <c r="Q768" i="158"/>
  <c r="L768" i="158"/>
  <c r="P768" i="158"/>
  <c r="M768" i="158"/>
  <c r="O768" i="158"/>
  <c r="O1076" i="158"/>
  <c r="L1076" i="158"/>
  <c r="P1076" i="158"/>
  <c r="Q1076" i="158"/>
  <c r="N1076" i="158"/>
  <c r="M1076" i="158"/>
  <c r="Q937" i="158"/>
  <c r="M937" i="158"/>
  <c r="N937" i="158"/>
  <c r="P937" i="158"/>
  <c r="L937" i="158"/>
  <c r="O937" i="158"/>
  <c r="P633" i="158"/>
  <c r="L633" i="158"/>
  <c r="Q633" i="158"/>
  <c r="M633" i="158"/>
  <c r="N633" i="158"/>
  <c r="O633" i="158"/>
  <c r="O944" i="158"/>
  <c r="N944" i="158"/>
  <c r="Q944" i="158"/>
  <c r="L944" i="158"/>
  <c r="M944" i="158"/>
  <c r="P944" i="158"/>
  <c r="M971" i="158"/>
  <c r="Q971" i="158"/>
  <c r="L971" i="158"/>
  <c r="P971" i="158"/>
  <c r="N971" i="158"/>
  <c r="O971" i="158"/>
  <c r="C2" i="158"/>
  <c r="G25" i="225"/>
  <c r="A24" i="225"/>
  <c r="H27" i="225"/>
  <c r="A18" i="228"/>
  <c r="D19" i="231"/>
  <c r="A18" i="230"/>
  <c r="D17" i="229"/>
  <c r="B18" i="227"/>
  <c r="C18" i="229"/>
  <c r="C19" i="229" s="1"/>
  <c r="D17" i="227"/>
  <c r="D17" i="233"/>
  <c r="B18" i="230"/>
  <c r="D17" i="232"/>
  <c r="A22" i="231"/>
  <c r="D21" i="228"/>
  <c r="B18" i="232"/>
  <c r="A18" i="227"/>
  <c r="A19" i="232"/>
  <c r="C25" i="228"/>
  <c r="D17" i="230"/>
  <c r="D18" i="228"/>
  <c r="B18" i="228"/>
  <c r="A17" i="229"/>
  <c r="B22" i="231"/>
  <c r="B17" i="229"/>
  <c r="B18" i="233"/>
  <c r="D26" i="241" l="1"/>
  <c r="C27" i="240"/>
  <c r="D26" i="240"/>
  <c r="B30" i="226"/>
  <c r="B31" i="226" s="1"/>
  <c r="B32" i="226" s="1"/>
  <c r="D28" i="226"/>
  <c r="A30" i="226"/>
  <c r="A31" i="226" s="1"/>
  <c r="A32" i="226" s="1"/>
  <c r="A33" i="226" s="1"/>
  <c r="D115" i="237"/>
  <c r="D24" i="194"/>
  <c r="D25" i="194" s="1"/>
  <c r="G23" i="194"/>
  <c r="S1097" i="158"/>
  <c r="S1096" i="158" s="1"/>
  <c r="S1095" i="158" s="1"/>
  <c r="S1094" i="158" s="1"/>
  <c r="S1093" i="158" s="1"/>
  <c r="S1092" i="158" s="1"/>
  <c r="S1091" i="158" s="1"/>
  <c r="S1090" i="158" s="1"/>
  <c r="S1089" i="158" s="1"/>
  <c r="S1088" i="158" s="1"/>
  <c r="S1087" i="158" s="1"/>
  <c r="S1086" i="158" s="1"/>
  <c r="S1085" i="158" s="1"/>
  <c r="S1084" i="158" s="1"/>
  <c r="S1083" i="158" s="1"/>
  <c r="S1082" i="158" s="1"/>
  <c r="S1081" i="158" s="1"/>
  <c r="S1080" i="158" s="1"/>
  <c r="S1079" i="158" s="1"/>
  <c r="S1078" i="158" s="1"/>
  <c r="S1077" i="158" s="1"/>
  <c r="S1076" i="158" s="1"/>
  <c r="S1075" i="158" s="1"/>
  <c r="S1074" i="158" s="1"/>
  <c r="S1073" i="158" s="1"/>
  <c r="S1072" i="158" s="1"/>
  <c r="S1071" i="158" s="1"/>
  <c r="S1070" i="158" s="1"/>
  <c r="S1069" i="158" s="1"/>
  <c r="S1068" i="158" s="1"/>
  <c r="S1067" i="158" s="1"/>
  <c r="S1066" i="158" s="1"/>
  <c r="S1065" i="158" s="1"/>
  <c r="S1064" i="158" s="1"/>
  <c r="S1063" i="158" s="1"/>
  <c r="S1062" i="158" s="1"/>
  <c r="S1061" i="158" s="1"/>
  <c r="S1060" i="158" s="1"/>
  <c r="S1059" i="158" s="1"/>
  <c r="S1058" i="158" s="1"/>
  <c r="S1057" i="158" s="1"/>
  <c r="S1056" i="158" s="1"/>
  <c r="S1055" i="158" s="1"/>
  <c r="S1054" i="158" s="1"/>
  <c r="S1053" i="158" s="1"/>
  <c r="S1052" i="158" s="1"/>
  <c r="S1051" i="158" s="1"/>
  <c r="S1050" i="158" s="1"/>
  <c r="S1049" i="158" s="1"/>
  <c r="S1048" i="158" s="1"/>
  <c r="S1047" i="158" s="1"/>
  <c r="S1046" i="158" s="1"/>
  <c r="S1045" i="158" s="1"/>
  <c r="S1044" i="158" s="1"/>
  <c r="S1043" i="158" s="1"/>
  <c r="S1042" i="158" s="1"/>
  <c r="S1041" i="158" s="1"/>
  <c r="S1040" i="158" s="1"/>
  <c r="S1039" i="158" s="1"/>
  <c r="S1038" i="158" s="1"/>
  <c r="S1037" i="158" s="1"/>
  <c r="S1036" i="158" s="1"/>
  <c r="S1035" i="158" s="1"/>
  <c r="S1034" i="158" s="1"/>
  <c r="S1033" i="158" s="1"/>
  <c r="S1032" i="158" s="1"/>
  <c r="S1031" i="158" s="1"/>
  <c r="S1030" i="158" s="1"/>
  <c r="S1029" i="158" s="1"/>
  <c r="S1028" i="158" s="1"/>
  <c r="S1027" i="158" s="1"/>
  <c r="S1026" i="158" s="1"/>
  <c r="S1025" i="158" s="1"/>
  <c r="S1024" i="158" s="1"/>
  <c r="S1023" i="158" s="1"/>
  <c r="S1022" i="158" s="1"/>
  <c r="S1021" i="158" s="1"/>
  <c r="S1020" i="158" s="1"/>
  <c r="S1019" i="158" s="1"/>
  <c r="S1018" i="158" s="1"/>
  <c r="S1017" i="158" s="1"/>
  <c r="S1016" i="158" s="1"/>
  <c r="S1015" i="158" s="1"/>
  <c r="S1014" i="158" s="1"/>
  <c r="S1013" i="158" s="1"/>
  <c r="S1012" i="158" s="1"/>
  <c r="S1011" i="158" s="1"/>
  <c r="S1010" i="158" s="1"/>
  <c r="S1009" i="158" s="1"/>
  <c r="S1008" i="158" s="1"/>
  <c r="S1007" i="158" s="1"/>
  <c r="S1006" i="158" s="1"/>
  <c r="S1005" i="158" s="1"/>
  <c r="S1004" i="158" s="1"/>
  <c r="S1003" i="158" s="1"/>
  <c r="S1002" i="158" s="1"/>
  <c r="S1001" i="158" s="1"/>
  <c r="S1000" i="158" s="1"/>
  <c r="S999" i="158" s="1"/>
  <c r="S998" i="158" s="1"/>
  <c r="S997" i="158" s="1"/>
  <c r="S996" i="158" s="1"/>
  <c r="S995" i="158" s="1"/>
  <c r="S994" i="158" s="1"/>
  <c r="S993" i="158" s="1"/>
  <c r="S992" i="158" s="1"/>
  <c r="S991" i="158" s="1"/>
  <c r="S990" i="158" s="1"/>
  <c r="S989" i="158" s="1"/>
  <c r="S988" i="158" s="1"/>
  <c r="S987" i="158" s="1"/>
  <c r="S986" i="158" s="1"/>
  <c r="S985" i="158" s="1"/>
  <c r="S984" i="158" s="1"/>
  <c r="S983" i="158" s="1"/>
  <c r="S982" i="158" s="1"/>
  <c r="S981" i="158" s="1"/>
  <c r="S980" i="158" s="1"/>
  <c r="S979" i="158" s="1"/>
  <c r="S978" i="158" s="1"/>
  <c r="S977" i="158" s="1"/>
  <c r="S976" i="158" s="1"/>
  <c r="S975" i="158" s="1"/>
  <c r="S974" i="158" s="1"/>
  <c r="S973" i="158" s="1"/>
  <c r="S972" i="158" s="1"/>
  <c r="S971" i="158" s="1"/>
  <c r="S970" i="158" s="1"/>
  <c r="S969" i="158" s="1"/>
  <c r="S968" i="158" s="1"/>
  <c r="S967" i="158" s="1"/>
  <c r="S966" i="158" s="1"/>
  <c r="S965" i="158" s="1"/>
  <c r="S964" i="158" s="1"/>
  <c r="S963" i="158" s="1"/>
  <c r="S962" i="158" s="1"/>
  <c r="S961" i="158" s="1"/>
  <c r="S960" i="158" s="1"/>
  <c r="S959" i="158" s="1"/>
  <c r="S958" i="158" s="1"/>
  <c r="S957" i="158" s="1"/>
  <c r="S956" i="158" s="1"/>
  <c r="S955" i="158" s="1"/>
  <c r="S954" i="158" s="1"/>
  <c r="S953" i="158" s="1"/>
  <c r="S952" i="158" s="1"/>
  <c r="S951" i="158" s="1"/>
  <c r="S950" i="158" s="1"/>
  <c r="S949" i="158" s="1"/>
  <c r="S948" i="158" s="1"/>
  <c r="S947" i="158" s="1"/>
  <c r="S946" i="158" s="1"/>
  <c r="S945" i="158" s="1"/>
  <c r="S944" i="158" s="1"/>
  <c r="S943" i="158" s="1"/>
  <c r="S942" i="158" s="1"/>
  <c r="S941" i="158" s="1"/>
  <c r="S940" i="158" s="1"/>
  <c r="S939" i="158" s="1"/>
  <c r="S938" i="158" s="1"/>
  <c r="S937" i="158" s="1"/>
  <c r="S936" i="158" s="1"/>
  <c r="S935" i="158" s="1"/>
  <c r="S934" i="158" s="1"/>
  <c r="S933" i="158" s="1"/>
  <c r="S932" i="158" s="1"/>
  <c r="S931" i="158" s="1"/>
  <c r="S930" i="158" s="1"/>
  <c r="S929" i="158" s="1"/>
  <c r="S928" i="158" s="1"/>
  <c r="S927" i="158" s="1"/>
  <c r="S926" i="158" s="1"/>
  <c r="S925" i="158" s="1"/>
  <c r="S924" i="158" s="1"/>
  <c r="S923" i="158" s="1"/>
  <c r="S922" i="158" s="1"/>
  <c r="S921" i="158" s="1"/>
  <c r="S920" i="158" s="1"/>
  <c r="S919" i="158" s="1"/>
  <c r="S918" i="158" s="1"/>
  <c r="S917" i="158" s="1"/>
  <c r="S916" i="158" s="1"/>
  <c r="S915" i="158" s="1"/>
  <c r="S914" i="158" s="1"/>
  <c r="S913" i="158" s="1"/>
  <c r="S912" i="158" s="1"/>
  <c r="S911" i="158" s="1"/>
  <c r="S910" i="158" s="1"/>
  <c r="S909" i="158" s="1"/>
  <c r="S908" i="158" s="1"/>
  <c r="S907" i="158" s="1"/>
  <c r="S906" i="158" s="1"/>
  <c r="S905" i="158" s="1"/>
  <c r="S904" i="158" s="1"/>
  <c r="S903" i="158" s="1"/>
  <c r="S902" i="158" s="1"/>
  <c r="S901" i="158" s="1"/>
  <c r="S900" i="158" s="1"/>
  <c r="S899" i="158" s="1"/>
  <c r="S898" i="158" s="1"/>
  <c r="S897" i="158" s="1"/>
  <c r="S896" i="158" s="1"/>
  <c r="S895" i="158" s="1"/>
  <c r="S894" i="158" s="1"/>
  <c r="S893" i="158" s="1"/>
  <c r="S892" i="158" s="1"/>
  <c r="S891" i="158" s="1"/>
  <c r="S890" i="158" s="1"/>
  <c r="S889" i="158" s="1"/>
  <c r="S888" i="158" s="1"/>
  <c r="S887" i="158" s="1"/>
  <c r="S886" i="158" s="1"/>
  <c r="S885" i="158" s="1"/>
  <c r="S884" i="158" s="1"/>
  <c r="S883" i="158" s="1"/>
  <c r="S882" i="158" s="1"/>
  <c r="S881" i="158" s="1"/>
  <c r="S880" i="158" s="1"/>
  <c r="S879" i="158" s="1"/>
  <c r="S878" i="158" s="1"/>
  <c r="S877" i="158" s="1"/>
  <c r="S876" i="158" s="1"/>
  <c r="S875" i="158" s="1"/>
  <c r="S874" i="158" s="1"/>
  <c r="S873" i="158" s="1"/>
  <c r="S872" i="158" s="1"/>
  <c r="S871" i="158" s="1"/>
  <c r="S870" i="158" s="1"/>
  <c r="S869" i="158" s="1"/>
  <c r="S868" i="158" s="1"/>
  <c r="S867" i="158" s="1"/>
  <c r="S866" i="158" s="1"/>
  <c r="S865" i="158" s="1"/>
  <c r="S864" i="158" s="1"/>
  <c r="S863" i="158" s="1"/>
  <c r="S862" i="158" s="1"/>
  <c r="S861" i="158" s="1"/>
  <c r="S860" i="158" s="1"/>
  <c r="S859" i="158" s="1"/>
  <c r="S858" i="158" s="1"/>
  <c r="S857" i="158" s="1"/>
  <c r="S856" i="158" s="1"/>
  <c r="S855" i="158" s="1"/>
  <c r="S854" i="158" s="1"/>
  <c r="S853" i="158" s="1"/>
  <c r="S852" i="158" s="1"/>
  <c r="S851" i="158" s="1"/>
  <c r="S850" i="158" s="1"/>
  <c r="S849" i="158" s="1"/>
  <c r="S848" i="158" s="1"/>
  <c r="S847" i="158" s="1"/>
  <c r="S846" i="158" s="1"/>
  <c r="S845" i="158" s="1"/>
  <c r="S844" i="158" s="1"/>
  <c r="S843" i="158" s="1"/>
  <c r="S842" i="158" s="1"/>
  <c r="S841" i="158" s="1"/>
  <c r="S840" i="158" s="1"/>
  <c r="S839" i="158" s="1"/>
  <c r="S838" i="158" s="1"/>
  <c r="S837" i="158" s="1"/>
  <c r="S836" i="158" s="1"/>
  <c r="S835" i="158" s="1"/>
  <c r="S834" i="158" s="1"/>
  <c r="S833" i="158" s="1"/>
  <c r="S832" i="158" s="1"/>
  <c r="S831" i="158" s="1"/>
  <c r="S830" i="158" s="1"/>
  <c r="S829" i="158" s="1"/>
  <c r="S828" i="158" s="1"/>
  <c r="S827" i="158" s="1"/>
  <c r="S826" i="158" s="1"/>
  <c r="S825" i="158" s="1"/>
  <c r="S824" i="158" s="1"/>
  <c r="S823" i="158" s="1"/>
  <c r="S822" i="158" s="1"/>
  <c r="S821" i="158" s="1"/>
  <c r="S820" i="158" s="1"/>
  <c r="S819" i="158" s="1"/>
  <c r="S818" i="158" s="1"/>
  <c r="S817" i="158" s="1"/>
  <c r="S816" i="158" s="1"/>
  <c r="S815" i="158" s="1"/>
  <c r="S814" i="158" s="1"/>
  <c r="S813" i="158" s="1"/>
  <c r="S812" i="158" s="1"/>
  <c r="S811" i="158" s="1"/>
  <c r="S810" i="158" s="1"/>
  <c r="S809" i="158" s="1"/>
  <c r="S808" i="158" s="1"/>
  <c r="S807" i="158" s="1"/>
  <c r="S806" i="158" s="1"/>
  <c r="S805" i="158" s="1"/>
  <c r="S804" i="158" s="1"/>
  <c r="S803" i="158" s="1"/>
  <c r="S802" i="158" s="1"/>
  <c r="S801" i="158" s="1"/>
  <c r="S800" i="158" s="1"/>
  <c r="S799" i="158" s="1"/>
  <c r="S798" i="158" s="1"/>
  <c r="S797" i="158" s="1"/>
  <c r="S796" i="158" s="1"/>
  <c r="S795" i="158" s="1"/>
  <c r="S794" i="158" s="1"/>
  <c r="S793" i="158" s="1"/>
  <c r="S792" i="158" s="1"/>
  <c r="S791" i="158" s="1"/>
  <c r="C2" i="49"/>
  <c r="G26" i="225"/>
  <c r="A25" i="225"/>
  <c r="H28" i="225"/>
  <c r="B19" i="232"/>
  <c r="D19" i="228"/>
  <c r="B19" i="228"/>
  <c r="D22" i="228"/>
  <c r="D23" i="228" s="1"/>
  <c r="C20" i="229"/>
  <c r="A19" i="233"/>
  <c r="B19" i="230"/>
  <c r="B23" i="231"/>
  <c r="A19" i="228"/>
  <c r="A20" i="232"/>
  <c r="D18" i="229"/>
  <c r="D18" i="233"/>
  <c r="D18" i="230"/>
  <c r="B18" i="229"/>
  <c r="A18" i="229"/>
  <c r="A19" i="227"/>
  <c r="B19" i="227"/>
  <c r="D20" i="231"/>
  <c r="A19" i="230"/>
  <c r="D18" i="227"/>
  <c r="C26" i="228"/>
  <c r="D18" i="232"/>
  <c r="A23" i="231"/>
  <c r="D27" i="241" l="1"/>
  <c r="C28" i="241"/>
  <c r="D27" i="240"/>
  <c r="C28" i="240"/>
  <c r="B33" i="226"/>
  <c r="D29" i="226"/>
  <c r="A34" i="226"/>
  <c r="D116" i="237"/>
  <c r="B20" i="232"/>
  <c r="B19" i="233"/>
  <c r="G25" i="194"/>
  <c r="F25" i="194"/>
  <c r="D26" i="194"/>
  <c r="F24" i="194"/>
  <c r="G24" i="194"/>
  <c r="S790" i="158"/>
  <c r="S789" i="158" s="1"/>
  <c r="S788" i="158" s="1"/>
  <c r="S787" i="158" s="1"/>
  <c r="S786" i="158" s="1"/>
  <c r="S785" i="158" s="1"/>
  <c r="S784" i="158" s="1"/>
  <c r="S783" i="158" s="1"/>
  <c r="S782" i="158" s="1"/>
  <c r="S781" i="158" s="1"/>
  <c r="S780" i="158" s="1"/>
  <c r="S779" i="158" s="1"/>
  <c r="S778" i="158" s="1"/>
  <c r="S777" i="158" s="1"/>
  <c r="S776" i="158" s="1"/>
  <c r="S775" i="158" s="1"/>
  <c r="S774" i="158" s="1"/>
  <c r="S773" i="158" s="1"/>
  <c r="S772" i="158" s="1"/>
  <c r="S771" i="158" s="1"/>
  <c r="S770" i="158" s="1"/>
  <c r="S769" i="158" s="1"/>
  <c r="S768" i="158" s="1"/>
  <c r="S767" i="158" s="1"/>
  <c r="S766" i="158" s="1"/>
  <c r="S765" i="158" s="1"/>
  <c r="S764" i="158" s="1"/>
  <c r="S763" i="158" s="1"/>
  <c r="S762" i="158" s="1"/>
  <c r="S761" i="158" s="1"/>
  <c r="S760" i="158" s="1"/>
  <c r="S759" i="158" s="1"/>
  <c r="S758" i="158" s="1"/>
  <c r="S757" i="158" s="1"/>
  <c r="S756" i="158" s="1"/>
  <c r="S755" i="158" s="1"/>
  <c r="S754" i="158" s="1"/>
  <c r="S753" i="158" s="1"/>
  <c r="S752" i="158" s="1"/>
  <c r="S751" i="158" s="1"/>
  <c r="S750" i="158" s="1"/>
  <c r="S749" i="158" s="1"/>
  <c r="S748" i="158" s="1"/>
  <c r="S747" i="158" s="1"/>
  <c r="S746" i="158" s="1"/>
  <c r="S745" i="158" s="1"/>
  <c r="S744" i="158" s="1"/>
  <c r="S743" i="158" s="1"/>
  <c r="S742" i="158" s="1"/>
  <c r="S741" i="158" s="1"/>
  <c r="S740" i="158" s="1"/>
  <c r="S739" i="158" s="1"/>
  <c r="S738" i="158" s="1"/>
  <c r="S737" i="158" s="1"/>
  <c r="S736" i="158" s="1"/>
  <c r="S735" i="158" s="1"/>
  <c r="S734" i="158" s="1"/>
  <c r="S733" i="158" s="1"/>
  <c r="S732" i="158" s="1"/>
  <c r="S731" i="158" s="1"/>
  <c r="S730" i="158" s="1"/>
  <c r="S729" i="158" s="1"/>
  <c r="S728" i="158" s="1"/>
  <c r="S727" i="158" s="1"/>
  <c r="S726" i="158" s="1"/>
  <c r="S725" i="158" s="1"/>
  <c r="S724" i="158" s="1"/>
  <c r="S723" i="158" s="1"/>
  <c r="S722" i="158" s="1"/>
  <c r="S721" i="158" s="1"/>
  <c r="S720" i="158" s="1"/>
  <c r="S719" i="158" s="1"/>
  <c r="S718" i="158" s="1"/>
  <c r="S717" i="158" s="1"/>
  <c r="S716" i="158" s="1"/>
  <c r="S715" i="158" s="1"/>
  <c r="S714" i="158" s="1"/>
  <c r="S713" i="158" s="1"/>
  <c r="S712" i="158" s="1"/>
  <c r="S711" i="158" s="1"/>
  <c r="S710" i="158" s="1"/>
  <c r="S709" i="158" s="1"/>
  <c r="S708" i="158" s="1"/>
  <c r="S707" i="158" s="1"/>
  <c r="S706" i="158" s="1"/>
  <c r="S705" i="158" s="1"/>
  <c r="S704" i="158" s="1"/>
  <c r="S703" i="158" s="1"/>
  <c r="S702" i="158" s="1"/>
  <c r="S701" i="158" s="1"/>
  <c r="S700" i="158" s="1"/>
  <c r="S699" i="158" s="1"/>
  <c r="S698" i="158" s="1"/>
  <c r="S697" i="158" s="1"/>
  <c r="S696" i="158" s="1"/>
  <c r="S695" i="158" s="1"/>
  <c r="S694" i="158" s="1"/>
  <c r="S693" i="158" s="1"/>
  <c r="S692" i="158" s="1"/>
  <c r="S691" i="158" s="1"/>
  <c r="S690" i="158" s="1"/>
  <c r="S689" i="158" s="1"/>
  <c r="S688" i="158" s="1"/>
  <c r="S687" i="158" s="1"/>
  <c r="S686" i="158" s="1"/>
  <c r="S685" i="158" s="1"/>
  <c r="S684" i="158" s="1"/>
  <c r="S683" i="158" s="1"/>
  <c r="S682" i="158" s="1"/>
  <c r="S681" i="158" s="1"/>
  <c r="S680" i="158" s="1"/>
  <c r="S679" i="158" s="1"/>
  <c r="S678" i="158" s="1"/>
  <c r="S677" i="158" s="1"/>
  <c r="S676" i="158" s="1"/>
  <c r="S675" i="158" s="1"/>
  <c r="S674" i="158" s="1"/>
  <c r="S673" i="158" s="1"/>
  <c r="S672" i="158" s="1"/>
  <c r="S671" i="158" s="1"/>
  <c r="S670" i="158" s="1"/>
  <c r="S669" i="158" s="1"/>
  <c r="S668" i="158" s="1"/>
  <c r="S667" i="158" s="1"/>
  <c r="S666" i="158" s="1"/>
  <c r="S665" i="158" s="1"/>
  <c r="S664" i="158" s="1"/>
  <c r="S663" i="158" s="1"/>
  <c r="S662" i="158" s="1"/>
  <c r="S661" i="158" s="1"/>
  <c r="S660" i="158" s="1"/>
  <c r="S659" i="158" s="1"/>
  <c r="S658" i="158" s="1"/>
  <c r="S657" i="158" s="1"/>
  <c r="S656" i="158" s="1"/>
  <c r="S655" i="158" s="1"/>
  <c r="S654" i="158" s="1"/>
  <c r="S653" i="158" s="1"/>
  <c r="S652" i="158" s="1"/>
  <c r="S651" i="158" s="1"/>
  <c r="S650" i="158" s="1"/>
  <c r="S649" i="158" s="1"/>
  <c r="S648" i="158" s="1"/>
  <c r="S647" i="158" s="1"/>
  <c r="S646" i="158" s="1"/>
  <c r="S645" i="158" s="1"/>
  <c r="S644" i="158" s="1"/>
  <c r="S643" i="158" s="1"/>
  <c r="S642" i="158" s="1"/>
  <c r="S641" i="158" s="1"/>
  <c r="S640" i="158" s="1"/>
  <c r="S639" i="158" s="1"/>
  <c r="S638" i="158" s="1"/>
  <c r="S637" i="158" s="1"/>
  <c r="S636" i="158" s="1"/>
  <c r="S635" i="158" s="1"/>
  <c r="S634" i="158" s="1"/>
  <c r="S633" i="158" s="1"/>
  <c r="S632" i="158" s="1"/>
  <c r="S631" i="158" s="1"/>
  <c r="S630" i="158" s="1"/>
  <c r="S629" i="158" s="1"/>
  <c r="S628" i="158" s="1"/>
  <c r="S627" i="158" s="1"/>
  <c r="S626" i="158" s="1"/>
  <c r="S625" i="158" s="1"/>
  <c r="S624" i="158" s="1"/>
  <c r="S623" i="158" s="1"/>
  <c r="S622" i="158" s="1"/>
  <c r="S621" i="158" s="1"/>
  <c r="S620" i="158" s="1"/>
  <c r="S619" i="158" s="1"/>
  <c r="S618" i="158" s="1"/>
  <c r="S617" i="158" s="1"/>
  <c r="S616" i="158" s="1"/>
  <c r="S615" i="158" s="1"/>
  <c r="S614" i="158" s="1"/>
  <c r="S613" i="158" s="1"/>
  <c r="S612" i="158" s="1"/>
  <c r="S611" i="158" s="1"/>
  <c r="S610" i="158" s="1"/>
  <c r="S609" i="158" s="1"/>
  <c r="S608" i="158" s="1"/>
  <c r="S607" i="158" s="1"/>
  <c r="S606" i="158" s="1"/>
  <c r="S605" i="158" s="1"/>
  <c r="S604" i="158" s="1"/>
  <c r="S603" i="158" s="1"/>
  <c r="S602" i="158" s="1"/>
  <c r="S601" i="158" s="1"/>
  <c r="S600" i="158" s="1"/>
  <c r="S599" i="158" s="1"/>
  <c r="S598" i="158" s="1"/>
  <c r="S597" i="158" s="1"/>
  <c r="S596" i="158" s="1"/>
  <c r="S595" i="158" s="1"/>
  <c r="S594" i="158" s="1"/>
  <c r="S593" i="158" s="1"/>
  <c r="S592" i="158" s="1"/>
  <c r="S591" i="158" s="1"/>
  <c r="S590" i="158" s="1"/>
  <c r="S589" i="158" s="1"/>
  <c r="S588" i="158" s="1"/>
  <c r="S587" i="158" s="1"/>
  <c r="S586" i="158" s="1"/>
  <c r="S585" i="158" s="1"/>
  <c r="S584" i="158" s="1"/>
  <c r="S583" i="158" s="1"/>
  <c r="S582" i="158" s="1"/>
  <c r="S581" i="158" s="1"/>
  <c r="S580" i="158" s="1"/>
  <c r="S579" i="158" s="1"/>
  <c r="S578" i="158" s="1"/>
  <c r="S577" i="158" s="1"/>
  <c r="S576" i="158" s="1"/>
  <c r="S575" i="158" s="1"/>
  <c r="S574" i="158" s="1"/>
  <c r="S573" i="158" s="1"/>
  <c r="S572" i="158" s="1"/>
  <c r="S571" i="158" s="1"/>
  <c r="S570" i="158" s="1"/>
  <c r="S569" i="158" s="1"/>
  <c r="S568" i="158" s="1"/>
  <c r="S567" i="158" s="1"/>
  <c r="S566" i="158" s="1"/>
  <c r="S565" i="158" s="1"/>
  <c r="S564" i="158" s="1"/>
  <c r="S563" i="158" s="1"/>
  <c r="S562" i="158" s="1"/>
  <c r="S561" i="158" s="1"/>
  <c r="S560" i="158" s="1"/>
  <c r="S559" i="158" s="1"/>
  <c r="S558" i="158" s="1"/>
  <c r="S557" i="158" s="1"/>
  <c r="S556" i="158" s="1"/>
  <c r="S555" i="158" s="1"/>
  <c r="S554" i="158" s="1"/>
  <c r="S553" i="158" s="1"/>
  <c r="S552" i="158" s="1"/>
  <c r="S551" i="158" s="1"/>
  <c r="S550" i="158" s="1"/>
  <c r="S549" i="158" s="1"/>
  <c r="S548" i="158" s="1"/>
  <c r="S547" i="158" s="1"/>
  <c r="S546" i="158" s="1"/>
  <c r="S545" i="158" s="1"/>
  <c r="S544" i="158" s="1"/>
  <c r="S543" i="158" s="1"/>
  <c r="S542" i="158" s="1"/>
  <c r="S541" i="158" s="1"/>
  <c r="S540" i="158" s="1"/>
  <c r="S539" i="158" s="1"/>
  <c r="S538" i="158" s="1"/>
  <c r="S537" i="158" s="1"/>
  <c r="S536" i="158" s="1"/>
  <c r="S535" i="158" s="1"/>
  <c r="S534" i="158" s="1"/>
  <c r="S533" i="158" s="1"/>
  <c r="S532" i="158" s="1"/>
  <c r="S531" i="158" s="1"/>
  <c r="S530" i="158" s="1"/>
  <c r="S529" i="158" s="1"/>
  <c r="S528" i="158" s="1"/>
  <c r="S527" i="158" s="1"/>
  <c r="S526" i="158" s="1"/>
  <c r="S525" i="158" s="1"/>
  <c r="S524" i="158" s="1"/>
  <c r="S523" i="158" s="1"/>
  <c r="S522" i="158" s="1"/>
  <c r="S521" i="158" s="1"/>
  <c r="S520" i="158" s="1"/>
  <c r="S519" i="158" s="1"/>
  <c r="S518" i="158" s="1"/>
  <c r="S517" i="158" s="1"/>
  <c r="S516" i="158" s="1"/>
  <c r="S515" i="158" s="1"/>
  <c r="S514" i="158" s="1"/>
  <c r="S513" i="158" s="1"/>
  <c r="S512" i="158" s="1"/>
  <c r="S511" i="158" s="1"/>
  <c r="S510" i="158" s="1"/>
  <c r="S509" i="158" s="1"/>
  <c r="S508" i="158" s="1"/>
  <c r="S507" i="158" s="1"/>
  <c r="S506" i="158" s="1"/>
  <c r="S505" i="158" s="1"/>
  <c r="S504" i="158" s="1"/>
  <c r="S503" i="158" s="1"/>
  <c r="S502" i="158" s="1"/>
  <c r="S501" i="158" s="1"/>
  <c r="S500" i="158" s="1"/>
  <c r="S499" i="158" s="1"/>
  <c r="S498" i="158" s="1"/>
  <c r="S497" i="158" s="1"/>
  <c r="S496" i="158" s="1"/>
  <c r="S495" i="158" s="1"/>
  <c r="S494" i="158" s="1"/>
  <c r="S493" i="158" s="1"/>
  <c r="S492" i="158" s="1"/>
  <c r="S491" i="158" s="1"/>
  <c r="S490" i="158" s="1"/>
  <c r="S489" i="158" s="1"/>
  <c r="S488" i="158" s="1"/>
  <c r="S487" i="158" s="1"/>
  <c r="S486" i="158" s="1"/>
  <c r="S485" i="158" s="1"/>
  <c r="S484" i="158" s="1"/>
  <c r="S483" i="158" s="1"/>
  <c r="S482" i="158" s="1"/>
  <c r="S481" i="158" s="1"/>
  <c r="S480" i="158" s="1"/>
  <c r="S479" i="158" s="1"/>
  <c r="S478" i="158" s="1"/>
  <c r="S477" i="158" s="1"/>
  <c r="S476" i="158" s="1"/>
  <c r="S475" i="158" s="1"/>
  <c r="S474" i="158" s="1"/>
  <c r="S473" i="158" s="1"/>
  <c r="S472" i="158" s="1"/>
  <c r="S471" i="158" s="1"/>
  <c r="S470" i="158" s="1"/>
  <c r="S469" i="158" s="1"/>
  <c r="S468" i="158" s="1"/>
  <c r="S467" i="158" s="1"/>
  <c r="S466" i="158" s="1"/>
  <c r="S465" i="158" s="1"/>
  <c r="S464" i="158" s="1"/>
  <c r="S463" i="158" s="1"/>
  <c r="S462" i="158" s="1"/>
  <c r="S461" i="158" s="1"/>
  <c r="S460" i="158" s="1"/>
  <c r="S459" i="158" s="1"/>
  <c r="S458" i="158" s="1"/>
  <c r="S457" i="158" s="1"/>
  <c r="S456" i="158" s="1"/>
  <c r="S455" i="158" s="1"/>
  <c r="S454" i="158" s="1"/>
  <c r="S453" i="158" s="1"/>
  <c r="S452" i="158" s="1"/>
  <c r="S451" i="158" s="1"/>
  <c r="S450" i="158" s="1"/>
  <c r="S449" i="158" s="1"/>
  <c r="S448" i="158" s="1"/>
  <c r="S447" i="158" s="1"/>
  <c r="S446" i="158" s="1"/>
  <c r="S445" i="158" s="1"/>
  <c r="S444" i="158" s="1"/>
  <c r="S443" i="158" s="1"/>
  <c r="S442" i="158" s="1"/>
  <c r="S441" i="158" s="1"/>
  <c r="S440" i="158" s="1"/>
  <c r="S439" i="158" s="1"/>
  <c r="S438" i="158" s="1"/>
  <c r="S437" i="158" s="1"/>
  <c r="S436" i="158" s="1"/>
  <c r="S435" i="158" s="1"/>
  <c r="S434" i="158" s="1"/>
  <c r="S433" i="158" s="1"/>
  <c r="S432" i="158" s="1"/>
  <c r="S431" i="158" s="1"/>
  <c r="S430" i="158" s="1"/>
  <c r="S429" i="158" s="1"/>
  <c r="S428" i="158" s="1"/>
  <c r="S427" i="158" s="1"/>
  <c r="S426" i="158" s="1"/>
  <c r="S425" i="158" s="1"/>
  <c r="S424" i="158" s="1"/>
  <c r="S423" i="158" s="1"/>
  <c r="S422" i="158" s="1"/>
  <c r="S421" i="158" s="1"/>
  <c r="S420" i="158" s="1"/>
  <c r="S419" i="158" s="1"/>
  <c r="S418" i="158" s="1"/>
  <c r="S417" i="158" s="1"/>
  <c r="S416" i="158" s="1"/>
  <c r="S415" i="158" s="1"/>
  <c r="S414" i="158" s="1"/>
  <c r="S413" i="158" s="1"/>
  <c r="S412" i="158" s="1"/>
  <c r="S411" i="158" s="1"/>
  <c r="S410" i="158" s="1"/>
  <c r="S409" i="158" s="1"/>
  <c r="S408" i="158" s="1"/>
  <c r="S407" i="158" s="1"/>
  <c r="S406" i="158" s="1"/>
  <c r="S405" i="158" s="1"/>
  <c r="S404" i="158" s="1"/>
  <c r="S403" i="158" s="1"/>
  <c r="S402" i="158" s="1"/>
  <c r="S401" i="158" s="1"/>
  <c r="S400" i="158" s="1"/>
  <c r="S399" i="158" s="1"/>
  <c r="S398" i="158" s="1"/>
  <c r="S397" i="158" s="1"/>
  <c r="S396" i="158" s="1"/>
  <c r="S395" i="158" s="1"/>
  <c r="S394" i="158" s="1"/>
  <c r="S393" i="158" s="1"/>
  <c r="S392" i="158" s="1"/>
  <c r="S391" i="158" s="1"/>
  <c r="S390" i="158" s="1"/>
  <c r="S389" i="158" s="1"/>
  <c r="S388" i="158" s="1"/>
  <c r="S387" i="158" s="1"/>
  <c r="S386" i="158" s="1"/>
  <c r="S385" i="158" s="1"/>
  <c r="S384" i="158" s="1"/>
  <c r="S383" i="158" s="1"/>
  <c r="S382" i="158" s="1"/>
  <c r="S381" i="158" s="1"/>
  <c r="S380" i="158" s="1"/>
  <c r="S379" i="158" s="1"/>
  <c r="S378" i="158" s="1"/>
  <c r="S377" i="158" s="1"/>
  <c r="S376" i="158" s="1"/>
  <c r="S375" i="158" s="1"/>
  <c r="S374" i="158" s="1"/>
  <c r="S373" i="158" s="1"/>
  <c r="S372" i="158" s="1"/>
  <c r="S371" i="158" s="1"/>
  <c r="S370" i="158" s="1"/>
  <c r="S369" i="158" s="1"/>
  <c r="S368" i="158" s="1"/>
  <c r="S367" i="158" s="1"/>
  <c r="S366" i="158" s="1"/>
  <c r="S365" i="158" s="1"/>
  <c r="S364" i="158" s="1"/>
  <c r="S363" i="158" s="1"/>
  <c r="S362" i="158" s="1"/>
  <c r="S361" i="158" s="1"/>
  <c r="S360" i="158" s="1"/>
  <c r="S359" i="158" s="1"/>
  <c r="S358" i="158" s="1"/>
  <c r="S357" i="158" s="1"/>
  <c r="S356" i="158" s="1"/>
  <c r="S355" i="158" s="1"/>
  <c r="S354" i="158" s="1"/>
  <c r="S353" i="158" s="1"/>
  <c r="S352" i="158" s="1"/>
  <c r="S351" i="158" s="1"/>
  <c r="S350" i="158" s="1"/>
  <c r="S349" i="158" s="1"/>
  <c r="S348" i="158" s="1"/>
  <c r="S347" i="158" s="1"/>
  <c r="S346" i="158" s="1"/>
  <c r="S345" i="158" s="1"/>
  <c r="S344" i="158" s="1"/>
  <c r="S343" i="158" s="1"/>
  <c r="S342" i="158" s="1"/>
  <c r="S341" i="158" s="1"/>
  <c r="S340" i="158" s="1"/>
  <c r="S339" i="158" s="1"/>
  <c r="S338" i="158" s="1"/>
  <c r="S337" i="158" s="1"/>
  <c r="S336" i="158" s="1"/>
  <c r="S335" i="158" s="1"/>
  <c r="S334" i="158" s="1"/>
  <c r="S333" i="158" s="1"/>
  <c r="S332" i="158" s="1"/>
  <c r="S331" i="158" s="1"/>
  <c r="S330" i="158" s="1"/>
  <c r="S329" i="158" s="1"/>
  <c r="S328" i="158" s="1"/>
  <c r="S327" i="158" s="1"/>
  <c r="S326" i="158" s="1"/>
  <c r="S325" i="158" s="1"/>
  <c r="S324" i="158" s="1"/>
  <c r="S323" i="158" s="1"/>
  <c r="S322" i="158" s="1"/>
  <c r="S321" i="158" s="1"/>
  <c r="S320" i="158" s="1"/>
  <c r="S319" i="158" s="1"/>
  <c r="S318" i="158" s="1"/>
  <c r="S317" i="158" s="1"/>
  <c r="S316" i="158" s="1"/>
  <c r="S315" i="158" s="1"/>
  <c r="S314" i="158" s="1"/>
  <c r="S313" i="158" s="1"/>
  <c r="S312" i="158" s="1"/>
  <c r="S311" i="158" s="1"/>
  <c r="S310" i="158" s="1"/>
  <c r="S309" i="158" s="1"/>
  <c r="S308" i="158" s="1"/>
  <c r="S307" i="158" s="1"/>
  <c r="S306" i="158" s="1"/>
  <c r="S305" i="158" s="1"/>
  <c r="S304" i="158" s="1"/>
  <c r="S303" i="158" s="1"/>
  <c r="S302" i="158" s="1"/>
  <c r="S301" i="158" s="1"/>
  <c r="S300" i="158" s="1"/>
  <c r="S299" i="158" s="1"/>
  <c r="S298" i="158" s="1"/>
  <c r="S297" i="158" s="1"/>
  <c r="S296" i="158" s="1"/>
  <c r="S295" i="158" s="1"/>
  <c r="S294" i="158" s="1"/>
  <c r="S293" i="158" s="1"/>
  <c r="S292" i="158" s="1"/>
  <c r="S291" i="158" s="1"/>
  <c r="S290" i="158" s="1"/>
  <c r="S289" i="158" s="1"/>
  <c r="S288" i="158" s="1"/>
  <c r="S287" i="158" s="1"/>
  <c r="S286" i="158" s="1"/>
  <c r="S285" i="158" s="1"/>
  <c r="S284" i="158" s="1"/>
  <c r="S283" i="158" s="1"/>
  <c r="S282" i="158" s="1"/>
  <c r="S281" i="158" s="1"/>
  <c r="S280" i="158" s="1"/>
  <c r="S279" i="158" s="1"/>
  <c r="S278" i="158" s="1"/>
  <c r="S277" i="158" s="1"/>
  <c r="S276" i="158" s="1"/>
  <c r="S275" i="158" s="1"/>
  <c r="S274" i="158" s="1"/>
  <c r="S273" i="158" s="1"/>
  <c r="S272" i="158" s="1"/>
  <c r="S271" i="158" s="1"/>
  <c r="S270" i="158" s="1"/>
  <c r="S269" i="158" s="1"/>
  <c r="S268" i="158" s="1"/>
  <c r="S267" i="158" s="1"/>
  <c r="S266" i="158" s="1"/>
  <c r="S265" i="158" s="1"/>
  <c r="S264" i="158" s="1"/>
  <c r="S263" i="158" s="1"/>
  <c r="S262" i="158" s="1"/>
  <c r="S261" i="158" s="1"/>
  <c r="S260" i="158" s="1"/>
  <c r="S259" i="158" s="1"/>
  <c r="S258" i="158" s="1"/>
  <c r="S257" i="158" s="1"/>
  <c r="S256" i="158" s="1"/>
  <c r="S255" i="158" s="1"/>
  <c r="S254" i="158" s="1"/>
  <c r="S253" i="158" s="1"/>
  <c r="S252" i="158" s="1"/>
  <c r="S251" i="158" s="1"/>
  <c r="S250" i="158" s="1"/>
  <c r="S249" i="158" s="1"/>
  <c r="S248" i="158" s="1"/>
  <c r="S247" i="158" s="1"/>
  <c r="S246" i="158" s="1"/>
  <c r="S245" i="158" s="1"/>
  <c r="S244" i="158" s="1"/>
  <c r="S243" i="158" s="1"/>
  <c r="S242" i="158" s="1"/>
  <c r="S241" i="158" s="1"/>
  <c r="S240" i="158" s="1"/>
  <c r="S239" i="158" s="1"/>
  <c r="S238" i="158" s="1"/>
  <c r="S237" i="158" s="1"/>
  <c r="S236" i="158" s="1"/>
  <c r="S235" i="158" s="1"/>
  <c r="S234" i="158" s="1"/>
  <c r="S233" i="158" s="1"/>
  <c r="S232" i="158" s="1"/>
  <c r="S231" i="158" s="1"/>
  <c r="S230" i="158" s="1"/>
  <c r="S229" i="158" s="1"/>
  <c r="S228" i="158" s="1"/>
  <c r="G27" i="225"/>
  <c r="A26" i="225"/>
  <c r="H29" i="225"/>
  <c r="B227" i="158"/>
  <c r="K227" i="158" s="1"/>
  <c r="AC227" i="158" s="1" a="1"/>
  <c r="B226" i="158"/>
  <c r="K226" i="158" s="1"/>
  <c r="AC226" i="158" s="1" a="1"/>
  <c r="B225" i="158"/>
  <c r="K225" i="158" s="1"/>
  <c r="AC225" i="158" s="1" a="1"/>
  <c r="B224" i="158"/>
  <c r="K224" i="158" s="1"/>
  <c r="AC224" i="158" s="1" a="1"/>
  <c r="B223" i="158"/>
  <c r="K223" i="158" s="1"/>
  <c r="AC223" i="158" s="1" a="1"/>
  <c r="B222" i="158"/>
  <c r="K222" i="158" s="1"/>
  <c r="AC222" i="158" s="1" a="1"/>
  <c r="B221" i="158"/>
  <c r="K221" i="158" s="1"/>
  <c r="AC221" i="158" s="1" a="1"/>
  <c r="B220" i="158"/>
  <c r="K220" i="158" s="1"/>
  <c r="AC220" i="158" s="1" a="1"/>
  <c r="B219" i="158"/>
  <c r="K219" i="158" s="1"/>
  <c r="AC219" i="158" s="1" a="1"/>
  <c r="B218" i="158"/>
  <c r="K218" i="158" s="1"/>
  <c r="AC218" i="158" s="1" a="1"/>
  <c r="B217" i="158"/>
  <c r="K217" i="158" s="1"/>
  <c r="AC217" i="158" s="1" a="1"/>
  <c r="B216" i="158"/>
  <c r="K216" i="158" s="1"/>
  <c r="AC216" i="158" s="1" a="1"/>
  <c r="B215" i="158"/>
  <c r="K215" i="158" s="1"/>
  <c r="AC215" i="158" s="1" a="1"/>
  <c r="B214" i="158"/>
  <c r="K214" i="158" s="1"/>
  <c r="AC214" i="158" s="1" a="1"/>
  <c r="B213" i="158"/>
  <c r="K213" i="158" s="1"/>
  <c r="AC213" i="158" s="1" a="1"/>
  <c r="B212" i="158"/>
  <c r="K212" i="158" s="1"/>
  <c r="AC212" i="158" s="1" a="1"/>
  <c r="B211" i="158"/>
  <c r="K211" i="158" s="1"/>
  <c r="AC211" i="158" s="1" a="1"/>
  <c r="B210" i="158"/>
  <c r="K210" i="158" s="1"/>
  <c r="AC210" i="158" s="1" a="1"/>
  <c r="B209" i="158"/>
  <c r="K209" i="158" s="1"/>
  <c r="AC209" i="158" s="1" a="1"/>
  <c r="B208" i="158"/>
  <c r="K208" i="158" s="1"/>
  <c r="AC208" i="158" s="1" a="1"/>
  <c r="B207" i="158"/>
  <c r="K207" i="158" s="1"/>
  <c r="AC207" i="158" s="1" a="1"/>
  <c r="B206" i="158"/>
  <c r="K206" i="158" s="1"/>
  <c r="AC206" i="158" s="1" a="1"/>
  <c r="B205" i="158"/>
  <c r="K205" i="158" s="1"/>
  <c r="AC205" i="158" s="1" a="1"/>
  <c r="B204" i="158"/>
  <c r="K204" i="158" s="1"/>
  <c r="AC204" i="158" s="1" a="1"/>
  <c r="B203" i="158"/>
  <c r="K203" i="158" s="1"/>
  <c r="AC203" i="158" s="1" a="1"/>
  <c r="B202" i="158"/>
  <c r="K202" i="158" s="1"/>
  <c r="AC202" i="158" s="1" a="1"/>
  <c r="B201" i="158"/>
  <c r="K201" i="158" s="1"/>
  <c r="AC201" i="158" s="1" a="1"/>
  <c r="B200" i="158"/>
  <c r="K200" i="158" s="1"/>
  <c r="AC200" i="158" s="1" a="1"/>
  <c r="B199" i="158"/>
  <c r="K199" i="158" s="1"/>
  <c r="AC199" i="158" s="1" a="1"/>
  <c r="B198" i="158"/>
  <c r="K198" i="158" s="1"/>
  <c r="AC198" i="158" s="1" a="1"/>
  <c r="B197" i="158"/>
  <c r="K197" i="158" s="1"/>
  <c r="AC197" i="158" s="1" a="1"/>
  <c r="B196" i="158"/>
  <c r="K196" i="158" s="1"/>
  <c r="AC196" i="158" s="1" a="1"/>
  <c r="B195" i="158"/>
  <c r="K195" i="158" s="1"/>
  <c r="AC195" i="158" s="1" a="1"/>
  <c r="B194" i="158"/>
  <c r="K194" i="158" s="1"/>
  <c r="AC194" i="158" s="1" a="1"/>
  <c r="B193" i="158"/>
  <c r="K193" i="158" s="1"/>
  <c r="AC193" i="158" s="1" a="1"/>
  <c r="B192" i="158"/>
  <c r="K192" i="158" s="1"/>
  <c r="AC192" i="158" s="1" a="1"/>
  <c r="B191" i="158"/>
  <c r="K191" i="158" s="1"/>
  <c r="AC191" i="158" s="1" a="1"/>
  <c r="B190" i="158"/>
  <c r="K190" i="158" s="1"/>
  <c r="AC190" i="158" s="1" a="1"/>
  <c r="B189" i="158"/>
  <c r="K189" i="158" s="1"/>
  <c r="AC189" i="158" s="1" a="1"/>
  <c r="B188" i="158"/>
  <c r="K188" i="158" s="1"/>
  <c r="AC188" i="158" s="1" a="1"/>
  <c r="B187" i="158"/>
  <c r="K187" i="158" s="1"/>
  <c r="AC187" i="158" s="1" a="1"/>
  <c r="B186" i="158"/>
  <c r="K186" i="158" s="1"/>
  <c r="AC186" i="158" s="1" a="1"/>
  <c r="B185" i="158"/>
  <c r="K185" i="158" s="1"/>
  <c r="AC185" i="158" s="1" a="1"/>
  <c r="B184" i="158"/>
  <c r="K184" i="158" s="1"/>
  <c r="AC184" i="158" s="1" a="1"/>
  <c r="B183" i="158"/>
  <c r="K183" i="158" s="1"/>
  <c r="AC183" i="158" s="1" a="1"/>
  <c r="B182" i="158"/>
  <c r="K182" i="158" s="1"/>
  <c r="AC182" i="158" s="1" a="1"/>
  <c r="B181" i="158"/>
  <c r="K181" i="158" s="1"/>
  <c r="AC181" i="158" s="1" a="1"/>
  <c r="B180" i="158"/>
  <c r="K180" i="158" s="1"/>
  <c r="AC180" i="158" s="1" a="1"/>
  <c r="B179" i="158"/>
  <c r="K179" i="158" s="1"/>
  <c r="AC179" i="158" s="1" a="1"/>
  <c r="B178" i="158"/>
  <c r="K178" i="158" s="1"/>
  <c r="AC178" i="158" s="1" a="1"/>
  <c r="B177" i="158"/>
  <c r="K177" i="158" s="1"/>
  <c r="AC177" i="158" s="1" a="1"/>
  <c r="B176" i="158"/>
  <c r="K176" i="158" s="1"/>
  <c r="AC176" i="158" s="1" a="1"/>
  <c r="B175" i="158"/>
  <c r="K175" i="158" s="1"/>
  <c r="AC175" i="158" s="1" a="1"/>
  <c r="B174" i="158"/>
  <c r="K174" i="158" s="1"/>
  <c r="AC174" i="158" s="1" a="1"/>
  <c r="B173" i="158"/>
  <c r="K173" i="158" s="1"/>
  <c r="AC173" i="158" s="1" a="1"/>
  <c r="B172" i="158"/>
  <c r="K172" i="158" s="1"/>
  <c r="AC172" i="158" s="1" a="1"/>
  <c r="B171" i="158"/>
  <c r="K171" i="158" s="1"/>
  <c r="AC171" i="158" s="1" a="1"/>
  <c r="B170" i="158"/>
  <c r="K170" i="158" s="1"/>
  <c r="AC170" i="158" s="1" a="1"/>
  <c r="B169" i="158"/>
  <c r="K169" i="158" s="1"/>
  <c r="AC169" i="158" s="1" a="1"/>
  <c r="B168" i="158"/>
  <c r="K168" i="158" s="1"/>
  <c r="AC168" i="158" s="1" a="1"/>
  <c r="B167" i="158"/>
  <c r="K167" i="158" s="1"/>
  <c r="AC167" i="158" s="1" a="1"/>
  <c r="B166" i="158"/>
  <c r="K166" i="158" s="1"/>
  <c r="AC166" i="158" s="1" a="1"/>
  <c r="B165" i="158"/>
  <c r="K165" i="158" s="1"/>
  <c r="AC165" i="158" s="1" a="1"/>
  <c r="B164" i="158"/>
  <c r="K164" i="158" s="1"/>
  <c r="AC164" i="158" s="1" a="1"/>
  <c r="B163" i="158"/>
  <c r="K163" i="158" s="1"/>
  <c r="AC163" i="158" s="1" a="1"/>
  <c r="B162" i="158"/>
  <c r="K162" i="158" s="1"/>
  <c r="AC162" i="158" s="1" a="1"/>
  <c r="B161" i="158"/>
  <c r="K161" i="158" s="1"/>
  <c r="AC161" i="158" s="1" a="1"/>
  <c r="B160" i="158"/>
  <c r="K160" i="158" s="1"/>
  <c r="AC160" i="158" s="1" a="1"/>
  <c r="B159" i="158"/>
  <c r="K159" i="158" s="1"/>
  <c r="AC159" i="158" s="1" a="1"/>
  <c r="B158" i="158"/>
  <c r="K158" i="158" s="1"/>
  <c r="AC158" i="158" s="1" a="1"/>
  <c r="B157" i="158"/>
  <c r="K157" i="158" s="1"/>
  <c r="AC157" i="158" s="1" a="1"/>
  <c r="B156" i="158"/>
  <c r="K156" i="158" s="1"/>
  <c r="B155" i="158"/>
  <c r="K155" i="158" s="1"/>
  <c r="B154" i="158"/>
  <c r="K154" i="158" s="1"/>
  <c r="B153" i="158"/>
  <c r="K153" i="158" s="1"/>
  <c r="B152" i="158"/>
  <c r="K152" i="158" s="1"/>
  <c r="B151" i="158"/>
  <c r="K151" i="158" s="1"/>
  <c r="B150" i="158"/>
  <c r="K150" i="158" s="1"/>
  <c r="B149" i="158"/>
  <c r="K149" i="158" s="1"/>
  <c r="B148" i="158"/>
  <c r="K148" i="158" s="1"/>
  <c r="B147" i="158"/>
  <c r="K147" i="158" s="1"/>
  <c r="B146" i="158"/>
  <c r="K146" i="158" s="1"/>
  <c r="B145" i="158"/>
  <c r="K145" i="158" s="1"/>
  <c r="B144" i="158"/>
  <c r="K144" i="158" s="1"/>
  <c r="B143" i="158"/>
  <c r="K143" i="158" s="1"/>
  <c r="B142" i="158"/>
  <c r="K142" i="158" s="1"/>
  <c r="B141" i="158"/>
  <c r="K141" i="158" s="1"/>
  <c r="B140" i="158"/>
  <c r="K140" i="158" s="1"/>
  <c r="B139" i="158"/>
  <c r="K139" i="158" s="1"/>
  <c r="B138" i="158"/>
  <c r="K138" i="158" s="1"/>
  <c r="B137" i="158"/>
  <c r="K137" i="158" s="1"/>
  <c r="B136" i="158"/>
  <c r="K136" i="158" s="1"/>
  <c r="B135" i="158"/>
  <c r="K135" i="158" s="1"/>
  <c r="B134" i="158"/>
  <c r="K134" i="158" s="1"/>
  <c r="B133" i="158"/>
  <c r="K133" i="158" s="1"/>
  <c r="B132" i="158"/>
  <c r="K132" i="158" s="1"/>
  <c r="B130" i="158"/>
  <c r="K130" i="158" s="1"/>
  <c r="B129" i="158"/>
  <c r="K129" i="158" s="1"/>
  <c r="B128" i="158"/>
  <c r="K128" i="158" s="1"/>
  <c r="B127" i="158"/>
  <c r="K127" i="158" s="1"/>
  <c r="B126" i="158"/>
  <c r="K126" i="158" s="1"/>
  <c r="B125" i="158"/>
  <c r="K125" i="158" s="1"/>
  <c r="B124" i="158"/>
  <c r="B123" i="158"/>
  <c r="B122" i="158"/>
  <c r="B121" i="158"/>
  <c r="B120" i="158"/>
  <c r="K120" i="158" s="1"/>
  <c r="B119" i="158"/>
  <c r="K119" i="158" s="1"/>
  <c r="B118" i="158"/>
  <c r="K118" i="158" s="1"/>
  <c r="B117" i="158"/>
  <c r="B116" i="158"/>
  <c r="B115" i="158"/>
  <c r="B114" i="158"/>
  <c r="B113" i="158"/>
  <c r="B112" i="158"/>
  <c r="B111" i="158"/>
  <c r="B110" i="158"/>
  <c r="K110" i="158" s="1"/>
  <c r="AC110" i="158" s="1" a="1"/>
  <c r="B109" i="158"/>
  <c r="B131" i="158"/>
  <c r="K131" i="158" s="1"/>
  <c r="D5" i="179"/>
  <c r="F3" i="179"/>
  <c r="A3" i="179"/>
  <c r="A2" i="179"/>
  <c r="A1" i="179"/>
  <c r="D5" i="69"/>
  <c r="G3" i="69"/>
  <c r="A3" i="69"/>
  <c r="A2" i="69"/>
  <c r="A1" i="69"/>
  <c r="D5" i="125"/>
  <c r="F3" i="125"/>
  <c r="A3" i="125"/>
  <c r="A2" i="125"/>
  <c r="A1" i="125"/>
  <c r="D5" i="124"/>
  <c r="F3" i="124"/>
  <c r="A3" i="124"/>
  <c r="A2" i="124"/>
  <c r="A1" i="124"/>
  <c r="W300" i="130"/>
  <c r="W299" i="130"/>
  <c r="W298" i="130"/>
  <c r="W297" i="130"/>
  <c r="W296" i="130"/>
  <c r="W295" i="130"/>
  <c r="W294" i="130"/>
  <c r="W293" i="130"/>
  <c r="W292" i="130"/>
  <c r="W291" i="130"/>
  <c r="W290" i="130"/>
  <c r="W289" i="130"/>
  <c r="W288" i="130"/>
  <c r="W287" i="130"/>
  <c r="W286" i="130"/>
  <c r="W285" i="130"/>
  <c r="W284" i="130"/>
  <c r="W283" i="130"/>
  <c r="W282" i="130"/>
  <c r="W281" i="130"/>
  <c r="W280" i="130"/>
  <c r="W279" i="130"/>
  <c r="W278" i="130"/>
  <c r="W277" i="130"/>
  <c r="W276" i="130"/>
  <c r="W275" i="130"/>
  <c r="W274" i="130"/>
  <c r="W273" i="130"/>
  <c r="W272" i="130"/>
  <c r="W271" i="130"/>
  <c r="W270" i="130"/>
  <c r="W269" i="130"/>
  <c r="W268" i="130"/>
  <c r="W267" i="130"/>
  <c r="W266" i="130"/>
  <c r="W265" i="130"/>
  <c r="W264" i="130"/>
  <c r="W263" i="130"/>
  <c r="W262" i="130"/>
  <c r="W261" i="130"/>
  <c r="W260" i="130"/>
  <c r="W259" i="130"/>
  <c r="W258" i="130"/>
  <c r="W257" i="130"/>
  <c r="W256" i="130"/>
  <c r="W255" i="130"/>
  <c r="W254" i="130"/>
  <c r="W253" i="130"/>
  <c r="W252" i="130"/>
  <c r="W251" i="130"/>
  <c r="W250" i="130"/>
  <c r="W249" i="130"/>
  <c r="W248" i="130"/>
  <c r="W247" i="130"/>
  <c r="W246" i="130"/>
  <c r="W245" i="130"/>
  <c r="W244" i="130"/>
  <c r="W243" i="130"/>
  <c r="W242" i="130"/>
  <c r="W241" i="130"/>
  <c r="W240" i="130"/>
  <c r="W239" i="130"/>
  <c r="W238" i="130"/>
  <c r="W237" i="130"/>
  <c r="W236" i="130"/>
  <c r="W235" i="130"/>
  <c r="W234" i="130"/>
  <c r="W233" i="130"/>
  <c r="W232" i="130"/>
  <c r="W231" i="130"/>
  <c r="W230" i="130"/>
  <c r="W229" i="130"/>
  <c r="W228" i="130"/>
  <c r="W227" i="130"/>
  <c r="W226" i="130"/>
  <c r="W225" i="130"/>
  <c r="W224" i="130"/>
  <c r="W223" i="130"/>
  <c r="W222" i="130"/>
  <c r="W221" i="130"/>
  <c r="W220" i="130"/>
  <c r="W219" i="130"/>
  <c r="W218" i="130"/>
  <c r="W217" i="130"/>
  <c r="W216" i="130"/>
  <c r="W215" i="130"/>
  <c r="W214" i="130"/>
  <c r="W213" i="130"/>
  <c r="W212" i="130"/>
  <c r="W211" i="130"/>
  <c r="W210" i="130"/>
  <c r="W209" i="130"/>
  <c r="W208" i="130"/>
  <c r="W207" i="130"/>
  <c r="W206" i="130"/>
  <c r="W205" i="130"/>
  <c r="W204" i="130"/>
  <c r="W203" i="130"/>
  <c r="W202" i="130"/>
  <c r="W201" i="130"/>
  <c r="W200" i="130"/>
  <c r="W199" i="130"/>
  <c r="W198" i="130"/>
  <c r="W197" i="130"/>
  <c r="W196" i="130"/>
  <c r="W195" i="130"/>
  <c r="W194" i="130"/>
  <c r="W193" i="130"/>
  <c r="W192" i="130"/>
  <c r="W191" i="130"/>
  <c r="W190" i="130"/>
  <c r="W189" i="130"/>
  <c r="W188" i="130"/>
  <c r="W187" i="130"/>
  <c r="W186" i="130"/>
  <c r="W185" i="130"/>
  <c r="W184" i="130"/>
  <c r="W183" i="130"/>
  <c r="W182" i="130"/>
  <c r="W181" i="130"/>
  <c r="W180" i="130"/>
  <c r="W179" i="130"/>
  <c r="W178" i="130"/>
  <c r="W177" i="130"/>
  <c r="W176" i="130"/>
  <c r="W175" i="130"/>
  <c r="W174" i="130"/>
  <c r="W173" i="130"/>
  <c r="W172" i="130"/>
  <c r="W171" i="130"/>
  <c r="W170" i="130"/>
  <c r="W169" i="130"/>
  <c r="W168" i="130"/>
  <c r="W167" i="130"/>
  <c r="W166" i="130"/>
  <c r="W165" i="130"/>
  <c r="W164" i="130"/>
  <c r="W163" i="130"/>
  <c r="W162" i="130"/>
  <c r="W161" i="130"/>
  <c r="W160" i="130"/>
  <c r="W159" i="130"/>
  <c r="W158" i="130"/>
  <c r="W157" i="130"/>
  <c r="W156" i="130"/>
  <c r="W155" i="130"/>
  <c r="W154" i="130"/>
  <c r="W153" i="130"/>
  <c r="W152" i="130"/>
  <c r="W151" i="130"/>
  <c r="W150" i="130"/>
  <c r="W149" i="130"/>
  <c r="W148" i="130"/>
  <c r="W147" i="130"/>
  <c r="W146" i="130"/>
  <c r="W145" i="130"/>
  <c r="W144" i="130"/>
  <c r="W143" i="130"/>
  <c r="W142" i="130"/>
  <c r="W141" i="130"/>
  <c r="W140" i="130"/>
  <c r="W139" i="130"/>
  <c r="W138" i="130"/>
  <c r="W137" i="130"/>
  <c r="W136" i="130"/>
  <c r="W135" i="130"/>
  <c r="W134" i="130"/>
  <c r="W133" i="130"/>
  <c r="W132" i="130"/>
  <c r="W131" i="130"/>
  <c r="W130" i="130"/>
  <c r="W129" i="130"/>
  <c r="W128" i="130"/>
  <c r="W127" i="130"/>
  <c r="W126" i="130"/>
  <c r="W125" i="130"/>
  <c r="W124" i="130"/>
  <c r="W123" i="130"/>
  <c r="W122" i="130"/>
  <c r="W121" i="130"/>
  <c r="W120" i="130"/>
  <c r="W119" i="130"/>
  <c r="W118" i="130"/>
  <c r="W117" i="130"/>
  <c r="W116" i="130"/>
  <c r="W115" i="130"/>
  <c r="W114" i="130"/>
  <c r="W113" i="130"/>
  <c r="W112" i="130"/>
  <c r="W111" i="130"/>
  <c r="W110" i="130"/>
  <c r="W109" i="130"/>
  <c r="W108" i="130"/>
  <c r="W107" i="130"/>
  <c r="W106" i="130"/>
  <c r="W105" i="130"/>
  <c r="W104" i="130"/>
  <c r="W103" i="130"/>
  <c r="W102" i="130"/>
  <c r="W101" i="130"/>
  <c r="W100" i="130"/>
  <c r="W99" i="130"/>
  <c r="W98" i="130"/>
  <c r="W97" i="130"/>
  <c r="W96" i="130"/>
  <c r="W95" i="130"/>
  <c r="W94" i="130"/>
  <c r="W93" i="130"/>
  <c r="W92" i="130"/>
  <c r="W91" i="130"/>
  <c r="W90" i="130"/>
  <c r="W89" i="130"/>
  <c r="W88" i="130"/>
  <c r="W87" i="130"/>
  <c r="W86" i="130"/>
  <c r="W85" i="130"/>
  <c r="W84" i="130"/>
  <c r="W83" i="130"/>
  <c r="W82" i="130"/>
  <c r="W81" i="130"/>
  <c r="W80" i="130"/>
  <c r="W79" i="130"/>
  <c r="W78" i="130"/>
  <c r="W77" i="130"/>
  <c r="W76" i="130"/>
  <c r="W75" i="130"/>
  <c r="W74" i="130"/>
  <c r="W73" i="130"/>
  <c r="W72" i="130"/>
  <c r="W71" i="130"/>
  <c r="W70" i="130"/>
  <c r="W69" i="130"/>
  <c r="W68" i="130"/>
  <c r="W67" i="130"/>
  <c r="W66" i="130"/>
  <c r="W65" i="130"/>
  <c r="W64" i="130"/>
  <c r="W63" i="130"/>
  <c r="W62" i="130"/>
  <c r="W61" i="130"/>
  <c r="W60" i="130"/>
  <c r="W59" i="130"/>
  <c r="W58" i="130"/>
  <c r="W57" i="130"/>
  <c r="W56" i="130"/>
  <c r="W55" i="130"/>
  <c r="W54" i="130"/>
  <c r="W53" i="130"/>
  <c r="W52" i="130"/>
  <c r="W51" i="130"/>
  <c r="W50" i="130"/>
  <c r="W49" i="130"/>
  <c r="W48" i="130"/>
  <c r="W47" i="130"/>
  <c r="W46" i="130"/>
  <c r="W45" i="130"/>
  <c r="W44" i="130"/>
  <c r="W43" i="130"/>
  <c r="W42" i="130"/>
  <c r="W41" i="130"/>
  <c r="W40" i="130"/>
  <c r="W39" i="130"/>
  <c r="W38" i="130"/>
  <c r="W37" i="130"/>
  <c r="W36" i="130"/>
  <c r="W35" i="130"/>
  <c r="W34" i="130"/>
  <c r="W33" i="130"/>
  <c r="W32" i="130"/>
  <c r="W31" i="130"/>
  <c r="W30" i="130"/>
  <c r="W29" i="130"/>
  <c r="W28" i="130"/>
  <c r="W27" i="130"/>
  <c r="W26" i="130"/>
  <c r="W25" i="130"/>
  <c r="W24" i="130"/>
  <c r="W23" i="130"/>
  <c r="W22" i="130"/>
  <c r="W21" i="130"/>
  <c r="W20" i="130"/>
  <c r="W19" i="130"/>
  <c r="W18" i="130"/>
  <c r="W17" i="130"/>
  <c r="W16" i="130"/>
  <c r="W15" i="130"/>
  <c r="W14" i="130"/>
  <c r="W13" i="130"/>
  <c r="W12" i="130"/>
  <c r="S8" i="130"/>
  <c r="A8" i="130"/>
  <c r="M7" i="130"/>
  <c r="M6" i="130"/>
  <c r="M5" i="130"/>
  <c r="D11" i="118"/>
  <c r="T8" i="118"/>
  <c r="A8" i="118"/>
  <c r="M5" i="118"/>
  <c r="A2" i="118"/>
  <c r="A1" i="118"/>
  <c r="S24" i="117"/>
  <c r="D24" i="117"/>
  <c r="D25" i="117" s="1"/>
  <c r="D26" i="117" s="1"/>
  <c r="I3" i="117"/>
  <c r="A3" i="117"/>
  <c r="A2" i="117"/>
  <c r="A1" i="117"/>
  <c r="D12" i="134"/>
  <c r="H10" i="134"/>
  <c r="A10" i="134"/>
  <c r="A2" i="134"/>
  <c r="A1" i="134"/>
  <c r="E3" i="51"/>
  <c r="A2" i="51"/>
  <c r="A1" i="51"/>
  <c r="C1" i="51" s="1"/>
  <c r="A2" i="194"/>
  <c r="A1" i="194"/>
  <c r="C1" i="194" s="1"/>
  <c r="B3" i="41"/>
  <c r="A2" i="41"/>
  <c r="A1" i="41"/>
  <c r="G1052" i="44"/>
  <c r="G1032" i="44"/>
  <c r="G1025" i="44"/>
  <c r="E1024" i="44"/>
  <c r="G1019" i="44"/>
  <c r="E1018" i="44"/>
  <c r="E22" i="44"/>
  <c r="E16" i="44"/>
  <c r="G15" i="44"/>
  <c r="E15" i="44" s="1"/>
  <c r="E1031" i="44"/>
  <c r="B3" i="44"/>
  <c r="A2" i="44"/>
  <c r="C2" i="44" s="1"/>
  <c r="A1" i="44"/>
  <c r="C3" i="49"/>
  <c r="E21" i="44"/>
  <c r="E23" i="44"/>
  <c r="A20" i="233"/>
  <c r="K113" i="158"/>
  <c r="A19" i="229"/>
  <c r="A20" i="228"/>
  <c r="B20" i="228"/>
  <c r="D19" i="229"/>
  <c r="A21" i="232"/>
  <c r="A26" i="237"/>
  <c r="A27" i="237" s="1"/>
  <c r="D19" i="230"/>
  <c r="A20" i="230"/>
  <c r="K111" i="158"/>
  <c r="D21" i="231"/>
  <c r="D19" i="227"/>
  <c r="A24" i="231"/>
  <c r="D19" i="232"/>
  <c r="K112" i="158"/>
  <c r="B20" i="230"/>
  <c r="A20" i="227"/>
  <c r="B24" i="231"/>
  <c r="C21" i="229"/>
  <c r="K115" i="158"/>
  <c r="K117" i="158"/>
  <c r="B19" i="229"/>
  <c r="B20" i="227"/>
  <c r="K116" i="158"/>
  <c r="D24" i="228"/>
  <c r="D25" i="228" s="1"/>
  <c r="C27" i="228"/>
  <c r="K114" i="158"/>
  <c r="D28" i="241" l="1"/>
  <c r="C29" i="241"/>
  <c r="D28" i="240"/>
  <c r="C29" i="240"/>
  <c r="B34" i="226"/>
  <c r="D30" i="226"/>
  <c r="D31" i="226" s="1"/>
  <c r="D32" i="226" s="1"/>
  <c r="A35" i="226"/>
  <c r="K124" i="158"/>
  <c r="K123" i="158"/>
  <c r="K122" i="158"/>
  <c r="K121" i="158"/>
  <c r="B21" i="232"/>
  <c r="B20" i="233"/>
  <c r="D117" i="237"/>
  <c r="C118" i="237"/>
  <c r="A21" i="228"/>
  <c r="C1" i="41"/>
  <c r="A6" i="41"/>
  <c r="A12" i="41" s="1"/>
  <c r="D27" i="194"/>
  <c r="G26" i="194"/>
  <c r="F26" i="194"/>
  <c r="B6" i="44"/>
  <c r="B8" i="44" s="1"/>
  <c r="C1" i="44"/>
  <c r="C6" i="44" s="1"/>
  <c r="C9" i="44" s="1"/>
  <c r="C14" i="44" s="1"/>
  <c r="Y11" i="118"/>
  <c r="X11" i="118"/>
  <c r="Z11" i="118"/>
  <c r="M4" i="130"/>
  <c r="W10" i="130"/>
  <c r="AD157" i="158" a="1"/>
  <c r="AD165" i="158" a="1"/>
  <c r="AD173" i="158" a="1"/>
  <c r="AD181" i="158" a="1"/>
  <c r="AD189" i="158" a="1"/>
  <c r="AD197" i="158" a="1"/>
  <c r="AD205" i="158" a="1"/>
  <c r="AD213" i="158" a="1"/>
  <c r="AD221" i="158" a="1"/>
  <c r="AD211" i="158" a="1"/>
  <c r="AD158" i="158" a="1"/>
  <c r="AD190" i="158" a="1"/>
  <c r="AD222" i="158" a="1"/>
  <c r="AD195" i="158" a="1"/>
  <c r="AD179" i="158" a="1"/>
  <c r="AD227" i="158" a="1"/>
  <c r="AD212" i="158" a="1"/>
  <c r="AD166" i="158" a="1"/>
  <c r="AD206" i="158" a="1"/>
  <c r="AD159" i="158" a="1"/>
  <c r="AD167" i="158" a="1"/>
  <c r="AD175" i="158" a="1"/>
  <c r="AD183" i="158" a="1"/>
  <c r="AD191" i="158" a="1"/>
  <c r="AD199" i="158" a="1"/>
  <c r="AD207" i="158" a="1"/>
  <c r="AD215" i="158" a="1"/>
  <c r="AD223" i="158" a="1"/>
  <c r="AD160" i="158" a="1"/>
  <c r="AD168" i="158" a="1"/>
  <c r="AD176" i="158" a="1"/>
  <c r="AD184" i="158" a="1"/>
  <c r="AD192" i="158" a="1"/>
  <c r="AD200" i="158" a="1"/>
  <c r="AD208" i="158" a="1"/>
  <c r="AD216" i="158" a="1"/>
  <c r="AD224" i="158" a="1"/>
  <c r="AD171" i="158" a="1"/>
  <c r="AD187" i="158" a="1"/>
  <c r="AD219" i="158" a="1"/>
  <c r="AD164" i="158" a="1"/>
  <c r="AD180" i="158" a="1"/>
  <c r="AD196" i="158" a="1"/>
  <c r="AD174" i="158" a="1"/>
  <c r="AD198" i="158" a="1"/>
  <c r="AD161" i="158" a="1"/>
  <c r="AD169" i="158" a="1"/>
  <c r="AD177" i="158" a="1"/>
  <c r="AD185" i="158" a="1"/>
  <c r="AD193" i="158" a="1"/>
  <c r="AD201" i="158" a="1"/>
  <c r="AD209" i="158" a="1"/>
  <c r="AD217" i="158" a="1"/>
  <c r="AD225" i="158" a="1"/>
  <c r="AD163" i="158" a="1"/>
  <c r="AD203" i="158" a="1"/>
  <c r="AD172" i="158" a="1"/>
  <c r="AD188" i="158" a="1"/>
  <c r="AD204" i="158" a="1"/>
  <c r="AD220" i="158" a="1"/>
  <c r="AD182" i="158" a="1"/>
  <c r="AD214" i="158" a="1"/>
  <c r="AD110" i="158" a="1"/>
  <c r="AD162" i="158" a="1"/>
  <c r="AD170" i="158" a="1"/>
  <c r="AD178" i="158" a="1"/>
  <c r="AD186" i="158" a="1"/>
  <c r="AD194" i="158" a="1"/>
  <c r="AD202" i="158" a="1"/>
  <c r="AD210" i="158" a="1"/>
  <c r="AD218" i="158" a="1"/>
  <c r="AD226" i="158" a="1"/>
  <c r="T164" i="158"/>
  <c r="AB164" i="158" a="1"/>
  <c r="T172" i="158"/>
  <c r="AB172" i="158" a="1"/>
  <c r="T180" i="158"/>
  <c r="AB180" i="158" a="1"/>
  <c r="T188" i="158"/>
  <c r="AB188" i="158" a="1"/>
  <c r="T196" i="158"/>
  <c r="AB196" i="158" a="1"/>
  <c r="T204" i="158"/>
  <c r="AB204" i="158" a="1"/>
  <c r="T212" i="158"/>
  <c r="AB212" i="158" a="1"/>
  <c r="T220" i="158"/>
  <c r="AB220" i="158" a="1"/>
  <c r="T157" i="158"/>
  <c r="AB157" i="158" a="1"/>
  <c r="T181" i="158"/>
  <c r="AB181" i="158" a="1"/>
  <c r="T221" i="158"/>
  <c r="AB221" i="158" a="1"/>
  <c r="T178" i="158"/>
  <c r="AB178" i="158" a="1"/>
  <c r="T205" i="158"/>
  <c r="AB205" i="158" a="1"/>
  <c r="T166" i="158"/>
  <c r="AB166" i="158" a="1"/>
  <c r="T206" i="158"/>
  <c r="AB206" i="158" a="1"/>
  <c r="T162" i="158"/>
  <c r="AB162" i="158" a="1"/>
  <c r="T165" i="158"/>
  <c r="AB165" i="158" a="1"/>
  <c r="T173" i="158"/>
  <c r="AB173" i="158" a="1"/>
  <c r="T189" i="158"/>
  <c r="AB189" i="158" a="1"/>
  <c r="T197" i="158"/>
  <c r="AB197" i="158" a="1"/>
  <c r="T213" i="158"/>
  <c r="AB213" i="158" a="1"/>
  <c r="T158" i="158"/>
  <c r="AB158" i="158" a="1"/>
  <c r="T174" i="158"/>
  <c r="AB174" i="158" a="1"/>
  <c r="T182" i="158"/>
  <c r="AB182" i="158" a="1"/>
  <c r="T190" i="158"/>
  <c r="AB190" i="158" a="1"/>
  <c r="T198" i="158"/>
  <c r="AB198" i="158" a="1"/>
  <c r="T214" i="158"/>
  <c r="AB214" i="158" a="1"/>
  <c r="T222" i="158"/>
  <c r="AB222" i="158" a="1"/>
  <c r="T159" i="158"/>
  <c r="AB159" i="158" a="1"/>
  <c r="T167" i="158"/>
  <c r="AB167" i="158" a="1"/>
  <c r="T175" i="158"/>
  <c r="AB175" i="158" a="1"/>
  <c r="T183" i="158"/>
  <c r="AB183" i="158" a="1"/>
  <c r="T191" i="158"/>
  <c r="AB191" i="158" a="1"/>
  <c r="T199" i="158"/>
  <c r="AB199" i="158" a="1"/>
  <c r="T207" i="158"/>
  <c r="AB207" i="158" a="1"/>
  <c r="T215" i="158"/>
  <c r="AB215" i="158" a="1"/>
  <c r="T223" i="158"/>
  <c r="AB223" i="158" a="1"/>
  <c r="T194" i="158"/>
  <c r="AB194" i="158" a="1"/>
  <c r="T160" i="158"/>
  <c r="AB160" i="158" a="1"/>
  <c r="T168" i="158"/>
  <c r="AB168" i="158" a="1"/>
  <c r="T176" i="158"/>
  <c r="AB176" i="158" a="1"/>
  <c r="T184" i="158"/>
  <c r="AB184" i="158" a="1"/>
  <c r="T192" i="158"/>
  <c r="AB192" i="158" a="1"/>
  <c r="T200" i="158"/>
  <c r="AB200" i="158" a="1"/>
  <c r="T208" i="158"/>
  <c r="AB208" i="158" a="1"/>
  <c r="T216" i="158"/>
  <c r="AB216" i="158" a="1"/>
  <c r="T224" i="158"/>
  <c r="AB224" i="158" a="1"/>
  <c r="T161" i="158"/>
  <c r="AB161" i="158" a="1"/>
  <c r="T169" i="158"/>
  <c r="AB169" i="158" a="1"/>
  <c r="T177" i="158"/>
  <c r="AB177" i="158" a="1"/>
  <c r="T185" i="158"/>
  <c r="AB185" i="158" a="1"/>
  <c r="T193" i="158"/>
  <c r="AB193" i="158" a="1"/>
  <c r="T201" i="158"/>
  <c r="AB201" i="158" a="1"/>
  <c r="T209" i="158"/>
  <c r="AB209" i="158" a="1"/>
  <c r="T217" i="158"/>
  <c r="AB217" i="158" a="1"/>
  <c r="T225" i="158"/>
  <c r="AB225" i="158" a="1"/>
  <c r="T170" i="158"/>
  <c r="AB170" i="158" a="1"/>
  <c r="T202" i="158"/>
  <c r="AB202" i="158" a="1"/>
  <c r="T210" i="158"/>
  <c r="AB210" i="158" a="1"/>
  <c r="T218" i="158"/>
  <c r="AB218" i="158" a="1"/>
  <c r="T226" i="158"/>
  <c r="AB226" i="158" a="1"/>
  <c r="T186" i="158"/>
  <c r="AB186" i="158" a="1"/>
  <c r="T163" i="158"/>
  <c r="AB163" i="158" a="1"/>
  <c r="T171" i="158"/>
  <c r="AB171" i="158" a="1"/>
  <c r="T179" i="158"/>
  <c r="AB179" i="158" a="1"/>
  <c r="T187" i="158"/>
  <c r="AB187" i="158" a="1"/>
  <c r="T195" i="158"/>
  <c r="AB195" i="158" a="1"/>
  <c r="T203" i="158"/>
  <c r="AB203" i="158" a="1"/>
  <c r="T211" i="158"/>
  <c r="AB211" i="158" a="1"/>
  <c r="T219" i="158"/>
  <c r="AB219" i="158" a="1"/>
  <c r="T227" i="158"/>
  <c r="AB227" i="158" a="1"/>
  <c r="T110" i="158"/>
  <c r="AB110" i="158" a="1"/>
  <c r="G1051" i="44"/>
  <c r="L106" i="158"/>
  <c r="M106" i="158" s="1"/>
  <c r="U161" i="158"/>
  <c r="X161" i="158"/>
  <c r="Y161" i="158" s="1"/>
  <c r="U169" i="158"/>
  <c r="X169" i="158"/>
  <c r="Y169" i="158" s="1"/>
  <c r="U177" i="158"/>
  <c r="X177" i="158"/>
  <c r="Y177" i="158" s="1"/>
  <c r="U185" i="158"/>
  <c r="X185" i="158"/>
  <c r="Y185" i="158" s="1"/>
  <c r="U193" i="158"/>
  <c r="X193" i="158"/>
  <c r="Y193" i="158" s="1"/>
  <c r="U201" i="158"/>
  <c r="X201" i="158"/>
  <c r="Y201" i="158" s="1"/>
  <c r="U209" i="158"/>
  <c r="X209" i="158"/>
  <c r="Y209" i="158" s="1"/>
  <c r="U217" i="158"/>
  <c r="X217" i="158"/>
  <c r="Y217" i="158" s="1"/>
  <c r="U225" i="158"/>
  <c r="X225" i="158"/>
  <c r="Y225" i="158" s="1"/>
  <c r="U162" i="158"/>
  <c r="X162" i="158"/>
  <c r="Y162" i="158" s="1"/>
  <c r="U170" i="158"/>
  <c r="X170" i="158"/>
  <c r="Y170" i="158" s="1"/>
  <c r="U178" i="158"/>
  <c r="X178" i="158"/>
  <c r="Y178" i="158" s="1"/>
  <c r="U186" i="158"/>
  <c r="X186" i="158"/>
  <c r="Y186" i="158" s="1"/>
  <c r="U194" i="158"/>
  <c r="X194" i="158"/>
  <c r="Y194" i="158" s="1"/>
  <c r="U202" i="158"/>
  <c r="X202" i="158"/>
  <c r="Y202" i="158" s="1"/>
  <c r="U210" i="158"/>
  <c r="X210" i="158"/>
  <c r="Y210" i="158" s="1"/>
  <c r="U218" i="158"/>
  <c r="X218" i="158"/>
  <c r="Y218" i="158" s="1"/>
  <c r="U226" i="158"/>
  <c r="X226" i="158"/>
  <c r="Y226" i="158" s="1"/>
  <c r="U160" i="158"/>
  <c r="X160" i="158"/>
  <c r="Y160" i="158" s="1"/>
  <c r="U168" i="158"/>
  <c r="X168" i="158"/>
  <c r="Y168" i="158" s="1"/>
  <c r="U176" i="158"/>
  <c r="X176" i="158"/>
  <c r="Y176" i="158" s="1"/>
  <c r="U184" i="158"/>
  <c r="X184" i="158"/>
  <c r="Y184" i="158" s="1"/>
  <c r="U192" i="158"/>
  <c r="X192" i="158"/>
  <c r="Y192" i="158" s="1"/>
  <c r="U200" i="158"/>
  <c r="X200" i="158"/>
  <c r="Y200" i="158" s="1"/>
  <c r="U208" i="158"/>
  <c r="X208" i="158"/>
  <c r="Y208" i="158" s="1"/>
  <c r="U216" i="158"/>
  <c r="X216" i="158"/>
  <c r="Y216" i="158" s="1"/>
  <c r="U224" i="158"/>
  <c r="X224" i="158"/>
  <c r="Y224" i="158" s="1"/>
  <c r="U163" i="158"/>
  <c r="X163" i="158"/>
  <c r="Y163" i="158" s="1"/>
  <c r="U171" i="158"/>
  <c r="X171" i="158"/>
  <c r="Y171" i="158" s="1"/>
  <c r="U179" i="158"/>
  <c r="X179" i="158"/>
  <c r="Y179" i="158" s="1"/>
  <c r="U187" i="158"/>
  <c r="X187" i="158"/>
  <c r="Y187" i="158" s="1"/>
  <c r="U195" i="158"/>
  <c r="X195" i="158"/>
  <c r="Y195" i="158" s="1"/>
  <c r="U203" i="158"/>
  <c r="X203" i="158"/>
  <c r="Y203" i="158" s="1"/>
  <c r="U211" i="158"/>
  <c r="X211" i="158"/>
  <c r="Y211" i="158" s="1"/>
  <c r="U219" i="158"/>
  <c r="X219" i="158"/>
  <c r="Y219" i="158" s="1"/>
  <c r="U227" i="158"/>
  <c r="X227" i="158"/>
  <c r="Y227" i="158" s="1"/>
  <c r="U196" i="158"/>
  <c r="X196" i="158"/>
  <c r="Y196" i="158" s="1"/>
  <c r="U157" i="158"/>
  <c r="X157" i="158"/>
  <c r="Y157" i="158" s="1"/>
  <c r="U165" i="158"/>
  <c r="X165" i="158"/>
  <c r="Y165" i="158" s="1"/>
  <c r="U173" i="158"/>
  <c r="X173" i="158"/>
  <c r="Y173" i="158" s="1"/>
  <c r="U181" i="158"/>
  <c r="X181" i="158"/>
  <c r="Y181" i="158" s="1"/>
  <c r="U189" i="158"/>
  <c r="X189" i="158"/>
  <c r="Y189" i="158" s="1"/>
  <c r="U197" i="158"/>
  <c r="X197" i="158"/>
  <c r="Y197" i="158" s="1"/>
  <c r="U205" i="158"/>
  <c r="X205" i="158"/>
  <c r="Y205" i="158" s="1"/>
  <c r="U213" i="158"/>
  <c r="X213" i="158"/>
  <c r="Y213" i="158" s="1"/>
  <c r="U221" i="158"/>
  <c r="X221" i="158"/>
  <c r="Y221" i="158" s="1"/>
  <c r="U164" i="158"/>
  <c r="X164" i="158"/>
  <c r="Y164" i="158" s="1"/>
  <c r="U188" i="158"/>
  <c r="X188" i="158"/>
  <c r="Y188" i="158" s="1"/>
  <c r="U212" i="158"/>
  <c r="X212" i="158"/>
  <c r="Y212" i="158" s="1"/>
  <c r="U158" i="158"/>
  <c r="X158" i="158"/>
  <c r="Y158" i="158" s="1"/>
  <c r="U166" i="158"/>
  <c r="X166" i="158"/>
  <c r="Y166" i="158" s="1"/>
  <c r="U174" i="158"/>
  <c r="X174" i="158"/>
  <c r="Y174" i="158" s="1"/>
  <c r="U182" i="158"/>
  <c r="X182" i="158"/>
  <c r="Y182" i="158" s="1"/>
  <c r="U190" i="158"/>
  <c r="X190" i="158"/>
  <c r="Y190" i="158" s="1"/>
  <c r="U198" i="158"/>
  <c r="X198" i="158"/>
  <c r="Y198" i="158" s="1"/>
  <c r="U206" i="158"/>
  <c r="X206" i="158"/>
  <c r="Y206" i="158" s="1"/>
  <c r="U214" i="158"/>
  <c r="X214" i="158"/>
  <c r="Y214" i="158" s="1"/>
  <c r="U222" i="158"/>
  <c r="X222" i="158"/>
  <c r="Y222" i="158" s="1"/>
  <c r="U172" i="158"/>
  <c r="X172" i="158"/>
  <c r="Y172" i="158" s="1"/>
  <c r="U180" i="158"/>
  <c r="X180" i="158"/>
  <c r="Y180" i="158" s="1"/>
  <c r="U204" i="158"/>
  <c r="X204" i="158"/>
  <c r="Y204" i="158" s="1"/>
  <c r="U220" i="158"/>
  <c r="X220" i="158"/>
  <c r="Y220" i="158" s="1"/>
  <c r="U159" i="158"/>
  <c r="X159" i="158"/>
  <c r="Y159" i="158" s="1"/>
  <c r="U167" i="158"/>
  <c r="X167" i="158"/>
  <c r="Y167" i="158" s="1"/>
  <c r="U175" i="158"/>
  <c r="X175" i="158"/>
  <c r="Y175" i="158" s="1"/>
  <c r="U183" i="158"/>
  <c r="X183" i="158"/>
  <c r="Y183" i="158" s="1"/>
  <c r="U191" i="158"/>
  <c r="X191" i="158"/>
  <c r="Y191" i="158" s="1"/>
  <c r="U199" i="158"/>
  <c r="X199" i="158"/>
  <c r="Y199" i="158" s="1"/>
  <c r="U207" i="158"/>
  <c r="X207" i="158"/>
  <c r="Y207" i="158" s="1"/>
  <c r="U215" i="158"/>
  <c r="X215" i="158"/>
  <c r="Y215" i="158" s="1"/>
  <c r="U223" i="158"/>
  <c r="X223" i="158"/>
  <c r="Y223" i="158" s="1"/>
  <c r="U110" i="158"/>
  <c r="X110" i="158"/>
  <c r="Y110" i="158" s="1"/>
  <c r="K109" i="158"/>
  <c r="AC109" i="158" s="1" a="1"/>
  <c r="L105" i="158"/>
  <c r="N159" i="158"/>
  <c r="M159" i="158"/>
  <c r="P159" i="158"/>
  <c r="Q159" i="158"/>
  <c r="L159" i="158"/>
  <c r="O159" i="158"/>
  <c r="N167" i="158"/>
  <c r="M167" i="158"/>
  <c r="P167" i="158"/>
  <c r="O167" i="158"/>
  <c r="L167" i="158"/>
  <c r="Q167" i="158"/>
  <c r="N175" i="158"/>
  <c r="M175" i="158"/>
  <c r="P175" i="158"/>
  <c r="Q175" i="158"/>
  <c r="L175" i="158"/>
  <c r="O175" i="158"/>
  <c r="N183" i="158"/>
  <c r="M183" i="158"/>
  <c r="P183" i="158"/>
  <c r="O183" i="158"/>
  <c r="L183" i="158"/>
  <c r="Q183" i="158"/>
  <c r="N191" i="158"/>
  <c r="P191" i="158"/>
  <c r="M191" i="158"/>
  <c r="L191" i="158"/>
  <c r="Q191" i="158"/>
  <c r="O191" i="158"/>
  <c r="N199" i="158"/>
  <c r="M199" i="158"/>
  <c r="Q199" i="158"/>
  <c r="P199" i="158"/>
  <c r="O199" i="158"/>
  <c r="L199" i="158"/>
  <c r="N207" i="158"/>
  <c r="L207" i="158"/>
  <c r="Q207" i="158"/>
  <c r="P207" i="158"/>
  <c r="O207" i="158"/>
  <c r="M207" i="158"/>
  <c r="N215" i="158"/>
  <c r="M215" i="158"/>
  <c r="L215" i="158"/>
  <c r="Q215" i="158"/>
  <c r="O215" i="158"/>
  <c r="P215" i="158"/>
  <c r="N223" i="158"/>
  <c r="M223" i="158"/>
  <c r="Q223" i="158"/>
  <c r="L223" i="158"/>
  <c r="O223" i="158"/>
  <c r="P223" i="158"/>
  <c r="L160" i="158"/>
  <c r="P160" i="158"/>
  <c r="M160" i="158"/>
  <c r="O160" i="158"/>
  <c r="N160" i="158"/>
  <c r="Q160" i="158"/>
  <c r="L168" i="158"/>
  <c r="P168" i="158"/>
  <c r="M168" i="158"/>
  <c r="O168" i="158"/>
  <c r="Q168" i="158"/>
  <c r="N168" i="158"/>
  <c r="L176" i="158"/>
  <c r="P176" i="158"/>
  <c r="M176" i="158"/>
  <c r="O176" i="158"/>
  <c r="Q176" i="158"/>
  <c r="N176" i="158"/>
  <c r="L184" i="158"/>
  <c r="P184" i="158"/>
  <c r="O184" i="158"/>
  <c r="M184" i="158"/>
  <c r="Q184" i="158"/>
  <c r="N184" i="158"/>
  <c r="L192" i="158"/>
  <c r="P192" i="158"/>
  <c r="M192" i="158"/>
  <c r="O192" i="158"/>
  <c r="N192" i="158"/>
  <c r="Q192" i="158"/>
  <c r="L200" i="158"/>
  <c r="P200" i="158"/>
  <c r="N200" i="158"/>
  <c r="Q200" i="158"/>
  <c r="M200" i="158"/>
  <c r="O200" i="158"/>
  <c r="L208" i="158"/>
  <c r="P208" i="158"/>
  <c r="M208" i="158"/>
  <c r="O208" i="158"/>
  <c r="N208" i="158"/>
  <c r="Q208" i="158"/>
  <c r="L216" i="158"/>
  <c r="P216" i="158"/>
  <c r="O216" i="158"/>
  <c r="M216" i="158"/>
  <c r="Q216" i="158"/>
  <c r="N216" i="158"/>
  <c r="L224" i="158"/>
  <c r="P224" i="158"/>
  <c r="M224" i="158"/>
  <c r="Q224" i="158"/>
  <c r="N224" i="158"/>
  <c r="O224" i="158"/>
  <c r="N161" i="158"/>
  <c r="Q161" i="158"/>
  <c r="L161" i="158"/>
  <c r="O161" i="158"/>
  <c r="P161" i="158"/>
  <c r="M161" i="158"/>
  <c r="N177" i="158"/>
  <c r="Q177" i="158"/>
  <c r="O177" i="158"/>
  <c r="L177" i="158"/>
  <c r="P177" i="158"/>
  <c r="M177" i="158"/>
  <c r="N193" i="158"/>
  <c r="Q193" i="158"/>
  <c r="O193" i="158"/>
  <c r="L193" i="158"/>
  <c r="M193" i="158"/>
  <c r="P193" i="158"/>
  <c r="N209" i="158"/>
  <c r="Q209" i="158"/>
  <c r="L209" i="158"/>
  <c r="O209" i="158"/>
  <c r="P209" i="158"/>
  <c r="M209" i="158"/>
  <c r="N225" i="158"/>
  <c r="Q225" i="158"/>
  <c r="M225" i="158"/>
  <c r="P225" i="158"/>
  <c r="O225" i="158"/>
  <c r="L225" i="158"/>
  <c r="N169" i="158"/>
  <c r="L169" i="158"/>
  <c r="O169" i="158"/>
  <c r="M169" i="158"/>
  <c r="Q169" i="158"/>
  <c r="P169" i="158"/>
  <c r="N185" i="158"/>
  <c r="L185" i="158"/>
  <c r="O185" i="158"/>
  <c r="M185" i="158"/>
  <c r="P185" i="158"/>
  <c r="Q185" i="158"/>
  <c r="N201" i="158"/>
  <c r="L201" i="158"/>
  <c r="Q201" i="158"/>
  <c r="O201" i="158"/>
  <c r="M201" i="158"/>
  <c r="P201" i="158"/>
  <c r="N217" i="158"/>
  <c r="L217" i="158"/>
  <c r="M217" i="158"/>
  <c r="P217" i="158"/>
  <c r="O217" i="158"/>
  <c r="Q217" i="158"/>
  <c r="P162" i="158"/>
  <c r="L162" i="158"/>
  <c r="N162" i="158"/>
  <c r="M162" i="158"/>
  <c r="Q162" i="158"/>
  <c r="O162" i="158"/>
  <c r="P170" i="158"/>
  <c r="L170" i="158"/>
  <c r="Q170" i="158"/>
  <c r="N170" i="158"/>
  <c r="M170" i="158"/>
  <c r="O170" i="158"/>
  <c r="P178" i="158"/>
  <c r="L178" i="158"/>
  <c r="N178" i="158"/>
  <c r="M178" i="158"/>
  <c r="O178" i="158"/>
  <c r="Q178" i="158"/>
  <c r="P186" i="158"/>
  <c r="L186" i="158"/>
  <c r="Q186" i="158"/>
  <c r="N186" i="158"/>
  <c r="O186" i="158"/>
  <c r="M186" i="158"/>
  <c r="P194" i="158"/>
  <c r="L194" i="158"/>
  <c r="N194" i="158"/>
  <c r="M194" i="158"/>
  <c r="Q194" i="158"/>
  <c r="O194" i="158"/>
  <c r="P202" i="158"/>
  <c r="L202" i="158"/>
  <c r="Q202" i="158"/>
  <c r="N202" i="158"/>
  <c r="M202" i="158"/>
  <c r="O202" i="158"/>
  <c r="P210" i="158"/>
  <c r="L210" i="158"/>
  <c r="O210" i="158"/>
  <c r="M210" i="158"/>
  <c r="N210" i="158"/>
  <c r="Q210" i="158"/>
  <c r="P218" i="158"/>
  <c r="L218" i="158"/>
  <c r="Q218" i="158"/>
  <c r="O218" i="158"/>
  <c r="M218" i="158"/>
  <c r="N218" i="158"/>
  <c r="P226" i="158"/>
  <c r="L226" i="158"/>
  <c r="Q226" i="158"/>
  <c r="N226" i="158"/>
  <c r="M226" i="158"/>
  <c r="O226" i="158"/>
  <c r="N163" i="158"/>
  <c r="P163" i="158"/>
  <c r="M163" i="158"/>
  <c r="Q163" i="158"/>
  <c r="L163" i="158"/>
  <c r="O163" i="158"/>
  <c r="N171" i="158"/>
  <c r="M171" i="158"/>
  <c r="L171" i="158"/>
  <c r="P171" i="158"/>
  <c r="Q171" i="158"/>
  <c r="O171" i="158"/>
  <c r="N179" i="158"/>
  <c r="P179" i="158"/>
  <c r="Q179" i="158"/>
  <c r="M179" i="158"/>
  <c r="O179" i="158"/>
  <c r="L179" i="158"/>
  <c r="N187" i="158"/>
  <c r="M187" i="158"/>
  <c r="L187" i="158"/>
  <c r="P187" i="158"/>
  <c r="O187" i="158"/>
  <c r="Q187" i="158"/>
  <c r="N195" i="158"/>
  <c r="P195" i="158"/>
  <c r="Q195" i="158"/>
  <c r="L195" i="158"/>
  <c r="M195" i="158"/>
  <c r="O195" i="158"/>
  <c r="N203" i="158"/>
  <c r="L203" i="158"/>
  <c r="Q203" i="158"/>
  <c r="M203" i="158"/>
  <c r="P203" i="158"/>
  <c r="O203" i="158"/>
  <c r="N211" i="158"/>
  <c r="P211" i="158"/>
  <c r="L211" i="158"/>
  <c r="M211" i="158"/>
  <c r="Q211" i="158"/>
  <c r="O211" i="158"/>
  <c r="N219" i="158"/>
  <c r="M219" i="158"/>
  <c r="O219" i="158"/>
  <c r="L219" i="158"/>
  <c r="P219" i="158"/>
  <c r="Q219" i="158"/>
  <c r="N227" i="158"/>
  <c r="P227" i="158"/>
  <c r="M227" i="158"/>
  <c r="O227" i="158"/>
  <c r="L227" i="158"/>
  <c r="Q227" i="158"/>
  <c r="L164" i="158"/>
  <c r="P164" i="158"/>
  <c r="M164" i="158"/>
  <c r="O164" i="158"/>
  <c r="Q164" i="158"/>
  <c r="N164" i="158"/>
  <c r="L172" i="158"/>
  <c r="P172" i="158"/>
  <c r="O172" i="158"/>
  <c r="Q172" i="158"/>
  <c r="M172" i="158"/>
  <c r="N172" i="158"/>
  <c r="L180" i="158"/>
  <c r="P180" i="158"/>
  <c r="M180" i="158"/>
  <c r="O180" i="158"/>
  <c r="N180" i="158"/>
  <c r="Q180" i="158"/>
  <c r="L188" i="158"/>
  <c r="P188" i="158"/>
  <c r="O188" i="158"/>
  <c r="Q188" i="158"/>
  <c r="M188" i="158"/>
  <c r="N188" i="158"/>
  <c r="L196" i="158"/>
  <c r="P196" i="158"/>
  <c r="N196" i="158"/>
  <c r="Q196" i="158"/>
  <c r="O196" i="158"/>
  <c r="M196" i="158"/>
  <c r="L204" i="158"/>
  <c r="P204" i="158"/>
  <c r="O204" i="158"/>
  <c r="N204" i="158"/>
  <c r="Q204" i="158"/>
  <c r="M204" i="158"/>
  <c r="L212" i="158"/>
  <c r="P212" i="158"/>
  <c r="O212" i="158"/>
  <c r="M212" i="158"/>
  <c r="Q212" i="158"/>
  <c r="N212" i="158"/>
  <c r="L220" i="158"/>
  <c r="P220" i="158"/>
  <c r="O220" i="158"/>
  <c r="Q220" i="158"/>
  <c r="M220" i="158"/>
  <c r="N220" i="158"/>
  <c r="N157" i="158"/>
  <c r="L157" i="158"/>
  <c r="O157" i="158"/>
  <c r="Q157" i="158"/>
  <c r="P157" i="158"/>
  <c r="M157" i="158"/>
  <c r="N165" i="158"/>
  <c r="O165" i="158"/>
  <c r="Q165" i="158"/>
  <c r="P165" i="158"/>
  <c r="L165" i="158"/>
  <c r="M165" i="158"/>
  <c r="N173" i="158"/>
  <c r="L173" i="158"/>
  <c r="O173" i="158"/>
  <c r="Q173" i="158"/>
  <c r="M173" i="158"/>
  <c r="P173" i="158"/>
  <c r="N181" i="158"/>
  <c r="O181" i="158"/>
  <c r="Q181" i="158"/>
  <c r="P181" i="158"/>
  <c r="M181" i="158"/>
  <c r="L181" i="158"/>
  <c r="N189" i="158"/>
  <c r="L189" i="158"/>
  <c r="O189" i="158"/>
  <c r="Q189" i="158"/>
  <c r="M189" i="158"/>
  <c r="P189" i="158"/>
  <c r="N197" i="158"/>
  <c r="O197" i="158"/>
  <c r="Q197" i="158"/>
  <c r="L197" i="158"/>
  <c r="M197" i="158"/>
  <c r="P197" i="158"/>
  <c r="N205" i="158"/>
  <c r="L205" i="158"/>
  <c r="Q205" i="158"/>
  <c r="O205" i="158"/>
  <c r="P205" i="158"/>
  <c r="M205" i="158"/>
  <c r="N213" i="158"/>
  <c r="O213" i="158"/>
  <c r="L213" i="158"/>
  <c r="Q213" i="158"/>
  <c r="M213" i="158"/>
  <c r="P213" i="158"/>
  <c r="N221" i="158"/>
  <c r="M221" i="158"/>
  <c r="L221" i="158"/>
  <c r="O221" i="158"/>
  <c r="P221" i="158"/>
  <c r="Q221" i="158"/>
  <c r="P158" i="158"/>
  <c r="L158" i="158"/>
  <c r="N158" i="158"/>
  <c r="Q158" i="158"/>
  <c r="O158" i="158"/>
  <c r="M158" i="158"/>
  <c r="P166" i="158"/>
  <c r="L166" i="158"/>
  <c r="N166" i="158"/>
  <c r="Q166" i="158"/>
  <c r="M166" i="158"/>
  <c r="O166" i="158"/>
  <c r="P174" i="158"/>
  <c r="L174" i="158"/>
  <c r="N174" i="158"/>
  <c r="Q174" i="158"/>
  <c r="O174" i="158"/>
  <c r="M174" i="158"/>
  <c r="P182" i="158"/>
  <c r="L182" i="158"/>
  <c r="N182" i="158"/>
  <c r="Q182" i="158"/>
  <c r="M182" i="158"/>
  <c r="O182" i="158"/>
  <c r="P190" i="158"/>
  <c r="L190" i="158"/>
  <c r="N190" i="158"/>
  <c r="Q190" i="158"/>
  <c r="M190" i="158"/>
  <c r="O190" i="158"/>
  <c r="P198" i="158"/>
  <c r="L198" i="158"/>
  <c r="N198" i="158"/>
  <c r="Q198" i="158"/>
  <c r="M198" i="158"/>
  <c r="O198" i="158"/>
  <c r="P206" i="158"/>
  <c r="L206" i="158"/>
  <c r="N206" i="158"/>
  <c r="O206" i="158"/>
  <c r="M206" i="158"/>
  <c r="Q206" i="158"/>
  <c r="P214" i="158"/>
  <c r="L214" i="158"/>
  <c r="O214" i="158"/>
  <c r="M214" i="158"/>
  <c r="N214" i="158"/>
  <c r="Q214" i="158"/>
  <c r="P222" i="158"/>
  <c r="L222" i="158"/>
  <c r="N222" i="158"/>
  <c r="Q222" i="158"/>
  <c r="M222" i="158"/>
  <c r="O222" i="158"/>
  <c r="N110" i="158"/>
  <c r="O110" i="158"/>
  <c r="P110" i="158"/>
  <c r="Q110" i="158"/>
  <c r="L110" i="158"/>
  <c r="M110" i="158"/>
  <c r="L20" i="158"/>
  <c r="L28" i="158"/>
  <c r="M28" i="158" s="1"/>
  <c r="L36" i="158"/>
  <c r="L44" i="158"/>
  <c r="M44" i="158" s="1"/>
  <c r="L52" i="158"/>
  <c r="M52" i="158" s="1"/>
  <c r="L60" i="158"/>
  <c r="M60" i="158" s="1"/>
  <c r="L68" i="158"/>
  <c r="M68" i="158" s="1"/>
  <c r="L76" i="158"/>
  <c r="M76" i="158" s="1"/>
  <c r="L84" i="158"/>
  <c r="M84" i="158" s="1"/>
  <c r="L92" i="158"/>
  <c r="M92" i="158" s="1"/>
  <c r="L100" i="158"/>
  <c r="M100" i="158" s="1"/>
  <c r="L11" i="158"/>
  <c r="M11" i="158" s="1"/>
  <c r="L58" i="158"/>
  <c r="M58" i="158" s="1"/>
  <c r="L9" i="158"/>
  <c r="L19" i="158"/>
  <c r="L51" i="158"/>
  <c r="M51" i="158" s="1"/>
  <c r="L67" i="158"/>
  <c r="M67" i="158" s="1"/>
  <c r="L99" i="158"/>
  <c r="M99" i="158" s="1"/>
  <c r="L21" i="158"/>
  <c r="L29" i="158"/>
  <c r="M29" i="158" s="1"/>
  <c r="L37" i="158"/>
  <c r="M37" i="158" s="1"/>
  <c r="L45" i="158"/>
  <c r="M45" i="158" s="1"/>
  <c r="L53" i="158"/>
  <c r="M53" i="158" s="1"/>
  <c r="L61" i="158"/>
  <c r="M61" i="158" s="1"/>
  <c r="L69" i="158"/>
  <c r="M69" i="158" s="1"/>
  <c r="L77" i="158"/>
  <c r="M77" i="158" s="1"/>
  <c r="L85" i="158"/>
  <c r="M85" i="158" s="1"/>
  <c r="L93" i="158"/>
  <c r="M93" i="158" s="1"/>
  <c r="L101" i="158"/>
  <c r="M101" i="158" s="1"/>
  <c r="L12" i="158"/>
  <c r="M12" i="158" s="1"/>
  <c r="L90" i="158"/>
  <c r="M90" i="158" s="1"/>
  <c r="L35" i="158"/>
  <c r="L91" i="158"/>
  <c r="M91" i="158" s="1"/>
  <c r="L22" i="158"/>
  <c r="M22" i="158" s="1"/>
  <c r="L30" i="158"/>
  <c r="M30" i="158" s="1"/>
  <c r="L38" i="158"/>
  <c r="M38" i="158" s="1"/>
  <c r="L46" i="158"/>
  <c r="M46" i="158" s="1"/>
  <c r="L54" i="158"/>
  <c r="M54" i="158" s="1"/>
  <c r="L62" i="158"/>
  <c r="M62" i="158" s="1"/>
  <c r="L70" i="158"/>
  <c r="M70" i="158" s="1"/>
  <c r="L78" i="158"/>
  <c r="M78" i="158" s="1"/>
  <c r="L86" i="158"/>
  <c r="M86" i="158" s="1"/>
  <c r="L94" i="158"/>
  <c r="M94" i="158" s="1"/>
  <c r="L102" i="158"/>
  <c r="M102" i="158" s="1"/>
  <c r="L13" i="158"/>
  <c r="M13" i="158" s="1"/>
  <c r="L43" i="158"/>
  <c r="M43" i="158" s="1"/>
  <c r="L15" i="158"/>
  <c r="M15" i="158" s="1"/>
  <c r="L23" i="158"/>
  <c r="M23" i="158" s="1"/>
  <c r="L31" i="158"/>
  <c r="M31" i="158" s="1"/>
  <c r="L39" i="158"/>
  <c r="M39" i="158" s="1"/>
  <c r="L47" i="158"/>
  <c r="M47" i="158" s="1"/>
  <c r="L55" i="158"/>
  <c r="M55" i="158" s="1"/>
  <c r="L63" i="158"/>
  <c r="M63" i="158" s="1"/>
  <c r="L71" i="158"/>
  <c r="M71" i="158" s="1"/>
  <c r="L79" i="158"/>
  <c r="M79" i="158" s="1"/>
  <c r="L87" i="158"/>
  <c r="M87" i="158" s="1"/>
  <c r="L95" i="158"/>
  <c r="M95" i="158" s="1"/>
  <c r="L103" i="158"/>
  <c r="M103" i="158" s="1"/>
  <c r="L14" i="158"/>
  <c r="M14" i="158" s="1"/>
  <c r="L82" i="158"/>
  <c r="M82" i="158" s="1"/>
  <c r="L83" i="158"/>
  <c r="M83" i="158" s="1"/>
  <c r="L16" i="158"/>
  <c r="L24" i="158"/>
  <c r="M24" i="158" s="1"/>
  <c r="L32" i="158"/>
  <c r="L40" i="158"/>
  <c r="M40" i="158" s="1"/>
  <c r="L48" i="158"/>
  <c r="M48" i="158" s="1"/>
  <c r="L56" i="158"/>
  <c r="M56" i="158" s="1"/>
  <c r="L64" i="158"/>
  <c r="M64" i="158" s="1"/>
  <c r="L72" i="158"/>
  <c r="M72" i="158" s="1"/>
  <c r="L80" i="158"/>
  <c r="M80" i="158" s="1"/>
  <c r="L88" i="158"/>
  <c r="M88" i="158" s="1"/>
  <c r="L96" i="158"/>
  <c r="M96" i="158" s="1"/>
  <c r="L104" i="158"/>
  <c r="L50" i="158"/>
  <c r="M50" i="158" s="1"/>
  <c r="L98" i="158"/>
  <c r="M98" i="158" s="1"/>
  <c r="L27" i="158"/>
  <c r="M27" i="158" s="1"/>
  <c r="L59" i="158"/>
  <c r="M59" i="158" s="1"/>
  <c r="L75" i="158"/>
  <c r="M75" i="158" s="1"/>
  <c r="L10" i="158"/>
  <c r="L17" i="158"/>
  <c r="L25" i="158"/>
  <c r="L33" i="158"/>
  <c r="M33" i="158" s="1"/>
  <c r="L41" i="158"/>
  <c r="M41" i="158" s="1"/>
  <c r="L49" i="158"/>
  <c r="M49" i="158" s="1"/>
  <c r="L57" i="158"/>
  <c r="M57" i="158" s="1"/>
  <c r="L65" i="158"/>
  <c r="M65" i="158" s="1"/>
  <c r="L73" i="158"/>
  <c r="M73" i="158" s="1"/>
  <c r="L81" i="158"/>
  <c r="M81" i="158" s="1"/>
  <c r="L89" i="158"/>
  <c r="M89" i="158" s="1"/>
  <c r="L97" i="158"/>
  <c r="M97" i="158" s="1"/>
  <c r="L8" i="158"/>
  <c r="M8" i="158" s="1"/>
  <c r="L18" i="158"/>
  <c r="L26" i="158"/>
  <c r="L34" i="158"/>
  <c r="M34" i="158" s="1"/>
  <c r="L42" i="158"/>
  <c r="M42" i="158" s="1"/>
  <c r="L66" i="158"/>
  <c r="M66" i="158" s="1"/>
  <c r="L74" i="158"/>
  <c r="M74" i="158" s="1"/>
  <c r="A6" i="44"/>
  <c r="C7" i="158"/>
  <c r="H7" i="158"/>
  <c r="C128" i="158"/>
  <c r="C137" i="158"/>
  <c r="C145" i="158"/>
  <c r="C153" i="158"/>
  <c r="C161" i="158"/>
  <c r="C169" i="158"/>
  <c r="C177" i="158"/>
  <c r="C185" i="158"/>
  <c r="C193" i="158"/>
  <c r="C201" i="158"/>
  <c r="C209" i="158"/>
  <c r="C217" i="158"/>
  <c r="C225" i="158"/>
  <c r="C129" i="158"/>
  <c r="C138" i="158"/>
  <c r="C146" i="158"/>
  <c r="C154" i="158"/>
  <c r="C162" i="158"/>
  <c r="C170" i="158"/>
  <c r="C178" i="158"/>
  <c r="C186" i="158"/>
  <c r="C194" i="158"/>
  <c r="C202" i="158"/>
  <c r="C210" i="158"/>
  <c r="C218" i="158"/>
  <c r="C226" i="158"/>
  <c r="C130" i="158"/>
  <c r="C139" i="158"/>
  <c r="C147" i="158"/>
  <c r="C155" i="158"/>
  <c r="C163" i="158"/>
  <c r="C171" i="158"/>
  <c r="C179" i="158"/>
  <c r="C187" i="158"/>
  <c r="C195" i="158"/>
  <c r="C203" i="158"/>
  <c r="C211" i="158"/>
  <c r="C219" i="158"/>
  <c r="C227" i="158"/>
  <c r="C132" i="158"/>
  <c r="C140" i="158"/>
  <c r="C148" i="158"/>
  <c r="C156" i="158"/>
  <c r="C164" i="158"/>
  <c r="C172" i="158"/>
  <c r="C180" i="158"/>
  <c r="C188" i="158"/>
  <c r="C196" i="158"/>
  <c r="C204" i="158"/>
  <c r="C212" i="158"/>
  <c r="C220" i="158"/>
  <c r="C131" i="158"/>
  <c r="C133" i="158"/>
  <c r="C141" i="158"/>
  <c r="C149" i="158"/>
  <c r="C157" i="158"/>
  <c r="C165" i="158"/>
  <c r="C173" i="158"/>
  <c r="C181" i="158"/>
  <c r="C189" i="158"/>
  <c r="C197" i="158"/>
  <c r="C205" i="158"/>
  <c r="C213" i="158"/>
  <c r="C221" i="158"/>
  <c r="C109" i="158"/>
  <c r="C134" i="158"/>
  <c r="C142" i="158"/>
  <c r="C150" i="158"/>
  <c r="C158" i="158"/>
  <c r="C166" i="158"/>
  <c r="C174" i="158"/>
  <c r="C182" i="158"/>
  <c r="C190" i="158"/>
  <c r="C198" i="158"/>
  <c r="C206" i="158"/>
  <c r="C214" i="158"/>
  <c r="C222" i="158"/>
  <c r="C110" i="158"/>
  <c r="C126" i="158"/>
  <c r="C135" i="158"/>
  <c r="C143" i="158"/>
  <c r="C151" i="158"/>
  <c r="C159" i="158"/>
  <c r="C167" i="158"/>
  <c r="C175" i="158"/>
  <c r="C183" i="158"/>
  <c r="C191" i="158"/>
  <c r="C199" i="158"/>
  <c r="C207" i="158"/>
  <c r="C215" i="158"/>
  <c r="C223" i="158"/>
  <c r="C111" i="158"/>
  <c r="C127" i="158"/>
  <c r="C136" i="158"/>
  <c r="C144" i="158"/>
  <c r="C152" i="158"/>
  <c r="C160" i="158"/>
  <c r="C168" i="158"/>
  <c r="C176" i="158"/>
  <c r="C184" i="158"/>
  <c r="C192" i="158"/>
  <c r="C200" i="158"/>
  <c r="C208" i="158"/>
  <c r="C216" i="158"/>
  <c r="C224" i="158"/>
  <c r="G28" i="225"/>
  <c r="A27" i="225"/>
  <c r="H30" i="225"/>
  <c r="L7" i="158"/>
  <c r="B12" i="41"/>
  <c r="AC156" i="158" a="1"/>
  <c r="N156" i="158"/>
  <c r="P156" i="158"/>
  <c r="T156" i="158"/>
  <c r="AB156" i="158" a="1"/>
  <c r="O156" i="158"/>
  <c r="X156" i="158"/>
  <c r="AD156" i="158" a="1"/>
  <c r="M156" i="158"/>
  <c r="U156" i="158"/>
  <c r="O140" i="158"/>
  <c r="AD132" i="158" a="1"/>
  <c r="U145" i="158"/>
  <c r="AD131" i="158" a="1"/>
  <c r="AB130" i="158" a="1"/>
  <c r="AB135" i="158" a="1"/>
  <c r="AD137" i="158" a="1"/>
  <c r="AB155" i="158" a="1"/>
  <c r="N140" i="158"/>
  <c r="N134" i="158"/>
  <c r="P153" i="158"/>
  <c r="M130" i="158"/>
  <c r="AC140" i="158" a="1"/>
  <c r="N130" i="158"/>
  <c r="M150" i="158"/>
  <c r="P143" i="158"/>
  <c r="N131" i="158"/>
  <c r="M142" i="158"/>
  <c r="O134" i="158"/>
  <c r="X139" i="158"/>
  <c r="AC147" i="158" a="1"/>
  <c r="AC148" i="158" a="1"/>
  <c r="N133" i="158"/>
  <c r="AB147" i="158" a="1"/>
  <c r="AC152" i="158" a="1"/>
  <c r="P147" i="158"/>
  <c r="X143" i="158"/>
  <c r="N141" i="158"/>
  <c r="AB126" i="158" a="1"/>
  <c r="N137" i="158"/>
  <c r="M131" i="158"/>
  <c r="AB136" i="158" a="1"/>
  <c r="AB137" i="158" a="1"/>
  <c r="AC135" i="158" a="1"/>
  <c r="AD143" i="158" a="1"/>
  <c r="N145" i="158"/>
  <c r="U154" i="158"/>
  <c r="M152" i="158"/>
  <c r="M127" i="158"/>
  <c r="AD154" i="158" a="1"/>
  <c r="P149" i="158"/>
  <c r="M140" i="158"/>
  <c r="U152" i="158"/>
  <c r="N132" i="158"/>
  <c r="X142" i="158"/>
  <c r="U150" i="158"/>
  <c r="N129" i="158"/>
  <c r="U147" i="158"/>
  <c r="N128" i="158"/>
  <c r="X150" i="158"/>
  <c r="AD130" i="158" a="1"/>
  <c r="AC133" i="158" a="1"/>
  <c r="X130" i="158"/>
  <c r="U140" i="158"/>
  <c r="T150" i="158"/>
  <c r="P152" i="158"/>
  <c r="X132" i="158"/>
  <c r="AC131" i="158" a="1"/>
  <c r="O129" i="158"/>
  <c r="T153" i="158"/>
  <c r="O155" i="158"/>
  <c r="P134" i="158"/>
  <c r="O144" i="158"/>
  <c r="P139" i="158"/>
  <c r="AD146" i="158" a="1"/>
  <c r="N142" i="158"/>
  <c r="M135" i="158"/>
  <c r="O132" i="158"/>
  <c r="N143" i="158"/>
  <c r="P154" i="158"/>
  <c r="AB127" i="158" a="1"/>
  <c r="T127" i="158"/>
  <c r="U126" i="158"/>
  <c r="T128" i="158"/>
  <c r="X145" i="158"/>
  <c r="M147" i="158"/>
  <c r="M151" i="158"/>
  <c r="T154" i="158"/>
  <c r="X151" i="158"/>
  <c r="M132" i="158"/>
  <c r="X144" i="158"/>
  <c r="AD126" i="158" a="1"/>
  <c r="P133" i="158"/>
  <c r="U143" i="158"/>
  <c r="AC141" i="158" a="1"/>
  <c r="AC137" i="158" a="1"/>
  <c r="O147" i="158"/>
  <c r="M129" i="158"/>
  <c r="O138" i="158"/>
  <c r="T155" i="158"/>
  <c r="AB146" i="158" a="1"/>
  <c r="AD134" i="158" a="1"/>
  <c r="U144" i="158"/>
  <c r="X127" i="158"/>
  <c r="AC126" i="158" a="1"/>
  <c r="O135" i="158"/>
  <c r="T147" i="158"/>
  <c r="AB143" i="158" a="1"/>
  <c r="U151" i="158"/>
  <c r="N136" i="158"/>
  <c r="T139" i="158"/>
  <c r="T142" i="158"/>
  <c r="N144" i="158"/>
  <c r="AC139" i="158" a="1"/>
  <c r="T144" i="158"/>
  <c r="P136" i="158"/>
  <c r="AC150" i="158" a="1"/>
  <c r="O145" i="158"/>
  <c r="M144" i="158"/>
  <c r="P138" i="158"/>
  <c r="X137" i="158"/>
  <c r="T151" i="158"/>
  <c r="AD128" i="158" a="1"/>
  <c r="U149" i="158"/>
  <c r="U155" i="158"/>
  <c r="AC136" i="158" a="1"/>
  <c r="P142" i="158"/>
  <c r="U132" i="158"/>
  <c r="AD149" i="158" a="1"/>
  <c r="AC153" i="158" a="1"/>
  <c r="U141" i="158"/>
  <c r="O127" i="158"/>
  <c r="M146" i="158"/>
  <c r="O149" i="158"/>
  <c r="X154" i="158"/>
  <c r="AD147" i="158" a="1"/>
  <c r="M141" i="158"/>
  <c r="U134" i="158"/>
  <c r="AC130" i="158" a="1"/>
  <c r="T146" i="158"/>
  <c r="X141" i="158"/>
  <c r="M153" i="158"/>
  <c r="AC151" i="158" a="1"/>
  <c r="P151" i="158"/>
  <c r="U148" i="158"/>
  <c r="AC142" i="158" a="1"/>
  <c r="AD151" i="158" a="1"/>
  <c r="AD148" i="158" a="1"/>
  <c r="P146" i="158"/>
  <c r="T138" i="158"/>
  <c r="AD127" i="158" a="1"/>
  <c r="M126" i="158"/>
  <c r="U138" i="158"/>
  <c r="AB142" i="158" a="1"/>
  <c r="M133" i="158"/>
  <c r="N155" i="158"/>
  <c r="O128" i="158"/>
  <c r="U153" i="158"/>
  <c r="O150" i="158"/>
  <c r="X153" i="158"/>
  <c r="P127" i="158"/>
  <c r="M154" i="158"/>
  <c r="AD138" i="158" a="1"/>
  <c r="X131" i="158"/>
  <c r="M148" i="158"/>
  <c r="X147" i="158"/>
  <c r="AB133" i="158" a="1"/>
  <c r="X152" i="158"/>
  <c r="O154" i="158"/>
  <c r="O142" i="158"/>
  <c r="O151" i="158"/>
  <c r="X133" i="158"/>
  <c r="N127" i="158"/>
  <c r="M149" i="158"/>
  <c r="T145" i="158"/>
  <c r="M155" i="158"/>
  <c r="X155" i="158"/>
  <c r="N149" i="158"/>
  <c r="AD144" i="158" a="1"/>
  <c r="P130" i="158"/>
  <c r="M128" i="158"/>
  <c r="AB144" i="158" a="1"/>
  <c r="AB145" i="158" a="1"/>
  <c r="U137" i="158"/>
  <c r="U127" i="158"/>
  <c r="M134" i="158"/>
  <c r="U142" i="158"/>
  <c r="M139" i="158"/>
  <c r="AD142" i="158" a="1"/>
  <c r="AD152" i="158" a="1"/>
  <c r="O126" i="158"/>
  <c r="O131" i="158"/>
  <c r="T149" i="158"/>
  <c r="AC134" i="158" a="1"/>
  <c r="T126" i="158"/>
  <c r="AD133" i="158" a="1"/>
  <c r="P128" i="158"/>
  <c r="M136" i="158"/>
  <c r="P148" i="158"/>
  <c r="AB138" i="158" a="1"/>
  <c r="U135" i="158"/>
  <c r="AB132" i="158" a="1"/>
  <c r="N153" i="158"/>
  <c r="AD155" i="158" a="1"/>
  <c r="U133" i="158"/>
  <c r="M145" i="158"/>
  <c r="X148" i="158"/>
  <c r="O133" i="158"/>
  <c r="X149" i="158"/>
  <c r="P137" i="158"/>
  <c r="AC127" i="158" a="1"/>
  <c r="AB140" i="158" a="1"/>
  <c r="P135" i="158"/>
  <c r="N126" i="158"/>
  <c r="T129" i="158"/>
  <c r="AB129" i="158" a="1"/>
  <c r="AB154" i="158" a="1"/>
  <c r="AD145" i="158" a="1"/>
  <c r="AD136" i="158" a="1"/>
  <c r="X138" i="158"/>
  <c r="P132" i="158"/>
  <c r="P145" i="158"/>
  <c r="AC146" i="158" a="1"/>
  <c r="N150" i="158"/>
  <c r="T133" i="158"/>
  <c r="AC154" i="158" a="1"/>
  <c r="O130" i="158"/>
  <c r="AC149" i="158" a="1"/>
  <c r="X140" i="158"/>
  <c r="U146" i="158"/>
  <c r="X126" i="158"/>
  <c r="X128" i="158"/>
  <c r="U130" i="158"/>
  <c r="U139" i="158"/>
  <c r="T141" i="158"/>
  <c r="AD135" i="158" a="1"/>
  <c r="P129" i="158"/>
  <c r="N154" i="158"/>
  <c r="AC145" i="158" a="1"/>
  <c r="T148" i="158"/>
  <c r="N152" i="158"/>
  <c r="AD141" i="158" a="1"/>
  <c r="N147" i="158"/>
  <c r="AB152" i="158" a="1"/>
  <c r="T136" i="158"/>
  <c r="AB148" i="158" a="1"/>
  <c r="T134" i="158"/>
  <c r="M137" i="158"/>
  <c r="T152" i="158"/>
  <c r="AB151" i="158" a="1"/>
  <c r="O139" i="158"/>
  <c r="N146" i="158"/>
  <c r="T140" i="158"/>
  <c r="AB134" i="158" a="1"/>
  <c r="N135" i="158"/>
  <c r="O136" i="158"/>
  <c r="X135" i="158"/>
  <c r="AC144" i="158" a="1"/>
  <c r="AB128" i="158" a="1"/>
  <c r="AB131" i="158" a="1"/>
  <c r="P150" i="158"/>
  <c r="T131" i="158"/>
  <c r="O141" i="158"/>
  <c r="U129" i="158"/>
  <c r="N139" i="158"/>
  <c r="O148" i="158"/>
  <c r="P126" i="158"/>
  <c r="N151" i="158"/>
  <c r="AC128" i="158" a="1"/>
  <c r="P155" i="158"/>
  <c r="O137" i="158"/>
  <c r="X146" i="158"/>
  <c r="P141" i="158"/>
  <c r="AD150" i="158" a="1"/>
  <c r="X129" i="158"/>
  <c r="T137" i="158"/>
  <c r="AC132" i="158" a="1"/>
  <c r="T130" i="158"/>
  <c r="U136" i="158"/>
  <c r="AD139" i="158" a="1"/>
  <c r="U131" i="158"/>
  <c r="AD129" i="158" a="1"/>
  <c r="AB150" i="158" a="1"/>
  <c r="P140" i="158"/>
  <c r="O153" i="158"/>
  <c r="M143" i="158"/>
  <c r="T132" i="158"/>
  <c r="P144" i="158"/>
  <c r="AC143" i="158" a="1"/>
  <c r="U128" i="158"/>
  <c r="X136" i="158"/>
  <c r="AD153" i="158" a="1"/>
  <c r="AB139" i="158" a="1"/>
  <c r="O146" i="158"/>
  <c r="X134" i="158"/>
  <c r="N148" i="158"/>
  <c r="N138" i="158"/>
  <c r="AB149" i="158" a="1"/>
  <c r="T135" i="158"/>
  <c r="AB153" i="158" a="1"/>
  <c r="AC129" i="158" a="1"/>
  <c r="AB141" i="158" a="1"/>
  <c r="AD140" i="158" a="1"/>
  <c r="T143" i="158"/>
  <c r="O143" i="158"/>
  <c r="AC155" i="158" a="1"/>
  <c r="O152" i="158"/>
  <c r="M138" i="158"/>
  <c r="AC138" i="158" a="1"/>
  <c r="P131" i="158"/>
  <c r="U125" i="158"/>
  <c r="AD125" i="158" a="1"/>
  <c r="O125" i="158"/>
  <c r="T125" i="158"/>
  <c r="P125" i="158"/>
  <c r="AC125" i="158" a="1"/>
  <c r="AB125" i="158" a="1"/>
  <c r="N125" i="158"/>
  <c r="M125" i="158"/>
  <c r="X125" i="158"/>
  <c r="X119" i="158"/>
  <c r="T120" i="158"/>
  <c r="AC119" i="158" a="1"/>
  <c r="N119" i="158"/>
  <c r="O120" i="158"/>
  <c r="P119" i="158"/>
  <c r="O119" i="158"/>
  <c r="U120" i="158"/>
  <c r="AC120" i="158" a="1"/>
  <c r="AB120" i="158" a="1"/>
  <c r="N120" i="158"/>
  <c r="T119" i="158"/>
  <c r="P120" i="158"/>
  <c r="AD120" i="158" a="1"/>
  <c r="M119" i="158"/>
  <c r="U119" i="158"/>
  <c r="AD119" i="158" a="1"/>
  <c r="AB119" i="158" a="1"/>
  <c r="M120" i="158"/>
  <c r="X120" i="158"/>
  <c r="O118" i="158"/>
  <c r="M118" i="158"/>
  <c r="U118" i="158"/>
  <c r="AB118" i="158" a="1"/>
  <c r="P118" i="158"/>
  <c r="N118" i="158"/>
  <c r="AC118" i="158" a="1"/>
  <c r="AD118" i="158" a="1"/>
  <c r="T118" i="158"/>
  <c r="X118" i="158"/>
  <c r="D19" i="233"/>
  <c r="D20" i="227"/>
  <c r="X116" i="158"/>
  <c r="AC112" i="158" a="1"/>
  <c r="B26" i="237"/>
  <c r="B27" i="237" s="1"/>
  <c r="N111" i="158"/>
  <c r="AC111" i="158" a="1"/>
  <c r="AC117" i="158" a="1"/>
  <c r="A13" i="134"/>
  <c r="N116" i="158"/>
  <c r="M111" i="158"/>
  <c r="B13" i="134"/>
  <c r="AB114" i="158" a="1"/>
  <c r="A20" i="229"/>
  <c r="AD111" i="158" a="1"/>
  <c r="T116" i="158"/>
  <c r="A21" i="230"/>
  <c r="M117" i="158"/>
  <c r="M113" i="158"/>
  <c r="N113" i="158"/>
  <c r="C28" i="228"/>
  <c r="N112" i="158"/>
  <c r="X112" i="158"/>
  <c r="B21" i="230"/>
  <c r="O116" i="158"/>
  <c r="AB113" i="158" a="1"/>
  <c r="T112" i="158"/>
  <c r="U112" i="158"/>
  <c r="A21" i="233"/>
  <c r="O117" i="158"/>
  <c r="B21" i="227"/>
  <c r="B22" i="227" s="1"/>
  <c r="P115" i="158"/>
  <c r="U113" i="158"/>
  <c r="O111" i="158"/>
  <c r="C11" i="69"/>
  <c r="L11" i="118"/>
  <c r="D20" i="230"/>
  <c r="O113" i="158"/>
  <c r="A25" i="231"/>
  <c r="O112" i="158"/>
  <c r="P111" i="158"/>
  <c r="AC116" i="158" a="1"/>
  <c r="AB117" i="158" a="1"/>
  <c r="D26" i="228"/>
  <c r="X117" i="158"/>
  <c r="P114" i="158"/>
  <c r="B20" i="229"/>
  <c r="AB111" i="158" a="1"/>
  <c r="AD115" i="158" a="1"/>
  <c r="D22" i="231"/>
  <c r="T115" i="158"/>
  <c r="AC113" i="158" a="1"/>
  <c r="X114" i="158"/>
  <c r="AD112" i="158" a="1"/>
  <c r="C13" i="134"/>
  <c r="C7" i="69"/>
  <c r="U116" i="158"/>
  <c r="P116" i="158"/>
  <c r="A22" i="232"/>
  <c r="AB115" i="158" a="1"/>
  <c r="A21" i="227"/>
  <c r="A22" i="227" s="1"/>
  <c r="AD114" i="158" a="1"/>
  <c r="M115" i="158"/>
  <c r="T114" i="158"/>
  <c r="M116" i="158"/>
  <c r="N117" i="158"/>
  <c r="M112" i="158"/>
  <c r="T111" i="158"/>
  <c r="AC115" i="158" a="1"/>
  <c r="U115" i="158"/>
  <c r="X115" i="158"/>
  <c r="X111" i="158"/>
  <c r="B25" i="231"/>
  <c r="U111" i="158"/>
  <c r="AD117" i="158" a="1"/>
  <c r="D20" i="229"/>
  <c r="P113" i="158"/>
  <c r="AD113" i="158" a="1"/>
  <c r="M114" i="158"/>
  <c r="A12" i="118"/>
  <c r="A6" i="124"/>
  <c r="O115" i="158"/>
  <c r="B21" i="228"/>
  <c r="P112" i="158"/>
  <c r="X113" i="158"/>
  <c r="B6" i="69"/>
  <c r="J11" i="118"/>
  <c r="N115" i="158"/>
  <c r="C22" i="229"/>
  <c r="P117" i="158"/>
  <c r="K11" i="118"/>
  <c r="B6" i="179"/>
  <c r="AD116" i="158" a="1"/>
  <c r="T113" i="158"/>
  <c r="O114" i="158"/>
  <c r="D20" i="232"/>
  <c r="U117" i="158"/>
  <c r="D6" i="179"/>
  <c r="U114" i="158"/>
  <c r="A6" i="125"/>
  <c r="AC114" i="158" a="1"/>
  <c r="AB116" i="158" a="1"/>
  <c r="AB112" i="158" a="1"/>
  <c r="T117" i="158"/>
  <c r="N114" i="158"/>
  <c r="D6" i="69"/>
  <c r="D29" i="241" l="1"/>
  <c r="C30" i="241"/>
  <c r="D29" i="240"/>
  <c r="C30" i="240"/>
  <c r="D33" i="226"/>
  <c r="B35" i="226"/>
  <c r="A36" i="226"/>
  <c r="M124" i="158"/>
  <c r="N124" i="158"/>
  <c r="AC124" i="158" a="1"/>
  <c r="AB124" i="158" a="1"/>
  <c r="P123" i="158"/>
  <c r="T123" i="158"/>
  <c r="N123" i="158"/>
  <c r="X123" i="158"/>
  <c r="P122" i="158"/>
  <c r="AD122" i="158" a="1"/>
  <c r="U122" i="158"/>
  <c r="O122" i="158"/>
  <c r="AB121" i="158" a="1"/>
  <c r="N122" i="158"/>
  <c r="T122" i="158"/>
  <c r="AC121" i="158" a="1"/>
  <c r="X124" i="158"/>
  <c r="T124" i="158"/>
  <c r="U124" i="158"/>
  <c r="AD124" i="158" a="1"/>
  <c r="O124" i="158"/>
  <c r="P124" i="158"/>
  <c r="AC123" i="158" a="1"/>
  <c r="AD123" i="158" a="1"/>
  <c r="AB123" i="158" a="1"/>
  <c r="U123" i="158"/>
  <c r="O123" i="158"/>
  <c r="M123" i="158"/>
  <c r="M122" i="158"/>
  <c r="AB122" i="158" a="1"/>
  <c r="X122" i="158"/>
  <c r="AC122" i="158" a="1"/>
  <c r="AD121" i="158" a="1"/>
  <c r="B22" i="232"/>
  <c r="B21" i="233"/>
  <c r="D21" i="229"/>
  <c r="A22" i="228"/>
  <c r="D118" i="237"/>
  <c r="C119" i="237"/>
  <c r="Y111" i="158"/>
  <c r="L111" i="158"/>
  <c r="L120" i="158"/>
  <c r="Y120" i="158"/>
  <c r="L119" i="158"/>
  <c r="Y119" i="158"/>
  <c r="Y118" i="158"/>
  <c r="L118" i="158"/>
  <c r="Y113" i="158"/>
  <c r="L113" i="158"/>
  <c r="L112" i="158"/>
  <c r="Y112" i="158"/>
  <c r="L117" i="158"/>
  <c r="Y117" i="158"/>
  <c r="L116" i="158"/>
  <c r="Y116" i="158"/>
  <c r="L115" i="158"/>
  <c r="Y115" i="158"/>
  <c r="L114" i="158"/>
  <c r="Y114" i="158"/>
  <c r="D28" i="194"/>
  <c r="F27" i="194"/>
  <c r="G27" i="194"/>
  <c r="B9" i="44"/>
  <c r="B13" i="44" s="1"/>
  <c r="L156" i="158"/>
  <c r="Y156" i="158"/>
  <c r="Y155" i="158"/>
  <c r="L155" i="158"/>
  <c r="L154" i="158"/>
  <c r="Y154" i="158"/>
  <c r="Y153" i="158"/>
  <c r="L153" i="158"/>
  <c r="L152" i="158"/>
  <c r="Y152" i="158"/>
  <c r="Y151" i="158"/>
  <c r="L151" i="158"/>
  <c r="Y150" i="158"/>
  <c r="L150" i="158"/>
  <c r="L149" i="158"/>
  <c r="Y148" i="158"/>
  <c r="L148" i="158"/>
  <c r="L147" i="158"/>
  <c r="Y147" i="158"/>
  <c r="L146" i="158"/>
  <c r="Y146" i="158"/>
  <c r="L145" i="158"/>
  <c r="L144" i="158"/>
  <c r="Y144" i="158"/>
  <c r="L143" i="158"/>
  <c r="Y143" i="158"/>
  <c r="L142" i="158"/>
  <c r="Y141" i="158"/>
  <c r="L141" i="158"/>
  <c r="L140" i="158"/>
  <c r="L139" i="158"/>
  <c r="Y139" i="158"/>
  <c r="L138" i="158"/>
  <c r="Y137" i="158"/>
  <c r="L137" i="158"/>
  <c r="Y136" i="158"/>
  <c r="L136" i="158"/>
  <c r="L135" i="158"/>
  <c r="Y135" i="158"/>
  <c r="Y134" i="158"/>
  <c r="L134" i="158"/>
  <c r="L133" i="158"/>
  <c r="Y133" i="158"/>
  <c r="Y132" i="158"/>
  <c r="Y131" i="158"/>
  <c r="AD109" i="158" a="1"/>
  <c r="S227" i="158"/>
  <c r="S226" i="158" s="1"/>
  <c r="S225" i="158" s="1"/>
  <c r="S224" i="158" s="1"/>
  <c r="S223" i="158" s="1"/>
  <c r="S222" i="158" s="1"/>
  <c r="S221" i="158" s="1"/>
  <c r="S220" i="158" s="1"/>
  <c r="S219" i="158" s="1"/>
  <c r="S218" i="158" s="1"/>
  <c r="S217" i="158" s="1"/>
  <c r="S216" i="158" s="1"/>
  <c r="S215" i="158" s="1"/>
  <c r="S214" i="158" s="1"/>
  <c r="S213" i="158" s="1"/>
  <c r="S212" i="158" s="1"/>
  <c r="S211" i="158" s="1"/>
  <c r="S210" i="158" s="1"/>
  <c r="S209" i="158" s="1"/>
  <c r="S208" i="158" s="1"/>
  <c r="S207" i="158" s="1"/>
  <c r="S206" i="158" s="1"/>
  <c r="S205" i="158" s="1"/>
  <c r="S204" i="158" s="1"/>
  <c r="S203" i="158" s="1"/>
  <c r="S202" i="158" s="1"/>
  <c r="S201" i="158" s="1"/>
  <c r="S200" i="158" s="1"/>
  <c r="S199" i="158" s="1"/>
  <c r="S198" i="158" s="1"/>
  <c r="S197" i="158" s="1"/>
  <c r="S196" i="158" s="1"/>
  <c r="S195" i="158" s="1"/>
  <c r="S194" i="158" s="1"/>
  <c r="S193" i="158" s="1"/>
  <c r="S192" i="158" s="1"/>
  <c r="S191" i="158" s="1"/>
  <c r="S190" i="158" s="1"/>
  <c r="S189" i="158" s="1"/>
  <c r="S188" i="158" s="1"/>
  <c r="S187" i="158" s="1"/>
  <c r="S186" i="158" s="1"/>
  <c r="S185" i="158" s="1"/>
  <c r="S184" i="158" s="1"/>
  <c r="S183" i="158" s="1"/>
  <c r="S182" i="158" s="1"/>
  <c r="S181" i="158" s="1"/>
  <c r="S180" i="158" s="1"/>
  <c r="S179" i="158" s="1"/>
  <c r="S178" i="158" s="1"/>
  <c r="S177" i="158" s="1"/>
  <c r="S176" i="158" s="1"/>
  <c r="S175" i="158" s="1"/>
  <c r="S174" i="158" s="1"/>
  <c r="S173" i="158" s="1"/>
  <c r="S172" i="158" s="1"/>
  <c r="S171" i="158" s="1"/>
  <c r="S170" i="158" s="1"/>
  <c r="S169" i="158" s="1"/>
  <c r="S168" i="158" s="1"/>
  <c r="S167" i="158" s="1"/>
  <c r="S166" i="158" s="1"/>
  <c r="S165" i="158" s="1"/>
  <c r="S164" i="158" s="1"/>
  <c r="S163" i="158" s="1"/>
  <c r="S162" i="158" s="1"/>
  <c r="S161" i="158" s="1"/>
  <c r="S160" i="158" s="1"/>
  <c r="S159" i="158" s="1"/>
  <c r="S158" i="158" s="1"/>
  <c r="S157" i="158" s="1"/>
  <c r="S156" i="158" s="1"/>
  <c r="S155" i="158" s="1"/>
  <c r="S154" i="158" s="1"/>
  <c r="S153" i="158" s="1"/>
  <c r="S152" i="158" s="1"/>
  <c r="S151" i="158" s="1"/>
  <c r="S150" i="158" s="1"/>
  <c r="S149" i="158" s="1"/>
  <c r="S148" i="158" s="1"/>
  <c r="S147" i="158" s="1"/>
  <c r="S146" i="158" s="1"/>
  <c r="S145" i="158" s="1"/>
  <c r="S144" i="158" s="1"/>
  <c r="S143" i="158" s="1"/>
  <c r="S142" i="158" s="1"/>
  <c r="S141" i="158" s="1"/>
  <c r="S140" i="158" s="1"/>
  <c r="S139" i="158" s="1"/>
  <c r="S138" i="158" s="1"/>
  <c r="S137" i="158" s="1"/>
  <c r="S136" i="158" s="1"/>
  <c r="S135" i="158" s="1"/>
  <c r="S134" i="158" s="1"/>
  <c r="S133" i="158" s="1"/>
  <c r="S132" i="158" s="1"/>
  <c r="S131" i="158" s="1"/>
  <c r="S130" i="158" s="1"/>
  <c r="S129" i="158" s="1"/>
  <c r="S128" i="158" s="1"/>
  <c r="AB109" i="158" a="1"/>
  <c r="Y127" i="158"/>
  <c r="Y104" i="158"/>
  <c r="C20" i="44"/>
  <c r="C1016" i="44" s="1"/>
  <c r="C1022" i="44" s="1"/>
  <c r="G7" i="158"/>
  <c r="F7" i="158"/>
  <c r="X109" i="158"/>
  <c r="T109" i="158"/>
  <c r="L123" i="158"/>
  <c r="L122" i="158"/>
  <c r="K108" i="158"/>
  <c r="U109" i="158"/>
  <c r="N109" i="158"/>
  <c r="O109" i="158"/>
  <c r="Q109" i="158"/>
  <c r="P109" i="158"/>
  <c r="M109" i="158"/>
  <c r="L109" i="158"/>
  <c r="L131" i="158"/>
  <c r="L129" i="158"/>
  <c r="L127" i="158"/>
  <c r="L126" i="158"/>
  <c r="L125" i="158"/>
  <c r="L130" i="158"/>
  <c r="L132" i="158"/>
  <c r="L128" i="158"/>
  <c r="L124" i="158"/>
  <c r="M9" i="158"/>
  <c r="M10" i="158" s="1"/>
  <c r="M16" i="158" s="1"/>
  <c r="A8" i="44"/>
  <c r="G29" i="225"/>
  <c r="A28" i="225"/>
  <c r="H31" i="225"/>
  <c r="Z176" i="158"/>
  <c r="W176" i="158"/>
  <c r="I176" i="158"/>
  <c r="V176" i="158"/>
  <c r="AA176" i="158"/>
  <c r="W194" i="158"/>
  <c r="I194" i="158"/>
  <c r="Z194" i="158"/>
  <c r="V194" i="158"/>
  <c r="AA194" i="158"/>
  <c r="I181" i="158"/>
  <c r="Z181" i="158"/>
  <c r="V181" i="158"/>
  <c r="W181" i="158"/>
  <c r="AA181" i="158"/>
  <c r="V160" i="158"/>
  <c r="Z160" i="158"/>
  <c r="AA160" i="158"/>
  <c r="I160" i="158"/>
  <c r="W160" i="158"/>
  <c r="Z163" i="158"/>
  <c r="V163" i="158"/>
  <c r="I163" i="158"/>
  <c r="AA163" i="158"/>
  <c r="W163" i="158"/>
  <c r="I146" i="158"/>
  <c r="Z200" i="158"/>
  <c r="I200" i="158"/>
  <c r="V200" i="158"/>
  <c r="W200" i="158"/>
  <c r="AA200" i="158"/>
  <c r="I134" i="158"/>
  <c r="AA170" i="158"/>
  <c r="W170" i="158"/>
  <c r="V170" i="158"/>
  <c r="I170" i="158"/>
  <c r="Z170" i="158"/>
  <c r="Z153" i="158"/>
  <c r="V153" i="158"/>
  <c r="I153" i="158"/>
  <c r="W153" i="158"/>
  <c r="AA153" i="158"/>
  <c r="V183" i="158"/>
  <c r="W183" i="158"/>
  <c r="I183" i="158"/>
  <c r="AA183" i="158"/>
  <c r="Z183" i="158"/>
  <c r="Z185" i="158"/>
  <c r="W185" i="158"/>
  <c r="AA185" i="158"/>
  <c r="V185" i="158"/>
  <c r="I185" i="158"/>
  <c r="W154" i="158"/>
  <c r="Z154" i="158"/>
  <c r="V154" i="158"/>
  <c r="I154" i="158"/>
  <c r="AA154" i="158"/>
  <c r="I149" i="158"/>
  <c r="V204" i="158"/>
  <c r="Z204" i="158"/>
  <c r="I204" i="158"/>
  <c r="W204" i="158"/>
  <c r="AA204" i="158"/>
  <c r="I150" i="158"/>
  <c r="I141" i="158"/>
  <c r="I215" i="158"/>
  <c r="V215" i="158"/>
  <c r="W215" i="158"/>
  <c r="Z215" i="158"/>
  <c r="AA215" i="158"/>
  <c r="W168" i="158"/>
  <c r="V168" i="158"/>
  <c r="I168" i="158"/>
  <c r="AA168" i="158"/>
  <c r="Z168" i="158"/>
  <c r="Z166" i="158"/>
  <c r="W166" i="158"/>
  <c r="AA166" i="158"/>
  <c r="V166" i="158"/>
  <c r="I166" i="158"/>
  <c r="AA191" i="158"/>
  <c r="I191" i="158"/>
  <c r="V191" i="158"/>
  <c r="Z191" i="158"/>
  <c r="W191" i="158"/>
  <c r="W218" i="158"/>
  <c r="V218" i="158"/>
  <c r="AA218" i="158"/>
  <c r="Z218" i="158"/>
  <c r="I218" i="158"/>
  <c r="AA226" i="158"/>
  <c r="I226" i="158"/>
  <c r="Z226" i="158"/>
  <c r="W226" i="158"/>
  <c r="V226" i="158"/>
  <c r="V186" i="158"/>
  <c r="I186" i="158"/>
  <c r="Z186" i="158"/>
  <c r="AA186" i="158"/>
  <c r="W186" i="158"/>
  <c r="I169" i="158"/>
  <c r="AA169" i="158"/>
  <c r="V169" i="158"/>
  <c r="W169" i="158"/>
  <c r="Z169" i="158"/>
  <c r="Z109" i="158"/>
  <c r="W109" i="158"/>
  <c r="AA109" i="158"/>
  <c r="I109" i="158"/>
  <c r="V109" i="158"/>
  <c r="I135" i="158"/>
  <c r="Z178" i="158"/>
  <c r="AA178" i="158"/>
  <c r="I178" i="158"/>
  <c r="W178" i="158"/>
  <c r="V178" i="158"/>
  <c r="I156" i="158"/>
  <c r="AA156" i="158"/>
  <c r="W156" i="158"/>
  <c r="V156" i="158"/>
  <c r="Z156" i="158"/>
  <c r="V165" i="158"/>
  <c r="AA165" i="158"/>
  <c r="Z165" i="158"/>
  <c r="W165" i="158"/>
  <c r="I165" i="158"/>
  <c r="V228" i="158"/>
  <c r="Z228" i="158"/>
  <c r="W228" i="158"/>
  <c r="AA228" i="158"/>
  <c r="I111" i="158"/>
  <c r="I139" i="158"/>
  <c r="AA157" i="158"/>
  <c r="I157" i="158"/>
  <c r="Z157" i="158"/>
  <c r="W157" i="158"/>
  <c r="V157" i="158"/>
  <c r="I138" i="158"/>
  <c r="Z206" i="158"/>
  <c r="W206" i="158"/>
  <c r="I206" i="158"/>
  <c r="V206" i="158"/>
  <c r="AA206" i="158"/>
  <c r="W202" i="158"/>
  <c r="I202" i="158"/>
  <c r="AA202" i="158"/>
  <c r="V202" i="158"/>
  <c r="Z202" i="158"/>
  <c r="I130" i="158"/>
  <c r="Z203" i="158"/>
  <c r="V203" i="158"/>
  <c r="I203" i="158"/>
  <c r="W203" i="158"/>
  <c r="AA203" i="158"/>
  <c r="I147" i="158"/>
  <c r="W211" i="158"/>
  <c r="AA211" i="158"/>
  <c r="Z211" i="158"/>
  <c r="I211" i="158"/>
  <c r="V211" i="158"/>
  <c r="I209" i="158"/>
  <c r="AA209" i="158"/>
  <c r="Z209" i="158"/>
  <c r="W209" i="158"/>
  <c r="V209" i="158"/>
  <c r="I220" i="158"/>
  <c r="Z220" i="158"/>
  <c r="AA220" i="158"/>
  <c r="W220" i="158"/>
  <c r="V220" i="158"/>
  <c r="I208" i="158"/>
  <c r="Z208" i="158"/>
  <c r="AA208" i="158"/>
  <c r="W208" i="158"/>
  <c r="V208" i="158"/>
  <c r="Z174" i="158"/>
  <c r="V174" i="158"/>
  <c r="AA174" i="158"/>
  <c r="W174" i="158"/>
  <c r="I174" i="158"/>
  <c r="V197" i="158"/>
  <c r="AA197" i="158"/>
  <c r="I197" i="158"/>
  <c r="W197" i="158"/>
  <c r="Z197" i="158"/>
  <c r="V190" i="158"/>
  <c r="I190" i="158"/>
  <c r="W190" i="158"/>
  <c r="Z190" i="158"/>
  <c r="AA190" i="158"/>
  <c r="I205" i="158"/>
  <c r="W205" i="158"/>
  <c r="AA205" i="158"/>
  <c r="Z205" i="158"/>
  <c r="V205" i="158"/>
  <c r="Z172" i="158"/>
  <c r="AA172" i="158"/>
  <c r="V172" i="158"/>
  <c r="I172" i="158"/>
  <c r="W172" i="158"/>
  <c r="W193" i="158"/>
  <c r="Z193" i="158"/>
  <c r="I193" i="158"/>
  <c r="AA193" i="158"/>
  <c r="V193" i="158"/>
  <c r="W198" i="158"/>
  <c r="AA198" i="158"/>
  <c r="I198" i="158"/>
  <c r="V198" i="158"/>
  <c r="Z198" i="158"/>
  <c r="W175" i="158"/>
  <c r="I175" i="158"/>
  <c r="Z175" i="158"/>
  <c r="V175" i="158"/>
  <c r="AA175" i="158"/>
  <c r="I180" i="158"/>
  <c r="W180" i="158"/>
  <c r="Z180" i="158"/>
  <c r="V180" i="158"/>
  <c r="AA180" i="158"/>
  <c r="AA221" i="158"/>
  <c r="W221" i="158"/>
  <c r="V221" i="158"/>
  <c r="Z221" i="158"/>
  <c r="I221" i="158"/>
  <c r="I196" i="158"/>
  <c r="V196" i="158"/>
  <c r="AA196" i="158"/>
  <c r="W196" i="158"/>
  <c r="Z196" i="158"/>
  <c r="AA162" i="158"/>
  <c r="W162" i="158"/>
  <c r="Z162" i="158"/>
  <c r="V162" i="158"/>
  <c r="I162" i="158"/>
  <c r="V171" i="158"/>
  <c r="AA171" i="158"/>
  <c r="Z171" i="158"/>
  <c r="W171" i="158"/>
  <c r="I171" i="158"/>
  <c r="W182" i="158"/>
  <c r="AA182" i="158"/>
  <c r="V182" i="158"/>
  <c r="Z182" i="158"/>
  <c r="I182" i="158"/>
  <c r="I136" i="158"/>
  <c r="Z173" i="158"/>
  <c r="AA173" i="158"/>
  <c r="W173" i="158"/>
  <c r="V173" i="158"/>
  <c r="I173" i="158"/>
  <c r="Z213" i="158"/>
  <c r="I213" i="158"/>
  <c r="W213" i="158"/>
  <c r="AA213" i="158"/>
  <c r="V213" i="158"/>
  <c r="AA164" i="158"/>
  <c r="Z164" i="158"/>
  <c r="W164" i="158"/>
  <c r="I164" i="158"/>
  <c r="V164" i="158"/>
  <c r="I133" i="158"/>
  <c r="I144" i="158"/>
  <c r="W158" i="158"/>
  <c r="AA158" i="158"/>
  <c r="V158" i="158"/>
  <c r="Z158" i="158"/>
  <c r="I158" i="158"/>
  <c r="W225" i="158"/>
  <c r="V225" i="158"/>
  <c r="AA225" i="158"/>
  <c r="I225" i="158"/>
  <c r="Z225" i="158"/>
  <c r="Z187" i="158"/>
  <c r="V187" i="158"/>
  <c r="I187" i="158"/>
  <c r="AA187" i="158"/>
  <c r="W187" i="158"/>
  <c r="I132" i="158"/>
  <c r="I167" i="158"/>
  <c r="AA167" i="158"/>
  <c r="W167" i="158"/>
  <c r="Z167" i="158"/>
  <c r="V167" i="158"/>
  <c r="I151" i="158"/>
  <c r="I145" i="158"/>
  <c r="Z195" i="158"/>
  <c r="I195" i="158"/>
  <c r="AA195" i="158"/>
  <c r="W195" i="158"/>
  <c r="V195" i="158"/>
  <c r="W212" i="158"/>
  <c r="AA212" i="158"/>
  <c r="V212" i="158"/>
  <c r="Z212" i="158"/>
  <c r="I212" i="158"/>
  <c r="Z217" i="158"/>
  <c r="W217" i="158"/>
  <c r="I217" i="158"/>
  <c r="V217" i="158"/>
  <c r="AA217" i="158"/>
  <c r="V159" i="158"/>
  <c r="W159" i="158"/>
  <c r="AA159" i="158"/>
  <c r="Z159" i="158"/>
  <c r="I159" i="158"/>
  <c r="V110" i="158"/>
  <c r="AA110" i="158"/>
  <c r="W110" i="158"/>
  <c r="I110" i="158"/>
  <c r="Z110" i="158"/>
  <c r="I143" i="158"/>
  <c r="AA155" i="158"/>
  <c r="V155" i="158"/>
  <c r="I155" i="158"/>
  <c r="W155" i="158"/>
  <c r="Z155" i="158"/>
  <c r="W177" i="158"/>
  <c r="I177" i="158"/>
  <c r="V177" i="158"/>
  <c r="AA177" i="158"/>
  <c r="Z177" i="158"/>
  <c r="I192" i="158"/>
  <c r="V192" i="158"/>
  <c r="AA192" i="158"/>
  <c r="Z192" i="158"/>
  <c r="W192" i="158"/>
  <c r="W224" i="158"/>
  <c r="V224" i="158"/>
  <c r="AA224" i="158"/>
  <c r="I224" i="158"/>
  <c r="Z224" i="158"/>
  <c r="Z223" i="158"/>
  <c r="AA223" i="158"/>
  <c r="V223" i="158"/>
  <c r="I223" i="158"/>
  <c r="W223" i="158"/>
  <c r="I131" i="158"/>
  <c r="W207" i="158"/>
  <c r="V207" i="158"/>
  <c r="AA207" i="158"/>
  <c r="I207" i="158"/>
  <c r="Z207" i="158"/>
  <c r="I216" i="158"/>
  <c r="W216" i="158"/>
  <c r="V216" i="158"/>
  <c r="AA216" i="158"/>
  <c r="Z216" i="158"/>
  <c r="I142" i="158"/>
  <c r="Z227" i="158"/>
  <c r="W227" i="158"/>
  <c r="V227" i="158"/>
  <c r="AA227" i="158"/>
  <c r="I227" i="158"/>
  <c r="Z222" i="158"/>
  <c r="V222" i="158"/>
  <c r="W222" i="158"/>
  <c r="AA222" i="158"/>
  <c r="I222" i="158"/>
  <c r="Z161" i="158"/>
  <c r="AA161" i="158"/>
  <c r="W161" i="158"/>
  <c r="I161" i="158"/>
  <c r="V161" i="158"/>
  <c r="I199" i="158"/>
  <c r="AA199" i="158"/>
  <c r="Z199" i="158"/>
  <c r="V199" i="158"/>
  <c r="W199" i="158"/>
  <c r="I140" i="158"/>
  <c r="V184" i="158"/>
  <c r="I184" i="158"/>
  <c r="AA184" i="158"/>
  <c r="Z184" i="158"/>
  <c r="W184" i="158"/>
  <c r="AA188" i="158"/>
  <c r="W188" i="158"/>
  <c r="V188" i="158"/>
  <c r="I188" i="158"/>
  <c r="Z188" i="158"/>
  <c r="I152" i="158"/>
  <c r="I137" i="158"/>
  <c r="I219" i="158"/>
  <c r="W219" i="158"/>
  <c r="Z219" i="158"/>
  <c r="AA219" i="158"/>
  <c r="V219" i="158"/>
  <c r="W214" i="158"/>
  <c r="V214" i="158"/>
  <c r="AA214" i="158"/>
  <c r="I214" i="158"/>
  <c r="Z214" i="158"/>
  <c r="I148" i="158"/>
  <c r="I210" i="158"/>
  <c r="W210" i="158"/>
  <c r="Z210" i="158"/>
  <c r="AA210" i="158"/>
  <c r="V210" i="158"/>
  <c r="I189" i="158"/>
  <c r="W189" i="158"/>
  <c r="Z189" i="158"/>
  <c r="AA189" i="158"/>
  <c r="V189" i="158"/>
  <c r="Z201" i="158"/>
  <c r="W201" i="158"/>
  <c r="I201" i="158"/>
  <c r="V201" i="158"/>
  <c r="AA201" i="158"/>
  <c r="Z179" i="158"/>
  <c r="V179" i="158"/>
  <c r="W179" i="158"/>
  <c r="AA179" i="158"/>
  <c r="I179" i="158"/>
  <c r="Z143" i="158"/>
  <c r="AA144" i="158"/>
  <c r="Z150" i="158"/>
  <c r="V137" i="158"/>
  <c r="AA140" i="158"/>
  <c r="Z135" i="158"/>
  <c r="V145" i="158"/>
  <c r="V131" i="158"/>
  <c r="AA133" i="158"/>
  <c r="Z142" i="158"/>
  <c r="Z136" i="158"/>
  <c r="Z149" i="158"/>
  <c r="W148" i="158"/>
  <c r="V141" i="158"/>
  <c r="Z138" i="158"/>
  <c r="AA143" i="158"/>
  <c r="V149" i="158"/>
  <c r="AA138" i="158"/>
  <c r="W140" i="158"/>
  <c r="W137" i="158"/>
  <c r="Z137" i="158"/>
  <c r="Z148" i="158"/>
  <c r="W142" i="158"/>
  <c r="AA141" i="158"/>
  <c r="W131" i="158"/>
  <c r="V138" i="158"/>
  <c r="AA151" i="158"/>
  <c r="V147" i="158"/>
  <c r="W135" i="158"/>
  <c r="V136" i="158"/>
  <c r="V135" i="158"/>
  <c r="W144" i="158"/>
  <c r="AA147" i="158"/>
  <c r="V134" i="158"/>
  <c r="AA134" i="158"/>
  <c r="AA152" i="158"/>
  <c r="Z144" i="158"/>
  <c r="Z134" i="158"/>
  <c r="Z131" i="158"/>
  <c r="V132" i="158"/>
  <c r="Z147" i="158"/>
  <c r="AA142" i="158"/>
  <c r="W151" i="158"/>
  <c r="V143" i="158"/>
  <c r="V140" i="158"/>
  <c r="W147" i="158"/>
  <c r="AA145" i="158"/>
  <c r="V152" i="158"/>
  <c r="Z139" i="158"/>
  <c r="AA150" i="158"/>
  <c r="Z146" i="158"/>
  <c r="Z141" i="158"/>
  <c r="W146" i="158"/>
  <c r="V151" i="158"/>
  <c r="AA135" i="158"/>
  <c r="V150" i="158"/>
  <c r="AA149" i="158"/>
  <c r="W149" i="158"/>
  <c r="W139" i="158"/>
  <c r="W145" i="158"/>
  <c r="V144" i="158"/>
  <c r="AA139" i="158"/>
  <c r="W143" i="158"/>
  <c r="W132" i="158"/>
  <c r="V146" i="158"/>
  <c r="V139" i="158"/>
  <c r="V148" i="158"/>
  <c r="W138" i="158"/>
  <c r="AA148" i="158"/>
  <c r="AA136" i="158"/>
  <c r="V142" i="158"/>
  <c r="W133" i="158"/>
  <c r="AA131" i="158"/>
  <c r="Z145" i="158"/>
  <c r="W150" i="158"/>
  <c r="W136" i="158"/>
  <c r="Z151" i="158"/>
  <c r="W141" i="158"/>
  <c r="Z152" i="158"/>
  <c r="V133" i="158"/>
  <c r="Z140" i="158"/>
  <c r="AA146" i="158"/>
  <c r="AA132" i="158"/>
  <c r="Z132" i="158"/>
  <c r="AA137" i="158"/>
  <c r="W134" i="158"/>
  <c r="Z133" i="158"/>
  <c r="W152" i="158"/>
  <c r="A23" i="227"/>
  <c r="W114" i="158"/>
  <c r="AA113" i="158"/>
  <c r="V114" i="158"/>
  <c r="AA114" i="158"/>
  <c r="D21" i="230"/>
  <c r="A23" i="232"/>
  <c r="Z112" i="158"/>
  <c r="D21" i="227"/>
  <c r="D22" i="227" s="1"/>
  <c r="D23" i="227" s="1"/>
  <c r="D20" i="233"/>
  <c r="D21" i="233" s="1"/>
  <c r="D27" i="228"/>
  <c r="C14" i="134"/>
  <c r="W112" i="158"/>
  <c r="Z114" i="158"/>
  <c r="A21" i="229"/>
  <c r="AA111" i="158"/>
  <c r="A28" i="237"/>
  <c r="D23" i="231"/>
  <c r="A22" i="233"/>
  <c r="B22" i="230"/>
  <c r="V112" i="158"/>
  <c r="Z113" i="158"/>
  <c r="B22" i="228"/>
  <c r="C6" i="125"/>
  <c r="V111" i="158"/>
  <c r="Z111" i="158"/>
  <c r="A22" i="230"/>
  <c r="B21" i="229"/>
  <c r="B12" i="118"/>
  <c r="A7" i="124"/>
  <c r="W111" i="158"/>
  <c r="D21" i="232"/>
  <c r="C23" i="229"/>
  <c r="B23" i="227"/>
  <c r="W113" i="158"/>
  <c r="V113" i="158"/>
  <c r="C29" i="228"/>
  <c r="AA112" i="158"/>
  <c r="B26" i="231"/>
  <c r="A26" i="231"/>
  <c r="D30" i="241" l="1"/>
  <c r="C31" i="240"/>
  <c r="D30" i="240"/>
  <c r="D34" i="226"/>
  <c r="B36" i="226"/>
  <c r="Y122" i="158"/>
  <c r="Y123" i="158" s="1"/>
  <c r="D22" i="233"/>
  <c r="B22" i="233"/>
  <c r="B23" i="232"/>
  <c r="D22" i="230"/>
  <c r="B28" i="237"/>
  <c r="D22" i="229"/>
  <c r="A23" i="228"/>
  <c r="C120" i="237"/>
  <c r="D119" i="237"/>
  <c r="D29" i="194"/>
  <c r="F28" i="194"/>
  <c r="G28" i="194"/>
  <c r="B14" i="44"/>
  <c r="B20" i="44" s="1"/>
  <c r="B1016" i="44" s="1"/>
  <c r="Y124" i="158"/>
  <c r="C1029" i="44"/>
  <c r="C1061" i="44" s="1"/>
  <c r="R109" i="158"/>
  <c r="K9" i="130"/>
  <c r="L9" i="118"/>
  <c r="K9" i="118"/>
  <c r="J9" i="130"/>
  <c r="I9" i="130"/>
  <c r="J9" i="118"/>
  <c r="N3" i="118"/>
  <c r="T3" i="118"/>
  <c r="N5" i="118"/>
  <c r="O5" i="118" s="1"/>
  <c r="S10" i="118"/>
  <c r="Q10" i="118"/>
  <c r="X157" i="130"/>
  <c r="Y114" i="130"/>
  <c r="X59" i="130"/>
  <c r="Y131" i="130"/>
  <c r="Y258" i="130"/>
  <c r="Y136" i="130"/>
  <c r="X197" i="130"/>
  <c r="Y64" i="130"/>
  <c r="X132" i="130"/>
  <c r="X244" i="130"/>
  <c r="Y18" i="130"/>
  <c r="X94" i="130"/>
  <c r="Y160" i="130"/>
  <c r="Y281" i="130"/>
  <c r="Y48" i="130"/>
  <c r="X116" i="130"/>
  <c r="Y225" i="130"/>
  <c r="X14" i="130"/>
  <c r="X83" i="130"/>
  <c r="X156" i="130"/>
  <c r="Y272" i="130"/>
  <c r="X70" i="130"/>
  <c r="X139" i="130"/>
  <c r="Y257" i="130"/>
  <c r="X204" i="130"/>
  <c r="X245" i="130"/>
  <c r="X291" i="130"/>
  <c r="Y270" i="130"/>
  <c r="Y238" i="130"/>
  <c r="Y206" i="130"/>
  <c r="Y174" i="130"/>
  <c r="Y142" i="130"/>
  <c r="Y110" i="130"/>
  <c r="Y78" i="130"/>
  <c r="Y46" i="130"/>
  <c r="Y14" i="130"/>
  <c r="X270" i="130"/>
  <c r="X238" i="130"/>
  <c r="X206" i="130"/>
  <c r="X174" i="130"/>
  <c r="X142" i="130"/>
  <c r="Y269" i="130"/>
  <c r="Y237" i="130"/>
  <c r="Y205" i="130"/>
  <c r="Y173" i="130"/>
  <c r="Y141" i="130"/>
  <c r="Y109" i="130"/>
  <c r="Y77" i="130"/>
  <c r="Y45" i="130"/>
  <c r="Y13" i="130"/>
  <c r="X274" i="130"/>
  <c r="X242" i="130"/>
  <c r="X210" i="130"/>
  <c r="X178" i="130"/>
  <c r="X146" i="130"/>
  <c r="X114" i="130"/>
  <c r="X82" i="130"/>
  <c r="X50" i="130"/>
  <c r="X131" i="130"/>
  <c r="X148" i="130"/>
  <c r="Y67" i="130"/>
  <c r="X187" i="130"/>
  <c r="Y274" i="130"/>
  <c r="X140" i="130"/>
  <c r="Y208" i="130"/>
  <c r="X68" i="130"/>
  <c r="Y178" i="130"/>
  <c r="Y265" i="130"/>
  <c r="X30" i="130"/>
  <c r="X99" i="130"/>
  <c r="X164" i="130"/>
  <c r="X52" i="130"/>
  <c r="X133" i="130"/>
  <c r="X235" i="130"/>
  <c r="X19" i="130"/>
  <c r="Y91" i="130"/>
  <c r="Y161" i="130"/>
  <c r="X292" i="130"/>
  <c r="X75" i="130"/>
  <c r="X180" i="130"/>
  <c r="X267" i="130"/>
  <c r="Y209" i="130"/>
  <c r="Y250" i="130"/>
  <c r="Y296" i="130"/>
  <c r="X297" i="130"/>
  <c r="X265" i="130"/>
  <c r="X233" i="130"/>
  <c r="X201" i="130"/>
  <c r="X169" i="130"/>
  <c r="X137" i="130"/>
  <c r="X105" i="130"/>
  <c r="X73" i="130"/>
  <c r="X41" i="130"/>
  <c r="X92" i="130"/>
  <c r="Y16" i="130"/>
  <c r="X84" i="130"/>
  <c r="Y202" i="130"/>
  <c r="Y289" i="130"/>
  <c r="X149" i="130"/>
  <c r="Y249" i="130"/>
  <c r="X21" i="130"/>
  <c r="Y90" i="130"/>
  <c r="Y193" i="130"/>
  <c r="X285" i="130"/>
  <c r="Y43" i="130"/>
  <c r="Y120" i="130"/>
  <c r="X173" i="130"/>
  <c r="Y74" i="130"/>
  <c r="X179" i="130"/>
  <c r="Y256" i="130"/>
  <c r="Y40" i="130"/>
  <c r="X108" i="130"/>
  <c r="Y170" i="130"/>
  <c r="Y19" i="130"/>
  <c r="Y96" i="130"/>
  <c r="X211" i="130"/>
  <c r="Y288" i="130"/>
  <c r="Y177" i="130"/>
  <c r="Y218" i="130"/>
  <c r="Y264" i="130"/>
  <c r="X289" i="130"/>
  <c r="X257" i="130"/>
  <c r="X225" i="130"/>
  <c r="X193" i="130"/>
  <c r="X161" i="130"/>
  <c r="X129" i="130"/>
  <c r="X97" i="130"/>
  <c r="X65" i="130"/>
  <c r="X33" i="130"/>
  <c r="Y291" i="130"/>
  <c r="Y259" i="130"/>
  <c r="Y227" i="130"/>
  <c r="Y195" i="130"/>
  <c r="Y163" i="130"/>
  <c r="X288" i="130"/>
  <c r="X256" i="130"/>
  <c r="X224" i="130"/>
  <c r="X192" i="130"/>
  <c r="X160" i="130"/>
  <c r="X128" i="130"/>
  <c r="X96" i="130"/>
  <c r="X64" i="130"/>
  <c r="X32" i="130"/>
  <c r="Y295" i="130"/>
  <c r="Y263" i="130"/>
  <c r="Y231" i="130"/>
  <c r="Y199" i="130"/>
  <c r="Y167" i="130"/>
  <c r="Y135" i="130"/>
  <c r="Y103" i="130"/>
  <c r="Y71" i="130"/>
  <c r="Y39" i="130"/>
  <c r="X295" i="130"/>
  <c r="X263" i="130"/>
  <c r="X231" i="130"/>
  <c r="X199" i="130"/>
  <c r="X167" i="130"/>
  <c r="X135" i="130"/>
  <c r="X103" i="130"/>
  <c r="X71" i="130"/>
  <c r="X39" i="130"/>
  <c r="Y17" i="130"/>
  <c r="Y81" i="130"/>
  <c r="Y98" i="130"/>
  <c r="X20" i="130"/>
  <c r="X101" i="130"/>
  <c r="X212" i="130"/>
  <c r="X299" i="130"/>
  <c r="Y154" i="130"/>
  <c r="X269" i="130"/>
  <c r="Y26" i="130"/>
  <c r="X102" i="130"/>
  <c r="X203" i="130"/>
  <c r="Y290" i="130"/>
  <c r="Y56" i="130"/>
  <c r="X124" i="130"/>
  <c r="Y184" i="130"/>
  <c r="X86" i="130"/>
  <c r="X189" i="130"/>
  <c r="Y266" i="130"/>
  <c r="X44" i="130"/>
  <c r="X125" i="130"/>
  <c r="Y185" i="130"/>
  <c r="Y32" i="130"/>
  <c r="X100" i="130"/>
  <c r="X221" i="130"/>
  <c r="Y298" i="130"/>
  <c r="X181" i="130"/>
  <c r="X227" i="130"/>
  <c r="X268" i="130"/>
  <c r="Y286" i="130"/>
  <c r="Y254" i="130"/>
  <c r="Y222" i="130"/>
  <c r="Y190" i="130"/>
  <c r="Y158" i="130"/>
  <c r="Y126" i="130"/>
  <c r="Y94" i="130"/>
  <c r="Y62" i="130"/>
  <c r="Y30" i="130"/>
  <c r="X286" i="130"/>
  <c r="X254" i="130"/>
  <c r="X222" i="130"/>
  <c r="X190" i="130"/>
  <c r="X158" i="130"/>
  <c r="Y285" i="130"/>
  <c r="Y253" i="130"/>
  <c r="Y221" i="130"/>
  <c r="Y189" i="130"/>
  <c r="Y157" i="130"/>
  <c r="Y125" i="130"/>
  <c r="Y93" i="130"/>
  <c r="Y61" i="130"/>
  <c r="Y29" i="130"/>
  <c r="X290" i="130"/>
  <c r="X258" i="130"/>
  <c r="X226" i="130"/>
  <c r="X194" i="130"/>
  <c r="X162" i="130"/>
  <c r="X130" i="130"/>
  <c r="X98" i="130"/>
  <c r="X66" i="130"/>
  <c r="X34" i="130"/>
  <c r="Y292" i="130"/>
  <c r="Y260" i="130"/>
  <c r="Y228" i="130"/>
  <c r="Y196" i="130"/>
  <c r="Y164" i="130"/>
  <c r="Y132" i="130"/>
  <c r="Y100" i="130"/>
  <c r="Y68" i="130"/>
  <c r="Y36" i="130"/>
  <c r="Y25" i="130"/>
  <c r="Y89" i="130"/>
  <c r="X293" i="130"/>
  <c r="X123" i="130"/>
  <c r="Y123" i="130"/>
  <c r="Y128" i="130"/>
  <c r="X13" i="130"/>
  <c r="X155" i="130"/>
  <c r="Y35" i="130"/>
  <c r="X220" i="130"/>
  <c r="X78" i="130"/>
  <c r="X261" i="130"/>
  <c r="X134" i="130"/>
  <c r="Y200" i="130"/>
  <c r="Y282" i="130"/>
  <c r="X273" i="130"/>
  <c r="X209" i="130"/>
  <c r="X145" i="130"/>
  <c r="X81" i="130"/>
  <c r="X17" i="130"/>
  <c r="Y251" i="130"/>
  <c r="Y203" i="130"/>
  <c r="X150" i="130"/>
  <c r="Y261" i="130"/>
  <c r="X208" i="130"/>
  <c r="X152" i="130"/>
  <c r="X104" i="130"/>
  <c r="Y53" i="130"/>
  <c r="X298" i="130"/>
  <c r="Y247" i="130"/>
  <c r="Y191" i="130"/>
  <c r="Y143" i="130"/>
  <c r="X90" i="130"/>
  <c r="X42" i="130"/>
  <c r="Y284" i="130"/>
  <c r="Y244" i="130"/>
  <c r="Y204" i="130"/>
  <c r="Y156" i="130"/>
  <c r="Y116" i="130"/>
  <c r="Y76" i="130"/>
  <c r="Y28" i="130"/>
  <c r="Y57" i="130"/>
  <c r="Y137" i="130"/>
  <c r="X126" i="130"/>
  <c r="Y72" i="130"/>
  <c r="X67" i="130"/>
  <c r="X93" i="130"/>
  <c r="Y37" i="130"/>
  <c r="X109" i="130"/>
  <c r="X76" i="130"/>
  <c r="X110" i="130"/>
  <c r="Y192" i="130"/>
  <c r="Y145" i="130"/>
  <c r="X188" i="130"/>
  <c r="X35" i="130"/>
  <c r="Y169" i="130"/>
  <c r="X69" i="130"/>
  <c r="X251" i="130"/>
  <c r="Y104" i="130"/>
  <c r="R10" i="130"/>
  <c r="Y201" i="130"/>
  <c r="X213" i="130"/>
  <c r="Y262" i="130"/>
  <c r="Y198" i="130"/>
  <c r="Y134" i="130"/>
  <c r="Y70" i="130"/>
  <c r="Y299" i="130"/>
  <c r="X246" i="130"/>
  <c r="X198" i="130"/>
  <c r="Y147" i="130"/>
  <c r="X248" i="130"/>
  <c r="X200" i="130"/>
  <c r="Y149" i="130"/>
  <c r="Y101" i="130"/>
  <c r="X48" i="130"/>
  <c r="Y287" i="130"/>
  <c r="Y239" i="130"/>
  <c r="X186" i="130"/>
  <c r="X138" i="130"/>
  <c r="Y87" i="130"/>
  <c r="Y31" i="130"/>
  <c r="X279" i="130"/>
  <c r="X239" i="130"/>
  <c r="X191" i="130"/>
  <c r="X151" i="130"/>
  <c r="X111" i="130"/>
  <c r="X63" i="130"/>
  <c r="X23" i="130"/>
  <c r="Y65" i="130"/>
  <c r="Y162" i="130"/>
  <c r="Y153" i="130"/>
  <c r="X243" i="130"/>
  <c r="X77" i="130"/>
  <c r="Y99" i="130"/>
  <c r="X147" i="130"/>
  <c r="X53" i="130"/>
  <c r="X236" i="130"/>
  <c r="Y246" i="130"/>
  <c r="Y182" i="130"/>
  <c r="Y283" i="130"/>
  <c r="X182" i="130"/>
  <c r="Y293" i="130"/>
  <c r="X184" i="130"/>
  <c r="X136" i="130"/>
  <c r="Y279" i="130"/>
  <c r="X122" i="130"/>
  <c r="Y23" i="130"/>
  <c r="X223" i="130"/>
  <c r="X143" i="130"/>
  <c r="X55" i="130"/>
  <c r="Y97" i="130"/>
  <c r="X45" i="130"/>
  <c r="X37" i="130"/>
  <c r="Y233" i="130"/>
  <c r="X163" i="130"/>
  <c r="X38" i="130"/>
  <c r="X219" i="130"/>
  <c r="X60" i="130"/>
  <c r="X229" i="130"/>
  <c r="X91" i="130"/>
  <c r="X276" i="130"/>
  <c r="Y130" i="130"/>
  <c r="X36" i="130"/>
  <c r="Y226" i="130"/>
  <c r="Y232" i="130"/>
  <c r="X249" i="130"/>
  <c r="X185" i="130"/>
  <c r="X121" i="130"/>
  <c r="X57" i="130"/>
  <c r="X294" i="130"/>
  <c r="Y243" i="130"/>
  <c r="Y187" i="130"/>
  <c r="X296" i="130"/>
  <c r="Y245" i="130"/>
  <c r="Y197" i="130"/>
  <c r="X144" i="130"/>
  <c r="X88" i="130"/>
  <c r="X40" i="130"/>
  <c r="X282" i="130"/>
  <c r="X234" i="130"/>
  <c r="Y183" i="130"/>
  <c r="Y127" i="130"/>
  <c r="Y79" i="130"/>
  <c r="X26" i="130"/>
  <c r="Y276" i="130"/>
  <c r="Y236" i="130"/>
  <c r="Y188" i="130"/>
  <c r="Y148" i="130"/>
  <c r="Y108" i="130"/>
  <c r="Y60" i="130"/>
  <c r="Y20" i="130"/>
  <c r="Y73" i="130"/>
  <c r="Y176" i="130"/>
  <c r="Y144" i="130"/>
  <c r="X196" i="130"/>
  <c r="Y42" i="130"/>
  <c r="Y168" i="130"/>
  <c r="Y224" i="130"/>
  <c r="Y240" i="130"/>
  <c r="Y297" i="130"/>
  <c r="Y242" i="130"/>
  <c r="Y118" i="130"/>
  <c r="Y235" i="130"/>
  <c r="X240" i="130"/>
  <c r="Y85" i="130"/>
  <c r="Y175" i="130"/>
  <c r="X74" i="130"/>
  <c r="X271" i="130"/>
  <c r="X95" i="130"/>
  <c r="X15" i="130"/>
  <c r="X43" i="130"/>
  <c r="Y54" i="130"/>
  <c r="Y223" i="130"/>
  <c r="X183" i="130"/>
  <c r="X115" i="130"/>
  <c r="Y217" i="130"/>
  <c r="Y88" i="130"/>
  <c r="X54" i="130"/>
  <c r="X253" i="130"/>
  <c r="X172" i="130"/>
  <c r="Y51" i="130"/>
  <c r="Y234" i="130"/>
  <c r="Y82" i="130"/>
  <c r="X260" i="130"/>
  <c r="Y112" i="130"/>
  <c r="Y152" i="130"/>
  <c r="Y58" i="130"/>
  <c r="X252" i="130"/>
  <c r="Y241" i="130"/>
  <c r="X241" i="130"/>
  <c r="X177" i="130"/>
  <c r="X113" i="130"/>
  <c r="X49" i="130"/>
  <c r="X278" i="130"/>
  <c r="X230" i="130"/>
  <c r="Y179" i="130"/>
  <c r="X280" i="130"/>
  <c r="X232" i="130"/>
  <c r="Y181" i="130"/>
  <c r="Y133" i="130"/>
  <c r="X80" i="130"/>
  <c r="X24" i="130"/>
  <c r="Y271" i="130"/>
  <c r="X218" i="130"/>
  <c r="X170" i="130"/>
  <c r="Y119" i="130"/>
  <c r="Y63" i="130"/>
  <c r="X18" i="130"/>
  <c r="Y268" i="130"/>
  <c r="Y220" i="130"/>
  <c r="Y180" i="130"/>
  <c r="Y140" i="130"/>
  <c r="Y92" i="130"/>
  <c r="Y52" i="130"/>
  <c r="Y12" i="130"/>
  <c r="Y105" i="130"/>
  <c r="Y248" i="130"/>
  <c r="Y106" i="130"/>
  <c r="Y280" i="130"/>
  <c r="X107" i="130"/>
  <c r="X141" i="130"/>
  <c r="X22" i="130"/>
  <c r="Y194" i="130"/>
  <c r="X61" i="130"/>
  <c r="X205" i="130"/>
  <c r="X117" i="130"/>
  <c r="Y186" i="130"/>
  <c r="Y273" i="130"/>
  <c r="X281" i="130"/>
  <c r="X217" i="130"/>
  <c r="X153" i="130"/>
  <c r="X89" i="130"/>
  <c r="X25" i="130"/>
  <c r="Y267" i="130"/>
  <c r="X214" i="130"/>
  <c r="X166" i="130"/>
  <c r="X272" i="130"/>
  <c r="X216" i="130"/>
  <c r="X168" i="130"/>
  <c r="Y117" i="130"/>
  <c r="Y69" i="130"/>
  <c r="X16" i="130"/>
  <c r="Y255" i="130"/>
  <c r="Y207" i="130"/>
  <c r="X154" i="130"/>
  <c r="X106" i="130"/>
  <c r="Y55" i="130"/>
  <c r="Y300" i="130"/>
  <c r="Y252" i="130"/>
  <c r="Y212" i="130"/>
  <c r="Y172" i="130"/>
  <c r="Y124" i="130"/>
  <c r="Y84" i="130"/>
  <c r="Y44" i="130"/>
  <c r="Y41" i="130"/>
  <c r="Y121" i="130"/>
  <c r="Y24" i="130"/>
  <c r="X46" i="130"/>
  <c r="X28" i="130"/>
  <c r="X62" i="130"/>
  <c r="X118" i="130"/>
  <c r="Y115" i="130"/>
  <c r="X27" i="130"/>
  <c r="Y210" i="130"/>
  <c r="Y66" i="130"/>
  <c r="Y122" i="130"/>
  <c r="X277" i="130"/>
  <c r="Y214" i="130"/>
  <c r="Y86" i="130"/>
  <c r="Y22" i="130"/>
  <c r="Y211" i="130"/>
  <c r="Y155" i="130"/>
  <c r="Y213" i="130"/>
  <c r="X112" i="130"/>
  <c r="X56" i="130"/>
  <c r="X250" i="130"/>
  <c r="Y151" i="130"/>
  <c r="Y47" i="130"/>
  <c r="X287" i="130"/>
  <c r="X207" i="130"/>
  <c r="Y146" i="130"/>
  <c r="Y216" i="130"/>
  <c r="X195" i="130"/>
  <c r="Y278" i="130"/>
  <c r="Y150" i="130"/>
  <c r="X262" i="130"/>
  <c r="X264" i="130"/>
  <c r="Y165" i="130"/>
  <c r="P10" i="130"/>
  <c r="X202" i="130"/>
  <c r="Y95" i="130"/>
  <c r="X247" i="130"/>
  <c r="X119" i="130"/>
  <c r="Y138" i="130"/>
  <c r="Y230" i="130"/>
  <c r="Y229" i="130"/>
  <c r="Y111" i="130"/>
  <c r="X87" i="130"/>
  <c r="Y50" i="130"/>
  <c r="Y80" i="130"/>
  <c r="Y166" i="130"/>
  <c r="X176" i="130"/>
  <c r="X58" i="130"/>
  <c r="X79" i="130"/>
  <c r="X12" i="130"/>
  <c r="Y107" i="130"/>
  <c r="Y277" i="130"/>
  <c r="Y159" i="130"/>
  <c r="Y27" i="130"/>
  <c r="Y171" i="130"/>
  <c r="Y294" i="130"/>
  <c r="X127" i="130"/>
  <c r="X284" i="130"/>
  <c r="X165" i="130"/>
  <c r="Y102" i="130"/>
  <c r="X120" i="130"/>
  <c r="Y15" i="130"/>
  <c r="X47" i="130"/>
  <c r="Y59" i="130"/>
  <c r="Y83" i="130"/>
  <c r="X72" i="130"/>
  <c r="X255" i="130"/>
  <c r="X215" i="130"/>
  <c r="X29" i="130"/>
  <c r="Y139" i="130"/>
  <c r="X228" i="130"/>
  <c r="Y38" i="130"/>
  <c r="X31" i="130"/>
  <c r="Y21" i="130"/>
  <c r="Y33" i="130"/>
  <c r="Y34" i="130"/>
  <c r="X275" i="130"/>
  <c r="Y219" i="130"/>
  <c r="X266" i="130"/>
  <c r="Y49" i="130"/>
  <c r="X259" i="130"/>
  <c r="Y113" i="130"/>
  <c r="X85" i="130"/>
  <c r="X283" i="130"/>
  <c r="Y275" i="130"/>
  <c r="Y215" i="130"/>
  <c r="Y75" i="130"/>
  <c r="Y129" i="130"/>
  <c r="X175" i="130"/>
  <c r="X159" i="130"/>
  <c r="X237" i="130"/>
  <c r="X171" i="130"/>
  <c r="X300" i="130"/>
  <c r="X51" i="130"/>
  <c r="T3" i="130"/>
  <c r="N4" i="130"/>
  <c r="O4" i="130" s="1"/>
  <c r="N5" i="130"/>
  <c r="O5" i="130" s="1"/>
  <c r="N3" i="130"/>
  <c r="N7" i="130"/>
  <c r="O7" i="130" s="1"/>
  <c r="N6" i="130"/>
  <c r="O6" i="130" s="1"/>
  <c r="M17" i="158"/>
  <c r="A9" i="44"/>
  <c r="C112" i="158"/>
  <c r="I112" i="158" s="1"/>
  <c r="G30" i="225"/>
  <c r="A29" i="225"/>
  <c r="H32" i="225"/>
  <c r="I127" i="158"/>
  <c r="I129" i="158"/>
  <c r="I128" i="158"/>
  <c r="I126" i="158"/>
  <c r="W129" i="158"/>
  <c r="AA125" i="158"/>
  <c r="AA129" i="158"/>
  <c r="W126" i="158"/>
  <c r="W127" i="158"/>
  <c r="Z129" i="158"/>
  <c r="Z126" i="158"/>
  <c r="V125" i="158"/>
  <c r="AA126" i="158"/>
  <c r="V129" i="158"/>
  <c r="W128" i="158"/>
  <c r="Z125" i="158"/>
  <c r="V130" i="158"/>
  <c r="V126" i="158"/>
  <c r="AA127" i="158"/>
  <c r="V127" i="158"/>
  <c r="Z127" i="158"/>
  <c r="Z130" i="158"/>
  <c r="W130" i="158"/>
  <c r="V128" i="158"/>
  <c r="AA130" i="158"/>
  <c r="W125" i="158"/>
  <c r="Z128" i="158"/>
  <c r="AA128" i="158"/>
  <c r="AA123" i="158"/>
  <c r="W123" i="158"/>
  <c r="V123" i="158"/>
  <c r="AA124" i="158"/>
  <c r="W124" i="158"/>
  <c r="V124" i="158"/>
  <c r="AA122" i="158"/>
  <c r="V122" i="158"/>
  <c r="W122" i="158"/>
  <c r="W119" i="158"/>
  <c r="AA121" i="158"/>
  <c r="V119" i="158"/>
  <c r="V120" i="158"/>
  <c r="AA120" i="158"/>
  <c r="V121" i="158"/>
  <c r="W121" i="158"/>
  <c r="AA119" i="158"/>
  <c r="Z119" i="158"/>
  <c r="W120" i="158"/>
  <c r="V118" i="158"/>
  <c r="AA118" i="158"/>
  <c r="W118" i="158"/>
  <c r="AA117" i="158"/>
  <c r="AA115" i="158"/>
  <c r="V116" i="158"/>
  <c r="B23" i="228"/>
  <c r="A24" i="232"/>
  <c r="D24" i="227"/>
  <c r="AA116" i="158"/>
  <c r="C12" i="69"/>
  <c r="A29" i="237"/>
  <c r="A24" i="227"/>
  <c r="B14" i="134"/>
  <c r="B7" i="179"/>
  <c r="B6" i="124"/>
  <c r="A14" i="134"/>
  <c r="B6" i="125"/>
  <c r="D7" i="179"/>
  <c r="C24" i="229"/>
  <c r="K12" i="118"/>
  <c r="B27" i="231"/>
  <c r="C8" i="69"/>
  <c r="W115" i="158"/>
  <c r="A22" i="229"/>
  <c r="D28" i="228"/>
  <c r="L12" i="118"/>
  <c r="B22" i="229"/>
  <c r="A23" i="230"/>
  <c r="D13" i="134"/>
  <c r="C15" i="134"/>
  <c r="D24" i="231"/>
  <c r="A7" i="125"/>
  <c r="A27" i="231"/>
  <c r="Z115" i="158"/>
  <c r="N26" i="117"/>
  <c r="B24" i="227"/>
  <c r="C6" i="124"/>
  <c r="C30" i="228"/>
  <c r="D22" i="232"/>
  <c r="B7" i="69"/>
  <c r="C12" i="118"/>
  <c r="O26" i="117"/>
  <c r="J12" i="118"/>
  <c r="M26" i="117"/>
  <c r="W117" i="158"/>
  <c r="P26" i="117"/>
  <c r="D6" i="125"/>
  <c r="V117" i="158"/>
  <c r="A8" i="124"/>
  <c r="B23" i="230"/>
  <c r="N25" i="117"/>
  <c r="Z116" i="158"/>
  <c r="V115" i="158"/>
  <c r="D7" i="69"/>
  <c r="A23" i="233"/>
  <c r="C32" i="240" l="1"/>
  <c r="D31" i="240"/>
  <c r="D35" i="226"/>
  <c r="B23" i="233"/>
  <c r="D23" i="230"/>
  <c r="B24" i="232"/>
  <c r="D23" i="233"/>
  <c r="B29" i="237"/>
  <c r="D23" i="229"/>
  <c r="A24" i="228"/>
  <c r="C121" i="237"/>
  <c r="D120" i="237"/>
  <c r="A25" i="227"/>
  <c r="G29" i="194"/>
  <c r="D30" i="194"/>
  <c r="F29" i="194"/>
  <c r="Y125" i="158"/>
  <c r="Y126" i="158"/>
  <c r="Y128" i="158" s="1"/>
  <c r="N24" i="117"/>
  <c r="F11" i="117" s="1"/>
  <c r="Y10" i="130"/>
  <c r="S5" i="130" s="1"/>
  <c r="T5" i="130" s="1"/>
  <c r="U5" i="130" s="1"/>
  <c r="X10" i="130"/>
  <c r="S4" i="130" s="1"/>
  <c r="T4" i="130" s="1"/>
  <c r="U4" i="130" s="1"/>
  <c r="M18" i="158"/>
  <c r="M19" i="158" s="1"/>
  <c r="AA108" i="158"/>
  <c r="V108" i="158"/>
  <c r="A13" i="44"/>
  <c r="C1084" i="44"/>
  <c r="C1105" i="44" s="1"/>
  <c r="G31" i="225"/>
  <c r="G32" i="225" s="1"/>
  <c r="A30" i="225"/>
  <c r="H33" i="225"/>
  <c r="B1022" i="44"/>
  <c r="B1028" i="44"/>
  <c r="B7" i="124"/>
  <c r="B15" i="134"/>
  <c r="B24" i="228"/>
  <c r="C25" i="229"/>
  <c r="B7" i="125"/>
  <c r="D8" i="69"/>
  <c r="A25" i="232"/>
  <c r="B8" i="179"/>
  <c r="A24" i="230"/>
  <c r="D8" i="179"/>
  <c r="A28" i="231"/>
  <c r="C16" i="134"/>
  <c r="B37" i="226"/>
  <c r="C31" i="228"/>
  <c r="D14" i="134"/>
  <c r="A9" i="124"/>
  <c r="A8" i="125"/>
  <c r="D12" i="118"/>
  <c r="Q26" i="117"/>
  <c r="C13" i="69"/>
  <c r="C9" i="69"/>
  <c r="A37" i="226"/>
  <c r="A23" i="229"/>
  <c r="D23" i="232"/>
  <c r="B28" i="231"/>
  <c r="B8" i="69"/>
  <c r="C7" i="124"/>
  <c r="D6" i="124"/>
  <c r="D29" i="228"/>
  <c r="A30" i="237"/>
  <c r="B23" i="229"/>
  <c r="B24" i="230"/>
  <c r="D25" i="231"/>
  <c r="C7" i="125"/>
  <c r="A24" i="233"/>
  <c r="A15" i="134"/>
  <c r="R26" i="117"/>
  <c r="C33" i="240" l="1"/>
  <c r="D32" i="240"/>
  <c r="D36" i="226"/>
  <c r="B24" i="233"/>
  <c r="B25" i="232"/>
  <c r="D24" i="233"/>
  <c r="B30" i="237"/>
  <c r="D24" i="229"/>
  <c r="A25" i="228"/>
  <c r="D25" i="227"/>
  <c r="C26" i="229"/>
  <c r="D121" i="237"/>
  <c r="C122" i="237"/>
  <c r="A26" i="227"/>
  <c r="D31" i="194"/>
  <c r="G30" i="194"/>
  <c r="F30" i="194"/>
  <c r="Y129" i="158"/>
  <c r="Y130" i="158"/>
  <c r="Z12" i="118"/>
  <c r="Y12" i="118"/>
  <c r="X12" i="118"/>
  <c r="M20" i="158"/>
  <c r="M21" i="158" s="1"/>
  <c r="T12" i="118"/>
  <c r="U12" i="118" s="1"/>
  <c r="V12" i="118" s="1"/>
  <c r="A14" i="44"/>
  <c r="A20" i="44" s="1"/>
  <c r="A1016" i="44" s="1"/>
  <c r="G33" i="225"/>
  <c r="C113" i="158"/>
  <c r="I113" i="158" s="1"/>
  <c r="A31" i="225"/>
  <c r="H34" i="225"/>
  <c r="B1029" i="44"/>
  <c r="B1042" i="44" s="1"/>
  <c r="A25" i="230"/>
  <c r="D9" i="69"/>
  <c r="A10" i="124"/>
  <c r="D9" i="179"/>
  <c r="D26" i="231"/>
  <c r="C8" i="124"/>
  <c r="A24" i="229"/>
  <c r="D24" i="232"/>
  <c r="D7" i="124"/>
  <c r="B38" i="226"/>
  <c r="B29" i="231"/>
  <c r="B9" i="69"/>
  <c r="B25" i="227"/>
  <c r="D30" i="228"/>
  <c r="D24" i="230"/>
  <c r="D15" i="134"/>
  <c r="C17" i="134"/>
  <c r="C32" i="228"/>
  <c r="A9" i="125"/>
  <c r="B24" i="229"/>
  <c r="B25" i="230"/>
  <c r="A26" i="232"/>
  <c r="B8" i="125"/>
  <c r="A38" i="226"/>
  <c r="B8" i="124"/>
  <c r="A25" i="233"/>
  <c r="C8" i="125"/>
  <c r="A16" i="134"/>
  <c r="B25" i="228"/>
  <c r="B16" i="134"/>
  <c r="B9" i="179"/>
  <c r="D10" i="69"/>
  <c r="A29" i="231"/>
  <c r="D7" i="125"/>
  <c r="C34" i="240" l="1"/>
  <c r="D33" i="240"/>
  <c r="B25" i="233"/>
  <c r="D25" i="233"/>
  <c r="B26" i="232"/>
  <c r="D26" i="227"/>
  <c r="A26" i="228"/>
  <c r="D25" i="229"/>
  <c r="C27" i="229"/>
  <c r="A26" i="230"/>
  <c r="C123" i="237"/>
  <c r="D122" i="237"/>
  <c r="A27" i="227"/>
  <c r="D32" i="194"/>
  <c r="F31" i="194"/>
  <c r="G31" i="194"/>
  <c r="Y138" i="158"/>
  <c r="Y140" i="158" s="1"/>
  <c r="Y142" i="158" s="1"/>
  <c r="M25" i="158"/>
  <c r="M35" i="158"/>
  <c r="A1022" i="44"/>
  <c r="A1028" i="44"/>
  <c r="C1" i="125"/>
  <c r="C114" i="158"/>
  <c r="I114" i="158" s="1"/>
  <c r="G34" i="225"/>
  <c r="A32" i="225"/>
  <c r="H35" i="225"/>
  <c r="B1043" i="44"/>
  <c r="B26" i="227"/>
  <c r="A11" i="124"/>
  <c r="D31" i="228"/>
  <c r="A25" i="229"/>
  <c r="D25" i="230"/>
  <c r="C9" i="125"/>
  <c r="A39" i="226"/>
  <c r="D37" i="226"/>
  <c r="A30" i="231"/>
  <c r="B31" i="237"/>
  <c r="D25" i="232"/>
  <c r="B30" i="231"/>
  <c r="D10" i="179"/>
  <c r="A31" i="237"/>
  <c r="A17" i="134"/>
  <c r="D11" i="69"/>
  <c r="B10" i="69"/>
  <c r="D16" i="134"/>
  <c r="C9" i="124"/>
  <c r="D8" i="124"/>
  <c r="D8" i="125"/>
  <c r="D27" i="231"/>
  <c r="B9" i="124"/>
  <c r="A10" i="125"/>
  <c r="A27" i="232"/>
  <c r="B26" i="228"/>
  <c r="B39" i="226"/>
  <c r="B9" i="125"/>
  <c r="B26" i="230"/>
  <c r="B17" i="134"/>
  <c r="B25" i="229"/>
  <c r="C33" i="228"/>
  <c r="C18" i="134"/>
  <c r="B10" i="179"/>
  <c r="C35" i="240" l="1"/>
  <c r="D34" i="240"/>
  <c r="B27" i="232"/>
  <c r="D27" i="227"/>
  <c r="A27" i="228"/>
  <c r="D26" i="229"/>
  <c r="C28" i="229"/>
  <c r="A27" i="230"/>
  <c r="D123" i="237"/>
  <c r="C124" i="237"/>
  <c r="A28" i="227"/>
  <c r="M32" i="158"/>
  <c r="M26" i="158"/>
  <c r="M36" i="158" s="1"/>
  <c r="D33" i="194"/>
  <c r="F32" i="194"/>
  <c r="G32" i="194"/>
  <c r="Y145" i="158"/>
  <c r="A1029" i="44"/>
  <c r="A1043" i="44" s="1"/>
  <c r="I7" i="158"/>
  <c r="C1" i="124"/>
  <c r="G35" i="225"/>
  <c r="A33" i="225"/>
  <c r="H36" i="225"/>
  <c r="B1061" i="44"/>
  <c r="B1084" i="44" s="1"/>
  <c r="B27" i="228"/>
  <c r="B28" i="228" s="1"/>
  <c r="D12" i="69"/>
  <c r="B18" i="134"/>
  <c r="A26" i="233"/>
  <c r="D32" i="228"/>
  <c r="A12" i="124"/>
  <c r="B11" i="179"/>
  <c r="B10" i="124"/>
  <c r="D28" i="231"/>
  <c r="B27" i="227"/>
  <c r="B28" i="227" s="1"/>
  <c r="B29" i="227" s="1"/>
  <c r="A32" i="237"/>
  <c r="D11" i="179"/>
  <c r="D26" i="230"/>
  <c r="A18" i="134"/>
  <c r="D17" i="134"/>
  <c r="B40" i="226"/>
  <c r="A11" i="125"/>
  <c r="A31" i="231"/>
  <c r="B10" i="125"/>
  <c r="D9" i="124"/>
  <c r="C19" i="134"/>
  <c r="C34" i="228"/>
  <c r="B11" i="69"/>
  <c r="D38" i="226"/>
  <c r="D10" i="125"/>
  <c r="B26" i="229"/>
  <c r="A28" i="232"/>
  <c r="B31" i="231"/>
  <c r="B32" i="237"/>
  <c r="A26" i="229"/>
  <c r="C10" i="124"/>
  <c r="B27" i="230"/>
  <c r="D9" i="125"/>
  <c r="A40" i="226"/>
  <c r="D26" i="232"/>
  <c r="D31" i="241" l="1"/>
  <c r="C32" i="241"/>
  <c r="C36" i="240"/>
  <c r="D35" i="240"/>
  <c r="B28" i="232"/>
  <c r="D26" i="233"/>
  <c r="B26" i="233"/>
  <c r="D28" i="227"/>
  <c r="C29" i="229"/>
  <c r="C30" i="229" s="1"/>
  <c r="A28" i="228"/>
  <c r="D27" i="229"/>
  <c r="A28" i="230"/>
  <c r="C125" i="237"/>
  <c r="D124" i="237"/>
  <c r="A29" i="227"/>
  <c r="B30" i="227"/>
  <c r="B29" i="228"/>
  <c r="G33" i="194"/>
  <c r="G4" i="194" s="1"/>
  <c r="F33" i="194"/>
  <c r="M104" i="158"/>
  <c r="Y149" i="158"/>
  <c r="A1042" i="44"/>
  <c r="A1061" i="44" s="1"/>
  <c r="A1084" i="44" s="1"/>
  <c r="G36" i="225"/>
  <c r="C115" i="158"/>
  <c r="A34" i="225"/>
  <c r="H37" i="225"/>
  <c r="B28" i="230"/>
  <c r="D29" i="231"/>
  <c r="C20" i="134"/>
  <c r="C11" i="124"/>
  <c r="B12" i="179"/>
  <c r="A27" i="229"/>
  <c r="B11" i="124"/>
  <c r="B27" i="229"/>
  <c r="A32" i="231"/>
  <c r="D39" i="226"/>
  <c r="B33" i="237"/>
  <c r="D27" i="232"/>
  <c r="B41" i="226"/>
  <c r="B12" i="69"/>
  <c r="D12" i="179"/>
  <c r="C35" i="228"/>
  <c r="A41" i="226"/>
  <c r="A19" i="134"/>
  <c r="B11" i="125"/>
  <c r="D10" i="124"/>
  <c r="D27" i="230"/>
  <c r="D18" i="134"/>
  <c r="D33" i="228"/>
  <c r="A27" i="233"/>
  <c r="B19" i="134"/>
  <c r="A12" i="125"/>
  <c r="D13" i="69"/>
  <c r="A33" i="237"/>
  <c r="A13" i="124"/>
  <c r="C11" i="125"/>
  <c r="B32" i="231"/>
  <c r="A29" i="232"/>
  <c r="D32" i="241" l="1"/>
  <c r="C33" i="241"/>
  <c r="C37" i="240"/>
  <c r="D36" i="240"/>
  <c r="D27" i="233"/>
  <c r="B27" i="233"/>
  <c r="B29" i="232"/>
  <c r="C31" i="229"/>
  <c r="A29" i="230"/>
  <c r="D28" i="229"/>
  <c r="D29" i="229" s="1"/>
  <c r="A29" i="228"/>
  <c r="D29" i="227"/>
  <c r="B31" i="227"/>
  <c r="B30" i="228"/>
  <c r="A30" i="227"/>
  <c r="C126" i="237"/>
  <c r="D125" i="237"/>
  <c r="A28" i="233"/>
  <c r="M105" i="158"/>
  <c r="B71" i="158" s="1"/>
  <c r="I71" i="158" s="1"/>
  <c r="I115" i="158"/>
  <c r="G37" i="225"/>
  <c r="A35" i="225"/>
  <c r="H38" i="225"/>
  <c r="B1105" i="44"/>
  <c r="D13" i="179"/>
  <c r="A30" i="232"/>
  <c r="D28" i="230"/>
  <c r="B29" i="230"/>
  <c r="C12" i="124"/>
  <c r="A20" i="134"/>
  <c r="B12" i="124"/>
  <c r="D34" i="228"/>
  <c r="A28" i="229"/>
  <c r="B13" i="179"/>
  <c r="B28" i="229"/>
  <c r="A33" i="231"/>
  <c r="D11" i="125"/>
  <c r="B13" i="69"/>
  <c r="C36" i="228"/>
  <c r="C37" i="228" s="1"/>
  <c r="C38" i="228" s="1"/>
  <c r="D30" i="231"/>
  <c r="D28" i="232"/>
  <c r="D29" i="232" s="1"/>
  <c r="B12" i="125"/>
  <c r="A42" i="226"/>
  <c r="A14" i="124"/>
  <c r="D11" i="124"/>
  <c r="C12" i="125"/>
  <c r="B33" i="231"/>
  <c r="C21" i="134"/>
  <c r="D19" i="134"/>
  <c r="B42" i="226"/>
  <c r="B20" i="134"/>
  <c r="D40" i="226"/>
  <c r="D33" i="241" l="1"/>
  <c r="C34" i="241"/>
  <c r="C38" i="240"/>
  <c r="D37" i="240"/>
  <c r="B30" i="232"/>
  <c r="B28" i="233"/>
  <c r="D28" i="233"/>
  <c r="C32" i="229"/>
  <c r="D30" i="229"/>
  <c r="A30" i="228"/>
  <c r="A30" i="230"/>
  <c r="D30" i="227"/>
  <c r="B31" i="228"/>
  <c r="B32" i="227"/>
  <c r="A29" i="233"/>
  <c r="A30" i="233" s="1"/>
  <c r="A31" i="227"/>
  <c r="D126" i="237"/>
  <c r="C127" i="237"/>
  <c r="D30" i="232"/>
  <c r="B18" i="158"/>
  <c r="H18" i="158" s="1"/>
  <c r="F18" i="158" s="1"/>
  <c r="B8" i="158"/>
  <c r="H8" i="158" s="1"/>
  <c r="F8" i="158" s="1"/>
  <c r="B17" i="158"/>
  <c r="H17" i="158" s="1"/>
  <c r="F17" i="158" s="1"/>
  <c r="B82" i="158"/>
  <c r="G82" i="158" s="1"/>
  <c r="B97" i="158"/>
  <c r="H97" i="158" s="1"/>
  <c r="F97" i="158" s="1"/>
  <c r="B13" i="158"/>
  <c r="H13" i="158" s="1"/>
  <c r="F13" i="158" s="1"/>
  <c r="B12" i="158"/>
  <c r="H12" i="158" s="1"/>
  <c r="F12" i="158" s="1"/>
  <c r="B9" i="158"/>
  <c r="B14" i="158"/>
  <c r="H14" i="158" s="1"/>
  <c r="F14" i="158" s="1"/>
  <c r="B11" i="158"/>
  <c r="H11" i="158" s="1"/>
  <c r="F11" i="158" s="1"/>
  <c r="B19" i="158"/>
  <c r="H19" i="158" s="1"/>
  <c r="F19" i="158" s="1"/>
  <c r="B15" i="158"/>
  <c r="H15" i="158" s="1"/>
  <c r="F15" i="158" s="1"/>
  <c r="B10" i="158"/>
  <c r="C10" i="158" s="1"/>
  <c r="I10" i="158" s="1"/>
  <c r="G71" i="158"/>
  <c r="B62" i="158"/>
  <c r="G62" i="158" s="1"/>
  <c r="B23" i="158"/>
  <c r="H23" i="158" s="1"/>
  <c r="F23" i="158" s="1"/>
  <c r="B49" i="158"/>
  <c r="B92" i="158"/>
  <c r="I92" i="158" s="1"/>
  <c r="B26" i="158"/>
  <c r="H26" i="158" s="1"/>
  <c r="F26" i="158" s="1"/>
  <c r="B31" i="158"/>
  <c r="H31" i="158" s="1"/>
  <c r="F31" i="158" s="1"/>
  <c r="B81" i="158"/>
  <c r="H81" i="158" s="1"/>
  <c r="F81" i="158" s="1"/>
  <c r="B40" i="158"/>
  <c r="H40" i="158" s="1"/>
  <c r="F40" i="158" s="1"/>
  <c r="B96" i="158"/>
  <c r="I96" i="158" s="1"/>
  <c r="B39" i="158"/>
  <c r="I39" i="158" s="1"/>
  <c r="B22" i="158"/>
  <c r="H22" i="158" s="1"/>
  <c r="F22" i="158" s="1"/>
  <c r="B66" i="158"/>
  <c r="H66" i="158" s="1"/>
  <c r="F66" i="158" s="1"/>
  <c r="B101" i="158"/>
  <c r="H101" i="158" s="1"/>
  <c r="F101" i="158" s="1"/>
  <c r="B47" i="158"/>
  <c r="B53" i="158"/>
  <c r="B41" i="158"/>
  <c r="B16" i="158"/>
  <c r="H16" i="158" s="1"/>
  <c r="F16" i="158" s="1"/>
  <c r="B51" i="158"/>
  <c r="B84" i="158"/>
  <c r="B87" i="158"/>
  <c r="B38" i="158"/>
  <c r="B29" i="158"/>
  <c r="B35" i="158"/>
  <c r="B33" i="158"/>
  <c r="B103" i="158"/>
  <c r="B78" i="158"/>
  <c r="B63" i="158"/>
  <c r="B89" i="158"/>
  <c r="B20" i="158"/>
  <c r="B94" i="158"/>
  <c r="B79" i="158"/>
  <c r="B99" i="158"/>
  <c r="B90" i="158"/>
  <c r="B50" i="158"/>
  <c r="B28" i="158"/>
  <c r="B43" i="158"/>
  <c r="B69" i="158"/>
  <c r="B30" i="158"/>
  <c r="B60" i="158"/>
  <c r="B93" i="158"/>
  <c r="B32" i="158"/>
  <c r="B72" i="158"/>
  <c r="B100" i="158"/>
  <c r="B88" i="158"/>
  <c r="B36" i="158"/>
  <c r="B73" i="158"/>
  <c r="B106" i="158"/>
  <c r="B76" i="158"/>
  <c r="B45" i="158"/>
  <c r="B27" i="158"/>
  <c r="B77" i="158"/>
  <c r="B57" i="158"/>
  <c r="B59" i="158"/>
  <c r="B37" i="158"/>
  <c r="B68" i="158"/>
  <c r="B56" i="158"/>
  <c r="B48" i="158"/>
  <c r="B102" i="158"/>
  <c r="B83" i="158"/>
  <c r="B25" i="158"/>
  <c r="B75" i="158"/>
  <c r="B98" i="158"/>
  <c r="B54" i="158"/>
  <c r="B58" i="158"/>
  <c r="B42" i="158"/>
  <c r="B80" i="158"/>
  <c r="B104" i="158"/>
  <c r="B85" i="158"/>
  <c r="B61" i="158"/>
  <c r="B64" i="158"/>
  <c r="B74" i="158"/>
  <c r="I74" i="158" s="1"/>
  <c r="B46" i="158"/>
  <c r="H46" i="158" s="1"/>
  <c r="F46" i="158" s="1"/>
  <c r="B67" i="158"/>
  <c r="B91" i="158"/>
  <c r="B52" i="158"/>
  <c r="B86" i="158"/>
  <c r="H71" i="158"/>
  <c r="F71" i="158" s="1"/>
  <c r="B21" i="158"/>
  <c r="B70" i="158"/>
  <c r="B24" i="158"/>
  <c r="B55" i="158"/>
  <c r="B105" i="158"/>
  <c r="B44" i="158"/>
  <c r="B65" i="158"/>
  <c r="B34" i="158"/>
  <c r="B95" i="158"/>
  <c r="A1105" i="44"/>
  <c r="G38" i="225"/>
  <c r="A36" i="225"/>
  <c r="H39" i="225"/>
  <c r="B1111" i="44"/>
  <c r="B1117" i="44" s="1"/>
  <c r="B14" i="179"/>
  <c r="D31" i="231"/>
  <c r="B21" i="134"/>
  <c r="A34" i="231"/>
  <c r="A15" i="124"/>
  <c r="D35" i="228"/>
  <c r="D41" i="226"/>
  <c r="D14" i="179"/>
  <c r="C39" i="228"/>
  <c r="A29" i="229"/>
  <c r="A34" i="237"/>
  <c r="D12" i="124"/>
  <c r="D20" i="134"/>
  <c r="B34" i="237"/>
  <c r="C13" i="124"/>
  <c r="A31" i="232"/>
  <c r="B29" i="229"/>
  <c r="D12" i="125"/>
  <c r="B34" i="231"/>
  <c r="B30" i="230"/>
  <c r="C22" i="134"/>
  <c r="A43" i="226"/>
  <c r="B13" i="124"/>
  <c r="B43" i="226"/>
  <c r="A21" i="134"/>
  <c r="D34" i="241" l="1"/>
  <c r="C35" i="241"/>
  <c r="D38" i="240"/>
  <c r="D29" i="233"/>
  <c r="B29" i="233"/>
  <c r="B31" i="232"/>
  <c r="D31" i="229"/>
  <c r="C33" i="229"/>
  <c r="A31" i="228"/>
  <c r="D31" i="227"/>
  <c r="A31" i="230"/>
  <c r="B32" i="228"/>
  <c r="B33" i="227"/>
  <c r="A31" i="233"/>
  <c r="A32" i="233" s="1"/>
  <c r="A32" i="227"/>
  <c r="D127" i="237"/>
  <c r="C128" i="237"/>
  <c r="D31" i="232"/>
  <c r="H96" i="158"/>
  <c r="F96" i="158" s="1"/>
  <c r="I26" i="158"/>
  <c r="I82" i="158"/>
  <c r="G8" i="158"/>
  <c r="G97" i="158"/>
  <c r="I81" i="158"/>
  <c r="C8" i="158"/>
  <c r="I8" i="158" s="1"/>
  <c r="C11" i="158"/>
  <c r="I11" i="158" s="1"/>
  <c r="G23" i="158"/>
  <c r="H62" i="158"/>
  <c r="F62" i="158" s="1"/>
  <c r="G26" i="158"/>
  <c r="G92" i="158"/>
  <c r="G81" i="158"/>
  <c r="H82" i="158"/>
  <c r="F82" i="158" s="1"/>
  <c r="G22" i="158"/>
  <c r="H9" i="158"/>
  <c r="F9" i="158" s="1"/>
  <c r="C9" i="158"/>
  <c r="I9" i="158" s="1"/>
  <c r="I97" i="158"/>
  <c r="I62" i="158"/>
  <c r="H10" i="158"/>
  <c r="F10" i="158" s="1"/>
  <c r="G31" i="158"/>
  <c r="I31" i="158"/>
  <c r="H92" i="158"/>
  <c r="F92" i="158" s="1"/>
  <c r="I49" i="158"/>
  <c r="G49" i="158"/>
  <c r="H49" i="158"/>
  <c r="F49" i="158" s="1"/>
  <c r="G46" i="158"/>
  <c r="I66" i="158"/>
  <c r="G66" i="158"/>
  <c r="G96" i="158"/>
  <c r="G39" i="158"/>
  <c r="H39" i="158"/>
  <c r="F39" i="158" s="1"/>
  <c r="I40" i="158"/>
  <c r="G40" i="158"/>
  <c r="G55" i="158"/>
  <c r="H55" i="158"/>
  <c r="F55" i="158" s="1"/>
  <c r="I55" i="158"/>
  <c r="G24" i="158"/>
  <c r="H24" i="158"/>
  <c r="F24" i="158" s="1"/>
  <c r="G104" i="158"/>
  <c r="H104" i="158"/>
  <c r="F104" i="158" s="1"/>
  <c r="G106" i="158"/>
  <c r="H106" i="158"/>
  <c r="F106" i="158" s="1"/>
  <c r="C106" i="158"/>
  <c r="I106" i="158" s="1"/>
  <c r="G70" i="158"/>
  <c r="H70" i="158"/>
  <c r="F70" i="158" s="1"/>
  <c r="I70" i="158"/>
  <c r="G74" i="158"/>
  <c r="H74" i="158"/>
  <c r="F74" i="158" s="1"/>
  <c r="H80" i="158"/>
  <c r="F80" i="158" s="1"/>
  <c r="I80" i="158"/>
  <c r="G80" i="158"/>
  <c r="G98" i="158"/>
  <c r="H98" i="158"/>
  <c r="F98" i="158" s="1"/>
  <c r="I98" i="158"/>
  <c r="G37" i="158"/>
  <c r="H37" i="158"/>
  <c r="F37" i="158" s="1"/>
  <c r="I37" i="158"/>
  <c r="H73" i="158"/>
  <c r="F73" i="158" s="1"/>
  <c r="G73" i="158"/>
  <c r="I73" i="158"/>
  <c r="G30" i="158"/>
  <c r="H30" i="158"/>
  <c r="F30" i="158" s="1"/>
  <c r="I30" i="158"/>
  <c r="H94" i="158"/>
  <c r="F94" i="158" s="1"/>
  <c r="I94" i="158"/>
  <c r="G94" i="158"/>
  <c r="I29" i="158"/>
  <c r="G29" i="158"/>
  <c r="H29" i="158"/>
  <c r="F29" i="158" s="1"/>
  <c r="H47" i="158"/>
  <c r="F47" i="158" s="1"/>
  <c r="I47" i="158"/>
  <c r="G47" i="158"/>
  <c r="G105" i="158"/>
  <c r="H105" i="158"/>
  <c r="F105" i="158" s="1"/>
  <c r="I48" i="158"/>
  <c r="G48" i="158"/>
  <c r="H48" i="158"/>
  <c r="F48" i="158" s="1"/>
  <c r="I95" i="158"/>
  <c r="H95" i="158"/>
  <c r="F95" i="158" s="1"/>
  <c r="G95" i="158"/>
  <c r="G21" i="158"/>
  <c r="H21" i="158"/>
  <c r="F21" i="158" s="1"/>
  <c r="G42" i="158"/>
  <c r="H42" i="158"/>
  <c r="F42" i="158" s="1"/>
  <c r="I42" i="158"/>
  <c r="G75" i="158"/>
  <c r="I75" i="158"/>
  <c r="H75" i="158"/>
  <c r="F75" i="158" s="1"/>
  <c r="G59" i="158"/>
  <c r="I59" i="158"/>
  <c r="H59" i="158"/>
  <c r="F59" i="158" s="1"/>
  <c r="I36" i="158"/>
  <c r="H36" i="158"/>
  <c r="F36" i="158" s="1"/>
  <c r="G36" i="158"/>
  <c r="I69" i="158"/>
  <c r="H69" i="158"/>
  <c r="F69" i="158" s="1"/>
  <c r="G69" i="158"/>
  <c r="H20" i="158"/>
  <c r="F20" i="158" s="1"/>
  <c r="I38" i="158"/>
  <c r="G38" i="158"/>
  <c r="H38" i="158"/>
  <c r="F38" i="158" s="1"/>
  <c r="I101" i="158"/>
  <c r="G101" i="158"/>
  <c r="G91" i="158"/>
  <c r="I91" i="158"/>
  <c r="H91" i="158"/>
  <c r="F91" i="158" s="1"/>
  <c r="G32" i="158"/>
  <c r="I32" i="158"/>
  <c r="H32" i="158"/>
  <c r="F32" i="158" s="1"/>
  <c r="G34" i="158"/>
  <c r="I34" i="158"/>
  <c r="H34" i="158"/>
  <c r="F34" i="158" s="1"/>
  <c r="H25" i="158"/>
  <c r="F25" i="158" s="1"/>
  <c r="G25" i="158"/>
  <c r="H57" i="158"/>
  <c r="F57" i="158" s="1"/>
  <c r="I57" i="158"/>
  <c r="G57" i="158"/>
  <c r="I88" i="158"/>
  <c r="G88" i="158"/>
  <c r="H88" i="158"/>
  <c r="F88" i="158" s="1"/>
  <c r="H43" i="158"/>
  <c r="F43" i="158" s="1"/>
  <c r="I43" i="158"/>
  <c r="G43" i="158"/>
  <c r="I89" i="158"/>
  <c r="H89" i="158"/>
  <c r="F89" i="158" s="1"/>
  <c r="G89" i="158"/>
  <c r="G87" i="158"/>
  <c r="H87" i="158"/>
  <c r="F87" i="158" s="1"/>
  <c r="I87" i="158"/>
  <c r="H90" i="158"/>
  <c r="F90" i="158" s="1"/>
  <c r="I90" i="158"/>
  <c r="G90" i="158"/>
  <c r="H65" i="158"/>
  <c r="F65" i="158" s="1"/>
  <c r="G65" i="158"/>
  <c r="I65" i="158"/>
  <c r="H83" i="158"/>
  <c r="F83" i="158" s="1"/>
  <c r="I83" i="158"/>
  <c r="G83" i="158"/>
  <c r="I77" i="158"/>
  <c r="H77" i="158"/>
  <c r="F77" i="158" s="1"/>
  <c r="G77" i="158"/>
  <c r="I100" i="158"/>
  <c r="G100" i="158"/>
  <c r="H100" i="158"/>
  <c r="F100" i="158" s="1"/>
  <c r="H28" i="158"/>
  <c r="F28" i="158" s="1"/>
  <c r="G28" i="158"/>
  <c r="I28" i="158"/>
  <c r="H63" i="158"/>
  <c r="F63" i="158" s="1"/>
  <c r="G63" i="158"/>
  <c r="I63" i="158"/>
  <c r="I84" i="158"/>
  <c r="H84" i="158"/>
  <c r="F84" i="158" s="1"/>
  <c r="G84" i="158"/>
  <c r="H61" i="158"/>
  <c r="F61" i="158" s="1"/>
  <c r="I61" i="158"/>
  <c r="G61" i="158"/>
  <c r="H45" i="158"/>
  <c r="F45" i="158" s="1"/>
  <c r="G45" i="158"/>
  <c r="I45" i="158"/>
  <c r="G86" i="158"/>
  <c r="I86" i="158"/>
  <c r="H86" i="158"/>
  <c r="F86" i="158" s="1"/>
  <c r="I46" i="158"/>
  <c r="H44" i="158"/>
  <c r="F44" i="158" s="1"/>
  <c r="I44" i="158"/>
  <c r="G44" i="158"/>
  <c r="H52" i="158"/>
  <c r="F52" i="158" s="1"/>
  <c r="I52" i="158"/>
  <c r="G52" i="158"/>
  <c r="I64" i="158"/>
  <c r="H64" i="158"/>
  <c r="F64" i="158" s="1"/>
  <c r="G64" i="158"/>
  <c r="I102" i="158"/>
  <c r="H102" i="158"/>
  <c r="F102" i="158" s="1"/>
  <c r="G102" i="158"/>
  <c r="G27" i="158"/>
  <c r="H27" i="158"/>
  <c r="F27" i="158" s="1"/>
  <c r="I27" i="158"/>
  <c r="I72" i="158"/>
  <c r="H72" i="158"/>
  <c r="F72" i="158" s="1"/>
  <c r="G72" i="158"/>
  <c r="G50" i="158"/>
  <c r="I50" i="158"/>
  <c r="H50" i="158"/>
  <c r="F50" i="158" s="1"/>
  <c r="G78" i="158"/>
  <c r="H78" i="158"/>
  <c r="F78" i="158" s="1"/>
  <c r="I78" i="158"/>
  <c r="I51" i="158"/>
  <c r="H51" i="158"/>
  <c r="F51" i="158" s="1"/>
  <c r="G51" i="158"/>
  <c r="G67" i="158"/>
  <c r="H67" i="158"/>
  <c r="F67" i="158" s="1"/>
  <c r="I67" i="158"/>
  <c r="H85" i="158"/>
  <c r="F85" i="158" s="1"/>
  <c r="I85" i="158"/>
  <c r="G85" i="158"/>
  <c r="H58" i="158"/>
  <c r="F58" i="158" s="1"/>
  <c r="I58" i="158"/>
  <c r="G58" i="158"/>
  <c r="H56" i="158"/>
  <c r="F56" i="158" s="1"/>
  <c r="G56" i="158"/>
  <c r="I56" i="158"/>
  <c r="G76" i="158"/>
  <c r="H76" i="158"/>
  <c r="F76" i="158" s="1"/>
  <c r="I76" i="158"/>
  <c r="H93" i="158"/>
  <c r="F93" i="158" s="1"/>
  <c r="I93" i="158"/>
  <c r="G93" i="158"/>
  <c r="G99" i="158"/>
  <c r="H99" i="158"/>
  <c r="F99" i="158" s="1"/>
  <c r="I99" i="158"/>
  <c r="G33" i="158"/>
  <c r="H33" i="158"/>
  <c r="F33" i="158" s="1"/>
  <c r="I33" i="158"/>
  <c r="G41" i="158"/>
  <c r="H41" i="158"/>
  <c r="F41" i="158" s="1"/>
  <c r="I41" i="158"/>
  <c r="G103" i="158"/>
  <c r="I103" i="158"/>
  <c r="H103" i="158"/>
  <c r="F103" i="158" s="1"/>
  <c r="H54" i="158"/>
  <c r="F54" i="158" s="1"/>
  <c r="G54" i="158"/>
  <c r="I54" i="158"/>
  <c r="I68" i="158"/>
  <c r="G68" i="158"/>
  <c r="H68" i="158"/>
  <c r="F68" i="158" s="1"/>
  <c r="H60" i="158"/>
  <c r="F60" i="158" s="1"/>
  <c r="G60" i="158"/>
  <c r="I60" i="158"/>
  <c r="G79" i="158"/>
  <c r="I79" i="158"/>
  <c r="H79" i="158"/>
  <c r="F79" i="158" s="1"/>
  <c r="G35" i="158"/>
  <c r="I35" i="158"/>
  <c r="H35" i="158"/>
  <c r="F35" i="158" s="1"/>
  <c r="H53" i="158"/>
  <c r="F53" i="158" s="1"/>
  <c r="I53" i="158"/>
  <c r="G53" i="158"/>
  <c r="A1111" i="44"/>
  <c r="A1117" i="44" s="1"/>
  <c r="G39" i="225"/>
  <c r="G40" i="225" s="1"/>
  <c r="A37" i="225"/>
  <c r="H40" i="225"/>
  <c r="D36" i="228"/>
  <c r="A44" i="226"/>
  <c r="A30" i="229"/>
  <c r="D42" i="226"/>
  <c r="B31" i="230"/>
  <c r="D13" i="124"/>
  <c r="A22" i="134"/>
  <c r="B44" i="226"/>
  <c r="C23" i="134"/>
  <c r="D15" i="179"/>
  <c r="B30" i="229"/>
  <c r="D29" i="230"/>
  <c r="B15" i="179"/>
  <c r="A32" i="232"/>
  <c r="D32" i="231"/>
  <c r="A16" i="124"/>
  <c r="B35" i="231"/>
  <c r="A35" i="237"/>
  <c r="B14" i="124"/>
  <c r="B22" i="134"/>
  <c r="A35" i="231"/>
  <c r="A13" i="118"/>
  <c r="D21" i="134"/>
  <c r="C14" i="124"/>
  <c r="B35" i="237"/>
  <c r="C40" i="228"/>
  <c r="D35" i="241" l="1"/>
  <c r="C40" i="240"/>
  <c r="D39" i="240"/>
  <c r="B30" i="233"/>
  <c r="D30" i="233"/>
  <c r="B32" i="232"/>
  <c r="D32" i="229"/>
  <c r="D32" i="227"/>
  <c r="C34" i="229"/>
  <c r="A32" i="228"/>
  <c r="D32" i="232"/>
  <c r="B34" i="227"/>
  <c r="B33" i="228"/>
  <c r="A33" i="233"/>
  <c r="A33" i="227"/>
  <c r="D128" i="237"/>
  <c r="C129" i="237"/>
  <c r="G9" i="158"/>
  <c r="G10" i="158" s="1"/>
  <c r="C13" i="158"/>
  <c r="I13" i="158" s="1"/>
  <c r="C14" i="158"/>
  <c r="I14" i="158" s="1"/>
  <c r="A38" i="225"/>
  <c r="H41" i="225"/>
  <c r="B36" i="237"/>
  <c r="B36" i="231"/>
  <c r="B31" i="229"/>
  <c r="B15" i="124"/>
  <c r="A14" i="118"/>
  <c r="D43" i="226"/>
  <c r="B23" i="134"/>
  <c r="A31" i="229"/>
  <c r="A23" i="134"/>
  <c r="A33" i="232"/>
  <c r="A45" i="226"/>
  <c r="B13" i="118"/>
  <c r="C41" i="228"/>
  <c r="D33" i="231"/>
  <c r="D14" i="124"/>
  <c r="D30" i="230"/>
  <c r="D22" i="134"/>
  <c r="C24" i="134"/>
  <c r="C15" i="124"/>
  <c r="B16" i="179"/>
  <c r="B45" i="226"/>
  <c r="D16" i="179"/>
  <c r="A17" i="124"/>
  <c r="D37" i="228"/>
  <c r="A36" i="231"/>
  <c r="A36" i="237"/>
  <c r="D36" i="241" l="1"/>
  <c r="C37" i="241"/>
  <c r="C41" i="240"/>
  <c r="D40" i="240"/>
  <c r="B31" i="233"/>
  <c r="B32" i="233" s="1"/>
  <c r="D31" i="233"/>
  <c r="D32" i="233" s="1"/>
  <c r="B33" i="232"/>
  <c r="D33" i="229"/>
  <c r="C35" i="229"/>
  <c r="A33" i="228"/>
  <c r="B34" i="228"/>
  <c r="D33" i="232"/>
  <c r="A32" i="230"/>
  <c r="B35" i="227"/>
  <c r="A34" i="227"/>
  <c r="D129" i="237"/>
  <c r="C130" i="237"/>
  <c r="G11" i="158"/>
  <c r="G12" i="158" s="1"/>
  <c r="G41" i="225"/>
  <c r="G42" i="225" s="1"/>
  <c r="A39" i="225"/>
  <c r="H42" i="225"/>
  <c r="A32" i="229"/>
  <c r="A46" i="226"/>
  <c r="A37" i="231"/>
  <c r="C25" i="134"/>
  <c r="D17" i="179"/>
  <c r="D34" i="231"/>
  <c r="B17" i="179"/>
  <c r="B32" i="229"/>
  <c r="D33" i="227"/>
  <c r="B32" i="230"/>
  <c r="A34" i="232"/>
  <c r="A24" i="134"/>
  <c r="D38" i="228"/>
  <c r="C14" i="118"/>
  <c r="B16" i="124"/>
  <c r="B14" i="118"/>
  <c r="B37" i="231"/>
  <c r="A15" i="118"/>
  <c r="C42" i="228"/>
  <c r="C16" i="124"/>
  <c r="A37" i="237"/>
  <c r="B24" i="134"/>
  <c r="D23" i="134"/>
  <c r="B37" i="237"/>
  <c r="D15" i="124"/>
  <c r="D31" i="230"/>
  <c r="B46" i="226"/>
  <c r="D44" i="226"/>
  <c r="A18" i="124"/>
  <c r="K13" i="118"/>
  <c r="D37" i="241" l="1"/>
  <c r="C38" i="241"/>
  <c r="C42" i="240"/>
  <c r="D41" i="240"/>
  <c r="B33" i="233"/>
  <c r="B34" i="232"/>
  <c r="D33" i="233"/>
  <c r="D34" i="229"/>
  <c r="C36" i="229"/>
  <c r="A34" i="228"/>
  <c r="B35" i="228"/>
  <c r="A34" i="233"/>
  <c r="A35" i="227"/>
  <c r="D34" i="232"/>
  <c r="B36" i="227"/>
  <c r="A33" i="230"/>
  <c r="D130" i="237"/>
  <c r="C131" i="237"/>
  <c r="D34" i="227"/>
  <c r="G13" i="158"/>
  <c r="G14" i="158" s="1"/>
  <c r="G15" i="158" s="1"/>
  <c r="G16" i="158" s="1"/>
  <c r="G17" i="158" s="1"/>
  <c r="A40" i="225"/>
  <c r="H43" i="225"/>
  <c r="C26" i="134"/>
  <c r="B33" i="230"/>
  <c r="B33" i="229"/>
  <c r="A38" i="231"/>
  <c r="B17" i="124"/>
  <c r="J13" i="118"/>
  <c r="K14" i="118"/>
  <c r="C15" i="118"/>
  <c r="B38" i="237"/>
  <c r="A25" i="134"/>
  <c r="B15" i="118"/>
  <c r="D35" i="231"/>
  <c r="D39" i="228"/>
  <c r="C17" i="124"/>
  <c r="A16" i="118"/>
  <c r="B25" i="134"/>
  <c r="L13" i="118"/>
  <c r="A35" i="232"/>
  <c r="D18" i="179"/>
  <c r="D24" i="134"/>
  <c r="B38" i="231"/>
  <c r="B47" i="226"/>
  <c r="D13" i="118"/>
  <c r="A47" i="226"/>
  <c r="A19" i="124"/>
  <c r="A38" i="237"/>
  <c r="A33" i="229"/>
  <c r="C43" i="228"/>
  <c r="D45" i="226"/>
  <c r="B18" i="179"/>
  <c r="D16" i="124"/>
  <c r="D38" i="241" l="1"/>
  <c r="C39" i="241"/>
  <c r="C43" i="240"/>
  <c r="D42" i="240"/>
  <c r="D35" i="229"/>
  <c r="B35" i="232"/>
  <c r="C37" i="229"/>
  <c r="A35" i="228"/>
  <c r="B36" i="228"/>
  <c r="A36" i="227"/>
  <c r="A34" i="230"/>
  <c r="A35" i="233"/>
  <c r="D35" i="232"/>
  <c r="B37" i="227"/>
  <c r="C132" i="237"/>
  <c r="D131" i="237"/>
  <c r="D35" i="227"/>
  <c r="G18" i="158"/>
  <c r="Z13" i="118"/>
  <c r="Y13" i="118"/>
  <c r="X13" i="118"/>
  <c r="C19" i="158"/>
  <c r="I19" i="158" s="1"/>
  <c r="C15" i="158"/>
  <c r="I15" i="158" s="1"/>
  <c r="C105" i="158"/>
  <c r="I105" i="158" s="1"/>
  <c r="C22" i="158"/>
  <c r="I22" i="158" s="1"/>
  <c r="C21" i="158"/>
  <c r="I21" i="158" s="1"/>
  <c r="C24" i="158"/>
  <c r="I24" i="158" s="1"/>
  <c r="G43" i="225"/>
  <c r="G44" i="225" s="1"/>
  <c r="A41" i="225"/>
  <c r="H44" i="225"/>
  <c r="D32" i="230"/>
  <c r="B34" i="229"/>
  <c r="C44" i="228"/>
  <c r="A26" i="134"/>
  <c r="A48" i="226"/>
  <c r="C16" i="118"/>
  <c r="C18" i="124"/>
  <c r="B39" i="231"/>
  <c r="A34" i="229"/>
  <c r="B48" i="226"/>
  <c r="K15" i="118"/>
  <c r="A36" i="232"/>
  <c r="B19" i="179"/>
  <c r="D46" i="226"/>
  <c r="D14" i="118"/>
  <c r="A39" i="237"/>
  <c r="D19" i="179"/>
  <c r="A39" i="231"/>
  <c r="B26" i="134"/>
  <c r="J14" i="118"/>
  <c r="A20" i="124"/>
  <c r="B18" i="124"/>
  <c r="D17" i="124"/>
  <c r="D25" i="134"/>
  <c r="B16" i="118"/>
  <c r="D40" i="228"/>
  <c r="D36" i="231"/>
  <c r="B34" i="230"/>
  <c r="C27" i="134"/>
  <c r="B39" i="237"/>
  <c r="L14" i="118"/>
  <c r="D39" i="241" l="1"/>
  <c r="C40" i="241"/>
  <c r="C44" i="240"/>
  <c r="D43" i="240"/>
  <c r="D36" i="229"/>
  <c r="D34" i="233"/>
  <c r="B34" i="233"/>
  <c r="B36" i="232"/>
  <c r="B38" i="227"/>
  <c r="C38" i="229"/>
  <c r="A36" i="228"/>
  <c r="A36" i="233"/>
  <c r="D36" i="232"/>
  <c r="A35" i="230"/>
  <c r="A37" i="227"/>
  <c r="B37" i="228"/>
  <c r="D132" i="237"/>
  <c r="C133" i="237"/>
  <c r="D36" i="227"/>
  <c r="G19" i="158"/>
  <c r="Z14" i="118"/>
  <c r="X14" i="118"/>
  <c r="T14" i="118"/>
  <c r="U14" i="118" s="1"/>
  <c r="V14" i="118" s="1"/>
  <c r="Y14" i="118"/>
  <c r="C104" i="158"/>
  <c r="I104" i="158" s="1"/>
  <c r="C16" i="158"/>
  <c r="I16" i="158" s="1"/>
  <c r="C25" i="158"/>
  <c r="I25" i="158" s="1"/>
  <c r="C23" i="158"/>
  <c r="I23" i="158" s="1"/>
  <c r="C17" i="158"/>
  <c r="I17" i="158" s="1"/>
  <c r="C18" i="158"/>
  <c r="I18" i="158" s="1"/>
  <c r="C20" i="158"/>
  <c r="I20" i="158" s="1"/>
  <c r="A42" i="225"/>
  <c r="H45" i="225"/>
  <c r="B40" i="237"/>
  <c r="B27" i="134"/>
  <c r="B49" i="226"/>
  <c r="J15" i="118"/>
  <c r="D47" i="226"/>
  <c r="C45" i="228"/>
  <c r="C46" i="228" s="1"/>
  <c r="A37" i="232"/>
  <c r="A35" i="229"/>
  <c r="C19" i="124"/>
  <c r="K16" i="118"/>
  <c r="B19" i="124"/>
  <c r="A40" i="231"/>
  <c r="D26" i="134"/>
  <c r="D37" i="231"/>
  <c r="A40" i="237"/>
  <c r="L15" i="118"/>
  <c r="D33" i="230"/>
  <c r="B40" i="231"/>
  <c r="A21" i="124"/>
  <c r="A49" i="226"/>
  <c r="C28" i="134"/>
  <c r="B35" i="229"/>
  <c r="D15" i="118"/>
  <c r="A27" i="134"/>
  <c r="B35" i="230"/>
  <c r="D18" i="124"/>
  <c r="D41" i="228"/>
  <c r="D40" i="241" l="1"/>
  <c r="D44" i="240"/>
  <c r="C45" i="240"/>
  <c r="D37" i="229"/>
  <c r="B35" i="233"/>
  <c r="D35" i="233"/>
  <c r="B37" i="232"/>
  <c r="B39" i="227"/>
  <c r="A37" i="228"/>
  <c r="A38" i="228" s="1"/>
  <c r="A39" i="228" s="1"/>
  <c r="A37" i="233"/>
  <c r="C39" i="229"/>
  <c r="A38" i="227"/>
  <c r="A36" i="230"/>
  <c r="D37" i="232"/>
  <c r="B38" i="228"/>
  <c r="D37" i="227"/>
  <c r="C134" i="237"/>
  <c r="D133" i="237"/>
  <c r="C47" i="228"/>
  <c r="G20" i="158"/>
  <c r="E25" i="44" s="1"/>
  <c r="Z15" i="118"/>
  <c r="Y15" i="118"/>
  <c r="X15" i="118"/>
  <c r="G45" i="225"/>
  <c r="G46" i="225" s="1"/>
  <c r="A43" i="225"/>
  <c r="H46" i="225"/>
  <c r="B36" i="229"/>
  <c r="D38" i="231"/>
  <c r="J16" i="118"/>
  <c r="D16" i="118"/>
  <c r="D19" i="124"/>
  <c r="A38" i="232"/>
  <c r="D34" i="230"/>
  <c r="D42" i="228"/>
  <c r="B28" i="134"/>
  <c r="D48" i="226"/>
  <c r="B20" i="124"/>
  <c r="B36" i="230"/>
  <c r="A28" i="134"/>
  <c r="A41" i="231"/>
  <c r="C29" i="134"/>
  <c r="A36" i="229"/>
  <c r="C20" i="124"/>
  <c r="A22" i="124"/>
  <c r="B41" i="231"/>
  <c r="L16" i="118"/>
  <c r="D27" i="134"/>
  <c r="D41" i="241" l="1"/>
  <c r="C42" i="241"/>
  <c r="C46" i="240"/>
  <c r="D45" i="240"/>
  <c r="D38" i="229"/>
  <c r="D36" i="233"/>
  <c r="B36" i="233"/>
  <c r="B38" i="232"/>
  <c r="A38" i="233"/>
  <c r="C40" i="229"/>
  <c r="B40" i="227"/>
  <c r="A40" i="228"/>
  <c r="D38" i="232"/>
  <c r="A37" i="230"/>
  <c r="A39" i="227"/>
  <c r="B39" i="228"/>
  <c r="C48" i="228"/>
  <c r="D134" i="237"/>
  <c r="C135" i="237"/>
  <c r="N25" i="44"/>
  <c r="R25" i="44" s="1"/>
  <c r="E16" i="41"/>
  <c r="M16" i="41" s="1"/>
  <c r="L25" i="44"/>
  <c r="K25" i="44"/>
  <c r="T16" i="118"/>
  <c r="U16" i="118" s="1"/>
  <c r="Z16" i="118"/>
  <c r="Y16" i="118"/>
  <c r="X16" i="118"/>
  <c r="A44" i="225"/>
  <c r="H47" i="225"/>
  <c r="D28" i="134"/>
  <c r="D38" i="227"/>
  <c r="A37" i="229"/>
  <c r="A23" i="124"/>
  <c r="D20" i="124"/>
  <c r="B41" i="237"/>
  <c r="A42" i="231"/>
  <c r="D49" i="226"/>
  <c r="D35" i="230"/>
  <c r="C30" i="134"/>
  <c r="B21" i="124"/>
  <c r="D43" i="228"/>
  <c r="A41" i="237"/>
  <c r="C21" i="124"/>
  <c r="B29" i="134"/>
  <c r="A39" i="232"/>
  <c r="B42" i="231"/>
  <c r="A29" i="134"/>
  <c r="B37" i="230"/>
  <c r="D39" i="231"/>
  <c r="A50" i="226"/>
  <c r="B37" i="229"/>
  <c r="D42" i="241" l="1"/>
  <c r="C43" i="241"/>
  <c r="D46" i="240"/>
  <c r="C47" i="240"/>
  <c r="D39" i="229"/>
  <c r="D37" i="233"/>
  <c r="B37" i="233"/>
  <c r="B39" i="232"/>
  <c r="A39" i="233"/>
  <c r="C41" i="229"/>
  <c r="A41" i="228"/>
  <c r="B41" i="227"/>
  <c r="D39" i="232"/>
  <c r="A38" i="230"/>
  <c r="A40" i="227"/>
  <c r="B40" i="228"/>
  <c r="C49" i="228"/>
  <c r="D135" i="237"/>
  <c r="C136" i="237"/>
  <c r="O25" i="44"/>
  <c r="O26" i="44" s="1"/>
  <c r="P26" i="44" s="1"/>
  <c r="Q26" i="44" s="1"/>
  <c r="R26" i="44" s="1"/>
  <c r="E26" i="44" s="1" a="1"/>
  <c r="E17" i="41" s="1"/>
  <c r="L16" i="41"/>
  <c r="V16" i="118"/>
  <c r="G47" i="225"/>
  <c r="A45" i="225"/>
  <c r="H48" i="225"/>
  <c r="B38" i="229"/>
  <c r="A42" i="237"/>
  <c r="B43" i="231"/>
  <c r="D36" i="230"/>
  <c r="A17" i="118"/>
  <c r="A30" i="134"/>
  <c r="D44" i="228"/>
  <c r="A40" i="232"/>
  <c r="B22" i="124"/>
  <c r="B38" i="230"/>
  <c r="D39" i="227"/>
  <c r="B42" i="237"/>
  <c r="A43" i="231"/>
  <c r="B30" i="134"/>
  <c r="A38" i="229"/>
  <c r="C31" i="134"/>
  <c r="D40" i="231"/>
  <c r="D50" i="226"/>
  <c r="D51" i="226" s="1"/>
  <c r="D29" i="134"/>
  <c r="D21" i="124"/>
  <c r="A51" i="226"/>
  <c r="A24" i="124"/>
  <c r="C22" i="124"/>
  <c r="D43" i="241" l="1"/>
  <c r="C48" i="240"/>
  <c r="D47" i="240"/>
  <c r="D40" i="229"/>
  <c r="B38" i="233"/>
  <c r="D38" i="233"/>
  <c r="B40" i="232"/>
  <c r="A40" i="233"/>
  <c r="C42" i="229"/>
  <c r="B42" i="227"/>
  <c r="A42" i="228"/>
  <c r="D40" i="227"/>
  <c r="D40" i="232"/>
  <c r="A39" i="230"/>
  <c r="A40" i="230" s="1"/>
  <c r="A41" i="227"/>
  <c r="B41" i="228"/>
  <c r="C50" i="228"/>
  <c r="C137" i="237"/>
  <c r="D136" i="237"/>
  <c r="M17" i="41"/>
  <c r="L17" i="41"/>
  <c r="G48" i="225"/>
  <c r="A46" i="225"/>
  <c r="H49" i="225"/>
  <c r="C23" i="124"/>
  <c r="A41" i="232"/>
  <c r="A13" i="125"/>
  <c r="A39" i="229"/>
  <c r="B39" i="230"/>
  <c r="D22" i="124"/>
  <c r="B17" i="118"/>
  <c r="B50" i="226"/>
  <c r="A18" i="118"/>
  <c r="B39" i="229"/>
  <c r="B40" i="229" s="1"/>
  <c r="B41" i="229" s="1"/>
  <c r="A52" i="226"/>
  <c r="B23" i="124"/>
  <c r="D37" i="230"/>
  <c r="D30" i="134"/>
  <c r="B31" i="134"/>
  <c r="A31" i="134"/>
  <c r="A25" i="124"/>
  <c r="C32" i="134"/>
  <c r="D41" i="231"/>
  <c r="D45" i="228"/>
  <c r="D52" i="226"/>
  <c r="D44" i="241" l="1"/>
  <c r="C45" i="241"/>
  <c r="C49" i="240"/>
  <c r="D48" i="240"/>
  <c r="D41" i="229"/>
  <c r="D39" i="233"/>
  <c r="B39" i="233"/>
  <c r="B41" i="232"/>
  <c r="C43" i="229"/>
  <c r="A43" i="228"/>
  <c r="B43" i="227"/>
  <c r="D41" i="232"/>
  <c r="A41" i="230"/>
  <c r="A42" i="227"/>
  <c r="B42" i="228"/>
  <c r="C51" i="228"/>
  <c r="D137" i="237"/>
  <c r="C138" i="237"/>
  <c r="B42" i="229"/>
  <c r="D41" i="227"/>
  <c r="G49" i="225"/>
  <c r="A47" i="225"/>
  <c r="H50" i="225"/>
  <c r="A26" i="124"/>
  <c r="B51" i="226"/>
  <c r="A42" i="232"/>
  <c r="D46" i="228"/>
  <c r="B40" i="230"/>
  <c r="B32" i="134"/>
  <c r="B13" i="125"/>
  <c r="D53" i="226"/>
  <c r="A40" i="229"/>
  <c r="A41" i="229" s="1"/>
  <c r="A42" i="229" s="1"/>
  <c r="A43" i="237"/>
  <c r="C33" i="134"/>
  <c r="A19" i="118"/>
  <c r="A14" i="125"/>
  <c r="D23" i="124"/>
  <c r="A32" i="134"/>
  <c r="B43" i="237"/>
  <c r="D42" i="231"/>
  <c r="K17" i="118"/>
  <c r="D31" i="134"/>
  <c r="B18" i="118"/>
  <c r="C24" i="124"/>
  <c r="D13" i="125"/>
  <c r="A53" i="226"/>
  <c r="D38" i="230"/>
  <c r="C18" i="118"/>
  <c r="B24" i="124"/>
  <c r="D45" i="241" l="1"/>
  <c r="C46" i="241"/>
  <c r="C50" i="240"/>
  <c r="D49" i="240"/>
  <c r="D42" i="229"/>
  <c r="D40" i="233"/>
  <c r="D41" i="233" s="1"/>
  <c r="B40" i="233"/>
  <c r="A41" i="233"/>
  <c r="B42" i="232"/>
  <c r="B43" i="232" s="1"/>
  <c r="B44" i="232" s="1"/>
  <c r="C44" i="229"/>
  <c r="A44" i="228"/>
  <c r="B44" i="227"/>
  <c r="D42" i="232"/>
  <c r="A42" i="230"/>
  <c r="A43" i="227"/>
  <c r="C52" i="228"/>
  <c r="B43" i="228"/>
  <c r="C139" i="237"/>
  <c r="D138" i="237"/>
  <c r="B43" i="229"/>
  <c r="A43" i="229"/>
  <c r="G50" i="225"/>
  <c r="A48" i="225"/>
  <c r="H51" i="225"/>
  <c r="A44" i="237"/>
  <c r="D54" i="226"/>
  <c r="K18" i="118"/>
  <c r="C19" i="118"/>
  <c r="D42" i="227"/>
  <c r="J17" i="118"/>
  <c r="D24" i="124"/>
  <c r="B52" i="226"/>
  <c r="A43" i="232"/>
  <c r="A54" i="226"/>
  <c r="D43" i="231"/>
  <c r="B41" i="230"/>
  <c r="B14" i="125"/>
  <c r="B19" i="118"/>
  <c r="L17" i="118"/>
  <c r="B44" i="237"/>
  <c r="D47" i="228"/>
  <c r="A33" i="134"/>
  <c r="A20" i="118"/>
  <c r="A15" i="125"/>
  <c r="A27" i="124"/>
  <c r="D32" i="134"/>
  <c r="B25" i="124"/>
  <c r="B33" i="134"/>
  <c r="D17" i="118"/>
  <c r="C14" i="125"/>
  <c r="C25" i="124"/>
  <c r="C34" i="134"/>
  <c r="D46" i="241" l="1"/>
  <c r="C47" i="241"/>
  <c r="D50" i="240"/>
  <c r="C51" i="240"/>
  <c r="D43" i="229"/>
  <c r="A42" i="233"/>
  <c r="D42" i="233"/>
  <c r="B45" i="232"/>
  <c r="C45" i="229"/>
  <c r="A45" i="228"/>
  <c r="B45" i="227"/>
  <c r="D43" i="232"/>
  <c r="A44" i="227"/>
  <c r="B44" i="228"/>
  <c r="C53" i="228"/>
  <c r="A44" i="229"/>
  <c r="D139" i="237"/>
  <c r="C140" i="237"/>
  <c r="B44" i="229"/>
  <c r="D43" i="227"/>
  <c r="Y17" i="118"/>
  <c r="X17" i="118"/>
  <c r="Z17" i="118"/>
  <c r="G51" i="225"/>
  <c r="G52" i="225" s="1"/>
  <c r="A49" i="225"/>
  <c r="H52" i="225"/>
  <c r="A44" i="232"/>
  <c r="B34" i="134"/>
  <c r="B26" i="124"/>
  <c r="A45" i="237"/>
  <c r="D25" i="124"/>
  <c r="C20" i="118"/>
  <c r="B53" i="226"/>
  <c r="D48" i="228"/>
  <c r="K19" i="118"/>
  <c r="J18" i="118"/>
  <c r="A28" i="124"/>
  <c r="C35" i="134"/>
  <c r="B42" i="230"/>
  <c r="D33" i="134"/>
  <c r="A21" i="118"/>
  <c r="D15" i="125"/>
  <c r="C26" i="124"/>
  <c r="D14" i="125"/>
  <c r="D18" i="118"/>
  <c r="B45" i="237"/>
  <c r="A55" i="226"/>
  <c r="A43" i="230"/>
  <c r="A34" i="134"/>
  <c r="D55" i="226"/>
  <c r="L18" i="118"/>
  <c r="D39" i="230"/>
  <c r="B20" i="118"/>
  <c r="A16" i="125"/>
  <c r="D47" i="241" l="1"/>
  <c r="C48" i="241"/>
  <c r="C52" i="240"/>
  <c r="D51" i="240"/>
  <c r="D44" i="229"/>
  <c r="A43" i="233"/>
  <c r="D43" i="233"/>
  <c r="B41" i="233"/>
  <c r="C46" i="229"/>
  <c r="B46" i="232"/>
  <c r="A46" i="228"/>
  <c r="B46" i="227"/>
  <c r="D44" i="232"/>
  <c r="A45" i="227"/>
  <c r="B45" i="228"/>
  <c r="B46" i="228" s="1"/>
  <c r="B47" i="228" s="1"/>
  <c r="C54" i="228"/>
  <c r="A45" i="229"/>
  <c r="A46" i="237"/>
  <c r="B45" i="229"/>
  <c r="D140" i="237"/>
  <c r="C141" i="237"/>
  <c r="T18" i="118"/>
  <c r="U18" i="118" s="1"/>
  <c r="Y18" i="118"/>
  <c r="Z18" i="118"/>
  <c r="X18" i="118"/>
  <c r="A50" i="225"/>
  <c r="H53" i="225"/>
  <c r="D19" i="118"/>
  <c r="A29" i="124"/>
  <c r="D44" i="227"/>
  <c r="B46" i="237"/>
  <c r="A17" i="125"/>
  <c r="B21" i="118"/>
  <c r="B15" i="125"/>
  <c r="K20" i="118"/>
  <c r="A44" i="230"/>
  <c r="L19" i="118"/>
  <c r="J19" i="118"/>
  <c r="B54" i="226"/>
  <c r="B43" i="230"/>
  <c r="B35" i="134"/>
  <c r="C27" i="124"/>
  <c r="A45" i="232"/>
  <c r="A46" i="232" s="1"/>
  <c r="A47" i="232" s="1"/>
  <c r="A48" i="232" s="1"/>
  <c r="C36" i="134"/>
  <c r="B27" i="124"/>
  <c r="A35" i="134"/>
  <c r="D34" i="134"/>
  <c r="C16" i="125"/>
  <c r="D40" i="230"/>
  <c r="C21" i="118"/>
  <c r="D26" i="124"/>
  <c r="D49" i="228"/>
  <c r="A22" i="118"/>
  <c r="D48" i="241" l="1"/>
  <c r="C49" i="241"/>
  <c r="C53" i="240"/>
  <c r="D52" i="240"/>
  <c r="D45" i="229"/>
  <c r="A44" i="233"/>
  <c r="B47" i="232"/>
  <c r="B42" i="233"/>
  <c r="D44" i="233"/>
  <c r="A47" i="228"/>
  <c r="D45" i="232"/>
  <c r="B47" i="227"/>
  <c r="C47" i="229"/>
  <c r="B48" i="228"/>
  <c r="A46" i="227"/>
  <c r="C55" i="228"/>
  <c r="A46" i="229"/>
  <c r="A47" i="237"/>
  <c r="D45" i="227"/>
  <c r="B46" i="229"/>
  <c r="D141" i="237"/>
  <c r="C142" i="237"/>
  <c r="A49" i="232"/>
  <c r="V18" i="118"/>
  <c r="Z19" i="118"/>
  <c r="Y19" i="118"/>
  <c r="T19" i="118"/>
  <c r="U19" i="118" s="1"/>
  <c r="X19" i="118"/>
  <c r="G53" i="225"/>
  <c r="A51" i="225"/>
  <c r="H54" i="225"/>
  <c r="C22" i="118"/>
  <c r="A18" i="125"/>
  <c r="B36" i="134"/>
  <c r="B28" i="124"/>
  <c r="D41" i="230"/>
  <c r="A30" i="124"/>
  <c r="A36" i="134"/>
  <c r="A23" i="118"/>
  <c r="D56" i="226"/>
  <c r="D35" i="134"/>
  <c r="B55" i="226"/>
  <c r="D27" i="124"/>
  <c r="A45" i="230"/>
  <c r="C28" i="124"/>
  <c r="L20" i="118"/>
  <c r="J20" i="118"/>
  <c r="B44" i="230"/>
  <c r="B16" i="125"/>
  <c r="B47" i="237"/>
  <c r="B22" i="118"/>
  <c r="A56" i="226"/>
  <c r="D50" i="228"/>
  <c r="D16" i="125"/>
  <c r="C17" i="125"/>
  <c r="D20" i="118"/>
  <c r="C37" i="134"/>
  <c r="K21" i="118"/>
  <c r="D49" i="241" l="1"/>
  <c r="C50" i="241"/>
  <c r="D53" i="240"/>
  <c r="C54" i="240"/>
  <c r="D46" i="229"/>
  <c r="A45" i="233"/>
  <c r="C48" i="229"/>
  <c r="B48" i="232"/>
  <c r="A48" i="228"/>
  <c r="D45" i="233"/>
  <c r="B43" i="233"/>
  <c r="B44" i="233" s="1"/>
  <c r="B45" i="233" s="1"/>
  <c r="B46" i="233" s="1"/>
  <c r="B48" i="227"/>
  <c r="D46" i="232"/>
  <c r="B49" i="228"/>
  <c r="A47" i="227"/>
  <c r="C56" i="228"/>
  <c r="A47" i="229"/>
  <c r="A48" i="237"/>
  <c r="D46" i="227"/>
  <c r="A50" i="232"/>
  <c r="B47" i="229"/>
  <c r="D142" i="237"/>
  <c r="C143" i="237"/>
  <c r="V19" i="118"/>
  <c r="Z20" i="118"/>
  <c r="X20" i="118"/>
  <c r="Y20" i="118"/>
  <c r="G54" i="225"/>
  <c r="A52" i="225"/>
  <c r="H55" i="225"/>
  <c r="D51" i="228"/>
  <c r="L21" i="118"/>
  <c r="A37" i="134"/>
  <c r="B48" i="237"/>
  <c r="C38" i="134"/>
  <c r="A24" i="118"/>
  <c r="C29" i="124"/>
  <c r="D57" i="226"/>
  <c r="D17" i="125"/>
  <c r="C23" i="118"/>
  <c r="B17" i="125"/>
  <c r="D21" i="118"/>
  <c r="B29" i="124"/>
  <c r="B23" i="118"/>
  <c r="A31" i="124"/>
  <c r="B45" i="230"/>
  <c r="C18" i="125"/>
  <c r="D42" i="230"/>
  <c r="K22" i="118"/>
  <c r="A46" i="230"/>
  <c r="B37" i="134"/>
  <c r="D28" i="124"/>
  <c r="A19" i="125"/>
  <c r="D36" i="134"/>
  <c r="A57" i="226"/>
  <c r="J21" i="118"/>
  <c r="D50" i="241" l="1"/>
  <c r="C51" i="241"/>
  <c r="C55" i="240"/>
  <c r="D54" i="240"/>
  <c r="D47" i="229"/>
  <c r="A46" i="233"/>
  <c r="C49" i="229"/>
  <c r="B47" i="233"/>
  <c r="B49" i="232"/>
  <c r="D46" i="233"/>
  <c r="D47" i="232"/>
  <c r="B49" i="227"/>
  <c r="A49" i="228"/>
  <c r="B50" i="228"/>
  <c r="C57" i="228"/>
  <c r="A48" i="227"/>
  <c r="A49" i="227" s="1"/>
  <c r="A50" i="227" s="1"/>
  <c r="A51" i="227" s="1"/>
  <c r="A48" i="229"/>
  <c r="A49" i="237"/>
  <c r="B48" i="229"/>
  <c r="A51" i="232"/>
  <c r="C144" i="237"/>
  <c r="D143" i="237"/>
  <c r="T21" i="118"/>
  <c r="U21" i="118" s="1"/>
  <c r="X21" i="118"/>
  <c r="M4" i="118" s="1"/>
  <c r="N4" i="118" s="1"/>
  <c r="O4" i="118" s="1"/>
  <c r="Z21" i="118"/>
  <c r="Y21" i="118"/>
  <c r="G55" i="225"/>
  <c r="A53" i="225"/>
  <c r="H56" i="225"/>
  <c r="D47" i="227"/>
  <c r="B24" i="118"/>
  <c r="A38" i="134"/>
  <c r="B46" i="230"/>
  <c r="D37" i="134"/>
  <c r="M25" i="117"/>
  <c r="A47" i="230"/>
  <c r="B18" i="125"/>
  <c r="B38" i="134"/>
  <c r="B30" i="124"/>
  <c r="K23" i="118"/>
  <c r="C30" i="124"/>
  <c r="J22" i="118"/>
  <c r="A20" i="125"/>
  <c r="C24" i="118"/>
  <c r="A25" i="118"/>
  <c r="A32" i="124"/>
  <c r="C19" i="125"/>
  <c r="B49" i="237"/>
  <c r="D52" i="228"/>
  <c r="D53" i="228" s="1"/>
  <c r="D54" i="228" s="1"/>
  <c r="D55" i="228" s="1"/>
  <c r="D29" i="124"/>
  <c r="B56" i="226"/>
  <c r="A58" i="226"/>
  <c r="L22" i="118"/>
  <c r="D22" i="118"/>
  <c r="C39" i="134"/>
  <c r="D58" i="226"/>
  <c r="D18" i="125"/>
  <c r="D51" i="241" l="1"/>
  <c r="C52" i="241"/>
  <c r="C56" i="240"/>
  <c r="D55" i="240"/>
  <c r="D48" i="229"/>
  <c r="A47" i="233"/>
  <c r="C50" i="229"/>
  <c r="B50" i="232"/>
  <c r="D47" i="233"/>
  <c r="A50" i="228"/>
  <c r="D48" i="232"/>
  <c r="B50" i="227"/>
  <c r="B51" i="228"/>
  <c r="A52" i="227"/>
  <c r="C58" i="228"/>
  <c r="A49" i="229"/>
  <c r="A50" i="229" s="1"/>
  <c r="A51" i="229" s="1"/>
  <c r="A52" i="229" s="1"/>
  <c r="A50" i="237"/>
  <c r="A52" i="232"/>
  <c r="B49" i="229"/>
  <c r="D144" i="237"/>
  <c r="C145" i="237"/>
  <c r="M24" i="117"/>
  <c r="F10" i="117" s="1"/>
  <c r="T22" i="118"/>
  <c r="U22" i="118" s="1"/>
  <c r="Y22" i="118"/>
  <c r="Z22" i="118"/>
  <c r="X22" i="118"/>
  <c r="V21" i="118"/>
  <c r="G56" i="225"/>
  <c r="A54" i="225"/>
  <c r="H57" i="225"/>
  <c r="A59" i="226"/>
  <c r="B39" i="134"/>
  <c r="B47" i="230"/>
  <c r="A33" i="124"/>
  <c r="A39" i="134"/>
  <c r="C40" i="134"/>
  <c r="D48" i="227"/>
  <c r="B50" i="237"/>
  <c r="D59" i="226"/>
  <c r="D43" i="230"/>
  <c r="D38" i="134"/>
  <c r="C31" i="124"/>
  <c r="D30" i="124"/>
  <c r="D56" i="228"/>
  <c r="B19" i="125"/>
  <c r="D19" i="125"/>
  <c r="A21" i="125"/>
  <c r="C20" i="125"/>
  <c r="J23" i="118"/>
  <c r="B25" i="118"/>
  <c r="L23" i="118"/>
  <c r="C25" i="118"/>
  <c r="D23" i="118"/>
  <c r="A26" i="118"/>
  <c r="B57" i="226"/>
  <c r="D52" i="241" l="1"/>
  <c r="C57" i="240"/>
  <c r="D56" i="240"/>
  <c r="D49" i="229"/>
  <c r="A48" i="233"/>
  <c r="B48" i="233"/>
  <c r="D49" i="232"/>
  <c r="C51" i="229"/>
  <c r="A51" i="228"/>
  <c r="B51" i="232"/>
  <c r="B51" i="227"/>
  <c r="B52" i="228"/>
  <c r="C59" i="228"/>
  <c r="A51" i="237"/>
  <c r="A53" i="229"/>
  <c r="B50" i="229"/>
  <c r="A53" i="232"/>
  <c r="D145" i="237"/>
  <c r="C146" i="237"/>
  <c r="V22" i="118"/>
  <c r="X23" i="118"/>
  <c r="Z23" i="118"/>
  <c r="Y23" i="118"/>
  <c r="T23" i="118"/>
  <c r="U23" i="118" s="1"/>
  <c r="V23" i="118" s="1"/>
  <c r="G57" i="225"/>
  <c r="A55" i="225"/>
  <c r="H58" i="225"/>
  <c r="D49" i="227"/>
  <c r="D31" i="124"/>
  <c r="A48" i="230"/>
  <c r="D57" i="228"/>
  <c r="A22" i="125"/>
  <c r="C21" i="125"/>
  <c r="B40" i="134"/>
  <c r="D39" i="134"/>
  <c r="B26" i="118"/>
  <c r="D20" i="125"/>
  <c r="B58" i="226"/>
  <c r="B48" i="230"/>
  <c r="D60" i="226"/>
  <c r="D24" i="118"/>
  <c r="B51" i="237"/>
  <c r="C41" i="134"/>
  <c r="D44" i="230"/>
  <c r="A60" i="226"/>
  <c r="A40" i="134"/>
  <c r="D53" i="241" l="1"/>
  <c r="C54" i="241"/>
  <c r="C58" i="240"/>
  <c r="D57" i="240"/>
  <c r="D50" i="229"/>
  <c r="D48" i="233"/>
  <c r="A49" i="233"/>
  <c r="B52" i="227"/>
  <c r="D50" i="232"/>
  <c r="A52" i="228"/>
  <c r="B49" i="233"/>
  <c r="C52" i="229"/>
  <c r="B52" i="232"/>
  <c r="B53" i="228"/>
  <c r="A53" i="227"/>
  <c r="C60" i="228"/>
  <c r="A52" i="237"/>
  <c r="A54" i="229"/>
  <c r="B51" i="229"/>
  <c r="A54" i="232"/>
  <c r="C147" i="237"/>
  <c r="D146" i="237"/>
  <c r="D50" i="227"/>
  <c r="X24" i="118"/>
  <c r="Y24" i="118"/>
  <c r="Z24" i="118"/>
  <c r="G58" i="225"/>
  <c r="G59" i="225" s="1"/>
  <c r="A56" i="225"/>
  <c r="H59" i="225"/>
  <c r="J26" i="118"/>
  <c r="B52" i="237"/>
  <c r="A49" i="230"/>
  <c r="C22" i="125"/>
  <c r="D58" i="228"/>
  <c r="B41" i="134"/>
  <c r="D40" i="134"/>
  <c r="A61" i="226"/>
  <c r="B49" i="230"/>
  <c r="D45" i="230"/>
  <c r="A23" i="125"/>
  <c r="C42" i="134"/>
  <c r="B59" i="226"/>
  <c r="D25" i="118"/>
  <c r="L26" i="118"/>
  <c r="D61" i="226"/>
  <c r="A41" i="134"/>
  <c r="D21" i="125"/>
  <c r="K26" i="118"/>
  <c r="D54" i="241" l="1"/>
  <c r="C55" i="241"/>
  <c r="C59" i="240"/>
  <c r="D58" i="240"/>
  <c r="D51" i="229"/>
  <c r="D49" i="233"/>
  <c r="A50" i="233"/>
  <c r="A53" i="228"/>
  <c r="D51" i="232"/>
  <c r="B50" i="233"/>
  <c r="C53" i="229"/>
  <c r="B53" i="232"/>
  <c r="B54" i="228"/>
  <c r="A54" i="227"/>
  <c r="C61" i="228"/>
  <c r="A53" i="237"/>
  <c r="A55" i="229"/>
  <c r="B52" i="229"/>
  <c r="A55" i="232"/>
  <c r="D147" i="237"/>
  <c r="C148" i="237"/>
  <c r="X25" i="118"/>
  <c r="Y25" i="118"/>
  <c r="T25" i="118"/>
  <c r="U25" i="118" s="1"/>
  <c r="Z25" i="118"/>
  <c r="A57" i="225"/>
  <c r="H60" i="225"/>
  <c r="D51" i="227"/>
  <c r="A24" i="125"/>
  <c r="D46" i="230"/>
  <c r="B53" i="237"/>
  <c r="B50" i="230"/>
  <c r="A42" i="134"/>
  <c r="C23" i="125"/>
  <c r="A62" i="226"/>
  <c r="D59" i="228"/>
  <c r="B60" i="226"/>
  <c r="D41" i="134"/>
  <c r="A50" i="230"/>
  <c r="D26" i="118"/>
  <c r="B42" i="134"/>
  <c r="D22" i="125"/>
  <c r="C43" i="134"/>
  <c r="D62" i="226"/>
  <c r="D55" i="241" l="1"/>
  <c r="C56" i="241"/>
  <c r="C60" i="240"/>
  <c r="D59" i="240"/>
  <c r="D52" i="229"/>
  <c r="D50" i="233"/>
  <c r="A51" i="233"/>
  <c r="B53" i="227"/>
  <c r="A54" i="228"/>
  <c r="D52" i="232"/>
  <c r="B51" i="233"/>
  <c r="B54" i="232"/>
  <c r="C54" i="229"/>
  <c r="B55" i="228"/>
  <c r="A55" i="227"/>
  <c r="C62" i="228"/>
  <c r="A54" i="237"/>
  <c r="A56" i="229"/>
  <c r="A56" i="232"/>
  <c r="A57" i="232" s="1"/>
  <c r="A58" i="232" s="1"/>
  <c r="B53" i="229"/>
  <c r="D148" i="237"/>
  <c r="C149" i="237"/>
  <c r="X26" i="118"/>
  <c r="Y26" i="118"/>
  <c r="Z26" i="118"/>
  <c r="V25" i="118"/>
  <c r="G60" i="225"/>
  <c r="G61" i="225" s="1"/>
  <c r="A58" i="225"/>
  <c r="H61" i="225"/>
  <c r="A25" i="125"/>
  <c r="A51" i="230"/>
  <c r="C44" i="134"/>
  <c r="D52" i="227"/>
  <c r="B54" i="237"/>
  <c r="D63" i="226"/>
  <c r="B51" i="230"/>
  <c r="D42" i="134"/>
  <c r="D60" i="228"/>
  <c r="A63" i="226"/>
  <c r="D23" i="125"/>
  <c r="D47" i="230"/>
  <c r="A27" i="118"/>
  <c r="C24" i="125"/>
  <c r="B61" i="226"/>
  <c r="D56" i="241" l="1"/>
  <c r="C57" i="241"/>
  <c r="C61" i="240"/>
  <c r="D60" i="240"/>
  <c r="D53" i="229"/>
  <c r="D51" i="233"/>
  <c r="A52" i="233"/>
  <c r="C55" i="229"/>
  <c r="B55" i="232"/>
  <c r="B56" i="228"/>
  <c r="D53" i="232"/>
  <c r="B54" i="227"/>
  <c r="B52" i="233"/>
  <c r="A55" i="228"/>
  <c r="A56" i="227"/>
  <c r="C63" i="228"/>
  <c r="A57" i="229"/>
  <c r="A55" i="237"/>
  <c r="B54" i="229"/>
  <c r="A59" i="232"/>
  <c r="C150" i="237"/>
  <c r="D149" i="237"/>
  <c r="A59" i="225"/>
  <c r="H62" i="225"/>
  <c r="A64" i="226"/>
  <c r="D64" i="226"/>
  <c r="B52" i="230"/>
  <c r="C25" i="125"/>
  <c r="C32" i="124"/>
  <c r="C27" i="118"/>
  <c r="B43" i="134"/>
  <c r="D24" i="125"/>
  <c r="B20" i="125"/>
  <c r="B27" i="118"/>
  <c r="D43" i="134"/>
  <c r="B62" i="226"/>
  <c r="A43" i="134"/>
  <c r="A28" i="118"/>
  <c r="A34" i="124"/>
  <c r="B55" i="237"/>
  <c r="D61" i="228"/>
  <c r="C45" i="134"/>
  <c r="B31" i="124"/>
  <c r="D57" i="241" l="1"/>
  <c r="C58" i="241"/>
  <c r="D61" i="240"/>
  <c r="D54" i="229"/>
  <c r="D52" i="233"/>
  <c r="C56" i="229"/>
  <c r="B56" i="232"/>
  <c r="A53" i="233"/>
  <c r="B57" i="228"/>
  <c r="A57" i="227"/>
  <c r="D54" i="232"/>
  <c r="A56" i="228"/>
  <c r="B53" i="233"/>
  <c r="B55" i="227"/>
  <c r="C64" i="228"/>
  <c r="A56" i="237"/>
  <c r="A58" i="229"/>
  <c r="B55" i="229"/>
  <c r="A60" i="232"/>
  <c r="D150" i="237"/>
  <c r="C151" i="237"/>
  <c r="D53" i="227"/>
  <c r="G62" i="225"/>
  <c r="A60" i="225"/>
  <c r="H63" i="225"/>
  <c r="D48" i="230"/>
  <c r="C28" i="118"/>
  <c r="B53" i="230"/>
  <c r="B28" i="118"/>
  <c r="D62" i="228"/>
  <c r="J27" i="118"/>
  <c r="B63" i="226"/>
  <c r="D44" i="134"/>
  <c r="K27" i="118"/>
  <c r="B44" i="134"/>
  <c r="D32" i="124"/>
  <c r="A44" i="134"/>
  <c r="C33" i="124"/>
  <c r="B21" i="125"/>
  <c r="L27" i="118"/>
  <c r="C46" i="134"/>
  <c r="D25" i="125"/>
  <c r="B56" i="237"/>
  <c r="A35" i="124"/>
  <c r="A65" i="226"/>
  <c r="A52" i="230"/>
  <c r="D65" i="226"/>
  <c r="B32" i="124"/>
  <c r="D58" i="241" l="1"/>
  <c r="C59" i="241"/>
  <c r="C63" i="240"/>
  <c r="D62" i="240"/>
  <c r="D55" i="229"/>
  <c r="D56" i="229" s="1"/>
  <c r="D53" i="233"/>
  <c r="C57" i="229"/>
  <c r="B57" i="232"/>
  <c r="A54" i="233"/>
  <c r="B58" i="228"/>
  <c r="A58" i="227"/>
  <c r="B56" i="227"/>
  <c r="D55" i="232"/>
  <c r="A57" i="228"/>
  <c r="B54" i="233"/>
  <c r="C65" i="228"/>
  <c r="A59" i="229"/>
  <c r="A61" i="232"/>
  <c r="B56" i="229"/>
  <c r="D151" i="237"/>
  <c r="C152" i="237"/>
  <c r="G63" i="225"/>
  <c r="A61" i="225"/>
  <c r="H64" i="225"/>
  <c r="D54" i="227"/>
  <c r="B64" i="226"/>
  <c r="D27" i="118"/>
  <c r="D45" i="134"/>
  <c r="D63" i="228"/>
  <c r="B54" i="230"/>
  <c r="A53" i="230"/>
  <c r="L28" i="118"/>
  <c r="J28" i="118"/>
  <c r="C47" i="134"/>
  <c r="D49" i="230"/>
  <c r="K28" i="118"/>
  <c r="D66" i="226"/>
  <c r="A66" i="226"/>
  <c r="D59" i="241" l="1"/>
  <c r="C60" i="241"/>
  <c r="C64" i="240"/>
  <c r="D63" i="240"/>
  <c r="D54" i="233"/>
  <c r="B55" i="233"/>
  <c r="B58" i="232"/>
  <c r="C58" i="229"/>
  <c r="D57" i="229"/>
  <c r="A55" i="233"/>
  <c r="D56" i="232"/>
  <c r="A59" i="227"/>
  <c r="B59" i="228"/>
  <c r="B57" i="227"/>
  <c r="A58" i="228"/>
  <c r="C66" i="228"/>
  <c r="A62" i="232"/>
  <c r="A60" i="229"/>
  <c r="B57" i="229"/>
  <c r="D46" i="134"/>
  <c r="D55" i="227"/>
  <c r="D152" i="237"/>
  <c r="C153" i="237"/>
  <c r="Z27" i="118"/>
  <c r="T27" i="118"/>
  <c r="U27" i="118" s="1"/>
  <c r="X27" i="118"/>
  <c r="Y27" i="118"/>
  <c r="G64" i="225"/>
  <c r="A62" i="225"/>
  <c r="H65" i="225"/>
  <c r="B65" i="226"/>
  <c r="C34" i="124"/>
  <c r="A54" i="230"/>
  <c r="D67" i="226"/>
  <c r="B45" i="134"/>
  <c r="D28" i="118"/>
  <c r="A36" i="124"/>
  <c r="C48" i="134"/>
  <c r="A67" i="226"/>
  <c r="B33" i="124"/>
  <c r="B22" i="125"/>
  <c r="B55" i="230"/>
  <c r="D50" i="230"/>
  <c r="D33" i="124"/>
  <c r="D64" i="228"/>
  <c r="A45" i="134"/>
  <c r="D60" i="241" l="1"/>
  <c r="C61" i="241"/>
  <c r="C65" i="240"/>
  <c r="D64" i="240"/>
  <c r="D55" i="233"/>
  <c r="B59" i="232"/>
  <c r="B56" i="233"/>
  <c r="C59" i="229"/>
  <c r="D58" i="229"/>
  <c r="A56" i="233"/>
  <c r="D57" i="232"/>
  <c r="B60" i="228"/>
  <c r="A60" i="227"/>
  <c r="B58" i="227"/>
  <c r="A59" i="228"/>
  <c r="C67" i="228"/>
  <c r="C68" i="228" s="1"/>
  <c r="C69" i="228" s="1"/>
  <c r="C70" i="228" s="1"/>
  <c r="A63" i="232"/>
  <c r="A57" i="237"/>
  <c r="A61" i="229"/>
  <c r="B58" i="229"/>
  <c r="D56" i="227"/>
  <c r="D47" i="134"/>
  <c r="D153" i="237"/>
  <c r="C154" i="237"/>
  <c r="Y28" i="118"/>
  <c r="T28" i="118"/>
  <c r="U28" i="118" s="1"/>
  <c r="V28" i="118" s="1"/>
  <c r="Z28" i="118"/>
  <c r="X28" i="118"/>
  <c r="M6" i="118" s="1"/>
  <c r="N6" i="118" s="1"/>
  <c r="O6" i="118" s="1"/>
  <c r="V27" i="118"/>
  <c r="G65" i="225"/>
  <c r="A63" i="225"/>
  <c r="H66" i="225"/>
  <c r="W116" i="158"/>
  <c r="A46" i="134"/>
  <c r="B57" i="237"/>
  <c r="A37" i="124"/>
  <c r="B56" i="230"/>
  <c r="B57" i="230" s="1"/>
  <c r="B23" i="125"/>
  <c r="D34" i="124"/>
  <c r="C35" i="124"/>
  <c r="B34" i="124"/>
  <c r="A68" i="226"/>
  <c r="A29" i="118"/>
  <c r="C49" i="134"/>
  <c r="D65" i="228"/>
  <c r="B66" i="226"/>
  <c r="D51" i="230"/>
  <c r="O25" i="117"/>
  <c r="B46" i="134"/>
  <c r="D61" i="241" l="1"/>
  <c r="C66" i="240"/>
  <c r="D65" i="240"/>
  <c r="D56" i="233"/>
  <c r="B60" i="232"/>
  <c r="B57" i="233"/>
  <c r="D59" i="229"/>
  <c r="C60" i="229"/>
  <c r="A57" i="233"/>
  <c r="D58" i="232"/>
  <c r="B61" i="228"/>
  <c r="A61" i="227"/>
  <c r="B59" i="227"/>
  <c r="A60" i="228"/>
  <c r="C71" i="228"/>
  <c r="A64" i="232"/>
  <c r="A62" i="229"/>
  <c r="B59" i="229"/>
  <c r="D57" i="227"/>
  <c r="D48" i="134"/>
  <c r="C155" i="237"/>
  <c r="D154" i="237"/>
  <c r="W108" i="158"/>
  <c r="O24" i="117"/>
  <c r="F12" i="117" s="1"/>
  <c r="G66" i="225"/>
  <c r="G67" i="225" s="1"/>
  <c r="A64" i="225"/>
  <c r="H67" i="225"/>
  <c r="A38" i="124"/>
  <c r="D35" i="124"/>
  <c r="C36" i="124"/>
  <c r="B67" i="226"/>
  <c r="D66" i="228"/>
  <c r="B58" i="230"/>
  <c r="B24" i="125"/>
  <c r="B47" i="134"/>
  <c r="B35" i="124"/>
  <c r="B29" i="118"/>
  <c r="A55" i="230"/>
  <c r="C29" i="118"/>
  <c r="D68" i="226"/>
  <c r="C50" i="134"/>
  <c r="A69" i="226"/>
  <c r="A47" i="134"/>
  <c r="A30" i="118"/>
  <c r="D62" i="241" l="1"/>
  <c r="C63" i="241"/>
  <c r="C67" i="240"/>
  <c r="D66" i="240"/>
  <c r="D59" i="232"/>
  <c r="D57" i="233"/>
  <c r="B61" i="232"/>
  <c r="B58" i="233"/>
  <c r="A62" i="227"/>
  <c r="D60" i="229"/>
  <c r="C61" i="229"/>
  <c r="C62" i="229" s="1"/>
  <c r="A58" i="233"/>
  <c r="B62" i="228"/>
  <c r="A61" i="228"/>
  <c r="B60" i="227"/>
  <c r="C72" i="228"/>
  <c r="A65" i="232"/>
  <c r="A58" i="237"/>
  <c r="A63" i="229"/>
  <c r="B60" i="229"/>
  <c r="D58" i="227"/>
  <c r="D49" i="134"/>
  <c r="C156" i="237"/>
  <c r="D155" i="237"/>
  <c r="A65" i="225"/>
  <c r="H68" i="225"/>
  <c r="D52" i="230"/>
  <c r="B30" i="118"/>
  <c r="D36" i="124"/>
  <c r="D69" i="226"/>
  <c r="L29" i="118"/>
  <c r="C51" i="134"/>
  <c r="J29" i="118"/>
  <c r="A70" i="226"/>
  <c r="A56" i="230"/>
  <c r="D30" i="118"/>
  <c r="B58" i="237"/>
  <c r="B36" i="124"/>
  <c r="A48" i="134"/>
  <c r="A31" i="118"/>
  <c r="C37" i="124"/>
  <c r="B48" i="134"/>
  <c r="D67" i="228"/>
  <c r="A39" i="124"/>
  <c r="B25" i="125"/>
  <c r="K29" i="118"/>
  <c r="D63" i="241" l="1"/>
  <c r="C64" i="241"/>
  <c r="C68" i="240"/>
  <c r="D67" i="240"/>
  <c r="D60" i="232"/>
  <c r="D58" i="233"/>
  <c r="B59" i="233"/>
  <c r="B62" i="232"/>
  <c r="A63" i="227"/>
  <c r="A59" i="233"/>
  <c r="D61" i="229"/>
  <c r="C63" i="229"/>
  <c r="B63" i="228"/>
  <c r="A62" i="228"/>
  <c r="B61" i="227"/>
  <c r="A66" i="232"/>
  <c r="C73" i="228"/>
  <c r="A59" i="237"/>
  <c r="A64" i="229"/>
  <c r="B61" i="229"/>
  <c r="D59" i="227"/>
  <c r="D50" i="134"/>
  <c r="C157" i="237"/>
  <c r="D156" i="237"/>
  <c r="Y30" i="118"/>
  <c r="X30" i="118"/>
  <c r="Z30" i="118"/>
  <c r="G68" i="225"/>
  <c r="A66" i="225"/>
  <c r="H69" i="225"/>
  <c r="A71" i="226"/>
  <c r="A32" i="118"/>
  <c r="C31" i="118"/>
  <c r="J30" i="118"/>
  <c r="D70" i="226"/>
  <c r="C52" i="134"/>
  <c r="B31" i="118"/>
  <c r="D68" i="228"/>
  <c r="A49" i="134"/>
  <c r="B59" i="237"/>
  <c r="B68" i="226"/>
  <c r="A57" i="230"/>
  <c r="L30" i="118"/>
  <c r="B37" i="124"/>
  <c r="D29" i="118"/>
  <c r="D37" i="124"/>
  <c r="B49" i="134"/>
  <c r="B59" i="230"/>
  <c r="D53" i="230"/>
  <c r="C38" i="124"/>
  <c r="K30" i="118"/>
  <c r="A40" i="124"/>
  <c r="D64" i="241" l="1"/>
  <c r="C65" i="241"/>
  <c r="D68" i="240"/>
  <c r="C69" i="240"/>
  <c r="D61" i="232"/>
  <c r="D59" i="233"/>
  <c r="B60" i="233"/>
  <c r="A67" i="232"/>
  <c r="B63" i="232"/>
  <c r="A64" i="227"/>
  <c r="D62" i="229"/>
  <c r="A60" i="233"/>
  <c r="B64" i="228"/>
  <c r="C64" i="229"/>
  <c r="A63" i="228"/>
  <c r="B62" i="227"/>
  <c r="A60" i="237"/>
  <c r="C74" i="228"/>
  <c r="B62" i="229"/>
  <c r="A65" i="229"/>
  <c r="D60" i="227"/>
  <c r="D51" i="134"/>
  <c r="D157" i="237"/>
  <c r="C158" i="237"/>
  <c r="Z29" i="118"/>
  <c r="Y29" i="118"/>
  <c r="X29" i="118"/>
  <c r="M7" i="118" s="1"/>
  <c r="N7" i="118" s="1"/>
  <c r="O7" i="118" s="1"/>
  <c r="T29" i="118"/>
  <c r="U29" i="118" s="1"/>
  <c r="V29" i="118" s="1"/>
  <c r="G69" i="225"/>
  <c r="A67" i="225"/>
  <c r="H70" i="225"/>
  <c r="A50" i="134"/>
  <c r="B38" i="124"/>
  <c r="C39" i="124"/>
  <c r="K31" i="118"/>
  <c r="A72" i="226"/>
  <c r="J31" i="118"/>
  <c r="C53" i="134"/>
  <c r="L31" i="118"/>
  <c r="A44" i="231"/>
  <c r="A33" i="118"/>
  <c r="D69" i="228"/>
  <c r="B60" i="230"/>
  <c r="D71" i="226"/>
  <c r="B32" i="118"/>
  <c r="B60" i="237"/>
  <c r="D38" i="124"/>
  <c r="A41" i="124"/>
  <c r="D31" i="118"/>
  <c r="B69" i="226"/>
  <c r="C32" i="118"/>
  <c r="A58" i="230"/>
  <c r="D54" i="230"/>
  <c r="B50" i="134"/>
  <c r="P25" i="117"/>
  <c r="D65" i="241" l="1"/>
  <c r="C66" i="241"/>
  <c r="C70" i="240"/>
  <c r="D69" i="240"/>
  <c r="D60" i="233"/>
  <c r="B61" i="233"/>
  <c r="D62" i="232"/>
  <c r="A68" i="232"/>
  <c r="A61" i="233"/>
  <c r="B65" i="228"/>
  <c r="A65" i="227"/>
  <c r="C65" i="229"/>
  <c r="A64" i="228"/>
  <c r="D63" i="229"/>
  <c r="D64" i="229" s="1"/>
  <c r="B64" i="232"/>
  <c r="B65" i="232" s="1"/>
  <c r="B63" i="227"/>
  <c r="A61" i="237"/>
  <c r="C75" i="228"/>
  <c r="B44" i="231"/>
  <c r="A66" i="229"/>
  <c r="B63" i="229"/>
  <c r="D61" i="227"/>
  <c r="D52" i="134"/>
  <c r="C159" i="237"/>
  <c r="D158" i="237"/>
  <c r="P24" i="117"/>
  <c r="F13" i="117" s="1"/>
  <c r="F9" i="117" s="1"/>
  <c r="Y31" i="118"/>
  <c r="Z31" i="118"/>
  <c r="X31" i="118"/>
  <c r="T31" i="118"/>
  <c r="U31" i="118" s="1"/>
  <c r="G70" i="225"/>
  <c r="G71" i="225" s="1"/>
  <c r="A68" i="225"/>
  <c r="H71" i="225"/>
  <c r="B61" i="237"/>
  <c r="D70" i="228"/>
  <c r="B51" i="134"/>
  <c r="D32" i="118"/>
  <c r="B61" i="230"/>
  <c r="C54" i="134"/>
  <c r="C33" i="118"/>
  <c r="D72" i="226"/>
  <c r="J32" i="118"/>
  <c r="C40" i="124"/>
  <c r="B39" i="124"/>
  <c r="A45" i="231"/>
  <c r="L32" i="118"/>
  <c r="D39" i="124"/>
  <c r="K32" i="118"/>
  <c r="A73" i="226"/>
  <c r="A74" i="226" s="1"/>
  <c r="A75" i="226" s="1"/>
  <c r="B70" i="226"/>
  <c r="A51" i="134"/>
  <c r="B33" i="118"/>
  <c r="A34" i="118"/>
  <c r="A42" i="124"/>
  <c r="D66" i="241" l="1"/>
  <c r="C71" i="240"/>
  <c r="D70" i="240"/>
  <c r="D61" i="233"/>
  <c r="D63" i="232"/>
  <c r="B62" i="233"/>
  <c r="B66" i="232"/>
  <c r="A69" i="232"/>
  <c r="C66" i="229"/>
  <c r="B66" i="228"/>
  <c r="A62" i="233"/>
  <c r="A66" i="227"/>
  <c r="A65" i="228"/>
  <c r="D65" i="229"/>
  <c r="B64" i="227"/>
  <c r="A62" i="237"/>
  <c r="C76" i="228"/>
  <c r="B45" i="231"/>
  <c r="A67" i="229"/>
  <c r="B64" i="229"/>
  <c r="D62" i="227"/>
  <c r="D53" i="134"/>
  <c r="D159" i="237"/>
  <c r="C160" i="237"/>
  <c r="X32" i="118"/>
  <c r="T32" i="118"/>
  <c r="U32" i="118" s="1"/>
  <c r="V32" i="118" s="1"/>
  <c r="Y32" i="118"/>
  <c r="Z32" i="118"/>
  <c r="V31" i="118"/>
  <c r="A69" i="225"/>
  <c r="H72" i="225"/>
  <c r="B52" i="134"/>
  <c r="B62" i="237"/>
  <c r="B40" i="124"/>
  <c r="J33" i="118"/>
  <c r="B62" i="230"/>
  <c r="A35" i="118"/>
  <c r="A59" i="230"/>
  <c r="D33" i="118"/>
  <c r="C55" i="134"/>
  <c r="D73" i="226"/>
  <c r="B34" i="118"/>
  <c r="A76" i="226"/>
  <c r="D40" i="124"/>
  <c r="C41" i="124"/>
  <c r="K33" i="118"/>
  <c r="L33" i="118"/>
  <c r="D55" i="230"/>
  <c r="A43" i="124"/>
  <c r="A52" i="134"/>
  <c r="C34" i="118"/>
  <c r="B71" i="226"/>
  <c r="D71" i="228"/>
  <c r="D67" i="241" l="1"/>
  <c r="C68" i="241"/>
  <c r="C72" i="240"/>
  <c r="D71" i="240"/>
  <c r="D62" i="233"/>
  <c r="B63" i="233"/>
  <c r="D64" i="232"/>
  <c r="B67" i="232"/>
  <c r="A70" i="232"/>
  <c r="B67" i="228"/>
  <c r="A63" i="233"/>
  <c r="A67" i="227"/>
  <c r="D66" i="229"/>
  <c r="C67" i="229"/>
  <c r="A66" i="228"/>
  <c r="B65" i="227"/>
  <c r="C77" i="228"/>
  <c r="A63" i="237"/>
  <c r="A68" i="229"/>
  <c r="B65" i="229"/>
  <c r="D63" i="227"/>
  <c r="D54" i="134"/>
  <c r="D160" i="237"/>
  <c r="C161" i="237"/>
  <c r="T33" i="118"/>
  <c r="U33" i="118" s="1"/>
  <c r="V33" i="118" s="1"/>
  <c r="Z33" i="118"/>
  <c r="X33" i="118"/>
  <c r="Y33" i="118"/>
  <c r="G72" i="225"/>
  <c r="A70" i="225"/>
  <c r="H73" i="225"/>
  <c r="D41" i="124"/>
  <c r="B72" i="226"/>
  <c r="B41" i="124"/>
  <c r="A44" i="124"/>
  <c r="D72" i="228"/>
  <c r="D34" i="118"/>
  <c r="C56" i="134"/>
  <c r="J34" i="118"/>
  <c r="L34" i="118"/>
  <c r="D44" i="231"/>
  <c r="C42" i="124"/>
  <c r="A60" i="230"/>
  <c r="B53" i="134"/>
  <c r="C35" i="118"/>
  <c r="B63" i="230"/>
  <c r="D74" i="226"/>
  <c r="B63" i="237"/>
  <c r="K34" i="118"/>
  <c r="B35" i="118"/>
  <c r="A36" i="118"/>
  <c r="D56" i="230"/>
  <c r="A53" i="134"/>
  <c r="D68" i="241" l="1"/>
  <c r="C69" i="241"/>
  <c r="C73" i="240"/>
  <c r="D72" i="240"/>
  <c r="D63" i="233"/>
  <c r="A67" i="228"/>
  <c r="D65" i="232"/>
  <c r="B64" i="233"/>
  <c r="B68" i="232"/>
  <c r="C68" i="229"/>
  <c r="A68" i="227"/>
  <c r="A71" i="232"/>
  <c r="B68" i="228"/>
  <c r="A64" i="233"/>
  <c r="D67" i="229"/>
  <c r="B66" i="227"/>
  <c r="C78" i="228"/>
  <c r="A64" i="237"/>
  <c r="A69" i="229"/>
  <c r="B66" i="229"/>
  <c r="D64" i="227"/>
  <c r="D55" i="134"/>
  <c r="D161" i="237"/>
  <c r="C162" i="237"/>
  <c r="Y34" i="118"/>
  <c r="X34" i="118"/>
  <c r="T34" i="118"/>
  <c r="U34" i="118" s="1"/>
  <c r="V34" i="118" s="1"/>
  <c r="Z34" i="118"/>
  <c r="G73" i="225"/>
  <c r="G74" i="225" s="1"/>
  <c r="A71" i="225"/>
  <c r="H74" i="225"/>
  <c r="A45" i="124"/>
  <c r="K35" i="118"/>
  <c r="B42" i="124"/>
  <c r="D57" i="230"/>
  <c r="D35" i="118"/>
  <c r="B54" i="134"/>
  <c r="A77" i="226"/>
  <c r="C36" i="118"/>
  <c r="J35" i="118"/>
  <c r="B36" i="118"/>
  <c r="B64" i="237"/>
  <c r="C43" i="124"/>
  <c r="B73" i="226"/>
  <c r="D75" i="226"/>
  <c r="A37" i="118"/>
  <c r="L35" i="118"/>
  <c r="A54" i="134"/>
  <c r="D42" i="124"/>
  <c r="D73" i="228"/>
  <c r="D45" i="231"/>
  <c r="A61" i="230"/>
  <c r="C57" i="134"/>
  <c r="D69" i="241" l="1"/>
  <c r="C70" i="241"/>
  <c r="D73" i="240"/>
  <c r="D64" i="233"/>
  <c r="A68" i="228"/>
  <c r="D66" i="232"/>
  <c r="B65" i="233"/>
  <c r="B69" i="232"/>
  <c r="C69" i="229"/>
  <c r="A69" i="227"/>
  <c r="A72" i="232"/>
  <c r="B69" i="228"/>
  <c r="B70" i="228" s="1"/>
  <c r="B71" i="228" s="1"/>
  <c r="B72" i="228" s="1"/>
  <c r="B73" i="228" s="1"/>
  <c r="A65" i="233"/>
  <c r="D68" i="229"/>
  <c r="B67" i="227"/>
  <c r="C79" i="228"/>
  <c r="A65" i="237"/>
  <c r="A70" i="229"/>
  <c r="B67" i="229"/>
  <c r="D65" i="227"/>
  <c r="D56" i="134"/>
  <c r="C163" i="237"/>
  <c r="D162" i="237"/>
  <c r="T35" i="118"/>
  <c r="U35" i="118" s="1"/>
  <c r="V35" i="118" s="1"/>
  <c r="Y35" i="118"/>
  <c r="X35" i="118"/>
  <c r="Z35" i="118"/>
  <c r="A72" i="225"/>
  <c r="H75" i="225"/>
  <c r="C58" i="134"/>
  <c r="A46" i="124"/>
  <c r="D76" i="226"/>
  <c r="A62" i="230"/>
  <c r="B55" i="134"/>
  <c r="J36" i="118"/>
  <c r="B64" i="230"/>
  <c r="D58" i="230"/>
  <c r="D43" i="124"/>
  <c r="B37" i="118"/>
  <c r="D36" i="118"/>
  <c r="L36" i="118"/>
  <c r="C44" i="124"/>
  <c r="A55" i="134"/>
  <c r="D74" i="228"/>
  <c r="A38" i="118"/>
  <c r="A78" i="226"/>
  <c r="C37" i="118"/>
  <c r="B65" i="237"/>
  <c r="K36" i="118"/>
  <c r="B74" i="226"/>
  <c r="B43" i="124"/>
  <c r="D70" i="241" l="1"/>
  <c r="C71" i="241"/>
  <c r="C75" i="240"/>
  <c r="D74" i="240"/>
  <c r="D65" i="233"/>
  <c r="A69" i="228"/>
  <c r="D67" i="232"/>
  <c r="A73" i="232"/>
  <c r="B66" i="233"/>
  <c r="B70" i="232"/>
  <c r="B74" i="228"/>
  <c r="B75" i="228" s="1"/>
  <c r="C70" i="229"/>
  <c r="D69" i="229"/>
  <c r="A66" i="233"/>
  <c r="B68" i="227"/>
  <c r="D66" i="227"/>
  <c r="C80" i="228"/>
  <c r="A71" i="229"/>
  <c r="A66" i="237"/>
  <c r="B68" i="229"/>
  <c r="D57" i="134"/>
  <c r="C164" i="237"/>
  <c r="D163" i="237"/>
  <c r="X36" i="118"/>
  <c r="Y36" i="118"/>
  <c r="Z36" i="118"/>
  <c r="T36" i="118"/>
  <c r="U36" i="118" s="1"/>
  <c r="V36" i="118" s="1"/>
  <c r="G75" i="225"/>
  <c r="G76" i="225" s="1"/>
  <c r="A73" i="225"/>
  <c r="H76" i="225"/>
  <c r="A56" i="134"/>
  <c r="A79" i="226"/>
  <c r="B65" i="230"/>
  <c r="C59" i="134"/>
  <c r="D37" i="118"/>
  <c r="C38" i="118"/>
  <c r="B66" i="237"/>
  <c r="B38" i="118"/>
  <c r="A63" i="230"/>
  <c r="A39" i="118"/>
  <c r="J37" i="118"/>
  <c r="D44" i="124"/>
  <c r="B56" i="134"/>
  <c r="D75" i="228"/>
  <c r="B44" i="124"/>
  <c r="A47" i="124"/>
  <c r="C45" i="124"/>
  <c r="B75" i="226"/>
  <c r="L37" i="118"/>
  <c r="K37" i="118"/>
  <c r="D71" i="241" l="1"/>
  <c r="C72" i="241"/>
  <c r="C76" i="240"/>
  <c r="D75" i="240"/>
  <c r="D66" i="233"/>
  <c r="A70" i="228"/>
  <c r="A74" i="232"/>
  <c r="D68" i="232"/>
  <c r="B67" i="233"/>
  <c r="B76" i="228"/>
  <c r="A70" i="227"/>
  <c r="D70" i="229"/>
  <c r="C71" i="229"/>
  <c r="B71" i="232"/>
  <c r="A67" i="233"/>
  <c r="B69" i="227"/>
  <c r="A67" i="237"/>
  <c r="A72" i="229"/>
  <c r="D67" i="227"/>
  <c r="C81" i="228"/>
  <c r="B69" i="229"/>
  <c r="B70" i="229" s="1"/>
  <c r="B71" i="229" s="1"/>
  <c r="B72" i="229" s="1"/>
  <c r="D58" i="134"/>
  <c r="D164" i="237"/>
  <c r="C165" i="237"/>
  <c r="T37" i="118"/>
  <c r="U37" i="118" s="1"/>
  <c r="V37" i="118" s="1"/>
  <c r="Y37" i="118"/>
  <c r="X37" i="118"/>
  <c r="Z37" i="118"/>
  <c r="A74" i="225"/>
  <c r="H77" i="225"/>
  <c r="B39" i="118"/>
  <c r="B66" i="230"/>
  <c r="C46" i="124"/>
  <c r="A48" i="124"/>
  <c r="A80" i="226"/>
  <c r="L38" i="118"/>
  <c r="K38" i="118"/>
  <c r="B45" i="124"/>
  <c r="D38" i="118"/>
  <c r="J38" i="118"/>
  <c r="A40" i="118"/>
  <c r="C39" i="118"/>
  <c r="B76" i="226"/>
  <c r="D76" i="228"/>
  <c r="A57" i="134"/>
  <c r="D77" i="226"/>
  <c r="D45" i="124"/>
  <c r="C60" i="134"/>
  <c r="B57" i="134"/>
  <c r="D59" i="230"/>
  <c r="B67" i="237"/>
  <c r="D72" i="241" l="1"/>
  <c r="C77" i="240"/>
  <c r="D76" i="240"/>
  <c r="A71" i="228"/>
  <c r="D67" i="233"/>
  <c r="A75" i="232"/>
  <c r="D69" i="232"/>
  <c r="A68" i="233"/>
  <c r="B68" i="233"/>
  <c r="B77" i="228"/>
  <c r="A71" i="227"/>
  <c r="D71" i="229"/>
  <c r="C72" i="229"/>
  <c r="B72" i="232"/>
  <c r="D68" i="227"/>
  <c r="A73" i="229"/>
  <c r="C82" i="228"/>
  <c r="A68" i="237"/>
  <c r="B73" i="229"/>
  <c r="D59" i="134"/>
  <c r="D165" i="237"/>
  <c r="C166" i="237"/>
  <c r="Y38" i="118"/>
  <c r="Z38" i="118"/>
  <c r="T38" i="118"/>
  <c r="U38" i="118" s="1"/>
  <c r="V38" i="118" s="1"/>
  <c r="X38" i="118"/>
  <c r="G77" i="225"/>
  <c r="G78" i="225" s="1"/>
  <c r="A75" i="225"/>
  <c r="H78" i="225"/>
  <c r="A49" i="124"/>
  <c r="C40" i="118"/>
  <c r="D39" i="118"/>
  <c r="A46" i="231"/>
  <c r="D46" i="124"/>
  <c r="D78" i="226"/>
  <c r="A58" i="134"/>
  <c r="B46" i="124"/>
  <c r="C61" i="134"/>
  <c r="B70" i="227"/>
  <c r="D60" i="230"/>
  <c r="C47" i="124"/>
  <c r="B68" i="237"/>
  <c r="B40" i="118"/>
  <c r="J39" i="118"/>
  <c r="B67" i="230"/>
  <c r="K39" i="118"/>
  <c r="L39" i="118"/>
  <c r="D77" i="228"/>
  <c r="A64" i="230"/>
  <c r="A81" i="226"/>
  <c r="B58" i="134"/>
  <c r="D73" i="241" l="1"/>
  <c r="C74" i="241"/>
  <c r="D77" i="240"/>
  <c r="C78" i="240"/>
  <c r="D68" i="233"/>
  <c r="A72" i="228"/>
  <c r="A76" i="232"/>
  <c r="D70" i="232"/>
  <c r="A69" i="233"/>
  <c r="B69" i="233"/>
  <c r="B78" i="228"/>
  <c r="A72" i="227"/>
  <c r="D72" i="229"/>
  <c r="C73" i="229"/>
  <c r="B73" i="232"/>
  <c r="B74" i="229"/>
  <c r="A69" i="237"/>
  <c r="D69" i="227"/>
  <c r="A74" i="229"/>
  <c r="B46" i="231"/>
  <c r="C83" i="228"/>
  <c r="D60" i="134"/>
  <c r="D166" i="237"/>
  <c r="C167" i="237"/>
  <c r="X39" i="118"/>
  <c r="T39" i="118"/>
  <c r="U39" i="118" s="1"/>
  <c r="V39" i="118" s="1"/>
  <c r="Y39" i="118"/>
  <c r="Z39" i="118"/>
  <c r="A76" i="225"/>
  <c r="H79" i="225"/>
  <c r="L40" i="118"/>
  <c r="B77" i="226"/>
  <c r="A65" i="230"/>
  <c r="D78" i="228"/>
  <c r="B71" i="227"/>
  <c r="B47" i="124"/>
  <c r="A59" i="134"/>
  <c r="K40" i="118"/>
  <c r="D79" i="226"/>
  <c r="A82" i="226"/>
  <c r="D61" i="230"/>
  <c r="C48" i="124"/>
  <c r="A50" i="124"/>
  <c r="B59" i="134"/>
  <c r="B69" i="237"/>
  <c r="J40" i="118"/>
  <c r="D40" i="118"/>
  <c r="B68" i="230"/>
  <c r="D47" i="124"/>
  <c r="C62" i="134"/>
  <c r="A47" i="231"/>
  <c r="D74" i="241" l="1"/>
  <c r="C75" i="241"/>
  <c r="D78" i="240"/>
  <c r="C79" i="240"/>
  <c r="D69" i="233"/>
  <c r="A73" i="228"/>
  <c r="A77" i="232"/>
  <c r="D71" i="232"/>
  <c r="B70" i="233"/>
  <c r="A70" i="233"/>
  <c r="B79" i="228"/>
  <c r="A73" i="227"/>
  <c r="A74" i="227" s="1"/>
  <c r="A75" i="227" s="1"/>
  <c r="A76" i="227" s="1"/>
  <c r="D73" i="229"/>
  <c r="C74" i="229"/>
  <c r="B74" i="232"/>
  <c r="B75" i="232" s="1"/>
  <c r="B75" i="229"/>
  <c r="A70" i="237"/>
  <c r="A75" i="229"/>
  <c r="A76" i="229" s="1"/>
  <c r="A77" i="229" s="1"/>
  <c r="A78" i="229" s="1"/>
  <c r="B47" i="231"/>
  <c r="C84" i="228"/>
  <c r="D61" i="134"/>
  <c r="D167" i="237"/>
  <c r="C168" i="237"/>
  <c r="D70" i="227"/>
  <c r="X40" i="118"/>
  <c r="X10" i="118" s="1"/>
  <c r="Z40" i="118"/>
  <c r="Z10" i="118" s="1"/>
  <c r="S5" i="118" s="1"/>
  <c r="T5" i="118" s="1"/>
  <c r="U5" i="118" s="1"/>
  <c r="Y40" i="118"/>
  <c r="Y10" i="118" s="1"/>
  <c r="S4" i="118" s="1"/>
  <c r="T4" i="118" s="1"/>
  <c r="U4" i="118" s="1"/>
  <c r="T40" i="118"/>
  <c r="U40" i="118" s="1"/>
  <c r="V40" i="118" s="1"/>
  <c r="G79" i="225"/>
  <c r="G80" i="225" s="1"/>
  <c r="A77" i="225"/>
  <c r="H80" i="225"/>
  <c r="C63" i="134"/>
  <c r="D48" i="124"/>
  <c r="A60" i="134"/>
  <c r="B72" i="227"/>
  <c r="B73" i="227" s="1"/>
  <c r="B74" i="227" s="1"/>
  <c r="B75" i="227" s="1"/>
  <c r="D80" i="226"/>
  <c r="B60" i="134"/>
  <c r="R25" i="117"/>
  <c r="A51" i="124"/>
  <c r="Q25" i="117"/>
  <c r="B69" i="230"/>
  <c r="B48" i="124"/>
  <c r="C49" i="124"/>
  <c r="B70" i="237"/>
  <c r="A66" i="230"/>
  <c r="B78" i="226"/>
  <c r="D62" i="230"/>
  <c r="D79" i="228"/>
  <c r="A83" i="226"/>
  <c r="D75" i="241" l="1"/>
  <c r="C76" i="241"/>
  <c r="D79" i="240"/>
  <c r="C80" i="240"/>
  <c r="D70" i="233"/>
  <c r="A74" i="228"/>
  <c r="A78" i="232"/>
  <c r="B80" i="228"/>
  <c r="A71" i="233"/>
  <c r="D72" i="232"/>
  <c r="B71" i="233"/>
  <c r="B76" i="232"/>
  <c r="B77" i="232" s="1"/>
  <c r="B78" i="232" s="1"/>
  <c r="B79" i="232" s="1"/>
  <c r="A77" i="227"/>
  <c r="D74" i="229"/>
  <c r="C75" i="229"/>
  <c r="B76" i="229"/>
  <c r="A71" i="237"/>
  <c r="A79" i="229"/>
  <c r="C85" i="228"/>
  <c r="D62" i="134"/>
  <c r="D168" i="237"/>
  <c r="C169" i="237"/>
  <c r="D71" i="227"/>
  <c r="Q24" i="117"/>
  <c r="K10" i="117" s="1"/>
  <c r="R24" i="117"/>
  <c r="K11" i="117" s="1"/>
  <c r="A78" i="225"/>
  <c r="H81" i="225"/>
  <c r="A67" i="230"/>
  <c r="B70" i="230"/>
  <c r="D46" i="231"/>
  <c r="B76" i="227"/>
  <c r="D81" i="226"/>
  <c r="D49" i="124"/>
  <c r="B49" i="124"/>
  <c r="A52" i="124"/>
  <c r="D80" i="228"/>
  <c r="B79" i="226"/>
  <c r="B71" i="237"/>
  <c r="C64" i="134"/>
  <c r="A84" i="226"/>
  <c r="A61" i="134"/>
  <c r="C50" i="124"/>
  <c r="D63" i="230"/>
  <c r="B61" i="134"/>
  <c r="D76" i="241" l="1"/>
  <c r="D80" i="240"/>
  <c r="C81" i="240"/>
  <c r="D71" i="233"/>
  <c r="A75" i="228"/>
  <c r="A79" i="232"/>
  <c r="A72" i="233"/>
  <c r="B81" i="228"/>
  <c r="D73" i="232"/>
  <c r="B72" i="233"/>
  <c r="B80" i="232"/>
  <c r="A78" i="227"/>
  <c r="D75" i="229"/>
  <c r="C76" i="229"/>
  <c r="B77" i="229"/>
  <c r="A72" i="237"/>
  <c r="A80" i="229"/>
  <c r="C86" i="228"/>
  <c r="D63" i="134"/>
  <c r="D169" i="237"/>
  <c r="C170" i="237"/>
  <c r="D72" i="227"/>
  <c r="K9" i="117"/>
  <c r="G81" i="225"/>
  <c r="G82" i="225" s="1"/>
  <c r="A79" i="225"/>
  <c r="H82" i="225"/>
  <c r="A68" i="230"/>
  <c r="B77" i="227"/>
  <c r="B80" i="226"/>
  <c r="A62" i="134"/>
  <c r="C65" i="134"/>
  <c r="B50" i="124"/>
  <c r="D50" i="124"/>
  <c r="D47" i="231"/>
  <c r="D82" i="226"/>
  <c r="A53" i="124"/>
  <c r="B71" i="230"/>
  <c r="D81" i="228"/>
  <c r="B72" i="237"/>
  <c r="A85" i="226"/>
  <c r="B62" i="134"/>
  <c r="C51" i="124"/>
  <c r="D77" i="241" l="1"/>
  <c r="C78" i="241"/>
  <c r="D81" i="240"/>
  <c r="C82" i="240"/>
  <c r="D72" i="233"/>
  <c r="A76" i="228"/>
  <c r="A80" i="232"/>
  <c r="A73" i="233"/>
  <c r="B82" i="228"/>
  <c r="B81" i="232"/>
  <c r="B73" i="233"/>
  <c r="D74" i="232"/>
  <c r="A79" i="227"/>
  <c r="D76" i="229"/>
  <c r="C77" i="229"/>
  <c r="B78" i="229"/>
  <c r="A81" i="229"/>
  <c r="A73" i="237"/>
  <c r="C87" i="228"/>
  <c r="D64" i="134"/>
  <c r="C171" i="237"/>
  <c r="D170" i="237"/>
  <c r="D73" i="227"/>
  <c r="A80" i="225"/>
  <c r="H83" i="225"/>
  <c r="A69" i="230"/>
  <c r="B81" i="226"/>
  <c r="B78" i="227"/>
  <c r="B51" i="124"/>
  <c r="A86" i="226"/>
  <c r="C66" i="134"/>
  <c r="A63" i="134"/>
  <c r="A54" i="124"/>
  <c r="B72" i="230"/>
  <c r="D51" i="124"/>
  <c r="D83" i="226"/>
  <c r="C52" i="124"/>
  <c r="D64" i="230"/>
  <c r="D82" i="228"/>
  <c r="B73" i="237"/>
  <c r="B63" i="134"/>
  <c r="D78" i="241" l="1"/>
  <c r="C79" i="241"/>
  <c r="D82" i="240"/>
  <c r="C83" i="240"/>
  <c r="D73" i="233"/>
  <c r="A77" i="228"/>
  <c r="A81" i="232"/>
  <c r="B83" i="228"/>
  <c r="A74" i="233"/>
  <c r="B82" i="232"/>
  <c r="D75" i="232"/>
  <c r="B74" i="233"/>
  <c r="A80" i="227"/>
  <c r="D77" i="229"/>
  <c r="C78" i="229"/>
  <c r="B79" i="229"/>
  <c r="A82" i="229"/>
  <c r="A74" i="237"/>
  <c r="C88" i="228"/>
  <c r="D65" i="134"/>
  <c r="B73" i="230"/>
  <c r="C172" i="237"/>
  <c r="D171" i="237"/>
  <c r="D74" i="227"/>
  <c r="G83" i="225"/>
  <c r="G84" i="225" s="1"/>
  <c r="A81" i="225"/>
  <c r="H84" i="225"/>
  <c r="A87" i="226"/>
  <c r="D84" i="226"/>
  <c r="A64" i="134"/>
  <c r="B79" i="227"/>
  <c r="D83" i="228"/>
  <c r="C67" i="134"/>
  <c r="D52" i="124"/>
  <c r="B82" i="226"/>
  <c r="B52" i="124"/>
  <c r="C53" i="124"/>
  <c r="B74" i="237"/>
  <c r="D65" i="230"/>
  <c r="A70" i="230"/>
  <c r="A55" i="124"/>
  <c r="B64" i="134"/>
  <c r="D79" i="241" l="1"/>
  <c r="C80" i="241"/>
  <c r="D83" i="240"/>
  <c r="C84" i="240"/>
  <c r="A82" i="232"/>
  <c r="A78" i="228"/>
  <c r="D74" i="233"/>
  <c r="B84" i="228"/>
  <c r="A75" i="233"/>
  <c r="B83" i="232"/>
  <c r="D76" i="232"/>
  <c r="B75" i="233"/>
  <c r="A81" i="227"/>
  <c r="D78" i="229"/>
  <c r="C79" i="229"/>
  <c r="B80" i="229"/>
  <c r="A83" i="229"/>
  <c r="C89" i="228"/>
  <c r="A75" i="237"/>
  <c r="D66" i="134"/>
  <c r="B74" i="230"/>
  <c r="C173" i="237"/>
  <c r="D172" i="237"/>
  <c r="D75" i="227"/>
  <c r="A82" i="225"/>
  <c r="H85" i="225"/>
  <c r="A65" i="134"/>
  <c r="D53" i="124"/>
  <c r="B80" i="227"/>
  <c r="B81" i="227" s="1"/>
  <c r="B82" i="227" s="1"/>
  <c r="B83" i="227" s="1"/>
  <c r="B84" i="227" s="1"/>
  <c r="B85" i="227" s="1"/>
  <c r="B86" i="227" s="1"/>
  <c r="C54" i="124"/>
  <c r="B83" i="226"/>
  <c r="B65" i="134"/>
  <c r="D85" i="226"/>
  <c r="C68" i="134"/>
  <c r="B53" i="124"/>
  <c r="A71" i="230"/>
  <c r="A72" i="230" s="1"/>
  <c r="D66" i="230"/>
  <c r="A88" i="226"/>
  <c r="A56" i="124"/>
  <c r="B75" i="237"/>
  <c r="D84" i="228"/>
  <c r="D80" i="241" l="1"/>
  <c r="C81" i="241"/>
  <c r="D84" i="240"/>
  <c r="C85" i="240"/>
  <c r="A83" i="232"/>
  <c r="D75" i="233"/>
  <c r="A79" i="228"/>
  <c r="A80" i="228" s="1"/>
  <c r="A81" i="228" s="1"/>
  <c r="A82" i="228" s="1"/>
  <c r="A83" i="228" s="1"/>
  <c r="A84" i="228" s="1"/>
  <c r="B85" i="228"/>
  <c r="A76" i="233"/>
  <c r="B84" i="232"/>
  <c r="B76" i="233"/>
  <c r="D77" i="232"/>
  <c r="A82" i="227"/>
  <c r="D79" i="229"/>
  <c r="C80" i="229"/>
  <c r="B81" i="229"/>
  <c r="A84" i="229"/>
  <c r="C90" i="228"/>
  <c r="A76" i="237"/>
  <c r="D67" i="134"/>
  <c r="B75" i="230"/>
  <c r="C174" i="237"/>
  <c r="D173" i="237"/>
  <c r="D76" i="227"/>
  <c r="B87" i="227"/>
  <c r="G85" i="225"/>
  <c r="G86" i="225" s="1"/>
  <c r="A83" i="225"/>
  <c r="H86" i="225"/>
  <c r="B76" i="237"/>
  <c r="D67" i="230"/>
  <c r="C69" i="134"/>
  <c r="A57" i="124"/>
  <c r="D85" i="228"/>
  <c r="A66" i="134"/>
  <c r="A48" i="231"/>
  <c r="B54" i="124"/>
  <c r="D86" i="226"/>
  <c r="B84" i="226"/>
  <c r="C55" i="124"/>
  <c r="B66" i="134"/>
  <c r="D54" i="124"/>
  <c r="A73" i="230"/>
  <c r="A89" i="226"/>
  <c r="D81" i="241" l="1"/>
  <c r="C82" i="241"/>
  <c r="D85" i="240"/>
  <c r="C86" i="240"/>
  <c r="A84" i="232"/>
  <c r="A85" i="232" s="1"/>
  <c r="A85" i="228"/>
  <c r="B86" i="228"/>
  <c r="A77" i="233"/>
  <c r="D76" i="233"/>
  <c r="B85" i="232"/>
  <c r="B77" i="233"/>
  <c r="D78" i="232"/>
  <c r="A83" i="227"/>
  <c r="B82" i="229"/>
  <c r="A85" i="229"/>
  <c r="D80" i="229"/>
  <c r="C81" i="229"/>
  <c r="C91" i="228"/>
  <c r="B48" i="231"/>
  <c r="A77" i="237"/>
  <c r="D68" i="134"/>
  <c r="B76" i="230"/>
  <c r="D174" i="237"/>
  <c r="C175" i="237"/>
  <c r="B88" i="227"/>
  <c r="D77" i="227"/>
  <c r="A84" i="225"/>
  <c r="H87" i="225"/>
  <c r="C70" i="134"/>
  <c r="B55" i="124"/>
  <c r="D68" i="230"/>
  <c r="A58" i="124"/>
  <c r="B85" i="226"/>
  <c r="D55" i="124"/>
  <c r="D87" i="226"/>
  <c r="A74" i="230"/>
  <c r="B67" i="134"/>
  <c r="D86" i="228"/>
  <c r="A67" i="134"/>
  <c r="B77" i="237"/>
  <c r="C56" i="124"/>
  <c r="A49" i="231"/>
  <c r="A90" i="226"/>
  <c r="D82" i="241" l="1"/>
  <c r="C83" i="241"/>
  <c r="D86" i="240"/>
  <c r="C87" i="240"/>
  <c r="A86" i="228"/>
  <c r="B87" i="228"/>
  <c r="A78" i="233"/>
  <c r="D77" i="233"/>
  <c r="B86" i="232"/>
  <c r="B78" i="233"/>
  <c r="D79" i="232"/>
  <c r="B83" i="229"/>
  <c r="A86" i="229"/>
  <c r="A84" i="227"/>
  <c r="D81" i="229"/>
  <c r="C82" i="229"/>
  <c r="A86" i="232"/>
  <c r="A87" i="232" s="1"/>
  <c r="C92" i="228"/>
  <c r="A78" i="237"/>
  <c r="B49" i="231"/>
  <c r="D69" i="134"/>
  <c r="B77" i="230"/>
  <c r="D175" i="237"/>
  <c r="C176" i="237"/>
  <c r="B89" i="227"/>
  <c r="D78" i="227"/>
  <c r="G87" i="225"/>
  <c r="G88" i="225" s="1"/>
  <c r="A85" i="225"/>
  <c r="H88" i="225"/>
  <c r="D87" i="228"/>
  <c r="B78" i="237"/>
  <c r="C71" i="134"/>
  <c r="A75" i="230"/>
  <c r="B56" i="124"/>
  <c r="A91" i="226"/>
  <c r="A50" i="231"/>
  <c r="D56" i="124"/>
  <c r="A59" i="124"/>
  <c r="B68" i="134"/>
  <c r="A68" i="134"/>
  <c r="D88" i="226"/>
  <c r="D69" i="230"/>
  <c r="C57" i="124"/>
  <c r="B86" i="226"/>
  <c r="D83" i="241" l="1"/>
  <c r="D87" i="240"/>
  <c r="C88" i="240"/>
  <c r="A87" i="228"/>
  <c r="B88" i="228"/>
  <c r="B89" i="228" s="1"/>
  <c r="A79" i="233"/>
  <c r="A80" i="233" s="1"/>
  <c r="D78" i="233"/>
  <c r="B87" i="232"/>
  <c r="D80" i="232"/>
  <c r="B79" i="233"/>
  <c r="A85" i="227"/>
  <c r="B84" i="229"/>
  <c r="A87" i="229"/>
  <c r="D82" i="229"/>
  <c r="C83" i="229"/>
  <c r="A88" i="232"/>
  <c r="C93" i="228"/>
  <c r="B50" i="231"/>
  <c r="A79" i="237"/>
  <c r="D70" i="134"/>
  <c r="B78" i="230"/>
  <c r="B90" i="227"/>
  <c r="C177" i="237"/>
  <c r="D176" i="237"/>
  <c r="D79" i="227"/>
  <c r="A86" i="225"/>
  <c r="H89" i="225"/>
  <c r="A69" i="134"/>
  <c r="B87" i="226"/>
  <c r="A60" i="124"/>
  <c r="A92" i="226"/>
  <c r="B57" i="124"/>
  <c r="D57" i="124"/>
  <c r="B79" i="237"/>
  <c r="A76" i="230"/>
  <c r="B69" i="134"/>
  <c r="D48" i="231"/>
  <c r="A51" i="231"/>
  <c r="D89" i="226"/>
  <c r="C72" i="134"/>
  <c r="D70" i="230"/>
  <c r="D88" i="228"/>
  <c r="C58" i="124"/>
  <c r="D84" i="241" l="1"/>
  <c r="C85" i="241"/>
  <c r="D88" i="240"/>
  <c r="C89" i="240"/>
  <c r="D79" i="233"/>
  <c r="D80" i="233" s="1"/>
  <c r="A88" i="228"/>
  <c r="B88" i="232"/>
  <c r="D81" i="232"/>
  <c r="B80" i="233"/>
  <c r="B85" i="229"/>
  <c r="A86" i="227"/>
  <c r="A88" i="229"/>
  <c r="C94" i="228"/>
  <c r="D83" i="229"/>
  <c r="C84" i="229"/>
  <c r="A89" i="232"/>
  <c r="B51" i="231"/>
  <c r="B90" i="228"/>
  <c r="A80" i="237"/>
  <c r="A81" i="233"/>
  <c r="D71" i="134"/>
  <c r="B79" i="230"/>
  <c r="B91" i="227"/>
  <c r="C178" i="237"/>
  <c r="D177" i="237"/>
  <c r="D80" i="227"/>
  <c r="G89" i="225"/>
  <c r="A87" i="225"/>
  <c r="H90" i="225"/>
  <c r="C73" i="134"/>
  <c r="C59" i="124"/>
  <c r="D89" i="228"/>
  <c r="B58" i="124"/>
  <c r="B70" i="134"/>
  <c r="A61" i="124"/>
  <c r="A70" i="134"/>
  <c r="D58" i="124"/>
  <c r="A52" i="231"/>
  <c r="B80" i="237"/>
  <c r="D90" i="226"/>
  <c r="B88" i="226"/>
  <c r="A77" i="230"/>
  <c r="D71" i="230"/>
  <c r="D49" i="231"/>
  <c r="D85" i="241" l="1"/>
  <c r="C86" i="241"/>
  <c r="D89" i="240"/>
  <c r="C90" i="240"/>
  <c r="A89" i="228"/>
  <c r="B89" i="232"/>
  <c r="A87" i="227"/>
  <c r="B81" i="233"/>
  <c r="D82" i="232"/>
  <c r="B86" i="229"/>
  <c r="A89" i="229"/>
  <c r="D84" i="229"/>
  <c r="C85" i="229"/>
  <c r="C95" i="228"/>
  <c r="B52" i="231"/>
  <c r="A90" i="232"/>
  <c r="B91" i="228"/>
  <c r="A81" i="237"/>
  <c r="A82" i="233"/>
  <c r="D72" i="134"/>
  <c r="B80" i="230"/>
  <c r="B92" i="227"/>
  <c r="D81" i="233"/>
  <c r="D178" i="237"/>
  <c r="C179" i="237"/>
  <c r="D81" i="227"/>
  <c r="G90" i="225"/>
  <c r="A88" i="225"/>
  <c r="H91" i="225"/>
  <c r="B89" i="226"/>
  <c r="A71" i="134"/>
  <c r="A78" i="230"/>
  <c r="D90" i="228"/>
  <c r="D72" i="230"/>
  <c r="D59" i="124"/>
  <c r="A62" i="124"/>
  <c r="D91" i="226"/>
  <c r="B81" i="237"/>
  <c r="C74" i="134"/>
  <c r="A93" i="226"/>
  <c r="B71" i="134"/>
  <c r="D50" i="231"/>
  <c r="B59" i="124"/>
  <c r="C60" i="124"/>
  <c r="A53" i="231"/>
  <c r="D86" i="241" l="1"/>
  <c r="C87" i="241"/>
  <c r="D90" i="240"/>
  <c r="A90" i="228"/>
  <c r="A91" i="228" s="1"/>
  <c r="B90" i="232"/>
  <c r="A90" i="229"/>
  <c r="B87" i="229"/>
  <c r="A88" i="227"/>
  <c r="D83" i="232"/>
  <c r="B82" i="233"/>
  <c r="D85" i="229"/>
  <c r="C86" i="229"/>
  <c r="B53" i="231"/>
  <c r="C96" i="228"/>
  <c r="A91" i="232"/>
  <c r="B92" i="228"/>
  <c r="A82" i="237"/>
  <c r="A83" i="233"/>
  <c r="D73" i="134"/>
  <c r="B81" i="230"/>
  <c r="D179" i="237"/>
  <c r="C180" i="237"/>
  <c r="D82" i="227"/>
  <c r="G91" i="225"/>
  <c r="G92" i="225" s="1"/>
  <c r="A89" i="225"/>
  <c r="H92" i="225"/>
  <c r="D82" i="233"/>
  <c r="B82" i="237"/>
  <c r="A94" i="226"/>
  <c r="A72" i="134"/>
  <c r="D92" i="226"/>
  <c r="D91" i="228"/>
  <c r="A63" i="124"/>
  <c r="A79" i="230"/>
  <c r="D73" i="230"/>
  <c r="C61" i="124"/>
  <c r="A54" i="231"/>
  <c r="B60" i="124"/>
  <c r="D60" i="124"/>
  <c r="B72" i="134"/>
  <c r="C75" i="134"/>
  <c r="D51" i="231"/>
  <c r="B90" i="226"/>
  <c r="D87" i="241" l="1"/>
  <c r="C88" i="241"/>
  <c r="D91" i="240"/>
  <c r="C92" i="240"/>
  <c r="B91" i="232"/>
  <c r="A91" i="229"/>
  <c r="B88" i="229"/>
  <c r="A89" i="227"/>
  <c r="B83" i="233"/>
  <c r="D84" i="232"/>
  <c r="C87" i="229"/>
  <c r="D86" i="229"/>
  <c r="A92" i="232"/>
  <c r="B54" i="231"/>
  <c r="C97" i="228"/>
  <c r="B93" i="228"/>
  <c r="A83" i="237"/>
  <c r="A84" i="233"/>
  <c r="D74" i="134"/>
  <c r="B82" i="230"/>
  <c r="B93" i="227"/>
  <c r="C181" i="237"/>
  <c r="D180" i="237"/>
  <c r="D83" i="227"/>
  <c r="D83" i="233"/>
  <c r="A90" i="225"/>
  <c r="H93" i="225"/>
  <c r="A95" i="226"/>
  <c r="A64" i="124"/>
  <c r="B83" i="237"/>
  <c r="C62" i="124"/>
  <c r="C76" i="134"/>
  <c r="B61" i="124"/>
  <c r="D52" i="231"/>
  <c r="D61" i="124"/>
  <c r="A92" i="228"/>
  <c r="B73" i="134"/>
  <c r="B91" i="226"/>
  <c r="D92" i="228"/>
  <c r="A80" i="230"/>
  <c r="A73" i="134"/>
  <c r="A55" i="231"/>
  <c r="D74" i="230"/>
  <c r="D88" i="241" l="1"/>
  <c r="C89" i="241"/>
  <c r="D92" i="240"/>
  <c r="C93" i="240"/>
  <c r="B92" i="232"/>
  <c r="A92" i="229"/>
  <c r="B89" i="229"/>
  <c r="A90" i="227"/>
  <c r="C88" i="229"/>
  <c r="D85" i="232"/>
  <c r="B84" i="233"/>
  <c r="D87" i="229"/>
  <c r="A93" i="232"/>
  <c r="B55" i="231"/>
  <c r="C98" i="228"/>
  <c r="B94" i="228"/>
  <c r="A84" i="237"/>
  <c r="A85" i="233"/>
  <c r="D75" i="134"/>
  <c r="B83" i="230"/>
  <c r="B94" i="227"/>
  <c r="C182" i="237"/>
  <c r="D181" i="237"/>
  <c r="D84" i="233"/>
  <c r="D84" i="227"/>
  <c r="G93" i="225"/>
  <c r="A91" i="225"/>
  <c r="H94" i="225"/>
  <c r="A65" i="124"/>
  <c r="A96" i="226"/>
  <c r="A74" i="134"/>
  <c r="A93" i="228"/>
  <c r="B92" i="226"/>
  <c r="B62" i="124"/>
  <c r="D93" i="228"/>
  <c r="A81" i="230"/>
  <c r="C63" i="124"/>
  <c r="D53" i="231"/>
  <c r="C77" i="134"/>
  <c r="B74" i="134"/>
  <c r="D62" i="124"/>
  <c r="D75" i="230"/>
  <c r="D93" i="226"/>
  <c r="A56" i="231"/>
  <c r="B84" i="237"/>
  <c r="D89" i="241" l="1"/>
  <c r="D93" i="240"/>
  <c r="C94" i="240"/>
  <c r="B93" i="232"/>
  <c r="A93" i="229"/>
  <c r="A91" i="227"/>
  <c r="B90" i="229"/>
  <c r="C89" i="229"/>
  <c r="B85" i="233"/>
  <c r="D86" i="232"/>
  <c r="A94" i="232"/>
  <c r="D88" i="229"/>
  <c r="B56" i="231"/>
  <c r="C99" i="228"/>
  <c r="B95" i="228"/>
  <c r="A85" i="237"/>
  <c r="A86" i="233"/>
  <c r="D76" i="134"/>
  <c r="B84" i="230"/>
  <c r="B95" i="227"/>
  <c r="D85" i="233"/>
  <c r="D182" i="237"/>
  <c r="C183" i="237"/>
  <c r="D85" i="227"/>
  <c r="G94" i="225"/>
  <c r="A92" i="225"/>
  <c r="H95" i="225"/>
  <c r="D54" i="231"/>
  <c r="D63" i="124"/>
  <c r="B63" i="124"/>
  <c r="C64" i="124"/>
  <c r="B85" i="237"/>
  <c r="A82" i="230"/>
  <c r="C78" i="134"/>
  <c r="C88" i="232"/>
  <c r="A75" i="134"/>
  <c r="D94" i="228"/>
  <c r="D94" i="226"/>
  <c r="B75" i="134"/>
  <c r="A94" i="228"/>
  <c r="D76" i="230"/>
  <c r="A57" i="231"/>
  <c r="A97" i="226"/>
  <c r="A66" i="124"/>
  <c r="D90" i="241" l="1"/>
  <c r="C91" i="241"/>
  <c r="D94" i="240"/>
  <c r="C95" i="240"/>
  <c r="B94" i="232"/>
  <c r="A94" i="229"/>
  <c r="A92" i="227"/>
  <c r="B91" i="229"/>
  <c r="B86" i="233"/>
  <c r="C90" i="229"/>
  <c r="D87" i="232"/>
  <c r="A95" i="232"/>
  <c r="D89" i="229"/>
  <c r="B57" i="231"/>
  <c r="C100" i="228"/>
  <c r="B96" i="228"/>
  <c r="A86" i="237"/>
  <c r="A87" i="233"/>
  <c r="D77" i="134"/>
  <c r="B85" i="230"/>
  <c r="B96" i="227"/>
  <c r="D86" i="233"/>
  <c r="D183" i="237"/>
  <c r="C184" i="237"/>
  <c r="D86" i="227"/>
  <c r="G95" i="225"/>
  <c r="G96" i="225" s="1"/>
  <c r="A93" i="225"/>
  <c r="H96" i="225"/>
  <c r="Z122" i="158"/>
  <c r="D95" i="228"/>
  <c r="D95" i="226"/>
  <c r="B64" i="124"/>
  <c r="A67" i="124"/>
  <c r="C79" i="134"/>
  <c r="D55" i="231"/>
  <c r="A95" i="228"/>
  <c r="B76" i="134"/>
  <c r="C65" i="124"/>
  <c r="A98" i="226"/>
  <c r="B86" i="237"/>
  <c r="D64" i="124"/>
  <c r="Z117" i="158"/>
  <c r="C89" i="232"/>
  <c r="B93" i="226"/>
  <c r="D77" i="230"/>
  <c r="A58" i="231"/>
  <c r="A76" i="134"/>
  <c r="A83" i="230"/>
  <c r="D91" i="241" l="1"/>
  <c r="C92" i="241"/>
  <c r="D95" i="240"/>
  <c r="C96" i="240"/>
  <c r="B95" i="232"/>
  <c r="A95" i="229"/>
  <c r="B92" i="229"/>
  <c r="A93" i="227"/>
  <c r="C91" i="229"/>
  <c r="B87" i="233"/>
  <c r="D88" i="232"/>
  <c r="A96" i="232"/>
  <c r="D90" i="229"/>
  <c r="B58" i="231"/>
  <c r="C101" i="228"/>
  <c r="B97" i="228"/>
  <c r="A87" i="237"/>
  <c r="A88" i="233"/>
  <c r="D78" i="134"/>
  <c r="B86" i="230"/>
  <c r="B97" i="227"/>
  <c r="D184" i="237"/>
  <c r="C185" i="237"/>
  <c r="D87" i="227"/>
  <c r="A94" i="225"/>
  <c r="H97" i="225"/>
  <c r="D87" i="233"/>
  <c r="A68" i="124"/>
  <c r="B65" i="124"/>
  <c r="A77" i="134"/>
  <c r="A99" i="226"/>
  <c r="C80" i="134"/>
  <c r="D65" i="124"/>
  <c r="D96" i="226"/>
  <c r="C66" i="124"/>
  <c r="B87" i="237"/>
  <c r="B94" i="226"/>
  <c r="A59" i="231"/>
  <c r="B77" i="134"/>
  <c r="D56" i="231"/>
  <c r="C90" i="232"/>
  <c r="A96" i="228"/>
  <c r="D78" i="230"/>
  <c r="D96" i="228"/>
  <c r="A84" i="230"/>
  <c r="D92" i="241" l="1"/>
  <c r="C93" i="241"/>
  <c r="D96" i="240"/>
  <c r="C97" i="240"/>
  <c r="A96" i="229"/>
  <c r="B96" i="232"/>
  <c r="B93" i="229"/>
  <c r="A94" i="227"/>
  <c r="C92" i="229"/>
  <c r="B88" i="233"/>
  <c r="D89" i="232"/>
  <c r="A97" i="232"/>
  <c r="D91" i="229"/>
  <c r="C102" i="228"/>
  <c r="B59" i="231"/>
  <c r="B98" i="228"/>
  <c r="A88" i="237"/>
  <c r="A89" i="233"/>
  <c r="D79" i="134"/>
  <c r="B87" i="230"/>
  <c r="B98" i="227"/>
  <c r="D88" i="233"/>
  <c r="C186" i="237"/>
  <c r="D185" i="237"/>
  <c r="D88" i="227"/>
  <c r="G97" i="225"/>
  <c r="G98" i="225" s="1"/>
  <c r="A95" i="225"/>
  <c r="H98" i="225"/>
  <c r="B95" i="226"/>
  <c r="D97" i="228"/>
  <c r="A78" i="134"/>
  <c r="D66" i="124"/>
  <c r="A60" i="231"/>
  <c r="A85" i="230"/>
  <c r="D57" i="231"/>
  <c r="B66" i="124"/>
  <c r="C91" i="232"/>
  <c r="C81" i="134"/>
  <c r="C67" i="124"/>
  <c r="A97" i="228"/>
  <c r="B88" i="237"/>
  <c r="D97" i="226"/>
  <c r="B78" i="134"/>
  <c r="A69" i="124"/>
  <c r="D79" i="230"/>
  <c r="A100" i="226"/>
  <c r="D93" i="241" l="1"/>
  <c r="C94" i="241"/>
  <c r="D97" i="240"/>
  <c r="C98" i="240"/>
  <c r="A97" i="229"/>
  <c r="B97" i="232"/>
  <c r="B94" i="229"/>
  <c r="A95" i="227"/>
  <c r="C93" i="229"/>
  <c r="B89" i="233"/>
  <c r="D90" i="232"/>
  <c r="A98" i="232"/>
  <c r="D92" i="229"/>
  <c r="B60" i="231"/>
  <c r="C103" i="228"/>
  <c r="B99" i="228"/>
  <c r="A89" i="237"/>
  <c r="A90" i="233"/>
  <c r="B88" i="230"/>
  <c r="D80" i="134"/>
  <c r="B99" i="227"/>
  <c r="C187" i="237"/>
  <c r="D186" i="237"/>
  <c r="D89" i="227"/>
  <c r="D89" i="233"/>
  <c r="A96" i="225"/>
  <c r="H99" i="225"/>
  <c r="D67" i="124"/>
  <c r="B89" i="237"/>
  <c r="D98" i="226"/>
  <c r="B67" i="124"/>
  <c r="A86" i="230"/>
  <c r="A61" i="231"/>
  <c r="C92" i="232"/>
  <c r="B79" i="134"/>
  <c r="D58" i="231"/>
  <c r="D98" i="228"/>
  <c r="A70" i="124"/>
  <c r="B96" i="226"/>
  <c r="A98" i="228"/>
  <c r="D80" i="230"/>
  <c r="C68" i="124"/>
  <c r="C82" i="134"/>
  <c r="A101" i="226"/>
  <c r="A79" i="134"/>
  <c r="D94" i="241" l="1"/>
  <c r="C95" i="241"/>
  <c r="D98" i="240"/>
  <c r="C99" i="240"/>
  <c r="A98" i="229"/>
  <c r="B98" i="232"/>
  <c r="B95" i="229"/>
  <c r="A96" i="227"/>
  <c r="C94" i="229"/>
  <c r="B90" i="233"/>
  <c r="D91" i="232"/>
  <c r="D93" i="229"/>
  <c r="A99" i="232"/>
  <c r="B61" i="231"/>
  <c r="C104" i="228"/>
  <c r="B100" i="228"/>
  <c r="A90" i="237"/>
  <c r="A91" i="233"/>
  <c r="B89" i="230"/>
  <c r="D81" i="134"/>
  <c r="B100" i="227"/>
  <c r="D90" i="233"/>
  <c r="C188" i="237"/>
  <c r="D187" i="237"/>
  <c r="D90" i="227"/>
  <c r="G99" i="225"/>
  <c r="A97" i="225"/>
  <c r="H100" i="225"/>
  <c r="D99" i="228"/>
  <c r="A102" i="226"/>
  <c r="C83" i="134"/>
  <c r="B97" i="226"/>
  <c r="A62" i="231"/>
  <c r="A80" i="134"/>
  <c r="C69" i="124"/>
  <c r="C93" i="232"/>
  <c r="A71" i="124"/>
  <c r="B68" i="124"/>
  <c r="B80" i="134"/>
  <c r="D68" i="124"/>
  <c r="A87" i="230"/>
  <c r="A99" i="228"/>
  <c r="D99" i="226"/>
  <c r="D59" i="231"/>
  <c r="D81" i="230"/>
  <c r="B90" i="237"/>
  <c r="D95" i="241" l="1"/>
  <c r="D99" i="240"/>
  <c r="C100" i="240"/>
  <c r="A99" i="229"/>
  <c r="B99" i="232"/>
  <c r="B96" i="229"/>
  <c r="A97" i="227"/>
  <c r="C95" i="229"/>
  <c r="B91" i="233"/>
  <c r="D92" i="232"/>
  <c r="A100" i="232"/>
  <c r="D94" i="229"/>
  <c r="B62" i="231"/>
  <c r="C105" i="228"/>
  <c r="B101" i="228"/>
  <c r="A91" i="237"/>
  <c r="A92" i="233"/>
  <c r="D82" i="134"/>
  <c r="B101" i="227"/>
  <c r="D91" i="233"/>
  <c r="C189" i="237"/>
  <c r="D188" i="237"/>
  <c r="D91" i="227"/>
  <c r="G100" i="225"/>
  <c r="G101" i="225" s="1"/>
  <c r="A98" i="225"/>
  <c r="H101" i="225"/>
  <c r="D100" i="228"/>
  <c r="A100" i="228"/>
  <c r="B98" i="226"/>
  <c r="B81" i="134"/>
  <c r="A88" i="230"/>
  <c r="C70" i="124"/>
  <c r="C84" i="134"/>
  <c r="B91" i="237"/>
  <c r="A72" i="124"/>
  <c r="A103" i="226"/>
  <c r="D60" i="231"/>
  <c r="D82" i="230"/>
  <c r="A63" i="231"/>
  <c r="D69" i="124"/>
  <c r="A81" i="134"/>
  <c r="D100" i="226"/>
  <c r="B69" i="124"/>
  <c r="C94" i="232"/>
  <c r="D96" i="241" l="1"/>
  <c r="C97" i="241"/>
  <c r="D100" i="240"/>
  <c r="C101" i="240"/>
  <c r="A100" i="229"/>
  <c r="B100" i="232"/>
  <c r="B97" i="229"/>
  <c r="A98" i="227"/>
  <c r="C96" i="229"/>
  <c r="B92" i="233"/>
  <c r="A101" i="232"/>
  <c r="D93" i="232"/>
  <c r="D95" i="229"/>
  <c r="C106" i="228"/>
  <c r="B63" i="231"/>
  <c r="B102" i="228"/>
  <c r="A92" i="237"/>
  <c r="A93" i="233"/>
  <c r="B90" i="230"/>
  <c r="D83" i="134"/>
  <c r="B102" i="227"/>
  <c r="D92" i="233"/>
  <c r="D189" i="237"/>
  <c r="C190" i="237"/>
  <c r="D92" i="227"/>
  <c r="A99" i="225"/>
  <c r="H102" i="225"/>
  <c r="D101" i="228"/>
  <c r="B92" i="237"/>
  <c r="C95" i="232"/>
  <c r="D70" i="124"/>
  <c r="C71" i="124"/>
  <c r="A104" i="226"/>
  <c r="A101" i="228"/>
  <c r="A73" i="124"/>
  <c r="A82" i="134"/>
  <c r="B82" i="134"/>
  <c r="D83" i="230"/>
  <c r="D101" i="226"/>
  <c r="C85" i="134"/>
  <c r="A89" i="230"/>
  <c r="B70" i="124"/>
  <c r="B99" i="226"/>
  <c r="D61" i="231"/>
  <c r="A64" i="231"/>
  <c r="D97" i="241" l="1"/>
  <c r="C98" i="241"/>
  <c r="D101" i="240"/>
  <c r="C102" i="240"/>
  <c r="B98" i="229"/>
  <c r="B101" i="232"/>
  <c r="A101" i="229"/>
  <c r="A99" i="227"/>
  <c r="C97" i="229"/>
  <c r="B93" i="233"/>
  <c r="A102" i="232"/>
  <c r="D94" i="232"/>
  <c r="D96" i="229"/>
  <c r="C107" i="228"/>
  <c r="B103" i="228"/>
  <c r="B64" i="231"/>
  <c r="A94" i="233"/>
  <c r="A93" i="237"/>
  <c r="B91" i="230"/>
  <c r="D84" i="134"/>
  <c r="B103" i="227"/>
  <c r="D93" i="233"/>
  <c r="C191" i="237"/>
  <c r="D190" i="237"/>
  <c r="G102" i="225"/>
  <c r="A100" i="225"/>
  <c r="H103" i="225"/>
  <c r="C86" i="134"/>
  <c r="D102" i="228"/>
  <c r="D103" i="228" s="1"/>
  <c r="D104" i="228" s="1"/>
  <c r="D105" i="228" s="1"/>
  <c r="D106" i="228" s="1"/>
  <c r="D71" i="124"/>
  <c r="C96" i="232"/>
  <c r="C72" i="124"/>
  <c r="A83" i="134"/>
  <c r="A74" i="124"/>
  <c r="B100" i="226"/>
  <c r="D84" i="230"/>
  <c r="B71" i="124"/>
  <c r="B83" i="134"/>
  <c r="B93" i="237"/>
  <c r="D62" i="231"/>
  <c r="D102" i="226"/>
  <c r="A65" i="231"/>
  <c r="A105" i="226"/>
  <c r="A102" i="228"/>
  <c r="D98" i="241" l="1"/>
  <c r="C99" i="241"/>
  <c r="D102" i="240"/>
  <c r="C103" i="240"/>
  <c r="B99" i="229"/>
  <c r="A102" i="229"/>
  <c r="B102" i="232"/>
  <c r="A100" i="227"/>
  <c r="C98" i="229"/>
  <c r="B94" i="233"/>
  <c r="A103" i="232"/>
  <c r="D95" i="232"/>
  <c r="D97" i="229"/>
  <c r="A94" i="237"/>
  <c r="C108" i="228"/>
  <c r="B104" i="228"/>
  <c r="A95" i="233"/>
  <c r="B65" i="231"/>
  <c r="B92" i="230"/>
  <c r="D85" i="134"/>
  <c r="B104" i="227"/>
  <c r="D94" i="233"/>
  <c r="C192" i="237"/>
  <c r="D191" i="237"/>
  <c r="D93" i="227"/>
  <c r="D107" i="228"/>
  <c r="G103" i="225"/>
  <c r="G104" i="225" s="1"/>
  <c r="A101" i="225"/>
  <c r="H104" i="225"/>
  <c r="D103" i="226"/>
  <c r="A75" i="124"/>
  <c r="B72" i="124"/>
  <c r="C73" i="124"/>
  <c r="B94" i="237"/>
  <c r="C87" i="134"/>
  <c r="A106" i="226"/>
  <c r="A66" i="231"/>
  <c r="C97" i="232"/>
  <c r="B84" i="134"/>
  <c r="D63" i="231"/>
  <c r="A90" i="230"/>
  <c r="B101" i="226"/>
  <c r="D85" i="230"/>
  <c r="A103" i="228"/>
  <c r="D72" i="124"/>
  <c r="A84" i="134"/>
  <c r="D99" i="241" l="1"/>
  <c r="C100" i="241"/>
  <c r="D103" i="240"/>
  <c r="C104" i="240"/>
  <c r="B100" i="229"/>
  <c r="B101" i="229" s="1"/>
  <c r="A103" i="229"/>
  <c r="B103" i="232"/>
  <c r="A101" i="227"/>
  <c r="C99" i="229"/>
  <c r="B95" i="233"/>
  <c r="A104" i="232"/>
  <c r="D96" i="232"/>
  <c r="D98" i="229"/>
  <c r="A95" i="237"/>
  <c r="B105" i="228"/>
  <c r="C109" i="228"/>
  <c r="B66" i="231"/>
  <c r="A96" i="233"/>
  <c r="B93" i="230"/>
  <c r="D86" i="134"/>
  <c r="B105" i="227"/>
  <c r="D108" i="228"/>
  <c r="D192" i="237"/>
  <c r="C193" i="237"/>
  <c r="D95" i="233"/>
  <c r="D94" i="227"/>
  <c r="A102" i="225"/>
  <c r="H105" i="225"/>
  <c r="B73" i="124"/>
  <c r="D86" i="230"/>
  <c r="A85" i="134"/>
  <c r="B102" i="226"/>
  <c r="B95" i="237"/>
  <c r="A67" i="231"/>
  <c r="C74" i="124"/>
  <c r="C88" i="134"/>
  <c r="A104" i="228"/>
  <c r="B85" i="134"/>
  <c r="A91" i="230"/>
  <c r="C98" i="232"/>
  <c r="D104" i="226"/>
  <c r="A76" i="124"/>
  <c r="D73" i="124"/>
  <c r="D64" i="231"/>
  <c r="A107" i="226"/>
  <c r="D100" i="241" l="1"/>
  <c r="D104" i="240"/>
  <c r="C105" i="240"/>
  <c r="A104" i="229"/>
  <c r="B104" i="232"/>
  <c r="A102" i="227"/>
  <c r="A103" i="227" s="1"/>
  <c r="A104" i="227" s="1"/>
  <c r="A105" i="227" s="1"/>
  <c r="A106" i="227" s="1"/>
  <c r="B96" i="233"/>
  <c r="C100" i="229"/>
  <c r="B102" i="229"/>
  <c r="A105" i="232"/>
  <c r="D99" i="229"/>
  <c r="D97" i="232"/>
  <c r="B94" i="230"/>
  <c r="A96" i="237"/>
  <c r="A97" i="233"/>
  <c r="B106" i="228"/>
  <c r="B67" i="231"/>
  <c r="C110" i="228"/>
  <c r="D87" i="134"/>
  <c r="B106" i="227"/>
  <c r="D109" i="228"/>
  <c r="D96" i="233"/>
  <c r="D193" i="237"/>
  <c r="C194" i="237"/>
  <c r="D95" i="227"/>
  <c r="G105" i="225"/>
  <c r="G106" i="225" s="1"/>
  <c r="A103" i="225"/>
  <c r="H106" i="225"/>
  <c r="C75" i="124"/>
  <c r="C99" i="232"/>
  <c r="A105" i="228"/>
  <c r="B74" i="124"/>
  <c r="A108" i="226"/>
  <c r="B86" i="134"/>
  <c r="D65" i="231"/>
  <c r="C89" i="134"/>
  <c r="A68" i="231"/>
  <c r="D87" i="230"/>
  <c r="B103" i="226"/>
  <c r="D105" i="226"/>
  <c r="A77" i="124"/>
  <c r="D74" i="124"/>
  <c r="B96" i="237"/>
  <c r="A86" i="134"/>
  <c r="A92" i="230"/>
  <c r="D101" i="241" l="1"/>
  <c r="C102" i="241"/>
  <c r="D105" i="240"/>
  <c r="C106" i="240"/>
  <c r="A105" i="229"/>
  <c r="B105" i="232"/>
  <c r="A107" i="227"/>
  <c r="C101" i="229"/>
  <c r="B97" i="233"/>
  <c r="A106" i="232"/>
  <c r="B103" i="229"/>
  <c r="D100" i="229"/>
  <c r="B95" i="230"/>
  <c r="D98" i="232"/>
  <c r="B107" i="228"/>
  <c r="C111" i="228"/>
  <c r="A98" i="233"/>
  <c r="B68" i="231"/>
  <c r="A97" i="237"/>
  <c r="D88" i="134"/>
  <c r="B107" i="227"/>
  <c r="D110" i="228"/>
  <c r="D97" i="233"/>
  <c r="D194" i="237"/>
  <c r="C195" i="237"/>
  <c r="D96" i="227"/>
  <c r="A104" i="225"/>
  <c r="H107" i="225"/>
  <c r="B87" i="134"/>
  <c r="B97" i="237"/>
  <c r="C76" i="124"/>
  <c r="A78" i="124"/>
  <c r="D106" i="226"/>
  <c r="B75" i="124"/>
  <c r="B104" i="226"/>
  <c r="D66" i="231"/>
  <c r="A69" i="231"/>
  <c r="A93" i="230"/>
  <c r="C100" i="232"/>
  <c r="A106" i="228"/>
  <c r="C90" i="134"/>
  <c r="D75" i="124"/>
  <c r="A87" i="134"/>
  <c r="D88" i="230"/>
  <c r="A109" i="226"/>
  <c r="D102" i="241" l="1"/>
  <c r="C103" i="241"/>
  <c r="D106" i="240"/>
  <c r="C107" i="240"/>
  <c r="B106" i="232"/>
  <c r="A106" i="229"/>
  <c r="A108" i="227"/>
  <c r="B98" i="233"/>
  <c r="C102" i="229"/>
  <c r="B104" i="229"/>
  <c r="A107" i="232"/>
  <c r="B96" i="230"/>
  <c r="D101" i="229"/>
  <c r="D99" i="232"/>
  <c r="C112" i="228"/>
  <c r="B108" i="228"/>
  <c r="A98" i="237"/>
  <c r="A99" i="233"/>
  <c r="B69" i="231"/>
  <c r="D89" i="134"/>
  <c r="B108" i="227"/>
  <c r="D111" i="228"/>
  <c r="D195" i="237"/>
  <c r="C196" i="237"/>
  <c r="D97" i="227"/>
  <c r="D98" i="233"/>
  <c r="B88" i="134"/>
  <c r="G107" i="225"/>
  <c r="G108" i="225" s="1"/>
  <c r="A105" i="225"/>
  <c r="H108" i="225"/>
  <c r="D76" i="124"/>
  <c r="A70" i="231"/>
  <c r="D89" i="230"/>
  <c r="B98" i="237"/>
  <c r="A79" i="124"/>
  <c r="A94" i="230"/>
  <c r="A107" i="228"/>
  <c r="A88" i="134"/>
  <c r="B76" i="124"/>
  <c r="C91" i="134"/>
  <c r="A110" i="226"/>
  <c r="D67" i="231"/>
  <c r="C77" i="124"/>
  <c r="D107" i="226"/>
  <c r="C101" i="232"/>
  <c r="B105" i="226"/>
  <c r="D103" i="241" l="1"/>
  <c r="C104" i="241"/>
  <c r="D107" i="240"/>
  <c r="C108" i="240"/>
  <c r="A109" i="227"/>
  <c r="B107" i="232"/>
  <c r="A107" i="229"/>
  <c r="B99" i="233"/>
  <c r="C103" i="229"/>
  <c r="B105" i="229"/>
  <c r="A108" i="232"/>
  <c r="B97" i="230"/>
  <c r="D102" i="229"/>
  <c r="D100" i="232"/>
  <c r="C113" i="228"/>
  <c r="A100" i="233"/>
  <c r="A99" i="237"/>
  <c r="B109" i="228"/>
  <c r="B70" i="231"/>
  <c r="D90" i="134"/>
  <c r="B109" i="227"/>
  <c r="D112" i="228"/>
  <c r="B89" i="134"/>
  <c r="C197" i="237"/>
  <c r="D196" i="237"/>
  <c r="D98" i="227"/>
  <c r="D99" i="233"/>
  <c r="A106" i="225"/>
  <c r="H109" i="225"/>
  <c r="B99" i="237"/>
  <c r="A89" i="134"/>
  <c r="D108" i="226"/>
  <c r="A108" i="228"/>
  <c r="A71" i="231"/>
  <c r="C78" i="124"/>
  <c r="A111" i="226"/>
  <c r="B106" i="226"/>
  <c r="C92" i="134"/>
  <c r="D77" i="124"/>
  <c r="B77" i="124"/>
  <c r="C102" i="232"/>
  <c r="D68" i="231"/>
  <c r="A80" i="124"/>
  <c r="A95" i="230"/>
  <c r="D104" i="241" l="1"/>
  <c r="C105" i="241"/>
  <c r="D108" i="240"/>
  <c r="C109" i="240"/>
  <c r="A110" i="227"/>
  <c r="A111" i="227" s="1"/>
  <c r="B108" i="232"/>
  <c r="A108" i="229"/>
  <c r="A109" i="229" s="1"/>
  <c r="B100" i="233"/>
  <c r="C104" i="229"/>
  <c r="B106" i="229"/>
  <c r="B98" i="230"/>
  <c r="A109" i="232"/>
  <c r="D103" i="229"/>
  <c r="D101" i="232"/>
  <c r="A101" i="233"/>
  <c r="C114" i="228"/>
  <c r="B71" i="231"/>
  <c r="A100" i="237"/>
  <c r="B110" i="228"/>
  <c r="D91" i="134"/>
  <c r="B110" i="227"/>
  <c r="D113" i="228"/>
  <c r="B90" i="134"/>
  <c r="D100" i="233"/>
  <c r="C198" i="237"/>
  <c r="D197" i="237"/>
  <c r="D99" i="227"/>
  <c r="G109" i="225"/>
  <c r="G110" i="225" s="1"/>
  <c r="A107" i="225"/>
  <c r="H110" i="225"/>
  <c r="B100" i="237"/>
  <c r="D109" i="226"/>
  <c r="B107" i="226"/>
  <c r="A112" i="226"/>
  <c r="D78" i="124"/>
  <c r="C79" i="124"/>
  <c r="D69" i="231"/>
  <c r="A109" i="228"/>
  <c r="A72" i="231"/>
  <c r="A81" i="124"/>
  <c r="B78" i="124"/>
  <c r="A90" i="134"/>
  <c r="D90" i="230"/>
  <c r="A96" i="230"/>
  <c r="C103" i="232"/>
  <c r="C93" i="134"/>
  <c r="D105" i="241" l="1"/>
  <c r="C106" i="241"/>
  <c r="D109" i="240"/>
  <c r="C110" i="240"/>
  <c r="B109" i="232"/>
  <c r="B110" i="232" s="1"/>
  <c r="B101" i="233"/>
  <c r="C105" i="229"/>
  <c r="B99" i="230"/>
  <c r="A110" i="232"/>
  <c r="B107" i="229"/>
  <c r="D104" i="229"/>
  <c r="D102" i="232"/>
  <c r="A112" i="227"/>
  <c r="B111" i="228"/>
  <c r="A102" i="233"/>
  <c r="C115" i="228"/>
  <c r="B72" i="231"/>
  <c r="A101" i="237"/>
  <c r="D92" i="134"/>
  <c r="A110" i="229"/>
  <c r="B111" i="227"/>
  <c r="D114" i="228"/>
  <c r="B91" i="134"/>
  <c r="D101" i="233"/>
  <c r="C199" i="237"/>
  <c r="D198" i="237"/>
  <c r="D100" i="227"/>
  <c r="A108" i="225"/>
  <c r="H111" i="225"/>
  <c r="B108" i="226"/>
  <c r="A110" i="228"/>
  <c r="A73" i="231"/>
  <c r="D79" i="124"/>
  <c r="C80" i="124"/>
  <c r="A91" i="134"/>
  <c r="C104" i="232"/>
  <c r="D70" i="231"/>
  <c r="A97" i="230"/>
  <c r="B101" i="237"/>
  <c r="D110" i="226"/>
  <c r="D91" i="230"/>
  <c r="A82" i="124"/>
  <c r="A113" i="226"/>
  <c r="C94" i="134"/>
  <c r="B79" i="124"/>
  <c r="D106" i="241" l="1"/>
  <c r="C107" i="241"/>
  <c r="D110" i="240"/>
  <c r="C111" i="240"/>
  <c r="B102" i="233"/>
  <c r="B100" i="230"/>
  <c r="C106" i="229"/>
  <c r="B108" i="229"/>
  <c r="A111" i="232"/>
  <c r="D105" i="229"/>
  <c r="A113" i="227"/>
  <c r="D103" i="232"/>
  <c r="B112" i="228"/>
  <c r="A103" i="233"/>
  <c r="C116" i="228"/>
  <c r="B73" i="231"/>
  <c r="A102" i="237"/>
  <c r="A111" i="229"/>
  <c r="D93" i="134"/>
  <c r="B111" i="232"/>
  <c r="B112" i="227"/>
  <c r="D115" i="228"/>
  <c r="B92" i="134"/>
  <c r="D199" i="237"/>
  <c r="C200" i="237"/>
  <c r="D101" i="227"/>
  <c r="G111" i="225"/>
  <c r="A109" i="225"/>
  <c r="H112" i="225"/>
  <c r="D102" i="233"/>
  <c r="A114" i="226"/>
  <c r="C105" i="232"/>
  <c r="A92" i="134"/>
  <c r="A74" i="231"/>
  <c r="B80" i="124"/>
  <c r="A111" i="228"/>
  <c r="D80" i="124"/>
  <c r="A98" i="230"/>
  <c r="A83" i="124"/>
  <c r="D71" i="231"/>
  <c r="D92" i="230"/>
  <c r="B109" i="226"/>
  <c r="B102" i="237"/>
  <c r="C81" i="124"/>
  <c r="D111" i="226"/>
  <c r="C95" i="134"/>
  <c r="D107" i="241" l="1"/>
  <c r="C108" i="241"/>
  <c r="D111" i="240"/>
  <c r="C112" i="240"/>
  <c r="B103" i="233"/>
  <c r="B101" i="230"/>
  <c r="C107" i="229"/>
  <c r="A112" i="232"/>
  <c r="B109" i="229"/>
  <c r="D106" i="229"/>
  <c r="D104" i="232"/>
  <c r="B113" i="228"/>
  <c r="A104" i="233"/>
  <c r="C117" i="228"/>
  <c r="A103" i="237"/>
  <c r="B74" i="231"/>
  <c r="A112" i="229"/>
  <c r="D94" i="134"/>
  <c r="B112" i="232"/>
  <c r="B113" i="227"/>
  <c r="D116" i="228"/>
  <c r="B93" i="134"/>
  <c r="A114" i="227"/>
  <c r="D103" i="233"/>
  <c r="D200" i="237"/>
  <c r="C201" i="237"/>
  <c r="D102" i="227"/>
  <c r="G112" i="225"/>
  <c r="A110" i="225"/>
  <c r="H113" i="225"/>
  <c r="D81" i="124"/>
  <c r="A112" i="228"/>
  <c r="A115" i="226"/>
  <c r="C96" i="134"/>
  <c r="A84" i="124"/>
  <c r="C82" i="124"/>
  <c r="B110" i="226"/>
  <c r="A75" i="231"/>
  <c r="D112" i="226"/>
  <c r="C106" i="232"/>
  <c r="D72" i="231"/>
  <c r="A93" i="134"/>
  <c r="D93" i="230"/>
  <c r="B103" i="237"/>
  <c r="B81" i="124"/>
  <c r="A99" i="230"/>
  <c r="D108" i="241" l="1"/>
  <c r="C109" i="241"/>
  <c r="D112" i="240"/>
  <c r="C113" i="240"/>
  <c r="B104" i="233"/>
  <c r="B105" i="233" s="1"/>
  <c r="B102" i="230"/>
  <c r="B110" i="229"/>
  <c r="C108" i="229"/>
  <c r="A113" i="232"/>
  <c r="D107" i="229"/>
  <c r="D105" i="232"/>
  <c r="B114" i="228"/>
  <c r="A113" i="229"/>
  <c r="A105" i="233"/>
  <c r="A104" i="237"/>
  <c r="B75" i="231"/>
  <c r="D95" i="134"/>
  <c r="C118" i="228"/>
  <c r="B113" i="232"/>
  <c r="D117" i="228"/>
  <c r="A115" i="227"/>
  <c r="B94" i="134"/>
  <c r="D201" i="237"/>
  <c r="C202" i="237"/>
  <c r="D103" i="227"/>
  <c r="G113" i="225"/>
  <c r="A111" i="225"/>
  <c r="H114" i="225"/>
  <c r="B111" i="226"/>
  <c r="A100" i="230"/>
  <c r="D104" i="233"/>
  <c r="C97" i="134"/>
  <c r="A94" i="134"/>
  <c r="A76" i="231"/>
  <c r="C83" i="124"/>
  <c r="C107" i="232"/>
  <c r="A113" i="228"/>
  <c r="B82" i="124"/>
  <c r="D82" i="124"/>
  <c r="D113" i="226"/>
  <c r="D73" i="231"/>
  <c r="B104" i="237"/>
  <c r="A85" i="124"/>
  <c r="D94" i="230"/>
  <c r="A116" i="226"/>
  <c r="D109" i="241" l="1"/>
  <c r="C110" i="241"/>
  <c r="D113" i="240"/>
  <c r="C114" i="240"/>
  <c r="B111" i="229"/>
  <c r="B103" i="230"/>
  <c r="C109" i="229"/>
  <c r="A114" i="232"/>
  <c r="D108" i="229"/>
  <c r="D106" i="232"/>
  <c r="B115" i="228"/>
  <c r="A106" i="233"/>
  <c r="A107" i="233" s="1"/>
  <c r="A108" i="233" s="1"/>
  <c r="A109" i="233" s="1"/>
  <c r="A110" i="233" s="1"/>
  <c r="A111" i="233" s="1"/>
  <c r="A112" i="233" s="1"/>
  <c r="A114" i="229"/>
  <c r="B76" i="231"/>
  <c r="D96" i="134"/>
  <c r="A105" i="237"/>
  <c r="C119" i="228"/>
  <c r="B114" i="232"/>
  <c r="B114" i="227"/>
  <c r="D118" i="228"/>
  <c r="A116" i="227"/>
  <c r="B95" i="134"/>
  <c r="C203" i="237"/>
  <c r="D202" i="237"/>
  <c r="D105" i="233"/>
  <c r="D104" i="227"/>
  <c r="G114" i="225"/>
  <c r="G115" i="225" s="1"/>
  <c r="A112" i="225"/>
  <c r="H115" i="225"/>
  <c r="C98" i="134"/>
  <c r="A77" i="231"/>
  <c r="A117" i="226"/>
  <c r="A86" i="124"/>
  <c r="C108" i="232"/>
  <c r="D95" i="230"/>
  <c r="A114" i="228"/>
  <c r="A101" i="230"/>
  <c r="B105" i="237"/>
  <c r="B112" i="226"/>
  <c r="D83" i="124"/>
  <c r="D74" i="231"/>
  <c r="C84" i="124"/>
  <c r="B106" i="233"/>
  <c r="A95" i="134"/>
  <c r="B83" i="124"/>
  <c r="D114" i="226"/>
  <c r="D110" i="241" l="1"/>
  <c r="C111" i="241"/>
  <c r="D114" i="240"/>
  <c r="C115" i="240"/>
  <c r="B112" i="229"/>
  <c r="B104" i="230"/>
  <c r="A115" i="232"/>
  <c r="C110" i="229"/>
  <c r="D109" i="229"/>
  <c r="D107" i="232"/>
  <c r="B116" i="228"/>
  <c r="A113" i="233"/>
  <c r="A115" i="229"/>
  <c r="B77" i="231"/>
  <c r="A106" i="237"/>
  <c r="D97" i="134"/>
  <c r="C120" i="228"/>
  <c r="B115" i="232"/>
  <c r="B115" i="227"/>
  <c r="A117" i="227"/>
  <c r="D119" i="228"/>
  <c r="B96" i="134"/>
  <c r="D106" i="233"/>
  <c r="C204" i="237"/>
  <c r="D203" i="237"/>
  <c r="D105" i="227"/>
  <c r="A113" i="225"/>
  <c r="H116" i="225"/>
  <c r="A87" i="124"/>
  <c r="D115" i="226"/>
  <c r="B106" i="237"/>
  <c r="B107" i="233"/>
  <c r="C109" i="232"/>
  <c r="A118" i="226"/>
  <c r="A78" i="231"/>
  <c r="B84" i="124"/>
  <c r="A96" i="134"/>
  <c r="B113" i="226"/>
  <c r="D75" i="231"/>
  <c r="C99" i="134"/>
  <c r="A102" i="230"/>
  <c r="C85" i="124"/>
  <c r="A115" i="228"/>
  <c r="D96" i="230"/>
  <c r="D84" i="124"/>
  <c r="D111" i="241" l="1"/>
  <c r="C112" i="241"/>
  <c r="D115" i="240"/>
  <c r="C116" i="240"/>
  <c r="B105" i="230"/>
  <c r="B113" i="229"/>
  <c r="A116" i="232"/>
  <c r="D110" i="229"/>
  <c r="C111" i="229"/>
  <c r="A114" i="233"/>
  <c r="D108" i="232"/>
  <c r="B117" i="228"/>
  <c r="D98" i="134"/>
  <c r="C121" i="228"/>
  <c r="B78" i="231"/>
  <c r="A116" i="229"/>
  <c r="A107" i="237"/>
  <c r="B116" i="232"/>
  <c r="B116" i="227"/>
  <c r="D120" i="228"/>
  <c r="A118" i="227"/>
  <c r="B97" i="134"/>
  <c r="A88" i="124"/>
  <c r="D204" i="237"/>
  <c r="C205" i="237"/>
  <c r="D106" i="227"/>
  <c r="G116" i="225"/>
  <c r="G117" i="225" s="1"/>
  <c r="A114" i="225"/>
  <c r="H117" i="225"/>
  <c r="C86" i="124"/>
  <c r="D97" i="230"/>
  <c r="D107" i="233"/>
  <c r="D85" i="124"/>
  <c r="C100" i="134"/>
  <c r="B108" i="233"/>
  <c r="A116" i="228"/>
  <c r="A119" i="226"/>
  <c r="D116" i="226"/>
  <c r="B114" i="226"/>
  <c r="B107" i="237"/>
  <c r="A79" i="231"/>
  <c r="B85" i="124"/>
  <c r="C110" i="232"/>
  <c r="D76" i="231"/>
  <c r="A103" i="230"/>
  <c r="A97" i="134"/>
  <c r="D112" i="241" l="1"/>
  <c r="C113" i="241"/>
  <c r="D116" i="240"/>
  <c r="C117" i="240"/>
  <c r="B106" i="230"/>
  <c r="A117" i="232"/>
  <c r="B114" i="229"/>
  <c r="D111" i="229"/>
  <c r="C112" i="229"/>
  <c r="A115" i="233"/>
  <c r="B118" i="228"/>
  <c r="D109" i="232"/>
  <c r="A117" i="229"/>
  <c r="D99" i="134"/>
  <c r="C122" i="228"/>
  <c r="A108" i="237"/>
  <c r="B79" i="231"/>
  <c r="B117" i="232"/>
  <c r="B117" i="227"/>
  <c r="B98" i="134"/>
  <c r="A119" i="227"/>
  <c r="D121" i="228"/>
  <c r="A89" i="124"/>
  <c r="C87" i="124"/>
  <c r="D205" i="237"/>
  <c r="C206" i="237"/>
  <c r="D107" i="227"/>
  <c r="D108" i="233"/>
  <c r="A115" i="225"/>
  <c r="H118" i="225"/>
  <c r="B109" i="233"/>
  <c r="C111" i="232"/>
  <c r="A117" i="228"/>
  <c r="B115" i="226"/>
  <c r="A80" i="231"/>
  <c r="D117" i="226"/>
  <c r="D77" i="231"/>
  <c r="D98" i="230"/>
  <c r="B108" i="237"/>
  <c r="D86" i="124"/>
  <c r="A98" i="134"/>
  <c r="B86" i="124"/>
  <c r="C101" i="134"/>
  <c r="A104" i="230"/>
  <c r="D113" i="241" l="1"/>
  <c r="C114" i="241"/>
  <c r="D117" i="240"/>
  <c r="B107" i="230"/>
  <c r="B115" i="229"/>
  <c r="B116" i="229" s="1"/>
  <c r="B117" i="229" s="1"/>
  <c r="B118" i="229" s="1"/>
  <c r="B119" i="229" s="1"/>
  <c r="B120" i="229" s="1"/>
  <c r="A118" i="232"/>
  <c r="C113" i="229"/>
  <c r="D112" i="229"/>
  <c r="A116" i="233"/>
  <c r="B119" i="228"/>
  <c r="D110" i="232"/>
  <c r="B80" i="231"/>
  <c r="A109" i="237"/>
  <c r="C123" i="228"/>
  <c r="D100" i="134"/>
  <c r="A118" i="229"/>
  <c r="B118" i="232"/>
  <c r="B118" i="227"/>
  <c r="B99" i="134"/>
  <c r="A120" i="227"/>
  <c r="D122" i="228"/>
  <c r="A90" i="124"/>
  <c r="C88" i="124"/>
  <c r="D109" i="233"/>
  <c r="C207" i="237"/>
  <c r="D206" i="237"/>
  <c r="D108" i="227"/>
  <c r="G118" i="225"/>
  <c r="A116" i="225"/>
  <c r="H119" i="225"/>
  <c r="B110" i="233"/>
  <c r="D87" i="124"/>
  <c r="A99" i="134"/>
  <c r="D99" i="230"/>
  <c r="C112" i="232"/>
  <c r="A118" i="228"/>
  <c r="B109" i="237"/>
  <c r="D118" i="226"/>
  <c r="D78" i="231"/>
  <c r="C102" i="134"/>
  <c r="B87" i="124"/>
  <c r="A120" i="226"/>
  <c r="B116" i="226"/>
  <c r="A105" i="230"/>
  <c r="A81" i="231"/>
  <c r="D114" i="241" l="1"/>
  <c r="C115" i="241"/>
  <c r="D118" i="240"/>
  <c r="C119" i="240"/>
  <c r="B108" i="230"/>
  <c r="B109" i="230" s="1"/>
  <c r="B121" i="229"/>
  <c r="B122" i="229" s="1"/>
  <c r="A119" i="232"/>
  <c r="A120" i="232" s="1"/>
  <c r="C114" i="229"/>
  <c r="D113" i="229"/>
  <c r="A117" i="233"/>
  <c r="B120" i="228"/>
  <c r="D111" i="232"/>
  <c r="A119" i="229"/>
  <c r="C124" i="228"/>
  <c r="B81" i="231"/>
  <c r="A110" i="237"/>
  <c r="D101" i="134"/>
  <c r="B119" i="232"/>
  <c r="B119" i="227"/>
  <c r="B100" i="134"/>
  <c r="A121" i="227"/>
  <c r="D123" i="228"/>
  <c r="C89" i="124"/>
  <c r="A91" i="124"/>
  <c r="D110" i="233"/>
  <c r="C208" i="237"/>
  <c r="D207" i="237"/>
  <c r="D109" i="227"/>
  <c r="G119" i="225"/>
  <c r="A117" i="225"/>
  <c r="H120" i="225"/>
  <c r="B111" i="233"/>
  <c r="D100" i="230"/>
  <c r="D88" i="124"/>
  <c r="B117" i="226"/>
  <c r="D79" i="231"/>
  <c r="B110" i="237"/>
  <c r="B88" i="124"/>
  <c r="A119" i="228"/>
  <c r="A82" i="231"/>
  <c r="A106" i="230"/>
  <c r="C113" i="232"/>
  <c r="A121" i="226"/>
  <c r="D119" i="226"/>
  <c r="A100" i="134"/>
  <c r="C103" i="134"/>
  <c r="D115" i="241" l="1"/>
  <c r="C116" i="241"/>
  <c r="D119" i="240"/>
  <c r="C120" i="240"/>
  <c r="C115" i="229"/>
  <c r="A118" i="233"/>
  <c r="D114" i="229"/>
  <c r="B121" i="228"/>
  <c r="D112" i="232"/>
  <c r="B123" i="229"/>
  <c r="A120" i="229"/>
  <c r="B82" i="231"/>
  <c r="A111" i="237"/>
  <c r="C125" i="228"/>
  <c r="D102" i="134"/>
  <c r="B120" i="232"/>
  <c r="A121" i="232"/>
  <c r="B110" i="230"/>
  <c r="B120" i="227"/>
  <c r="D124" i="228"/>
  <c r="B101" i="134"/>
  <c r="A122" i="227"/>
  <c r="A92" i="124"/>
  <c r="C90" i="124"/>
  <c r="D111" i="233"/>
  <c r="C209" i="237"/>
  <c r="D208" i="237"/>
  <c r="D110" i="227"/>
  <c r="G120" i="225"/>
  <c r="G121" i="225" s="1"/>
  <c r="A118" i="225"/>
  <c r="H121" i="225"/>
  <c r="Z118" i="158"/>
  <c r="A120" i="228"/>
  <c r="B112" i="233"/>
  <c r="C114" i="232"/>
  <c r="D89" i="124"/>
  <c r="B89" i="124"/>
  <c r="A122" i="226"/>
  <c r="D80" i="231"/>
  <c r="B111" i="237"/>
  <c r="A101" i="134"/>
  <c r="A83" i="231"/>
  <c r="A107" i="230"/>
  <c r="D101" i="230"/>
  <c r="C104" i="134"/>
  <c r="B118" i="226"/>
  <c r="D116" i="241" l="1"/>
  <c r="C117" i="241"/>
  <c r="D120" i="240"/>
  <c r="C121" i="240"/>
  <c r="A119" i="233"/>
  <c r="D115" i="229"/>
  <c r="C116" i="229"/>
  <c r="B122" i="228"/>
  <c r="B123" i="228" s="1"/>
  <c r="D113" i="232"/>
  <c r="B124" i="229"/>
  <c r="A121" i="229"/>
  <c r="A112" i="237"/>
  <c r="C126" i="228"/>
  <c r="B83" i="231"/>
  <c r="D103" i="134"/>
  <c r="B121" i="227"/>
  <c r="B121" i="232"/>
  <c r="B111" i="230"/>
  <c r="A122" i="232"/>
  <c r="B102" i="134"/>
  <c r="D125" i="228"/>
  <c r="A123" i="227"/>
  <c r="A93" i="124"/>
  <c r="C91" i="124"/>
  <c r="D111" i="227"/>
  <c r="D112" i="233"/>
  <c r="C210" i="237"/>
  <c r="D209" i="237"/>
  <c r="A119" i="225"/>
  <c r="H122" i="225"/>
  <c r="B113" i="233"/>
  <c r="B114" i="233" s="1"/>
  <c r="B115" i="233" s="1"/>
  <c r="B116" i="233" s="1"/>
  <c r="B117" i="233" s="1"/>
  <c r="B118" i="233" s="1"/>
  <c r="B119" i="233" s="1"/>
  <c r="C105" i="134"/>
  <c r="C115" i="232"/>
  <c r="D90" i="124"/>
  <c r="D102" i="230"/>
  <c r="A102" i="134"/>
  <c r="A121" i="228"/>
  <c r="D120" i="226"/>
  <c r="B90" i="124"/>
  <c r="D81" i="231"/>
  <c r="B112" i="237"/>
  <c r="B119" i="226"/>
  <c r="A108" i="230"/>
  <c r="A123" i="226"/>
  <c r="A84" i="231"/>
  <c r="D117" i="241" l="1"/>
  <c r="C118" i="241"/>
  <c r="D121" i="240"/>
  <c r="C122" i="240"/>
  <c r="A120" i="233"/>
  <c r="D116" i="229"/>
  <c r="C117" i="229"/>
  <c r="B124" i="228"/>
  <c r="D114" i="232"/>
  <c r="B125" i="229"/>
  <c r="A113" i="237"/>
  <c r="B84" i="231"/>
  <c r="A122" i="229"/>
  <c r="C127" i="228"/>
  <c r="D104" i="134"/>
  <c r="B112" i="230"/>
  <c r="B122" i="227"/>
  <c r="B122" i="232"/>
  <c r="A123" i="232"/>
  <c r="B103" i="134"/>
  <c r="D126" i="228"/>
  <c r="A124" i="227"/>
  <c r="C92" i="124"/>
  <c r="A94" i="124"/>
  <c r="D112" i="227"/>
  <c r="D113" i="233"/>
  <c r="C211" i="237"/>
  <c r="D210" i="237"/>
  <c r="B120" i="233"/>
  <c r="G122" i="225"/>
  <c r="A120" i="225"/>
  <c r="H123" i="225"/>
  <c r="A122" i="228"/>
  <c r="A103" i="134"/>
  <c r="B113" i="237"/>
  <c r="B91" i="124"/>
  <c r="A124" i="226"/>
  <c r="A85" i="231"/>
  <c r="C116" i="232"/>
  <c r="D103" i="230"/>
  <c r="D82" i="231"/>
  <c r="A109" i="230"/>
  <c r="D91" i="124"/>
  <c r="D121" i="226"/>
  <c r="C106" i="134"/>
  <c r="D118" i="241" l="1"/>
  <c r="C119" i="241"/>
  <c r="D122" i="240"/>
  <c r="C123" i="240"/>
  <c r="A121" i="233"/>
  <c r="D117" i="229"/>
  <c r="C118" i="229"/>
  <c r="B125" i="228"/>
  <c r="D115" i="232"/>
  <c r="A123" i="229"/>
  <c r="B126" i="229"/>
  <c r="B85" i="231"/>
  <c r="A114" i="237"/>
  <c r="C128" i="228"/>
  <c r="D105" i="134"/>
  <c r="B123" i="227"/>
  <c r="A124" i="232"/>
  <c r="B113" i="230"/>
  <c r="B123" i="232"/>
  <c r="D127" i="228"/>
  <c r="B104" i="134"/>
  <c r="A125" i="227"/>
  <c r="A95" i="124"/>
  <c r="C93" i="124"/>
  <c r="D113" i="227"/>
  <c r="B121" i="233"/>
  <c r="D211" i="237"/>
  <c r="C212" i="237"/>
  <c r="G123" i="225"/>
  <c r="G124" i="225" s="1"/>
  <c r="A121" i="225"/>
  <c r="H124" i="225"/>
  <c r="D114" i="233"/>
  <c r="B120" i="226"/>
  <c r="A125" i="226"/>
  <c r="C117" i="232"/>
  <c r="A123" i="228"/>
  <c r="A86" i="231"/>
  <c r="D122" i="226"/>
  <c r="D104" i="230"/>
  <c r="C107" i="134"/>
  <c r="B92" i="124"/>
  <c r="D83" i="231"/>
  <c r="A104" i="134"/>
  <c r="D92" i="124"/>
  <c r="A110" i="230"/>
  <c r="B114" i="237"/>
  <c r="D119" i="241" l="1"/>
  <c r="C120" i="241"/>
  <c r="D123" i="240"/>
  <c r="C124" i="240"/>
  <c r="A122" i="233"/>
  <c r="A123" i="233" s="1"/>
  <c r="D118" i="229"/>
  <c r="C119" i="229"/>
  <c r="B126" i="228"/>
  <c r="D116" i="232"/>
  <c r="A124" i="229"/>
  <c r="B127" i="229"/>
  <c r="A115" i="237"/>
  <c r="B86" i="231"/>
  <c r="D106" i="134"/>
  <c r="C129" i="228"/>
  <c r="B124" i="227"/>
  <c r="A125" i="232"/>
  <c r="B124" i="232"/>
  <c r="B114" i="230"/>
  <c r="D128" i="228"/>
  <c r="A126" i="227"/>
  <c r="B105" i="134"/>
  <c r="C94" i="124"/>
  <c r="A96" i="124"/>
  <c r="B122" i="233"/>
  <c r="C213" i="237"/>
  <c r="D212" i="237"/>
  <c r="D115" i="233"/>
  <c r="A122" i="225"/>
  <c r="H125" i="225"/>
  <c r="B121" i="226"/>
  <c r="B115" i="237"/>
  <c r="B93" i="124"/>
  <c r="A124" i="228"/>
  <c r="D123" i="226"/>
  <c r="D93" i="124"/>
  <c r="D84" i="231"/>
  <c r="D105" i="230"/>
  <c r="A111" i="230"/>
  <c r="C108" i="134"/>
  <c r="A87" i="231"/>
  <c r="C118" i="232"/>
  <c r="A105" i="134"/>
  <c r="A126" i="226"/>
  <c r="D120" i="241" l="1"/>
  <c r="C121" i="241"/>
  <c r="D124" i="240"/>
  <c r="C125" i="240"/>
  <c r="D119" i="229"/>
  <c r="C120" i="229"/>
  <c r="B127" i="228"/>
  <c r="D117" i="232"/>
  <c r="A125" i="229"/>
  <c r="B128" i="229"/>
  <c r="A116" i="237"/>
  <c r="B87" i="231"/>
  <c r="D107" i="134"/>
  <c r="C130" i="228"/>
  <c r="B125" i="227"/>
  <c r="B125" i="232"/>
  <c r="B115" i="230"/>
  <c r="A126" i="232"/>
  <c r="D129" i="228"/>
  <c r="A124" i="233"/>
  <c r="B106" i="134"/>
  <c r="D114" i="227"/>
  <c r="C95" i="124"/>
  <c r="A97" i="124"/>
  <c r="D116" i="233"/>
  <c r="B123" i="233"/>
  <c r="C214" i="237"/>
  <c r="D213" i="237"/>
  <c r="G125" i="225"/>
  <c r="A123" i="225"/>
  <c r="H126" i="225"/>
  <c r="C109" i="134"/>
  <c r="A88" i="231"/>
  <c r="D85" i="231"/>
  <c r="A112" i="230"/>
  <c r="D94" i="124"/>
  <c r="D124" i="226"/>
  <c r="A106" i="134"/>
  <c r="A125" i="228"/>
  <c r="A127" i="226"/>
  <c r="D106" i="230"/>
  <c r="C119" i="232"/>
  <c r="B116" i="237"/>
  <c r="B94" i="124"/>
  <c r="B122" i="226"/>
  <c r="D121" i="241" l="1"/>
  <c r="C122" i="241"/>
  <c r="D125" i="240"/>
  <c r="C126" i="240"/>
  <c r="B128" i="228"/>
  <c r="D120" i="229"/>
  <c r="C121" i="229"/>
  <c r="D118" i="232"/>
  <c r="A126" i="229"/>
  <c r="B129" i="229"/>
  <c r="B88" i="231"/>
  <c r="D108" i="134"/>
  <c r="A117" i="237"/>
  <c r="C131" i="228"/>
  <c r="B126" i="232"/>
  <c r="B126" i="227"/>
  <c r="A127" i="232"/>
  <c r="B116" i="230"/>
  <c r="B107" i="134"/>
  <c r="A127" i="227"/>
  <c r="D130" i="228"/>
  <c r="A125" i="233"/>
  <c r="D115" i="227"/>
  <c r="C96" i="124"/>
  <c r="A98" i="124"/>
  <c r="B124" i="233"/>
  <c r="C215" i="237"/>
  <c r="D214" i="237"/>
  <c r="G126" i="225"/>
  <c r="A124" i="225"/>
  <c r="H127" i="225"/>
  <c r="D117" i="233"/>
  <c r="D95" i="124"/>
  <c r="A89" i="231"/>
  <c r="C110" i="134"/>
  <c r="D125" i="226"/>
  <c r="A113" i="230"/>
  <c r="B117" i="237"/>
  <c r="B95" i="124"/>
  <c r="A107" i="134"/>
  <c r="A126" i="228"/>
  <c r="D86" i="231"/>
  <c r="B123" i="226"/>
  <c r="D107" i="230"/>
  <c r="C120" i="232"/>
  <c r="A128" i="226"/>
  <c r="D122" i="241" l="1"/>
  <c r="C123" i="241"/>
  <c r="D126" i="240"/>
  <c r="C127" i="240"/>
  <c r="B129" i="228"/>
  <c r="B130" i="228" s="1"/>
  <c r="D121" i="229"/>
  <c r="C122" i="229"/>
  <c r="C123" i="229" s="1"/>
  <c r="D119" i="232"/>
  <c r="B130" i="229"/>
  <c r="A127" i="229"/>
  <c r="B89" i="231"/>
  <c r="A118" i="237"/>
  <c r="D109" i="134"/>
  <c r="C132" i="228"/>
  <c r="B127" i="232"/>
  <c r="A128" i="232"/>
  <c r="B117" i="230"/>
  <c r="B108" i="134"/>
  <c r="A126" i="233"/>
  <c r="D131" i="228"/>
  <c r="A128" i="227"/>
  <c r="D116" i="227"/>
  <c r="A99" i="124"/>
  <c r="C97" i="124"/>
  <c r="B127" i="227"/>
  <c r="D118" i="233"/>
  <c r="B125" i="233"/>
  <c r="C216" i="237"/>
  <c r="D215" i="237"/>
  <c r="G127" i="225"/>
  <c r="A125" i="225"/>
  <c r="H128" i="225"/>
  <c r="A90" i="231"/>
  <c r="A91" i="231" s="1"/>
  <c r="A92" i="231" s="1"/>
  <c r="B96" i="124"/>
  <c r="B124" i="226"/>
  <c r="D96" i="124"/>
  <c r="A127" i="228"/>
  <c r="D126" i="226"/>
  <c r="A114" i="230"/>
  <c r="A108" i="134"/>
  <c r="B118" i="237"/>
  <c r="D108" i="230"/>
  <c r="A129" i="226"/>
  <c r="D87" i="231"/>
  <c r="C111" i="134"/>
  <c r="C121" i="232"/>
  <c r="D123" i="241" l="1"/>
  <c r="C124" i="241"/>
  <c r="D127" i="240"/>
  <c r="C128" i="240"/>
  <c r="D122" i="229"/>
  <c r="D123" i="229" s="1"/>
  <c r="B131" i="229"/>
  <c r="D120" i="232"/>
  <c r="A128" i="229"/>
  <c r="B90" i="231"/>
  <c r="D110" i="134"/>
  <c r="A119" i="237"/>
  <c r="C133" i="228"/>
  <c r="B118" i="230"/>
  <c r="B128" i="232"/>
  <c r="A129" i="232"/>
  <c r="B109" i="134"/>
  <c r="A127" i="233"/>
  <c r="B131" i="228"/>
  <c r="D132" i="228"/>
  <c r="A129" i="227"/>
  <c r="D117" i="227"/>
  <c r="C98" i="124"/>
  <c r="A100" i="124"/>
  <c r="C144" i="226"/>
  <c r="C145" i="226" s="1"/>
  <c r="C146" i="226" s="1"/>
  <c r="C147" i="226" s="1"/>
  <c r="C148" i="226" s="1"/>
  <c r="C149" i="226" s="1"/>
  <c r="C150" i="226" s="1"/>
  <c r="C151" i="226" s="1"/>
  <c r="C152" i="226" s="1"/>
  <c r="C153" i="226" s="1"/>
  <c r="C154" i="226" s="1"/>
  <c r="C155" i="226" s="1"/>
  <c r="C156" i="226" s="1"/>
  <c r="C157" i="226" s="1"/>
  <c r="B128" i="227"/>
  <c r="D119" i="233"/>
  <c r="B126" i="233"/>
  <c r="D216" i="237"/>
  <c r="C217" i="237"/>
  <c r="C124" i="229"/>
  <c r="A93" i="231"/>
  <c r="G128" i="225"/>
  <c r="A126" i="225"/>
  <c r="H129" i="225"/>
  <c r="B125" i="226"/>
  <c r="B119" i="237"/>
  <c r="C112" i="134"/>
  <c r="D127" i="226"/>
  <c r="B97" i="124"/>
  <c r="A109" i="134"/>
  <c r="D97" i="124"/>
  <c r="A130" i="226"/>
  <c r="A128" i="228"/>
  <c r="D88" i="231"/>
  <c r="D109" i="230"/>
  <c r="A115" i="230"/>
  <c r="C122" i="232"/>
  <c r="D124" i="241" l="1"/>
  <c r="C125" i="241"/>
  <c r="D128" i="240"/>
  <c r="C129" i="240"/>
  <c r="B132" i="229"/>
  <c r="D121" i="232"/>
  <c r="A129" i="229"/>
  <c r="B91" i="231"/>
  <c r="A120" i="237"/>
  <c r="D111" i="134"/>
  <c r="C134" i="228"/>
  <c r="B110" i="134"/>
  <c r="B129" i="232"/>
  <c r="A130" i="232"/>
  <c r="B119" i="230"/>
  <c r="A128" i="233"/>
  <c r="B132" i="228"/>
  <c r="D133" i="228"/>
  <c r="A130" i="227"/>
  <c r="D118" i="227"/>
  <c r="A101" i="124"/>
  <c r="C99" i="124"/>
  <c r="B129" i="227"/>
  <c r="D120" i="233"/>
  <c r="B127" i="233"/>
  <c r="A94" i="231"/>
  <c r="D217" i="237"/>
  <c r="C218" i="237"/>
  <c r="D124" i="229"/>
  <c r="C125" i="229"/>
  <c r="G129" i="225"/>
  <c r="A127" i="225"/>
  <c r="H130" i="225"/>
  <c r="B126" i="226"/>
  <c r="C113" i="134"/>
  <c r="D110" i="230"/>
  <c r="D89" i="231"/>
  <c r="C123" i="232"/>
  <c r="D98" i="124"/>
  <c r="A129" i="228"/>
  <c r="A131" i="226"/>
  <c r="D128" i="226"/>
  <c r="B98" i="124"/>
  <c r="B120" i="237"/>
  <c r="A110" i="134"/>
  <c r="A116" i="230"/>
  <c r="D125" i="241" l="1"/>
  <c r="C126" i="241"/>
  <c r="D129" i="240"/>
  <c r="C130" i="240"/>
  <c r="B133" i="229"/>
  <c r="D122" i="232"/>
  <c r="A130" i="229"/>
  <c r="B92" i="231"/>
  <c r="A121" i="237"/>
  <c r="D112" i="134"/>
  <c r="C135" i="228"/>
  <c r="B111" i="134"/>
  <c r="B130" i="232"/>
  <c r="A131" i="232"/>
  <c r="A129" i="233"/>
  <c r="B133" i="228"/>
  <c r="D134" i="228"/>
  <c r="A131" i="227"/>
  <c r="D119" i="227"/>
  <c r="A102" i="124"/>
  <c r="C100" i="124"/>
  <c r="B130" i="227"/>
  <c r="D121" i="233"/>
  <c r="A95" i="231"/>
  <c r="B128" i="233"/>
  <c r="D218" i="237"/>
  <c r="C219" i="237"/>
  <c r="D125" i="229"/>
  <c r="C126" i="229"/>
  <c r="G130" i="225"/>
  <c r="A128" i="225"/>
  <c r="H131" i="225"/>
  <c r="D90" i="231"/>
  <c r="C124" i="232"/>
  <c r="D129" i="226"/>
  <c r="B121" i="237"/>
  <c r="A117" i="230"/>
  <c r="D111" i="230"/>
  <c r="A111" i="134"/>
  <c r="B99" i="124"/>
  <c r="B127" i="226"/>
  <c r="D99" i="124"/>
  <c r="C114" i="134"/>
  <c r="A130" i="228"/>
  <c r="A132" i="226"/>
  <c r="D126" i="241" l="1"/>
  <c r="C127" i="241"/>
  <c r="D130" i="240"/>
  <c r="C131" i="240"/>
  <c r="D123" i="232"/>
  <c r="D124" i="232" s="1"/>
  <c r="B134" i="229"/>
  <c r="B135" i="229" s="1"/>
  <c r="A131" i="229"/>
  <c r="A122" i="237"/>
  <c r="B93" i="231"/>
  <c r="D113" i="134"/>
  <c r="C136" i="228"/>
  <c r="B112" i="134"/>
  <c r="B131" i="232"/>
  <c r="A132" i="232"/>
  <c r="B120" i="230"/>
  <c r="A130" i="233"/>
  <c r="B134" i="228"/>
  <c r="D135" i="228"/>
  <c r="A132" i="227"/>
  <c r="D120" i="227"/>
  <c r="A103" i="124"/>
  <c r="C101" i="124"/>
  <c r="A96" i="231"/>
  <c r="B131" i="227"/>
  <c r="B129" i="233"/>
  <c r="C220" i="237"/>
  <c r="D219" i="237"/>
  <c r="D126" i="229"/>
  <c r="C127" i="229"/>
  <c r="D122" i="233"/>
  <c r="G131" i="225"/>
  <c r="A129" i="225"/>
  <c r="H132" i="225"/>
  <c r="D112" i="230"/>
  <c r="A112" i="134"/>
  <c r="D91" i="231"/>
  <c r="B128" i="226"/>
  <c r="D100" i="124"/>
  <c r="D130" i="226"/>
  <c r="C125" i="232"/>
  <c r="B100" i="124"/>
  <c r="B122" i="237"/>
  <c r="A133" i="226"/>
  <c r="C123" i="233"/>
  <c r="A118" i="230"/>
  <c r="C115" i="134"/>
  <c r="A131" i="228"/>
  <c r="D127" i="241" l="1"/>
  <c r="C128" i="241"/>
  <c r="D131" i="240"/>
  <c r="C132" i="240"/>
  <c r="A132" i="229"/>
  <c r="B94" i="231"/>
  <c r="A123" i="237"/>
  <c r="D114" i="134"/>
  <c r="C137" i="228"/>
  <c r="B113" i="134"/>
  <c r="B132" i="232"/>
  <c r="A133" i="232"/>
  <c r="B121" i="230"/>
  <c r="A131" i="233"/>
  <c r="B135" i="228"/>
  <c r="A133" i="227"/>
  <c r="D121" i="227"/>
  <c r="D136" i="228"/>
  <c r="B136" i="229"/>
  <c r="C102" i="124"/>
  <c r="A104" i="124"/>
  <c r="B132" i="227"/>
  <c r="A97" i="231"/>
  <c r="B130" i="233"/>
  <c r="D220" i="237"/>
  <c r="C221" i="237"/>
  <c r="D127" i="229"/>
  <c r="C128" i="229"/>
  <c r="D123" i="233"/>
  <c r="G132" i="225"/>
  <c r="A130" i="225"/>
  <c r="H133" i="225"/>
  <c r="D131" i="226"/>
  <c r="B101" i="124"/>
  <c r="A132" i="228"/>
  <c r="B123" i="237"/>
  <c r="C126" i="232"/>
  <c r="D113" i="230"/>
  <c r="C116" i="134"/>
  <c r="A134" i="226"/>
  <c r="A113" i="134"/>
  <c r="B129" i="226"/>
  <c r="C124" i="233"/>
  <c r="D125" i="232"/>
  <c r="D92" i="231"/>
  <c r="D101" i="124"/>
  <c r="A119" i="230"/>
  <c r="D128" i="241" l="1"/>
  <c r="C129" i="241"/>
  <c r="D132" i="240"/>
  <c r="C133" i="240"/>
  <c r="A133" i="229"/>
  <c r="C138" i="228"/>
  <c r="D115" i="134"/>
  <c r="A124" i="237"/>
  <c r="B95" i="231"/>
  <c r="B114" i="134"/>
  <c r="B122" i="230"/>
  <c r="A134" i="232"/>
  <c r="B133" i="232"/>
  <c r="A132" i="233"/>
  <c r="D137" i="228"/>
  <c r="B136" i="228"/>
  <c r="D122" i="227"/>
  <c r="A134" i="227"/>
  <c r="B137" i="229"/>
  <c r="C103" i="124"/>
  <c r="A105" i="124"/>
  <c r="A98" i="231"/>
  <c r="B133" i="227"/>
  <c r="B131" i="233"/>
  <c r="D124" i="233"/>
  <c r="C222" i="237"/>
  <c r="D221" i="237"/>
  <c r="D128" i="229"/>
  <c r="C129" i="229"/>
  <c r="G133" i="225"/>
  <c r="G134" i="225" s="1"/>
  <c r="A131" i="225"/>
  <c r="H134" i="225"/>
  <c r="C127" i="232"/>
  <c r="C125" i="233"/>
  <c r="D102" i="124"/>
  <c r="D126" i="232"/>
  <c r="C117" i="134"/>
  <c r="D132" i="226"/>
  <c r="A135" i="226"/>
  <c r="A114" i="134"/>
  <c r="D93" i="231"/>
  <c r="A133" i="228"/>
  <c r="B102" i="124"/>
  <c r="B130" i="226"/>
  <c r="D114" i="230"/>
  <c r="B124" i="237"/>
  <c r="D129" i="241" l="1"/>
  <c r="C130" i="241"/>
  <c r="D133" i="240"/>
  <c r="C134" i="240"/>
  <c r="B96" i="231"/>
  <c r="D116" i="134"/>
  <c r="A134" i="229"/>
  <c r="A125" i="237"/>
  <c r="C139" i="228"/>
  <c r="B115" i="134"/>
  <c r="A135" i="232"/>
  <c r="B123" i="230"/>
  <c r="B134" i="232"/>
  <c r="A133" i="233"/>
  <c r="D138" i="228"/>
  <c r="B137" i="228"/>
  <c r="D123" i="227"/>
  <c r="A135" i="227"/>
  <c r="B138" i="229"/>
  <c r="C104" i="124"/>
  <c r="A106" i="124"/>
  <c r="B134" i="227"/>
  <c r="A99" i="231"/>
  <c r="B132" i="233"/>
  <c r="D125" i="233"/>
  <c r="D222" i="237"/>
  <c r="C223" i="237"/>
  <c r="D129" i="229"/>
  <c r="C130" i="229"/>
  <c r="A132" i="225"/>
  <c r="H135" i="225"/>
  <c r="C118" i="134"/>
  <c r="B125" i="237"/>
  <c r="C126" i="233"/>
  <c r="A115" i="134"/>
  <c r="A134" i="228"/>
  <c r="D115" i="230"/>
  <c r="D127" i="232"/>
  <c r="B131" i="226"/>
  <c r="B103" i="124"/>
  <c r="D133" i="226"/>
  <c r="A120" i="230"/>
  <c r="A136" i="226"/>
  <c r="D94" i="231"/>
  <c r="D103" i="124"/>
  <c r="C128" i="232"/>
  <c r="D130" i="241" l="1"/>
  <c r="C131" i="241"/>
  <c r="D134" i="240"/>
  <c r="C135" i="240"/>
  <c r="D117" i="134"/>
  <c r="B97" i="231"/>
  <c r="A135" i="229"/>
  <c r="A126" i="237"/>
  <c r="C140" i="228"/>
  <c r="B116" i="134"/>
  <c r="B124" i="230"/>
  <c r="A136" i="232"/>
  <c r="B135" i="232"/>
  <c r="A134" i="233"/>
  <c r="B138" i="228"/>
  <c r="D139" i="228"/>
  <c r="D124" i="227"/>
  <c r="A136" i="227"/>
  <c r="B139" i="229"/>
  <c r="B135" i="227"/>
  <c r="A107" i="124"/>
  <c r="C105" i="124"/>
  <c r="A100" i="231"/>
  <c r="B133" i="233"/>
  <c r="D126" i="233"/>
  <c r="D128" i="232"/>
  <c r="D223" i="237"/>
  <c r="C224" i="237"/>
  <c r="D130" i="229"/>
  <c r="C131" i="229"/>
  <c r="G135" i="225"/>
  <c r="G136" i="225" s="1"/>
  <c r="A133" i="225"/>
  <c r="H136" i="225"/>
  <c r="D95" i="231"/>
  <c r="D134" i="226"/>
  <c r="C119" i="134"/>
  <c r="A135" i="228"/>
  <c r="B104" i="124"/>
  <c r="A116" i="134"/>
  <c r="D116" i="230"/>
  <c r="B132" i="226"/>
  <c r="A121" i="230"/>
  <c r="D104" i="124"/>
  <c r="B126" i="237"/>
  <c r="C127" i="233"/>
  <c r="C129" i="232"/>
  <c r="D131" i="241" l="1"/>
  <c r="C132" i="241"/>
  <c r="D135" i="240"/>
  <c r="C136" i="240"/>
  <c r="B98" i="231"/>
  <c r="A136" i="229"/>
  <c r="D118" i="134"/>
  <c r="A127" i="237"/>
  <c r="C141" i="228"/>
  <c r="B117" i="134"/>
  <c r="B136" i="232"/>
  <c r="B125" i="230"/>
  <c r="A137" i="232"/>
  <c r="D140" i="228"/>
  <c r="A135" i="233"/>
  <c r="B139" i="228"/>
  <c r="D125" i="227"/>
  <c r="A137" i="227"/>
  <c r="B140" i="229"/>
  <c r="B136" i="227"/>
  <c r="C106" i="124"/>
  <c r="A108" i="124"/>
  <c r="A101" i="231"/>
  <c r="B134" i="233"/>
  <c r="D127" i="233"/>
  <c r="D224" i="237"/>
  <c r="C225" i="237"/>
  <c r="D131" i="229"/>
  <c r="C132" i="229"/>
  <c r="A134" i="225"/>
  <c r="H137" i="225"/>
  <c r="A137" i="226"/>
  <c r="A122" i="230"/>
  <c r="D129" i="232"/>
  <c r="B133" i="226"/>
  <c r="C130" i="232"/>
  <c r="C120" i="134"/>
  <c r="D117" i="230"/>
  <c r="B127" i="237"/>
  <c r="A136" i="228"/>
  <c r="C128" i="233"/>
  <c r="A117" i="134"/>
  <c r="D135" i="226"/>
  <c r="D96" i="231"/>
  <c r="D105" i="124"/>
  <c r="B105" i="124"/>
  <c r="D132" i="241" l="1"/>
  <c r="C133" i="241"/>
  <c r="D136" i="240"/>
  <c r="C137" i="240"/>
  <c r="B99" i="231"/>
  <c r="D119" i="134"/>
  <c r="A137" i="229"/>
  <c r="A128" i="237"/>
  <c r="C142" i="228"/>
  <c r="B118" i="134"/>
  <c r="B126" i="230"/>
  <c r="A138" i="232"/>
  <c r="B137" i="232"/>
  <c r="B140" i="228"/>
  <c r="D141" i="228"/>
  <c r="A136" i="233"/>
  <c r="A138" i="227"/>
  <c r="D126" i="227"/>
  <c r="B141" i="229"/>
  <c r="B137" i="227"/>
  <c r="A109" i="124"/>
  <c r="C107" i="124"/>
  <c r="A102" i="231"/>
  <c r="B135" i="233"/>
  <c r="C226" i="237"/>
  <c r="D225" i="237"/>
  <c r="D132" i="229"/>
  <c r="C133" i="229"/>
  <c r="G137" i="225"/>
  <c r="G138" i="225" s="1"/>
  <c r="A135" i="225"/>
  <c r="H138" i="225"/>
  <c r="D128" i="233"/>
  <c r="D136" i="226"/>
  <c r="D106" i="124"/>
  <c r="A123" i="230"/>
  <c r="A138" i="226"/>
  <c r="D118" i="230"/>
  <c r="A137" i="228"/>
  <c r="B106" i="124"/>
  <c r="C129" i="233"/>
  <c r="D97" i="231"/>
  <c r="B128" i="237"/>
  <c r="B134" i="226"/>
  <c r="D130" i="232"/>
  <c r="A118" i="134"/>
  <c r="C131" i="232"/>
  <c r="C121" i="134"/>
  <c r="D133" i="241" l="1"/>
  <c r="C134" i="241"/>
  <c r="D137" i="240"/>
  <c r="C138" i="240"/>
  <c r="D120" i="134"/>
  <c r="A129" i="237"/>
  <c r="A138" i="229"/>
  <c r="B100" i="231"/>
  <c r="C143" i="228"/>
  <c r="B119" i="134"/>
  <c r="B127" i="230"/>
  <c r="B138" i="232"/>
  <c r="B141" i="228"/>
  <c r="A137" i="233"/>
  <c r="D142" i="228"/>
  <c r="A139" i="227"/>
  <c r="B138" i="227"/>
  <c r="B142" i="229"/>
  <c r="C108" i="124"/>
  <c r="A110" i="124"/>
  <c r="A103" i="231"/>
  <c r="B136" i="233"/>
  <c r="C227" i="237"/>
  <c r="D226" i="237"/>
  <c r="D133" i="229"/>
  <c r="C134" i="229"/>
  <c r="D129" i="233"/>
  <c r="A136" i="225"/>
  <c r="H139" i="225"/>
  <c r="C132" i="232"/>
  <c r="D98" i="231"/>
  <c r="D107" i="124"/>
  <c r="C130" i="233"/>
  <c r="B129" i="237"/>
  <c r="B135" i="226"/>
  <c r="A139" i="232"/>
  <c r="B107" i="124"/>
  <c r="A124" i="230"/>
  <c r="D131" i="232"/>
  <c r="A119" i="134"/>
  <c r="C122" i="134"/>
  <c r="A139" i="226"/>
  <c r="A138" i="228"/>
  <c r="D119" i="230"/>
  <c r="D134" i="241" l="1"/>
  <c r="C135" i="241"/>
  <c r="D138" i="240"/>
  <c r="C139" i="240"/>
  <c r="A130" i="237"/>
  <c r="B101" i="231"/>
  <c r="A139" i="229"/>
  <c r="D121" i="134"/>
  <c r="B120" i="134"/>
  <c r="C144" i="228"/>
  <c r="B128" i="230"/>
  <c r="B142" i="228"/>
  <c r="D143" i="228"/>
  <c r="A140" i="227"/>
  <c r="D127" i="227"/>
  <c r="A138" i="233"/>
  <c r="B139" i="227"/>
  <c r="B143" i="229"/>
  <c r="A104" i="231"/>
  <c r="C109" i="124"/>
  <c r="A111" i="124"/>
  <c r="B137" i="233"/>
  <c r="C228" i="237"/>
  <c r="D227" i="237"/>
  <c r="D134" i="229"/>
  <c r="C135" i="229"/>
  <c r="G139" i="225"/>
  <c r="A137" i="225"/>
  <c r="H140" i="225"/>
  <c r="D130" i="233"/>
  <c r="C123" i="134"/>
  <c r="A140" i="232"/>
  <c r="D99" i="231"/>
  <c r="B108" i="124"/>
  <c r="D137" i="226"/>
  <c r="C133" i="232"/>
  <c r="B136" i="226"/>
  <c r="A140" i="226"/>
  <c r="B130" i="237"/>
  <c r="D108" i="124"/>
  <c r="C131" i="233"/>
  <c r="A139" i="228"/>
  <c r="A125" i="230"/>
  <c r="D132" i="232"/>
  <c r="B139" i="232"/>
  <c r="A120" i="134"/>
  <c r="D135" i="241" l="1"/>
  <c r="C136" i="241"/>
  <c r="D139" i="240"/>
  <c r="C140" i="240"/>
  <c r="A131" i="237"/>
  <c r="D122" i="134"/>
  <c r="A140" i="229"/>
  <c r="B102" i="231"/>
  <c r="B121" i="134"/>
  <c r="C145" i="228"/>
  <c r="B129" i="230"/>
  <c r="B143" i="228"/>
  <c r="A139" i="233"/>
  <c r="D144" i="228"/>
  <c r="D128" i="227"/>
  <c r="A141" i="227"/>
  <c r="B140" i="227"/>
  <c r="B144" i="229"/>
  <c r="C110" i="124"/>
  <c r="A105" i="231"/>
  <c r="A112" i="124"/>
  <c r="B138" i="233"/>
  <c r="C229" i="237"/>
  <c r="D228" i="237"/>
  <c r="D135" i="229"/>
  <c r="C136" i="229"/>
  <c r="D131" i="233"/>
  <c r="G140" i="225"/>
  <c r="A138" i="225"/>
  <c r="H141" i="225"/>
  <c r="A126" i="230"/>
  <c r="D133" i="232"/>
  <c r="D100" i="231"/>
  <c r="C124" i="134"/>
  <c r="C132" i="233"/>
  <c r="A140" i="228"/>
  <c r="B131" i="237"/>
  <c r="B109" i="124"/>
  <c r="D109" i="124"/>
  <c r="B140" i="232"/>
  <c r="D120" i="230"/>
  <c r="A141" i="232"/>
  <c r="D138" i="226"/>
  <c r="C134" i="232"/>
  <c r="A121" i="134"/>
  <c r="A141" i="226"/>
  <c r="D136" i="241" l="1"/>
  <c r="C137" i="241"/>
  <c r="D140" i="240"/>
  <c r="C141" i="240"/>
  <c r="A141" i="229"/>
  <c r="A132" i="237"/>
  <c r="D123" i="134"/>
  <c r="B103" i="231"/>
  <c r="B122" i="134"/>
  <c r="C146" i="228"/>
  <c r="B130" i="230"/>
  <c r="B144" i="228"/>
  <c r="A140" i="233"/>
  <c r="D145" i="228"/>
  <c r="A142" i="227"/>
  <c r="D129" i="227"/>
  <c r="B141" i="227"/>
  <c r="B145" i="229"/>
  <c r="C111" i="124"/>
  <c r="A106" i="231"/>
  <c r="A113" i="124"/>
  <c r="B139" i="233"/>
  <c r="D229" i="237"/>
  <c r="C230" i="237"/>
  <c r="D136" i="229"/>
  <c r="C137" i="229"/>
  <c r="G141" i="225"/>
  <c r="G142" i="225" s="1"/>
  <c r="A139" i="225"/>
  <c r="H142" i="225"/>
  <c r="D132" i="233"/>
  <c r="B137" i="226"/>
  <c r="D121" i="230"/>
  <c r="A142" i="232"/>
  <c r="A127" i="230"/>
  <c r="B141" i="232"/>
  <c r="C133" i="233"/>
  <c r="C135" i="232"/>
  <c r="A141" i="228"/>
  <c r="B110" i="124"/>
  <c r="D110" i="124"/>
  <c r="B132" i="237"/>
  <c r="A122" i="134"/>
  <c r="C125" i="134"/>
  <c r="A142" i="226"/>
  <c r="D139" i="226"/>
  <c r="D134" i="232"/>
  <c r="D101" i="231"/>
  <c r="D137" i="241" l="1"/>
  <c r="C138" i="241"/>
  <c r="D141" i="240"/>
  <c r="C142" i="240"/>
  <c r="D124" i="134"/>
  <c r="A133" i="237"/>
  <c r="A142" i="229"/>
  <c r="B104" i="231"/>
  <c r="B123" i="134"/>
  <c r="C147" i="228"/>
  <c r="B131" i="230"/>
  <c r="B145" i="228"/>
  <c r="A141" i="233"/>
  <c r="D130" i="227"/>
  <c r="D146" i="228"/>
  <c r="A143" i="227"/>
  <c r="B142" i="227"/>
  <c r="B146" i="229"/>
  <c r="A114" i="124"/>
  <c r="C112" i="124"/>
  <c r="A107" i="231"/>
  <c r="B140" i="233"/>
  <c r="D230" i="237"/>
  <c r="C231" i="237"/>
  <c r="D137" i="229"/>
  <c r="C138" i="229"/>
  <c r="A140" i="225"/>
  <c r="H143" i="225"/>
  <c r="D133" i="233"/>
  <c r="A142" i="228"/>
  <c r="B133" i="237"/>
  <c r="B138" i="226"/>
  <c r="C136" i="232"/>
  <c r="A143" i="226"/>
  <c r="B111" i="124"/>
  <c r="B142" i="232"/>
  <c r="C134" i="233"/>
  <c r="D111" i="124"/>
  <c r="D102" i="231"/>
  <c r="C126" i="134"/>
  <c r="D135" i="232"/>
  <c r="A123" i="134"/>
  <c r="A128" i="230"/>
  <c r="D122" i="230"/>
  <c r="D140" i="226"/>
  <c r="A143" i="232"/>
  <c r="D138" i="241" l="1"/>
  <c r="C139" i="241"/>
  <c r="D142" i="240"/>
  <c r="C143" i="240"/>
  <c r="A143" i="229"/>
  <c r="B124" i="134"/>
  <c r="D125" i="134"/>
  <c r="A134" i="237"/>
  <c r="B105" i="231"/>
  <c r="C148" i="228"/>
  <c r="B132" i="230"/>
  <c r="B146" i="228"/>
  <c r="A142" i="233"/>
  <c r="D131" i="227"/>
  <c r="D132" i="227" s="1"/>
  <c r="B143" i="227"/>
  <c r="D147" i="228"/>
  <c r="B147" i="229"/>
  <c r="A115" i="124"/>
  <c r="C113" i="124"/>
  <c r="A108" i="231"/>
  <c r="B141" i="233"/>
  <c r="D231" i="237"/>
  <c r="C232" i="237"/>
  <c r="D138" i="229"/>
  <c r="C139" i="229"/>
  <c r="D134" i="233"/>
  <c r="G143" i="225"/>
  <c r="A141" i="225"/>
  <c r="H144" i="225"/>
  <c r="C137" i="232"/>
  <c r="A129" i="230"/>
  <c r="B139" i="226"/>
  <c r="B143" i="232"/>
  <c r="D141" i="226"/>
  <c r="C127" i="134"/>
  <c r="A124" i="134"/>
  <c r="D112" i="124"/>
  <c r="B134" i="237"/>
  <c r="D123" i="230"/>
  <c r="D103" i="231"/>
  <c r="C135" i="233"/>
  <c r="A144" i="227"/>
  <c r="D136" i="232"/>
  <c r="A144" i="232"/>
  <c r="A144" i="226"/>
  <c r="B112" i="124"/>
  <c r="A143" i="228"/>
  <c r="D139" i="241" l="1"/>
  <c r="C140" i="241"/>
  <c r="D143" i="240"/>
  <c r="C144" i="240"/>
  <c r="B106" i="231"/>
  <c r="B107" i="231" s="1"/>
  <c r="B125" i="134"/>
  <c r="A135" i="237"/>
  <c r="D126" i="134"/>
  <c r="A144" i="229"/>
  <c r="C149" i="228"/>
  <c r="B133" i="230"/>
  <c r="B147" i="228"/>
  <c r="A143" i="233"/>
  <c r="D133" i="227"/>
  <c r="D148" i="228"/>
  <c r="B148" i="229"/>
  <c r="A116" i="124"/>
  <c r="C114" i="124"/>
  <c r="A109" i="231"/>
  <c r="B142" i="233"/>
  <c r="B144" i="227"/>
  <c r="D232" i="237"/>
  <c r="C233" i="237"/>
  <c r="D139" i="229"/>
  <c r="C140" i="229"/>
  <c r="G144" i="225"/>
  <c r="A142" i="225"/>
  <c r="H145" i="225"/>
  <c r="D135" i="233"/>
  <c r="C136" i="233"/>
  <c r="D137" i="232"/>
  <c r="D142" i="226"/>
  <c r="D124" i="230"/>
  <c r="B140" i="226"/>
  <c r="A145" i="226"/>
  <c r="A130" i="230"/>
  <c r="A144" i="228"/>
  <c r="A145" i="227"/>
  <c r="A125" i="134"/>
  <c r="D104" i="231"/>
  <c r="C128" i="134"/>
  <c r="B135" i="237"/>
  <c r="B113" i="124"/>
  <c r="D113" i="124"/>
  <c r="C106" i="231"/>
  <c r="B144" i="232"/>
  <c r="C138" i="232"/>
  <c r="D140" i="241" l="1"/>
  <c r="C141" i="241"/>
  <c r="D144" i="240"/>
  <c r="C145" i="240"/>
  <c r="A136" i="237"/>
  <c r="A137" i="237" s="1"/>
  <c r="B126" i="134"/>
  <c r="B127" i="134" s="1"/>
  <c r="A145" i="229"/>
  <c r="A146" i="229" s="1"/>
  <c r="D127" i="134"/>
  <c r="D128" i="134" s="1"/>
  <c r="C150" i="228"/>
  <c r="B134" i="230"/>
  <c r="B148" i="228"/>
  <c r="A144" i="233"/>
  <c r="D134" i="227"/>
  <c r="D149" i="228"/>
  <c r="A117" i="124"/>
  <c r="B149" i="229"/>
  <c r="C115" i="124"/>
  <c r="A110" i="231"/>
  <c r="B143" i="233"/>
  <c r="B145" i="227"/>
  <c r="D136" i="233"/>
  <c r="C234" i="237"/>
  <c r="D233" i="237"/>
  <c r="D140" i="229"/>
  <c r="C141" i="229"/>
  <c r="G145" i="225"/>
  <c r="G146" i="225" s="1"/>
  <c r="A143" i="225"/>
  <c r="H146" i="225"/>
  <c r="D138" i="232"/>
  <c r="C139" i="232"/>
  <c r="D125" i="230"/>
  <c r="A126" i="134"/>
  <c r="B114" i="124"/>
  <c r="C129" i="134"/>
  <c r="D143" i="226"/>
  <c r="D105" i="231"/>
  <c r="B141" i="226"/>
  <c r="B136" i="237"/>
  <c r="C107" i="231"/>
  <c r="C137" i="233"/>
  <c r="A146" i="227"/>
  <c r="A131" i="230"/>
  <c r="D114" i="124"/>
  <c r="A145" i="228"/>
  <c r="A145" i="232"/>
  <c r="B108" i="231"/>
  <c r="A146" i="226"/>
  <c r="D141" i="241" l="1"/>
  <c r="C142" i="241"/>
  <c r="D145" i="240"/>
  <c r="C146" i="240"/>
  <c r="C151" i="228"/>
  <c r="B135" i="230"/>
  <c r="B149" i="228"/>
  <c r="B128" i="134"/>
  <c r="A145" i="233"/>
  <c r="D135" i="227"/>
  <c r="D150" i="228"/>
  <c r="A118" i="124"/>
  <c r="B150" i="229"/>
  <c r="A111" i="231"/>
  <c r="C116" i="124"/>
  <c r="B144" i="233"/>
  <c r="B146" i="227"/>
  <c r="D137" i="233"/>
  <c r="C235" i="237"/>
  <c r="D234" i="237"/>
  <c r="D141" i="229"/>
  <c r="C142" i="229"/>
  <c r="A144" i="225"/>
  <c r="H147" i="225"/>
  <c r="A147" i="227"/>
  <c r="A132" i="230"/>
  <c r="D144" i="226"/>
  <c r="A147" i="226"/>
  <c r="C138" i="233"/>
  <c r="B109" i="231"/>
  <c r="A147" i="229"/>
  <c r="D106" i="231"/>
  <c r="C108" i="231"/>
  <c r="A146" i="232"/>
  <c r="D115" i="124"/>
  <c r="B115" i="124"/>
  <c r="A146" i="228"/>
  <c r="B137" i="237"/>
  <c r="B142" i="226"/>
  <c r="B145" i="232"/>
  <c r="A127" i="134"/>
  <c r="D139" i="232"/>
  <c r="A138" i="237"/>
  <c r="D129" i="134"/>
  <c r="C140" i="232"/>
  <c r="C130" i="134"/>
  <c r="D126" i="230"/>
  <c r="D142" i="241" l="1"/>
  <c r="C143" i="241"/>
  <c r="D146" i="240"/>
  <c r="C147" i="240"/>
  <c r="C152" i="228"/>
  <c r="B136" i="230"/>
  <c r="B150" i="228"/>
  <c r="B129" i="134"/>
  <c r="A146" i="233"/>
  <c r="D136" i="227"/>
  <c r="D151" i="228"/>
  <c r="A119" i="124"/>
  <c r="B151" i="229"/>
  <c r="C117" i="124"/>
  <c r="A112" i="231"/>
  <c r="B145" i="233"/>
  <c r="B147" i="227"/>
  <c r="D138" i="233"/>
  <c r="C236" i="237"/>
  <c r="D235" i="237"/>
  <c r="D142" i="229"/>
  <c r="C143" i="229"/>
  <c r="G147" i="225"/>
  <c r="G148" i="225" s="1"/>
  <c r="A145" i="225"/>
  <c r="H148" i="225"/>
  <c r="B116" i="124"/>
  <c r="A148" i="226"/>
  <c r="D116" i="124"/>
  <c r="D107" i="231"/>
  <c r="A148" i="227"/>
  <c r="D127" i="230"/>
  <c r="C139" i="233"/>
  <c r="A139" i="237"/>
  <c r="A147" i="232"/>
  <c r="A133" i="230"/>
  <c r="D145" i="226"/>
  <c r="A128" i="134"/>
  <c r="C131" i="134"/>
  <c r="B138" i="237"/>
  <c r="C109" i="231"/>
  <c r="B146" i="232"/>
  <c r="C141" i="232"/>
  <c r="A147" i="228"/>
  <c r="A148" i="229"/>
  <c r="B143" i="226"/>
  <c r="D140" i="232"/>
  <c r="B110" i="231"/>
  <c r="D130" i="134"/>
  <c r="D143" i="241" l="1"/>
  <c r="C144" i="241"/>
  <c r="D147" i="240"/>
  <c r="C148" i="240"/>
  <c r="C153" i="228"/>
  <c r="B137" i="230"/>
  <c r="B130" i="134"/>
  <c r="B151" i="228"/>
  <c r="A147" i="233"/>
  <c r="D137" i="227"/>
  <c r="D152" i="228"/>
  <c r="B152" i="229"/>
  <c r="A120" i="124"/>
  <c r="C118" i="124"/>
  <c r="B146" i="233"/>
  <c r="A113" i="231"/>
  <c r="B148" i="227"/>
  <c r="C237" i="237"/>
  <c r="D236" i="237"/>
  <c r="D143" i="229"/>
  <c r="C144" i="229"/>
  <c r="A146" i="225"/>
  <c r="H149" i="225"/>
  <c r="D139" i="233"/>
  <c r="A148" i="228"/>
  <c r="A129" i="134"/>
  <c r="A134" i="230"/>
  <c r="C132" i="134"/>
  <c r="B111" i="231"/>
  <c r="A149" i="229"/>
  <c r="D128" i="230"/>
  <c r="D146" i="226"/>
  <c r="D141" i="232"/>
  <c r="C142" i="232"/>
  <c r="D131" i="134"/>
  <c r="D108" i="231"/>
  <c r="B139" i="237"/>
  <c r="B144" i="226"/>
  <c r="B147" i="232"/>
  <c r="C140" i="233"/>
  <c r="A149" i="227"/>
  <c r="D117" i="124"/>
  <c r="C110" i="231"/>
  <c r="A149" i="226"/>
  <c r="A140" i="237"/>
  <c r="A148" i="232"/>
  <c r="B117" i="124"/>
  <c r="D144" i="241" l="1"/>
  <c r="C145" i="241"/>
  <c r="D148" i="240"/>
  <c r="C149" i="240"/>
  <c r="C154" i="228"/>
  <c r="B138" i="230"/>
  <c r="B152" i="228"/>
  <c r="B131" i="134"/>
  <c r="A148" i="233"/>
  <c r="D138" i="227"/>
  <c r="D153" i="228"/>
  <c r="A121" i="124"/>
  <c r="B153" i="229"/>
  <c r="B147" i="233"/>
  <c r="C119" i="124"/>
  <c r="A114" i="231"/>
  <c r="B149" i="227"/>
  <c r="D140" i="233"/>
  <c r="D237" i="237"/>
  <c r="C238" i="237"/>
  <c r="D144" i="229"/>
  <c r="C145" i="229"/>
  <c r="G149" i="225"/>
  <c r="G150" i="225" s="1"/>
  <c r="A147" i="225"/>
  <c r="H150" i="225"/>
  <c r="B112" i="231"/>
  <c r="D132" i="134"/>
  <c r="B118" i="124"/>
  <c r="C141" i="233"/>
  <c r="C111" i="231"/>
  <c r="A141" i="237"/>
  <c r="A135" i="230"/>
  <c r="D147" i="226"/>
  <c r="A149" i="232"/>
  <c r="D142" i="232"/>
  <c r="A130" i="134"/>
  <c r="A150" i="229"/>
  <c r="D109" i="231"/>
  <c r="D118" i="124"/>
  <c r="A149" i="228"/>
  <c r="A150" i="226"/>
  <c r="B140" i="237"/>
  <c r="B148" i="232"/>
  <c r="B145" i="226"/>
  <c r="C143" i="232"/>
  <c r="A150" i="227"/>
  <c r="C133" i="134"/>
  <c r="D129" i="230"/>
  <c r="D145" i="241" l="1"/>
  <c r="C146" i="241"/>
  <c r="D149" i="240"/>
  <c r="C150" i="240"/>
  <c r="C155" i="228"/>
  <c r="B139" i="230"/>
  <c r="B153" i="228"/>
  <c r="B132" i="134"/>
  <c r="A149" i="233"/>
  <c r="D139" i="227"/>
  <c r="D154" i="228"/>
  <c r="A122" i="124"/>
  <c r="B154" i="229"/>
  <c r="B148" i="233"/>
  <c r="A115" i="231"/>
  <c r="C120" i="124"/>
  <c r="B150" i="227"/>
  <c r="C239" i="237"/>
  <c r="D238" i="237"/>
  <c r="D145" i="229"/>
  <c r="C146" i="229"/>
  <c r="D141" i="233"/>
  <c r="A148" i="225"/>
  <c r="H151" i="225"/>
  <c r="B113" i="231"/>
  <c r="D119" i="124"/>
  <c r="C134" i="134"/>
  <c r="C142" i="233"/>
  <c r="D148" i="226"/>
  <c r="B119" i="124"/>
  <c r="A142" i="237"/>
  <c r="D143" i="232"/>
  <c r="A150" i="228"/>
  <c r="B149" i="232"/>
  <c r="B146" i="226"/>
  <c r="D110" i="231"/>
  <c r="D133" i="134"/>
  <c r="A151" i="227"/>
  <c r="A136" i="230"/>
  <c r="A151" i="229"/>
  <c r="A131" i="134"/>
  <c r="B141" i="237"/>
  <c r="D130" i="230"/>
  <c r="C112" i="231"/>
  <c r="A150" i="232"/>
  <c r="C144" i="232"/>
  <c r="D146" i="241" l="1"/>
  <c r="C147" i="241"/>
  <c r="D150" i="240"/>
  <c r="C151" i="240"/>
  <c r="C156" i="228"/>
  <c r="B140" i="230"/>
  <c r="B154" i="228"/>
  <c r="B133" i="134"/>
  <c r="A150" i="233"/>
  <c r="D140" i="227"/>
  <c r="B155" i="229"/>
  <c r="D155" i="228"/>
  <c r="A123" i="124"/>
  <c r="B149" i="233"/>
  <c r="C121" i="124"/>
  <c r="A116" i="231"/>
  <c r="B151" i="227"/>
  <c r="D142" i="233"/>
  <c r="C240" i="237"/>
  <c r="D239" i="237"/>
  <c r="D146" i="229"/>
  <c r="C147" i="229"/>
  <c r="G151" i="225"/>
  <c r="G152" i="225" s="1"/>
  <c r="A149" i="225"/>
  <c r="H152" i="225"/>
  <c r="B114" i="231"/>
  <c r="D131" i="230"/>
  <c r="D111" i="231"/>
  <c r="C145" i="232"/>
  <c r="D144" i="232"/>
  <c r="A132" i="134"/>
  <c r="A152" i="229"/>
  <c r="A143" i="237"/>
  <c r="A137" i="230"/>
  <c r="D134" i="134"/>
  <c r="D149" i="226"/>
  <c r="B150" i="232"/>
  <c r="C143" i="233"/>
  <c r="C113" i="231"/>
  <c r="B142" i="237"/>
  <c r="A151" i="226"/>
  <c r="A151" i="228"/>
  <c r="C135" i="134"/>
  <c r="A152" i="227"/>
  <c r="B147" i="226"/>
  <c r="B120" i="124"/>
  <c r="D120" i="124"/>
  <c r="D147" i="241" l="1"/>
  <c r="C148" i="241"/>
  <c r="D151" i="240"/>
  <c r="C157" i="228"/>
  <c r="B141" i="230"/>
  <c r="B134" i="134"/>
  <c r="B155" i="228"/>
  <c r="A151" i="233"/>
  <c r="D141" i="227"/>
  <c r="A124" i="124"/>
  <c r="B156" i="229"/>
  <c r="D156" i="228"/>
  <c r="B150" i="233"/>
  <c r="C122" i="124"/>
  <c r="A117" i="231"/>
  <c r="B152" i="227"/>
  <c r="D143" i="233"/>
  <c r="D240" i="237"/>
  <c r="C241" i="237"/>
  <c r="D147" i="229"/>
  <c r="C148" i="229"/>
  <c r="A150" i="225"/>
  <c r="H153" i="225"/>
  <c r="B115" i="231"/>
  <c r="B116" i="231" s="1"/>
  <c r="B117" i="231" s="1"/>
  <c r="B118" i="231" s="1"/>
  <c r="B119" i="231" s="1"/>
  <c r="A153" i="227"/>
  <c r="C114" i="231"/>
  <c r="A144" i="237"/>
  <c r="B148" i="226"/>
  <c r="C136" i="134"/>
  <c r="D145" i="232"/>
  <c r="A152" i="228"/>
  <c r="D150" i="226"/>
  <c r="D112" i="231"/>
  <c r="C146" i="232"/>
  <c r="A153" i="229"/>
  <c r="B143" i="237"/>
  <c r="D135" i="134"/>
  <c r="D121" i="124"/>
  <c r="A151" i="232"/>
  <c r="A133" i="134"/>
  <c r="D132" i="230"/>
  <c r="B121" i="124"/>
  <c r="A152" i="226"/>
  <c r="A138" i="230"/>
  <c r="C144" i="233"/>
  <c r="D148" i="241" l="1"/>
  <c r="C149" i="241"/>
  <c r="D152" i="240"/>
  <c r="C153" i="240"/>
  <c r="C158" i="228"/>
  <c r="B142" i="230"/>
  <c r="B135" i="134"/>
  <c r="B156" i="228"/>
  <c r="A152" i="233"/>
  <c r="D142" i="227"/>
  <c r="B151" i="233"/>
  <c r="A125" i="124"/>
  <c r="B157" i="229"/>
  <c r="D157" i="228"/>
  <c r="C123" i="124"/>
  <c r="A118" i="231"/>
  <c r="B153" i="227"/>
  <c r="D144" i="233"/>
  <c r="D241" i="237"/>
  <c r="C242" i="237"/>
  <c r="D148" i="229"/>
  <c r="C149" i="229"/>
  <c r="B120" i="231"/>
  <c r="G153" i="225"/>
  <c r="G154" i="225" s="1"/>
  <c r="A151" i="225"/>
  <c r="H154" i="225"/>
  <c r="B122" i="124"/>
  <c r="D113" i="231"/>
  <c r="D122" i="124"/>
  <c r="B149" i="226"/>
  <c r="B151" i="232"/>
  <c r="D133" i="230"/>
  <c r="C145" i="233"/>
  <c r="A152" i="232"/>
  <c r="A134" i="134"/>
  <c r="A153" i="226"/>
  <c r="C137" i="134"/>
  <c r="A153" i="228"/>
  <c r="A145" i="237"/>
  <c r="C115" i="231"/>
  <c r="D136" i="134"/>
  <c r="A139" i="230"/>
  <c r="C147" i="232"/>
  <c r="A154" i="229"/>
  <c r="D146" i="232"/>
  <c r="A154" i="227"/>
  <c r="B144" i="237"/>
  <c r="D149" i="241" l="1"/>
  <c r="C150" i="241"/>
  <c r="D153" i="240"/>
  <c r="C154" i="240"/>
  <c r="C159" i="228"/>
  <c r="B143" i="230"/>
  <c r="B136" i="134"/>
  <c r="B157" i="228"/>
  <c r="A153" i="233"/>
  <c r="A126" i="124"/>
  <c r="D158" i="228"/>
  <c r="D143" i="227"/>
  <c r="B152" i="233"/>
  <c r="B158" i="229"/>
  <c r="C124" i="124"/>
  <c r="B154" i="227"/>
  <c r="A119" i="231"/>
  <c r="C158" i="226"/>
  <c r="B121" i="231"/>
  <c r="D242" i="237"/>
  <c r="C243" i="237"/>
  <c r="D149" i="229"/>
  <c r="C150" i="229"/>
  <c r="A152" i="225"/>
  <c r="H155" i="225"/>
  <c r="D147" i="232"/>
  <c r="A146" i="237"/>
  <c r="D145" i="233"/>
  <c r="A155" i="229"/>
  <c r="B152" i="232"/>
  <c r="D137" i="134"/>
  <c r="A135" i="134"/>
  <c r="D123" i="124"/>
  <c r="A154" i="226"/>
  <c r="D114" i="231"/>
  <c r="C148" i="232"/>
  <c r="D151" i="226"/>
  <c r="D134" i="230"/>
  <c r="C138" i="134"/>
  <c r="C116" i="231"/>
  <c r="B150" i="226"/>
  <c r="B123" i="124"/>
  <c r="A153" i="232"/>
  <c r="C146" i="233"/>
  <c r="A155" i="227"/>
  <c r="B145" i="237"/>
  <c r="A140" i="230"/>
  <c r="A154" i="228"/>
  <c r="D150" i="241" l="1"/>
  <c r="C151" i="241"/>
  <c r="D154" i="240"/>
  <c r="C155" i="240"/>
  <c r="B144" i="230"/>
  <c r="C160" i="228"/>
  <c r="B137" i="134"/>
  <c r="A154" i="233"/>
  <c r="B158" i="228"/>
  <c r="A127" i="124"/>
  <c r="A128" i="124" s="1"/>
  <c r="D159" i="228"/>
  <c r="B153" i="233"/>
  <c r="C125" i="124"/>
  <c r="B159" i="229"/>
  <c r="B155" i="227"/>
  <c r="A120" i="231"/>
  <c r="C159" i="226"/>
  <c r="B122" i="231"/>
  <c r="D243" i="237"/>
  <c r="C244" i="237"/>
  <c r="D150" i="229"/>
  <c r="C151" i="229"/>
  <c r="D144" i="227"/>
  <c r="G155" i="225"/>
  <c r="G156" i="225" s="1"/>
  <c r="A153" i="225"/>
  <c r="H156" i="225"/>
  <c r="D146" i="233"/>
  <c r="A156" i="229"/>
  <c r="A156" i="227"/>
  <c r="A155" i="228"/>
  <c r="A141" i="230"/>
  <c r="D124" i="124"/>
  <c r="B153" i="232"/>
  <c r="A147" i="237"/>
  <c r="C117" i="231"/>
  <c r="D138" i="134"/>
  <c r="C139" i="134"/>
  <c r="D148" i="232"/>
  <c r="C147" i="233"/>
  <c r="A155" i="226"/>
  <c r="A154" i="232"/>
  <c r="B124" i="124"/>
  <c r="D152" i="226"/>
  <c r="C149" i="232"/>
  <c r="A136" i="134"/>
  <c r="D115" i="231"/>
  <c r="D135" i="230"/>
  <c r="B146" i="237"/>
  <c r="D151" i="241" l="1"/>
  <c r="C152" i="241"/>
  <c r="D155" i="240"/>
  <c r="C156" i="240"/>
  <c r="B145" i="230"/>
  <c r="C161" i="228"/>
  <c r="B138" i="134"/>
  <c r="A155" i="233"/>
  <c r="B159" i="228"/>
  <c r="A129" i="124"/>
  <c r="D160" i="228"/>
  <c r="C126" i="124"/>
  <c r="B160" i="229"/>
  <c r="B154" i="233"/>
  <c r="B156" i="227"/>
  <c r="A121" i="231"/>
  <c r="C160" i="226"/>
  <c r="B123" i="231"/>
  <c r="C245" i="237"/>
  <c r="D244" i="237"/>
  <c r="D151" i="229"/>
  <c r="C152" i="229"/>
  <c r="D145" i="227"/>
  <c r="A154" i="225"/>
  <c r="H157" i="225"/>
  <c r="D147" i="233"/>
  <c r="C150" i="232"/>
  <c r="A137" i="134"/>
  <c r="D136" i="230"/>
  <c r="A156" i="226"/>
  <c r="A157" i="227"/>
  <c r="C118" i="231"/>
  <c r="A148" i="237"/>
  <c r="C140" i="134"/>
  <c r="D139" i="134"/>
  <c r="B125" i="124"/>
  <c r="C148" i="233"/>
  <c r="D116" i="231"/>
  <c r="B154" i="232"/>
  <c r="D153" i="226"/>
  <c r="D125" i="124"/>
  <c r="A156" i="228"/>
  <c r="A157" i="229"/>
  <c r="A155" i="232"/>
  <c r="D149" i="232"/>
  <c r="A142" i="230"/>
  <c r="B151" i="226"/>
  <c r="B147" i="237"/>
  <c r="D152" i="241" l="1"/>
  <c r="C153" i="241"/>
  <c r="D156" i="240"/>
  <c r="C157" i="240"/>
  <c r="B146" i="230"/>
  <c r="C162" i="228"/>
  <c r="B139" i="134"/>
  <c r="B160" i="228"/>
  <c r="A156" i="233"/>
  <c r="A130" i="124"/>
  <c r="D161" i="228"/>
  <c r="B155" i="233"/>
  <c r="C127" i="124"/>
  <c r="B161" i="229"/>
  <c r="B157" i="227"/>
  <c r="A122" i="231"/>
  <c r="C161" i="226"/>
  <c r="B124" i="231"/>
  <c r="C246" i="237"/>
  <c r="D245" i="237"/>
  <c r="D152" i="229"/>
  <c r="C153" i="229"/>
  <c r="D146" i="227"/>
  <c r="G157" i="225"/>
  <c r="G158" i="225" s="1"/>
  <c r="A155" i="225"/>
  <c r="H158" i="225"/>
  <c r="D148" i="233"/>
  <c r="B152" i="226"/>
  <c r="C141" i="134"/>
  <c r="A158" i="229"/>
  <c r="A138" i="134"/>
  <c r="D150" i="232"/>
  <c r="A149" i="237"/>
  <c r="A143" i="230"/>
  <c r="A157" i="226"/>
  <c r="D117" i="231"/>
  <c r="D126" i="124"/>
  <c r="A156" i="232"/>
  <c r="A157" i="228"/>
  <c r="B148" i="237"/>
  <c r="D140" i="134"/>
  <c r="C151" i="232"/>
  <c r="B155" i="232"/>
  <c r="D154" i="226"/>
  <c r="C119" i="231"/>
  <c r="D137" i="230"/>
  <c r="C149" i="233"/>
  <c r="A158" i="227"/>
  <c r="B126" i="124"/>
  <c r="D153" i="241" l="1"/>
  <c r="C154" i="241"/>
  <c r="D157" i="240"/>
  <c r="C158" i="240"/>
  <c r="B147" i="230"/>
  <c r="C163" i="228"/>
  <c r="B140" i="134"/>
  <c r="A157" i="233"/>
  <c r="B161" i="228"/>
  <c r="A131" i="124"/>
  <c r="B156" i="233"/>
  <c r="D162" i="228"/>
  <c r="C128" i="124"/>
  <c r="B162" i="229"/>
  <c r="A123" i="231"/>
  <c r="B158" i="227"/>
  <c r="C162" i="226"/>
  <c r="B125" i="231"/>
  <c r="D246" i="237"/>
  <c r="C247" i="237"/>
  <c r="D153" i="229"/>
  <c r="C154" i="229"/>
  <c r="D147" i="227"/>
  <c r="A156" i="225"/>
  <c r="H159" i="225"/>
  <c r="D149" i="233"/>
  <c r="C150" i="233"/>
  <c r="B149" i="237"/>
  <c r="A144" i="230"/>
  <c r="C120" i="231"/>
  <c r="A158" i="226"/>
  <c r="A157" i="232"/>
  <c r="C142" i="134"/>
  <c r="D138" i="230"/>
  <c r="D127" i="124"/>
  <c r="A159" i="227"/>
  <c r="D118" i="231"/>
  <c r="A150" i="237"/>
  <c r="A158" i="228"/>
  <c r="A159" i="229"/>
  <c r="B127" i="124"/>
  <c r="B156" i="232"/>
  <c r="D141" i="134"/>
  <c r="C152" i="232"/>
  <c r="B153" i="226"/>
  <c r="D155" i="226"/>
  <c r="A139" i="134"/>
  <c r="D151" i="232"/>
  <c r="D154" i="241" l="1"/>
  <c r="C155" i="241"/>
  <c r="D158" i="240"/>
  <c r="C159" i="240"/>
  <c r="B148" i="230"/>
  <c r="B149" i="230" s="1"/>
  <c r="C164" i="228"/>
  <c r="B141" i="134"/>
  <c r="A158" i="233"/>
  <c r="B162" i="228"/>
  <c r="A132" i="124"/>
  <c r="B157" i="233"/>
  <c r="D163" i="228"/>
  <c r="B163" i="229"/>
  <c r="C129" i="124"/>
  <c r="B159" i="227"/>
  <c r="A124" i="231"/>
  <c r="C163" i="226"/>
  <c r="B126" i="231"/>
  <c r="D150" i="233"/>
  <c r="D247" i="237"/>
  <c r="C248" i="237"/>
  <c r="D154" i="229"/>
  <c r="C155" i="229"/>
  <c r="D148" i="227"/>
  <c r="G159" i="225"/>
  <c r="A157" i="225"/>
  <c r="H160" i="225"/>
  <c r="C121" i="231"/>
  <c r="A160" i="229"/>
  <c r="A159" i="226"/>
  <c r="D128" i="124"/>
  <c r="A151" i="237"/>
  <c r="B157" i="232"/>
  <c r="A158" i="232"/>
  <c r="C153" i="232"/>
  <c r="D142" i="134"/>
  <c r="D119" i="231"/>
  <c r="A145" i="230"/>
  <c r="C151" i="233"/>
  <c r="A159" i="228"/>
  <c r="D139" i="230"/>
  <c r="B150" i="237"/>
  <c r="A140" i="134"/>
  <c r="A160" i="227"/>
  <c r="B128" i="124"/>
  <c r="B154" i="226"/>
  <c r="C143" i="134"/>
  <c r="D156" i="226"/>
  <c r="D152" i="232"/>
  <c r="D155" i="241" l="1"/>
  <c r="C156" i="241"/>
  <c r="D159" i="240"/>
  <c r="C160" i="240"/>
  <c r="C165" i="228"/>
  <c r="C166" i="228" s="1"/>
  <c r="B142" i="134"/>
  <c r="B163" i="228"/>
  <c r="A159" i="233"/>
  <c r="A133" i="124"/>
  <c r="C130" i="124"/>
  <c r="D164" i="228"/>
  <c r="B158" i="233"/>
  <c r="B164" i="229"/>
  <c r="B160" i="227"/>
  <c r="A125" i="231"/>
  <c r="C164" i="226"/>
  <c r="B127" i="231"/>
  <c r="D151" i="233"/>
  <c r="D248" i="237"/>
  <c r="C249" i="237"/>
  <c r="D155" i="229"/>
  <c r="C156" i="229"/>
  <c r="D149" i="227"/>
  <c r="G160" i="225"/>
  <c r="A158" i="225"/>
  <c r="H161" i="225"/>
  <c r="D157" i="226"/>
  <c r="A141" i="134"/>
  <c r="B129" i="124"/>
  <c r="C154" i="232"/>
  <c r="D129" i="124"/>
  <c r="C122" i="231"/>
  <c r="A161" i="227"/>
  <c r="D153" i="232"/>
  <c r="A146" i="230"/>
  <c r="C152" i="233"/>
  <c r="D120" i="231"/>
  <c r="A152" i="237"/>
  <c r="A160" i="226"/>
  <c r="C144" i="134"/>
  <c r="B155" i="226"/>
  <c r="D143" i="134"/>
  <c r="A161" i="229"/>
  <c r="B150" i="230"/>
  <c r="A159" i="232"/>
  <c r="A160" i="228"/>
  <c r="D140" i="230"/>
  <c r="B151" i="237"/>
  <c r="D156" i="241" l="1"/>
  <c r="C157" i="241"/>
  <c r="D160" i="240"/>
  <c r="C161" i="240"/>
  <c r="B143" i="134"/>
  <c r="B164" i="228"/>
  <c r="A160" i="233"/>
  <c r="A134" i="124"/>
  <c r="D165" i="228"/>
  <c r="C131" i="124"/>
  <c r="B159" i="233"/>
  <c r="B165" i="229"/>
  <c r="B161" i="227"/>
  <c r="C165" i="226"/>
  <c r="A126" i="231"/>
  <c r="B128" i="231"/>
  <c r="D152" i="233"/>
  <c r="C250" i="237"/>
  <c r="D249" i="237"/>
  <c r="D156" i="229"/>
  <c r="C157" i="229"/>
  <c r="D150" i="227"/>
  <c r="G161" i="225"/>
  <c r="A159" i="225"/>
  <c r="H162" i="225"/>
  <c r="B156" i="226"/>
  <c r="B152" i="237"/>
  <c r="C145" i="134"/>
  <c r="D158" i="226"/>
  <c r="A142" i="134"/>
  <c r="D154" i="232"/>
  <c r="A153" i="237"/>
  <c r="B130" i="124"/>
  <c r="D130" i="124"/>
  <c r="A162" i="229"/>
  <c r="B158" i="232"/>
  <c r="A160" i="232"/>
  <c r="B151" i="230"/>
  <c r="C153" i="233"/>
  <c r="C155" i="232"/>
  <c r="C167" i="228"/>
  <c r="D144" i="134"/>
  <c r="A162" i="227"/>
  <c r="A161" i="228"/>
  <c r="A161" i="226"/>
  <c r="D121" i="231"/>
  <c r="A147" i="230"/>
  <c r="C123" i="231"/>
  <c r="D141" i="230"/>
  <c r="D157" i="241" l="1"/>
  <c r="C158" i="241"/>
  <c r="D161" i="240"/>
  <c r="C162" i="240"/>
  <c r="B144" i="134"/>
  <c r="A161" i="233"/>
  <c r="B165" i="228"/>
  <c r="A135" i="124"/>
  <c r="D166" i="228"/>
  <c r="C132" i="124"/>
  <c r="B160" i="233"/>
  <c r="B162" i="227"/>
  <c r="C166" i="226"/>
  <c r="B166" i="229"/>
  <c r="A127" i="231"/>
  <c r="B129" i="231"/>
  <c r="D250" i="237"/>
  <c r="C251" i="237"/>
  <c r="D157" i="229"/>
  <c r="C158" i="229"/>
  <c r="D151" i="227"/>
  <c r="G162" i="225"/>
  <c r="A160" i="225"/>
  <c r="H163" i="225"/>
  <c r="D153" i="233"/>
  <c r="A143" i="134"/>
  <c r="A161" i="232"/>
  <c r="B157" i="226"/>
  <c r="A163" i="229"/>
  <c r="D159" i="226"/>
  <c r="B153" i="237"/>
  <c r="D145" i="134"/>
  <c r="A154" i="237"/>
  <c r="C156" i="232"/>
  <c r="C168" i="228"/>
  <c r="C154" i="233"/>
  <c r="D155" i="232"/>
  <c r="B152" i="230"/>
  <c r="C146" i="134"/>
  <c r="A163" i="227"/>
  <c r="B131" i="124"/>
  <c r="A148" i="230"/>
  <c r="C124" i="231"/>
  <c r="D142" i="230"/>
  <c r="D131" i="124"/>
  <c r="B159" i="232"/>
  <c r="A162" i="226"/>
  <c r="D122" i="231"/>
  <c r="A162" i="228"/>
  <c r="D158" i="241" l="1"/>
  <c r="C159" i="241"/>
  <c r="D162" i="240"/>
  <c r="C163" i="240"/>
  <c r="B145" i="134"/>
  <c r="B166" i="228"/>
  <c r="A162" i="233"/>
  <c r="A136" i="124"/>
  <c r="D167" i="228"/>
  <c r="B167" i="229"/>
  <c r="B161" i="233"/>
  <c r="C167" i="226"/>
  <c r="B163" i="227"/>
  <c r="C133" i="124"/>
  <c r="A128" i="231"/>
  <c r="B130" i="231"/>
  <c r="D156" i="232"/>
  <c r="D154" i="233"/>
  <c r="C252" i="237"/>
  <c r="D251" i="237"/>
  <c r="D158" i="229"/>
  <c r="C159" i="229"/>
  <c r="D152" i="227"/>
  <c r="G163" i="225"/>
  <c r="A161" i="225"/>
  <c r="H164" i="225"/>
  <c r="B158" i="226"/>
  <c r="A163" i="226"/>
  <c r="B153" i="230"/>
  <c r="A164" i="229"/>
  <c r="D160" i="226"/>
  <c r="D123" i="231"/>
  <c r="D143" i="230"/>
  <c r="A155" i="237"/>
  <c r="C169" i="228"/>
  <c r="B132" i="124"/>
  <c r="D132" i="124"/>
  <c r="A163" i="228"/>
  <c r="C157" i="232"/>
  <c r="B154" i="237"/>
  <c r="A164" i="227"/>
  <c r="C125" i="231"/>
  <c r="B160" i="232"/>
  <c r="A144" i="134"/>
  <c r="A162" i="232"/>
  <c r="A149" i="230"/>
  <c r="C155" i="233"/>
  <c r="D146" i="134"/>
  <c r="C147" i="134"/>
  <c r="C148" i="134" s="1"/>
  <c r="D159" i="241" l="1"/>
  <c r="C160" i="241"/>
  <c r="D163" i="240"/>
  <c r="C164" i="240"/>
  <c r="B167" i="228"/>
  <c r="B168" i="228" s="1"/>
  <c r="B146" i="134"/>
  <c r="B147" i="134" s="1"/>
  <c r="A137" i="124"/>
  <c r="A138" i="124" s="1"/>
  <c r="A163" i="233"/>
  <c r="B164" i="227"/>
  <c r="B168" i="229"/>
  <c r="C168" i="226"/>
  <c r="B162" i="233"/>
  <c r="C134" i="124"/>
  <c r="D168" i="228"/>
  <c r="A129" i="231"/>
  <c r="B131" i="231"/>
  <c r="D155" i="233"/>
  <c r="C253" i="237"/>
  <c r="D252" i="237"/>
  <c r="D159" i="229"/>
  <c r="C160" i="229"/>
  <c r="D153" i="227"/>
  <c r="G164" i="225"/>
  <c r="A162" i="225"/>
  <c r="H165" i="225"/>
  <c r="B159" i="226"/>
  <c r="A156" i="237"/>
  <c r="A165" i="229"/>
  <c r="D161" i="226"/>
  <c r="D157" i="232"/>
  <c r="A164" i="226"/>
  <c r="B133" i="124"/>
  <c r="C158" i="232"/>
  <c r="A145" i="134"/>
  <c r="C126" i="231"/>
  <c r="A163" i="232"/>
  <c r="A164" i="228"/>
  <c r="C170" i="228"/>
  <c r="A150" i="230"/>
  <c r="C156" i="233"/>
  <c r="D133" i="124"/>
  <c r="B155" i="237"/>
  <c r="A165" i="227"/>
  <c r="D147" i="134"/>
  <c r="B154" i="230"/>
  <c r="D144" i="230"/>
  <c r="B161" i="232"/>
  <c r="D124" i="231"/>
  <c r="C149" i="134"/>
  <c r="D160" i="241" l="1"/>
  <c r="C161" i="241"/>
  <c r="D164" i="240"/>
  <c r="A164" i="233"/>
  <c r="B165" i="227"/>
  <c r="C169" i="226"/>
  <c r="B163" i="233"/>
  <c r="B169" i="229"/>
  <c r="D169" i="228"/>
  <c r="C135" i="124"/>
  <c r="A130" i="231"/>
  <c r="B132" i="231"/>
  <c r="A139" i="124"/>
  <c r="C254" i="237"/>
  <c r="D253" i="237"/>
  <c r="D160" i="229"/>
  <c r="C161" i="229"/>
  <c r="D154" i="227"/>
  <c r="G165" i="225"/>
  <c r="A163" i="225"/>
  <c r="H166" i="225"/>
  <c r="D156" i="233"/>
  <c r="A166" i="229"/>
  <c r="A164" i="232"/>
  <c r="B169" i="228"/>
  <c r="D125" i="231"/>
  <c r="C127" i="231"/>
  <c r="A166" i="227"/>
  <c r="C159" i="232"/>
  <c r="A151" i="230"/>
  <c r="B160" i="226"/>
  <c r="B156" i="237"/>
  <c r="C150" i="134"/>
  <c r="D162" i="226"/>
  <c r="B134" i="124"/>
  <c r="C171" i="228"/>
  <c r="C157" i="233"/>
  <c r="D148" i="134"/>
  <c r="B148" i="134"/>
  <c r="D158" i="232"/>
  <c r="D145" i="230"/>
  <c r="B162" i="232"/>
  <c r="A157" i="237"/>
  <c r="B155" i="230"/>
  <c r="A146" i="134"/>
  <c r="D134" i="124"/>
  <c r="A165" i="226"/>
  <c r="A165" i="228"/>
  <c r="D161" i="241" l="1"/>
  <c r="C162" i="241"/>
  <c r="D165" i="240"/>
  <c r="C166" i="240"/>
  <c r="A165" i="233"/>
  <c r="B166" i="227"/>
  <c r="B164" i="233"/>
  <c r="D170" i="228"/>
  <c r="C136" i="124"/>
  <c r="B170" i="229"/>
  <c r="C170" i="226"/>
  <c r="A131" i="231"/>
  <c r="A140" i="124"/>
  <c r="B133" i="231"/>
  <c r="C255" i="237"/>
  <c r="D254" i="237"/>
  <c r="D161" i="229"/>
  <c r="C162" i="229"/>
  <c r="D149" i="134"/>
  <c r="D157" i="233"/>
  <c r="D155" i="227"/>
  <c r="G166" i="225"/>
  <c r="A164" i="225"/>
  <c r="H167" i="225"/>
  <c r="B161" i="226"/>
  <c r="C160" i="232"/>
  <c r="C128" i="231"/>
  <c r="D135" i="124"/>
  <c r="D126" i="231"/>
  <c r="B163" i="232"/>
  <c r="A158" i="237"/>
  <c r="A167" i="229"/>
  <c r="C158" i="233"/>
  <c r="D163" i="226"/>
  <c r="A152" i="230"/>
  <c r="A167" i="227"/>
  <c r="A166" i="228"/>
  <c r="A166" i="226"/>
  <c r="A147" i="134"/>
  <c r="D146" i="230"/>
  <c r="B157" i="237"/>
  <c r="B135" i="124"/>
  <c r="D159" i="232"/>
  <c r="B149" i="134"/>
  <c r="B156" i="230"/>
  <c r="C172" i="228"/>
  <c r="B170" i="228"/>
  <c r="C151" i="134"/>
  <c r="D162" i="241" l="1"/>
  <c r="C163" i="241"/>
  <c r="D166" i="240"/>
  <c r="C167" i="240"/>
  <c r="A166" i="233"/>
  <c r="A141" i="124"/>
  <c r="A142" i="124" s="1"/>
  <c r="B165" i="233"/>
  <c r="B167" i="227"/>
  <c r="D171" i="228"/>
  <c r="C137" i="124"/>
  <c r="B171" i="229"/>
  <c r="C171" i="226"/>
  <c r="A132" i="231"/>
  <c r="B134" i="231"/>
  <c r="D150" i="134"/>
  <c r="D255" i="237"/>
  <c r="C256" i="237"/>
  <c r="D162" i="229"/>
  <c r="C163" i="229"/>
  <c r="D156" i="227"/>
  <c r="G167" i="225"/>
  <c r="A165" i="225"/>
  <c r="H168" i="225"/>
  <c r="D158" i="233"/>
  <c r="D147" i="230"/>
  <c r="C129" i="231"/>
  <c r="A148" i="134"/>
  <c r="B171" i="228"/>
  <c r="B158" i="237"/>
  <c r="B162" i="226"/>
  <c r="A167" i="226"/>
  <c r="A153" i="230"/>
  <c r="C152" i="134"/>
  <c r="C159" i="233"/>
  <c r="B164" i="232"/>
  <c r="C161" i="232"/>
  <c r="A165" i="232"/>
  <c r="A168" i="227"/>
  <c r="A168" i="229"/>
  <c r="C173" i="228"/>
  <c r="A159" i="237"/>
  <c r="B136" i="124"/>
  <c r="D127" i="231"/>
  <c r="D160" i="232"/>
  <c r="D164" i="226"/>
  <c r="B157" i="230"/>
  <c r="B150" i="134"/>
  <c r="D136" i="124"/>
  <c r="A167" i="228"/>
  <c r="D163" i="241" l="1"/>
  <c r="C164" i="241"/>
  <c r="D167" i="240"/>
  <c r="C168" i="240"/>
  <c r="A167" i="233"/>
  <c r="B166" i="233"/>
  <c r="C138" i="124"/>
  <c r="B168" i="227"/>
  <c r="B172" i="229"/>
  <c r="D172" i="228"/>
  <c r="C172" i="226"/>
  <c r="A133" i="231"/>
  <c r="B135" i="231"/>
  <c r="A143" i="124"/>
  <c r="D151" i="134"/>
  <c r="D256" i="237"/>
  <c r="C257" i="237"/>
  <c r="D163" i="229"/>
  <c r="C164" i="229"/>
  <c r="D157" i="227"/>
  <c r="G168" i="225"/>
  <c r="A166" i="225"/>
  <c r="H169" i="225"/>
  <c r="D159" i="233"/>
  <c r="C174" i="228"/>
  <c r="A169" i="229"/>
  <c r="C153" i="134"/>
  <c r="D165" i="226"/>
  <c r="B163" i="226"/>
  <c r="D148" i="230"/>
  <c r="C130" i="231"/>
  <c r="B172" i="228"/>
  <c r="A149" i="134"/>
  <c r="A169" i="227"/>
  <c r="B159" i="237"/>
  <c r="D161" i="232"/>
  <c r="A166" i="232"/>
  <c r="B158" i="230"/>
  <c r="A168" i="226"/>
  <c r="A154" i="230"/>
  <c r="B137" i="124"/>
  <c r="B151" i="134"/>
  <c r="A160" i="237"/>
  <c r="A168" i="228"/>
  <c r="D137" i="124"/>
  <c r="C162" i="232"/>
  <c r="D128" i="231"/>
  <c r="C160" i="233"/>
  <c r="D164" i="241" l="1"/>
  <c r="C165" i="241"/>
  <c r="D168" i="240"/>
  <c r="C169" i="240"/>
  <c r="A168" i="233"/>
  <c r="B167" i="233"/>
  <c r="B169" i="227"/>
  <c r="B173" i="229"/>
  <c r="D173" i="228"/>
  <c r="D174" i="228" s="1"/>
  <c r="C139" i="124"/>
  <c r="C173" i="226"/>
  <c r="C174" i="226" s="1"/>
  <c r="A134" i="231"/>
  <c r="B136" i="231"/>
  <c r="D152" i="134"/>
  <c r="A144" i="124"/>
  <c r="C154" i="134"/>
  <c r="D257" i="237"/>
  <c r="C258" i="237"/>
  <c r="D164" i="229"/>
  <c r="C165" i="229"/>
  <c r="D158" i="227"/>
  <c r="G169" i="225"/>
  <c r="A167" i="225"/>
  <c r="H170" i="225"/>
  <c r="D160" i="233"/>
  <c r="C161" i="233"/>
  <c r="B152" i="134"/>
  <c r="D162" i="232"/>
  <c r="A150" i="134"/>
  <c r="B138" i="124"/>
  <c r="C131" i="231"/>
  <c r="B164" i="226"/>
  <c r="B165" i="226" s="1"/>
  <c r="B166" i="226" s="1"/>
  <c r="B167" i="226" s="1"/>
  <c r="B168" i="226" s="1"/>
  <c r="B169" i="226" s="1"/>
  <c r="B170" i="226" s="1"/>
  <c r="B171" i="226" s="1"/>
  <c r="B172" i="226" s="1"/>
  <c r="B173" i="226" s="1"/>
  <c r="B174" i="226" s="1"/>
  <c r="B160" i="237"/>
  <c r="D149" i="230"/>
  <c r="A170" i="229"/>
  <c r="B159" i="230"/>
  <c r="A167" i="232"/>
  <c r="D129" i="231"/>
  <c r="C163" i="232"/>
  <c r="B173" i="228"/>
  <c r="D138" i="124"/>
  <c r="D166" i="226"/>
  <c r="B165" i="232"/>
  <c r="A169" i="226"/>
  <c r="C175" i="228"/>
  <c r="A161" i="237"/>
  <c r="A169" i="228"/>
  <c r="A170" i="227"/>
  <c r="A155" i="230"/>
  <c r="D165" i="241" l="1"/>
  <c r="C166" i="241"/>
  <c r="D169" i="240"/>
  <c r="C170" i="240"/>
  <c r="A169" i="233"/>
  <c r="B174" i="229"/>
  <c r="B170" i="227"/>
  <c r="B168" i="233"/>
  <c r="C140" i="124"/>
  <c r="C175" i="226"/>
  <c r="A135" i="231"/>
  <c r="B137" i="231"/>
  <c r="A145" i="124"/>
  <c r="D153" i="134"/>
  <c r="C155" i="134"/>
  <c r="D258" i="237"/>
  <c r="C259" i="237"/>
  <c r="D165" i="229"/>
  <c r="C166" i="229"/>
  <c r="D159" i="227"/>
  <c r="G170" i="225"/>
  <c r="A168" i="225"/>
  <c r="H171" i="225"/>
  <c r="C132" i="231"/>
  <c r="C176" i="228"/>
  <c r="B161" i="237"/>
  <c r="D161" i="233"/>
  <c r="A156" i="230"/>
  <c r="A151" i="134"/>
  <c r="B153" i="134"/>
  <c r="A168" i="232"/>
  <c r="D167" i="226"/>
  <c r="A170" i="226"/>
  <c r="D130" i="231"/>
  <c r="B160" i="230"/>
  <c r="A171" i="229"/>
  <c r="D139" i="124"/>
  <c r="A162" i="237"/>
  <c r="B139" i="124"/>
  <c r="B166" i="232"/>
  <c r="A170" i="228"/>
  <c r="B175" i="226"/>
  <c r="C162" i="233"/>
  <c r="D175" i="228"/>
  <c r="C164" i="232"/>
  <c r="B174" i="228"/>
  <c r="D163" i="232"/>
  <c r="A171" i="227"/>
  <c r="D150" i="230"/>
  <c r="D166" i="241" l="1"/>
  <c r="C167" i="241"/>
  <c r="D170" i="240"/>
  <c r="C171" i="240"/>
  <c r="B171" i="227"/>
  <c r="B175" i="229"/>
  <c r="A170" i="233"/>
  <c r="B169" i="233"/>
  <c r="C141" i="124"/>
  <c r="C142" i="124" s="1"/>
  <c r="C176" i="226"/>
  <c r="A136" i="231"/>
  <c r="B138" i="231"/>
  <c r="D154" i="134"/>
  <c r="A146" i="124"/>
  <c r="C156" i="134"/>
  <c r="D162" i="233"/>
  <c r="D259" i="237"/>
  <c r="C260" i="237"/>
  <c r="D166" i="229"/>
  <c r="C167" i="229"/>
  <c r="D160" i="227"/>
  <c r="G171" i="225"/>
  <c r="A169" i="225"/>
  <c r="H172" i="225"/>
  <c r="C133" i="231"/>
  <c r="C134" i="231" s="1"/>
  <c r="C135" i="231" s="1"/>
  <c r="C136" i="231" s="1"/>
  <c r="C137" i="231" s="1"/>
  <c r="C138" i="231" s="1"/>
  <c r="C139" i="231" s="1"/>
  <c r="D168" i="226"/>
  <c r="B175" i="228"/>
  <c r="B162" i="237"/>
  <c r="C177" i="228"/>
  <c r="B167" i="232"/>
  <c r="C165" i="232"/>
  <c r="A171" i="226"/>
  <c r="D176" i="228"/>
  <c r="D164" i="232"/>
  <c r="A172" i="227"/>
  <c r="B161" i="230"/>
  <c r="A152" i="134"/>
  <c r="B154" i="134"/>
  <c r="A171" i="228"/>
  <c r="B140" i="124"/>
  <c r="C163" i="233"/>
  <c r="A169" i="232"/>
  <c r="A172" i="229"/>
  <c r="D131" i="231"/>
  <c r="D151" i="230"/>
  <c r="D140" i="124"/>
  <c r="B176" i="226"/>
  <c r="A157" i="230"/>
  <c r="A163" i="237"/>
  <c r="D167" i="241" l="1"/>
  <c r="C168" i="241"/>
  <c r="D171" i="240"/>
  <c r="C172" i="240"/>
  <c r="A171" i="233"/>
  <c r="A172" i="233" s="1"/>
  <c r="B170" i="233"/>
  <c r="B171" i="233" s="1"/>
  <c r="B176" i="229"/>
  <c r="B177" i="229" s="1"/>
  <c r="B172" i="227"/>
  <c r="B173" i="227" s="1"/>
  <c r="C177" i="226"/>
  <c r="C178" i="226" s="1"/>
  <c r="A137" i="231"/>
  <c r="B139" i="231"/>
  <c r="D155" i="134"/>
  <c r="A147" i="124"/>
  <c r="C157" i="134"/>
  <c r="C261" i="237"/>
  <c r="D260" i="237"/>
  <c r="D167" i="229"/>
  <c r="C168" i="229"/>
  <c r="D161" i="227"/>
  <c r="C140" i="231"/>
  <c r="G172" i="225"/>
  <c r="A170" i="225"/>
  <c r="H173" i="225"/>
  <c r="D163" i="233"/>
  <c r="B163" i="237"/>
  <c r="A158" i="230"/>
  <c r="D177" i="228"/>
  <c r="A153" i="134"/>
  <c r="A154" i="134" s="1"/>
  <c r="A172" i="226"/>
  <c r="C178" i="228"/>
  <c r="B155" i="134"/>
  <c r="D152" i="230"/>
  <c r="D169" i="226"/>
  <c r="B162" i="230"/>
  <c r="B177" i="226"/>
  <c r="C143" i="124"/>
  <c r="D132" i="231"/>
  <c r="C166" i="232"/>
  <c r="A164" i="237"/>
  <c r="B168" i="232"/>
  <c r="D141" i="124"/>
  <c r="B141" i="124"/>
  <c r="A172" i="228"/>
  <c r="A173" i="229"/>
  <c r="C164" i="233"/>
  <c r="B176" i="228"/>
  <c r="A170" i="232"/>
  <c r="D165" i="232"/>
  <c r="A173" i="227"/>
  <c r="D168" i="241" l="1"/>
  <c r="C169" i="241"/>
  <c r="D172" i="240"/>
  <c r="C173" i="240"/>
  <c r="A138" i="231"/>
  <c r="B140" i="231"/>
  <c r="D156" i="134"/>
  <c r="A148" i="124"/>
  <c r="C158" i="134"/>
  <c r="C141" i="231"/>
  <c r="C262" i="237"/>
  <c r="D261" i="237"/>
  <c r="D168" i="229"/>
  <c r="C169" i="229"/>
  <c r="D162" i="227"/>
  <c r="A155" i="134"/>
  <c r="G173" i="225"/>
  <c r="A171" i="225"/>
  <c r="H174" i="225"/>
  <c r="D164" i="233"/>
  <c r="A165" i="237"/>
  <c r="D166" i="232"/>
  <c r="B169" i="232"/>
  <c r="B178" i="229"/>
  <c r="C167" i="232"/>
  <c r="D170" i="226"/>
  <c r="B174" i="227"/>
  <c r="A174" i="229"/>
  <c r="B163" i="230"/>
  <c r="C165" i="233"/>
  <c r="A173" i="228"/>
  <c r="D178" i="228"/>
  <c r="D153" i="230"/>
  <c r="A174" i="227"/>
  <c r="B177" i="228"/>
  <c r="B172" i="233"/>
  <c r="B142" i="124"/>
  <c r="B178" i="226"/>
  <c r="B156" i="134"/>
  <c r="C179" i="226"/>
  <c r="B164" i="237"/>
  <c r="A173" i="226"/>
  <c r="C144" i="124"/>
  <c r="C179" i="228"/>
  <c r="D133" i="231"/>
  <c r="A159" i="230"/>
  <c r="A173" i="233"/>
  <c r="D142" i="124"/>
  <c r="D169" i="241" l="1"/>
  <c r="C170" i="241"/>
  <c r="D173" i="240"/>
  <c r="C174" i="240"/>
  <c r="A139" i="231"/>
  <c r="B141" i="231"/>
  <c r="D157" i="134"/>
  <c r="A149" i="124"/>
  <c r="C159" i="134"/>
  <c r="C142" i="231"/>
  <c r="A156" i="134"/>
  <c r="C263" i="237"/>
  <c r="D262" i="237"/>
  <c r="D169" i="229"/>
  <c r="C170" i="229"/>
  <c r="D163" i="227"/>
  <c r="G174" i="225"/>
  <c r="A172" i="225"/>
  <c r="H175" i="225"/>
  <c r="D165" i="233"/>
  <c r="D154" i="230"/>
  <c r="A174" i="233"/>
  <c r="A174" i="228"/>
  <c r="D134" i="231"/>
  <c r="A160" i="230"/>
  <c r="A175" i="229"/>
  <c r="D179" i="228"/>
  <c r="A166" i="237"/>
  <c r="C145" i="124"/>
  <c r="D171" i="226"/>
  <c r="B179" i="226"/>
  <c r="D167" i="232"/>
  <c r="A174" i="226"/>
  <c r="C180" i="226"/>
  <c r="B175" i="227"/>
  <c r="B173" i="233"/>
  <c r="B164" i="230"/>
  <c r="B178" i="228"/>
  <c r="C166" i="233"/>
  <c r="B165" i="237"/>
  <c r="D143" i="124"/>
  <c r="C168" i="232"/>
  <c r="B157" i="134"/>
  <c r="B170" i="232"/>
  <c r="B179" i="229"/>
  <c r="A171" i="232"/>
  <c r="C180" i="228"/>
  <c r="B143" i="124"/>
  <c r="A175" i="227"/>
  <c r="D170" i="241" l="1"/>
  <c r="C171" i="241"/>
  <c r="D174" i="240"/>
  <c r="A140" i="231"/>
  <c r="B142" i="231"/>
  <c r="D158" i="134"/>
  <c r="C160" i="134"/>
  <c r="A150" i="124"/>
  <c r="C143" i="231"/>
  <c r="A157" i="134"/>
  <c r="D263" i="237"/>
  <c r="C264" i="237"/>
  <c r="D170" i="229"/>
  <c r="C171" i="229"/>
  <c r="D164" i="227"/>
  <c r="G175" i="225"/>
  <c r="A173" i="225"/>
  <c r="H176" i="225"/>
  <c r="D166" i="233"/>
  <c r="B166" i="237"/>
  <c r="D135" i="231"/>
  <c r="D144" i="124"/>
  <c r="D172" i="226"/>
  <c r="C181" i="228"/>
  <c r="A161" i="230"/>
  <c r="B158" i="134"/>
  <c r="A167" i="237"/>
  <c r="A175" i="228"/>
  <c r="A176" i="227"/>
  <c r="B180" i="226"/>
  <c r="B179" i="228"/>
  <c r="C181" i="226"/>
  <c r="B180" i="229"/>
  <c r="B144" i="124"/>
  <c r="A175" i="226"/>
  <c r="D155" i="230"/>
  <c r="B174" i="233"/>
  <c r="D168" i="232"/>
  <c r="C167" i="233"/>
  <c r="D180" i="228"/>
  <c r="B165" i="230"/>
  <c r="B176" i="227"/>
  <c r="A176" i="229"/>
  <c r="C146" i="124"/>
  <c r="A172" i="232"/>
  <c r="A175" i="233"/>
  <c r="C169" i="232"/>
  <c r="D171" i="241" l="1"/>
  <c r="C172" i="241"/>
  <c r="D175" i="240"/>
  <c r="C176" i="240"/>
  <c r="A141" i="231"/>
  <c r="B143" i="231"/>
  <c r="D159" i="134"/>
  <c r="C161" i="134"/>
  <c r="A151" i="124"/>
  <c r="C144" i="231"/>
  <c r="A158" i="134"/>
  <c r="D264" i="237"/>
  <c r="C265" i="237"/>
  <c r="D171" i="229"/>
  <c r="C172" i="229"/>
  <c r="D165" i="227"/>
  <c r="G176" i="225"/>
  <c r="A174" i="225"/>
  <c r="H177" i="225"/>
  <c r="D167" i="233"/>
  <c r="B180" i="228"/>
  <c r="A176" i="228"/>
  <c r="A177" i="229"/>
  <c r="D169" i="232"/>
  <c r="A177" i="227"/>
  <c r="D145" i="124"/>
  <c r="B166" i="230"/>
  <c r="A168" i="237"/>
  <c r="B177" i="227"/>
  <c r="B181" i="229"/>
  <c r="C182" i="226"/>
  <c r="D156" i="230"/>
  <c r="A176" i="233"/>
  <c r="B175" i="233"/>
  <c r="C147" i="124"/>
  <c r="B181" i="226"/>
  <c r="A176" i="226"/>
  <c r="D181" i="228"/>
  <c r="B145" i="124"/>
  <c r="C182" i="228"/>
  <c r="D136" i="231"/>
  <c r="A162" i="230"/>
  <c r="C168" i="233"/>
  <c r="D173" i="226"/>
  <c r="B171" i="232"/>
  <c r="B167" i="237"/>
  <c r="B159" i="134"/>
  <c r="C170" i="232"/>
  <c r="A173" i="232"/>
  <c r="D172" i="241" l="1"/>
  <c r="C173" i="241"/>
  <c r="D176" i="240"/>
  <c r="C177" i="240"/>
  <c r="A142" i="231"/>
  <c r="A143" i="231" s="1"/>
  <c r="B144" i="231"/>
  <c r="D160" i="134"/>
  <c r="A152" i="124"/>
  <c r="C162" i="134"/>
  <c r="C145" i="231"/>
  <c r="A159" i="134"/>
  <c r="C266" i="237"/>
  <c r="D265" i="237"/>
  <c r="D172" i="229"/>
  <c r="C173" i="229"/>
  <c r="D168" i="233"/>
  <c r="D166" i="227"/>
  <c r="G177" i="225"/>
  <c r="A175" i="225"/>
  <c r="H178" i="225"/>
  <c r="D174" i="226"/>
  <c r="C169" i="233"/>
  <c r="D137" i="231"/>
  <c r="B182" i="229"/>
  <c r="A177" i="226"/>
  <c r="B146" i="124"/>
  <c r="C171" i="232"/>
  <c r="D157" i="230"/>
  <c r="D170" i="232"/>
  <c r="B160" i="134"/>
  <c r="C183" i="226"/>
  <c r="A178" i="227"/>
  <c r="B176" i="233"/>
  <c r="B167" i="230"/>
  <c r="A178" i="229"/>
  <c r="A177" i="228"/>
  <c r="B178" i="227"/>
  <c r="B181" i="228"/>
  <c r="B168" i="237"/>
  <c r="C183" i="228"/>
  <c r="D182" i="228"/>
  <c r="B182" i="226"/>
  <c r="C148" i="124"/>
  <c r="A163" i="230"/>
  <c r="D146" i="124"/>
  <c r="A169" i="237"/>
  <c r="A177" i="233"/>
  <c r="B172" i="232"/>
  <c r="A174" i="232"/>
  <c r="D173" i="241" l="1"/>
  <c r="C174" i="241"/>
  <c r="D177" i="240"/>
  <c r="C178" i="240"/>
  <c r="B145" i="231"/>
  <c r="D161" i="134"/>
  <c r="C163" i="134"/>
  <c r="C164" i="134" s="1"/>
  <c r="A153" i="124"/>
  <c r="C146" i="231"/>
  <c r="A160" i="134"/>
  <c r="C267" i="237"/>
  <c r="D266" i="237"/>
  <c r="D173" i="229"/>
  <c r="C174" i="229"/>
  <c r="D169" i="233"/>
  <c r="D167" i="227"/>
  <c r="G178" i="225"/>
  <c r="A176" i="225"/>
  <c r="H179" i="225"/>
  <c r="B168" i="230"/>
  <c r="A178" i="228"/>
  <c r="B161" i="134"/>
  <c r="A164" i="230"/>
  <c r="A178" i="233"/>
  <c r="C149" i="124"/>
  <c r="A170" i="237"/>
  <c r="C184" i="226"/>
  <c r="A175" i="232"/>
  <c r="D158" i="230"/>
  <c r="D138" i="231"/>
  <c r="D147" i="124"/>
  <c r="C184" i="228"/>
  <c r="B177" i="233"/>
  <c r="B147" i="124"/>
  <c r="C170" i="233"/>
  <c r="B183" i="226"/>
  <c r="A178" i="226"/>
  <c r="D183" i="228"/>
  <c r="B169" i="237"/>
  <c r="B182" i="228"/>
  <c r="B183" i="229"/>
  <c r="B173" i="232"/>
  <c r="A179" i="229"/>
  <c r="C172" i="232"/>
  <c r="A179" i="227"/>
  <c r="D171" i="232"/>
  <c r="A144" i="231"/>
  <c r="B179" i="227"/>
  <c r="D175" i="226"/>
  <c r="D174" i="241" l="1"/>
  <c r="C175" i="241"/>
  <c r="D178" i="240"/>
  <c r="C179" i="240"/>
  <c r="B146" i="231"/>
  <c r="D162" i="134"/>
  <c r="A154" i="124"/>
  <c r="C165" i="134"/>
  <c r="C147" i="231"/>
  <c r="A161" i="134"/>
  <c r="C268" i="237"/>
  <c r="D267" i="237"/>
  <c r="D174" i="229"/>
  <c r="C175" i="229"/>
  <c r="D168" i="227"/>
  <c r="G179" i="225"/>
  <c r="A177" i="225"/>
  <c r="H180" i="225"/>
  <c r="D170" i="233"/>
  <c r="A165" i="230"/>
  <c r="A180" i="229"/>
  <c r="A179" i="233"/>
  <c r="B174" i="232"/>
  <c r="A176" i="232"/>
  <c r="C185" i="228"/>
  <c r="B162" i="134"/>
  <c r="B169" i="230"/>
  <c r="C173" i="232"/>
  <c r="B184" i="229"/>
  <c r="D176" i="226"/>
  <c r="B184" i="226"/>
  <c r="D139" i="231"/>
  <c r="A179" i="228"/>
  <c r="B148" i="124"/>
  <c r="B178" i="233"/>
  <c r="D159" i="230"/>
  <c r="A180" i="227"/>
  <c r="A179" i="226"/>
  <c r="C185" i="226"/>
  <c r="D184" i="228"/>
  <c r="B170" i="237"/>
  <c r="C150" i="124"/>
  <c r="A145" i="231"/>
  <c r="A171" i="237"/>
  <c r="B183" i="228"/>
  <c r="D148" i="124"/>
  <c r="C171" i="233"/>
  <c r="D172" i="232"/>
  <c r="B180" i="227"/>
  <c r="D175" i="241" l="1"/>
  <c r="C176" i="241"/>
  <c r="D179" i="240"/>
  <c r="C180" i="240"/>
  <c r="B147" i="231"/>
  <c r="D163" i="134"/>
  <c r="C166" i="134"/>
  <c r="A155" i="124"/>
  <c r="C148" i="231"/>
  <c r="A162" i="134"/>
  <c r="D171" i="233"/>
  <c r="C269" i="237"/>
  <c r="D268" i="237"/>
  <c r="D175" i="229"/>
  <c r="C176" i="229"/>
  <c r="D169" i="227"/>
  <c r="G180" i="225"/>
  <c r="A178" i="225"/>
  <c r="H181" i="225"/>
  <c r="D173" i="232"/>
  <c r="B179" i="233"/>
  <c r="A166" i="230"/>
  <c r="A180" i="228"/>
  <c r="D140" i="231"/>
  <c r="B185" i="226"/>
  <c r="B163" i="134"/>
  <c r="C174" i="232"/>
  <c r="A180" i="233"/>
  <c r="C172" i="233"/>
  <c r="C151" i="124"/>
  <c r="A180" i="226"/>
  <c r="A177" i="232"/>
  <c r="A172" i="237"/>
  <c r="D185" i="228"/>
  <c r="A181" i="227"/>
  <c r="B175" i="232"/>
  <c r="C186" i="226"/>
  <c r="D149" i="124"/>
  <c r="B181" i="227"/>
  <c r="B185" i="229"/>
  <c r="D177" i="226"/>
  <c r="B171" i="237"/>
  <c r="B170" i="230"/>
  <c r="D160" i="230"/>
  <c r="A146" i="231"/>
  <c r="B149" i="124"/>
  <c r="A181" i="229"/>
  <c r="B184" i="228"/>
  <c r="C186" i="228"/>
  <c r="D176" i="241" l="1"/>
  <c r="C177" i="241"/>
  <c r="D180" i="240"/>
  <c r="C181" i="240"/>
  <c r="B148" i="231"/>
  <c r="D164" i="134"/>
  <c r="C167" i="134"/>
  <c r="A156" i="124"/>
  <c r="C149" i="231"/>
  <c r="A163" i="134"/>
  <c r="D269" i="237"/>
  <c r="C270" i="237"/>
  <c r="D176" i="229"/>
  <c r="C177" i="229"/>
  <c r="D174" i="232"/>
  <c r="D170" i="227"/>
  <c r="G181" i="225"/>
  <c r="A179" i="225"/>
  <c r="H182" i="225"/>
  <c r="D172" i="233"/>
  <c r="B180" i="233"/>
  <c r="B182" i="227"/>
  <c r="C173" i="233"/>
  <c r="D178" i="226"/>
  <c r="B186" i="229"/>
  <c r="D161" i="230"/>
  <c r="A178" i="232"/>
  <c r="B176" i="232"/>
  <c r="A173" i="237"/>
  <c r="C175" i="232"/>
  <c r="D150" i="124"/>
  <c r="D186" i="228"/>
  <c r="B185" i="228"/>
  <c r="C187" i="226"/>
  <c r="C187" i="228"/>
  <c r="A182" i="229"/>
  <c r="A147" i="231"/>
  <c r="B150" i="124"/>
  <c r="C152" i="124"/>
  <c r="B172" i="237"/>
  <c r="B186" i="226"/>
  <c r="A182" i="227"/>
  <c r="A181" i="233"/>
  <c r="A181" i="226"/>
  <c r="B171" i="230"/>
  <c r="A167" i="230"/>
  <c r="A181" i="228"/>
  <c r="D141" i="231"/>
  <c r="B164" i="134"/>
  <c r="D177" i="241" l="1"/>
  <c r="C178" i="241"/>
  <c r="D181" i="240"/>
  <c r="C182" i="240"/>
  <c r="B149" i="231"/>
  <c r="D165" i="134"/>
  <c r="C168" i="134"/>
  <c r="A157" i="124"/>
  <c r="C150" i="231"/>
  <c r="A164" i="134"/>
  <c r="D173" i="233"/>
  <c r="D270" i="237"/>
  <c r="C271" i="237"/>
  <c r="D177" i="229"/>
  <c r="C178" i="229"/>
  <c r="D171" i="227"/>
  <c r="G182" i="225"/>
  <c r="A180" i="225"/>
  <c r="H183" i="225"/>
  <c r="D175" i="232"/>
  <c r="A183" i="227"/>
  <c r="D179" i="226"/>
  <c r="A182" i="226"/>
  <c r="C153" i="124"/>
  <c r="D151" i="124"/>
  <c r="B186" i="228"/>
  <c r="C188" i="226"/>
  <c r="A174" i="237"/>
  <c r="B173" i="237"/>
  <c r="A148" i="231"/>
  <c r="B183" i="227"/>
  <c r="C176" i="232"/>
  <c r="B187" i="229"/>
  <c r="C174" i="233"/>
  <c r="D142" i="231"/>
  <c r="A179" i="232"/>
  <c r="B181" i="233"/>
  <c r="B165" i="134"/>
  <c r="A182" i="228"/>
  <c r="A168" i="230"/>
  <c r="C188" i="228"/>
  <c r="A183" i="229"/>
  <c r="B187" i="226"/>
  <c r="D162" i="230"/>
  <c r="B151" i="124"/>
  <c r="D187" i="228"/>
  <c r="A182" i="233"/>
  <c r="D178" i="241" l="1"/>
  <c r="C179" i="241"/>
  <c r="D182" i="240"/>
  <c r="B150" i="231"/>
  <c r="D166" i="134"/>
  <c r="C169" i="134"/>
  <c r="C170" i="134" s="1"/>
  <c r="A158" i="124"/>
  <c r="C151" i="231"/>
  <c r="A165" i="134"/>
  <c r="C272" i="237"/>
  <c r="D271" i="237"/>
  <c r="D178" i="229"/>
  <c r="C179" i="229"/>
  <c r="D172" i="227"/>
  <c r="G183" i="225"/>
  <c r="A181" i="225"/>
  <c r="H184" i="225"/>
  <c r="D174" i="233"/>
  <c r="D163" i="230"/>
  <c r="D180" i="226"/>
  <c r="A169" i="230"/>
  <c r="D143" i="231"/>
  <c r="D188" i="228"/>
  <c r="B182" i="233"/>
  <c r="C177" i="232"/>
  <c r="A183" i="233"/>
  <c r="B174" i="237"/>
  <c r="B172" i="230"/>
  <c r="B188" i="229"/>
  <c r="A180" i="232"/>
  <c r="B188" i="226"/>
  <c r="C189" i="226"/>
  <c r="D152" i="124"/>
  <c r="A183" i="228"/>
  <c r="A183" i="226"/>
  <c r="B187" i="228"/>
  <c r="B184" i="227"/>
  <c r="B152" i="124"/>
  <c r="C154" i="124"/>
  <c r="A184" i="229"/>
  <c r="B166" i="134"/>
  <c r="C175" i="233"/>
  <c r="A184" i="227"/>
  <c r="A149" i="231"/>
  <c r="B177" i="232"/>
  <c r="D176" i="232"/>
  <c r="A175" i="237"/>
  <c r="C189" i="228"/>
  <c r="D179" i="241" l="1"/>
  <c r="C180" i="241"/>
  <c r="D183" i="240"/>
  <c r="C184" i="240"/>
  <c r="B151" i="231"/>
  <c r="D167" i="134"/>
  <c r="C171" i="134"/>
  <c r="A159" i="124"/>
  <c r="C152" i="231"/>
  <c r="A166" i="134"/>
  <c r="D272" i="237"/>
  <c r="C273" i="237"/>
  <c r="D179" i="229"/>
  <c r="C180" i="229"/>
  <c r="D175" i="233"/>
  <c r="D173" i="227"/>
  <c r="G184" i="225"/>
  <c r="A182" i="225"/>
  <c r="H185" i="225"/>
  <c r="B178" i="232"/>
  <c r="C190" i="226"/>
  <c r="B183" i="233"/>
  <c r="D153" i="124"/>
  <c r="A184" i="226"/>
  <c r="D189" i="228"/>
  <c r="C190" i="228"/>
  <c r="A176" i="237"/>
  <c r="C178" i="232"/>
  <c r="A185" i="229"/>
  <c r="D181" i="226"/>
  <c r="A184" i="228"/>
  <c r="D144" i="231"/>
  <c r="C155" i="124"/>
  <c r="B189" i="226"/>
  <c r="B188" i="228"/>
  <c r="B173" i="230"/>
  <c r="A184" i="233"/>
  <c r="D177" i="232"/>
  <c r="A170" i="230"/>
  <c r="A185" i="227"/>
  <c r="C176" i="233"/>
  <c r="A181" i="232"/>
  <c r="B175" i="237"/>
  <c r="B167" i="134"/>
  <c r="D164" i="230"/>
  <c r="A150" i="231"/>
  <c r="B189" i="229"/>
  <c r="B153" i="124"/>
  <c r="B185" i="227"/>
  <c r="D180" i="241" l="1"/>
  <c r="C181" i="241"/>
  <c r="D184" i="240"/>
  <c r="C185" i="240"/>
  <c r="B152" i="231"/>
  <c r="D168" i="134"/>
  <c r="C172" i="134"/>
  <c r="A160" i="124"/>
  <c r="C153" i="231"/>
  <c r="A167" i="134"/>
  <c r="D176" i="233"/>
  <c r="D273" i="237"/>
  <c r="C274" i="237"/>
  <c r="D180" i="229"/>
  <c r="C181" i="229"/>
  <c r="D174" i="227"/>
  <c r="G185" i="225"/>
  <c r="A183" i="225"/>
  <c r="H186" i="225"/>
  <c r="D178" i="232"/>
  <c r="D145" i="231"/>
  <c r="D190" i="228"/>
  <c r="A186" i="227"/>
  <c r="B176" i="237"/>
  <c r="A151" i="231"/>
  <c r="A185" i="226"/>
  <c r="D165" i="230"/>
  <c r="B184" i="233"/>
  <c r="C191" i="226"/>
  <c r="D182" i="226"/>
  <c r="C179" i="232"/>
  <c r="A185" i="233"/>
  <c r="C177" i="233"/>
  <c r="B154" i="124"/>
  <c r="A171" i="230"/>
  <c r="B174" i="230"/>
  <c r="D154" i="124"/>
  <c r="B168" i="134"/>
  <c r="A186" i="229"/>
  <c r="C156" i="124"/>
  <c r="B189" i="228"/>
  <c r="B190" i="229"/>
  <c r="A185" i="228"/>
  <c r="B186" i="227"/>
  <c r="B190" i="226"/>
  <c r="B179" i="232"/>
  <c r="C191" i="228"/>
  <c r="A177" i="237"/>
  <c r="D181" i="241" l="1"/>
  <c r="C182" i="241"/>
  <c r="D185" i="240"/>
  <c r="C186" i="240"/>
  <c r="B153" i="231"/>
  <c r="B154" i="231" s="1"/>
  <c r="D169" i="134"/>
  <c r="C173" i="134"/>
  <c r="A161" i="124"/>
  <c r="C154" i="231"/>
  <c r="A168" i="134"/>
  <c r="D274" i="237"/>
  <c r="C275" i="237"/>
  <c r="D181" i="229"/>
  <c r="C182" i="229"/>
  <c r="D175" i="227"/>
  <c r="G186" i="225"/>
  <c r="A184" i="225"/>
  <c r="H187" i="225"/>
  <c r="D177" i="233"/>
  <c r="B177" i="237"/>
  <c r="A152" i="231"/>
  <c r="B191" i="226"/>
  <c r="C180" i="232"/>
  <c r="D179" i="232"/>
  <c r="B175" i="230"/>
  <c r="B185" i="233"/>
  <c r="A186" i="226"/>
  <c r="B191" i="229"/>
  <c r="A186" i="228"/>
  <c r="A178" i="237"/>
  <c r="B155" i="124"/>
  <c r="C192" i="228"/>
  <c r="D146" i="231"/>
  <c r="C178" i="233"/>
  <c r="B190" i="228"/>
  <c r="A182" i="232"/>
  <c r="A187" i="227"/>
  <c r="D155" i="124"/>
  <c r="B187" i="227"/>
  <c r="B169" i="134"/>
  <c r="D191" i="228"/>
  <c r="A187" i="229"/>
  <c r="C192" i="226"/>
  <c r="D183" i="226"/>
  <c r="C157" i="124"/>
  <c r="A186" i="233"/>
  <c r="D166" i="230"/>
  <c r="B180" i="232"/>
  <c r="D182" i="241" l="1"/>
  <c r="C183" i="241"/>
  <c r="D186" i="240"/>
  <c r="C187" i="240"/>
  <c r="D170" i="134"/>
  <c r="C174" i="134"/>
  <c r="A162" i="124"/>
  <c r="C155" i="231"/>
  <c r="A169" i="134"/>
  <c r="C276" i="237"/>
  <c r="D275" i="237"/>
  <c r="D182" i="229"/>
  <c r="C183" i="229"/>
  <c r="D176" i="227"/>
  <c r="G187" i="225"/>
  <c r="A185" i="225"/>
  <c r="H188" i="225"/>
  <c r="D178" i="233"/>
  <c r="A179" i="237"/>
  <c r="A187" i="226"/>
  <c r="D156" i="124"/>
  <c r="D180" i="232"/>
  <c r="D167" i="230"/>
  <c r="B188" i="227"/>
  <c r="B191" i="228"/>
  <c r="B178" i="237"/>
  <c r="C179" i="233"/>
  <c r="D184" i="226"/>
  <c r="A172" i="230"/>
  <c r="A183" i="232"/>
  <c r="A188" i="227"/>
  <c r="B156" i="124"/>
  <c r="C158" i="124"/>
  <c r="B170" i="134"/>
  <c r="A187" i="228"/>
  <c r="A187" i="233"/>
  <c r="B176" i="230"/>
  <c r="B155" i="231"/>
  <c r="A153" i="231"/>
  <c r="C181" i="232"/>
  <c r="C193" i="228"/>
  <c r="B192" i="229"/>
  <c r="D192" i="228"/>
  <c r="C193" i="226"/>
  <c r="B192" i="226"/>
  <c r="D147" i="231"/>
  <c r="A188" i="229"/>
  <c r="B186" i="233"/>
  <c r="B181" i="232"/>
  <c r="D183" i="241" l="1"/>
  <c r="C184" i="241"/>
  <c r="D187" i="240"/>
  <c r="C188" i="240"/>
  <c r="D171" i="134"/>
  <c r="D172" i="134" s="1"/>
  <c r="C175" i="134"/>
  <c r="C176" i="134" s="1"/>
  <c r="A163" i="124"/>
  <c r="C156" i="231"/>
  <c r="A170" i="134"/>
  <c r="D179" i="233"/>
  <c r="C277" i="237"/>
  <c r="D276" i="237"/>
  <c r="D183" i="229"/>
  <c r="C184" i="229"/>
  <c r="D177" i="227"/>
  <c r="G188" i="225"/>
  <c r="A186" i="225"/>
  <c r="H189" i="225"/>
  <c r="A188" i="233"/>
  <c r="B189" i="227"/>
  <c r="A184" i="232"/>
  <c r="A154" i="231"/>
  <c r="A180" i="237"/>
  <c r="D148" i="231"/>
  <c r="A188" i="228"/>
  <c r="B193" i="229"/>
  <c r="B193" i="226"/>
  <c r="A189" i="229"/>
  <c r="B187" i="233"/>
  <c r="B177" i="230"/>
  <c r="D193" i="228"/>
  <c r="A188" i="226"/>
  <c r="D168" i="230"/>
  <c r="B179" i="237"/>
  <c r="C194" i="228"/>
  <c r="B192" i="228"/>
  <c r="B156" i="231"/>
  <c r="D181" i="232"/>
  <c r="C159" i="124"/>
  <c r="B157" i="124"/>
  <c r="D157" i="124"/>
  <c r="B171" i="134"/>
  <c r="C182" i="232"/>
  <c r="C194" i="226"/>
  <c r="C195" i="226" s="1"/>
  <c r="A189" i="227"/>
  <c r="A173" i="230"/>
  <c r="C180" i="233"/>
  <c r="D185" i="226"/>
  <c r="D184" i="241" l="1"/>
  <c r="C185" i="241"/>
  <c r="D188" i="240"/>
  <c r="C189" i="240"/>
  <c r="A164" i="124"/>
  <c r="C157" i="231"/>
  <c r="A171" i="134"/>
  <c r="C177" i="134"/>
  <c r="D173" i="134"/>
  <c r="D180" i="233"/>
  <c r="D277" i="237"/>
  <c r="C278" i="237"/>
  <c r="D184" i="229"/>
  <c r="C185" i="229"/>
  <c r="D178" i="227"/>
  <c r="G189" i="225"/>
  <c r="A187" i="225"/>
  <c r="H190" i="225"/>
  <c r="A174" i="230"/>
  <c r="D169" i="230"/>
  <c r="B182" i="232"/>
  <c r="B157" i="231"/>
  <c r="B158" i="124"/>
  <c r="C160" i="124"/>
  <c r="C181" i="233"/>
  <c r="A181" i="237"/>
  <c r="B190" i="227"/>
  <c r="B194" i="226"/>
  <c r="C183" i="232"/>
  <c r="A189" i="233"/>
  <c r="D194" i="228"/>
  <c r="C195" i="228"/>
  <c r="A190" i="229"/>
  <c r="A189" i="226"/>
  <c r="A185" i="232"/>
  <c r="C196" i="226"/>
  <c r="D186" i="226"/>
  <c r="A155" i="231"/>
  <c r="B193" i="228"/>
  <c r="B180" i="237"/>
  <c r="A190" i="227"/>
  <c r="B188" i="233"/>
  <c r="B178" i="230"/>
  <c r="B172" i="134"/>
  <c r="A189" i="228"/>
  <c r="D182" i="232"/>
  <c r="B194" i="229"/>
  <c r="D149" i="231"/>
  <c r="D158" i="124"/>
  <c r="D185" i="241" l="1"/>
  <c r="C186" i="241"/>
  <c r="D189" i="240"/>
  <c r="C190" i="240"/>
  <c r="A165" i="124"/>
  <c r="C158" i="231"/>
  <c r="C178" i="134"/>
  <c r="A172" i="134"/>
  <c r="D174" i="134"/>
  <c r="C279" i="237"/>
  <c r="D278" i="237"/>
  <c r="D185" i="229"/>
  <c r="C186" i="229"/>
  <c r="D179" i="227"/>
  <c r="G190" i="225"/>
  <c r="A188" i="225"/>
  <c r="H191" i="225"/>
  <c r="D181" i="233"/>
  <c r="B159" i="124"/>
  <c r="C184" i="232"/>
  <c r="C196" i="228"/>
  <c r="B191" i="227"/>
  <c r="D195" i="228"/>
  <c r="B189" i="233"/>
  <c r="D150" i="231"/>
  <c r="A191" i="229"/>
  <c r="C197" i="226"/>
  <c r="C161" i="124"/>
  <c r="B179" i="230"/>
  <c r="A190" i="226"/>
  <c r="B195" i="226"/>
  <c r="B158" i="231"/>
  <c r="A156" i="231"/>
  <c r="A190" i="233"/>
  <c r="A182" i="237"/>
  <c r="B173" i="134"/>
  <c r="A186" i="232"/>
  <c r="D187" i="226"/>
  <c r="B181" i="237"/>
  <c r="A175" i="230"/>
  <c r="B195" i="229"/>
  <c r="D159" i="124"/>
  <c r="A191" i="227"/>
  <c r="B183" i="232"/>
  <c r="A190" i="228"/>
  <c r="B194" i="228"/>
  <c r="D183" i="232"/>
  <c r="D170" i="230"/>
  <c r="C182" i="233"/>
  <c r="C187" i="241" l="1"/>
  <c r="D186" i="241"/>
  <c r="D190" i="240"/>
  <c r="C191" i="240"/>
  <c r="A166" i="124"/>
  <c r="C179" i="134"/>
  <c r="C159" i="231"/>
  <c r="A173" i="134"/>
  <c r="D175" i="134"/>
  <c r="D279" i="237"/>
  <c r="C280" i="237"/>
  <c r="D186" i="229"/>
  <c r="C187" i="229"/>
  <c r="D180" i="227"/>
  <c r="G191" i="225"/>
  <c r="A189" i="225"/>
  <c r="H192" i="225"/>
  <c r="D182" i="233"/>
  <c r="B195" i="228"/>
  <c r="C183" i="233"/>
  <c r="B192" i="227"/>
  <c r="B190" i="233"/>
  <c r="D171" i="230"/>
  <c r="D188" i="226"/>
  <c r="C185" i="232"/>
  <c r="A192" i="229"/>
  <c r="A191" i="226"/>
  <c r="B196" i="226"/>
  <c r="A157" i="231"/>
  <c r="A191" i="228"/>
  <c r="A183" i="237"/>
  <c r="B180" i="230"/>
  <c r="C197" i="228"/>
  <c r="A187" i="232"/>
  <c r="D151" i="231"/>
  <c r="A191" i="233"/>
  <c r="B196" i="229"/>
  <c r="B184" i="232"/>
  <c r="D196" i="228"/>
  <c r="D160" i="124"/>
  <c r="B182" i="237"/>
  <c r="A192" i="227"/>
  <c r="C162" i="124"/>
  <c r="A176" i="230"/>
  <c r="D184" i="232"/>
  <c r="B159" i="231"/>
  <c r="B174" i="134"/>
  <c r="B160" i="124"/>
  <c r="C198" i="226"/>
  <c r="D187" i="241" l="1"/>
  <c r="C188" i="241"/>
  <c r="D191" i="240"/>
  <c r="C192" i="240"/>
  <c r="C180" i="134"/>
  <c r="A167" i="124"/>
  <c r="C160" i="231"/>
  <c r="A174" i="134"/>
  <c r="D176" i="134"/>
  <c r="D280" i="237"/>
  <c r="C281" i="237"/>
  <c r="D187" i="229"/>
  <c r="C188" i="229"/>
  <c r="D183" i="233"/>
  <c r="D181" i="227"/>
  <c r="G192" i="225"/>
  <c r="A190" i="225"/>
  <c r="H193" i="225"/>
  <c r="B160" i="231"/>
  <c r="A193" i="229"/>
  <c r="B191" i="233"/>
  <c r="B181" i="230"/>
  <c r="B193" i="227"/>
  <c r="C198" i="228"/>
  <c r="D161" i="124"/>
  <c r="C184" i="233"/>
  <c r="C186" i="232"/>
  <c r="B175" i="134"/>
  <c r="B197" i="226"/>
  <c r="D197" i="228"/>
  <c r="A177" i="230"/>
  <c r="A192" i="233"/>
  <c r="B185" i="232"/>
  <c r="D152" i="231"/>
  <c r="B197" i="229"/>
  <c r="C199" i="226"/>
  <c r="B196" i="228"/>
  <c r="A193" i="227"/>
  <c r="B161" i="124"/>
  <c r="A158" i="231"/>
  <c r="C163" i="124"/>
  <c r="A192" i="226"/>
  <c r="A192" i="228"/>
  <c r="A188" i="232"/>
  <c r="B183" i="237"/>
  <c r="D185" i="232"/>
  <c r="A184" i="237"/>
  <c r="D189" i="226"/>
  <c r="D188" i="241" l="1"/>
  <c r="C189" i="241"/>
  <c r="D192" i="240"/>
  <c r="C193" i="240"/>
  <c r="C181" i="134"/>
  <c r="A168" i="124"/>
  <c r="C161" i="231"/>
  <c r="D177" i="134"/>
  <c r="A175" i="134"/>
  <c r="D281" i="237"/>
  <c r="C282" i="237"/>
  <c r="D188" i="229"/>
  <c r="C189" i="229"/>
  <c r="D182" i="227"/>
  <c r="G193" i="225"/>
  <c r="A191" i="225"/>
  <c r="H194" i="225"/>
  <c r="D184" i="233"/>
  <c r="B186" i="232"/>
  <c r="C185" i="233"/>
  <c r="B176" i="134"/>
  <c r="A193" i="228"/>
  <c r="B162" i="124"/>
  <c r="B192" i="233"/>
  <c r="A193" i="226"/>
  <c r="A193" i="233"/>
  <c r="C200" i="226"/>
  <c r="A185" i="237"/>
  <c r="A189" i="232"/>
  <c r="A194" i="229"/>
  <c r="D186" i="232"/>
  <c r="A159" i="231"/>
  <c r="D153" i="231"/>
  <c r="B161" i="231"/>
  <c r="B197" i="228"/>
  <c r="B198" i="229"/>
  <c r="A194" i="227"/>
  <c r="C164" i="124"/>
  <c r="C187" i="232"/>
  <c r="B184" i="237"/>
  <c r="A178" i="230"/>
  <c r="C199" i="228"/>
  <c r="B194" i="227"/>
  <c r="D172" i="230"/>
  <c r="B182" i="230"/>
  <c r="D162" i="124"/>
  <c r="B198" i="226"/>
  <c r="D190" i="226"/>
  <c r="D198" i="228"/>
  <c r="D189" i="241" l="1"/>
  <c r="C190" i="241"/>
  <c r="D193" i="240"/>
  <c r="C194" i="240"/>
  <c r="C182" i="134"/>
  <c r="D178" i="134"/>
  <c r="A169" i="124"/>
  <c r="C162" i="231"/>
  <c r="A176" i="134"/>
  <c r="D185" i="233"/>
  <c r="C283" i="237"/>
  <c r="D282" i="237"/>
  <c r="D189" i="229"/>
  <c r="C190" i="229"/>
  <c r="D183" i="227"/>
  <c r="G194" i="225"/>
  <c r="A192" i="225"/>
  <c r="H195" i="225"/>
  <c r="C200" i="228"/>
  <c r="B177" i="134"/>
  <c r="D163" i="124"/>
  <c r="A195" i="227"/>
  <c r="D187" i="232"/>
  <c r="D199" i="228"/>
  <c r="D191" i="226"/>
  <c r="C165" i="124"/>
  <c r="A190" i="232"/>
  <c r="A160" i="231"/>
  <c r="A195" i="229"/>
  <c r="B199" i="229"/>
  <c r="B198" i="228"/>
  <c r="B183" i="230"/>
  <c r="A194" i="226"/>
  <c r="D173" i="230"/>
  <c r="C188" i="232"/>
  <c r="A194" i="228"/>
  <c r="B199" i="226"/>
  <c r="B185" i="237"/>
  <c r="B193" i="233"/>
  <c r="C186" i="233"/>
  <c r="B187" i="232"/>
  <c r="A179" i="230"/>
  <c r="B195" i="227"/>
  <c r="B163" i="124"/>
  <c r="D154" i="231"/>
  <c r="A186" i="237"/>
  <c r="C201" i="226"/>
  <c r="B162" i="231"/>
  <c r="A194" i="233"/>
  <c r="C191" i="241" l="1"/>
  <c r="D190" i="241"/>
  <c r="D194" i="240"/>
  <c r="C195" i="240"/>
  <c r="C183" i="134"/>
  <c r="D179" i="134"/>
  <c r="C163" i="231"/>
  <c r="A170" i="124"/>
  <c r="A177" i="134"/>
  <c r="D283" i="237"/>
  <c r="C284" i="237"/>
  <c r="D190" i="229"/>
  <c r="C191" i="229"/>
  <c r="D184" i="227"/>
  <c r="G195" i="225"/>
  <c r="A193" i="225"/>
  <c r="H196" i="225"/>
  <c r="D186" i="233"/>
  <c r="A196" i="227"/>
  <c r="D188" i="232"/>
  <c r="A196" i="229"/>
  <c r="B164" i="124"/>
  <c r="D192" i="226"/>
  <c r="B200" i="226"/>
  <c r="C166" i="124"/>
  <c r="B194" i="233"/>
  <c r="A187" i="237"/>
  <c r="B163" i="231"/>
  <c r="C187" i="233"/>
  <c r="A195" i="233"/>
  <c r="C202" i="226"/>
  <c r="B184" i="230"/>
  <c r="C201" i="228"/>
  <c r="B200" i="229"/>
  <c r="D155" i="231"/>
  <c r="B199" i="228"/>
  <c r="A180" i="230"/>
  <c r="D174" i="230"/>
  <c r="B186" i="237"/>
  <c r="B196" i="227"/>
  <c r="D164" i="124"/>
  <c r="B188" i="232"/>
  <c r="B178" i="134"/>
  <c r="A161" i="231"/>
  <c r="D200" i="228"/>
  <c r="A195" i="228"/>
  <c r="C189" i="232"/>
  <c r="A195" i="226"/>
  <c r="C192" i="241" l="1"/>
  <c r="D191" i="241"/>
  <c r="D195" i="240"/>
  <c r="C196" i="240"/>
  <c r="C184" i="134"/>
  <c r="D180" i="134"/>
  <c r="A171" i="124"/>
  <c r="C164" i="231"/>
  <c r="A178" i="134"/>
  <c r="D187" i="233"/>
  <c r="C285" i="237"/>
  <c r="D284" i="237"/>
  <c r="D191" i="229"/>
  <c r="C192" i="229"/>
  <c r="D185" i="227"/>
  <c r="G196" i="225"/>
  <c r="A194" i="225"/>
  <c r="H197" i="225"/>
  <c r="C203" i="226"/>
  <c r="A196" i="228"/>
  <c r="C202" i="228"/>
  <c r="B189" i="232"/>
  <c r="D175" i="230"/>
  <c r="A196" i="233"/>
  <c r="B165" i="124"/>
  <c r="B201" i="229"/>
  <c r="B200" i="228"/>
  <c r="B195" i="233"/>
  <c r="C190" i="232"/>
  <c r="B185" i="230"/>
  <c r="D193" i="226"/>
  <c r="A162" i="231"/>
  <c r="C188" i="233"/>
  <c r="D156" i="231"/>
  <c r="B201" i="226"/>
  <c r="C167" i="124"/>
  <c r="B179" i="134"/>
  <c r="D165" i="124"/>
  <c r="B187" i="237"/>
  <c r="B197" i="227"/>
  <c r="A191" i="232"/>
  <c r="D201" i="228"/>
  <c r="A196" i="226"/>
  <c r="A197" i="229"/>
  <c r="A181" i="230"/>
  <c r="A197" i="227"/>
  <c r="B164" i="231"/>
  <c r="D189" i="232"/>
  <c r="A188" i="237"/>
  <c r="D192" i="241" l="1"/>
  <c r="C193" i="241"/>
  <c r="D196" i="240"/>
  <c r="C197" i="240"/>
  <c r="C185" i="134"/>
  <c r="C165" i="231"/>
  <c r="A172" i="124"/>
  <c r="D181" i="134"/>
  <c r="A179" i="134"/>
  <c r="D188" i="233"/>
  <c r="C286" i="237"/>
  <c r="D285" i="237"/>
  <c r="D192" i="229"/>
  <c r="C193" i="229"/>
  <c r="D186" i="227"/>
  <c r="G197" i="225"/>
  <c r="A195" i="225"/>
  <c r="H198" i="225"/>
  <c r="B188" i="237"/>
  <c r="D157" i="231"/>
  <c r="B190" i="232"/>
  <c r="D194" i="226"/>
  <c r="D166" i="124"/>
  <c r="A198" i="229"/>
  <c r="B166" i="124"/>
  <c r="B186" i="230"/>
  <c r="A189" i="237"/>
  <c r="B202" i="226"/>
  <c r="B180" i="134"/>
  <c r="B165" i="231"/>
  <c r="A192" i="232"/>
  <c r="A163" i="231"/>
  <c r="B196" i="233"/>
  <c r="C203" i="228"/>
  <c r="C204" i="226"/>
  <c r="B202" i="229"/>
  <c r="A197" i="228"/>
  <c r="A198" i="227"/>
  <c r="C168" i="124"/>
  <c r="A182" i="230"/>
  <c r="B201" i="228"/>
  <c r="D202" i="228"/>
  <c r="C191" i="232"/>
  <c r="D190" i="232"/>
  <c r="D176" i="230"/>
  <c r="A197" i="226"/>
  <c r="A197" i="233"/>
  <c r="C189" i="233"/>
  <c r="B198" i="227"/>
  <c r="C194" i="241" l="1"/>
  <c r="D193" i="241"/>
  <c r="D197" i="240"/>
  <c r="C198" i="240"/>
  <c r="C186" i="134"/>
  <c r="C187" i="134" s="1"/>
  <c r="C166" i="231"/>
  <c r="A173" i="124"/>
  <c r="D182" i="134"/>
  <c r="A180" i="134"/>
  <c r="D189" i="233"/>
  <c r="D286" i="237"/>
  <c r="C287" i="237"/>
  <c r="D193" i="229"/>
  <c r="C194" i="229"/>
  <c r="D187" i="227"/>
  <c r="G198" i="225"/>
  <c r="A196" i="225"/>
  <c r="H199" i="225"/>
  <c r="D191" i="232"/>
  <c r="A193" i="232"/>
  <c r="A199" i="229"/>
  <c r="B167" i="124"/>
  <c r="A183" i="230"/>
  <c r="D203" i="228"/>
  <c r="B203" i="229"/>
  <c r="A164" i="231"/>
  <c r="A198" i="226"/>
  <c r="A198" i="228"/>
  <c r="B199" i="227"/>
  <c r="A199" i="227"/>
  <c r="B203" i="226"/>
  <c r="D177" i="230"/>
  <c r="B189" i="237"/>
  <c r="B166" i="231"/>
  <c r="D167" i="124"/>
  <c r="B181" i="134"/>
  <c r="A190" i="237"/>
  <c r="C169" i="124"/>
  <c r="C192" i="232"/>
  <c r="C190" i="233"/>
  <c r="B187" i="230"/>
  <c r="D195" i="226"/>
  <c r="B197" i="233"/>
  <c r="B202" i="228"/>
  <c r="A198" i="233"/>
  <c r="C205" i="226"/>
  <c r="D158" i="231"/>
  <c r="C204" i="228"/>
  <c r="D194" i="241" l="1"/>
  <c r="C195" i="241"/>
  <c r="D198" i="240"/>
  <c r="C199" i="240"/>
  <c r="C167" i="231"/>
  <c r="A174" i="124"/>
  <c r="D183" i="134"/>
  <c r="D184" i="134" s="1"/>
  <c r="D185" i="134" s="1"/>
  <c r="A181" i="134"/>
  <c r="C188" i="134"/>
  <c r="D190" i="233"/>
  <c r="C288" i="237"/>
  <c r="D287" i="237"/>
  <c r="D194" i="229"/>
  <c r="C195" i="229"/>
  <c r="D188" i="227"/>
  <c r="G199" i="225"/>
  <c r="A197" i="225"/>
  <c r="H200" i="225"/>
  <c r="Z121" i="158"/>
  <c r="D192" i="232"/>
  <c r="B190" i="237"/>
  <c r="B204" i="229"/>
  <c r="C193" i="232"/>
  <c r="A194" i="232"/>
  <c r="D204" i="228"/>
  <c r="A199" i="233"/>
  <c r="B182" i="134"/>
  <c r="C170" i="124"/>
  <c r="D159" i="231"/>
  <c r="A191" i="237"/>
  <c r="A165" i="231"/>
  <c r="C205" i="228"/>
  <c r="B191" i="232"/>
  <c r="C191" i="233"/>
  <c r="B167" i="231"/>
  <c r="B203" i="228"/>
  <c r="A200" i="227"/>
  <c r="C206" i="226"/>
  <c r="B168" i="124"/>
  <c r="A184" i="230"/>
  <c r="A199" i="228"/>
  <c r="B200" i="227"/>
  <c r="D178" i="230"/>
  <c r="A199" i="226"/>
  <c r="B204" i="226"/>
  <c r="D196" i="226"/>
  <c r="D168" i="124"/>
  <c r="B198" i="233"/>
  <c r="B188" i="230"/>
  <c r="A200" i="229"/>
  <c r="D195" i="241" l="1"/>
  <c r="C196" i="241"/>
  <c r="D199" i="240"/>
  <c r="C200" i="240"/>
  <c r="C168" i="231"/>
  <c r="A175" i="124"/>
  <c r="A182" i="134"/>
  <c r="C189" i="134"/>
  <c r="D191" i="233"/>
  <c r="D288" i="237"/>
  <c r="C289" i="237"/>
  <c r="D195" i="229"/>
  <c r="C196" i="229"/>
  <c r="D189" i="227"/>
  <c r="G200" i="225"/>
  <c r="A198" i="225"/>
  <c r="H201" i="225"/>
  <c r="B189" i="230"/>
  <c r="C171" i="124"/>
  <c r="A200" i="233"/>
  <c r="A200" i="228"/>
  <c r="A201" i="229"/>
  <c r="C206" i="228"/>
  <c r="C192" i="233"/>
  <c r="B205" i="226"/>
  <c r="D160" i="231"/>
  <c r="D169" i="124"/>
  <c r="A192" i="237"/>
  <c r="B201" i="227"/>
  <c r="B169" i="124"/>
  <c r="A185" i="230"/>
  <c r="B183" i="134"/>
  <c r="A166" i="231"/>
  <c r="D197" i="226"/>
  <c r="A200" i="226"/>
  <c r="C207" i="226"/>
  <c r="B192" i="232"/>
  <c r="D186" i="134"/>
  <c r="B205" i="229"/>
  <c r="D205" i="228"/>
  <c r="D193" i="232"/>
  <c r="A201" i="227"/>
  <c r="B204" i="228"/>
  <c r="B199" i="233"/>
  <c r="C194" i="232"/>
  <c r="B168" i="231"/>
  <c r="B191" i="237"/>
  <c r="D179" i="230"/>
  <c r="C197" i="241" l="1"/>
  <c r="D196" i="241"/>
  <c r="D200" i="240"/>
  <c r="C201" i="240"/>
  <c r="C169" i="231"/>
  <c r="A176" i="124"/>
  <c r="A183" i="134"/>
  <c r="C190" i="134"/>
  <c r="D192" i="233"/>
  <c r="D289" i="237"/>
  <c r="C290" i="237"/>
  <c r="D196" i="229"/>
  <c r="C197" i="229"/>
  <c r="D190" i="227"/>
  <c r="G201" i="225"/>
  <c r="A199" i="225"/>
  <c r="H202" i="225"/>
  <c r="C208" i="226"/>
  <c r="A202" i="227"/>
  <c r="D198" i="226"/>
  <c r="D180" i="230"/>
  <c r="D206" i="228"/>
  <c r="C195" i="232"/>
  <c r="B190" i="230"/>
  <c r="B206" i="229"/>
  <c r="A195" i="232"/>
  <c r="B205" i="228"/>
  <c r="B206" i="226"/>
  <c r="B200" i="233"/>
  <c r="C172" i="124"/>
  <c r="B193" i="232"/>
  <c r="B170" i="124"/>
  <c r="A201" i="228"/>
  <c r="A167" i="231"/>
  <c r="A201" i="233"/>
  <c r="B184" i="134"/>
  <c r="A193" i="237"/>
  <c r="D194" i="232"/>
  <c r="A186" i="230"/>
  <c r="C207" i="228"/>
  <c r="A202" i="229"/>
  <c r="D187" i="134"/>
  <c r="B169" i="231"/>
  <c r="B192" i="237"/>
  <c r="D170" i="124"/>
  <c r="B202" i="227"/>
  <c r="C193" i="233"/>
  <c r="A201" i="226"/>
  <c r="D161" i="231"/>
  <c r="C198" i="241" l="1"/>
  <c r="D197" i="241"/>
  <c r="D201" i="240"/>
  <c r="C202" i="240"/>
  <c r="C170" i="231"/>
  <c r="A177" i="124"/>
  <c r="A184" i="134"/>
  <c r="C191" i="134"/>
  <c r="D193" i="233"/>
  <c r="C291" i="237"/>
  <c r="D290" i="237"/>
  <c r="D197" i="229"/>
  <c r="C198" i="229"/>
  <c r="D191" i="227"/>
  <c r="G202" i="225"/>
  <c r="A200" i="225"/>
  <c r="H203" i="225"/>
  <c r="B203" i="227"/>
  <c r="C194" i="233"/>
  <c r="C196" i="232"/>
  <c r="A187" i="230"/>
  <c r="A203" i="229"/>
  <c r="B207" i="226"/>
  <c r="D188" i="134"/>
  <c r="C209" i="226"/>
  <c r="D195" i="232"/>
  <c r="C173" i="124"/>
  <c r="A203" i="227"/>
  <c r="A202" i="226"/>
  <c r="A202" i="228"/>
  <c r="D199" i="226"/>
  <c r="D207" i="228"/>
  <c r="B206" i="228"/>
  <c r="A194" i="237"/>
  <c r="B191" i="230"/>
  <c r="D171" i="124"/>
  <c r="B201" i="233"/>
  <c r="D162" i="231"/>
  <c r="B207" i="229"/>
  <c r="A196" i="232"/>
  <c r="B170" i="231"/>
  <c r="A168" i="231"/>
  <c r="D181" i="230"/>
  <c r="B193" i="237"/>
  <c r="C208" i="228"/>
  <c r="B194" i="232"/>
  <c r="B185" i="134"/>
  <c r="A202" i="233"/>
  <c r="B171" i="124"/>
  <c r="D198" i="241" l="1"/>
  <c r="C199" i="241"/>
  <c r="D202" i="240"/>
  <c r="C203" i="240"/>
  <c r="A178" i="124"/>
  <c r="C171" i="231"/>
  <c r="A185" i="134"/>
  <c r="C192" i="134"/>
  <c r="C193" i="134" s="1"/>
  <c r="D194" i="233"/>
  <c r="D291" i="237"/>
  <c r="C292" i="237"/>
  <c r="D198" i="229"/>
  <c r="C199" i="229"/>
  <c r="D192" i="227"/>
  <c r="G203" i="225"/>
  <c r="A201" i="225"/>
  <c r="H204" i="225"/>
  <c r="B172" i="124"/>
  <c r="B173" i="124" s="1"/>
  <c r="D196" i="232"/>
  <c r="B208" i="229"/>
  <c r="D182" i="230"/>
  <c r="B204" i="227"/>
  <c r="A169" i="231"/>
  <c r="D163" i="231"/>
  <c r="A203" i="228"/>
  <c r="D172" i="124"/>
  <c r="B186" i="134"/>
  <c r="A197" i="232"/>
  <c r="B171" i="231"/>
  <c r="C209" i="228"/>
  <c r="A203" i="226"/>
  <c r="D189" i="134"/>
  <c r="A188" i="230"/>
  <c r="A203" i="233"/>
  <c r="A204" i="229"/>
  <c r="C174" i="124"/>
  <c r="A195" i="237"/>
  <c r="B202" i="233"/>
  <c r="B207" i="228"/>
  <c r="B194" i="237"/>
  <c r="C210" i="226"/>
  <c r="C197" i="232"/>
  <c r="C195" i="233"/>
  <c r="D208" i="228"/>
  <c r="B192" i="230"/>
  <c r="D200" i="226"/>
  <c r="B208" i="226"/>
  <c r="A204" i="227"/>
  <c r="C200" i="241" l="1"/>
  <c r="D199" i="241"/>
  <c r="D203" i="240"/>
  <c r="A179" i="124"/>
  <c r="A180" i="124" s="1"/>
  <c r="C172" i="231"/>
  <c r="C173" i="231" s="1"/>
  <c r="A186" i="134"/>
  <c r="C194" i="134"/>
  <c r="D195" i="233"/>
  <c r="C293" i="237"/>
  <c r="D292" i="237"/>
  <c r="D199" i="229"/>
  <c r="C200" i="229"/>
  <c r="D193" i="227"/>
  <c r="B174" i="124"/>
  <c r="G204" i="225"/>
  <c r="A202" i="225"/>
  <c r="H205" i="225"/>
  <c r="A196" i="237"/>
  <c r="D197" i="232"/>
  <c r="B195" i="232"/>
  <c r="D164" i="231"/>
  <c r="A204" i="226"/>
  <c r="B209" i="226"/>
  <c r="A198" i="232"/>
  <c r="A204" i="233"/>
  <c r="C198" i="232"/>
  <c r="A189" i="230"/>
  <c r="D209" i="228"/>
  <c r="B208" i="228"/>
  <c r="D201" i="226"/>
  <c r="B203" i="233"/>
  <c r="A170" i="231"/>
  <c r="D173" i="124"/>
  <c r="C211" i="226"/>
  <c r="C175" i="124"/>
  <c r="B172" i="231"/>
  <c r="D190" i="134"/>
  <c r="A205" i="227"/>
  <c r="C210" i="228"/>
  <c r="D183" i="230"/>
  <c r="B195" i="237"/>
  <c r="B209" i="229"/>
  <c r="C196" i="233"/>
  <c r="A204" i="228"/>
  <c r="B187" i="134"/>
  <c r="B205" i="227"/>
  <c r="A205" i="229"/>
  <c r="B193" i="230"/>
  <c r="C201" i="241" l="1"/>
  <c r="D200" i="241"/>
  <c r="D204" i="240"/>
  <c r="C205" i="240"/>
  <c r="A187" i="134"/>
  <c r="C195" i="134"/>
  <c r="C196" i="134" s="1"/>
  <c r="B175" i="124"/>
  <c r="C294" i="237"/>
  <c r="D293" i="237"/>
  <c r="D200" i="229"/>
  <c r="C201" i="229"/>
  <c r="D194" i="227"/>
  <c r="G205" i="225"/>
  <c r="A203" i="225"/>
  <c r="H206" i="225"/>
  <c r="D196" i="233"/>
  <c r="C174" i="231"/>
  <c r="D198" i="232"/>
  <c r="A171" i="231"/>
  <c r="A190" i="230"/>
  <c r="A205" i="226"/>
  <c r="D202" i="226"/>
  <c r="A199" i="232"/>
  <c r="C211" i="228"/>
  <c r="C197" i="233"/>
  <c r="B206" i="227"/>
  <c r="D174" i="124"/>
  <c r="A197" i="237"/>
  <c r="B210" i="226"/>
  <c r="D165" i="231"/>
  <c r="B209" i="228"/>
  <c r="C199" i="232"/>
  <c r="B173" i="231"/>
  <c r="A206" i="227"/>
  <c r="D184" i="230"/>
  <c r="C176" i="124"/>
  <c r="A181" i="124"/>
  <c r="B194" i="230"/>
  <c r="B204" i="233"/>
  <c r="A205" i="228"/>
  <c r="B196" i="237"/>
  <c r="A206" i="229"/>
  <c r="D191" i="134"/>
  <c r="B188" i="134"/>
  <c r="D210" i="228"/>
  <c r="C212" i="226"/>
  <c r="B210" i="229"/>
  <c r="A205" i="233"/>
  <c r="B196" i="232"/>
  <c r="C202" i="241" l="1"/>
  <c r="D201" i="241"/>
  <c r="D205" i="240"/>
  <c r="C206" i="240"/>
  <c r="A188" i="134"/>
  <c r="A189" i="134" s="1"/>
  <c r="B176" i="124"/>
  <c r="C197" i="134"/>
  <c r="C295" i="237"/>
  <c r="D294" i="237"/>
  <c r="D201" i="229"/>
  <c r="C202" i="229"/>
  <c r="D195" i="227"/>
  <c r="D197" i="233"/>
  <c r="G206" i="225"/>
  <c r="A204" i="225"/>
  <c r="H207" i="225"/>
  <c r="Z123" i="158"/>
  <c r="B197" i="237"/>
  <c r="A206" i="233"/>
  <c r="B197" i="232"/>
  <c r="D175" i="124"/>
  <c r="B174" i="231"/>
  <c r="D192" i="134"/>
  <c r="B189" i="134"/>
  <c r="D166" i="231"/>
  <c r="A172" i="231"/>
  <c r="C200" i="232"/>
  <c r="D211" i="228"/>
  <c r="A206" i="228"/>
  <c r="C177" i="124"/>
  <c r="C198" i="233"/>
  <c r="A200" i="232"/>
  <c r="A207" i="229"/>
  <c r="D199" i="232"/>
  <c r="A198" i="237"/>
  <c r="B205" i="233"/>
  <c r="A206" i="226"/>
  <c r="B195" i="230"/>
  <c r="C212" i="228"/>
  <c r="C213" i="226"/>
  <c r="B211" i="226"/>
  <c r="D185" i="230"/>
  <c r="A207" i="227"/>
  <c r="C175" i="231"/>
  <c r="D203" i="226"/>
  <c r="B210" i="228"/>
  <c r="B211" i="229"/>
  <c r="A191" i="230"/>
  <c r="A182" i="124"/>
  <c r="B207" i="227"/>
  <c r="C203" i="241" l="1"/>
  <c r="D202" i="241"/>
  <c r="D206" i="240"/>
  <c r="C207" i="240"/>
  <c r="B177" i="124"/>
  <c r="C198" i="134"/>
  <c r="D295" i="237"/>
  <c r="C296" i="237"/>
  <c r="D202" i="229"/>
  <c r="C203" i="229"/>
  <c r="D196" i="227"/>
  <c r="D198" i="233"/>
  <c r="G207" i="225"/>
  <c r="A205" i="225"/>
  <c r="H208" i="225"/>
  <c r="D200" i="232"/>
  <c r="C214" i="226"/>
  <c r="D167" i="231"/>
  <c r="A208" i="229"/>
  <c r="A207" i="226"/>
  <c r="D176" i="124"/>
  <c r="D186" i="230"/>
  <c r="C199" i="233"/>
  <c r="C213" i="228"/>
  <c r="B206" i="233"/>
  <c r="A173" i="231"/>
  <c r="B198" i="232"/>
  <c r="B198" i="237"/>
  <c r="A190" i="134"/>
  <c r="B190" i="134"/>
  <c r="C176" i="231"/>
  <c r="A199" i="237"/>
  <c r="A207" i="233"/>
  <c r="B211" i="228"/>
  <c r="B196" i="230"/>
  <c r="B208" i="227"/>
  <c r="A192" i="230"/>
  <c r="B212" i="226"/>
  <c r="A201" i="232"/>
  <c r="C201" i="232"/>
  <c r="A208" i="227"/>
  <c r="D212" i="228"/>
  <c r="B212" i="229"/>
  <c r="C178" i="124"/>
  <c r="D204" i="226"/>
  <c r="A183" i="124"/>
  <c r="B175" i="231"/>
  <c r="A207" i="228"/>
  <c r="D193" i="134"/>
  <c r="D203" i="241" l="1"/>
  <c r="C204" i="241"/>
  <c r="D207" i="240"/>
  <c r="C208" i="240"/>
  <c r="B178" i="124"/>
  <c r="C199" i="134"/>
  <c r="D199" i="233"/>
  <c r="D296" i="237"/>
  <c r="C297" i="237"/>
  <c r="D203" i="229"/>
  <c r="C204" i="229"/>
  <c r="D197" i="227"/>
  <c r="G208" i="225"/>
  <c r="A206" i="225"/>
  <c r="H209" i="225"/>
  <c r="A191" i="134"/>
  <c r="A208" i="233"/>
  <c r="B213" i="229"/>
  <c r="A193" i="230"/>
  <c r="A174" i="231"/>
  <c r="C200" i="233"/>
  <c r="A208" i="228"/>
  <c r="B207" i="233"/>
  <c r="D201" i="232"/>
  <c r="B199" i="232"/>
  <c r="A200" i="237"/>
  <c r="C202" i="232"/>
  <c r="C214" i="228"/>
  <c r="C177" i="231"/>
  <c r="D205" i="226"/>
  <c r="B212" i="228"/>
  <c r="D168" i="231"/>
  <c r="A209" i="227"/>
  <c r="D213" i="228"/>
  <c r="A208" i="226"/>
  <c r="B199" i="237"/>
  <c r="B197" i="230"/>
  <c r="B209" i="227"/>
  <c r="D177" i="124"/>
  <c r="C215" i="226"/>
  <c r="B176" i="231"/>
  <c r="B213" i="226"/>
  <c r="D187" i="230"/>
  <c r="B191" i="134"/>
  <c r="A209" i="229"/>
  <c r="C179" i="124"/>
  <c r="A184" i="124"/>
  <c r="D194" i="134"/>
  <c r="A202" i="232"/>
  <c r="D204" i="241" l="1"/>
  <c r="C205" i="241"/>
  <c r="D208" i="240"/>
  <c r="C209" i="240"/>
  <c r="B179" i="124"/>
  <c r="C200" i="134"/>
  <c r="D297" i="237"/>
  <c r="C298" i="237"/>
  <c r="D204" i="229"/>
  <c r="C205" i="229"/>
  <c r="D198" i="227"/>
  <c r="D200" i="233"/>
  <c r="G209" i="225"/>
  <c r="A207" i="225"/>
  <c r="H210" i="225"/>
  <c r="C178" i="231"/>
  <c r="B198" i="230"/>
  <c r="A185" i="124"/>
  <c r="D169" i="231"/>
  <c r="A175" i="231"/>
  <c r="D195" i="134"/>
  <c r="C216" i="226"/>
  <c r="D178" i="124"/>
  <c r="A209" i="233"/>
  <c r="B214" i="226"/>
  <c r="B208" i="233"/>
  <c r="C180" i="124"/>
  <c r="A201" i="237"/>
  <c r="A194" i="230"/>
  <c r="A210" i="229"/>
  <c r="D202" i="232"/>
  <c r="B200" i="237"/>
  <c r="A192" i="134"/>
  <c r="D214" i="228"/>
  <c r="A209" i="226"/>
  <c r="B200" i="232"/>
  <c r="B210" i="227"/>
  <c r="C203" i="232"/>
  <c r="B213" i="228"/>
  <c r="D188" i="230"/>
  <c r="A210" i="227"/>
  <c r="A203" i="232"/>
  <c r="C215" i="228"/>
  <c r="A209" i="228"/>
  <c r="B214" i="229"/>
  <c r="B192" i="134"/>
  <c r="B177" i="231"/>
  <c r="D206" i="226"/>
  <c r="C201" i="233"/>
  <c r="C206" i="241" l="1"/>
  <c r="D205" i="241"/>
  <c r="D209" i="240"/>
  <c r="C210" i="240"/>
  <c r="B180" i="124"/>
  <c r="C201" i="134"/>
  <c r="D298" i="237"/>
  <c r="C299" i="237"/>
  <c r="D205" i="229"/>
  <c r="C206" i="229"/>
  <c r="D199" i="227"/>
  <c r="G210" i="225"/>
  <c r="A208" i="225"/>
  <c r="D201" i="233"/>
  <c r="A186" i="124"/>
  <c r="B193" i="134"/>
  <c r="D179" i="124"/>
  <c r="C216" i="228"/>
  <c r="B209" i="233"/>
  <c r="B215" i="226"/>
  <c r="C204" i="232"/>
  <c r="A195" i="230"/>
  <c r="A211" i="227"/>
  <c r="A202" i="237"/>
  <c r="D203" i="232"/>
  <c r="B201" i="232"/>
  <c r="C217" i="226"/>
  <c r="A210" i="228"/>
  <c r="C181" i="124"/>
  <c r="A210" i="233"/>
  <c r="B201" i="237"/>
  <c r="B211" i="227"/>
  <c r="C202" i="233"/>
  <c r="A193" i="134"/>
  <c r="B214" i="228"/>
  <c r="B199" i="230"/>
  <c r="A210" i="226"/>
  <c r="D196" i="134"/>
  <c r="C179" i="231"/>
  <c r="D215" i="228"/>
  <c r="A211" i="229"/>
  <c r="D170" i="231"/>
  <c r="A176" i="231"/>
  <c r="D189" i="230"/>
  <c r="D207" i="226"/>
  <c r="B215" i="229"/>
  <c r="B178" i="231"/>
  <c r="A204" i="232"/>
  <c r="D206" i="241" l="1"/>
  <c r="C207" i="241"/>
  <c r="D210" i="240"/>
  <c r="B181" i="124"/>
  <c r="C202" i="134"/>
  <c r="D202" i="233"/>
  <c r="C300" i="237"/>
  <c r="D299" i="237"/>
  <c r="D206" i="229"/>
  <c r="C207" i="229"/>
  <c r="D200" i="227"/>
  <c r="A209" i="225"/>
  <c r="H212" i="225"/>
  <c r="Z124" i="158"/>
  <c r="Z120" i="158"/>
  <c r="B179" i="231"/>
  <c r="D180" i="124"/>
  <c r="B216" i="226"/>
  <c r="D208" i="226"/>
  <c r="D171" i="231"/>
  <c r="A211" i="233"/>
  <c r="A177" i="231"/>
  <c r="A196" i="230"/>
  <c r="B200" i="230"/>
  <c r="D197" i="134"/>
  <c r="A194" i="134"/>
  <c r="B216" i="229"/>
  <c r="C180" i="231"/>
  <c r="A212" i="227"/>
  <c r="B210" i="233"/>
  <c r="A203" i="237"/>
  <c r="B215" i="228"/>
  <c r="D216" i="228"/>
  <c r="D204" i="232"/>
  <c r="A211" i="228"/>
  <c r="C217" i="228"/>
  <c r="A212" i="229"/>
  <c r="B212" i="227"/>
  <c r="C203" i="233"/>
  <c r="C205" i="232"/>
  <c r="D190" i="230"/>
  <c r="C182" i="124"/>
  <c r="C218" i="226"/>
  <c r="A187" i="124"/>
  <c r="A205" i="232"/>
  <c r="B202" i="237"/>
  <c r="B202" i="232"/>
  <c r="B194" i="134"/>
  <c r="A211" i="226"/>
  <c r="C208" i="241" l="1"/>
  <c r="D207" i="241"/>
  <c r="D211" i="240"/>
  <c r="C212" i="240"/>
  <c r="C203" i="134"/>
  <c r="B182" i="124"/>
  <c r="D203" i="233"/>
  <c r="C301" i="237"/>
  <c r="D300" i="237"/>
  <c r="D207" i="229"/>
  <c r="C208" i="229"/>
  <c r="D201" i="227"/>
  <c r="G212" i="225"/>
  <c r="Z108" i="158"/>
  <c r="A210" i="225"/>
  <c r="H213" i="225"/>
  <c r="B195" i="134"/>
  <c r="A213" i="229"/>
  <c r="D191" i="230"/>
  <c r="D209" i="226"/>
  <c r="D172" i="231"/>
  <c r="B213" i="227"/>
  <c r="B201" i="230"/>
  <c r="A204" i="237"/>
  <c r="C206" i="232"/>
  <c r="C218" i="228"/>
  <c r="D217" i="228"/>
  <c r="B180" i="231"/>
  <c r="C181" i="231"/>
  <c r="B217" i="226"/>
  <c r="A195" i="134"/>
  <c r="A212" i="226"/>
  <c r="A206" i="232"/>
  <c r="D198" i="134"/>
  <c r="A178" i="231"/>
  <c r="A188" i="124"/>
  <c r="D181" i="124"/>
  <c r="A213" i="227"/>
  <c r="D205" i="232"/>
  <c r="C183" i="124"/>
  <c r="C204" i="233"/>
  <c r="A212" i="233"/>
  <c r="A212" i="228"/>
  <c r="B203" i="232"/>
  <c r="B216" i="228"/>
  <c r="B217" i="229"/>
  <c r="B203" i="237"/>
  <c r="B211" i="233"/>
  <c r="C219" i="226"/>
  <c r="A197" i="230"/>
  <c r="C209" i="241" l="1"/>
  <c r="D208" i="241"/>
  <c r="D212" i="240"/>
  <c r="C213" i="240"/>
  <c r="B183" i="124"/>
  <c r="C204" i="134"/>
  <c r="D204" i="233"/>
  <c r="C302" i="237"/>
  <c r="D301" i="237"/>
  <c r="D208" i="229"/>
  <c r="C209" i="229"/>
  <c r="D202" i="227"/>
  <c r="G213" i="225"/>
  <c r="A211" i="225"/>
  <c r="D211" i="225" s="1" a="1"/>
  <c r="H214" i="225"/>
  <c r="D182" i="124"/>
  <c r="C207" i="232"/>
  <c r="C219" i="228"/>
  <c r="B181" i="231"/>
  <c r="B212" i="233"/>
  <c r="C182" i="231"/>
  <c r="C220" i="226"/>
  <c r="A213" i="228"/>
  <c r="A189" i="124"/>
  <c r="B202" i="230"/>
  <c r="D210" i="226"/>
  <c r="B196" i="134"/>
  <c r="A205" i="237"/>
  <c r="A213" i="233"/>
  <c r="D206" i="232"/>
  <c r="A196" i="134"/>
  <c r="D192" i="230"/>
  <c r="A213" i="226"/>
  <c r="A214" i="227"/>
  <c r="B217" i="228"/>
  <c r="A207" i="232"/>
  <c r="A179" i="231"/>
  <c r="A198" i="230"/>
  <c r="B214" i="227"/>
  <c r="C205" i="233"/>
  <c r="B204" i="237"/>
  <c r="D199" i="134"/>
  <c r="B218" i="226"/>
  <c r="C184" i="124"/>
  <c r="A214" i="229"/>
  <c r="D173" i="231"/>
  <c r="D218" i="228"/>
  <c r="B204" i="232"/>
  <c r="B218" i="229"/>
  <c r="C210" i="241" l="1"/>
  <c r="D209" i="241"/>
  <c r="D213" i="240"/>
  <c r="C214" i="240"/>
  <c r="B184" i="124"/>
  <c r="C205" i="134"/>
  <c r="C303" i="237"/>
  <c r="D302" i="237"/>
  <c r="D209" i="229"/>
  <c r="C210" i="229"/>
  <c r="D203" i="227"/>
  <c r="G214" i="225"/>
  <c r="A212" i="225"/>
  <c r="D212" i="225" s="1" a="1"/>
  <c r="H215" i="225"/>
  <c r="D205" i="233"/>
  <c r="B205" i="237"/>
  <c r="C221" i="226"/>
  <c r="C185" i="124"/>
  <c r="A190" i="124"/>
  <c r="A197" i="134"/>
  <c r="A215" i="227"/>
  <c r="D174" i="231"/>
  <c r="C206" i="233"/>
  <c r="A180" i="231"/>
  <c r="D193" i="230"/>
  <c r="D211" i="226"/>
  <c r="B219" i="226"/>
  <c r="A214" i="226"/>
  <c r="B203" i="230"/>
  <c r="B219" i="229"/>
  <c r="D207" i="232"/>
  <c r="B205" i="232"/>
  <c r="C183" i="231"/>
  <c r="A206" i="237"/>
  <c r="B213" i="233"/>
  <c r="A214" i="233"/>
  <c r="B218" i="228"/>
  <c r="A215" i="229"/>
  <c r="D183" i="124"/>
  <c r="D219" i="228"/>
  <c r="B182" i="231"/>
  <c r="B215" i="227"/>
  <c r="C220" i="228"/>
  <c r="A214" i="228"/>
  <c r="B197" i="134"/>
  <c r="C208" i="232"/>
  <c r="D200" i="134"/>
  <c r="A208" i="232"/>
  <c r="A199" i="230"/>
  <c r="C211" i="241" l="1"/>
  <c r="D210" i="241"/>
  <c r="D214" i="240"/>
  <c r="C215" i="240"/>
  <c r="B185" i="124"/>
  <c r="C206" i="134"/>
  <c r="D303" i="237"/>
  <c r="C304" i="237"/>
  <c r="D210" i="229"/>
  <c r="C211" i="229"/>
  <c r="D204" i="227"/>
  <c r="G215" i="225"/>
  <c r="A213" i="225"/>
  <c r="H216" i="225"/>
  <c r="D206" i="233"/>
  <c r="B183" i="231"/>
  <c r="A215" i="228"/>
  <c r="C207" i="233"/>
  <c r="A209" i="232"/>
  <c r="D212" i="226"/>
  <c r="A200" i="230"/>
  <c r="B204" i="230"/>
  <c r="C222" i="226"/>
  <c r="D184" i="124"/>
  <c r="D175" i="231"/>
  <c r="C221" i="228"/>
  <c r="A216" i="227"/>
  <c r="D208" i="232"/>
  <c r="B216" i="227"/>
  <c r="A207" i="237"/>
  <c r="C184" i="231"/>
  <c r="B198" i="134"/>
  <c r="D201" i="134"/>
  <c r="A215" i="233"/>
  <c r="C186" i="124"/>
  <c r="B220" i="229"/>
  <c r="B206" i="237"/>
  <c r="D220" i="228"/>
  <c r="A215" i="226"/>
  <c r="A198" i="134"/>
  <c r="B206" i="232"/>
  <c r="B220" i="226"/>
  <c r="A191" i="124"/>
  <c r="C209" i="232"/>
  <c r="A216" i="229"/>
  <c r="B214" i="233"/>
  <c r="D194" i="230"/>
  <c r="B219" i="228"/>
  <c r="A181" i="231"/>
  <c r="C212" i="241" l="1"/>
  <c r="D211" i="241"/>
  <c r="D215" i="240"/>
  <c r="C216" i="240"/>
  <c r="C207" i="134"/>
  <c r="B186" i="124"/>
  <c r="C305" i="237"/>
  <c r="D304" i="237"/>
  <c r="D211" i="229"/>
  <c r="C212" i="229"/>
  <c r="D205" i="227"/>
  <c r="D207" i="233"/>
  <c r="D213" i="225" a="1"/>
  <c r="G216" i="225"/>
  <c r="A214" i="225"/>
  <c r="D214" i="225" s="1" a="1"/>
  <c r="H217" i="225"/>
  <c r="B207" i="237"/>
  <c r="C222" i="228"/>
  <c r="B205" i="230"/>
  <c r="A210" i="232"/>
  <c r="D195" i="230"/>
  <c r="D209" i="232"/>
  <c r="B217" i="227"/>
  <c r="A216" i="228"/>
  <c r="B184" i="231"/>
  <c r="A217" i="227"/>
  <c r="C210" i="232"/>
  <c r="B221" i="226"/>
  <c r="C208" i="233"/>
  <c r="D185" i="124"/>
  <c r="B221" i="229"/>
  <c r="A199" i="134"/>
  <c r="A182" i="231"/>
  <c r="B215" i="233"/>
  <c r="C185" i="231"/>
  <c r="A208" i="237"/>
  <c r="B199" i="134"/>
  <c r="A192" i="124"/>
  <c r="D202" i="134"/>
  <c r="C223" i="226"/>
  <c r="B220" i="228"/>
  <c r="A201" i="230"/>
  <c r="B207" i="232"/>
  <c r="D213" i="226"/>
  <c r="D221" i="228"/>
  <c r="A216" i="233"/>
  <c r="A216" i="226"/>
  <c r="D176" i="231"/>
  <c r="A217" i="229"/>
  <c r="C187" i="124"/>
  <c r="C213" i="241" l="1"/>
  <c r="D212" i="241"/>
  <c r="D216" i="240"/>
  <c r="C217" i="240"/>
  <c r="B187" i="124"/>
  <c r="C208" i="134"/>
  <c r="C306" i="237"/>
  <c r="D305" i="237"/>
  <c r="D212" i="229"/>
  <c r="C213" i="229"/>
  <c r="D208" i="233"/>
  <c r="D206" i="227"/>
  <c r="G217" i="225"/>
  <c r="A215" i="225"/>
  <c r="H218" i="225"/>
  <c r="D222" i="228"/>
  <c r="B208" i="232"/>
  <c r="A217" i="228"/>
  <c r="A193" i="124"/>
  <c r="B218" i="227"/>
  <c r="D177" i="231"/>
  <c r="C223" i="228"/>
  <c r="C186" i="231"/>
  <c r="A211" i="232"/>
  <c r="B222" i="229"/>
  <c r="B206" i="230"/>
  <c r="A209" i="237"/>
  <c r="C209" i="233"/>
  <c r="A218" i="227"/>
  <c r="D210" i="232"/>
  <c r="A218" i="229"/>
  <c r="C188" i="124"/>
  <c r="D196" i="230"/>
  <c r="D186" i="124"/>
  <c r="A217" i="226"/>
  <c r="D203" i="134"/>
  <c r="A183" i="231"/>
  <c r="B185" i="231"/>
  <c r="D214" i="226"/>
  <c r="B216" i="233"/>
  <c r="B208" i="237"/>
  <c r="C211" i="232"/>
  <c r="A200" i="134"/>
  <c r="C224" i="226"/>
  <c r="A217" i="233"/>
  <c r="B221" i="228"/>
  <c r="B222" i="226"/>
  <c r="B200" i="134"/>
  <c r="A202" i="230"/>
  <c r="C214" i="241" l="1"/>
  <c r="D213" i="241"/>
  <c r="D217" i="240"/>
  <c r="C218" i="240"/>
  <c r="B188" i="124"/>
  <c r="C209" i="134"/>
  <c r="C307" i="237"/>
  <c r="D306" i="237"/>
  <c r="D213" i="229"/>
  <c r="C214" i="229"/>
  <c r="D207" i="227"/>
  <c r="D215" i="225" a="1"/>
  <c r="G218" i="225"/>
  <c r="A216" i="225"/>
  <c r="D216" i="225" s="1" a="1"/>
  <c r="H219" i="225"/>
  <c r="B222" i="228"/>
  <c r="B217" i="233"/>
  <c r="B201" i="134"/>
  <c r="D209" i="233"/>
  <c r="D204" i="134"/>
  <c r="A218" i="233"/>
  <c r="B223" i="226"/>
  <c r="A219" i="229"/>
  <c r="A212" i="232"/>
  <c r="C224" i="228"/>
  <c r="A210" i="237"/>
  <c r="D215" i="226"/>
  <c r="A203" i="230"/>
  <c r="C212" i="232"/>
  <c r="D178" i="231"/>
  <c r="A194" i="124"/>
  <c r="B209" i="232"/>
  <c r="C189" i="124"/>
  <c r="D211" i="232"/>
  <c r="C210" i="233"/>
  <c r="C225" i="226"/>
  <c r="D187" i="124"/>
  <c r="B186" i="231"/>
  <c r="C187" i="231"/>
  <c r="D197" i="230"/>
  <c r="A184" i="231"/>
  <c r="B223" i="229"/>
  <c r="A218" i="228"/>
  <c r="A201" i="134"/>
  <c r="B209" i="237"/>
  <c r="A218" i="226"/>
  <c r="B219" i="227"/>
  <c r="A219" i="227"/>
  <c r="D223" i="228"/>
  <c r="C215" i="241" l="1"/>
  <c r="D214" i="241"/>
  <c r="D218" i="240"/>
  <c r="C219" i="240"/>
  <c r="B189" i="124"/>
  <c r="C210" i="134"/>
  <c r="C308" i="237"/>
  <c r="D307" i="237"/>
  <c r="D214" i="229"/>
  <c r="C215" i="229"/>
  <c r="D208" i="227"/>
  <c r="G219" i="225"/>
  <c r="A217" i="225"/>
  <c r="H220" i="225"/>
  <c r="D210" i="233"/>
  <c r="D179" i="231"/>
  <c r="C226" i="226"/>
  <c r="D188" i="124"/>
  <c r="C188" i="231"/>
  <c r="A220" i="229"/>
  <c r="C225" i="228"/>
  <c r="A204" i="230"/>
  <c r="D212" i="232"/>
  <c r="B202" i="134"/>
  <c r="B187" i="231"/>
  <c r="B223" i="228"/>
  <c r="D216" i="226"/>
  <c r="B218" i="233"/>
  <c r="A211" i="237"/>
  <c r="A213" i="232"/>
  <c r="D224" i="228"/>
  <c r="A202" i="134"/>
  <c r="A219" i="228"/>
  <c r="D198" i="230"/>
  <c r="D205" i="134"/>
  <c r="B224" i="226"/>
  <c r="A185" i="231"/>
  <c r="B210" i="237"/>
  <c r="B220" i="227"/>
  <c r="B224" i="229"/>
  <c r="A219" i="233"/>
  <c r="A195" i="124"/>
  <c r="C211" i="233"/>
  <c r="B207" i="230"/>
  <c r="A219" i="226"/>
  <c r="C213" i="232"/>
  <c r="A220" i="227"/>
  <c r="C190" i="124"/>
  <c r="B210" i="232"/>
  <c r="D215" i="241" l="1"/>
  <c r="C216" i="241"/>
  <c r="D219" i="240"/>
  <c r="C220" i="240"/>
  <c r="B190" i="124"/>
  <c r="C211" i="134"/>
  <c r="D211" i="233"/>
  <c r="D308" i="237"/>
  <c r="C309" i="237"/>
  <c r="D215" i="229"/>
  <c r="C216" i="229"/>
  <c r="D209" i="227"/>
  <c r="D217" i="225" a="1"/>
  <c r="G220" i="225"/>
  <c r="A218" i="225"/>
  <c r="D218" i="225" s="1" a="1"/>
  <c r="H221" i="225"/>
  <c r="D199" i="230"/>
  <c r="B225" i="229"/>
  <c r="A212" i="237"/>
  <c r="D206" i="134"/>
  <c r="A186" i="231"/>
  <c r="B203" i="134"/>
  <c r="C214" i="232"/>
  <c r="A220" i="233"/>
  <c r="B211" i="232"/>
  <c r="A214" i="232"/>
  <c r="D213" i="232"/>
  <c r="C189" i="231"/>
  <c r="D180" i="231"/>
  <c r="D189" i="124"/>
  <c r="C212" i="233"/>
  <c r="C226" i="228"/>
  <c r="A221" i="229"/>
  <c r="B221" i="227"/>
  <c r="A203" i="134"/>
  <c r="D225" i="228"/>
  <c r="A205" i="230"/>
  <c r="A196" i="124"/>
  <c r="A220" i="228"/>
  <c r="C227" i="226"/>
  <c r="D217" i="226"/>
  <c r="B211" i="237"/>
  <c r="B219" i="233"/>
  <c r="B225" i="226"/>
  <c r="C191" i="124"/>
  <c r="B188" i="231"/>
  <c r="A220" i="226"/>
  <c r="B208" i="230"/>
  <c r="A221" i="227"/>
  <c r="B224" i="228"/>
  <c r="D216" i="241" l="1"/>
  <c r="C217" i="241"/>
  <c r="D220" i="240"/>
  <c r="C221" i="240"/>
  <c r="B191" i="124"/>
  <c r="C212" i="134"/>
  <c r="D212" i="233"/>
  <c r="C310" i="237"/>
  <c r="D309" i="237"/>
  <c r="D216" i="229"/>
  <c r="C217" i="229"/>
  <c r="D210" i="227"/>
  <c r="G221" i="225"/>
  <c r="A219" i="225"/>
  <c r="H222" i="225"/>
  <c r="C190" i="231"/>
  <c r="D214" i="232"/>
  <c r="B225" i="228"/>
  <c r="B209" i="230"/>
  <c r="A204" i="134"/>
  <c r="B212" i="232"/>
  <c r="B189" i="231"/>
  <c r="D218" i="226"/>
  <c r="C227" i="228"/>
  <c r="A187" i="231"/>
  <c r="A213" i="237"/>
  <c r="D190" i="124"/>
  <c r="B222" i="227"/>
  <c r="D181" i="231"/>
  <c r="B226" i="226"/>
  <c r="A222" i="229"/>
  <c r="B204" i="134"/>
  <c r="A222" i="227"/>
  <c r="D200" i="230"/>
  <c r="A206" i="230"/>
  <c r="A221" i="226"/>
  <c r="A221" i="233"/>
  <c r="B212" i="237"/>
  <c r="A197" i="124"/>
  <c r="C215" i="232"/>
  <c r="C228" i="226"/>
  <c r="B220" i="233"/>
  <c r="C192" i="124"/>
  <c r="B226" i="229"/>
  <c r="D226" i="228"/>
  <c r="A215" i="232"/>
  <c r="A221" i="228"/>
  <c r="C213" i="233"/>
  <c r="D207" i="134"/>
  <c r="C218" i="241" l="1"/>
  <c r="D217" i="241"/>
  <c r="D221" i="240"/>
  <c r="C222" i="240"/>
  <c r="B192" i="124"/>
  <c r="C213" i="134"/>
  <c r="D215" i="232"/>
  <c r="C311" i="237"/>
  <c r="D310" i="237"/>
  <c r="D217" i="229"/>
  <c r="C218" i="229"/>
  <c r="D211" i="227"/>
  <c r="D219" i="225" a="1"/>
  <c r="G222" i="225"/>
  <c r="A220" i="225"/>
  <c r="D220" i="225" s="1" a="1"/>
  <c r="H223" i="225"/>
  <c r="D213" i="233"/>
  <c r="C228" i="228"/>
  <c r="B226" i="228"/>
  <c r="B213" i="237"/>
  <c r="D219" i="226"/>
  <c r="A222" i="228"/>
  <c r="B221" i="233"/>
  <c r="A223" i="227"/>
  <c r="A222" i="233"/>
  <c r="A222" i="226"/>
  <c r="D201" i="230"/>
  <c r="A214" i="237"/>
  <c r="B223" i="227"/>
  <c r="D208" i="134"/>
  <c r="C229" i="226"/>
  <c r="A223" i="229"/>
  <c r="B190" i="231"/>
  <c r="B213" i="232"/>
  <c r="C193" i="124"/>
  <c r="B227" i="229"/>
  <c r="A205" i="134"/>
  <c r="B205" i="134"/>
  <c r="B227" i="226"/>
  <c r="A198" i="124"/>
  <c r="C216" i="232"/>
  <c r="C191" i="231"/>
  <c r="D191" i="124"/>
  <c r="D227" i="228"/>
  <c r="A216" i="232"/>
  <c r="A188" i="231"/>
  <c r="D182" i="231"/>
  <c r="B210" i="230"/>
  <c r="C214" i="233"/>
  <c r="D218" i="241" l="1"/>
  <c r="C219" i="241"/>
  <c r="D222" i="240"/>
  <c r="C223" i="240"/>
  <c r="B193" i="124"/>
  <c r="C214" i="134"/>
  <c r="D214" i="233"/>
  <c r="D209" i="134"/>
  <c r="C312" i="237"/>
  <c r="D311" i="237"/>
  <c r="D218" i="229"/>
  <c r="C219" i="229"/>
  <c r="D212" i="227"/>
  <c r="G223" i="225"/>
  <c r="A221" i="225"/>
  <c r="D221" i="225" s="1" a="1"/>
  <c r="H224" i="225"/>
  <c r="C192" i="231"/>
  <c r="A189" i="231"/>
  <c r="C230" i="226"/>
  <c r="B211" i="230"/>
  <c r="D216" i="232"/>
  <c r="A223" i="228"/>
  <c r="B191" i="231"/>
  <c r="A199" i="124"/>
  <c r="A224" i="227"/>
  <c r="A217" i="232"/>
  <c r="A215" i="237"/>
  <c r="D202" i="230"/>
  <c r="D228" i="228"/>
  <c r="B228" i="226"/>
  <c r="B214" i="232"/>
  <c r="A223" i="226"/>
  <c r="A207" i="230"/>
  <c r="C194" i="124"/>
  <c r="A206" i="134"/>
  <c r="B222" i="233"/>
  <c r="B227" i="228"/>
  <c r="B214" i="237"/>
  <c r="A224" i="229"/>
  <c r="D183" i="231"/>
  <c r="D220" i="226"/>
  <c r="D192" i="124"/>
  <c r="B228" i="229"/>
  <c r="C215" i="233"/>
  <c r="A223" i="233"/>
  <c r="B224" i="227"/>
  <c r="C217" i="232"/>
  <c r="B206" i="134"/>
  <c r="C229" i="228"/>
  <c r="C220" i="241" l="1"/>
  <c r="D219" i="241"/>
  <c r="D223" i="240"/>
  <c r="C224" i="240"/>
  <c r="B194" i="124"/>
  <c r="C215" i="134"/>
  <c r="C216" i="134" s="1"/>
  <c r="C217" i="134" s="1"/>
  <c r="C218" i="134" s="1"/>
  <c r="C219" i="134" s="1"/>
  <c r="C220" i="134" s="1"/>
  <c r="C221" i="134" s="1"/>
  <c r="D210" i="134"/>
  <c r="C313" i="237"/>
  <c r="D312" i="237"/>
  <c r="D219" i="229"/>
  <c r="C220" i="229"/>
  <c r="D213" i="227"/>
  <c r="G224" i="225"/>
  <c r="A222" i="225"/>
  <c r="D222" i="225" s="1" a="1"/>
  <c r="H225" i="225"/>
  <c r="D215" i="233"/>
  <c r="A216" i="237"/>
  <c r="B229" i="229"/>
  <c r="C193" i="231"/>
  <c r="A200" i="124"/>
  <c r="A224" i="228"/>
  <c r="D193" i="124"/>
  <c r="A225" i="227"/>
  <c r="C216" i="233"/>
  <c r="B212" i="230"/>
  <c r="D184" i="231"/>
  <c r="A207" i="134"/>
  <c r="A218" i="232"/>
  <c r="B215" i="237"/>
  <c r="D221" i="226"/>
  <c r="B225" i="227"/>
  <c r="B192" i="231"/>
  <c r="A225" i="229"/>
  <c r="C195" i="124"/>
  <c r="B207" i="134"/>
  <c r="D229" i="228"/>
  <c r="A224" i="226"/>
  <c r="C218" i="232"/>
  <c r="B223" i="233"/>
  <c r="A224" i="233"/>
  <c r="B229" i="226"/>
  <c r="A190" i="231"/>
  <c r="D217" i="232"/>
  <c r="B215" i="232"/>
  <c r="C230" i="228"/>
  <c r="B228" i="228"/>
  <c r="D203" i="230"/>
  <c r="C231" i="226"/>
  <c r="A208" i="230"/>
  <c r="D220" i="241" l="1"/>
  <c r="C221" i="241"/>
  <c r="D224" i="240"/>
  <c r="C225" i="240"/>
  <c r="C222" i="134"/>
  <c r="C223" i="134" s="1"/>
  <c r="B195" i="124"/>
  <c r="B196" i="124" s="1"/>
  <c r="D211" i="134"/>
  <c r="C314" i="237"/>
  <c r="D313" i="237"/>
  <c r="D220" i="229"/>
  <c r="C221" i="229"/>
  <c r="D216" i="233"/>
  <c r="D214" i="227"/>
  <c r="G225" i="225"/>
  <c r="A223" i="225"/>
  <c r="D223" i="225" s="1" a="1"/>
  <c r="H226" i="225"/>
  <c r="C194" i="231"/>
  <c r="B216" i="237"/>
  <c r="A225" i="226"/>
  <c r="A226" i="227"/>
  <c r="B193" i="231"/>
  <c r="A209" i="230"/>
  <c r="D230" i="228"/>
  <c r="D204" i="230"/>
  <c r="B216" i="232"/>
  <c r="A217" i="237"/>
  <c r="A201" i="124"/>
  <c r="C217" i="233"/>
  <c r="C219" i="232"/>
  <c r="B230" i="226"/>
  <c r="D185" i="231"/>
  <c r="A208" i="134"/>
  <c r="D194" i="124"/>
  <c r="B226" i="227"/>
  <c r="B213" i="230"/>
  <c r="B208" i="134"/>
  <c r="D222" i="226"/>
  <c r="A225" i="233"/>
  <c r="C196" i="124"/>
  <c r="A226" i="229"/>
  <c r="A225" i="228"/>
  <c r="B224" i="233"/>
  <c r="B230" i="229"/>
  <c r="D218" i="232"/>
  <c r="B229" i="228"/>
  <c r="A219" i="232"/>
  <c r="C231" i="228"/>
  <c r="A191" i="231"/>
  <c r="C232" i="226"/>
  <c r="C222" i="241" l="1"/>
  <c r="D221" i="241"/>
  <c r="D225" i="240"/>
  <c r="C226" i="240"/>
  <c r="D212" i="134"/>
  <c r="C224" i="134"/>
  <c r="D314" i="237"/>
  <c r="C315" i="237"/>
  <c r="D221" i="229"/>
  <c r="C222" i="229"/>
  <c r="D215" i="227"/>
  <c r="G226" i="225"/>
  <c r="A224" i="225"/>
  <c r="D224" i="225" s="1" a="1"/>
  <c r="H227" i="225"/>
  <c r="D217" i="233"/>
  <c r="B194" i="231"/>
  <c r="D219" i="232"/>
  <c r="B209" i="134"/>
  <c r="C195" i="231"/>
  <c r="A192" i="231"/>
  <c r="B225" i="233"/>
  <c r="A226" i="233"/>
  <c r="B217" i="232"/>
  <c r="A227" i="227"/>
  <c r="B217" i="237"/>
  <c r="A209" i="134"/>
  <c r="B231" i="229"/>
  <c r="A210" i="230"/>
  <c r="C232" i="228"/>
  <c r="C233" i="226"/>
  <c r="A218" i="237"/>
  <c r="B214" i="230"/>
  <c r="D186" i="231"/>
  <c r="A202" i="124"/>
  <c r="C197" i="124"/>
  <c r="C220" i="232"/>
  <c r="C218" i="233"/>
  <c r="A220" i="232"/>
  <c r="B197" i="124"/>
  <c r="A226" i="226"/>
  <c r="A226" i="228"/>
  <c r="D205" i="230"/>
  <c r="D223" i="226"/>
  <c r="B227" i="227"/>
  <c r="D231" i="228"/>
  <c r="D195" i="124"/>
  <c r="B231" i="226"/>
  <c r="A227" i="229"/>
  <c r="B230" i="228"/>
  <c r="C223" i="241" l="1"/>
  <c r="D222" i="241"/>
  <c r="D226" i="240"/>
  <c r="D213" i="134"/>
  <c r="C225" i="134"/>
  <c r="D218" i="233"/>
  <c r="D315" i="237"/>
  <c r="C316" i="237"/>
  <c r="D222" i="229"/>
  <c r="C223" i="229"/>
  <c r="D216" i="227"/>
  <c r="G227" i="225"/>
  <c r="A225" i="225"/>
  <c r="D225" i="225" s="1" a="1"/>
  <c r="H228" i="225"/>
  <c r="B195" i="231"/>
  <c r="D206" i="230"/>
  <c r="C196" i="231"/>
  <c r="D224" i="226"/>
  <c r="B210" i="134"/>
  <c r="A228" i="227"/>
  <c r="D232" i="228"/>
  <c r="B228" i="227"/>
  <c r="C234" i="226"/>
  <c r="B198" i="124"/>
  <c r="A227" i="226"/>
  <c r="A219" i="237"/>
  <c r="C221" i="232"/>
  <c r="A221" i="232"/>
  <c r="A228" i="229"/>
  <c r="A211" i="230"/>
  <c r="D187" i="231"/>
  <c r="A203" i="124"/>
  <c r="A210" i="134"/>
  <c r="A227" i="228"/>
  <c r="D196" i="124"/>
  <c r="C233" i="228"/>
  <c r="B231" i="228"/>
  <c r="B218" i="237"/>
  <c r="B232" i="229"/>
  <c r="B215" i="230"/>
  <c r="D220" i="232"/>
  <c r="B218" i="232"/>
  <c r="C198" i="124"/>
  <c r="B232" i="226"/>
  <c r="B226" i="233"/>
  <c r="A193" i="231"/>
  <c r="A227" i="233"/>
  <c r="C219" i="233"/>
  <c r="D223" i="241" l="1"/>
  <c r="C224" i="241"/>
  <c r="D227" i="240"/>
  <c r="C228" i="240"/>
  <c r="D214" i="134"/>
  <c r="C226" i="134"/>
  <c r="D219" i="233"/>
  <c r="C317" i="237"/>
  <c r="D316" i="237"/>
  <c r="D223" i="229"/>
  <c r="C224" i="229"/>
  <c r="D217" i="227"/>
  <c r="G228" i="225"/>
  <c r="A226" i="225"/>
  <c r="D226" i="225" s="1" a="1"/>
  <c r="H229" i="225"/>
  <c r="C197" i="231"/>
  <c r="C234" i="228"/>
  <c r="B199" i="124"/>
  <c r="D188" i="231"/>
  <c r="C222" i="232"/>
  <c r="A229" i="227"/>
  <c r="A204" i="124"/>
  <c r="B233" i="229"/>
  <c r="B219" i="237"/>
  <c r="B196" i="231"/>
  <c r="C220" i="233"/>
  <c r="B232" i="228"/>
  <c r="D197" i="124"/>
  <c r="A222" i="232"/>
  <c r="B211" i="134"/>
  <c r="C199" i="124"/>
  <c r="A212" i="230"/>
  <c r="C235" i="226"/>
  <c r="D225" i="226"/>
  <c r="D233" i="228"/>
  <c r="B216" i="230"/>
  <c r="A228" i="228"/>
  <c r="A228" i="226"/>
  <c r="B229" i="227"/>
  <c r="B233" i="226"/>
  <c r="A194" i="231"/>
  <c r="A229" i="229"/>
  <c r="A211" i="134"/>
  <c r="A220" i="237"/>
  <c r="A228" i="233"/>
  <c r="B227" i="233"/>
  <c r="B219" i="232"/>
  <c r="D221" i="232"/>
  <c r="D224" i="241" l="1"/>
  <c r="C225" i="241"/>
  <c r="D228" i="240"/>
  <c r="C229" i="240"/>
  <c r="D215" i="134"/>
  <c r="C227" i="134"/>
  <c r="C318" i="237"/>
  <c r="D317" i="237"/>
  <c r="D224" i="229"/>
  <c r="C225" i="229"/>
  <c r="D218" i="227"/>
  <c r="G229" i="225"/>
  <c r="A227" i="225"/>
  <c r="D227" i="225" s="1" a="1"/>
  <c r="H230" i="225"/>
  <c r="D220" i="233"/>
  <c r="A213" i="230"/>
  <c r="A229" i="233"/>
  <c r="C198" i="231"/>
  <c r="B230" i="227"/>
  <c r="B217" i="230"/>
  <c r="C221" i="233"/>
  <c r="C235" i="228"/>
  <c r="D189" i="231"/>
  <c r="A229" i="226"/>
  <c r="D207" i="230"/>
  <c r="B197" i="231"/>
  <c r="B234" i="226"/>
  <c r="A230" i="227"/>
  <c r="A221" i="237"/>
  <c r="C223" i="232"/>
  <c r="A212" i="134"/>
  <c r="B233" i="228"/>
  <c r="C200" i="124"/>
  <c r="A205" i="124"/>
  <c r="D198" i="124"/>
  <c r="A195" i="231"/>
  <c r="B228" i="233"/>
  <c r="A229" i="228"/>
  <c r="A230" i="229"/>
  <c r="B212" i="134"/>
  <c r="B220" i="232"/>
  <c r="B234" i="229"/>
  <c r="C236" i="226"/>
  <c r="D234" i="228"/>
  <c r="D226" i="226"/>
  <c r="B220" i="237"/>
  <c r="D222" i="232"/>
  <c r="A223" i="232"/>
  <c r="B200" i="124"/>
  <c r="C226" i="241" l="1"/>
  <c r="D225" i="241"/>
  <c r="D229" i="240"/>
  <c r="C230" i="240"/>
  <c r="D216" i="134"/>
  <c r="C228" i="134"/>
  <c r="D223" i="232"/>
  <c r="D318" i="237"/>
  <c r="C319" i="237"/>
  <c r="D225" i="229"/>
  <c r="C226" i="229"/>
  <c r="D219" i="227"/>
  <c r="G230" i="225"/>
  <c r="A228" i="225"/>
  <c r="D228" i="225" s="1" a="1"/>
  <c r="H231" i="225"/>
  <c r="D221" i="233"/>
  <c r="D208" i="230"/>
  <c r="C222" i="233"/>
  <c r="C199" i="231"/>
  <c r="A213" i="134"/>
  <c r="D235" i="228"/>
  <c r="A231" i="229"/>
  <c r="A214" i="230"/>
  <c r="D227" i="226"/>
  <c r="D190" i="231"/>
  <c r="A230" i="228"/>
  <c r="B235" i="226"/>
  <c r="B218" i="230"/>
  <c r="A230" i="226"/>
  <c r="A196" i="231"/>
  <c r="B213" i="134"/>
  <c r="C201" i="124"/>
  <c r="C236" i="228"/>
  <c r="C237" i="226"/>
  <c r="B229" i="233"/>
  <c r="D199" i="124"/>
  <c r="A224" i="232"/>
  <c r="B221" i="232"/>
  <c r="B234" i="228"/>
  <c r="B235" i="229"/>
  <c r="B201" i="124"/>
  <c r="B231" i="227"/>
  <c r="A230" i="233"/>
  <c r="B221" i="237"/>
  <c r="C224" i="232"/>
  <c r="A222" i="237"/>
  <c r="A231" i="227"/>
  <c r="B198" i="231"/>
  <c r="D226" i="241" l="1"/>
  <c r="C227" i="241"/>
  <c r="D230" i="240"/>
  <c r="C231" i="240"/>
  <c r="D217" i="134"/>
  <c r="C229" i="134"/>
  <c r="C320" i="237"/>
  <c r="D319" i="237"/>
  <c r="D226" i="229"/>
  <c r="C227" i="229"/>
  <c r="D220" i="227"/>
  <c r="G231" i="225"/>
  <c r="A229" i="225"/>
  <c r="D229" i="225" s="1" a="1"/>
  <c r="H232" i="225"/>
  <c r="C200" i="231"/>
  <c r="B222" i="232"/>
  <c r="B235" i="228"/>
  <c r="D222" i="233"/>
  <c r="C223" i="233"/>
  <c r="D209" i="230"/>
  <c r="B230" i="233"/>
  <c r="C202" i="124"/>
  <c r="A225" i="232"/>
  <c r="A231" i="228"/>
  <c r="A231" i="233"/>
  <c r="A232" i="227"/>
  <c r="A223" i="237"/>
  <c r="D200" i="124"/>
  <c r="C225" i="232"/>
  <c r="A215" i="230"/>
  <c r="B199" i="231"/>
  <c r="A197" i="231"/>
  <c r="B236" i="229"/>
  <c r="B236" i="226"/>
  <c r="A231" i="226"/>
  <c r="A232" i="229"/>
  <c r="A214" i="134"/>
  <c r="D228" i="226"/>
  <c r="B214" i="134"/>
  <c r="B232" i="227"/>
  <c r="C238" i="226"/>
  <c r="D224" i="232"/>
  <c r="B202" i="124"/>
  <c r="B222" i="237"/>
  <c r="C237" i="228"/>
  <c r="B219" i="230"/>
  <c r="D191" i="231"/>
  <c r="D236" i="228"/>
  <c r="D227" i="241" l="1"/>
  <c r="C228" i="241"/>
  <c r="D231" i="240"/>
  <c r="C232" i="240"/>
  <c r="D218" i="134"/>
  <c r="C230" i="134"/>
  <c r="C321" i="237"/>
  <c r="D320" i="237"/>
  <c r="D227" i="229"/>
  <c r="C228" i="229"/>
  <c r="D221" i="227"/>
  <c r="G232" i="225"/>
  <c r="A230" i="225"/>
  <c r="D230" i="225" s="1" a="1"/>
  <c r="H233" i="225"/>
  <c r="D223" i="233"/>
  <c r="A216" i="230"/>
  <c r="C226" i="232"/>
  <c r="C201" i="231"/>
  <c r="A224" i="237"/>
  <c r="A226" i="232"/>
  <c r="B215" i="134"/>
  <c r="C224" i="233"/>
  <c r="D201" i="124"/>
  <c r="A232" i="233"/>
  <c r="B220" i="230"/>
  <c r="B233" i="227"/>
  <c r="B200" i="231"/>
  <c r="D225" i="232"/>
  <c r="A232" i="228"/>
  <c r="A233" i="227"/>
  <c r="C203" i="124"/>
  <c r="A232" i="226"/>
  <c r="A215" i="134"/>
  <c r="C239" i="226"/>
  <c r="C238" i="228"/>
  <c r="A198" i="231"/>
  <c r="A233" i="229"/>
  <c r="B237" i="229"/>
  <c r="B237" i="226"/>
  <c r="B223" i="237"/>
  <c r="D237" i="228"/>
  <c r="D192" i="231"/>
  <c r="B223" i="232"/>
  <c r="D210" i="230"/>
  <c r="D229" i="226"/>
  <c r="B203" i="124"/>
  <c r="B236" i="228"/>
  <c r="B231" i="233"/>
  <c r="D228" i="241" l="1"/>
  <c r="C229" i="241"/>
  <c r="D232" i="240"/>
  <c r="C233" i="240"/>
  <c r="C231" i="134"/>
  <c r="C232" i="134" s="1"/>
  <c r="D219" i="134"/>
  <c r="D224" i="233"/>
  <c r="C322" i="237"/>
  <c r="D321" i="237"/>
  <c r="D228" i="229"/>
  <c r="C229" i="229"/>
  <c r="D222" i="227"/>
  <c r="G233" i="225"/>
  <c r="A231" i="225"/>
  <c r="D231" i="225" s="1" a="1"/>
  <c r="H234" i="225"/>
  <c r="C202" i="231"/>
  <c r="A225" i="237"/>
  <c r="A233" i="226"/>
  <c r="C204" i="124"/>
  <c r="C240" i="226"/>
  <c r="D211" i="230"/>
  <c r="B216" i="134"/>
  <c r="A233" i="233"/>
  <c r="B238" i="226"/>
  <c r="D230" i="226"/>
  <c r="D226" i="232"/>
  <c r="B224" i="237"/>
  <c r="C227" i="232"/>
  <c r="A216" i="134"/>
  <c r="B224" i="232"/>
  <c r="B201" i="231"/>
  <c r="A199" i="231"/>
  <c r="D238" i="228"/>
  <c r="B221" i="230"/>
  <c r="A227" i="232"/>
  <c r="C239" i="228"/>
  <c r="D202" i="124"/>
  <c r="D193" i="231"/>
  <c r="B204" i="124"/>
  <c r="B237" i="228"/>
  <c r="A234" i="227"/>
  <c r="A234" i="229"/>
  <c r="A233" i="228"/>
  <c r="B232" i="233"/>
  <c r="B234" i="227"/>
  <c r="C225" i="233"/>
  <c r="A217" i="230"/>
  <c r="B238" i="229"/>
  <c r="D229" i="241" l="1"/>
  <c r="C230" i="241"/>
  <c r="D233" i="240"/>
  <c r="C234" i="240"/>
  <c r="D220" i="134"/>
  <c r="C233" i="134"/>
  <c r="C323" i="237"/>
  <c r="D322" i="237"/>
  <c r="D229" i="229"/>
  <c r="C230" i="229"/>
  <c r="D223" i="227"/>
  <c r="G234" i="225"/>
  <c r="A232" i="225"/>
  <c r="D232" i="225" s="1" a="1"/>
  <c r="H235" i="225"/>
  <c r="D225" i="233"/>
  <c r="A234" i="226"/>
  <c r="B217" i="134"/>
  <c r="A228" i="232"/>
  <c r="A235" i="229"/>
  <c r="C203" i="231"/>
  <c r="D231" i="226"/>
  <c r="A234" i="228"/>
  <c r="C226" i="233"/>
  <c r="D212" i="230"/>
  <c r="B235" i="227"/>
  <c r="B239" i="226"/>
  <c r="B233" i="233"/>
  <c r="A235" i="227"/>
  <c r="D203" i="124"/>
  <c r="C228" i="232"/>
  <c r="B225" i="237"/>
  <c r="B239" i="229"/>
  <c r="A200" i="231"/>
  <c r="B238" i="228"/>
  <c r="B222" i="230"/>
  <c r="C205" i="124"/>
  <c r="D239" i="228"/>
  <c r="C240" i="228"/>
  <c r="D194" i="231"/>
  <c r="B225" i="232"/>
  <c r="A218" i="230"/>
  <c r="A226" i="237"/>
  <c r="D227" i="232"/>
  <c r="A234" i="233"/>
  <c r="B202" i="231"/>
  <c r="C241" i="226"/>
  <c r="A217" i="134"/>
  <c r="B205" i="124"/>
  <c r="C231" i="241" l="1"/>
  <c r="D230" i="241"/>
  <c r="D234" i="240"/>
  <c r="D221" i="134"/>
  <c r="C234" i="134"/>
  <c r="C324" i="237"/>
  <c r="D323" i="237"/>
  <c r="D230" i="229"/>
  <c r="C231" i="229"/>
  <c r="D224" i="227"/>
  <c r="G235" i="225"/>
  <c r="A233" i="225"/>
  <c r="D233" i="225" s="1" a="1"/>
  <c r="H236" i="225"/>
  <c r="D226" i="233"/>
  <c r="A218" i="134"/>
  <c r="B236" i="227"/>
  <c r="C204" i="231"/>
  <c r="A229" i="232"/>
  <c r="A235" i="226"/>
  <c r="A201" i="231"/>
  <c r="B203" i="231"/>
  <c r="B234" i="233"/>
  <c r="A219" i="230"/>
  <c r="A235" i="228"/>
  <c r="D204" i="124"/>
  <c r="A235" i="233"/>
  <c r="C229" i="232"/>
  <c r="A227" i="237"/>
  <c r="A236" i="227"/>
  <c r="C242" i="226"/>
  <c r="B223" i="230"/>
  <c r="B240" i="229"/>
  <c r="D232" i="226"/>
  <c r="D195" i="231"/>
  <c r="C241" i="228"/>
  <c r="B218" i="134"/>
  <c r="A236" i="229"/>
  <c r="C227" i="233"/>
  <c r="D213" i="230"/>
  <c r="D228" i="232"/>
  <c r="B226" i="232"/>
  <c r="B240" i="226"/>
  <c r="D240" i="228"/>
  <c r="B226" i="237"/>
  <c r="B239" i="228"/>
  <c r="D231" i="241" l="1"/>
  <c r="C232" i="241"/>
  <c r="D235" i="240"/>
  <c r="C236" i="240"/>
  <c r="D222" i="134"/>
  <c r="C235" i="134"/>
  <c r="C325" i="237"/>
  <c r="D324" i="237"/>
  <c r="D231" i="229"/>
  <c r="C232" i="229"/>
  <c r="D225" i="227"/>
  <c r="G236" i="225"/>
  <c r="A234" i="225"/>
  <c r="D234" i="225" s="1" a="1"/>
  <c r="H237" i="225"/>
  <c r="D227" i="233"/>
  <c r="B241" i="229"/>
  <c r="A236" i="228"/>
  <c r="C205" i="231"/>
  <c r="A236" i="233"/>
  <c r="D205" i="124"/>
  <c r="A230" i="232"/>
  <c r="D233" i="226"/>
  <c r="D214" i="230"/>
  <c r="B235" i="233"/>
  <c r="D241" i="228"/>
  <c r="B241" i="226"/>
  <c r="D196" i="231"/>
  <c r="B240" i="228"/>
  <c r="B227" i="237"/>
  <c r="B204" i="231"/>
  <c r="A236" i="226"/>
  <c r="C230" i="232"/>
  <c r="A237" i="227"/>
  <c r="B237" i="227"/>
  <c r="C228" i="233"/>
  <c r="B227" i="232"/>
  <c r="A228" i="237"/>
  <c r="A202" i="231"/>
  <c r="C243" i="226"/>
  <c r="D229" i="232"/>
  <c r="A220" i="230"/>
  <c r="B224" i="230"/>
  <c r="C242" i="228"/>
  <c r="B219" i="134"/>
  <c r="A237" i="229"/>
  <c r="A219" i="134"/>
  <c r="C233" i="241" l="1"/>
  <c r="D232" i="241"/>
  <c r="D236" i="240"/>
  <c r="C237" i="240"/>
  <c r="D223" i="134"/>
  <c r="C236" i="134"/>
  <c r="C326" i="237"/>
  <c r="D325" i="237"/>
  <c r="D232" i="229"/>
  <c r="C233" i="229"/>
  <c r="D226" i="227"/>
  <c r="G237" i="225"/>
  <c r="A235" i="225"/>
  <c r="D235" i="225" s="1" a="1"/>
  <c r="H238" i="225"/>
  <c r="D228" i="233"/>
  <c r="B236" i="233"/>
  <c r="A231" i="232"/>
  <c r="A220" i="134"/>
  <c r="C206" i="231"/>
  <c r="B228" i="232"/>
  <c r="C243" i="228"/>
  <c r="A237" i="226"/>
  <c r="B241" i="228"/>
  <c r="B205" i="231"/>
  <c r="B242" i="229"/>
  <c r="B238" i="227"/>
  <c r="B242" i="226"/>
  <c r="D234" i="226"/>
  <c r="A229" i="237"/>
  <c r="C231" i="232"/>
  <c r="C244" i="226"/>
  <c r="C229" i="233"/>
  <c r="D197" i="231"/>
  <c r="A237" i="233"/>
  <c r="B220" i="134"/>
  <c r="A237" i="228"/>
  <c r="D215" i="230"/>
  <c r="B228" i="237"/>
  <c r="D230" i="232"/>
  <c r="A238" i="227"/>
  <c r="D242" i="228"/>
  <c r="A238" i="229"/>
  <c r="A221" i="230"/>
  <c r="A203" i="231"/>
  <c r="B225" i="230"/>
  <c r="D233" i="241" l="1"/>
  <c r="C234" i="241"/>
  <c r="D237" i="240"/>
  <c r="C238" i="240"/>
  <c r="D224" i="134"/>
  <c r="C237" i="134"/>
  <c r="D326" i="237"/>
  <c r="C327" i="237"/>
  <c r="D233" i="229"/>
  <c r="C234" i="229"/>
  <c r="D227" i="227"/>
  <c r="G238" i="225"/>
  <c r="A236" i="225"/>
  <c r="D236" i="225" s="1" a="1"/>
  <c r="H239" i="225"/>
  <c r="D229" i="233"/>
  <c r="D198" i="231"/>
  <c r="D243" i="228"/>
  <c r="C207" i="231"/>
  <c r="D235" i="226"/>
  <c r="A221" i="134"/>
  <c r="B243" i="226"/>
  <c r="C244" i="228"/>
  <c r="A204" i="231"/>
  <c r="B229" i="232"/>
  <c r="B243" i="229"/>
  <c r="A238" i="233"/>
  <c r="C232" i="232"/>
  <c r="B229" i="237"/>
  <c r="A238" i="226"/>
  <c r="A238" i="228"/>
  <c r="A232" i="232"/>
  <c r="B226" i="230"/>
  <c r="A222" i="230"/>
  <c r="B242" i="228"/>
  <c r="A239" i="227"/>
  <c r="D216" i="230"/>
  <c r="B221" i="134"/>
  <c r="A230" i="237"/>
  <c r="C230" i="233"/>
  <c r="C245" i="226"/>
  <c r="B206" i="231"/>
  <c r="B239" i="227"/>
  <c r="B237" i="233"/>
  <c r="D231" i="232"/>
  <c r="A239" i="229"/>
  <c r="C235" i="241" l="1"/>
  <c r="D234" i="241"/>
  <c r="D238" i="240"/>
  <c r="C239" i="240"/>
  <c r="D225" i="134"/>
  <c r="C238" i="134"/>
  <c r="C328" i="237"/>
  <c r="D327" i="237"/>
  <c r="D234" i="229"/>
  <c r="C235" i="229"/>
  <c r="D228" i="227"/>
  <c r="G239" i="225"/>
  <c r="A237" i="225"/>
  <c r="D237" i="225" s="1" a="1"/>
  <c r="H240" i="225"/>
  <c r="D230" i="233"/>
  <c r="D236" i="226"/>
  <c r="B244" i="226"/>
  <c r="C208" i="231"/>
  <c r="A231" i="237"/>
  <c r="A240" i="227"/>
  <c r="D199" i="231"/>
  <c r="A205" i="231"/>
  <c r="B243" i="228"/>
  <c r="A239" i="228"/>
  <c r="C233" i="232"/>
  <c r="C231" i="233"/>
  <c r="A222" i="134"/>
  <c r="D232" i="232"/>
  <c r="B230" i="237"/>
  <c r="D217" i="230"/>
  <c r="B222" i="134"/>
  <c r="D244" i="228"/>
  <c r="B238" i="233"/>
  <c r="A223" i="230"/>
  <c r="B227" i="230"/>
  <c r="A239" i="233"/>
  <c r="A240" i="229"/>
  <c r="B244" i="229"/>
  <c r="C246" i="226"/>
  <c r="C245" i="228"/>
  <c r="A233" i="232"/>
  <c r="B240" i="227"/>
  <c r="B230" i="232"/>
  <c r="A239" i="226"/>
  <c r="B207" i="231"/>
  <c r="D235" i="241" l="1"/>
  <c r="C236" i="241"/>
  <c r="D239" i="240"/>
  <c r="C240" i="240"/>
  <c r="D226" i="134"/>
  <c r="D227" i="134" s="1"/>
  <c r="C239" i="134"/>
  <c r="D328" i="237"/>
  <c r="C329" i="237"/>
  <c r="D235" i="229"/>
  <c r="C236" i="229"/>
  <c r="D229" i="227"/>
  <c r="G240" i="225"/>
  <c r="A238" i="225"/>
  <c r="D238" i="225" s="1" a="1"/>
  <c r="H241" i="225"/>
  <c r="D231" i="233"/>
  <c r="A234" i="232"/>
  <c r="A223" i="134"/>
  <c r="C209" i="231"/>
  <c r="A232" i="237"/>
  <c r="C232" i="233"/>
  <c r="B245" i="229"/>
  <c r="B239" i="233"/>
  <c r="A224" i="230"/>
  <c r="C234" i="232"/>
  <c r="A206" i="231"/>
  <c r="D200" i="231"/>
  <c r="D245" i="228"/>
  <c r="D233" i="232"/>
  <c r="B208" i="231"/>
  <c r="D218" i="230"/>
  <c r="B241" i="227"/>
  <c r="A240" i="233"/>
  <c r="C246" i="228"/>
  <c r="B228" i="230"/>
  <c r="B244" i="228"/>
  <c r="A240" i="228"/>
  <c r="B231" i="232"/>
  <c r="B245" i="226"/>
  <c r="B231" i="237"/>
  <c r="A241" i="227"/>
  <c r="A241" i="229"/>
  <c r="C247" i="226"/>
  <c r="A240" i="226"/>
  <c r="B223" i="134"/>
  <c r="D237" i="226"/>
  <c r="D236" i="241" l="1"/>
  <c r="C237" i="241"/>
  <c r="D240" i="240"/>
  <c r="C241" i="240"/>
  <c r="C240" i="134"/>
  <c r="C241" i="134" s="1"/>
  <c r="D228" i="134"/>
  <c r="D329" i="237"/>
  <c r="C330" i="237"/>
  <c r="D236" i="229"/>
  <c r="C237" i="229"/>
  <c r="D230" i="227"/>
  <c r="D234" i="232"/>
  <c r="G241" i="225"/>
  <c r="A239" i="225"/>
  <c r="D239" i="225" s="1" a="1"/>
  <c r="H242" i="225"/>
  <c r="D232" i="233"/>
  <c r="A241" i="233"/>
  <c r="C235" i="232"/>
  <c r="B246" i="226"/>
  <c r="C210" i="231"/>
  <c r="B246" i="229"/>
  <c r="B245" i="228"/>
  <c r="C248" i="226"/>
  <c r="D201" i="231"/>
  <c r="D219" i="230"/>
  <c r="A242" i="227"/>
  <c r="A241" i="228"/>
  <c r="B209" i="231"/>
  <c r="A233" i="237"/>
  <c r="A224" i="134"/>
  <c r="D238" i="226"/>
  <c r="A235" i="232"/>
  <c r="B232" i="237"/>
  <c r="C233" i="233"/>
  <c r="A242" i="229"/>
  <c r="B229" i="230"/>
  <c r="A241" i="226"/>
  <c r="D246" i="228"/>
  <c r="A207" i="231"/>
  <c r="B240" i="233"/>
  <c r="A225" i="230"/>
  <c r="B224" i="134"/>
  <c r="C247" i="228"/>
  <c r="B232" i="232"/>
  <c r="B242" i="227"/>
  <c r="D237" i="241" l="1"/>
  <c r="C238" i="241"/>
  <c r="D241" i="240"/>
  <c r="C242" i="240"/>
  <c r="D229" i="134"/>
  <c r="C242" i="134"/>
  <c r="C331" i="237"/>
  <c r="D330" i="237"/>
  <c r="D237" i="229"/>
  <c r="C238" i="229"/>
  <c r="D231" i="227"/>
  <c r="G242" i="225"/>
  <c r="A240" i="225"/>
  <c r="D240" i="225" s="1" a="1"/>
  <c r="H243" i="225"/>
  <c r="D233" i="233"/>
  <c r="C248" i="228"/>
  <c r="B225" i="134"/>
  <c r="C211" i="231"/>
  <c r="B210" i="231"/>
  <c r="D235" i="232"/>
  <c r="C236" i="232"/>
  <c r="B233" i="232"/>
  <c r="B246" i="228"/>
  <c r="D202" i="231"/>
  <c r="D220" i="230"/>
  <c r="B247" i="229"/>
  <c r="B247" i="226"/>
  <c r="C249" i="226"/>
  <c r="D239" i="226"/>
  <c r="A243" i="229"/>
  <c r="B233" i="237"/>
  <c r="B241" i="233"/>
  <c r="A242" i="228"/>
  <c r="D247" i="228"/>
  <c r="A242" i="233"/>
  <c r="A236" i="232"/>
  <c r="A225" i="134"/>
  <c r="A242" i="226"/>
  <c r="B243" i="227"/>
  <c r="C234" i="233"/>
  <c r="A243" i="227"/>
  <c r="B230" i="230"/>
  <c r="A226" i="230"/>
  <c r="A208" i="231"/>
  <c r="A234" i="237"/>
  <c r="D238" i="241" l="1"/>
  <c r="C239" i="241"/>
  <c r="D242" i="240"/>
  <c r="C243" i="240"/>
  <c r="D230" i="134"/>
  <c r="C243" i="134"/>
  <c r="D236" i="232"/>
  <c r="C332" i="237"/>
  <c r="D331" i="237"/>
  <c r="D238" i="229"/>
  <c r="C239" i="229"/>
  <c r="D232" i="227"/>
  <c r="G243" i="225"/>
  <c r="A241" i="225"/>
  <c r="D241" i="225" s="1" a="1"/>
  <c r="H244" i="225"/>
  <c r="D234" i="233"/>
  <c r="B226" i="134"/>
  <c r="C250" i="226"/>
  <c r="B231" i="230"/>
  <c r="C212" i="231"/>
  <c r="D203" i="231"/>
  <c r="A244" i="229"/>
  <c r="A244" i="227"/>
  <c r="B242" i="233"/>
  <c r="A226" i="134"/>
  <c r="B247" i="228"/>
  <c r="A209" i="231"/>
  <c r="A243" i="228"/>
  <c r="A235" i="237"/>
  <c r="B248" i="226"/>
  <c r="B211" i="231"/>
  <c r="D240" i="226"/>
  <c r="D248" i="228"/>
  <c r="A237" i="232"/>
  <c r="C249" i="228"/>
  <c r="D221" i="230"/>
  <c r="C235" i="233"/>
  <c r="B234" i="237"/>
  <c r="A243" i="233"/>
  <c r="C237" i="232"/>
  <c r="B244" i="227"/>
  <c r="B234" i="232"/>
  <c r="B248" i="229"/>
  <c r="A243" i="226"/>
  <c r="A227" i="230"/>
  <c r="D239" i="241" l="1"/>
  <c r="C240" i="241"/>
  <c r="D243" i="240"/>
  <c r="C244" i="240"/>
  <c r="D231" i="134"/>
  <c r="C244" i="134"/>
  <c r="D332" i="237"/>
  <c r="C333" i="237"/>
  <c r="D239" i="229"/>
  <c r="C240" i="229"/>
  <c r="D233" i="227"/>
  <c r="G244" i="225"/>
  <c r="A242" i="225"/>
  <c r="D242" i="225" s="1" a="1"/>
  <c r="H245" i="225"/>
  <c r="D237" i="232"/>
  <c r="A227" i="134"/>
  <c r="A245" i="229"/>
  <c r="D235" i="233"/>
  <c r="C251" i="226"/>
  <c r="C213" i="231"/>
  <c r="B235" i="232"/>
  <c r="D241" i="226"/>
  <c r="A244" i="226"/>
  <c r="B248" i="228"/>
  <c r="A244" i="228"/>
  <c r="A244" i="233"/>
  <c r="C238" i="232"/>
  <c r="B243" i="233"/>
  <c r="B235" i="237"/>
  <c r="A245" i="227"/>
  <c r="A238" i="232"/>
  <c r="D249" i="228"/>
  <c r="D204" i="231"/>
  <c r="B212" i="231"/>
  <c r="B249" i="229"/>
  <c r="A210" i="231"/>
  <c r="C250" i="228"/>
  <c r="B227" i="134"/>
  <c r="A228" i="230"/>
  <c r="A236" i="237"/>
  <c r="C236" i="233"/>
  <c r="B249" i="226"/>
  <c r="B232" i="230"/>
  <c r="B245" i="227"/>
  <c r="D222" i="230"/>
  <c r="D240" i="241" l="1"/>
  <c r="C241" i="241"/>
  <c r="D244" i="240"/>
  <c r="C245" i="240"/>
  <c r="D232" i="134"/>
  <c r="C245" i="134"/>
  <c r="D333" i="237"/>
  <c r="C334" i="237"/>
  <c r="D240" i="229"/>
  <c r="C241" i="229"/>
  <c r="D238" i="232"/>
  <c r="D234" i="227"/>
  <c r="G245" i="225"/>
  <c r="A243" i="225"/>
  <c r="D243" i="225" s="1" a="1"/>
  <c r="H246" i="225"/>
  <c r="D236" i="233"/>
  <c r="B250" i="229"/>
  <c r="A245" i="226"/>
  <c r="C214" i="231"/>
  <c r="C239" i="232"/>
  <c r="A239" i="232"/>
  <c r="B233" i="230"/>
  <c r="A228" i="134"/>
  <c r="C251" i="228"/>
  <c r="B249" i="228"/>
  <c r="D205" i="231"/>
  <c r="B213" i="231"/>
  <c r="D223" i="230"/>
  <c r="A237" i="237"/>
  <c r="C252" i="226"/>
  <c r="A245" i="233"/>
  <c r="B246" i="227"/>
  <c r="D250" i="228"/>
  <c r="B250" i="226"/>
  <c r="B228" i="134"/>
  <c r="B236" i="232"/>
  <c r="A246" i="229"/>
  <c r="B236" i="237"/>
  <c r="C237" i="233"/>
  <c r="A245" i="228"/>
  <c r="A229" i="230"/>
  <c r="B244" i="233"/>
  <c r="A246" i="227"/>
  <c r="A211" i="231"/>
  <c r="D242" i="226"/>
  <c r="D241" i="241" l="1"/>
  <c r="C242" i="241"/>
  <c r="D245" i="240"/>
  <c r="D233" i="134"/>
  <c r="C246" i="134"/>
  <c r="C335" i="237"/>
  <c r="D334" i="237"/>
  <c r="D241" i="229"/>
  <c r="C242" i="229"/>
  <c r="D239" i="232"/>
  <c r="D235" i="227"/>
  <c r="G246" i="225"/>
  <c r="A244" i="225"/>
  <c r="D244" i="225" s="1" a="1"/>
  <c r="H247" i="225"/>
  <c r="D237" i="233"/>
  <c r="A246" i="233"/>
  <c r="A240" i="232"/>
  <c r="C215" i="231"/>
  <c r="D206" i="231"/>
  <c r="B234" i="230"/>
  <c r="B251" i="229"/>
  <c r="D243" i="226"/>
  <c r="C253" i="226"/>
  <c r="C252" i="228"/>
  <c r="B245" i="233"/>
  <c r="B251" i="226"/>
  <c r="D251" i="228"/>
  <c r="B237" i="237"/>
  <c r="C240" i="232"/>
  <c r="B229" i="134"/>
  <c r="B214" i="231"/>
  <c r="A246" i="226"/>
  <c r="A247" i="229"/>
  <c r="A212" i="231"/>
  <c r="C238" i="233"/>
  <c r="B247" i="227"/>
  <c r="A238" i="237"/>
  <c r="B237" i="232"/>
  <c r="D224" i="230"/>
  <c r="A247" i="227"/>
  <c r="A246" i="228"/>
  <c r="A230" i="230"/>
  <c r="A229" i="134"/>
  <c r="B250" i="228"/>
  <c r="C243" i="241" l="1"/>
  <c r="D242" i="241"/>
  <c r="D246" i="240"/>
  <c r="C247" i="240"/>
  <c r="D234" i="134"/>
  <c r="C247" i="134"/>
  <c r="D335" i="237"/>
  <c r="C336" i="237"/>
  <c r="D242" i="229"/>
  <c r="C243" i="229"/>
  <c r="D236" i="227"/>
  <c r="G247" i="225"/>
  <c r="A245" i="225"/>
  <c r="D245" i="225" s="1" a="1"/>
  <c r="H248" i="225"/>
  <c r="D238" i="233"/>
  <c r="B248" i="227"/>
  <c r="A247" i="233"/>
  <c r="D240" i="232"/>
  <c r="C254" i="226"/>
  <c r="A231" i="230"/>
  <c r="C216" i="231"/>
  <c r="C241" i="232"/>
  <c r="A247" i="226"/>
  <c r="B251" i="228"/>
  <c r="B238" i="232"/>
  <c r="B215" i="231"/>
  <c r="A241" i="232"/>
  <c r="B252" i="229"/>
  <c r="B246" i="233"/>
  <c r="A213" i="231"/>
  <c r="A239" i="237"/>
  <c r="B230" i="134"/>
  <c r="D244" i="226"/>
  <c r="B252" i="226"/>
  <c r="A248" i="229"/>
  <c r="A230" i="134"/>
  <c r="D225" i="230"/>
  <c r="C253" i="228"/>
  <c r="D252" i="228"/>
  <c r="D207" i="231"/>
  <c r="B238" i="237"/>
  <c r="C239" i="233"/>
  <c r="B235" i="230"/>
  <c r="A247" i="228"/>
  <c r="A248" i="227"/>
  <c r="C244" i="241" l="1"/>
  <c r="D243" i="241"/>
  <c r="D247" i="240"/>
  <c r="C248" i="240"/>
  <c r="D235" i="134"/>
  <c r="D236" i="134" s="1"/>
  <c r="C248" i="134"/>
  <c r="D241" i="232"/>
  <c r="C337" i="237"/>
  <c r="D336" i="237"/>
  <c r="D243" i="229"/>
  <c r="C244" i="229"/>
  <c r="D237" i="227"/>
  <c r="G248" i="225"/>
  <c r="A246" i="225"/>
  <c r="D246" i="225" s="1" a="1"/>
  <c r="H249" i="225"/>
  <c r="D239" i="233"/>
  <c r="A248" i="226"/>
  <c r="C242" i="232"/>
  <c r="C217" i="231"/>
  <c r="B249" i="227"/>
  <c r="B239" i="232"/>
  <c r="C254" i="228"/>
  <c r="D208" i="231"/>
  <c r="B253" i="229"/>
  <c r="D226" i="230"/>
  <c r="B253" i="226"/>
  <c r="B236" i="230"/>
  <c r="A249" i="229"/>
  <c r="A248" i="228"/>
  <c r="B239" i="237"/>
  <c r="D253" i="228"/>
  <c r="A231" i="134"/>
  <c r="B216" i="231"/>
  <c r="A232" i="230"/>
  <c r="A249" i="227"/>
  <c r="B231" i="134"/>
  <c r="A240" i="237"/>
  <c r="C240" i="233"/>
  <c r="B247" i="233"/>
  <c r="A214" i="231"/>
  <c r="C255" i="226"/>
  <c r="A242" i="232"/>
  <c r="A248" i="233"/>
  <c r="D245" i="226"/>
  <c r="B252" i="228"/>
  <c r="C245" i="241" l="1"/>
  <c r="D244" i="241"/>
  <c r="D248" i="240"/>
  <c r="C249" i="240"/>
  <c r="C249" i="134"/>
  <c r="C338" i="237"/>
  <c r="D337" i="237"/>
  <c r="D244" i="229"/>
  <c r="C245" i="229"/>
  <c r="D242" i="232"/>
  <c r="D238" i="227"/>
  <c r="G249" i="225"/>
  <c r="A247" i="225"/>
  <c r="D247" i="225" s="1" a="1"/>
  <c r="H250" i="225"/>
  <c r="D240" i="233"/>
  <c r="B240" i="232"/>
  <c r="D246" i="226"/>
  <c r="C218" i="231"/>
  <c r="B250" i="227"/>
  <c r="C243" i="232"/>
  <c r="B237" i="230"/>
  <c r="C255" i="228"/>
  <c r="A232" i="134"/>
  <c r="A215" i="231"/>
  <c r="B232" i="134"/>
  <c r="B254" i="229"/>
  <c r="A250" i="229"/>
  <c r="A241" i="237"/>
  <c r="C256" i="226"/>
  <c r="A249" i="226"/>
  <c r="B254" i="226"/>
  <c r="D227" i="230"/>
  <c r="D209" i="231"/>
  <c r="D237" i="134"/>
  <c r="A249" i="228"/>
  <c r="C241" i="233"/>
  <c r="A233" i="230"/>
  <c r="B240" i="237"/>
  <c r="A243" i="232"/>
  <c r="D254" i="228"/>
  <c r="B253" i="228"/>
  <c r="B248" i="233"/>
  <c r="B217" i="231"/>
  <c r="A249" i="233"/>
  <c r="A250" i="227"/>
  <c r="D245" i="241" l="1"/>
  <c r="C246" i="241"/>
  <c r="D249" i="240"/>
  <c r="C250" i="240"/>
  <c r="C250" i="134"/>
  <c r="C339" i="237"/>
  <c r="D338" i="237"/>
  <c r="D245" i="229"/>
  <c r="C246" i="229"/>
  <c r="D239" i="227"/>
  <c r="G250" i="225"/>
  <c r="A248" i="225"/>
  <c r="D248" i="225" s="1" a="1"/>
  <c r="H251" i="225"/>
  <c r="D241" i="233"/>
  <c r="B255" i="229"/>
  <c r="B241" i="232"/>
  <c r="A234" i="230"/>
  <c r="C219" i="231"/>
  <c r="A244" i="232"/>
  <c r="C244" i="232"/>
  <c r="B255" i="226"/>
  <c r="D228" i="230"/>
  <c r="A216" i="231"/>
  <c r="B238" i="230"/>
  <c r="B251" i="227"/>
  <c r="C257" i="226"/>
  <c r="A250" i="226"/>
  <c r="B241" i="237"/>
  <c r="A250" i="228"/>
  <c r="C256" i="228"/>
  <c r="B233" i="134"/>
  <c r="A250" i="233"/>
  <c r="A251" i="229"/>
  <c r="C242" i="233"/>
  <c r="A251" i="227"/>
  <c r="D210" i="231"/>
  <c r="B254" i="228"/>
  <c r="D255" i="228"/>
  <c r="A242" i="237"/>
  <c r="D243" i="232"/>
  <c r="B218" i="231"/>
  <c r="D247" i="226"/>
  <c r="B249" i="233"/>
  <c r="D238" i="134"/>
  <c r="A233" i="134"/>
  <c r="C247" i="241" l="1"/>
  <c r="D246" i="241"/>
  <c r="D250" i="240"/>
  <c r="C251" i="240"/>
  <c r="C251" i="134"/>
  <c r="D339" i="237"/>
  <c r="C340" i="237"/>
  <c r="D246" i="229"/>
  <c r="C247" i="229"/>
  <c r="D240" i="227"/>
  <c r="G251" i="225"/>
  <c r="A249" i="225"/>
  <c r="D249" i="225" s="1" a="1"/>
  <c r="H252" i="225"/>
  <c r="D242" i="233"/>
  <c r="B256" i="226"/>
  <c r="B250" i="233"/>
  <c r="D256" i="228"/>
  <c r="C220" i="231"/>
  <c r="B242" i="237"/>
  <c r="B252" i="227"/>
  <c r="B234" i="134"/>
  <c r="D244" i="232"/>
  <c r="D229" i="230"/>
  <c r="A251" i="233"/>
  <c r="D248" i="226"/>
  <c r="A234" i="134"/>
  <c r="A217" i="231"/>
  <c r="B256" i="229"/>
  <c r="C243" i="233"/>
  <c r="B255" i="228"/>
  <c r="B239" i="230"/>
  <c r="D211" i="231"/>
  <c r="A252" i="227"/>
  <c r="B219" i="231"/>
  <c r="A251" i="226"/>
  <c r="A243" i="237"/>
  <c r="A245" i="232"/>
  <c r="A251" i="228"/>
  <c r="A235" i="230"/>
  <c r="C257" i="228"/>
  <c r="C258" i="226"/>
  <c r="C245" i="232"/>
  <c r="D239" i="134"/>
  <c r="B242" i="232"/>
  <c r="A252" i="229"/>
  <c r="C248" i="241" l="1"/>
  <c r="D247" i="241"/>
  <c r="D251" i="240"/>
  <c r="C252" i="240"/>
  <c r="C252" i="134"/>
  <c r="D245" i="232"/>
  <c r="D340" i="237"/>
  <c r="C341" i="237"/>
  <c r="D247" i="229"/>
  <c r="C248" i="229"/>
  <c r="A218" i="231"/>
  <c r="D241" i="227"/>
  <c r="G252" i="225"/>
  <c r="A250" i="225"/>
  <c r="D250" i="225" s="1" a="1"/>
  <c r="H253" i="225"/>
  <c r="D243" i="233"/>
  <c r="C221" i="231"/>
  <c r="D249" i="226"/>
  <c r="C246" i="232"/>
  <c r="B253" i="227"/>
  <c r="D257" i="228"/>
  <c r="B251" i="233"/>
  <c r="B235" i="134"/>
  <c r="B257" i="229"/>
  <c r="C259" i="226"/>
  <c r="B243" i="232"/>
  <c r="B220" i="231"/>
  <c r="B256" i="228"/>
  <c r="A253" i="229"/>
  <c r="B243" i="237"/>
  <c r="A253" i="227"/>
  <c r="D212" i="231"/>
  <c r="A246" i="232"/>
  <c r="A252" i="233"/>
  <c r="A252" i="226"/>
  <c r="C244" i="233"/>
  <c r="A252" i="228"/>
  <c r="A244" i="237"/>
  <c r="A235" i="134"/>
  <c r="C258" i="228"/>
  <c r="D230" i="230"/>
  <c r="A236" i="230"/>
  <c r="B240" i="230"/>
  <c r="D240" i="134"/>
  <c r="B257" i="226"/>
  <c r="D248" i="241" l="1"/>
  <c r="C249" i="241"/>
  <c r="D252" i="240"/>
  <c r="C253" i="240"/>
  <c r="C253" i="134"/>
  <c r="A219" i="231"/>
  <c r="C342" i="237"/>
  <c r="D341" i="237"/>
  <c r="D248" i="229"/>
  <c r="C249" i="229"/>
  <c r="D242" i="227"/>
  <c r="G253" i="225"/>
  <c r="A251" i="225"/>
  <c r="D251" i="225" s="1" a="1"/>
  <c r="H254" i="225"/>
  <c r="D244" i="233"/>
  <c r="B241" i="230"/>
  <c r="B221" i="231"/>
  <c r="D246" i="232"/>
  <c r="A247" i="232"/>
  <c r="B254" i="227"/>
  <c r="C222" i="231"/>
  <c r="A253" i="233"/>
  <c r="B258" i="226"/>
  <c r="A237" i="230"/>
  <c r="B236" i="134"/>
  <c r="D231" i="230"/>
  <c r="A253" i="226"/>
  <c r="B244" i="232"/>
  <c r="B258" i="229"/>
  <c r="A245" i="237"/>
  <c r="C247" i="232"/>
  <c r="A253" i="228"/>
  <c r="D241" i="134"/>
  <c r="B252" i="233"/>
  <c r="D250" i="226"/>
  <c r="B257" i="228"/>
  <c r="D213" i="231"/>
  <c r="A254" i="229"/>
  <c r="C259" i="228"/>
  <c r="B244" i="237"/>
  <c r="A236" i="134"/>
  <c r="D258" i="228"/>
  <c r="C260" i="226"/>
  <c r="A254" i="227"/>
  <c r="C245" i="233"/>
  <c r="D249" i="241" l="1"/>
  <c r="C250" i="241"/>
  <c r="D253" i="240"/>
  <c r="C254" i="240"/>
  <c r="C254" i="134"/>
  <c r="A220" i="231"/>
  <c r="C343" i="237"/>
  <c r="D342" i="237"/>
  <c r="D249" i="229"/>
  <c r="C250" i="229"/>
  <c r="D243" i="227"/>
  <c r="G254" i="225"/>
  <c r="A252" i="225"/>
  <c r="D252" i="225" s="1" a="1"/>
  <c r="H255" i="225"/>
  <c r="D245" i="233"/>
  <c r="B259" i="226"/>
  <c r="C246" i="233"/>
  <c r="C223" i="231"/>
  <c r="A246" i="237"/>
  <c r="D251" i="226"/>
  <c r="A254" i="228"/>
  <c r="C248" i="232"/>
  <c r="D242" i="134"/>
  <c r="A254" i="233"/>
  <c r="D247" i="232"/>
  <c r="A255" i="227"/>
  <c r="D259" i="228"/>
  <c r="A248" i="232"/>
  <c r="B253" i="233"/>
  <c r="B259" i="229"/>
  <c r="B255" i="227"/>
  <c r="B245" i="232"/>
  <c r="A238" i="230"/>
  <c r="B222" i="231"/>
  <c r="A254" i="226"/>
  <c r="B245" i="237"/>
  <c r="A237" i="134"/>
  <c r="B237" i="134"/>
  <c r="C261" i="226"/>
  <c r="D232" i="230"/>
  <c r="A255" i="229"/>
  <c r="D214" i="231"/>
  <c r="B258" i="228"/>
  <c r="C260" i="228"/>
  <c r="D250" i="241" l="1"/>
  <c r="C251" i="241"/>
  <c r="D254" i="240"/>
  <c r="C255" i="240"/>
  <c r="C255" i="134"/>
  <c r="A221" i="231"/>
  <c r="C344" i="237"/>
  <c r="D343" i="237"/>
  <c r="D250" i="229"/>
  <c r="C251" i="229"/>
  <c r="D244" i="227"/>
  <c r="G255" i="225"/>
  <c r="A253" i="225"/>
  <c r="D253" i="225" s="1" a="1"/>
  <c r="H256" i="225"/>
  <c r="C224" i="231"/>
  <c r="A256" i="227"/>
  <c r="C247" i="233"/>
  <c r="B223" i="231"/>
  <c r="D246" i="233"/>
  <c r="B246" i="237"/>
  <c r="D260" i="228"/>
  <c r="D252" i="226"/>
  <c r="D243" i="134"/>
  <c r="B260" i="229"/>
  <c r="D215" i="231"/>
  <c r="A255" i="228"/>
  <c r="A238" i="134"/>
  <c r="A239" i="230"/>
  <c r="D248" i="232"/>
  <c r="B246" i="232"/>
  <c r="B256" i="227"/>
  <c r="A255" i="226"/>
  <c r="C249" i="232"/>
  <c r="A255" i="233"/>
  <c r="B259" i="228"/>
  <c r="B254" i="233"/>
  <c r="B238" i="134"/>
  <c r="A247" i="237"/>
  <c r="B242" i="230"/>
  <c r="C262" i="226"/>
  <c r="B260" i="226"/>
  <c r="D233" i="230"/>
  <c r="A249" i="232"/>
  <c r="A256" i="229"/>
  <c r="C261" i="228"/>
  <c r="C252" i="241" l="1"/>
  <c r="D251" i="241"/>
  <c r="D255" i="240"/>
  <c r="C256" i="240"/>
  <c r="C256" i="134"/>
  <c r="C257" i="134" s="1"/>
  <c r="A222" i="231"/>
  <c r="D344" i="237"/>
  <c r="C345" i="237"/>
  <c r="D251" i="229"/>
  <c r="C252" i="229"/>
  <c r="D245" i="227"/>
  <c r="G256" i="225"/>
  <c r="A254" i="225"/>
  <c r="D254" i="225" s="1" a="1"/>
  <c r="H257" i="225"/>
  <c r="D249" i="232"/>
  <c r="B257" i="227"/>
  <c r="D253" i="226"/>
  <c r="D261" i="228"/>
  <c r="D234" i="230"/>
  <c r="B260" i="228"/>
  <c r="C225" i="231"/>
  <c r="B239" i="134"/>
  <c r="C262" i="228"/>
  <c r="A257" i="229"/>
  <c r="A257" i="227"/>
  <c r="A256" i="226"/>
  <c r="C250" i="232"/>
  <c r="D216" i="231"/>
  <c r="B261" i="229"/>
  <c r="A250" i="232"/>
  <c r="D244" i="134"/>
  <c r="C248" i="233"/>
  <c r="D247" i="233"/>
  <c r="B247" i="237"/>
  <c r="B261" i="226"/>
  <c r="A240" i="230"/>
  <c r="B224" i="231"/>
  <c r="A256" i="233"/>
  <c r="B255" i="233"/>
  <c r="C263" i="226"/>
  <c r="A239" i="134"/>
  <c r="B243" i="230"/>
  <c r="A256" i="228"/>
  <c r="B247" i="232"/>
  <c r="A248" i="237"/>
  <c r="D252" i="241" l="1"/>
  <c r="C253" i="241"/>
  <c r="D256" i="240"/>
  <c r="C257" i="240"/>
  <c r="A223" i="231"/>
  <c r="C346" i="237"/>
  <c r="D345" i="237"/>
  <c r="D252" i="229"/>
  <c r="C253" i="229"/>
  <c r="D246" i="227"/>
  <c r="G257" i="225"/>
  <c r="A255" i="225"/>
  <c r="D255" i="225" s="1" a="1"/>
  <c r="H258" i="225"/>
  <c r="D248" i="233"/>
  <c r="A240" i="134"/>
  <c r="A257" i="226"/>
  <c r="A251" i="232"/>
  <c r="C226" i="231"/>
  <c r="A257" i="233"/>
  <c r="D262" i="228"/>
  <c r="D254" i="226"/>
  <c r="B258" i="227"/>
  <c r="A257" i="228"/>
  <c r="B248" i="232"/>
  <c r="A258" i="227"/>
  <c r="B256" i="233"/>
  <c r="C263" i="228"/>
  <c r="C258" i="134"/>
  <c r="A249" i="237"/>
  <c r="D217" i="231"/>
  <c r="B262" i="229"/>
  <c r="A241" i="230"/>
  <c r="C251" i="232"/>
  <c r="C249" i="233"/>
  <c r="D235" i="230"/>
  <c r="B225" i="231"/>
  <c r="C264" i="226"/>
  <c r="B261" i="228"/>
  <c r="B240" i="134"/>
  <c r="A258" i="229"/>
  <c r="B248" i="237"/>
  <c r="B244" i="230"/>
  <c r="D250" i="232"/>
  <c r="B262" i="226"/>
  <c r="D245" i="134"/>
  <c r="D253" i="241" l="1"/>
  <c r="C254" i="241"/>
  <c r="D257" i="240"/>
  <c r="C258" i="240"/>
  <c r="A224" i="231"/>
  <c r="D251" i="232"/>
  <c r="C347" i="237"/>
  <c r="D346" i="237"/>
  <c r="D253" i="229"/>
  <c r="C254" i="229"/>
  <c r="D247" i="227"/>
  <c r="G258" i="225"/>
  <c r="A256" i="225"/>
  <c r="D256" i="225" s="1" a="1"/>
  <c r="H259" i="225"/>
  <c r="D249" i="233"/>
  <c r="D246" i="134"/>
  <c r="B245" i="230"/>
  <c r="C227" i="231"/>
  <c r="A252" i="232"/>
  <c r="C259" i="134"/>
  <c r="A258" i="233"/>
  <c r="B259" i="227"/>
  <c r="B249" i="232"/>
  <c r="B262" i="228"/>
  <c r="B226" i="231"/>
  <c r="D236" i="230"/>
  <c r="C265" i="226"/>
  <c r="B249" i="237"/>
  <c r="A258" i="228"/>
  <c r="B263" i="229"/>
  <c r="A259" i="229"/>
  <c r="C264" i="228"/>
  <c r="B257" i="233"/>
  <c r="A259" i="227"/>
  <c r="D255" i="226"/>
  <c r="B263" i="226"/>
  <c r="A250" i="237"/>
  <c r="D263" i="228"/>
  <c r="C252" i="232"/>
  <c r="D218" i="231"/>
  <c r="B241" i="134"/>
  <c r="C250" i="233"/>
  <c r="A241" i="134"/>
  <c r="A258" i="226"/>
  <c r="D254" i="241" l="1"/>
  <c r="C255" i="241"/>
  <c r="D258" i="240"/>
  <c r="C259" i="240"/>
  <c r="A225" i="231"/>
  <c r="C348" i="237"/>
  <c r="D347" i="237"/>
  <c r="D254" i="229"/>
  <c r="C255" i="229"/>
  <c r="D248" i="227"/>
  <c r="G259" i="225"/>
  <c r="A257" i="225"/>
  <c r="D257" i="225" s="1" a="1"/>
  <c r="H260" i="225"/>
  <c r="D250" i="233"/>
  <c r="A242" i="134"/>
  <c r="A260" i="227"/>
  <c r="C228" i="231"/>
  <c r="B263" i="228"/>
  <c r="C265" i="228"/>
  <c r="D237" i="230"/>
  <c r="B260" i="227"/>
  <c r="C253" i="232"/>
  <c r="A259" i="233"/>
  <c r="A259" i="228"/>
  <c r="B264" i="229"/>
  <c r="D247" i="134"/>
  <c r="C266" i="226"/>
  <c r="A251" i="237"/>
  <c r="C260" i="134"/>
  <c r="A253" i="232"/>
  <c r="A260" i="229"/>
  <c r="D264" i="228"/>
  <c r="C251" i="233"/>
  <c r="B250" i="232"/>
  <c r="A242" i="230"/>
  <c r="B264" i="226"/>
  <c r="A259" i="226"/>
  <c r="B250" i="237"/>
  <c r="D256" i="226"/>
  <c r="B258" i="233"/>
  <c r="B246" i="230"/>
  <c r="B242" i="134"/>
  <c r="B227" i="231"/>
  <c r="D252" i="232"/>
  <c r="D219" i="231"/>
  <c r="D255" i="241" l="1"/>
  <c r="C256" i="241"/>
  <c r="D259" i="240"/>
  <c r="C260" i="240"/>
  <c r="A226" i="231"/>
  <c r="C349" i="237"/>
  <c r="D348" i="237"/>
  <c r="D255" i="229"/>
  <c r="C256" i="229"/>
  <c r="D249" i="227"/>
  <c r="G260" i="225"/>
  <c r="A258" i="225"/>
  <c r="D258" i="225" s="1" a="1"/>
  <c r="H261" i="225"/>
  <c r="D251" i="233"/>
  <c r="C254" i="232"/>
  <c r="C252" i="233"/>
  <c r="B265" i="229"/>
  <c r="C229" i="231"/>
  <c r="A252" i="237"/>
  <c r="D248" i="134"/>
  <c r="A261" i="229"/>
  <c r="A260" i="233"/>
  <c r="A261" i="227"/>
  <c r="B251" i="232"/>
  <c r="D220" i="231"/>
  <c r="B243" i="134"/>
  <c r="A243" i="134"/>
  <c r="B264" i="228"/>
  <c r="D253" i="232"/>
  <c r="D265" i="228"/>
  <c r="B261" i="227"/>
  <c r="D257" i="226"/>
  <c r="B228" i="231"/>
  <c r="A260" i="228"/>
  <c r="C261" i="134"/>
  <c r="B247" i="230"/>
  <c r="C266" i="228"/>
  <c r="A243" i="230"/>
  <c r="B251" i="237"/>
  <c r="B259" i="233"/>
  <c r="A254" i="232"/>
  <c r="B265" i="226"/>
  <c r="A260" i="226"/>
  <c r="C267" i="226"/>
  <c r="D238" i="230"/>
  <c r="C257" i="241" l="1"/>
  <c r="D256" i="241"/>
  <c r="D260" i="240"/>
  <c r="C261" i="240"/>
  <c r="A227" i="231"/>
  <c r="D349" i="237"/>
  <c r="C350" i="237"/>
  <c r="D256" i="229"/>
  <c r="C257" i="229"/>
  <c r="D250" i="227"/>
  <c r="G261" i="225"/>
  <c r="A259" i="225"/>
  <c r="D259" i="225" s="1" a="1"/>
  <c r="H262" i="225"/>
  <c r="C230" i="231"/>
  <c r="C267" i="228"/>
  <c r="C253" i="233"/>
  <c r="D252" i="233"/>
  <c r="D254" i="232"/>
  <c r="B266" i="226"/>
  <c r="A244" i="134"/>
  <c r="D266" i="228"/>
  <c r="A244" i="230"/>
  <c r="A262" i="227"/>
  <c r="D258" i="226"/>
  <c r="B244" i="134"/>
  <c r="D249" i="134"/>
  <c r="A261" i="226"/>
  <c r="C268" i="226"/>
  <c r="B252" i="237"/>
  <c r="B266" i="229"/>
  <c r="A261" i="233"/>
  <c r="C262" i="134"/>
  <c r="B262" i="227"/>
  <c r="B229" i="231"/>
  <c r="D239" i="230"/>
  <c r="B248" i="230"/>
  <c r="A261" i="228"/>
  <c r="A253" i="237"/>
  <c r="D221" i="231"/>
  <c r="B260" i="233"/>
  <c r="B252" i="232"/>
  <c r="C255" i="232"/>
  <c r="A255" i="232"/>
  <c r="A262" i="229"/>
  <c r="B265" i="228"/>
  <c r="D257" i="241" l="1"/>
  <c r="C258" i="241"/>
  <c r="D261" i="240"/>
  <c r="C262" i="240"/>
  <c r="A228" i="231"/>
  <c r="C269" i="226"/>
  <c r="D350" i="237"/>
  <c r="C351" i="237"/>
  <c r="D257" i="229"/>
  <c r="C258" i="229"/>
  <c r="D251" i="227"/>
  <c r="G262" i="225"/>
  <c r="A260" i="225"/>
  <c r="D260" i="225" s="1" a="1"/>
  <c r="H263" i="225"/>
  <c r="D253" i="233"/>
  <c r="B230" i="231"/>
  <c r="C263" i="134"/>
  <c r="A245" i="134"/>
  <c r="C231" i="231"/>
  <c r="A254" i="237"/>
  <c r="A262" i="226"/>
  <c r="A245" i="230"/>
  <c r="A256" i="232"/>
  <c r="D240" i="230"/>
  <c r="D267" i="228"/>
  <c r="A263" i="229"/>
  <c r="D250" i="134"/>
  <c r="B253" i="237"/>
  <c r="D259" i="226"/>
  <c r="A263" i="227"/>
  <c r="C256" i="232"/>
  <c r="D222" i="231"/>
  <c r="A262" i="228"/>
  <c r="B267" i="229"/>
  <c r="B253" i="232"/>
  <c r="B266" i="228"/>
  <c r="B249" i="230"/>
  <c r="B245" i="134"/>
  <c r="B267" i="226"/>
  <c r="B263" i="227"/>
  <c r="B261" i="233"/>
  <c r="A262" i="233"/>
  <c r="C254" i="233"/>
  <c r="D255" i="232"/>
  <c r="C268" i="228"/>
  <c r="C259" i="241" l="1"/>
  <c r="D258" i="241"/>
  <c r="D262" i="240"/>
  <c r="C263" i="240"/>
  <c r="A229" i="231"/>
  <c r="C270" i="226"/>
  <c r="D254" i="233"/>
  <c r="C352" i="237"/>
  <c r="D351" i="237"/>
  <c r="D258" i="229"/>
  <c r="C259" i="229"/>
  <c r="D252" i="227"/>
  <c r="G263" i="225"/>
  <c r="A261" i="225"/>
  <c r="D261" i="225" s="1" a="1"/>
  <c r="H264" i="225"/>
  <c r="C232" i="231"/>
  <c r="B254" i="237"/>
  <c r="D251" i="134"/>
  <c r="B264" i="227"/>
  <c r="A263" i="226"/>
  <c r="B267" i="228"/>
  <c r="A246" i="230"/>
  <c r="B231" i="231"/>
  <c r="A246" i="134"/>
  <c r="C269" i="228"/>
  <c r="B250" i="230"/>
  <c r="B268" i="226"/>
  <c r="A255" i="237"/>
  <c r="A263" i="233"/>
  <c r="B262" i="233"/>
  <c r="A263" i="228"/>
  <c r="C255" i="233"/>
  <c r="D268" i="228"/>
  <c r="C264" i="134"/>
  <c r="D241" i="230"/>
  <c r="D256" i="232"/>
  <c r="A264" i="227"/>
  <c r="B268" i="229"/>
  <c r="D223" i="231"/>
  <c r="A257" i="232"/>
  <c r="C257" i="232"/>
  <c r="B254" i="232"/>
  <c r="D260" i="226"/>
  <c r="A264" i="229"/>
  <c r="B246" i="134"/>
  <c r="D259" i="241" l="1"/>
  <c r="C260" i="241"/>
  <c r="D263" i="240"/>
  <c r="C264" i="240"/>
  <c r="A230" i="231"/>
  <c r="C271" i="226"/>
  <c r="D352" i="237"/>
  <c r="C353" i="237"/>
  <c r="D259" i="229"/>
  <c r="C260" i="229"/>
  <c r="D253" i="227"/>
  <c r="G264" i="225"/>
  <c r="A262" i="225"/>
  <c r="D262" i="225" s="1" a="1"/>
  <c r="H265" i="225"/>
  <c r="D257" i="232"/>
  <c r="B269" i="226"/>
  <c r="A264" i="233"/>
  <c r="A264" i="228"/>
  <c r="D255" i="233"/>
  <c r="A265" i="227"/>
  <c r="B269" i="229"/>
  <c r="D261" i="226"/>
  <c r="C233" i="231"/>
  <c r="B251" i="230"/>
  <c r="C270" i="228"/>
  <c r="C258" i="232"/>
  <c r="A265" i="229"/>
  <c r="C265" i="134"/>
  <c r="B255" i="232"/>
  <c r="B255" i="237"/>
  <c r="B232" i="231"/>
  <c r="B263" i="233"/>
  <c r="B268" i="228"/>
  <c r="D269" i="228"/>
  <c r="B247" i="134"/>
  <c r="D224" i="231"/>
  <c r="A258" i="232"/>
  <c r="C256" i="233"/>
  <c r="D252" i="134"/>
  <c r="A256" i="237"/>
  <c r="A247" i="134"/>
  <c r="A247" i="230"/>
  <c r="B265" i="227"/>
  <c r="A264" i="226"/>
  <c r="D260" i="241" l="1"/>
  <c r="C261" i="241"/>
  <c r="D264" i="240"/>
  <c r="C265" i="240"/>
  <c r="A231" i="231"/>
  <c r="C272" i="226"/>
  <c r="C354" i="237"/>
  <c r="D353" i="237"/>
  <c r="D260" i="229"/>
  <c r="C261" i="229"/>
  <c r="D254" i="227"/>
  <c r="G265" i="225"/>
  <c r="A263" i="225"/>
  <c r="D263" i="225" s="1" a="1"/>
  <c r="H266" i="225"/>
  <c r="D256" i="233"/>
  <c r="D242" i="230"/>
  <c r="C234" i="231"/>
  <c r="B248" i="134"/>
  <c r="A266" i="227"/>
  <c r="D258" i="232"/>
  <c r="A259" i="232"/>
  <c r="B256" i="232"/>
  <c r="A265" i="228"/>
  <c r="A265" i="233"/>
  <c r="C259" i="232"/>
  <c r="B266" i="227"/>
  <c r="D253" i="134"/>
  <c r="A257" i="237"/>
  <c r="C257" i="233"/>
  <c r="D262" i="226"/>
  <c r="D225" i="231"/>
  <c r="A265" i="226"/>
  <c r="B233" i="231"/>
  <c r="A248" i="134"/>
  <c r="A248" i="230"/>
  <c r="A266" i="229"/>
  <c r="B270" i="229"/>
  <c r="B256" i="237"/>
  <c r="B269" i="228"/>
  <c r="B252" i="230"/>
  <c r="B270" i="226"/>
  <c r="C271" i="228"/>
  <c r="B264" i="233"/>
  <c r="D270" i="228"/>
  <c r="C266" i="134"/>
  <c r="D261" i="241" l="1"/>
  <c r="C262" i="241"/>
  <c r="D265" i="240"/>
  <c r="C266" i="240"/>
  <c r="A232" i="231"/>
  <c r="C273" i="226"/>
  <c r="D257" i="233"/>
  <c r="C355" i="237"/>
  <c r="D354" i="237"/>
  <c r="D261" i="229"/>
  <c r="C262" i="229"/>
  <c r="D255" i="227"/>
  <c r="G266" i="225"/>
  <c r="A264" i="225"/>
  <c r="D264" i="225" s="1" a="1"/>
  <c r="H267" i="225"/>
  <c r="C235" i="231"/>
  <c r="B253" i="230"/>
  <c r="A267" i="229"/>
  <c r="B249" i="134"/>
  <c r="A267" i="227"/>
  <c r="D263" i="226"/>
  <c r="C258" i="233"/>
  <c r="B271" i="229"/>
  <c r="D259" i="232"/>
  <c r="D243" i="230"/>
  <c r="B257" i="237"/>
  <c r="A266" i="233"/>
  <c r="A249" i="134"/>
  <c r="D271" i="228"/>
  <c r="D226" i="231"/>
  <c r="C272" i="228"/>
  <c r="C267" i="134"/>
  <c r="B265" i="233"/>
  <c r="D254" i="134"/>
  <c r="A266" i="226"/>
  <c r="A258" i="237"/>
  <c r="B257" i="232"/>
  <c r="B271" i="226"/>
  <c r="B234" i="231"/>
  <c r="B270" i="228"/>
  <c r="A260" i="232"/>
  <c r="B267" i="227"/>
  <c r="A249" i="230"/>
  <c r="A266" i="228"/>
  <c r="C260" i="232"/>
  <c r="D262" i="241" l="1"/>
  <c r="C263" i="241"/>
  <c r="D266" i="240"/>
  <c r="C267" i="240"/>
  <c r="A233" i="231"/>
  <c r="C274" i="226"/>
  <c r="C356" i="237"/>
  <c r="D355" i="237"/>
  <c r="D262" i="229"/>
  <c r="C263" i="229"/>
  <c r="D256" i="227"/>
  <c r="G267" i="225"/>
  <c r="A265" i="225"/>
  <c r="D265" i="225" s="1" a="1"/>
  <c r="H268" i="225"/>
  <c r="D258" i="233"/>
  <c r="A250" i="230"/>
  <c r="D255" i="134"/>
  <c r="C268" i="134"/>
  <c r="C236" i="231"/>
  <c r="B258" i="237"/>
  <c r="A267" i="228"/>
  <c r="A250" i="134"/>
  <c r="B271" i="228"/>
  <c r="C273" i="228"/>
  <c r="B268" i="227"/>
  <c r="C261" i="232"/>
  <c r="A261" i="232"/>
  <c r="D260" i="232"/>
  <c r="D227" i="231"/>
  <c r="B235" i="231"/>
  <c r="A268" i="227"/>
  <c r="B272" i="229"/>
  <c r="B266" i="233"/>
  <c r="B254" i="230"/>
  <c r="B258" i="232"/>
  <c r="C259" i="233"/>
  <c r="D244" i="230"/>
  <c r="A267" i="226"/>
  <c r="A259" i="237"/>
  <c r="B272" i="226"/>
  <c r="D272" i="228"/>
  <c r="D264" i="226"/>
  <c r="A268" i="229"/>
  <c r="A267" i="233"/>
  <c r="B250" i="134"/>
  <c r="C264" i="241" l="1"/>
  <c r="D263" i="241"/>
  <c r="D267" i="240"/>
  <c r="C268" i="240"/>
  <c r="A234" i="231"/>
  <c r="C275" i="226"/>
  <c r="D356" i="237"/>
  <c r="C357" i="237"/>
  <c r="D263" i="229"/>
  <c r="C264" i="229"/>
  <c r="D257" i="227"/>
  <c r="G268" i="225"/>
  <c r="A266" i="225"/>
  <c r="D266" i="225" s="1" a="1"/>
  <c r="H269" i="225"/>
  <c r="D259" i="233"/>
  <c r="A269" i="229"/>
  <c r="B259" i="232"/>
  <c r="B273" i="229"/>
  <c r="C237" i="231"/>
  <c r="A260" i="237"/>
  <c r="C260" i="233"/>
  <c r="A269" i="227"/>
  <c r="C269" i="134"/>
  <c r="A268" i="233"/>
  <c r="B273" i="226"/>
  <c r="A268" i="226"/>
  <c r="D261" i="232"/>
  <c r="B251" i="134"/>
  <c r="D273" i="228"/>
  <c r="C274" i="228"/>
  <c r="D265" i="226"/>
  <c r="B267" i="233"/>
  <c r="B236" i="231"/>
  <c r="B272" i="228"/>
  <c r="D228" i="231"/>
  <c r="A251" i="230"/>
  <c r="C262" i="232"/>
  <c r="B259" i="237"/>
  <c r="A262" i="232"/>
  <c r="D245" i="230"/>
  <c r="A268" i="228"/>
  <c r="B269" i="227"/>
  <c r="A251" i="134"/>
  <c r="D256" i="134"/>
  <c r="B255" i="230"/>
  <c r="D264" i="241" l="1"/>
  <c r="C265" i="241"/>
  <c r="D268" i="240"/>
  <c r="C269" i="240"/>
  <c r="A235" i="231"/>
  <c r="C276" i="226"/>
  <c r="D357" i="237"/>
  <c r="C358" i="237"/>
  <c r="D264" i="229"/>
  <c r="C265" i="229"/>
  <c r="D258" i="227"/>
  <c r="G269" i="225"/>
  <c r="A267" i="225"/>
  <c r="D267" i="225" s="1" a="1"/>
  <c r="H270" i="225"/>
  <c r="D260" i="233"/>
  <c r="C261" i="233"/>
  <c r="C238" i="231"/>
  <c r="D229" i="231"/>
  <c r="D266" i="226"/>
  <c r="A263" i="232"/>
  <c r="D262" i="232"/>
  <c r="D257" i="134"/>
  <c r="D274" i="228"/>
  <c r="A269" i="228"/>
  <c r="B274" i="226"/>
  <c r="B273" i="228"/>
  <c r="B274" i="229"/>
  <c r="A261" i="237"/>
  <c r="A269" i="226"/>
  <c r="D246" i="230"/>
  <c r="B237" i="231"/>
  <c r="A252" i="134"/>
  <c r="B268" i="233"/>
  <c r="A269" i="233"/>
  <c r="B252" i="134"/>
  <c r="C275" i="228"/>
  <c r="A252" i="230"/>
  <c r="A270" i="229"/>
  <c r="C263" i="232"/>
  <c r="B260" i="232"/>
  <c r="B256" i="230"/>
  <c r="A270" i="227"/>
  <c r="B260" i="237"/>
  <c r="C270" i="134"/>
  <c r="B270" i="227"/>
  <c r="D265" i="241" l="1"/>
  <c r="C266" i="241"/>
  <c r="D269" i="240"/>
  <c r="C270" i="240"/>
  <c r="A236" i="231"/>
  <c r="C277" i="226"/>
  <c r="D263" i="232"/>
  <c r="C359" i="237"/>
  <c r="D358" i="237"/>
  <c r="D265" i="229"/>
  <c r="C266" i="229"/>
  <c r="D259" i="227"/>
  <c r="C264" i="232"/>
  <c r="G270" i="225"/>
  <c r="A268" i="225"/>
  <c r="D268" i="225" s="1" a="1"/>
  <c r="H271" i="225"/>
  <c r="C239" i="231"/>
  <c r="A270" i="233"/>
  <c r="A264" i="232"/>
  <c r="B275" i="226"/>
  <c r="D261" i="233"/>
  <c r="D267" i="226"/>
  <c r="D275" i="228"/>
  <c r="B238" i="231"/>
  <c r="D258" i="134"/>
  <c r="C276" i="228"/>
  <c r="B253" i="134"/>
  <c r="B261" i="237"/>
  <c r="A253" i="230"/>
  <c r="D247" i="230"/>
  <c r="A270" i="228"/>
  <c r="A271" i="229"/>
  <c r="D230" i="231"/>
  <c r="B257" i="230"/>
  <c r="A270" i="226"/>
  <c r="B274" i="228"/>
  <c r="A253" i="134"/>
  <c r="B269" i="233"/>
  <c r="A262" i="237"/>
  <c r="C262" i="233"/>
  <c r="B271" i="227"/>
  <c r="A271" i="227"/>
  <c r="B261" i="232"/>
  <c r="B275" i="229"/>
  <c r="C271" i="134"/>
  <c r="D266" i="241" l="1"/>
  <c r="C267" i="241"/>
  <c r="D270" i="240"/>
  <c r="C271" i="240"/>
  <c r="A237" i="231"/>
  <c r="C278" i="226"/>
  <c r="C360" i="237"/>
  <c r="D359" i="237"/>
  <c r="D266" i="229"/>
  <c r="C267" i="229"/>
  <c r="D260" i="227"/>
  <c r="C265" i="232"/>
  <c r="D264" i="232"/>
  <c r="G271" i="225"/>
  <c r="A269" i="225"/>
  <c r="D269" i="225" s="1" a="1"/>
  <c r="H272" i="225"/>
  <c r="D262" i="233"/>
  <c r="C277" i="228"/>
  <c r="C240" i="231"/>
  <c r="B276" i="229"/>
  <c r="D259" i="134"/>
  <c r="B258" i="230"/>
  <c r="D231" i="231"/>
  <c r="D276" i="228"/>
  <c r="B276" i="226"/>
  <c r="A254" i="230"/>
  <c r="A272" i="229"/>
  <c r="A271" i="233"/>
  <c r="A271" i="226"/>
  <c r="A263" i="237"/>
  <c r="B275" i="228"/>
  <c r="A254" i="134"/>
  <c r="B254" i="134"/>
  <c r="B239" i="231"/>
  <c r="A265" i="232"/>
  <c r="C263" i="233"/>
  <c r="B262" i="232"/>
  <c r="A272" i="227"/>
  <c r="B262" i="237"/>
  <c r="C272" i="134"/>
  <c r="B270" i="233"/>
  <c r="D268" i="226"/>
  <c r="D248" i="230"/>
  <c r="B272" i="227"/>
  <c r="A271" i="228"/>
  <c r="D267" i="241" l="1"/>
  <c r="C268" i="241"/>
  <c r="D271" i="240"/>
  <c r="C272" i="240"/>
  <c r="A238" i="231"/>
  <c r="C279" i="226"/>
  <c r="D263" i="233"/>
  <c r="C361" i="237"/>
  <c r="D360" i="237"/>
  <c r="D267" i="229"/>
  <c r="C268" i="229"/>
  <c r="D261" i="227"/>
  <c r="D265" i="232"/>
  <c r="C266" i="232"/>
  <c r="G272" i="225"/>
  <c r="A270" i="225"/>
  <c r="D270" i="225" s="1" a="1"/>
  <c r="H273" i="225"/>
  <c r="C241" i="231"/>
  <c r="D269" i="226"/>
  <c r="A273" i="229"/>
  <c r="C264" i="233"/>
  <c r="C278" i="228"/>
  <c r="A264" i="237"/>
  <c r="A255" i="134"/>
  <c r="B240" i="231"/>
  <c r="B271" i="233"/>
  <c r="D249" i="230"/>
  <c r="D260" i="134"/>
  <c r="B255" i="134"/>
  <c r="A272" i="226"/>
  <c r="B276" i="228"/>
  <c r="D232" i="231"/>
  <c r="A255" i="230"/>
  <c r="A272" i="228"/>
  <c r="B263" i="232"/>
  <c r="D277" i="228"/>
  <c r="B277" i="229"/>
  <c r="C273" i="134"/>
  <c r="C274" i="134" s="1"/>
  <c r="A273" i="227"/>
  <c r="B277" i="226"/>
  <c r="A272" i="233"/>
  <c r="B273" i="227"/>
  <c r="A266" i="232"/>
  <c r="B259" i="230"/>
  <c r="B263" i="237"/>
  <c r="D268" i="241" l="1"/>
  <c r="C269" i="241"/>
  <c r="D272" i="240"/>
  <c r="C273" i="240"/>
  <c r="A239" i="231"/>
  <c r="C280" i="226"/>
  <c r="D264" i="233"/>
  <c r="C362" i="237"/>
  <c r="D361" i="237"/>
  <c r="D268" i="229"/>
  <c r="C269" i="229"/>
  <c r="D262" i="227"/>
  <c r="D266" i="232"/>
  <c r="C267" i="232"/>
  <c r="G273" i="225"/>
  <c r="A271" i="225"/>
  <c r="D271" i="225" s="1" a="1"/>
  <c r="H274" i="225"/>
  <c r="C242" i="231"/>
  <c r="B264" i="237"/>
  <c r="D250" i="230"/>
  <c r="D278" i="228"/>
  <c r="B256" i="134"/>
  <c r="B278" i="229"/>
  <c r="A273" i="233"/>
  <c r="C279" i="228"/>
  <c r="C275" i="134"/>
  <c r="D261" i="134"/>
  <c r="C265" i="233"/>
  <c r="B241" i="231"/>
  <c r="B278" i="226"/>
  <c r="A273" i="228"/>
  <c r="D233" i="231"/>
  <c r="A256" i="134"/>
  <c r="A274" i="229"/>
  <c r="B272" i="233"/>
  <c r="A274" i="227"/>
  <c r="A273" i="226"/>
  <c r="B274" i="227"/>
  <c r="A267" i="232"/>
  <c r="A265" i="237"/>
  <c r="A256" i="230"/>
  <c r="B264" i="232"/>
  <c r="B277" i="228"/>
  <c r="D270" i="226"/>
  <c r="B260" i="230"/>
  <c r="D269" i="241" l="1"/>
  <c r="C270" i="241"/>
  <c r="D273" i="240"/>
  <c r="C274" i="240"/>
  <c r="A240" i="231"/>
  <c r="C281" i="226"/>
  <c r="D265" i="233"/>
  <c r="C363" i="237"/>
  <c r="D362" i="237"/>
  <c r="D269" i="229"/>
  <c r="C270" i="229"/>
  <c r="D263" i="227"/>
  <c r="D267" i="232"/>
  <c r="C268" i="232"/>
  <c r="C266" i="233"/>
  <c r="G274" i="225"/>
  <c r="A272" i="225"/>
  <c r="D272" i="225" s="1" a="1"/>
  <c r="H275" i="225"/>
  <c r="C243" i="231"/>
  <c r="A274" i="226"/>
  <c r="D271" i="226"/>
  <c r="A274" i="228"/>
  <c r="A257" i="230"/>
  <c r="B242" i="231"/>
  <c r="D234" i="231"/>
  <c r="A266" i="237"/>
  <c r="A274" i="233"/>
  <c r="B275" i="227"/>
  <c r="A257" i="134"/>
  <c r="B261" i="230"/>
  <c r="D251" i="230"/>
  <c r="B279" i="226"/>
  <c r="A275" i="229"/>
  <c r="C276" i="134"/>
  <c r="D262" i="134"/>
  <c r="B257" i="134"/>
  <c r="B273" i="233"/>
  <c r="A268" i="232"/>
  <c r="A275" i="227"/>
  <c r="B278" i="228"/>
  <c r="C280" i="228"/>
  <c r="B265" i="232"/>
  <c r="B279" i="229"/>
  <c r="B265" i="237"/>
  <c r="D279" i="228"/>
  <c r="C271" i="241" l="1"/>
  <c r="D270" i="241"/>
  <c r="D274" i="240"/>
  <c r="C275" i="240"/>
  <c r="A241" i="231"/>
  <c r="C282" i="226"/>
  <c r="C364" i="237"/>
  <c r="D363" i="237"/>
  <c r="D270" i="229"/>
  <c r="C271" i="229"/>
  <c r="D264" i="227"/>
  <c r="C269" i="232"/>
  <c r="D268" i="232"/>
  <c r="D266" i="233"/>
  <c r="C267" i="233"/>
  <c r="G275" i="225"/>
  <c r="A273" i="225"/>
  <c r="D273" i="225" s="1" a="1"/>
  <c r="H276" i="225"/>
  <c r="C244" i="231"/>
  <c r="B266" i="237"/>
  <c r="B243" i="231"/>
  <c r="D252" i="230"/>
  <c r="A258" i="134"/>
  <c r="D272" i="226"/>
  <c r="B274" i="233"/>
  <c r="B276" i="227"/>
  <c r="C281" i="228"/>
  <c r="C277" i="134"/>
  <c r="D263" i="134"/>
  <c r="B262" i="230"/>
  <c r="D280" i="228"/>
  <c r="A258" i="230"/>
  <c r="B258" i="134"/>
  <c r="A276" i="229"/>
  <c r="B280" i="229"/>
  <c r="D235" i="231"/>
  <c r="B266" i="232"/>
  <c r="A267" i="237"/>
  <c r="B279" i="228"/>
  <c r="A275" i="228"/>
  <c r="A269" i="232"/>
  <c r="A276" i="227"/>
  <c r="A275" i="233"/>
  <c r="B280" i="226"/>
  <c r="A275" i="226"/>
  <c r="D271" i="241" l="1"/>
  <c r="C272" i="241"/>
  <c r="D275" i="240"/>
  <c r="C276" i="240"/>
  <c r="A242" i="231"/>
  <c r="C283" i="226"/>
  <c r="D364" i="237"/>
  <c r="C365" i="237"/>
  <c r="D271" i="229"/>
  <c r="C272" i="229"/>
  <c r="D265" i="227"/>
  <c r="C270" i="232"/>
  <c r="D269" i="232"/>
  <c r="D267" i="233"/>
  <c r="C268" i="233"/>
  <c r="G276" i="225"/>
  <c r="A274" i="225"/>
  <c r="D274" i="225" s="1" a="1"/>
  <c r="H277" i="225"/>
  <c r="C278" i="134"/>
  <c r="B280" i="228"/>
  <c r="C245" i="231"/>
  <c r="B267" i="237"/>
  <c r="A276" i="233"/>
  <c r="A277" i="229"/>
  <c r="A259" i="230"/>
  <c r="A276" i="228"/>
  <c r="D253" i="230"/>
  <c r="D281" i="228"/>
  <c r="A268" i="237"/>
  <c r="A259" i="134"/>
  <c r="B277" i="227"/>
  <c r="B244" i="231"/>
  <c r="B263" i="230"/>
  <c r="B281" i="226"/>
  <c r="C282" i="228"/>
  <c r="A270" i="232"/>
  <c r="A277" i="227"/>
  <c r="D236" i="231"/>
  <c r="D264" i="134"/>
  <c r="B267" i="232"/>
  <c r="B259" i="134"/>
  <c r="B275" i="233"/>
  <c r="B281" i="229"/>
  <c r="D273" i="226"/>
  <c r="A276" i="226"/>
  <c r="D272" i="241" l="1"/>
  <c r="C273" i="241"/>
  <c r="D276" i="240"/>
  <c r="C277" i="240"/>
  <c r="A243" i="231"/>
  <c r="A244" i="231" s="1"/>
  <c r="C284" i="226"/>
  <c r="C366" i="237"/>
  <c r="D365" i="237"/>
  <c r="D272" i="229"/>
  <c r="C273" i="229"/>
  <c r="D266" i="227"/>
  <c r="D270" i="232"/>
  <c r="C271" i="232"/>
  <c r="C269" i="233"/>
  <c r="D268" i="233"/>
  <c r="G277" i="225"/>
  <c r="A275" i="225"/>
  <c r="D275" i="225" s="1" a="1"/>
  <c r="H278" i="225"/>
  <c r="C246" i="231"/>
  <c r="D265" i="134"/>
  <c r="A260" i="230"/>
  <c r="B281" i="228"/>
  <c r="C279" i="134"/>
  <c r="A260" i="134"/>
  <c r="B278" i="227"/>
  <c r="A277" i="228"/>
  <c r="B268" i="232"/>
  <c r="A278" i="229"/>
  <c r="D274" i="226"/>
  <c r="A269" i="237"/>
  <c r="C283" i="228"/>
  <c r="D237" i="231"/>
  <c r="A277" i="226"/>
  <c r="D282" i="228"/>
  <c r="B268" i="237"/>
  <c r="A271" i="232"/>
  <c r="B245" i="231"/>
  <c r="B282" i="226"/>
  <c r="A278" i="227"/>
  <c r="B260" i="134"/>
  <c r="B264" i="230"/>
  <c r="D254" i="230"/>
  <c r="B282" i="229"/>
  <c r="A277" i="233"/>
  <c r="B276" i="233"/>
  <c r="D273" i="241" l="1"/>
  <c r="C274" i="241"/>
  <c r="D277" i="240"/>
  <c r="C278" i="240"/>
  <c r="C285" i="226"/>
  <c r="D366" i="237"/>
  <c r="C367" i="237"/>
  <c r="D273" i="229"/>
  <c r="C274" i="229"/>
  <c r="D267" i="227"/>
  <c r="C272" i="232"/>
  <c r="D271" i="232"/>
  <c r="D269" i="233"/>
  <c r="C270" i="233"/>
  <c r="G278" i="225"/>
  <c r="A276" i="225"/>
  <c r="D276" i="225" s="1" a="1"/>
  <c r="H279" i="225"/>
  <c r="C280" i="134"/>
  <c r="C281" i="134" s="1"/>
  <c r="C282" i="134" s="1"/>
  <c r="C283" i="134" s="1"/>
  <c r="B279" i="227"/>
  <c r="D275" i="226"/>
  <c r="A278" i="228"/>
  <c r="C247" i="231"/>
  <c r="B269" i="237"/>
  <c r="A272" i="232"/>
  <c r="C284" i="228"/>
  <c r="D283" i="228"/>
  <c r="B246" i="231"/>
  <c r="B277" i="233"/>
  <c r="A278" i="233"/>
  <c r="B261" i="134"/>
  <c r="A270" i="237"/>
  <c r="A278" i="226"/>
  <c r="A261" i="134"/>
  <c r="B282" i="228"/>
  <c r="B283" i="229"/>
  <c r="A261" i="230"/>
  <c r="A279" i="227"/>
  <c r="B269" i="232"/>
  <c r="D266" i="134"/>
  <c r="A245" i="231"/>
  <c r="B283" i="226"/>
  <c r="B265" i="230"/>
  <c r="D238" i="231"/>
  <c r="A279" i="229"/>
  <c r="D255" i="230"/>
  <c r="D274" i="241" l="1"/>
  <c r="C275" i="241"/>
  <c r="D278" i="240"/>
  <c r="C279" i="240"/>
  <c r="C286" i="226"/>
  <c r="C368" i="237"/>
  <c r="D367" i="237"/>
  <c r="D274" i="229"/>
  <c r="C275" i="229"/>
  <c r="D268" i="227"/>
  <c r="C273" i="232"/>
  <c r="D272" i="232"/>
  <c r="C271" i="233"/>
  <c r="D270" i="233"/>
  <c r="C284" i="134"/>
  <c r="G279" i="225"/>
  <c r="A277" i="225"/>
  <c r="D277" i="225" s="1" a="1"/>
  <c r="H280" i="225"/>
  <c r="C248" i="231"/>
  <c r="D267" i="134"/>
  <c r="D276" i="226"/>
  <c r="B284" i="229"/>
  <c r="A262" i="230"/>
  <c r="B247" i="231"/>
  <c r="D239" i="231"/>
  <c r="A279" i="233"/>
  <c r="B278" i="233"/>
  <c r="D284" i="228"/>
  <c r="A271" i="237"/>
  <c r="B262" i="134"/>
  <c r="B283" i="228"/>
  <c r="A262" i="134"/>
  <c r="A280" i="229"/>
  <c r="B284" i="226"/>
  <c r="A246" i="231"/>
  <c r="B280" i="227"/>
  <c r="B270" i="237"/>
  <c r="A273" i="232"/>
  <c r="A280" i="227"/>
  <c r="B270" i="232"/>
  <c r="B266" i="230"/>
  <c r="A279" i="228"/>
  <c r="D256" i="230"/>
  <c r="A279" i="226"/>
  <c r="C285" i="228"/>
  <c r="C276" i="241" l="1"/>
  <c r="D275" i="241"/>
  <c r="D279" i="240"/>
  <c r="C280" i="240"/>
  <c r="C287" i="226"/>
  <c r="C285" i="134"/>
  <c r="D368" i="237"/>
  <c r="C369" i="237"/>
  <c r="D275" i="229"/>
  <c r="C276" i="229"/>
  <c r="A263" i="134"/>
  <c r="D269" i="227"/>
  <c r="C274" i="232"/>
  <c r="D273" i="232"/>
  <c r="C272" i="233"/>
  <c r="D271" i="233"/>
  <c r="G280" i="225"/>
  <c r="A278" i="225"/>
  <c r="D278" i="225" s="1" a="1"/>
  <c r="H281" i="225"/>
  <c r="D257" i="230"/>
  <c r="B271" i="232"/>
  <c r="C249" i="231"/>
  <c r="A272" i="237"/>
  <c r="C286" i="228"/>
  <c r="B285" i="229"/>
  <c r="D285" i="228"/>
  <c r="B281" i="227"/>
  <c r="A281" i="227"/>
  <c r="A280" i="233"/>
  <c r="A274" i="232"/>
  <c r="B279" i="233"/>
  <c r="D268" i="134"/>
  <c r="B248" i="231"/>
  <c r="A281" i="229"/>
  <c r="A247" i="231"/>
  <c r="B284" i="228"/>
  <c r="B263" i="134"/>
  <c r="D277" i="226"/>
  <c r="B285" i="226"/>
  <c r="D240" i="231"/>
  <c r="A280" i="226"/>
  <c r="A263" i="230"/>
  <c r="A280" i="228"/>
  <c r="B271" i="237"/>
  <c r="B267" i="230"/>
  <c r="D276" i="241" l="1"/>
  <c r="C277" i="241"/>
  <c r="D280" i="240"/>
  <c r="C281" i="240"/>
  <c r="C288" i="226"/>
  <c r="C286" i="134"/>
  <c r="A264" i="134"/>
  <c r="D369" i="237"/>
  <c r="C370" i="237"/>
  <c r="D276" i="229"/>
  <c r="C277" i="229"/>
  <c r="D270" i="227"/>
  <c r="C275" i="232"/>
  <c r="D274" i="232"/>
  <c r="C273" i="233"/>
  <c r="D272" i="233"/>
  <c r="G281" i="225"/>
  <c r="A279" i="225"/>
  <c r="D279" i="225" s="1" a="1"/>
  <c r="H282" i="225"/>
  <c r="C250" i="231"/>
  <c r="A281" i="226"/>
  <c r="B268" i="230"/>
  <c r="A275" i="232"/>
  <c r="D269" i="134"/>
  <c r="A281" i="233"/>
  <c r="A281" i="228"/>
  <c r="A248" i="231"/>
  <c r="B264" i="134"/>
  <c r="B272" i="232"/>
  <c r="A264" i="230"/>
  <c r="A273" i="237"/>
  <c r="B286" i="229"/>
  <c r="A282" i="229"/>
  <c r="B282" i="227"/>
  <c r="B280" i="233"/>
  <c r="C287" i="228"/>
  <c r="B272" i="237"/>
  <c r="B285" i="228"/>
  <c r="A282" i="227"/>
  <c r="D241" i="231"/>
  <c r="D278" i="226"/>
  <c r="D258" i="230"/>
  <c r="B286" i="226"/>
  <c r="D286" i="228"/>
  <c r="B249" i="231"/>
  <c r="D277" i="241" l="1"/>
  <c r="C278" i="241"/>
  <c r="D281" i="240"/>
  <c r="C289" i="226"/>
  <c r="C287" i="134"/>
  <c r="A265" i="134"/>
  <c r="C371" i="237"/>
  <c r="D370" i="237"/>
  <c r="D277" i="229"/>
  <c r="C278" i="229"/>
  <c r="D271" i="227"/>
  <c r="C276" i="232"/>
  <c r="D275" i="232"/>
  <c r="D273" i="233"/>
  <c r="C274" i="233"/>
  <c r="G282" i="225"/>
  <c r="A280" i="225"/>
  <c r="D280" i="225" s="1" a="1"/>
  <c r="H283" i="225"/>
  <c r="A274" i="237"/>
  <c r="A249" i="231"/>
  <c r="A283" i="227"/>
  <c r="C251" i="231"/>
  <c r="B273" i="232"/>
  <c r="C288" i="228"/>
  <c r="B287" i="226"/>
  <c r="B265" i="134"/>
  <c r="D287" i="228"/>
  <c r="B287" i="229"/>
  <c r="B250" i="231"/>
  <c r="A282" i="226"/>
  <c r="D270" i="134"/>
  <c r="D242" i="231"/>
  <c r="B269" i="230"/>
  <c r="A283" i="229"/>
  <c r="A282" i="228"/>
  <c r="D259" i="230"/>
  <c r="B273" i="237"/>
  <c r="D279" i="226"/>
  <c r="A276" i="232"/>
  <c r="B281" i="233"/>
  <c r="B283" i="227"/>
  <c r="A265" i="230"/>
  <c r="A282" i="233"/>
  <c r="B286" i="228"/>
  <c r="C279" i="241" l="1"/>
  <c r="D278" i="241"/>
  <c r="D282" i="240"/>
  <c r="C283" i="240"/>
  <c r="C290" i="226"/>
  <c r="C288" i="134"/>
  <c r="A266" i="134"/>
  <c r="D371" i="237"/>
  <c r="C372" i="237"/>
  <c r="D278" i="229"/>
  <c r="C279" i="229"/>
  <c r="D272" i="227"/>
  <c r="D276" i="232"/>
  <c r="C277" i="232"/>
  <c r="C275" i="233"/>
  <c r="D274" i="233"/>
  <c r="G283" i="225"/>
  <c r="A281" i="225"/>
  <c r="D281" i="225" s="1" a="1"/>
  <c r="H284" i="225"/>
  <c r="D271" i="134"/>
  <c r="B284" i="227"/>
  <c r="A250" i="231"/>
  <c r="D243" i="231"/>
  <c r="C252" i="231"/>
  <c r="A284" i="227"/>
  <c r="B266" i="134"/>
  <c r="B270" i="230"/>
  <c r="B251" i="231"/>
  <c r="D260" i="230"/>
  <c r="B274" i="232"/>
  <c r="A283" i="226"/>
  <c r="A283" i="233"/>
  <c r="B287" i="228"/>
  <c r="A275" i="237"/>
  <c r="B288" i="226"/>
  <c r="A277" i="232"/>
  <c r="B282" i="233"/>
  <c r="A284" i="229"/>
  <c r="B274" i="237"/>
  <c r="A283" i="228"/>
  <c r="B288" i="229"/>
  <c r="C289" i="228"/>
  <c r="A266" i="230"/>
  <c r="D288" i="228"/>
  <c r="D280" i="226"/>
  <c r="D279" i="241" l="1"/>
  <c r="C280" i="241"/>
  <c r="D283" i="240"/>
  <c r="C284" i="240"/>
  <c r="C291" i="226"/>
  <c r="C289" i="134"/>
  <c r="A267" i="134"/>
  <c r="C373" i="237"/>
  <c r="D372" i="237"/>
  <c r="D279" i="229"/>
  <c r="C280" i="229"/>
  <c r="D273" i="227"/>
  <c r="D277" i="232"/>
  <c r="C278" i="232"/>
  <c r="D275" i="233"/>
  <c r="C276" i="233"/>
  <c r="G284" i="225"/>
  <c r="A282" i="225"/>
  <c r="D282" i="225" s="1" a="1"/>
  <c r="H285" i="225"/>
  <c r="B289" i="226"/>
  <c r="B288" i="228"/>
  <c r="B271" i="230"/>
  <c r="A285" i="227"/>
  <c r="D261" i="230"/>
  <c r="D244" i="231"/>
  <c r="C253" i="231"/>
  <c r="C254" i="231" s="1"/>
  <c r="C255" i="231" s="1"/>
  <c r="C256" i="231" s="1"/>
  <c r="C257" i="231" s="1"/>
  <c r="C258" i="231" s="1"/>
  <c r="C259" i="231" s="1"/>
  <c r="C260" i="231" s="1"/>
  <c r="C261" i="231" s="1"/>
  <c r="C262" i="231" s="1"/>
  <c r="C263" i="231" s="1"/>
  <c r="C264" i="231" s="1"/>
  <c r="C265" i="231" s="1"/>
  <c r="C266" i="231" s="1"/>
  <c r="C267" i="231" s="1"/>
  <c r="C268" i="231" s="1"/>
  <c r="C269" i="231" s="1"/>
  <c r="C270" i="231" s="1"/>
  <c r="C271" i="231" s="1"/>
  <c r="C272" i="231" s="1"/>
  <c r="C273" i="231" s="1"/>
  <c r="C274" i="231" s="1"/>
  <c r="C275" i="231" s="1"/>
  <c r="C276" i="231" s="1"/>
  <c r="C277" i="231" s="1"/>
  <c r="C278" i="231" s="1"/>
  <c r="C279" i="231" s="1"/>
  <c r="C280" i="231" s="1"/>
  <c r="C281" i="231" s="1"/>
  <c r="C282" i="231" s="1"/>
  <c r="C283" i="231" s="1"/>
  <c r="C284" i="231" s="1"/>
  <c r="C285" i="231" s="1"/>
  <c r="C286" i="231" s="1"/>
  <c r="C287" i="231" s="1"/>
  <c r="C288" i="231" s="1"/>
  <c r="C289" i="231" s="1"/>
  <c r="C290" i="231" s="1"/>
  <c r="C291" i="231" s="1"/>
  <c r="C292" i="231" s="1"/>
  <c r="C293" i="231" s="1"/>
  <c r="C294" i="231" s="1"/>
  <c r="C295" i="231" s="1"/>
  <c r="C296" i="231" s="1"/>
  <c r="C297" i="231" s="1"/>
  <c r="C298" i="231" s="1"/>
  <c r="C299" i="231" s="1"/>
  <c r="C300" i="231" s="1"/>
  <c r="C301" i="231" s="1"/>
  <c r="C302" i="231" s="1"/>
  <c r="C303" i="231" s="1"/>
  <c r="C304" i="231" s="1"/>
  <c r="C305" i="231" s="1"/>
  <c r="C306" i="231" s="1"/>
  <c r="C307" i="231" s="1"/>
  <c r="C308" i="231" s="1"/>
  <c r="C309" i="231" s="1"/>
  <c r="C310" i="231" s="1"/>
  <c r="C311" i="231" s="1"/>
  <c r="C312" i="231" s="1"/>
  <c r="C313" i="231" s="1"/>
  <c r="C314" i="231" s="1"/>
  <c r="D289" i="228"/>
  <c r="A284" i="233"/>
  <c r="D272" i="134"/>
  <c r="B275" i="237"/>
  <c r="C290" i="228"/>
  <c r="A251" i="231"/>
  <c r="B275" i="232"/>
  <c r="A278" i="232"/>
  <c r="B252" i="231"/>
  <c r="B267" i="134"/>
  <c r="A276" i="237"/>
  <c r="A267" i="230"/>
  <c r="B289" i="229"/>
  <c r="B283" i="233"/>
  <c r="B285" i="227"/>
  <c r="A285" i="229"/>
  <c r="A284" i="226"/>
  <c r="D281" i="226"/>
  <c r="A284" i="228"/>
  <c r="D280" i="241" l="1"/>
  <c r="C281" i="241"/>
  <c r="D284" i="240"/>
  <c r="C285" i="240"/>
  <c r="C292" i="226"/>
  <c r="C290" i="134"/>
  <c r="A268" i="134"/>
  <c r="B290" i="226"/>
  <c r="C374" i="237"/>
  <c r="D373" i="237"/>
  <c r="D280" i="229"/>
  <c r="C281" i="229"/>
  <c r="D274" i="227"/>
  <c r="D278" i="232"/>
  <c r="C279" i="232"/>
  <c r="C277" i="233"/>
  <c r="D276" i="233"/>
  <c r="C315" i="231"/>
  <c r="G285" i="225"/>
  <c r="A283" i="225"/>
  <c r="D283" i="225" s="1" a="1"/>
  <c r="H286" i="225"/>
  <c r="D273" i="134"/>
  <c r="A279" i="232"/>
  <c r="B272" i="230"/>
  <c r="B286" i="227"/>
  <c r="B268" i="134"/>
  <c r="A285" i="226"/>
  <c r="A268" i="230"/>
  <c r="A252" i="231"/>
  <c r="D262" i="230"/>
  <c r="A277" i="237"/>
  <c r="A286" i="227"/>
  <c r="C291" i="228"/>
  <c r="D245" i="231"/>
  <c r="A285" i="228"/>
  <c r="D290" i="228"/>
  <c r="D282" i="226"/>
  <c r="B284" i="233"/>
  <c r="B290" i="229"/>
  <c r="B289" i="228"/>
  <c r="A285" i="233"/>
  <c r="B253" i="231"/>
  <c r="B276" i="232"/>
  <c r="A286" i="229"/>
  <c r="B276" i="237"/>
  <c r="D281" i="241" l="1"/>
  <c r="C282" i="241"/>
  <c r="D285" i="240"/>
  <c r="C286" i="240"/>
  <c r="C293" i="226"/>
  <c r="C291" i="134"/>
  <c r="A269" i="134"/>
  <c r="C316" i="231"/>
  <c r="B291" i="226"/>
  <c r="C375" i="237"/>
  <c r="D374" i="237"/>
  <c r="D281" i="229"/>
  <c r="C282" i="229"/>
  <c r="D275" i="227"/>
  <c r="C280" i="232"/>
  <c r="D279" i="232"/>
  <c r="C278" i="233"/>
  <c r="D277" i="233"/>
  <c r="G286" i="225"/>
  <c r="A284" i="225"/>
  <c r="D284" i="225" s="1" a="1"/>
  <c r="H287" i="225"/>
  <c r="D274" i="134"/>
  <c r="A278" i="237"/>
  <c r="A287" i="227"/>
  <c r="B269" i="134"/>
  <c r="B285" i="233"/>
  <c r="B290" i="228"/>
  <c r="B287" i="227"/>
  <c r="B291" i="229"/>
  <c r="A286" i="226"/>
  <c r="D291" i="228"/>
  <c r="B273" i="230"/>
  <c r="A253" i="231"/>
  <c r="A287" i="229"/>
  <c r="D246" i="231"/>
  <c r="B254" i="231"/>
  <c r="B277" i="237"/>
  <c r="D263" i="230"/>
  <c r="A269" i="230"/>
  <c r="A280" i="232"/>
  <c r="C292" i="228"/>
  <c r="A286" i="228"/>
  <c r="A286" i="233"/>
  <c r="B277" i="232"/>
  <c r="D283" i="226"/>
  <c r="D282" i="241" l="1"/>
  <c r="C283" i="241"/>
  <c r="D286" i="240"/>
  <c r="C287" i="240"/>
  <c r="C294" i="226"/>
  <c r="A270" i="134"/>
  <c r="C292" i="134"/>
  <c r="C317" i="231"/>
  <c r="B292" i="226"/>
  <c r="C376" i="237"/>
  <c r="D375" i="237"/>
  <c r="D282" i="229"/>
  <c r="C283" i="229"/>
  <c r="D276" i="227"/>
  <c r="D280" i="232"/>
  <c r="C281" i="232"/>
  <c r="D278" i="233"/>
  <c r="C279" i="233"/>
  <c r="G287" i="225"/>
  <c r="A285" i="225"/>
  <c r="D285" i="225" s="1" a="1"/>
  <c r="H288" i="225"/>
  <c r="B270" i="134"/>
  <c r="D247" i="231"/>
  <c r="A288" i="229"/>
  <c r="D275" i="134"/>
  <c r="B278" i="232"/>
  <c r="B274" i="230"/>
  <c r="B286" i="233"/>
  <c r="A287" i="228"/>
  <c r="B288" i="227"/>
  <c r="A270" i="230"/>
  <c r="A281" i="232"/>
  <c r="A279" i="237"/>
  <c r="D264" i="230"/>
  <c r="D284" i="226"/>
  <c r="D292" i="228"/>
  <c r="A287" i="233"/>
  <c r="A287" i="226"/>
  <c r="B278" i="237"/>
  <c r="A288" i="227"/>
  <c r="A254" i="231"/>
  <c r="B255" i="231"/>
  <c r="B292" i="229"/>
  <c r="B291" i="228"/>
  <c r="C293" i="228"/>
  <c r="D283" i="241" l="1"/>
  <c r="C284" i="241"/>
  <c r="D287" i="240"/>
  <c r="C288" i="240"/>
  <c r="C295" i="226"/>
  <c r="C293" i="134"/>
  <c r="A271" i="134"/>
  <c r="B293" i="226"/>
  <c r="C318" i="231"/>
  <c r="B271" i="134"/>
  <c r="C377" i="237"/>
  <c r="D376" i="237"/>
  <c r="D283" i="229"/>
  <c r="C284" i="229"/>
  <c r="D277" i="227"/>
  <c r="D281" i="232"/>
  <c r="C282" i="232"/>
  <c r="D279" i="233"/>
  <c r="C280" i="233"/>
  <c r="G288" i="225"/>
  <c r="A286" i="225"/>
  <c r="D286" i="225" s="1" a="1"/>
  <c r="H289" i="225"/>
  <c r="D276" i="134"/>
  <c r="D277" i="134" s="1"/>
  <c r="D278" i="134" s="1"/>
  <c r="D279" i="134" s="1"/>
  <c r="D280" i="134" s="1"/>
  <c r="C294" i="228"/>
  <c r="D265" i="230"/>
  <c r="A288" i="228"/>
  <c r="A255" i="231"/>
  <c r="B279" i="237"/>
  <c r="D285" i="226"/>
  <c r="B289" i="227"/>
  <c r="B275" i="230"/>
  <c r="B293" i="229"/>
  <c r="A282" i="232"/>
  <c r="D248" i="231"/>
  <c r="A289" i="227"/>
  <c r="A280" i="237"/>
  <c r="B279" i="232"/>
  <c r="A271" i="230"/>
  <c r="D293" i="228"/>
  <c r="A289" i="229"/>
  <c r="B287" i="233"/>
  <c r="A288" i="233"/>
  <c r="B256" i="231"/>
  <c r="B292" i="228"/>
  <c r="A288" i="226"/>
  <c r="D284" i="241" l="1"/>
  <c r="C285" i="241"/>
  <c r="D288" i="240"/>
  <c r="C289" i="240"/>
  <c r="C296" i="226"/>
  <c r="C294" i="134"/>
  <c r="A272" i="134"/>
  <c r="C319" i="231"/>
  <c r="B294" i="226"/>
  <c r="B272" i="134"/>
  <c r="D377" i="237"/>
  <c r="C378" i="237"/>
  <c r="D284" i="229"/>
  <c r="C285" i="229"/>
  <c r="D278" i="227"/>
  <c r="C283" i="232"/>
  <c r="D282" i="232"/>
  <c r="D280" i="233"/>
  <c r="C281" i="233"/>
  <c r="G289" i="225"/>
  <c r="A287" i="225"/>
  <c r="D287" i="225" s="1" a="1"/>
  <c r="H290" i="225"/>
  <c r="D281" i="134"/>
  <c r="A290" i="227"/>
  <c r="B294" i="229"/>
  <c r="B290" i="227"/>
  <c r="D249" i="231"/>
  <c r="D266" i="230"/>
  <c r="B276" i="230"/>
  <c r="A289" i="233"/>
  <c r="A289" i="228"/>
  <c r="A281" i="237"/>
  <c r="C295" i="228"/>
  <c r="D286" i="226"/>
  <c r="D294" i="228"/>
  <c r="A289" i="226"/>
  <c r="B280" i="232"/>
  <c r="A272" i="230"/>
  <c r="B293" i="228"/>
  <c r="A256" i="231"/>
  <c r="B257" i="231"/>
  <c r="A290" i="229"/>
  <c r="B280" i="237"/>
  <c r="B288" i="233"/>
  <c r="A283" i="232"/>
  <c r="D285" i="241" l="1"/>
  <c r="C286" i="241"/>
  <c r="D289" i="240"/>
  <c r="C290" i="240"/>
  <c r="C297" i="226"/>
  <c r="C298" i="226" s="1"/>
  <c r="A273" i="134"/>
  <c r="C295" i="134"/>
  <c r="B273" i="134"/>
  <c r="C320" i="231"/>
  <c r="B295" i="226"/>
  <c r="C379" i="237"/>
  <c r="D378" i="237"/>
  <c r="D285" i="229"/>
  <c r="C286" i="229"/>
  <c r="D279" i="227"/>
  <c r="C284" i="232"/>
  <c r="D283" i="232"/>
  <c r="D281" i="233"/>
  <c r="C282" i="233"/>
  <c r="G290" i="225"/>
  <c r="A288" i="225"/>
  <c r="D288" i="225" s="1" a="1"/>
  <c r="H291" i="225"/>
  <c r="D282" i="134"/>
  <c r="A282" i="237"/>
  <c r="B295" i="229"/>
  <c r="B291" i="227"/>
  <c r="A273" i="230"/>
  <c r="A290" i="226"/>
  <c r="A290" i="233"/>
  <c r="B281" i="237"/>
  <c r="A284" i="232"/>
  <c r="D287" i="226"/>
  <c r="C296" i="228"/>
  <c r="B281" i="232"/>
  <c r="D250" i="231"/>
  <c r="D267" i="230"/>
  <c r="A290" i="228"/>
  <c r="B277" i="230"/>
  <c r="A291" i="229"/>
  <c r="B289" i="233"/>
  <c r="A257" i="231"/>
  <c r="B258" i="231"/>
  <c r="A291" i="227"/>
  <c r="B294" i="228"/>
  <c r="D295" i="228"/>
  <c r="D286" i="241" l="1"/>
  <c r="C287" i="241"/>
  <c r="D290" i="240"/>
  <c r="C291" i="240"/>
  <c r="C296" i="134"/>
  <c r="A274" i="134"/>
  <c r="B274" i="134"/>
  <c r="C321" i="231"/>
  <c r="B296" i="226"/>
  <c r="C380" i="237"/>
  <c r="D379" i="237"/>
  <c r="D286" i="229"/>
  <c r="C287" i="229"/>
  <c r="D280" i="227"/>
  <c r="D284" i="232"/>
  <c r="C285" i="232"/>
  <c r="D282" i="233"/>
  <c r="C283" i="233"/>
  <c r="G291" i="225"/>
  <c r="A289" i="225"/>
  <c r="D289" i="225" s="1" a="1"/>
  <c r="H292" i="225"/>
  <c r="D283" i="134"/>
  <c r="D251" i="231"/>
  <c r="B282" i="237"/>
  <c r="B292" i="227"/>
  <c r="B296" i="229"/>
  <c r="B290" i="233"/>
  <c r="A258" i="231"/>
  <c r="A291" i="228"/>
  <c r="D296" i="228"/>
  <c r="A291" i="233"/>
  <c r="B259" i="231"/>
  <c r="D288" i="226"/>
  <c r="B295" i="228"/>
  <c r="C297" i="228"/>
  <c r="A292" i="227"/>
  <c r="A283" i="237"/>
  <c r="C299" i="226"/>
  <c r="A291" i="226"/>
  <c r="A292" i="229"/>
  <c r="B282" i="232"/>
  <c r="A274" i="230"/>
  <c r="A285" i="232"/>
  <c r="D268" i="230"/>
  <c r="D287" i="241" l="1"/>
  <c r="C288" i="241"/>
  <c r="D291" i="240"/>
  <c r="C292" i="240"/>
  <c r="A275" i="134"/>
  <c r="C297" i="134"/>
  <c r="B275" i="134"/>
  <c r="C322" i="231"/>
  <c r="B297" i="226"/>
  <c r="C381" i="237"/>
  <c r="D380" i="237"/>
  <c r="D287" i="229"/>
  <c r="C288" i="229"/>
  <c r="D281" i="227"/>
  <c r="C286" i="232"/>
  <c r="D285" i="232"/>
  <c r="D283" i="233"/>
  <c r="C284" i="233"/>
  <c r="G292" i="225"/>
  <c r="A290" i="225"/>
  <c r="D290" i="225" s="1" a="1"/>
  <c r="H293" i="225"/>
  <c r="D284" i="134"/>
  <c r="B278" i="230"/>
  <c r="A284" i="237"/>
  <c r="D297" i="228"/>
  <c r="C300" i="226"/>
  <c r="A275" i="230"/>
  <c r="D269" i="230"/>
  <c r="A293" i="227"/>
  <c r="A292" i="228"/>
  <c r="B283" i="237"/>
  <c r="A293" i="229"/>
  <c r="B260" i="231"/>
  <c r="B297" i="229"/>
  <c r="A259" i="231"/>
  <c r="A286" i="232"/>
  <c r="D252" i="231"/>
  <c r="D289" i="226"/>
  <c r="B283" i="232"/>
  <c r="A292" i="233"/>
  <c r="B296" i="228"/>
  <c r="B293" i="227"/>
  <c r="A292" i="226"/>
  <c r="B291" i="233"/>
  <c r="C298" i="228"/>
  <c r="D288" i="241" l="1"/>
  <c r="C289" i="241"/>
  <c r="D292" i="240"/>
  <c r="C293" i="240"/>
  <c r="A276" i="134"/>
  <c r="C298" i="134"/>
  <c r="C323" i="231"/>
  <c r="B298" i="226"/>
  <c r="B276" i="134"/>
  <c r="D381" i="237"/>
  <c r="C382" i="237"/>
  <c r="D288" i="229"/>
  <c r="C289" i="229"/>
  <c r="D282" i="227"/>
  <c r="D286" i="232"/>
  <c r="C287" i="232"/>
  <c r="D284" i="233"/>
  <c r="C285" i="233"/>
  <c r="G293" i="225"/>
  <c r="A291" i="225"/>
  <c r="D291" i="225" s="1" a="1"/>
  <c r="H294" i="225"/>
  <c r="D285" i="134"/>
  <c r="D290" i="226"/>
  <c r="C301" i="226"/>
  <c r="B284" i="232"/>
  <c r="B261" i="231"/>
  <c r="D270" i="230"/>
  <c r="B298" i="229"/>
  <c r="A285" i="237"/>
  <c r="B279" i="230"/>
  <c r="D298" i="228"/>
  <c r="A260" i="231"/>
  <c r="B292" i="233"/>
  <c r="A293" i="226"/>
  <c r="A293" i="233"/>
  <c r="B294" i="227"/>
  <c r="B284" i="237"/>
  <c r="D253" i="231"/>
  <c r="C299" i="228"/>
  <c r="A294" i="229"/>
  <c r="A276" i="230"/>
  <c r="A293" i="228"/>
  <c r="A294" i="227"/>
  <c r="A287" i="232"/>
  <c r="B297" i="228"/>
  <c r="C290" i="241" l="1"/>
  <c r="D289" i="241"/>
  <c r="D293" i="240"/>
  <c r="C294" i="240"/>
  <c r="A277" i="134"/>
  <c r="C299" i="134"/>
  <c r="B277" i="134"/>
  <c r="C324" i="231"/>
  <c r="B299" i="226"/>
  <c r="D382" i="237"/>
  <c r="C383" i="237"/>
  <c r="D289" i="229"/>
  <c r="C290" i="229"/>
  <c r="D283" i="227"/>
  <c r="C288" i="232"/>
  <c r="D287" i="232"/>
  <c r="D285" i="233"/>
  <c r="C286" i="233"/>
  <c r="G294" i="225"/>
  <c r="A292" i="225"/>
  <c r="D292" i="225" s="1" a="1"/>
  <c r="H295" i="225"/>
  <c r="D286" i="134"/>
  <c r="D271" i="230"/>
  <c r="C302" i="226"/>
  <c r="A286" i="237"/>
  <c r="B299" i="229"/>
  <c r="B280" i="230"/>
  <c r="A294" i="228"/>
  <c r="B262" i="231"/>
  <c r="A295" i="227"/>
  <c r="B285" i="237"/>
  <c r="D299" i="228"/>
  <c r="D254" i="231"/>
  <c r="A288" i="232"/>
  <c r="A294" i="226"/>
  <c r="B293" i="233"/>
  <c r="A294" i="233"/>
  <c r="B298" i="228"/>
  <c r="A261" i="231"/>
  <c r="A295" i="229"/>
  <c r="B285" i="232"/>
  <c r="D291" i="226"/>
  <c r="C300" i="228"/>
  <c r="A277" i="230"/>
  <c r="B295" i="227"/>
  <c r="D290" i="241" l="1"/>
  <c r="C291" i="241"/>
  <c r="D294" i="240"/>
  <c r="C295" i="240"/>
  <c r="A278" i="134"/>
  <c r="C300" i="134"/>
  <c r="B300" i="226"/>
  <c r="C325" i="231"/>
  <c r="B278" i="134"/>
  <c r="C384" i="237"/>
  <c r="D383" i="237"/>
  <c r="D290" i="229"/>
  <c r="C291" i="229"/>
  <c r="D284" i="227"/>
  <c r="D288" i="232"/>
  <c r="C289" i="232"/>
  <c r="D286" i="233"/>
  <c r="C287" i="233"/>
  <c r="G295" i="225"/>
  <c r="A293" i="225"/>
  <c r="D293" i="225" s="1" a="1"/>
  <c r="H296" i="225"/>
  <c r="D287" i="134"/>
  <c r="B286" i="232"/>
  <c r="A295" i="226"/>
  <c r="B263" i="231"/>
  <c r="A262" i="231"/>
  <c r="D300" i="228"/>
  <c r="A289" i="232"/>
  <c r="A287" i="237"/>
  <c r="B296" i="227"/>
  <c r="D255" i="231"/>
  <c r="A295" i="233"/>
  <c r="B281" i="230"/>
  <c r="B299" i="228"/>
  <c r="A295" i="228"/>
  <c r="B300" i="229"/>
  <c r="B286" i="237"/>
  <c r="C303" i="226"/>
  <c r="D272" i="230"/>
  <c r="D292" i="226"/>
  <c r="A296" i="227"/>
  <c r="B294" i="233"/>
  <c r="A296" i="229"/>
  <c r="C301" i="228"/>
  <c r="C292" i="241" l="1"/>
  <c r="D291" i="241"/>
  <c r="D295" i="240"/>
  <c r="C296" i="240"/>
  <c r="C301" i="134"/>
  <c r="A279" i="134"/>
  <c r="C326" i="231"/>
  <c r="B301" i="226"/>
  <c r="B279" i="134"/>
  <c r="D384" i="237"/>
  <c r="C385" i="237"/>
  <c r="D291" i="229"/>
  <c r="C292" i="229"/>
  <c r="D285" i="227"/>
  <c r="C290" i="232"/>
  <c r="D289" i="232"/>
  <c r="D287" i="233"/>
  <c r="C288" i="233"/>
  <c r="G296" i="225"/>
  <c r="A294" i="225"/>
  <c r="D294" i="225" s="1" a="1"/>
  <c r="H297" i="225"/>
  <c r="D288" i="134"/>
  <c r="D293" i="226"/>
  <c r="D301" i="228"/>
  <c r="B297" i="227"/>
  <c r="A296" i="228"/>
  <c r="C304" i="226"/>
  <c r="A297" i="229"/>
  <c r="A278" i="230"/>
  <c r="A290" i="232"/>
  <c r="B287" i="237"/>
  <c r="A296" i="226"/>
  <c r="B300" i="228"/>
  <c r="B264" i="231"/>
  <c r="B287" i="232"/>
  <c r="B282" i="230"/>
  <c r="A296" i="233"/>
  <c r="A263" i="231"/>
  <c r="D256" i="231"/>
  <c r="A297" i="227"/>
  <c r="C302" i="228"/>
  <c r="D273" i="230"/>
  <c r="B295" i="233"/>
  <c r="A288" i="237"/>
  <c r="B301" i="229"/>
  <c r="C293" i="241" l="1"/>
  <c r="D292" i="241"/>
  <c r="D296" i="240"/>
  <c r="C297" i="240"/>
  <c r="A280" i="134"/>
  <c r="C302" i="134"/>
  <c r="C327" i="231"/>
  <c r="B280" i="134"/>
  <c r="B302" i="226"/>
  <c r="C386" i="237"/>
  <c r="D385" i="237"/>
  <c r="D292" i="229"/>
  <c r="C293" i="229"/>
  <c r="D286" i="227"/>
  <c r="D290" i="232"/>
  <c r="C291" i="232"/>
  <c r="D288" i="233"/>
  <c r="C289" i="233"/>
  <c r="G297" i="225"/>
  <c r="A295" i="225"/>
  <c r="D295" i="225" s="1" a="1"/>
  <c r="H298" i="225"/>
  <c r="D289" i="134"/>
  <c r="B283" i="230"/>
  <c r="B296" i="233"/>
  <c r="A289" i="237"/>
  <c r="D274" i="230"/>
  <c r="D257" i="231"/>
  <c r="A297" i="228"/>
  <c r="A291" i="232"/>
  <c r="B288" i="232"/>
  <c r="D294" i="226"/>
  <c r="C303" i="228"/>
  <c r="A297" i="226"/>
  <c r="B288" i="237"/>
  <c r="A298" i="229"/>
  <c r="B301" i="228"/>
  <c r="A264" i="231"/>
  <c r="B265" i="231"/>
  <c r="A298" i="227"/>
  <c r="B302" i="229"/>
  <c r="B298" i="227"/>
  <c r="C305" i="226"/>
  <c r="D302" i="228"/>
  <c r="A279" i="230"/>
  <c r="A297" i="233"/>
  <c r="C294" i="241" l="1"/>
  <c r="D293" i="241"/>
  <c r="D297" i="240"/>
  <c r="C298" i="240"/>
  <c r="C303" i="134"/>
  <c r="A281" i="134"/>
  <c r="C328" i="231"/>
  <c r="B281" i="134"/>
  <c r="B303" i="226"/>
  <c r="D386" i="237"/>
  <c r="C387" i="237"/>
  <c r="D293" i="229"/>
  <c r="C294" i="229"/>
  <c r="D287" i="227"/>
  <c r="D291" i="232"/>
  <c r="C292" i="232"/>
  <c r="D289" i="233"/>
  <c r="C290" i="233"/>
  <c r="G298" i="225"/>
  <c r="A296" i="225"/>
  <c r="D296" i="225" s="1" a="1"/>
  <c r="H299" i="225"/>
  <c r="D290" i="134"/>
  <c r="D291" i="134" s="1"/>
  <c r="D292" i="134" s="1"/>
  <c r="D293" i="134" s="1"/>
  <c r="D294" i="134" s="1"/>
  <c r="D295" i="134" s="1"/>
  <c r="D296" i="134" s="1"/>
  <c r="D297" i="134" s="1"/>
  <c r="D298" i="134" s="1"/>
  <c r="D299" i="134" s="1"/>
  <c r="D300" i="134" s="1"/>
  <c r="D301" i="134" s="1"/>
  <c r="D302" i="134" s="1"/>
  <c r="C306" i="226"/>
  <c r="D275" i="230"/>
  <c r="A265" i="231"/>
  <c r="A292" i="232"/>
  <c r="D303" i="228"/>
  <c r="A298" i="226"/>
  <c r="B289" i="237"/>
  <c r="A298" i="233"/>
  <c r="B284" i="230"/>
  <c r="A299" i="227"/>
  <c r="B299" i="227"/>
  <c r="D258" i="231"/>
  <c r="B303" i="229"/>
  <c r="B302" i="228"/>
  <c r="B297" i="233"/>
  <c r="B289" i="232"/>
  <c r="B266" i="231"/>
  <c r="D295" i="226"/>
  <c r="A299" i="229"/>
  <c r="A280" i="230"/>
  <c r="A290" i="237"/>
  <c r="C304" i="228"/>
  <c r="A298" i="228"/>
  <c r="D294" i="241" l="1"/>
  <c r="C295" i="241"/>
  <c r="D298" i="240"/>
  <c r="C299" i="240"/>
  <c r="C304" i="134"/>
  <c r="A282" i="134"/>
  <c r="C329" i="231"/>
  <c r="B282" i="134"/>
  <c r="B304" i="226"/>
  <c r="C388" i="237"/>
  <c r="D387" i="237"/>
  <c r="D294" i="229"/>
  <c r="C295" i="229"/>
  <c r="D288" i="227"/>
  <c r="D292" i="232"/>
  <c r="C293" i="232"/>
  <c r="D290" i="233"/>
  <c r="C291" i="233"/>
  <c r="D303" i="134"/>
  <c r="G299" i="225"/>
  <c r="A297" i="225"/>
  <c r="D297" i="225" s="1" a="1"/>
  <c r="H300" i="225"/>
  <c r="B304" i="229"/>
  <c r="D304" i="228"/>
  <c r="D296" i="226"/>
  <c r="B290" i="237"/>
  <c r="B290" i="232"/>
  <c r="A291" i="237"/>
  <c r="D259" i="231"/>
  <c r="A299" i="226"/>
  <c r="C307" i="226"/>
  <c r="B298" i="233"/>
  <c r="A299" i="233"/>
  <c r="A266" i="231"/>
  <c r="A293" i="232"/>
  <c r="B285" i="230"/>
  <c r="A299" i="228"/>
  <c r="A300" i="227"/>
  <c r="A281" i="230"/>
  <c r="A300" i="229"/>
  <c r="C305" i="228"/>
  <c r="B300" i="227"/>
  <c r="B267" i="231"/>
  <c r="B303" i="228"/>
  <c r="D276" i="230"/>
  <c r="D295" i="241" l="1"/>
  <c r="C296" i="241"/>
  <c r="D299" i="240"/>
  <c r="C300" i="240"/>
  <c r="C305" i="134"/>
  <c r="A283" i="134"/>
  <c r="C330" i="231"/>
  <c r="B283" i="134"/>
  <c r="B305" i="226"/>
  <c r="D304" i="134"/>
  <c r="D388" i="237"/>
  <c r="C389" i="237"/>
  <c r="D295" i="229"/>
  <c r="C296" i="229"/>
  <c r="D289" i="227"/>
  <c r="C294" i="232"/>
  <c r="D293" i="232"/>
  <c r="D291" i="233"/>
  <c r="C292" i="233"/>
  <c r="G300" i="225"/>
  <c r="A298" i="225"/>
  <c r="D298" i="225" s="1" a="1"/>
  <c r="H301" i="225"/>
  <c r="B286" i="230"/>
  <c r="A300" i="233"/>
  <c r="B268" i="231"/>
  <c r="A294" i="232"/>
  <c r="A301" i="227"/>
  <c r="B291" i="237"/>
  <c r="B305" i="229"/>
  <c r="B304" i="228"/>
  <c r="B301" i="227"/>
  <c r="B299" i="233"/>
  <c r="D297" i="226"/>
  <c r="A282" i="230"/>
  <c r="D277" i="230"/>
  <c r="C306" i="228"/>
  <c r="A292" i="237"/>
  <c r="A267" i="231"/>
  <c r="B291" i="232"/>
  <c r="C308" i="226"/>
  <c r="D305" i="228"/>
  <c r="A300" i="226"/>
  <c r="A300" i="228"/>
  <c r="A301" i="229"/>
  <c r="D260" i="231"/>
  <c r="C297" i="241" l="1"/>
  <c r="D296" i="241"/>
  <c r="D300" i="240"/>
  <c r="C301" i="240"/>
  <c r="C331" i="231"/>
  <c r="B284" i="134"/>
  <c r="B285" i="134" s="1"/>
  <c r="C306" i="134"/>
  <c r="A284" i="134"/>
  <c r="B306" i="226"/>
  <c r="D305" i="134"/>
  <c r="C390" i="237"/>
  <c r="D389" i="237"/>
  <c r="D296" i="229"/>
  <c r="C297" i="229"/>
  <c r="D290" i="227"/>
  <c r="D294" i="232"/>
  <c r="C295" i="232"/>
  <c r="D292" i="233"/>
  <c r="C293" i="233"/>
  <c r="G301" i="225"/>
  <c r="A299" i="225"/>
  <c r="D299" i="225" s="1" a="1"/>
  <c r="H302" i="225"/>
  <c r="C307" i="228"/>
  <c r="B269" i="231"/>
  <c r="A302" i="227"/>
  <c r="A301" i="228"/>
  <c r="A301" i="226"/>
  <c r="A293" i="237"/>
  <c r="B302" i="227"/>
  <c r="B306" i="229"/>
  <c r="B300" i="233"/>
  <c r="B292" i="232"/>
  <c r="A268" i="231"/>
  <c r="B305" i="228"/>
  <c r="D261" i="231"/>
  <c r="A295" i="232"/>
  <c r="A301" i="233"/>
  <c r="A283" i="230"/>
  <c r="B287" i="230"/>
  <c r="B292" i="237"/>
  <c r="C309" i="226"/>
  <c r="A302" i="229"/>
  <c r="D306" i="228"/>
  <c r="D298" i="226"/>
  <c r="C298" i="241" l="1"/>
  <c r="D297" i="241"/>
  <c r="D301" i="240"/>
  <c r="C302" i="240"/>
  <c r="A285" i="134"/>
  <c r="C332" i="231"/>
  <c r="C307" i="134"/>
  <c r="B307" i="226"/>
  <c r="D306" i="134"/>
  <c r="C391" i="237"/>
  <c r="D390" i="237"/>
  <c r="D297" i="229"/>
  <c r="C298" i="229"/>
  <c r="D291" i="227"/>
  <c r="C296" i="232"/>
  <c r="D295" i="232"/>
  <c r="D293" i="233"/>
  <c r="C294" i="233"/>
  <c r="G302" i="225"/>
  <c r="A300" i="225"/>
  <c r="D300" i="225" s="1" a="1"/>
  <c r="H303" i="225"/>
  <c r="C308" i="228"/>
  <c r="B293" i="232"/>
  <c r="A269" i="231"/>
  <c r="B293" i="237"/>
  <c r="A294" i="237"/>
  <c r="D307" i="228"/>
  <c r="B303" i="227"/>
  <c r="D262" i="231"/>
  <c r="B270" i="231"/>
  <c r="A296" i="232"/>
  <c r="A303" i="227"/>
  <c r="A284" i="230"/>
  <c r="B288" i="230"/>
  <c r="B301" i="233"/>
  <c r="C310" i="226"/>
  <c r="B307" i="229"/>
  <c r="A302" i="226"/>
  <c r="B286" i="134"/>
  <c r="D278" i="230"/>
  <c r="B306" i="228"/>
  <c r="A302" i="228"/>
  <c r="A302" i="233"/>
  <c r="D299" i="226"/>
  <c r="A303" i="229"/>
  <c r="D298" i="241" l="1"/>
  <c r="C299" i="241"/>
  <c r="D302" i="240"/>
  <c r="C303" i="240"/>
  <c r="C333" i="231"/>
  <c r="A286" i="134"/>
  <c r="C308" i="134"/>
  <c r="B308" i="226"/>
  <c r="D307" i="134"/>
  <c r="C392" i="237"/>
  <c r="D391" i="237"/>
  <c r="D298" i="229"/>
  <c r="C299" i="229"/>
  <c r="D292" i="227"/>
  <c r="C297" i="232"/>
  <c r="D296" i="232"/>
  <c r="D294" i="233"/>
  <c r="C295" i="233"/>
  <c r="G303" i="225"/>
  <c r="A301" i="225"/>
  <c r="D301" i="225" s="1" a="1"/>
  <c r="H304" i="225"/>
  <c r="D308" i="228"/>
  <c r="D300" i="226"/>
  <c r="C309" i="228"/>
  <c r="B294" i="232"/>
  <c r="D279" i="230"/>
  <c r="A304" i="227"/>
  <c r="B289" i="230"/>
  <c r="A295" i="237"/>
  <c r="B302" i="233"/>
  <c r="A297" i="232"/>
  <c r="A303" i="228"/>
  <c r="A270" i="231"/>
  <c r="C311" i="226"/>
  <c r="D263" i="231"/>
  <c r="B287" i="134"/>
  <c r="B294" i="237"/>
  <c r="A303" i="226"/>
  <c r="A303" i="233"/>
  <c r="B271" i="231"/>
  <c r="B307" i="228"/>
  <c r="A304" i="229"/>
  <c r="B304" i="227"/>
  <c r="A285" i="230"/>
  <c r="B308" i="229"/>
  <c r="D299" i="241" l="1"/>
  <c r="C300" i="241"/>
  <c r="D303" i="240"/>
  <c r="C304" i="240"/>
  <c r="C334" i="231"/>
  <c r="C335" i="231" s="1"/>
  <c r="A287" i="134"/>
  <c r="A288" i="134" s="1"/>
  <c r="C309" i="134"/>
  <c r="B309" i="226"/>
  <c r="D308" i="134"/>
  <c r="C393" i="237"/>
  <c r="D392" i="237"/>
  <c r="D299" i="229"/>
  <c r="C300" i="229"/>
  <c r="D293" i="227"/>
  <c r="D297" i="232"/>
  <c r="C298" i="232"/>
  <c r="D295" i="233"/>
  <c r="C296" i="233"/>
  <c r="G304" i="225"/>
  <c r="A302" i="225"/>
  <c r="D302" i="225" s="1" a="1"/>
  <c r="H305" i="225"/>
  <c r="B303" i="233"/>
  <c r="A305" i="229"/>
  <c r="B305" i="227"/>
  <c r="C310" i="228"/>
  <c r="B272" i="231"/>
  <c r="C312" i="226"/>
  <c r="B295" i="232"/>
  <c r="B295" i="237"/>
  <c r="A304" i="233"/>
  <c r="B290" i="230"/>
  <c r="A304" i="228"/>
  <c r="D301" i="226"/>
  <c r="B308" i="228"/>
  <c r="A271" i="231"/>
  <c r="A298" i="232"/>
  <c r="A304" i="226"/>
  <c r="D264" i="231"/>
  <c r="A296" i="237"/>
  <c r="D280" i="230"/>
  <c r="D309" i="228"/>
  <c r="A305" i="227"/>
  <c r="B288" i="134"/>
  <c r="B309" i="229"/>
  <c r="A286" i="230"/>
  <c r="D300" i="241" l="1"/>
  <c r="C301" i="241"/>
  <c r="D304" i="240"/>
  <c r="C305" i="240"/>
  <c r="C310" i="134"/>
  <c r="B310" i="226"/>
  <c r="D309" i="134"/>
  <c r="D393" i="237"/>
  <c r="C394" i="237"/>
  <c r="D300" i="229"/>
  <c r="C301" i="229"/>
  <c r="D294" i="227"/>
  <c r="C299" i="232"/>
  <c r="D298" i="232"/>
  <c r="D296" i="233"/>
  <c r="C297" i="233"/>
  <c r="G305" i="225"/>
  <c r="A303" i="225"/>
  <c r="D303" i="225" s="1" a="1"/>
  <c r="H306" i="225"/>
  <c r="B304" i="233"/>
  <c r="B291" i="230"/>
  <c r="B289" i="134"/>
  <c r="A299" i="232"/>
  <c r="C336" i="231"/>
  <c r="B296" i="232"/>
  <c r="B309" i="228"/>
  <c r="A289" i="134"/>
  <c r="A272" i="231"/>
  <c r="C313" i="226"/>
  <c r="B273" i="231"/>
  <c r="C311" i="228"/>
  <c r="A287" i="230"/>
  <c r="D310" i="228"/>
  <c r="A305" i="233"/>
  <c r="A297" i="237"/>
  <c r="D302" i="226"/>
  <c r="A306" i="227"/>
  <c r="D281" i="230"/>
  <c r="D265" i="231"/>
  <c r="A305" i="228"/>
  <c r="A306" i="229"/>
  <c r="A305" i="226"/>
  <c r="B310" i="229"/>
  <c r="B296" i="237"/>
  <c r="B306" i="227"/>
  <c r="D301" i="241" l="1"/>
  <c r="C302" i="241"/>
  <c r="D305" i="240"/>
  <c r="C306" i="240"/>
  <c r="C311" i="134"/>
  <c r="B311" i="226"/>
  <c r="D310" i="134"/>
  <c r="C395" i="237"/>
  <c r="D394" i="237"/>
  <c r="D301" i="229"/>
  <c r="C302" i="229"/>
  <c r="D295" i="227"/>
  <c r="C300" i="232"/>
  <c r="D299" i="232"/>
  <c r="D297" i="233"/>
  <c r="C298" i="233"/>
  <c r="G306" i="225"/>
  <c r="A304" i="225"/>
  <c r="D304" i="225" s="1" a="1"/>
  <c r="H307" i="225"/>
  <c r="A298" i="237"/>
  <c r="B292" i="230"/>
  <c r="C312" i="228"/>
  <c r="A306" i="228"/>
  <c r="A288" i="230"/>
  <c r="B297" i="237"/>
  <c r="C314" i="226"/>
  <c r="A273" i="231"/>
  <c r="A300" i="232"/>
  <c r="A306" i="226"/>
  <c r="B307" i="227"/>
  <c r="A290" i="134"/>
  <c r="D266" i="231"/>
  <c r="D282" i="230"/>
  <c r="D303" i="226"/>
  <c r="C337" i="231"/>
  <c r="B311" i="229"/>
  <c r="D311" i="228"/>
  <c r="B290" i="134"/>
  <c r="B305" i="233"/>
  <c r="B274" i="231"/>
  <c r="A307" i="229"/>
  <c r="B297" i="232"/>
  <c r="A306" i="233"/>
  <c r="A307" i="227"/>
  <c r="B310" i="228"/>
  <c r="D302" i="241" l="1"/>
  <c r="C303" i="241"/>
  <c r="D306" i="240"/>
  <c r="C307" i="240"/>
  <c r="C312" i="134"/>
  <c r="B312" i="226"/>
  <c r="D311" i="134"/>
  <c r="D395" i="237"/>
  <c r="C396" i="237"/>
  <c r="D302" i="229"/>
  <c r="C303" i="229"/>
  <c r="D296" i="227"/>
  <c r="C301" i="232"/>
  <c r="D300" i="232"/>
  <c r="D298" i="233"/>
  <c r="C299" i="233"/>
  <c r="G307" i="225"/>
  <c r="A305" i="225"/>
  <c r="D305" i="225" s="1" a="1"/>
  <c r="H308" i="225"/>
  <c r="A291" i="134"/>
  <c r="A307" i="226"/>
  <c r="A308" i="229"/>
  <c r="C338" i="231"/>
  <c r="A301" i="232"/>
  <c r="D283" i="230"/>
  <c r="A299" i="237"/>
  <c r="A289" i="230"/>
  <c r="C313" i="228"/>
  <c r="B306" i="233"/>
  <c r="B275" i="231"/>
  <c r="B298" i="237"/>
  <c r="A307" i="228"/>
  <c r="A308" i="227"/>
  <c r="B293" i="230"/>
  <c r="D304" i="226"/>
  <c r="B308" i="227"/>
  <c r="B298" i="232"/>
  <c r="B312" i="229"/>
  <c r="A307" i="233"/>
  <c r="C315" i="226"/>
  <c r="D267" i="231"/>
  <c r="A274" i="231"/>
  <c r="D312" i="228"/>
  <c r="B291" i="134"/>
  <c r="B311" i="228"/>
  <c r="C304" i="241" l="1"/>
  <c r="D303" i="241"/>
  <c r="D307" i="240"/>
  <c r="C308" i="240"/>
  <c r="C313" i="134"/>
  <c r="B313" i="226"/>
  <c r="D312" i="134"/>
  <c r="C397" i="237"/>
  <c r="D396" i="237"/>
  <c r="D303" i="229"/>
  <c r="C304" i="229"/>
  <c r="D297" i="227"/>
  <c r="C302" i="232"/>
  <c r="D301" i="232"/>
  <c r="D299" i="233"/>
  <c r="C300" i="233"/>
  <c r="G308" i="225"/>
  <c r="A306" i="225"/>
  <c r="D306" i="225" s="1" a="1"/>
  <c r="H309" i="225"/>
  <c r="B294" i="230"/>
  <c r="D313" i="228"/>
  <c r="A308" i="228"/>
  <c r="B276" i="231"/>
  <c r="B309" i="227"/>
  <c r="B299" i="237"/>
  <c r="D268" i="231"/>
  <c r="A309" i="229"/>
  <c r="A308" i="233"/>
  <c r="C339" i="231"/>
  <c r="D305" i="226"/>
  <c r="A300" i="237"/>
  <c r="B292" i="134"/>
  <c r="B299" i="232"/>
  <c r="A292" i="134"/>
  <c r="D284" i="230"/>
  <c r="A290" i="230"/>
  <c r="A309" i="227"/>
  <c r="B312" i="228"/>
  <c r="A308" i="226"/>
  <c r="C314" i="228"/>
  <c r="B307" i="233"/>
  <c r="A302" i="232"/>
  <c r="C316" i="226"/>
  <c r="B313" i="229"/>
  <c r="A275" i="231"/>
  <c r="C305" i="241" l="1"/>
  <c r="D304" i="241"/>
  <c r="D308" i="240"/>
  <c r="C309" i="240"/>
  <c r="C314" i="134"/>
  <c r="B314" i="226"/>
  <c r="D313" i="134"/>
  <c r="D397" i="237"/>
  <c r="C398" i="237"/>
  <c r="D304" i="229"/>
  <c r="C305" i="229"/>
  <c r="D298" i="227"/>
  <c r="D302" i="232"/>
  <c r="C303" i="232"/>
  <c r="D300" i="233"/>
  <c r="C301" i="233"/>
  <c r="G309" i="225"/>
  <c r="A307" i="225"/>
  <c r="D307" i="225" s="1" a="1"/>
  <c r="H310" i="225"/>
  <c r="B310" i="227"/>
  <c r="D285" i="230"/>
  <c r="C317" i="226"/>
  <c r="B293" i="134"/>
  <c r="B300" i="237"/>
  <c r="B313" i="228"/>
  <c r="A309" i="233"/>
  <c r="A301" i="237"/>
  <c r="B300" i="232"/>
  <c r="A276" i="231"/>
  <c r="A309" i="226"/>
  <c r="A291" i="230"/>
  <c r="A310" i="227"/>
  <c r="B308" i="233"/>
  <c r="D314" i="228"/>
  <c r="A309" i="228"/>
  <c r="D306" i="226"/>
  <c r="D269" i="231"/>
  <c r="A303" i="232"/>
  <c r="B314" i="229"/>
  <c r="B277" i="231"/>
  <c r="C340" i="231"/>
  <c r="A310" i="229"/>
  <c r="C315" i="228"/>
  <c r="A293" i="134"/>
  <c r="B295" i="230"/>
  <c r="D305" i="241" l="1"/>
  <c r="C306" i="241"/>
  <c r="D309" i="240"/>
  <c r="C310" i="240"/>
  <c r="C315" i="134"/>
  <c r="B315" i="226"/>
  <c r="D314" i="134"/>
  <c r="D398" i="237"/>
  <c r="C399" i="237"/>
  <c r="D305" i="229"/>
  <c r="C306" i="229"/>
  <c r="D299" i="227"/>
  <c r="D303" i="232"/>
  <c r="C304" i="232"/>
  <c r="D301" i="233"/>
  <c r="C302" i="233"/>
  <c r="G310" i="225"/>
  <c r="A308" i="225"/>
  <c r="D308" i="225" s="1" a="1"/>
  <c r="H311" i="225"/>
  <c r="D307" i="226"/>
  <c r="A277" i="231"/>
  <c r="D286" i="230"/>
  <c r="B314" i="228"/>
  <c r="A302" i="237"/>
  <c r="B301" i="237"/>
  <c r="A292" i="230"/>
  <c r="B311" i="227"/>
  <c r="A311" i="227"/>
  <c r="A294" i="134"/>
  <c r="B315" i="229"/>
  <c r="B278" i="231"/>
  <c r="A310" i="228"/>
  <c r="D270" i="231"/>
  <c r="A311" i="229"/>
  <c r="B294" i="134"/>
  <c r="A310" i="233"/>
  <c r="C318" i="226"/>
  <c r="A310" i="226"/>
  <c r="A304" i="232"/>
  <c r="D315" i="228"/>
  <c r="B296" i="230"/>
  <c r="C316" i="228"/>
  <c r="C341" i="231"/>
  <c r="B301" i="232"/>
  <c r="B309" i="233"/>
  <c r="C307" i="241" l="1"/>
  <c r="D306" i="241"/>
  <c r="D310" i="240"/>
  <c r="C311" i="240"/>
  <c r="C316" i="134"/>
  <c r="B316" i="226"/>
  <c r="D315" i="134"/>
  <c r="D399" i="237"/>
  <c r="C400" i="237"/>
  <c r="D306" i="229"/>
  <c r="C307" i="229"/>
  <c r="D300" i="227"/>
  <c r="C305" i="232"/>
  <c r="D304" i="232"/>
  <c r="D302" i="233"/>
  <c r="C303" i="233"/>
  <c r="G311" i="225"/>
  <c r="A309" i="225"/>
  <c r="D309" i="225" s="1" a="1"/>
  <c r="H312" i="225"/>
  <c r="B297" i="230"/>
  <c r="A278" i="231"/>
  <c r="A311" i="226"/>
  <c r="B312" i="227"/>
  <c r="A293" i="230"/>
  <c r="A312" i="227"/>
  <c r="C342" i="231"/>
  <c r="A311" i="233"/>
  <c r="B310" i="233"/>
  <c r="A303" i="237"/>
  <c r="B295" i="134"/>
  <c r="D308" i="226"/>
  <c r="C319" i="226"/>
  <c r="D287" i="230"/>
  <c r="B316" i="229"/>
  <c r="A311" i="228"/>
  <c r="A312" i="229"/>
  <c r="B315" i="228"/>
  <c r="D316" i="228"/>
  <c r="C317" i="228"/>
  <c r="B302" i="237"/>
  <c r="D271" i="231"/>
  <c r="B279" i="231"/>
  <c r="A295" i="134"/>
  <c r="B302" i="232"/>
  <c r="A305" i="232"/>
  <c r="D307" i="241" l="1"/>
  <c r="C308" i="241"/>
  <c r="D311" i="240"/>
  <c r="C312" i="240"/>
  <c r="C317" i="134"/>
  <c r="B317" i="226"/>
  <c r="D316" i="134"/>
  <c r="C401" i="237"/>
  <c r="D400" i="237"/>
  <c r="D307" i="229"/>
  <c r="C308" i="229"/>
  <c r="D301" i="227"/>
  <c r="C306" i="232"/>
  <c r="D305" i="232"/>
  <c r="D303" i="233"/>
  <c r="C304" i="233"/>
  <c r="G312" i="225"/>
  <c r="A310" i="225"/>
  <c r="D310" i="225" s="1" a="1"/>
  <c r="H313" i="225"/>
  <c r="B298" i="230"/>
  <c r="A296" i="134"/>
  <c r="A313" i="227"/>
  <c r="A312" i="233"/>
  <c r="A294" i="230"/>
  <c r="A306" i="232"/>
  <c r="B303" i="237"/>
  <c r="C318" i="228"/>
  <c r="A304" i="237"/>
  <c r="D272" i="231"/>
  <c r="B317" i="229"/>
  <c r="B313" i="227"/>
  <c r="D288" i="230"/>
  <c r="A312" i="228"/>
  <c r="A312" i="226"/>
  <c r="B296" i="134"/>
  <c r="B311" i="233"/>
  <c r="C320" i="226"/>
  <c r="A313" i="229"/>
  <c r="B303" i="232"/>
  <c r="B280" i="231"/>
  <c r="D317" i="228"/>
  <c r="B316" i="228"/>
  <c r="A279" i="231"/>
  <c r="D309" i="226"/>
  <c r="C343" i="231"/>
  <c r="C309" i="241" l="1"/>
  <c r="D308" i="241"/>
  <c r="D312" i="240"/>
  <c r="C313" i="240"/>
  <c r="C318" i="134"/>
  <c r="B318" i="226"/>
  <c r="D317" i="134"/>
  <c r="D401" i="237"/>
  <c r="C402" i="237"/>
  <c r="D308" i="229"/>
  <c r="C309" i="229"/>
  <c r="D302" i="227"/>
  <c r="C307" i="232"/>
  <c r="D306" i="232"/>
  <c r="D304" i="233"/>
  <c r="C305" i="233"/>
  <c r="G313" i="225"/>
  <c r="A311" i="225"/>
  <c r="D311" i="225" s="1" a="1"/>
  <c r="H314" i="225"/>
  <c r="A314" i="227"/>
  <c r="D318" i="228"/>
  <c r="B281" i="231"/>
  <c r="A313" i="228"/>
  <c r="A307" i="232"/>
  <c r="D273" i="231"/>
  <c r="A280" i="231"/>
  <c r="B304" i="237"/>
  <c r="B317" i="228"/>
  <c r="A305" i="237"/>
  <c r="B299" i="230"/>
  <c r="A313" i="233"/>
  <c r="B314" i="227"/>
  <c r="C321" i="226"/>
  <c r="D310" i="226"/>
  <c r="B312" i="233"/>
  <c r="B304" i="232"/>
  <c r="B297" i="134"/>
  <c r="A314" i="229"/>
  <c r="A313" i="226"/>
  <c r="A297" i="134"/>
  <c r="C319" i="228"/>
  <c r="A295" i="230"/>
  <c r="C344" i="231"/>
  <c r="D289" i="230"/>
  <c r="B318" i="229"/>
  <c r="D309" i="241" l="1"/>
  <c r="C310" i="241"/>
  <c r="D313" i="240"/>
  <c r="C314" i="240"/>
  <c r="C319" i="134"/>
  <c r="B319" i="226"/>
  <c r="D318" i="134"/>
  <c r="C403" i="237"/>
  <c r="D402" i="237"/>
  <c r="D309" i="229"/>
  <c r="C310" i="229"/>
  <c r="D303" i="227"/>
  <c r="C308" i="232"/>
  <c r="D307" i="232"/>
  <c r="D305" i="233"/>
  <c r="C306" i="233"/>
  <c r="G314" i="225"/>
  <c r="A312" i="225"/>
  <c r="D312" i="225" s="1" a="1"/>
  <c r="H315" i="225"/>
  <c r="B282" i="231"/>
  <c r="B305" i="232"/>
  <c r="C322" i="226"/>
  <c r="A314" i="228"/>
  <c r="A314" i="226"/>
  <c r="A296" i="230"/>
  <c r="A306" i="237"/>
  <c r="B315" i="227"/>
  <c r="B319" i="229"/>
  <c r="D290" i="230"/>
  <c r="C345" i="231"/>
  <c r="A315" i="227"/>
  <c r="B313" i="233"/>
  <c r="D311" i="226"/>
  <c r="B300" i="230"/>
  <c r="A315" i="229"/>
  <c r="C320" i="228"/>
  <c r="A298" i="134"/>
  <c r="B305" i="237"/>
  <c r="D319" i="228"/>
  <c r="B298" i="134"/>
  <c r="A281" i="231"/>
  <c r="D274" i="231"/>
  <c r="B318" i="228"/>
  <c r="A314" i="233"/>
  <c r="A308" i="232"/>
  <c r="D310" i="241" l="1"/>
  <c r="C311" i="241"/>
  <c r="D314" i="240"/>
  <c r="C315" i="240"/>
  <c r="C320" i="134"/>
  <c r="C321" i="134" s="1"/>
  <c r="B320" i="226"/>
  <c r="D319" i="134"/>
  <c r="C404" i="237"/>
  <c r="D403" i="237"/>
  <c r="D310" i="229"/>
  <c r="C311" i="229"/>
  <c r="D304" i="227"/>
  <c r="C309" i="232"/>
  <c r="D308" i="232"/>
  <c r="D306" i="233"/>
  <c r="C307" i="233"/>
  <c r="G315" i="225"/>
  <c r="A313" i="225"/>
  <c r="D313" i="225" s="1" a="1"/>
  <c r="H316" i="225"/>
  <c r="C346" i="231"/>
  <c r="B306" i="232"/>
  <c r="B283" i="231"/>
  <c r="A297" i="230"/>
  <c r="A315" i="226"/>
  <c r="B319" i="228"/>
  <c r="B306" i="237"/>
  <c r="B320" i="229"/>
  <c r="B299" i="134"/>
  <c r="A307" i="237"/>
  <c r="A299" i="134"/>
  <c r="A316" i="227"/>
  <c r="A315" i="233"/>
  <c r="B314" i="233"/>
  <c r="A315" i="228"/>
  <c r="A309" i="232"/>
  <c r="C321" i="228"/>
  <c r="D320" i="228"/>
  <c r="A316" i="229"/>
  <c r="D291" i="230"/>
  <c r="B316" i="227"/>
  <c r="C323" i="226"/>
  <c r="D275" i="231"/>
  <c r="A282" i="231"/>
  <c r="D312" i="226"/>
  <c r="B301" i="230"/>
  <c r="C312" i="241" l="1"/>
  <c r="D311" i="241"/>
  <c r="D315" i="240"/>
  <c r="C316" i="240"/>
  <c r="B321" i="226"/>
  <c r="D320" i="134"/>
  <c r="C405" i="237"/>
  <c r="D404" i="237"/>
  <c r="D311" i="229"/>
  <c r="C312" i="229"/>
  <c r="D305" i="227"/>
  <c r="C310" i="232"/>
  <c r="D309" i="232"/>
  <c r="D307" i="233"/>
  <c r="C308" i="233"/>
  <c r="G316" i="225"/>
  <c r="A314" i="225"/>
  <c r="D314" i="225" s="1" a="1"/>
  <c r="H317" i="225"/>
  <c r="A317" i="229"/>
  <c r="B300" i="134"/>
  <c r="A298" i="230"/>
  <c r="B320" i="228"/>
  <c r="C322" i="134"/>
  <c r="B307" i="232"/>
  <c r="A308" i="237"/>
  <c r="A316" i="233"/>
  <c r="A316" i="226"/>
  <c r="B307" i="237"/>
  <c r="A310" i="232"/>
  <c r="A316" i="228"/>
  <c r="C324" i="226"/>
  <c r="D313" i="226"/>
  <c r="B315" i="233"/>
  <c r="A300" i="134"/>
  <c r="D321" i="228"/>
  <c r="B284" i="231"/>
  <c r="D276" i="231"/>
  <c r="D292" i="230"/>
  <c r="C347" i="231"/>
  <c r="B317" i="227"/>
  <c r="B302" i="230"/>
  <c r="B321" i="229"/>
  <c r="C322" i="228"/>
  <c r="A317" i="227"/>
  <c r="A283" i="231"/>
  <c r="D312" i="241" l="1"/>
  <c r="C313" i="241"/>
  <c r="D316" i="240"/>
  <c r="C317" i="240"/>
  <c r="B322" i="226"/>
  <c r="D321" i="134"/>
  <c r="C406" i="237"/>
  <c r="D405" i="237"/>
  <c r="D312" i="229"/>
  <c r="C313" i="229"/>
  <c r="D306" i="227"/>
  <c r="D310" i="232"/>
  <c r="C311" i="232"/>
  <c r="D308" i="233"/>
  <c r="C309" i="233"/>
  <c r="G317" i="225"/>
  <c r="A315" i="225"/>
  <c r="D315" i="225" s="1" a="1"/>
  <c r="H318" i="225"/>
  <c r="B308" i="237"/>
  <c r="B318" i="227"/>
  <c r="B316" i="233"/>
  <c r="D293" i="230"/>
  <c r="D322" i="228"/>
  <c r="B321" i="228"/>
  <c r="A299" i="230"/>
  <c r="A301" i="134"/>
  <c r="B303" i="230"/>
  <c r="C323" i="228"/>
  <c r="A309" i="237"/>
  <c r="A284" i="231"/>
  <c r="A317" i="226"/>
  <c r="A317" i="228"/>
  <c r="A318" i="229"/>
  <c r="B322" i="229"/>
  <c r="A311" i="232"/>
  <c r="A317" i="233"/>
  <c r="B308" i="232"/>
  <c r="C348" i="231"/>
  <c r="C325" i="226"/>
  <c r="B301" i="134"/>
  <c r="D314" i="226"/>
  <c r="B285" i="231"/>
  <c r="D277" i="231"/>
  <c r="A318" i="227"/>
  <c r="C323" i="134"/>
  <c r="D313" i="241" l="1"/>
  <c r="C314" i="241"/>
  <c r="D317" i="240"/>
  <c r="C318" i="240"/>
  <c r="B323" i="226"/>
  <c r="D322" i="134"/>
  <c r="D406" i="237"/>
  <c r="C407" i="237"/>
  <c r="D313" i="229"/>
  <c r="C314" i="229"/>
  <c r="D307" i="227"/>
  <c r="D311" i="232"/>
  <c r="C312" i="232"/>
  <c r="D309" i="233"/>
  <c r="C310" i="233"/>
  <c r="G318" i="225"/>
  <c r="A316" i="225"/>
  <c r="D316" i="225" s="1" a="1"/>
  <c r="H319" i="225"/>
  <c r="C326" i="226"/>
  <c r="C349" i="231"/>
  <c r="A318" i="226"/>
  <c r="B319" i="227"/>
  <c r="A318" i="233"/>
  <c r="A318" i="228"/>
  <c r="D294" i="230"/>
  <c r="B309" i="237"/>
  <c r="A319" i="229"/>
  <c r="B323" i="229"/>
  <c r="A319" i="227"/>
  <c r="A310" i="237"/>
  <c r="B317" i="233"/>
  <c r="C324" i="134"/>
  <c r="D278" i="231"/>
  <c r="D323" i="228"/>
  <c r="B286" i="231"/>
  <c r="D315" i="226"/>
  <c r="A302" i="134"/>
  <c r="A300" i="230"/>
  <c r="A285" i="231"/>
  <c r="A312" i="232"/>
  <c r="B309" i="232"/>
  <c r="B322" i="228"/>
  <c r="B304" i="230"/>
  <c r="C324" i="228"/>
  <c r="B302" i="134"/>
  <c r="D314" i="241" l="1"/>
  <c r="C315" i="241"/>
  <c r="D318" i="240"/>
  <c r="C319" i="240"/>
  <c r="B324" i="226"/>
  <c r="B325" i="226" s="1"/>
  <c r="D323" i="134"/>
  <c r="C408" i="237"/>
  <c r="D407" i="237"/>
  <c r="D314" i="229"/>
  <c r="C315" i="229"/>
  <c r="D308" i="227"/>
  <c r="D312" i="232"/>
  <c r="C313" i="232"/>
  <c r="D310" i="233"/>
  <c r="C311" i="233"/>
  <c r="G319" i="225"/>
  <c r="A317" i="225"/>
  <c r="D317" i="225" s="1" a="1"/>
  <c r="H320" i="225"/>
  <c r="A320" i="227"/>
  <c r="B320" i="227"/>
  <c r="A320" i="229"/>
  <c r="A301" i="230"/>
  <c r="A286" i="231"/>
  <c r="A319" i="226"/>
  <c r="A303" i="134"/>
  <c r="A311" i="237"/>
  <c r="C327" i="226"/>
  <c r="D295" i="230"/>
  <c r="B318" i="233"/>
  <c r="B323" i="228"/>
  <c r="B324" i="229"/>
  <c r="C325" i="134"/>
  <c r="B303" i="134"/>
  <c r="A313" i="232"/>
  <c r="B310" i="232"/>
  <c r="A319" i="228"/>
  <c r="B310" i="237"/>
  <c r="B305" i="230"/>
  <c r="D324" i="228"/>
  <c r="B287" i="231"/>
  <c r="A319" i="233"/>
  <c r="D316" i="226"/>
  <c r="C325" i="228"/>
  <c r="C350" i="231"/>
  <c r="D279" i="231"/>
  <c r="D315" i="241" l="1"/>
  <c r="C316" i="241"/>
  <c r="D319" i="240"/>
  <c r="C320" i="240"/>
  <c r="D324" i="134"/>
  <c r="C409" i="237"/>
  <c r="D408" i="237"/>
  <c r="D315" i="229"/>
  <c r="C316" i="229"/>
  <c r="D309" i="227"/>
  <c r="D313" i="232"/>
  <c r="C314" i="232"/>
  <c r="D311" i="233"/>
  <c r="C312" i="233"/>
  <c r="G320" i="225"/>
  <c r="A318" i="225"/>
  <c r="D318" i="225" s="1" a="1"/>
  <c r="H321" i="225"/>
  <c r="A320" i="226"/>
  <c r="C328" i="226"/>
  <c r="B304" i="134"/>
  <c r="A304" i="134"/>
  <c r="B326" i="226"/>
  <c r="C351" i="231"/>
  <c r="B288" i="231"/>
  <c r="B311" i="232"/>
  <c r="B311" i="237"/>
  <c r="B306" i="230"/>
  <c r="C326" i="134"/>
  <c r="A302" i="230"/>
  <c r="C326" i="228"/>
  <c r="D325" i="228"/>
  <c r="B321" i="227"/>
  <c r="A320" i="233"/>
  <c r="D280" i="231"/>
  <c r="A320" i="228"/>
  <c r="B319" i="233"/>
  <c r="B324" i="228"/>
  <c r="D317" i="226"/>
  <c r="A321" i="227"/>
  <c r="A287" i="231"/>
  <c r="A314" i="232"/>
  <c r="B325" i="229"/>
  <c r="D296" i="230"/>
  <c r="A321" i="229"/>
  <c r="A312" i="237"/>
  <c r="C317" i="241" l="1"/>
  <c r="D316" i="241"/>
  <c r="D320" i="240"/>
  <c r="C321" i="240"/>
  <c r="D325" i="134"/>
  <c r="C410" i="237"/>
  <c r="D409" i="237"/>
  <c r="D316" i="229"/>
  <c r="C317" i="229"/>
  <c r="D310" i="227"/>
  <c r="D314" i="232"/>
  <c r="C315" i="232"/>
  <c r="D312" i="233"/>
  <c r="C313" i="233"/>
  <c r="G321" i="225"/>
  <c r="A319" i="225"/>
  <c r="D319" i="225" s="1" a="1"/>
  <c r="H322" i="225"/>
  <c r="C327" i="228"/>
  <c r="C352" i="231"/>
  <c r="A315" i="232"/>
  <c r="B320" i="233"/>
  <c r="A305" i="134"/>
  <c r="B312" i="232"/>
  <c r="A313" i="237"/>
  <c r="D297" i="230"/>
  <c r="B326" i="229"/>
  <c r="D281" i="231"/>
  <c r="A321" i="226"/>
  <c r="A288" i="231"/>
  <c r="C329" i="226"/>
  <c r="A303" i="230"/>
  <c r="A321" i="233"/>
  <c r="A322" i="229"/>
  <c r="B312" i="237"/>
  <c r="D326" i="228"/>
  <c r="A321" i="228"/>
  <c r="B307" i="230"/>
  <c r="B322" i="227"/>
  <c r="B327" i="226"/>
  <c r="D318" i="226"/>
  <c r="C327" i="134"/>
  <c r="B289" i="231"/>
  <c r="B325" i="228"/>
  <c r="B305" i="134"/>
  <c r="A322" i="227"/>
  <c r="D317" i="241" l="1"/>
  <c r="C318" i="241"/>
  <c r="D321" i="240"/>
  <c r="C322" i="240"/>
  <c r="D326" i="134"/>
  <c r="D410" i="237"/>
  <c r="C411" i="237"/>
  <c r="D317" i="229"/>
  <c r="C318" i="229"/>
  <c r="D311" i="227"/>
  <c r="D315" i="232"/>
  <c r="C316" i="232"/>
  <c r="D313" i="233"/>
  <c r="C314" i="233"/>
  <c r="G322" i="225"/>
  <c r="A320" i="225"/>
  <c r="D320" i="225" s="1" a="1"/>
  <c r="H323" i="225"/>
  <c r="B306" i="134"/>
  <c r="C328" i="134"/>
  <c r="C330" i="226"/>
  <c r="A289" i="231"/>
  <c r="B323" i="227"/>
  <c r="A323" i="227"/>
  <c r="D298" i="230"/>
  <c r="B313" i="237"/>
  <c r="A306" i="134"/>
  <c r="B326" i="228"/>
  <c r="A314" i="237"/>
  <c r="A322" i="228"/>
  <c r="B308" i="230"/>
  <c r="A323" i="229"/>
  <c r="B328" i="226"/>
  <c r="C328" i="228"/>
  <c r="B321" i="233"/>
  <c r="A316" i="232"/>
  <c r="A322" i="233"/>
  <c r="C353" i="231"/>
  <c r="B290" i="231"/>
  <c r="A304" i="230"/>
  <c r="B313" i="232"/>
  <c r="D319" i="226"/>
  <c r="B327" i="229"/>
  <c r="D327" i="228"/>
  <c r="A322" i="226"/>
  <c r="D282" i="231"/>
  <c r="D318" i="241" l="1"/>
  <c r="C319" i="241"/>
  <c r="D322" i="240"/>
  <c r="C323" i="240"/>
  <c r="D327" i="134"/>
  <c r="D411" i="237"/>
  <c r="C412" i="237"/>
  <c r="D318" i="229"/>
  <c r="C319" i="229"/>
  <c r="D312" i="227"/>
  <c r="D316" i="232"/>
  <c r="C317" i="232"/>
  <c r="D314" i="233"/>
  <c r="C315" i="233"/>
  <c r="G323" i="225"/>
  <c r="A321" i="225"/>
  <c r="D321" i="225" s="1" a="1"/>
  <c r="H324" i="225"/>
  <c r="B328" i="229"/>
  <c r="B322" i="233"/>
  <c r="C354" i="231"/>
  <c r="D299" i="230"/>
  <c r="B314" i="237"/>
  <c r="B324" i="227"/>
  <c r="D320" i="226"/>
  <c r="A315" i="237"/>
  <c r="A323" i="228"/>
  <c r="B329" i="226"/>
  <c r="B327" i="228"/>
  <c r="A317" i="232"/>
  <c r="C329" i="228"/>
  <c r="D328" i="228"/>
  <c r="A290" i="231"/>
  <c r="A324" i="227"/>
  <c r="A324" i="229"/>
  <c r="B307" i="134"/>
  <c r="C331" i="226"/>
  <c r="A305" i="230"/>
  <c r="A323" i="226"/>
  <c r="B309" i="230"/>
  <c r="B314" i="232"/>
  <c r="B291" i="231"/>
  <c r="D283" i="231"/>
  <c r="A307" i="134"/>
  <c r="A323" i="233"/>
  <c r="C329" i="134"/>
  <c r="D319" i="241" l="1"/>
  <c r="C320" i="241"/>
  <c r="D323" i="240"/>
  <c r="C324" i="240"/>
  <c r="D328" i="134"/>
  <c r="D329" i="134" s="1"/>
  <c r="D412" i="237"/>
  <c r="C413" i="237"/>
  <c r="D319" i="229"/>
  <c r="C320" i="229"/>
  <c r="D313" i="227"/>
  <c r="D317" i="232"/>
  <c r="C318" i="232"/>
  <c r="D315" i="233"/>
  <c r="C316" i="233"/>
  <c r="G324" i="225"/>
  <c r="A322" i="225"/>
  <c r="D322" i="225" s="1" a="1"/>
  <c r="H325" i="225"/>
  <c r="A324" i="233"/>
  <c r="B323" i="233"/>
  <c r="D321" i="226"/>
  <c r="A316" i="237"/>
  <c r="A325" i="229"/>
  <c r="C330" i="228"/>
  <c r="A318" i="232"/>
  <c r="B329" i="229"/>
  <c r="B315" i="237"/>
  <c r="C330" i="134"/>
  <c r="C332" i="226"/>
  <c r="B308" i="134"/>
  <c r="D284" i="231"/>
  <c r="B292" i="231"/>
  <c r="B328" i="228"/>
  <c r="A291" i="231"/>
  <c r="C355" i="231"/>
  <c r="B330" i="226"/>
  <c r="A325" i="227"/>
  <c r="B310" i="230"/>
  <c r="B325" i="227"/>
  <c r="D329" i="228"/>
  <c r="A324" i="226"/>
  <c r="A306" i="230"/>
  <c r="D300" i="230"/>
  <c r="B315" i="232"/>
  <c r="A324" i="228"/>
  <c r="A308" i="134"/>
  <c r="C321" i="241" l="1"/>
  <c r="D320" i="241"/>
  <c r="D324" i="240"/>
  <c r="C325" i="240"/>
  <c r="C414" i="237"/>
  <c r="D413" i="237"/>
  <c r="D320" i="229"/>
  <c r="C321" i="229"/>
  <c r="D314" i="227"/>
  <c r="D318" i="232"/>
  <c r="C319" i="232"/>
  <c r="D316" i="233"/>
  <c r="C317" i="233"/>
  <c r="G325" i="225"/>
  <c r="A323" i="225"/>
  <c r="D323" i="225" s="1" a="1"/>
  <c r="H326" i="225"/>
  <c r="B330" i="229"/>
  <c r="B329" i="228"/>
  <c r="B324" i="233"/>
  <c r="D322" i="226"/>
  <c r="A317" i="237"/>
  <c r="A325" i="226"/>
  <c r="D330" i="134"/>
  <c r="B316" i="232"/>
  <c r="C331" i="228"/>
  <c r="B293" i="231"/>
  <c r="C331" i="134"/>
  <c r="C356" i="231"/>
  <c r="B326" i="227"/>
  <c r="A309" i="134"/>
  <c r="C333" i="226"/>
  <c r="A325" i="233"/>
  <c r="A307" i="230"/>
  <c r="A326" i="227"/>
  <c r="A319" i="232"/>
  <c r="D285" i="231"/>
  <c r="D301" i="230"/>
  <c r="B331" i="226"/>
  <c r="B309" i="134"/>
  <c r="D330" i="228"/>
  <c r="B316" i="237"/>
  <c r="B311" i="230"/>
  <c r="A292" i="231"/>
  <c r="A326" i="229"/>
  <c r="A325" i="228"/>
  <c r="D321" i="241" l="1"/>
  <c r="C322" i="241"/>
  <c r="D325" i="240"/>
  <c r="C326" i="240"/>
  <c r="D414" i="237"/>
  <c r="C415" i="237"/>
  <c r="D321" i="229"/>
  <c r="C322" i="229"/>
  <c r="D315" i="227"/>
  <c r="D319" i="232"/>
  <c r="C320" i="232"/>
  <c r="D317" i="233"/>
  <c r="C318" i="233"/>
  <c r="G326" i="225"/>
  <c r="A324" i="225"/>
  <c r="D324" i="225" s="1" a="1"/>
  <c r="H327" i="225"/>
  <c r="D302" i="230"/>
  <c r="D331" i="228"/>
  <c r="B294" i="231"/>
  <c r="A320" i="232"/>
  <c r="B312" i="230"/>
  <c r="A326" i="233"/>
  <c r="B310" i="134"/>
  <c r="B317" i="237"/>
  <c r="B330" i="228"/>
  <c r="B325" i="233"/>
  <c r="C334" i="226"/>
  <c r="B332" i="226"/>
  <c r="A326" i="226"/>
  <c r="D331" i="134"/>
  <c r="A327" i="229"/>
  <c r="A308" i="230"/>
  <c r="C332" i="228"/>
  <c r="C357" i="231"/>
  <c r="B317" i="232"/>
  <c r="B327" i="227"/>
  <c r="A318" i="237"/>
  <c r="B331" i="229"/>
  <c r="A326" i="228"/>
  <c r="C332" i="134"/>
  <c r="D286" i="231"/>
  <c r="A327" i="227"/>
  <c r="A293" i="231"/>
  <c r="A310" i="134"/>
  <c r="D323" i="226"/>
  <c r="C323" i="241" l="1"/>
  <c r="D322" i="241"/>
  <c r="D326" i="240"/>
  <c r="C327" i="240"/>
  <c r="C416" i="237"/>
  <c r="D415" i="237"/>
  <c r="D322" i="229"/>
  <c r="C323" i="229"/>
  <c r="D316" i="227"/>
  <c r="D320" i="232"/>
  <c r="C321" i="232"/>
  <c r="D318" i="233"/>
  <c r="C319" i="233"/>
  <c r="G327" i="225"/>
  <c r="A325" i="225"/>
  <c r="D325" i="225" s="1" a="1"/>
  <c r="H328" i="225"/>
  <c r="A311" i="134"/>
  <c r="A321" i="232"/>
  <c r="C335" i="226"/>
  <c r="A294" i="231"/>
  <c r="C333" i="134"/>
  <c r="B295" i="231"/>
  <c r="B318" i="232"/>
  <c r="D287" i="231"/>
  <c r="B332" i="229"/>
  <c r="B313" i="230"/>
  <c r="A328" i="227"/>
  <c r="A327" i="233"/>
  <c r="C333" i="228"/>
  <c r="A309" i="230"/>
  <c r="A327" i="226"/>
  <c r="B311" i="134"/>
  <c r="A319" i="237"/>
  <c r="D303" i="230"/>
  <c r="B333" i="226"/>
  <c r="B328" i="227"/>
  <c r="D324" i="226"/>
  <c r="D332" i="228"/>
  <c r="A328" i="229"/>
  <c r="B326" i="233"/>
  <c r="D332" i="134"/>
  <c r="C358" i="231"/>
  <c r="B331" i="228"/>
  <c r="A327" i="228"/>
  <c r="B318" i="237"/>
  <c r="C324" i="241" l="1"/>
  <c r="D323" i="241"/>
  <c r="D327" i="240"/>
  <c r="C328" i="240"/>
  <c r="C417" i="237"/>
  <c r="D416" i="237"/>
  <c r="D323" i="229"/>
  <c r="C324" i="229"/>
  <c r="D317" i="227"/>
  <c r="D321" i="232"/>
  <c r="C322" i="232"/>
  <c r="D319" i="233"/>
  <c r="C320" i="233"/>
  <c r="G328" i="225"/>
  <c r="A326" i="225"/>
  <c r="D326" i="225" s="1" a="1"/>
  <c r="H329" i="225"/>
  <c r="A328" i="233"/>
  <c r="D288" i="231"/>
  <c r="B332" i="228"/>
  <c r="B314" i="230"/>
  <c r="B333" i="229"/>
  <c r="B329" i="227"/>
  <c r="C334" i="228"/>
  <c r="A328" i="228"/>
  <c r="B319" i="237"/>
  <c r="A328" i="226"/>
  <c r="A312" i="134"/>
  <c r="B327" i="233"/>
  <c r="B312" i="134"/>
  <c r="D333" i="134"/>
  <c r="A329" i="227"/>
  <c r="A322" i="232"/>
  <c r="D304" i="230"/>
  <c r="B319" i="232"/>
  <c r="C336" i="226"/>
  <c r="A329" i="229"/>
  <c r="D333" i="228"/>
  <c r="C359" i="231"/>
  <c r="B296" i="231"/>
  <c r="A295" i="231"/>
  <c r="C334" i="134"/>
  <c r="A320" i="237"/>
  <c r="D325" i="226"/>
  <c r="A310" i="230"/>
  <c r="B334" i="226"/>
  <c r="D324" i="241" l="1"/>
  <c r="C325" i="241"/>
  <c r="D328" i="240"/>
  <c r="C329" i="240"/>
  <c r="D417" i="237"/>
  <c r="C418" i="237"/>
  <c r="D324" i="229"/>
  <c r="C325" i="229"/>
  <c r="D318" i="227"/>
  <c r="D322" i="232"/>
  <c r="C323" i="232"/>
  <c r="D320" i="233"/>
  <c r="C321" i="233"/>
  <c r="G329" i="225"/>
  <c r="A327" i="225"/>
  <c r="D327" i="225" s="1" a="1"/>
  <c r="H330" i="225"/>
  <c r="C335" i="228"/>
  <c r="A329" i="233"/>
  <c r="B335" i="226"/>
  <c r="B334" i="229"/>
  <c r="A296" i="231"/>
  <c r="C337" i="226"/>
  <c r="A329" i="228"/>
  <c r="D326" i="226"/>
  <c r="A321" i="237"/>
  <c r="B320" i="232"/>
  <c r="D289" i="231"/>
  <c r="A329" i="226"/>
  <c r="C360" i="231"/>
  <c r="A323" i="232"/>
  <c r="D305" i="230"/>
  <c r="B328" i="233"/>
  <c r="A330" i="229"/>
  <c r="A330" i="227"/>
  <c r="B297" i="231"/>
  <c r="B315" i="230"/>
  <c r="C335" i="134"/>
  <c r="D334" i="228"/>
  <c r="A313" i="134"/>
  <c r="B330" i="227"/>
  <c r="A311" i="230"/>
  <c r="D334" i="134"/>
  <c r="B313" i="134"/>
  <c r="B320" i="237"/>
  <c r="B333" i="228"/>
  <c r="C326" i="241" l="1"/>
  <c r="D325" i="241"/>
  <c r="D329" i="240"/>
  <c r="C330" i="240"/>
  <c r="D418" i="237"/>
  <c r="C419" i="237"/>
  <c r="D325" i="229"/>
  <c r="C326" i="229"/>
  <c r="D319" i="227"/>
  <c r="D323" i="232"/>
  <c r="C324" i="232"/>
  <c r="D321" i="233"/>
  <c r="C322" i="233"/>
  <c r="G330" i="225"/>
  <c r="A328" i="225"/>
  <c r="D328" i="225" s="1" a="1"/>
  <c r="H331" i="225"/>
  <c r="B314" i="134"/>
  <c r="A297" i="231"/>
  <c r="B336" i="226"/>
  <c r="A330" i="228"/>
  <c r="D335" i="134"/>
  <c r="B321" i="232"/>
  <c r="B321" i="237"/>
  <c r="D327" i="226"/>
  <c r="A330" i="233"/>
  <c r="B334" i="228"/>
  <c r="A312" i="230"/>
  <c r="A314" i="134"/>
  <c r="B335" i="229"/>
  <c r="C336" i="134"/>
  <c r="C336" i="228"/>
  <c r="C361" i="231"/>
  <c r="B331" i="227"/>
  <c r="A331" i="227"/>
  <c r="A331" i="229"/>
  <c r="D290" i="231"/>
  <c r="A322" i="237"/>
  <c r="B316" i="230"/>
  <c r="A324" i="232"/>
  <c r="B298" i="231"/>
  <c r="D335" i="228"/>
  <c r="B329" i="233"/>
  <c r="D306" i="230"/>
  <c r="C338" i="226"/>
  <c r="A330" i="226"/>
  <c r="D326" i="241" l="1"/>
  <c r="C327" i="241"/>
  <c r="D330" i="240"/>
  <c r="C331" i="240"/>
  <c r="C420" i="237"/>
  <c r="D419" i="237"/>
  <c r="D326" i="229"/>
  <c r="C327" i="229"/>
  <c r="D320" i="227"/>
  <c r="D324" i="232"/>
  <c r="C325" i="232"/>
  <c r="D322" i="233"/>
  <c r="C323" i="233"/>
  <c r="G331" i="225"/>
  <c r="A329" i="225"/>
  <c r="D329" i="225" s="1" a="1"/>
  <c r="H332" i="225"/>
  <c r="A331" i="233"/>
  <c r="B299" i="231"/>
  <c r="D307" i="230"/>
  <c r="B336" i="229"/>
  <c r="A313" i="230"/>
  <c r="C337" i="134"/>
  <c r="A323" i="237"/>
  <c r="B335" i="228"/>
  <c r="D336" i="134"/>
  <c r="B322" i="232"/>
  <c r="D336" i="228"/>
  <c r="A332" i="227"/>
  <c r="A325" i="232"/>
  <c r="A298" i="231"/>
  <c r="B337" i="226"/>
  <c r="B317" i="230"/>
  <c r="B315" i="134"/>
  <c r="C337" i="228"/>
  <c r="C362" i="231"/>
  <c r="A315" i="134"/>
  <c r="B332" i="227"/>
  <c r="D291" i="231"/>
  <c r="A332" i="229"/>
  <c r="B330" i="233"/>
  <c r="C339" i="226"/>
  <c r="D328" i="226"/>
  <c r="A331" i="226"/>
  <c r="A331" i="228"/>
  <c r="B322" i="237"/>
  <c r="C328" i="241" l="1"/>
  <c r="D327" i="241"/>
  <c r="D331" i="240"/>
  <c r="C332" i="240"/>
  <c r="D420" i="237"/>
  <c r="C421" i="237"/>
  <c r="D327" i="229"/>
  <c r="C328" i="229"/>
  <c r="D321" i="227"/>
  <c r="D325" i="232"/>
  <c r="C326" i="232"/>
  <c r="D323" i="233"/>
  <c r="C324" i="233"/>
  <c r="G332" i="225"/>
  <c r="A330" i="225"/>
  <c r="D330" i="225" s="1" a="1"/>
  <c r="H333" i="225"/>
  <c r="B333" i="227"/>
  <c r="C340" i="226"/>
  <c r="A332" i="228"/>
  <c r="C363" i="231"/>
  <c r="B318" i="230"/>
  <c r="C338" i="134"/>
  <c r="D329" i="226"/>
  <c r="B323" i="237"/>
  <c r="D337" i="228"/>
  <c r="A316" i="134"/>
  <c r="B323" i="232"/>
  <c r="B337" i="229"/>
  <c r="D308" i="230"/>
  <c r="A299" i="231"/>
  <c r="B336" i="228"/>
  <c r="A332" i="226"/>
  <c r="B316" i="134"/>
  <c r="A324" i="237"/>
  <c r="A326" i="232"/>
  <c r="A332" i="233"/>
  <c r="B300" i="231"/>
  <c r="D292" i="231"/>
  <c r="A314" i="230"/>
  <c r="B331" i="233"/>
  <c r="D337" i="134"/>
  <c r="B338" i="226"/>
  <c r="C338" i="228"/>
  <c r="A333" i="227"/>
  <c r="A333" i="229"/>
  <c r="D328" i="241" l="1"/>
  <c r="C329" i="241"/>
  <c r="D332" i="240"/>
  <c r="C333" i="240"/>
  <c r="C422" i="237"/>
  <c r="D421" i="237"/>
  <c r="D328" i="229"/>
  <c r="C329" i="229"/>
  <c r="D322" i="227"/>
  <c r="D326" i="232"/>
  <c r="C327" i="232"/>
  <c r="D324" i="233"/>
  <c r="C325" i="233"/>
  <c r="G333" i="225"/>
  <c r="A331" i="225"/>
  <c r="D331" i="225" s="1" a="1"/>
  <c r="H334" i="225"/>
  <c r="C341" i="226"/>
  <c r="A334" i="229"/>
  <c r="B301" i="231"/>
  <c r="D293" i="231"/>
  <c r="A334" i="227"/>
  <c r="D330" i="226"/>
  <c r="A333" i="233"/>
  <c r="A325" i="237"/>
  <c r="B337" i="228"/>
  <c r="A315" i="230"/>
  <c r="B317" i="134"/>
  <c r="C339" i="228"/>
  <c r="B334" i="227"/>
  <c r="A333" i="226"/>
  <c r="A327" i="232"/>
  <c r="B319" i="230"/>
  <c r="B324" i="237"/>
  <c r="C364" i="231"/>
  <c r="B338" i="229"/>
  <c r="D309" i="230"/>
  <c r="A317" i="134"/>
  <c r="B324" i="232"/>
  <c r="A333" i="228"/>
  <c r="D338" i="228"/>
  <c r="A300" i="231"/>
  <c r="B339" i="226"/>
  <c r="C339" i="134"/>
  <c r="D338" i="134"/>
  <c r="B332" i="233"/>
  <c r="D329" i="241" l="1"/>
  <c r="C330" i="241"/>
  <c r="D333" i="240"/>
  <c r="C334" i="240"/>
  <c r="D422" i="237"/>
  <c r="C423" i="237"/>
  <c r="D329" i="229"/>
  <c r="C330" i="229"/>
  <c r="D323" i="227"/>
  <c r="D327" i="232"/>
  <c r="C328" i="232"/>
  <c r="D325" i="233"/>
  <c r="C326" i="233"/>
  <c r="G334" i="225"/>
  <c r="A332" i="225"/>
  <c r="D332" i="225" s="1" a="1"/>
  <c r="H335" i="225"/>
  <c r="A334" i="233"/>
  <c r="C340" i="134"/>
  <c r="B335" i="227"/>
  <c r="C340" i="228"/>
  <c r="B338" i="228"/>
  <c r="B325" i="232"/>
  <c r="B325" i="237"/>
  <c r="B333" i="233"/>
  <c r="A335" i="227"/>
  <c r="B302" i="231"/>
  <c r="D339" i="228"/>
  <c r="C342" i="226"/>
  <c r="A318" i="134"/>
  <c r="B320" i="230"/>
  <c r="D339" i="134"/>
  <c r="A316" i="230"/>
  <c r="A328" i="232"/>
  <c r="A335" i="229"/>
  <c r="A326" i="237"/>
  <c r="B339" i="229"/>
  <c r="D310" i="230"/>
  <c r="C365" i="231"/>
  <c r="A301" i="231"/>
  <c r="D294" i="231"/>
  <c r="B318" i="134"/>
  <c r="B340" i="226"/>
  <c r="A334" i="228"/>
  <c r="A334" i="226"/>
  <c r="D331" i="226"/>
  <c r="D330" i="241" l="1"/>
  <c r="C331" i="241"/>
  <c r="D334" i="240"/>
  <c r="C335" i="240"/>
  <c r="C424" i="237"/>
  <c r="D423" i="237"/>
  <c r="D330" i="229"/>
  <c r="C331" i="229"/>
  <c r="D324" i="227"/>
  <c r="D328" i="232"/>
  <c r="C329" i="232"/>
  <c r="D326" i="233"/>
  <c r="C327" i="233"/>
  <c r="G335" i="225"/>
  <c r="A333" i="225"/>
  <c r="D333" i="225" s="1" a="1"/>
  <c r="H336" i="225"/>
  <c r="B341" i="226"/>
  <c r="A335" i="228"/>
  <c r="B321" i="230"/>
  <c r="C366" i="231"/>
  <c r="A335" i="233"/>
  <c r="D340" i="134"/>
  <c r="A327" i="237"/>
  <c r="B339" i="228"/>
  <c r="A336" i="229"/>
  <c r="A335" i="226"/>
  <c r="B336" i="227"/>
  <c r="B303" i="231"/>
  <c r="B326" i="232"/>
  <c r="B319" i="134"/>
  <c r="A302" i="231"/>
  <c r="D295" i="231"/>
  <c r="C341" i="228"/>
  <c r="B334" i="233"/>
  <c r="A336" i="227"/>
  <c r="B326" i="237"/>
  <c r="D340" i="228"/>
  <c r="C341" i="134"/>
  <c r="A329" i="232"/>
  <c r="B340" i="229"/>
  <c r="C343" i="226"/>
  <c r="A319" i="134"/>
  <c r="D311" i="230"/>
  <c r="D332" i="226"/>
  <c r="A317" i="230"/>
  <c r="C332" i="241" l="1"/>
  <c r="D331" i="241"/>
  <c r="D335" i="240"/>
  <c r="C336" i="240"/>
  <c r="D424" i="237"/>
  <c r="C425" i="237"/>
  <c r="D331" i="229"/>
  <c r="C332" i="229"/>
  <c r="D325" i="227"/>
  <c r="D329" i="232"/>
  <c r="C330" i="232"/>
  <c r="D327" i="233"/>
  <c r="C328" i="233"/>
  <c r="G336" i="225"/>
  <c r="A334" i="225"/>
  <c r="D334" i="225" s="1" a="1"/>
  <c r="H337" i="225"/>
  <c r="D296" i="231"/>
  <c r="B335" i="233"/>
  <c r="C344" i="226"/>
  <c r="B341" i="229"/>
  <c r="B322" i="230"/>
  <c r="D333" i="226"/>
  <c r="D341" i="228"/>
  <c r="B327" i="237"/>
  <c r="A337" i="227"/>
  <c r="B342" i="226"/>
  <c r="D312" i="230"/>
  <c r="C342" i="134"/>
  <c r="A336" i="233"/>
  <c r="A337" i="229"/>
  <c r="A303" i="231"/>
  <c r="A330" i="232"/>
  <c r="A336" i="226"/>
  <c r="B340" i="228"/>
  <c r="B337" i="227"/>
  <c r="A328" i="237"/>
  <c r="B304" i="231"/>
  <c r="C342" i="228"/>
  <c r="C367" i="231"/>
  <c r="B327" i="232"/>
  <c r="A336" i="228"/>
  <c r="D341" i="134"/>
  <c r="B320" i="134"/>
  <c r="A318" i="230"/>
  <c r="A320" i="134"/>
  <c r="D332" i="241" l="1"/>
  <c r="C333" i="241"/>
  <c r="D336" i="240"/>
  <c r="C337" i="240"/>
  <c r="C426" i="237"/>
  <c r="D425" i="237"/>
  <c r="D332" i="229"/>
  <c r="C333" i="229"/>
  <c r="D326" i="227"/>
  <c r="D330" i="232"/>
  <c r="C331" i="232"/>
  <c r="D328" i="233"/>
  <c r="C329" i="233"/>
  <c r="G337" i="225"/>
  <c r="A335" i="225"/>
  <c r="D335" i="225" s="1" a="1"/>
  <c r="H338" i="225"/>
  <c r="A321" i="134"/>
  <c r="B323" i="230"/>
  <c r="A331" i="232"/>
  <c r="D313" i="230"/>
  <c r="B338" i="227"/>
  <c r="B321" i="134"/>
  <c r="B305" i="231"/>
  <c r="B343" i="226"/>
  <c r="A329" i="237"/>
  <c r="A304" i="231"/>
  <c r="B336" i="233"/>
  <c r="D342" i="228"/>
  <c r="A337" i="226"/>
  <c r="A319" i="230"/>
  <c r="B342" i="229"/>
  <c r="C345" i="226"/>
  <c r="B328" i="232"/>
  <c r="B328" i="237"/>
  <c r="A338" i="229"/>
  <c r="A337" i="233"/>
  <c r="C343" i="228"/>
  <c r="D334" i="226"/>
  <c r="C343" i="134"/>
  <c r="A338" i="227"/>
  <c r="D297" i="231"/>
  <c r="A337" i="228"/>
  <c r="D342" i="134"/>
  <c r="C368" i="231"/>
  <c r="B341" i="228"/>
  <c r="C334" i="241" l="1"/>
  <c r="D333" i="241"/>
  <c r="D337" i="240"/>
  <c r="C338" i="240"/>
  <c r="D426" i="237"/>
  <c r="C427" i="237"/>
  <c r="D333" i="229"/>
  <c r="C334" i="229"/>
  <c r="D327" i="227"/>
  <c r="D331" i="232"/>
  <c r="C332" i="232"/>
  <c r="D329" i="233"/>
  <c r="C330" i="233"/>
  <c r="G338" i="225"/>
  <c r="A336" i="225"/>
  <c r="D336" i="225" s="1" a="1"/>
  <c r="H339" i="225"/>
  <c r="A338" i="226"/>
  <c r="D298" i="231"/>
  <c r="C344" i="134"/>
  <c r="A338" i="233"/>
  <c r="C369" i="231"/>
  <c r="A322" i="134"/>
  <c r="B337" i="233"/>
  <c r="B329" i="237"/>
  <c r="B322" i="134"/>
  <c r="B306" i="231"/>
  <c r="B343" i="229"/>
  <c r="B344" i="226"/>
  <c r="D335" i="226"/>
  <c r="B339" i="227"/>
  <c r="A330" i="237"/>
  <c r="D343" i="228"/>
  <c r="D343" i="134"/>
  <c r="B342" i="228"/>
  <c r="A339" i="227"/>
  <c r="A320" i="230"/>
  <c r="B329" i="232"/>
  <c r="B324" i="230"/>
  <c r="A338" i="228"/>
  <c r="C346" i="226"/>
  <c r="A305" i="231"/>
  <c r="C344" i="228"/>
  <c r="A332" i="232"/>
  <c r="D314" i="230"/>
  <c r="A339" i="229"/>
  <c r="D334" i="241" l="1"/>
  <c r="C335" i="241"/>
  <c r="D338" i="240"/>
  <c r="C339" i="240"/>
  <c r="C428" i="237"/>
  <c r="D427" i="237"/>
  <c r="D334" i="229"/>
  <c r="C335" i="229"/>
  <c r="D328" i="227"/>
  <c r="D332" i="232"/>
  <c r="C333" i="232"/>
  <c r="D330" i="233"/>
  <c r="C331" i="233"/>
  <c r="G339" i="225"/>
  <c r="A337" i="225"/>
  <c r="D337" i="225" s="1" a="1"/>
  <c r="H340" i="225"/>
  <c r="A323" i="134"/>
  <c r="C345" i="228"/>
  <c r="B343" i="228"/>
  <c r="D344" i="134"/>
  <c r="A333" i="232"/>
  <c r="C347" i="226"/>
  <c r="A331" i="237"/>
  <c r="B340" i="227"/>
  <c r="B345" i="226"/>
  <c r="D315" i="230"/>
  <c r="D336" i="226"/>
  <c r="A340" i="229"/>
  <c r="B325" i="230"/>
  <c r="A339" i="226"/>
  <c r="A306" i="231"/>
  <c r="B344" i="229"/>
  <c r="A321" i="230"/>
  <c r="B338" i="233"/>
  <c r="D344" i="228"/>
  <c r="B330" i="237"/>
  <c r="A339" i="233"/>
  <c r="B330" i="232"/>
  <c r="B307" i="231"/>
  <c r="D299" i="231"/>
  <c r="A339" i="228"/>
  <c r="C370" i="231"/>
  <c r="C345" i="134"/>
  <c r="B323" i="134"/>
  <c r="A340" i="227"/>
  <c r="D335" i="241" l="1"/>
  <c r="C336" i="241"/>
  <c r="D339" i="240"/>
  <c r="C340" i="240"/>
  <c r="C429" i="237"/>
  <c r="D428" i="237"/>
  <c r="D335" i="229"/>
  <c r="C336" i="229"/>
  <c r="D329" i="227"/>
  <c r="D333" i="232"/>
  <c r="C334" i="232"/>
  <c r="D331" i="233"/>
  <c r="C332" i="233"/>
  <c r="G340" i="225"/>
  <c r="A338" i="225"/>
  <c r="D338" i="225" s="1" a="1"/>
  <c r="H341" i="225"/>
  <c r="D345" i="134"/>
  <c r="D300" i="231"/>
  <c r="C348" i="226"/>
  <c r="B324" i="134"/>
  <c r="A341" i="229"/>
  <c r="C346" i="134"/>
  <c r="A340" i="233"/>
  <c r="A324" i="134"/>
  <c r="A334" i="232"/>
  <c r="D316" i="230"/>
  <c r="B339" i="233"/>
  <c r="D337" i="226"/>
  <c r="A341" i="227"/>
  <c r="B344" i="228"/>
  <c r="D345" i="228"/>
  <c r="A340" i="228"/>
  <c r="B341" i="227"/>
  <c r="B331" i="237"/>
  <c r="A307" i="231"/>
  <c r="B346" i="226"/>
  <c r="C346" i="228"/>
  <c r="C371" i="231"/>
  <c r="B331" i="232"/>
  <c r="A340" i="226"/>
  <c r="A322" i="230"/>
  <c r="B345" i="229"/>
  <c r="B308" i="231"/>
  <c r="B326" i="230"/>
  <c r="A332" i="237"/>
  <c r="C337" i="241" l="1"/>
  <c r="D336" i="241"/>
  <c r="D340" i="240"/>
  <c r="C341" i="240"/>
  <c r="D429" i="237"/>
  <c r="C430" i="237"/>
  <c r="D336" i="229"/>
  <c r="C337" i="229"/>
  <c r="C347" i="134"/>
  <c r="D330" i="227"/>
  <c r="D334" i="232"/>
  <c r="C335" i="232"/>
  <c r="D332" i="233"/>
  <c r="C333" i="233"/>
  <c r="G341" i="225"/>
  <c r="A339" i="225"/>
  <c r="D339" i="225" s="1" a="1"/>
  <c r="H342" i="225"/>
  <c r="B347" i="226"/>
  <c r="A341" i="233"/>
  <c r="B325" i="134"/>
  <c r="B332" i="232"/>
  <c r="A325" i="134"/>
  <c r="B340" i="233"/>
  <c r="D338" i="226"/>
  <c r="A333" i="237"/>
  <c r="A341" i="226"/>
  <c r="B327" i="230"/>
  <c r="B309" i="231"/>
  <c r="D317" i="230"/>
  <c r="A308" i="231"/>
  <c r="B345" i="228"/>
  <c r="A323" i="230"/>
  <c r="A342" i="227"/>
  <c r="B342" i="227"/>
  <c r="D301" i="231"/>
  <c r="B346" i="229"/>
  <c r="B332" i="237"/>
  <c r="A335" i="232"/>
  <c r="C372" i="231"/>
  <c r="D346" i="228"/>
  <c r="C347" i="228"/>
  <c r="A341" i="228"/>
  <c r="A342" i="229"/>
  <c r="D346" i="134"/>
  <c r="C349" i="226"/>
  <c r="D337" i="241" l="1"/>
  <c r="C338" i="241"/>
  <c r="D341" i="240"/>
  <c r="C342" i="240"/>
  <c r="C348" i="134"/>
  <c r="C431" i="237"/>
  <c r="D430" i="237"/>
  <c r="D337" i="229"/>
  <c r="C338" i="229"/>
  <c r="D331" i="227"/>
  <c r="D335" i="232"/>
  <c r="C336" i="232"/>
  <c r="D333" i="233"/>
  <c r="C334" i="233"/>
  <c r="G342" i="225"/>
  <c r="A340" i="225"/>
  <c r="D340" i="225" s="1" a="1"/>
  <c r="H343" i="225"/>
  <c r="A326" i="134"/>
  <c r="D318" i="230"/>
  <c r="A324" i="230"/>
  <c r="B343" i="227"/>
  <c r="D339" i="226"/>
  <c r="D302" i="231"/>
  <c r="B328" i="230"/>
  <c r="A343" i="229"/>
  <c r="B341" i="233"/>
  <c r="A309" i="231"/>
  <c r="A343" i="227"/>
  <c r="B333" i="237"/>
  <c r="A342" i="233"/>
  <c r="B347" i="229"/>
  <c r="B326" i="134"/>
  <c r="B348" i="226"/>
  <c r="C350" i="226"/>
  <c r="D347" i="134"/>
  <c r="A342" i="228"/>
  <c r="B333" i="232"/>
  <c r="B346" i="228"/>
  <c r="A334" i="237"/>
  <c r="A336" i="232"/>
  <c r="A342" i="226"/>
  <c r="D347" i="228"/>
  <c r="C373" i="231"/>
  <c r="B310" i="231"/>
  <c r="C348" i="228"/>
  <c r="D338" i="241" l="1"/>
  <c r="C339" i="241"/>
  <c r="D342" i="240"/>
  <c r="C343" i="240"/>
  <c r="C349" i="134"/>
  <c r="C432" i="237"/>
  <c r="D431" i="237"/>
  <c r="D338" i="229"/>
  <c r="C339" i="229"/>
  <c r="D332" i="227"/>
  <c r="D336" i="232"/>
  <c r="C337" i="232"/>
  <c r="D334" i="233"/>
  <c r="C335" i="233"/>
  <c r="G343" i="225"/>
  <c r="A341" i="225"/>
  <c r="D341" i="225" s="1" a="1"/>
  <c r="H344" i="225"/>
  <c r="C374" i="231"/>
  <c r="B347" i="228"/>
  <c r="D303" i="231"/>
  <c r="A343" i="228"/>
  <c r="A343" i="233"/>
  <c r="B327" i="134"/>
  <c r="B329" i="230"/>
  <c r="D348" i="134"/>
  <c r="A335" i="237"/>
  <c r="B334" i="232"/>
  <c r="A310" i="231"/>
  <c r="A327" i="134"/>
  <c r="A344" i="229"/>
  <c r="A343" i="226"/>
  <c r="D348" i="228"/>
  <c r="B342" i="233"/>
  <c r="C349" i="228"/>
  <c r="B311" i="231"/>
  <c r="B334" i="237"/>
  <c r="C351" i="226"/>
  <c r="A337" i="232"/>
  <c r="B344" i="227"/>
  <c r="D340" i="226"/>
  <c r="B349" i="226"/>
  <c r="A344" i="227"/>
  <c r="A325" i="230"/>
  <c r="D319" i="230"/>
  <c r="B348" i="229"/>
  <c r="D339" i="241" l="1"/>
  <c r="C340" i="241"/>
  <c r="D343" i="240"/>
  <c r="C344" i="240"/>
  <c r="C350" i="134"/>
  <c r="D432" i="237"/>
  <c r="C433" i="237"/>
  <c r="D339" i="229"/>
  <c r="C340" i="229"/>
  <c r="D333" i="227"/>
  <c r="D337" i="232"/>
  <c r="C338" i="232"/>
  <c r="D335" i="233"/>
  <c r="C336" i="233"/>
  <c r="G344" i="225"/>
  <c r="A342" i="225"/>
  <c r="D342" i="225" s="1" a="1"/>
  <c r="H345" i="225"/>
  <c r="B328" i="134"/>
  <c r="C375" i="231"/>
  <c r="B343" i="233"/>
  <c r="B312" i="231"/>
  <c r="B350" i="226"/>
  <c r="A328" i="134"/>
  <c r="B335" i="237"/>
  <c r="A344" i="226"/>
  <c r="D304" i="231"/>
  <c r="A338" i="232"/>
  <c r="B349" i="229"/>
  <c r="D320" i="230"/>
  <c r="B348" i="228"/>
  <c r="A344" i="233"/>
  <c r="B330" i="230"/>
  <c r="B345" i="227"/>
  <c r="A311" i="231"/>
  <c r="C350" i="228"/>
  <c r="A345" i="229"/>
  <c r="D349" i="134"/>
  <c r="A326" i="230"/>
  <c r="D349" i="228"/>
  <c r="B335" i="232"/>
  <c r="C352" i="226"/>
  <c r="A336" i="237"/>
  <c r="D341" i="226"/>
  <c r="A344" i="228"/>
  <c r="A345" i="227"/>
  <c r="D340" i="241" l="1"/>
  <c r="C341" i="241"/>
  <c r="D344" i="240"/>
  <c r="C345" i="240"/>
  <c r="C351" i="134"/>
  <c r="C434" i="237"/>
  <c r="D433" i="237"/>
  <c r="D340" i="229"/>
  <c r="C341" i="229"/>
  <c r="D334" i="227"/>
  <c r="D338" i="232"/>
  <c r="C339" i="232"/>
  <c r="D336" i="233"/>
  <c r="C337" i="233"/>
  <c r="D350" i="134"/>
  <c r="G345" i="225"/>
  <c r="A343" i="225"/>
  <c r="D343" i="225" s="1" a="1"/>
  <c r="H346" i="225"/>
  <c r="A346" i="229"/>
  <c r="B313" i="231"/>
  <c r="A346" i="227"/>
  <c r="C376" i="231"/>
  <c r="A327" i="230"/>
  <c r="D305" i="231"/>
  <c r="A329" i="134"/>
  <c r="A312" i="231"/>
  <c r="A345" i="228"/>
  <c r="B349" i="228"/>
  <c r="A339" i="232"/>
  <c r="A337" i="237"/>
  <c r="B344" i="233"/>
  <c r="D321" i="230"/>
  <c r="C351" i="228"/>
  <c r="B329" i="134"/>
  <c r="B346" i="227"/>
  <c r="B336" i="237"/>
  <c r="D342" i="226"/>
  <c r="B331" i="230"/>
  <c r="B351" i="226"/>
  <c r="B336" i="232"/>
  <c r="B350" i="229"/>
  <c r="A345" i="226"/>
  <c r="C353" i="226"/>
  <c r="D350" i="228"/>
  <c r="A345" i="233"/>
  <c r="D341" i="241" l="1"/>
  <c r="C342" i="241"/>
  <c r="D345" i="240"/>
  <c r="C346" i="240"/>
  <c r="C352" i="134"/>
  <c r="C435" i="237"/>
  <c r="D434" i="237"/>
  <c r="D341" i="229"/>
  <c r="C342" i="229"/>
  <c r="D335" i="227"/>
  <c r="D339" i="232"/>
  <c r="C340" i="232"/>
  <c r="D337" i="233"/>
  <c r="C338" i="233"/>
  <c r="D351" i="134"/>
  <c r="G346" i="225"/>
  <c r="A344" i="225"/>
  <c r="D344" i="225" s="1" a="1"/>
  <c r="H347" i="225"/>
  <c r="A347" i="227"/>
  <c r="A346" i="226"/>
  <c r="A313" i="231"/>
  <c r="A328" i="230"/>
  <c r="B337" i="237"/>
  <c r="D322" i="230"/>
  <c r="B314" i="231"/>
  <c r="C352" i="228"/>
  <c r="A330" i="134"/>
  <c r="A340" i="232"/>
  <c r="A346" i="233"/>
  <c r="B345" i="233"/>
  <c r="A346" i="228"/>
  <c r="B332" i="230"/>
  <c r="C354" i="226"/>
  <c r="B347" i="227"/>
  <c r="A338" i="237"/>
  <c r="D343" i="226"/>
  <c r="B330" i="134"/>
  <c r="B351" i="229"/>
  <c r="B350" i="228"/>
  <c r="A347" i="229"/>
  <c r="D351" i="228"/>
  <c r="C377" i="231"/>
  <c r="B337" i="232"/>
  <c r="B352" i="226"/>
  <c r="D306" i="231"/>
  <c r="D342" i="241" l="1"/>
  <c r="C343" i="241"/>
  <c r="D346" i="240"/>
  <c r="C347" i="240"/>
  <c r="C353" i="134"/>
  <c r="D352" i="134"/>
  <c r="C436" i="237"/>
  <c r="D435" i="237"/>
  <c r="D342" i="229"/>
  <c r="C343" i="229"/>
  <c r="D336" i="227"/>
  <c r="D340" i="232"/>
  <c r="C341" i="232"/>
  <c r="D338" i="233"/>
  <c r="C339" i="233"/>
  <c r="G347" i="225"/>
  <c r="A345" i="225"/>
  <c r="D345" i="225" s="1" a="1"/>
  <c r="H348" i="225"/>
  <c r="A331" i="134"/>
  <c r="B352" i="229"/>
  <c r="B338" i="232"/>
  <c r="B351" i="228"/>
  <c r="C353" i="228"/>
  <c r="B353" i="226"/>
  <c r="D344" i="226"/>
  <c r="A347" i="226"/>
  <c r="B338" i="237"/>
  <c r="D323" i="230"/>
  <c r="A348" i="229"/>
  <c r="B331" i="134"/>
  <c r="A339" i="237"/>
  <c r="B333" i="230"/>
  <c r="C355" i="226"/>
  <c r="B346" i="233"/>
  <c r="A347" i="228"/>
  <c r="D307" i="231"/>
  <c r="A341" i="232"/>
  <c r="D352" i="228"/>
  <c r="A347" i="233"/>
  <c r="A348" i="227"/>
  <c r="C378" i="231"/>
  <c r="B348" i="227"/>
  <c r="B315" i="231"/>
  <c r="A314" i="231"/>
  <c r="A329" i="230"/>
  <c r="D343" i="241" l="1"/>
  <c r="C344" i="241"/>
  <c r="D347" i="240"/>
  <c r="C348" i="240"/>
  <c r="C354" i="134"/>
  <c r="D353" i="134"/>
  <c r="D436" i="237"/>
  <c r="C437" i="237"/>
  <c r="D343" i="229"/>
  <c r="C344" i="229"/>
  <c r="D337" i="227"/>
  <c r="D341" i="232"/>
  <c r="C342" i="232"/>
  <c r="D339" i="233"/>
  <c r="C340" i="233"/>
  <c r="G348" i="225"/>
  <c r="A346" i="225"/>
  <c r="D346" i="225" s="1" a="1"/>
  <c r="H349" i="225"/>
  <c r="D345" i="226"/>
  <c r="C354" i="228"/>
  <c r="B347" i="233"/>
  <c r="B332" i="134"/>
  <c r="A342" i="232"/>
  <c r="A348" i="228"/>
  <c r="B352" i="228"/>
  <c r="B339" i="237"/>
  <c r="A330" i="230"/>
  <c r="D353" i="228"/>
  <c r="D324" i="230"/>
  <c r="B339" i="232"/>
  <c r="B316" i="231"/>
  <c r="A332" i="134"/>
  <c r="A315" i="231"/>
  <c r="D308" i="231"/>
  <c r="A340" i="237"/>
  <c r="C379" i="231"/>
  <c r="A349" i="227"/>
  <c r="B334" i="230"/>
  <c r="B354" i="226"/>
  <c r="B349" i="227"/>
  <c r="A348" i="233"/>
  <c r="B353" i="229"/>
  <c r="A349" i="229"/>
  <c r="A348" i="226"/>
  <c r="C356" i="226"/>
  <c r="C345" i="241" l="1"/>
  <c r="D344" i="241"/>
  <c r="D348" i="240"/>
  <c r="C349" i="240"/>
  <c r="C355" i="134"/>
  <c r="D354" i="134"/>
  <c r="C438" i="237"/>
  <c r="D437" i="237"/>
  <c r="D344" i="229"/>
  <c r="C345" i="229"/>
  <c r="D338" i="227"/>
  <c r="D342" i="232"/>
  <c r="C343" i="232"/>
  <c r="D340" i="233"/>
  <c r="C341" i="233"/>
  <c r="G349" i="225"/>
  <c r="A347" i="225"/>
  <c r="D347" i="225" s="1" a="1"/>
  <c r="H350" i="225"/>
  <c r="A350" i="229"/>
  <c r="A343" i="232"/>
  <c r="B333" i="134"/>
  <c r="A331" i="230"/>
  <c r="A349" i="226"/>
  <c r="A349" i="233"/>
  <c r="B348" i="233"/>
  <c r="B340" i="232"/>
  <c r="B350" i="227"/>
  <c r="A333" i="134"/>
  <c r="B354" i="229"/>
  <c r="B335" i="230"/>
  <c r="A341" i="237"/>
  <c r="A350" i="227"/>
  <c r="D309" i="231"/>
  <c r="A349" i="228"/>
  <c r="C380" i="231"/>
  <c r="D346" i="226"/>
  <c r="D325" i="230"/>
  <c r="A316" i="231"/>
  <c r="B355" i="226"/>
  <c r="C355" i="228"/>
  <c r="B340" i="237"/>
  <c r="B317" i="231"/>
  <c r="B353" i="228"/>
  <c r="C357" i="226"/>
  <c r="D354" i="228"/>
  <c r="D345" i="241" l="1"/>
  <c r="C346" i="241"/>
  <c r="D349" i="240"/>
  <c r="C350" i="240"/>
  <c r="C356" i="134"/>
  <c r="D355" i="134"/>
  <c r="D438" i="237"/>
  <c r="C439" i="237"/>
  <c r="D345" i="229"/>
  <c r="C346" i="229"/>
  <c r="D339" i="227"/>
  <c r="D343" i="232"/>
  <c r="C344" i="232"/>
  <c r="D341" i="233"/>
  <c r="C342" i="233"/>
  <c r="G350" i="225"/>
  <c r="A348" i="225"/>
  <c r="D348" i="225" s="1" a="1"/>
  <c r="H351" i="225"/>
  <c r="D326" i="230"/>
  <c r="B354" i="228"/>
  <c r="B349" i="233"/>
  <c r="B351" i="227"/>
  <c r="B341" i="232"/>
  <c r="A351" i="227"/>
  <c r="A351" i="229"/>
  <c r="B336" i="230"/>
  <c r="A344" i="232"/>
  <c r="C381" i="231"/>
  <c r="B318" i="231"/>
  <c r="A317" i="231"/>
  <c r="B341" i="237"/>
  <c r="D310" i="231"/>
  <c r="A334" i="134"/>
  <c r="A342" i="237"/>
  <c r="B356" i="226"/>
  <c r="B355" i="229"/>
  <c r="A350" i="228"/>
  <c r="D347" i="226"/>
  <c r="C358" i="226"/>
  <c r="A350" i="233"/>
  <c r="D355" i="228"/>
  <c r="C356" i="228"/>
  <c r="A350" i="226"/>
  <c r="A332" i="230"/>
  <c r="B334" i="134"/>
  <c r="D346" i="241" l="1"/>
  <c r="C347" i="241"/>
  <c r="D350" i="240"/>
  <c r="C351" i="240"/>
  <c r="C357" i="134"/>
  <c r="D356" i="134"/>
  <c r="C440" i="237"/>
  <c r="D439" i="237"/>
  <c r="D346" i="229"/>
  <c r="C347" i="229"/>
  <c r="D340" i="227"/>
  <c r="D344" i="232"/>
  <c r="C345" i="232"/>
  <c r="D342" i="233"/>
  <c r="C343" i="233"/>
  <c r="G351" i="225"/>
  <c r="A349" i="225"/>
  <c r="D349" i="225" s="1" a="1"/>
  <c r="H352" i="225"/>
  <c r="D311" i="231"/>
  <c r="B352" i="227"/>
  <c r="B356" i="229"/>
  <c r="C357" i="228"/>
  <c r="B335" i="134"/>
  <c r="A333" i="230"/>
  <c r="A351" i="226"/>
  <c r="B319" i="231"/>
  <c r="D327" i="230"/>
  <c r="A345" i="232"/>
  <c r="A351" i="233"/>
  <c r="B350" i="233"/>
  <c r="D348" i="226"/>
  <c r="A352" i="227"/>
  <c r="A343" i="237"/>
  <c r="C359" i="226"/>
  <c r="A318" i="231"/>
  <c r="C382" i="231"/>
  <c r="A335" i="134"/>
  <c r="B342" i="237"/>
  <c r="B337" i="230"/>
  <c r="B342" i="232"/>
  <c r="A351" i="228"/>
  <c r="B357" i="226"/>
  <c r="B355" i="228"/>
  <c r="D356" i="228"/>
  <c r="A352" i="229"/>
  <c r="C348" i="241" l="1"/>
  <c r="D347" i="241"/>
  <c r="D351" i="240"/>
  <c r="C352" i="240"/>
  <c r="C358" i="134"/>
  <c r="D357" i="134"/>
  <c r="D440" i="237"/>
  <c r="C441" i="237"/>
  <c r="D347" i="229"/>
  <c r="C348" i="229"/>
  <c r="D341" i="227"/>
  <c r="D345" i="232"/>
  <c r="C346" i="232"/>
  <c r="D343" i="233"/>
  <c r="C344" i="233"/>
  <c r="G352" i="225"/>
  <c r="A350" i="225"/>
  <c r="D350" i="225" s="1" a="1"/>
  <c r="H353" i="225"/>
  <c r="A353" i="229"/>
  <c r="D357" i="228"/>
  <c r="A352" i="233"/>
  <c r="D328" i="230"/>
  <c r="B351" i="233"/>
  <c r="A352" i="226"/>
  <c r="C383" i="231"/>
  <c r="B343" i="232"/>
  <c r="D312" i="231"/>
  <c r="A346" i="232"/>
  <c r="C358" i="228"/>
  <c r="A344" i="237"/>
  <c r="B343" i="237"/>
  <c r="B357" i="229"/>
  <c r="D349" i="226"/>
  <c r="A353" i="227"/>
  <c r="B320" i="231"/>
  <c r="B353" i="227"/>
  <c r="C360" i="226"/>
  <c r="B356" i="228"/>
  <c r="A319" i="231"/>
  <c r="A352" i="228"/>
  <c r="A336" i="134"/>
  <c r="B338" i="230"/>
  <c r="B336" i="134"/>
  <c r="B358" i="226"/>
  <c r="A334" i="230"/>
  <c r="D348" i="241" l="1"/>
  <c r="C349" i="241"/>
  <c r="D352" i="240"/>
  <c r="C353" i="240"/>
  <c r="C359" i="134"/>
  <c r="D358" i="134"/>
  <c r="C442" i="237"/>
  <c r="D441" i="237"/>
  <c r="D348" i="229"/>
  <c r="C349" i="229"/>
  <c r="D342" i="227"/>
  <c r="D346" i="232"/>
  <c r="C347" i="232"/>
  <c r="D344" i="233"/>
  <c r="C345" i="233"/>
  <c r="G353" i="225"/>
  <c r="A351" i="225"/>
  <c r="D351" i="225" s="1" a="1"/>
  <c r="H354" i="225"/>
  <c r="B357" i="228"/>
  <c r="B352" i="233"/>
  <c r="B321" i="231"/>
  <c r="C384" i="231"/>
  <c r="D358" i="228"/>
  <c r="A353" i="233"/>
  <c r="D329" i="230"/>
  <c r="B344" i="232"/>
  <c r="B337" i="134"/>
  <c r="B354" i="227"/>
  <c r="A347" i="232"/>
  <c r="A345" i="237"/>
  <c r="A354" i="227"/>
  <c r="B339" i="230"/>
  <c r="D313" i="231"/>
  <c r="D350" i="226"/>
  <c r="A335" i="230"/>
  <c r="B344" i="237"/>
  <c r="B359" i="226"/>
  <c r="A337" i="134"/>
  <c r="C361" i="226"/>
  <c r="A353" i="228"/>
  <c r="A320" i="231"/>
  <c r="C359" i="228"/>
  <c r="A354" i="229"/>
  <c r="B358" i="229"/>
  <c r="A353" i="226"/>
  <c r="C350" i="241" l="1"/>
  <c r="D349" i="241"/>
  <c r="D353" i="240"/>
  <c r="C354" i="240"/>
  <c r="C360" i="134"/>
  <c r="D359" i="134"/>
  <c r="C443" i="237"/>
  <c r="D442" i="237"/>
  <c r="D349" i="229"/>
  <c r="C350" i="229"/>
  <c r="D343" i="227"/>
  <c r="D347" i="232"/>
  <c r="C348" i="232"/>
  <c r="D345" i="233"/>
  <c r="C346" i="233"/>
  <c r="G354" i="225"/>
  <c r="A352" i="225"/>
  <c r="D352" i="225" s="1" a="1"/>
  <c r="H355" i="225"/>
  <c r="B360" i="226"/>
  <c r="B322" i="231"/>
  <c r="D330" i="230"/>
  <c r="C362" i="226"/>
  <c r="A354" i="226"/>
  <c r="A355" i="229"/>
  <c r="B353" i="233"/>
  <c r="A355" i="227"/>
  <c r="A354" i="228"/>
  <c r="A348" i="232"/>
  <c r="B358" i="228"/>
  <c r="A321" i="231"/>
  <c r="C360" i="228"/>
  <c r="A338" i="134"/>
  <c r="D314" i="231"/>
  <c r="B345" i="237"/>
  <c r="A336" i="230"/>
  <c r="D359" i="228"/>
  <c r="B359" i="229"/>
  <c r="B338" i="134"/>
  <c r="A354" i="233"/>
  <c r="B345" i="232"/>
  <c r="D351" i="226"/>
  <c r="B355" i="227"/>
  <c r="B340" i="230"/>
  <c r="A346" i="237"/>
  <c r="C385" i="231"/>
  <c r="C351" i="241" l="1"/>
  <c r="D350" i="241"/>
  <c r="D354" i="240"/>
  <c r="C355" i="240"/>
  <c r="C361" i="134"/>
  <c r="D360" i="134"/>
  <c r="C444" i="237"/>
  <c r="D443" i="237"/>
  <c r="D350" i="229"/>
  <c r="C351" i="229"/>
  <c r="D344" i="227"/>
  <c r="D348" i="232"/>
  <c r="C349" i="232"/>
  <c r="D346" i="233"/>
  <c r="C347" i="233"/>
  <c r="G355" i="225"/>
  <c r="A353" i="225"/>
  <c r="D353" i="225" s="1" a="1"/>
  <c r="H356" i="225"/>
  <c r="Q144" i="158"/>
  <c r="C363" i="226"/>
  <c r="A356" i="229"/>
  <c r="D331" i="230"/>
  <c r="B360" i="229"/>
  <c r="A322" i="231"/>
  <c r="B323" i="231"/>
  <c r="A356" i="227"/>
  <c r="A355" i="233"/>
  <c r="C361" i="228"/>
  <c r="B339" i="134"/>
  <c r="B361" i="226"/>
  <c r="A339" i="134"/>
  <c r="A347" i="237"/>
  <c r="B346" i="232"/>
  <c r="A355" i="226"/>
  <c r="B359" i="228"/>
  <c r="A355" i="228"/>
  <c r="B356" i="227"/>
  <c r="A337" i="230"/>
  <c r="B341" i="230"/>
  <c r="B354" i="233"/>
  <c r="B346" i="237"/>
  <c r="A349" i="232"/>
  <c r="D352" i="226"/>
  <c r="D315" i="231"/>
  <c r="D360" i="228"/>
  <c r="C386" i="231"/>
  <c r="C352" i="241" l="1"/>
  <c r="D351" i="241"/>
  <c r="D355" i="240"/>
  <c r="C356" i="240"/>
  <c r="C362" i="134"/>
  <c r="D361" i="134"/>
  <c r="C445" i="237"/>
  <c r="D444" i="237"/>
  <c r="D351" i="229"/>
  <c r="C352" i="229"/>
  <c r="D345" i="227"/>
  <c r="D349" i="232"/>
  <c r="C350" i="232"/>
  <c r="D347" i="233"/>
  <c r="C348" i="233"/>
  <c r="G356" i="225"/>
  <c r="A354" i="225"/>
  <c r="D354" i="225" s="1" a="1"/>
  <c r="H357" i="225"/>
  <c r="A356" i="233"/>
  <c r="B324" i="231"/>
  <c r="D361" i="228"/>
  <c r="B340" i="134"/>
  <c r="A356" i="228"/>
  <c r="A357" i="229"/>
  <c r="C364" i="226"/>
  <c r="A357" i="227"/>
  <c r="D316" i="231"/>
  <c r="C387" i="231"/>
  <c r="B347" i="237"/>
  <c r="A356" i="226"/>
  <c r="A323" i="231"/>
  <c r="D353" i="226"/>
  <c r="A350" i="232"/>
  <c r="B342" i="230"/>
  <c r="C362" i="228"/>
  <c r="A348" i="237"/>
  <c r="B355" i="233"/>
  <c r="A340" i="134"/>
  <c r="B357" i="227"/>
  <c r="B362" i="226"/>
  <c r="B347" i="232"/>
  <c r="B360" i="228"/>
  <c r="A338" i="230"/>
  <c r="B361" i="229"/>
  <c r="D332" i="230"/>
  <c r="D352" i="241" l="1"/>
  <c r="C353" i="241"/>
  <c r="D356" i="240"/>
  <c r="C357" i="240"/>
  <c r="C363" i="134"/>
  <c r="D362" i="134"/>
  <c r="C446" i="237"/>
  <c r="D445" i="237"/>
  <c r="D352" i="229"/>
  <c r="C353" i="229"/>
  <c r="D346" i="227"/>
  <c r="D350" i="232"/>
  <c r="C351" i="232"/>
  <c r="D348" i="233"/>
  <c r="C349" i="233"/>
  <c r="G357" i="225"/>
  <c r="A355" i="225"/>
  <c r="D355" i="225" s="1" a="1"/>
  <c r="H358" i="225"/>
  <c r="A324" i="231"/>
  <c r="C388" i="231"/>
  <c r="B363" i="226"/>
  <c r="D362" i="228"/>
  <c r="A357" i="226"/>
  <c r="B348" i="232"/>
  <c r="A349" i="237"/>
  <c r="B358" i="227"/>
  <c r="B341" i="134"/>
  <c r="D333" i="230"/>
  <c r="A358" i="227"/>
  <c r="A351" i="232"/>
  <c r="A341" i="134"/>
  <c r="B325" i="231"/>
  <c r="B362" i="229"/>
  <c r="A358" i="229"/>
  <c r="A357" i="228"/>
  <c r="D317" i="231"/>
  <c r="A357" i="233"/>
  <c r="B361" i="228"/>
  <c r="B356" i="233"/>
  <c r="A339" i="230"/>
  <c r="B348" i="237"/>
  <c r="D354" i="226"/>
  <c r="C363" i="228"/>
  <c r="B343" i="230"/>
  <c r="C365" i="226"/>
  <c r="D353" i="241" l="1"/>
  <c r="C354" i="241"/>
  <c r="D357" i="240"/>
  <c r="C358" i="240"/>
  <c r="C364" i="134"/>
  <c r="D363" i="134"/>
  <c r="D446" i="237"/>
  <c r="C447" i="237"/>
  <c r="D353" i="229"/>
  <c r="C354" i="229"/>
  <c r="D347" i="227"/>
  <c r="D351" i="232"/>
  <c r="C352" i="232"/>
  <c r="D349" i="233"/>
  <c r="C350" i="233"/>
  <c r="G358" i="225"/>
  <c r="A356" i="225"/>
  <c r="D356" i="225" s="1" a="1"/>
  <c r="H359" i="225"/>
  <c r="D355" i="226"/>
  <c r="D318" i="231"/>
  <c r="A358" i="233"/>
  <c r="B359" i="227"/>
  <c r="A358" i="228"/>
  <c r="B349" i="232"/>
  <c r="A350" i="237"/>
  <c r="B364" i="226"/>
  <c r="A359" i="229"/>
  <c r="A359" i="227"/>
  <c r="B326" i="231"/>
  <c r="C366" i="226"/>
  <c r="A352" i="232"/>
  <c r="B357" i="233"/>
  <c r="D334" i="230"/>
  <c r="B342" i="134"/>
  <c r="B349" i="237"/>
  <c r="A325" i="231"/>
  <c r="A342" i="134"/>
  <c r="A340" i="230"/>
  <c r="B362" i="228"/>
  <c r="C389" i="231"/>
  <c r="A358" i="226"/>
  <c r="D363" i="228"/>
  <c r="B363" i="229"/>
  <c r="C364" i="228"/>
  <c r="B344" i="230"/>
  <c r="C355" i="241" l="1"/>
  <c r="D354" i="241"/>
  <c r="D358" i="240"/>
  <c r="C359" i="240"/>
  <c r="C365" i="134"/>
  <c r="D364" i="134"/>
  <c r="D447" i="237"/>
  <c r="C448" i="237"/>
  <c r="D354" i="229"/>
  <c r="C355" i="229"/>
  <c r="D348" i="227"/>
  <c r="D352" i="232"/>
  <c r="C353" i="232"/>
  <c r="D350" i="233"/>
  <c r="C351" i="233"/>
  <c r="G359" i="225"/>
  <c r="A357" i="225"/>
  <c r="D357" i="225" s="1" a="1"/>
  <c r="H360" i="225"/>
  <c r="A341" i="230"/>
  <c r="B358" i="233"/>
  <c r="C367" i="226"/>
  <c r="A360" i="229"/>
  <c r="A353" i="232"/>
  <c r="B364" i="229"/>
  <c r="B327" i="231"/>
  <c r="A326" i="231"/>
  <c r="A351" i="237"/>
  <c r="A359" i="226"/>
  <c r="B350" i="232"/>
  <c r="D356" i="226"/>
  <c r="B345" i="230"/>
  <c r="A359" i="233"/>
  <c r="D335" i="230"/>
  <c r="B365" i="226"/>
  <c r="C390" i="231"/>
  <c r="B350" i="237"/>
  <c r="B363" i="228"/>
  <c r="D364" i="228"/>
  <c r="C365" i="228"/>
  <c r="B343" i="134"/>
  <c r="A360" i="227"/>
  <c r="B360" i="227"/>
  <c r="A343" i="134"/>
  <c r="D319" i="231"/>
  <c r="A359" i="228"/>
  <c r="D355" i="241" l="1"/>
  <c r="C356" i="241"/>
  <c r="D359" i="240"/>
  <c r="C360" i="240"/>
  <c r="C366" i="134"/>
  <c r="D365" i="134"/>
  <c r="C449" i="237"/>
  <c r="D448" i="237"/>
  <c r="D355" i="229"/>
  <c r="C356" i="229"/>
  <c r="D349" i="227"/>
  <c r="D353" i="232"/>
  <c r="C354" i="232"/>
  <c r="D351" i="233"/>
  <c r="C352" i="233"/>
  <c r="G360" i="225"/>
  <c r="A358" i="225"/>
  <c r="D358" i="225" s="1" a="1"/>
  <c r="H361" i="225"/>
  <c r="D357" i="226"/>
  <c r="B365" i="229"/>
  <c r="D365" i="228"/>
  <c r="B344" i="134"/>
  <c r="D336" i="230"/>
  <c r="B328" i="231"/>
  <c r="A361" i="229"/>
  <c r="A360" i="228"/>
  <c r="C366" i="228"/>
  <c r="B364" i="228"/>
  <c r="B346" i="230"/>
  <c r="D320" i="231"/>
  <c r="B351" i="237"/>
  <c r="A327" i="231"/>
  <c r="B366" i="226"/>
  <c r="C368" i="226"/>
  <c r="A360" i="226"/>
  <c r="A344" i="134"/>
  <c r="C391" i="231"/>
  <c r="A352" i="237"/>
  <c r="A361" i="227"/>
  <c r="A360" i="233"/>
  <c r="A342" i="230"/>
  <c r="A354" i="232"/>
  <c r="B359" i="233"/>
  <c r="B351" i="232"/>
  <c r="B361" i="227"/>
  <c r="D356" i="241" l="1"/>
  <c r="C357" i="241"/>
  <c r="D360" i="240"/>
  <c r="C361" i="240"/>
  <c r="C367" i="134"/>
  <c r="C368" i="134" s="1"/>
  <c r="D366" i="134"/>
  <c r="C450" i="237"/>
  <c r="D449" i="237"/>
  <c r="D356" i="229"/>
  <c r="C357" i="229"/>
  <c r="D350" i="227"/>
  <c r="D354" i="232"/>
  <c r="C355" i="232"/>
  <c r="D352" i="233"/>
  <c r="C353" i="233"/>
  <c r="G361" i="225"/>
  <c r="A359" i="225"/>
  <c r="D359" i="225" s="1" a="1"/>
  <c r="H362" i="225"/>
  <c r="A328" i="231"/>
  <c r="A355" i="232"/>
  <c r="B367" i="226"/>
  <c r="D358" i="226"/>
  <c r="A361" i="226"/>
  <c r="C369" i="226"/>
  <c r="B345" i="134"/>
  <c r="C392" i="231"/>
  <c r="B360" i="233"/>
  <c r="A353" i="237"/>
  <c r="D337" i="230"/>
  <c r="A361" i="228"/>
  <c r="A362" i="227"/>
  <c r="B352" i="232"/>
  <c r="B352" i="237"/>
  <c r="B365" i="228"/>
  <c r="B329" i="231"/>
  <c r="B362" i="227"/>
  <c r="A343" i="230"/>
  <c r="B347" i="230"/>
  <c r="D366" i="228"/>
  <c r="C367" i="228"/>
  <c r="A361" i="233"/>
  <c r="D321" i="231"/>
  <c r="A345" i="134"/>
  <c r="A362" i="229"/>
  <c r="B366" i="229"/>
  <c r="D357" i="241" l="1"/>
  <c r="C358" i="241"/>
  <c r="D361" i="240"/>
  <c r="C362" i="240"/>
  <c r="D367" i="134"/>
  <c r="C451" i="237"/>
  <c r="D450" i="237"/>
  <c r="D357" i="229"/>
  <c r="C358" i="229"/>
  <c r="D351" i="227"/>
  <c r="D355" i="232"/>
  <c r="C356" i="232"/>
  <c r="D353" i="233"/>
  <c r="C354" i="233"/>
  <c r="G362" i="225"/>
  <c r="A360" i="225"/>
  <c r="D360" i="225" s="1" a="1"/>
  <c r="H363" i="225"/>
  <c r="B348" i="230"/>
  <c r="A363" i="229"/>
  <c r="B368" i="226"/>
  <c r="C370" i="226"/>
  <c r="A362" i="228"/>
  <c r="B367" i="229"/>
  <c r="B363" i="227"/>
  <c r="D367" i="228"/>
  <c r="D359" i="226"/>
  <c r="A346" i="134"/>
  <c r="C393" i="231"/>
  <c r="B361" i="233"/>
  <c r="B353" i="237"/>
  <c r="A363" i="227"/>
  <c r="D338" i="230"/>
  <c r="A362" i="226"/>
  <c r="A354" i="237"/>
  <c r="B353" i="232"/>
  <c r="C368" i="228"/>
  <c r="B346" i="134"/>
  <c r="C369" i="134"/>
  <c r="A344" i="230"/>
  <c r="A356" i="232"/>
  <c r="B330" i="231"/>
  <c r="A362" i="233"/>
  <c r="B366" i="228"/>
  <c r="D322" i="231"/>
  <c r="A329" i="231"/>
  <c r="C359" i="241" l="1"/>
  <c r="D358" i="241"/>
  <c r="D362" i="240"/>
  <c r="C363" i="240"/>
  <c r="D368" i="134"/>
  <c r="D451" i="237"/>
  <c r="C452" i="237"/>
  <c r="D358" i="229"/>
  <c r="C359" i="229"/>
  <c r="D352" i="227"/>
  <c r="D356" i="232"/>
  <c r="C357" i="232"/>
  <c r="D354" i="233"/>
  <c r="C355" i="233"/>
  <c r="G363" i="225"/>
  <c r="A361" i="225"/>
  <c r="D361" i="225" s="1" a="1"/>
  <c r="H364" i="225"/>
  <c r="A345" i="230"/>
  <c r="B354" i="232"/>
  <c r="B364" i="227"/>
  <c r="B349" i="230"/>
  <c r="A363" i="226"/>
  <c r="D339" i="230"/>
  <c r="C369" i="228"/>
  <c r="C370" i="134"/>
  <c r="A357" i="232"/>
  <c r="B331" i="231"/>
  <c r="C371" i="226"/>
  <c r="B362" i="233"/>
  <c r="B368" i="229"/>
  <c r="D323" i="231"/>
  <c r="B347" i="134"/>
  <c r="A330" i="231"/>
  <c r="A364" i="229"/>
  <c r="B367" i="228"/>
  <c r="A355" i="237"/>
  <c r="D360" i="226"/>
  <c r="A363" i="228"/>
  <c r="A363" i="233"/>
  <c r="B369" i="226"/>
  <c r="A347" i="134"/>
  <c r="A364" i="227"/>
  <c r="C394" i="231"/>
  <c r="D368" i="228"/>
  <c r="B354" i="237"/>
  <c r="D359" i="241" l="1"/>
  <c r="C360" i="241"/>
  <c r="D363" i="240"/>
  <c r="C364" i="240"/>
  <c r="D369" i="134"/>
  <c r="C453" i="237"/>
  <c r="D452" i="237"/>
  <c r="D359" i="229"/>
  <c r="C360" i="229"/>
  <c r="D353" i="227"/>
  <c r="D357" i="232"/>
  <c r="C358" i="232"/>
  <c r="D355" i="233"/>
  <c r="C356" i="233"/>
  <c r="G364" i="225"/>
  <c r="A362" i="225"/>
  <c r="D362" i="225" s="1" a="1"/>
  <c r="H365" i="225"/>
  <c r="C371" i="134"/>
  <c r="C372" i="134" s="1"/>
  <c r="A348" i="134"/>
  <c r="A364" i="228"/>
  <c r="B369" i="229"/>
  <c r="B363" i="233"/>
  <c r="D340" i="230"/>
  <c r="A346" i="230"/>
  <c r="B348" i="134"/>
  <c r="B365" i="227"/>
  <c r="C370" i="228"/>
  <c r="C395" i="231"/>
  <c r="B368" i="228"/>
  <c r="A364" i="233"/>
  <c r="D369" i="228"/>
  <c r="A365" i="227"/>
  <c r="D361" i="226"/>
  <c r="A331" i="231"/>
  <c r="B355" i="237"/>
  <c r="B370" i="226"/>
  <c r="A365" i="229"/>
  <c r="B332" i="231"/>
  <c r="A356" i="237"/>
  <c r="B350" i="230"/>
  <c r="A364" i="226"/>
  <c r="C372" i="226"/>
  <c r="A358" i="232"/>
  <c r="B355" i="232"/>
  <c r="D324" i="231"/>
  <c r="D360" i="241" l="1"/>
  <c r="C361" i="241"/>
  <c r="D364" i="240"/>
  <c r="C365" i="240"/>
  <c r="D370" i="134"/>
  <c r="D453" i="237"/>
  <c r="C454" i="237"/>
  <c r="D360" i="229"/>
  <c r="C361" i="229"/>
  <c r="D354" i="227"/>
  <c r="D358" i="232"/>
  <c r="C359" i="232"/>
  <c r="D356" i="233"/>
  <c r="C357" i="233"/>
  <c r="C373" i="134"/>
  <c r="G365" i="225"/>
  <c r="A363" i="225"/>
  <c r="D363" i="225" s="1" a="1"/>
  <c r="H366" i="225"/>
  <c r="A365" i="226"/>
  <c r="B364" i="233"/>
  <c r="B349" i="134"/>
  <c r="A366" i="229"/>
  <c r="A347" i="230"/>
  <c r="C396" i="231"/>
  <c r="B369" i="228"/>
  <c r="A349" i="134"/>
  <c r="D362" i="226"/>
  <c r="A365" i="228"/>
  <c r="A357" i="237"/>
  <c r="A366" i="227"/>
  <c r="C371" i="228"/>
  <c r="A332" i="231"/>
  <c r="C373" i="226"/>
  <c r="A359" i="232"/>
  <c r="B333" i="231"/>
  <c r="A365" i="233"/>
  <c r="B370" i="229"/>
  <c r="D341" i="230"/>
  <c r="B356" i="237"/>
  <c r="B371" i="226"/>
  <c r="D325" i="231"/>
  <c r="D370" i="228"/>
  <c r="B366" i="227"/>
  <c r="B351" i="230"/>
  <c r="B356" i="232"/>
  <c r="C362" i="241" l="1"/>
  <c r="D361" i="241"/>
  <c r="D365" i="240"/>
  <c r="C366" i="240"/>
  <c r="D371" i="134"/>
  <c r="D454" i="237"/>
  <c r="C455" i="237"/>
  <c r="D361" i="229"/>
  <c r="C362" i="229"/>
  <c r="C374" i="134"/>
  <c r="D355" i="227"/>
  <c r="D359" i="232"/>
  <c r="C360" i="232"/>
  <c r="D357" i="233"/>
  <c r="C358" i="233"/>
  <c r="G366" i="225"/>
  <c r="A364" i="225"/>
  <c r="D364" i="225" s="1" a="1"/>
  <c r="H367" i="225"/>
  <c r="A366" i="226"/>
  <c r="D326" i="231"/>
  <c r="A367" i="227"/>
  <c r="A360" i="232"/>
  <c r="B350" i="134"/>
  <c r="D371" i="228"/>
  <c r="C397" i="231"/>
  <c r="C372" i="228"/>
  <c r="A350" i="134"/>
  <c r="B334" i="231"/>
  <c r="A358" i="237"/>
  <c r="B367" i="227"/>
  <c r="C374" i="226"/>
  <c r="B357" i="232"/>
  <c r="B357" i="237"/>
  <c r="A366" i="228"/>
  <c r="B370" i="228"/>
  <c r="B372" i="226"/>
  <c r="A367" i="229"/>
  <c r="A348" i="230"/>
  <c r="B371" i="229"/>
  <c r="D342" i="230"/>
  <c r="D363" i="226"/>
  <c r="A333" i="231"/>
  <c r="A366" i="233"/>
  <c r="B365" i="233"/>
  <c r="B352" i="230"/>
  <c r="C363" i="241" l="1"/>
  <c r="D362" i="241"/>
  <c r="D366" i="240"/>
  <c r="C367" i="240"/>
  <c r="D372" i="134"/>
  <c r="C456" i="237"/>
  <c r="D455" i="237"/>
  <c r="D362" i="229"/>
  <c r="C363" i="229"/>
  <c r="C375" i="134"/>
  <c r="D356" i="227"/>
  <c r="D360" i="232"/>
  <c r="C361" i="232"/>
  <c r="D358" i="233"/>
  <c r="C359" i="233"/>
  <c r="G367" i="225"/>
  <c r="A365" i="225"/>
  <c r="D365" i="225" s="1" a="1"/>
  <c r="H368" i="225"/>
  <c r="A351" i="134"/>
  <c r="A349" i="230"/>
  <c r="B368" i="227"/>
  <c r="A367" i="226"/>
  <c r="A367" i="228"/>
  <c r="A361" i="232"/>
  <c r="A367" i="233"/>
  <c r="C375" i="226"/>
  <c r="B366" i="233"/>
  <c r="C373" i="228"/>
  <c r="A334" i="231"/>
  <c r="B371" i="228"/>
  <c r="A359" i="237"/>
  <c r="B372" i="229"/>
  <c r="A368" i="227"/>
  <c r="B351" i="134"/>
  <c r="B373" i="226"/>
  <c r="D372" i="228"/>
  <c r="B358" i="232"/>
  <c r="D327" i="231"/>
  <c r="B353" i="230"/>
  <c r="B358" i="237"/>
  <c r="C398" i="231"/>
  <c r="D343" i="230"/>
  <c r="B335" i="231"/>
  <c r="D364" i="226"/>
  <c r="A368" i="229"/>
  <c r="D363" i="241" l="1"/>
  <c r="C364" i="241"/>
  <c r="D367" i="240"/>
  <c r="C368" i="240"/>
  <c r="D373" i="134"/>
  <c r="C457" i="237"/>
  <c r="D456" i="237"/>
  <c r="D363" i="229"/>
  <c r="C364" i="229"/>
  <c r="C376" i="134"/>
  <c r="D357" i="227"/>
  <c r="D361" i="232"/>
  <c r="C362" i="232"/>
  <c r="D359" i="233"/>
  <c r="C360" i="233"/>
  <c r="G368" i="225"/>
  <c r="A366" i="225"/>
  <c r="D366" i="225" s="1" a="1"/>
  <c r="H369" i="225"/>
  <c r="A350" i="230"/>
  <c r="A368" i="233"/>
  <c r="A369" i="227"/>
  <c r="B369" i="227"/>
  <c r="A368" i="228"/>
  <c r="A352" i="134"/>
  <c r="B359" i="232"/>
  <c r="C399" i="231"/>
  <c r="A335" i="231"/>
  <c r="A368" i="226"/>
  <c r="C376" i="226"/>
  <c r="D365" i="226"/>
  <c r="C374" i="228"/>
  <c r="A362" i="232"/>
  <c r="B367" i="233"/>
  <c r="D328" i="231"/>
  <c r="B359" i="237"/>
  <c r="B336" i="231"/>
  <c r="A369" i="229"/>
  <c r="B374" i="226"/>
  <c r="B373" i="229"/>
  <c r="D373" i="228"/>
  <c r="B372" i="228"/>
  <c r="B354" i="230"/>
  <c r="D344" i="230"/>
  <c r="A360" i="237"/>
  <c r="B352" i="134"/>
  <c r="C365" i="241" l="1"/>
  <c r="D364" i="241"/>
  <c r="D368" i="240"/>
  <c r="C369" i="240"/>
  <c r="D374" i="134"/>
  <c r="D457" i="237"/>
  <c r="C458" i="237"/>
  <c r="D364" i="229"/>
  <c r="C365" i="229"/>
  <c r="C377" i="134"/>
  <c r="D358" i="227"/>
  <c r="D362" i="232"/>
  <c r="C363" i="232"/>
  <c r="D360" i="233"/>
  <c r="C361" i="233"/>
  <c r="G369" i="225"/>
  <c r="A367" i="225"/>
  <c r="D367" i="225" s="1" a="1"/>
  <c r="H370" i="225"/>
  <c r="A351" i="230"/>
  <c r="A369" i="228"/>
  <c r="B353" i="134"/>
  <c r="A369" i="233"/>
  <c r="D329" i="231"/>
  <c r="D345" i="230"/>
  <c r="C375" i="228"/>
  <c r="A363" i="232"/>
  <c r="B368" i="233"/>
  <c r="C400" i="231"/>
  <c r="B355" i="230"/>
  <c r="B370" i="227"/>
  <c r="A361" i="237"/>
  <c r="A370" i="229"/>
  <c r="C377" i="226"/>
  <c r="A336" i="231"/>
  <c r="B375" i="226"/>
  <c r="D366" i="226"/>
  <c r="A353" i="134"/>
  <c r="D374" i="228"/>
  <c r="B360" i="237"/>
  <c r="A370" i="227"/>
  <c r="A369" i="226"/>
  <c r="B360" i="232"/>
  <c r="B337" i="231"/>
  <c r="B374" i="229"/>
  <c r="B373" i="228"/>
  <c r="C366" i="241" l="1"/>
  <c r="D365" i="241"/>
  <c r="D369" i="240"/>
  <c r="C370" i="240"/>
  <c r="D375" i="134"/>
  <c r="D376" i="134" s="1"/>
  <c r="D377" i="134" s="1"/>
  <c r="C378" i="134"/>
  <c r="C459" i="237"/>
  <c r="D458" i="237"/>
  <c r="D365" i="229"/>
  <c r="C366" i="229"/>
  <c r="D359" i="227"/>
  <c r="D363" i="232"/>
  <c r="C364" i="232"/>
  <c r="D361" i="233"/>
  <c r="C362" i="233"/>
  <c r="G370" i="225"/>
  <c r="A368" i="225"/>
  <c r="D368" i="225" s="1" a="1"/>
  <c r="H371" i="225"/>
  <c r="D375" i="228"/>
  <c r="D367" i="226"/>
  <c r="D346" i="230"/>
  <c r="A371" i="227"/>
  <c r="C376" i="228"/>
  <c r="A364" i="232"/>
  <c r="B374" i="228"/>
  <c r="B361" i="237"/>
  <c r="B338" i="231"/>
  <c r="A337" i="231"/>
  <c r="B371" i="227"/>
  <c r="C401" i="231"/>
  <c r="C378" i="226"/>
  <c r="B376" i="226"/>
  <c r="A370" i="226"/>
  <c r="B356" i="230"/>
  <c r="B361" i="232"/>
  <c r="A354" i="134"/>
  <c r="B369" i="233"/>
  <c r="A371" i="229"/>
  <c r="A370" i="228"/>
  <c r="B375" i="229"/>
  <c r="D330" i="231"/>
  <c r="A362" i="237"/>
  <c r="A370" i="233"/>
  <c r="B354" i="134"/>
  <c r="A352" i="230"/>
  <c r="D366" i="241" l="1"/>
  <c r="C367" i="241"/>
  <c r="D370" i="240"/>
  <c r="C371" i="240"/>
  <c r="C379" i="134"/>
  <c r="D378" i="134"/>
  <c r="D459" i="237"/>
  <c r="C460" i="237"/>
  <c r="D366" i="229"/>
  <c r="C367" i="229"/>
  <c r="D360" i="227"/>
  <c r="D364" i="232"/>
  <c r="C365" i="232"/>
  <c r="D362" i="233"/>
  <c r="C363" i="233"/>
  <c r="G371" i="225"/>
  <c r="A369" i="225"/>
  <c r="D369" i="225" s="1" a="1"/>
  <c r="H372" i="225"/>
  <c r="A372" i="227"/>
  <c r="D331" i="231"/>
  <c r="B375" i="228"/>
  <c r="B372" i="227"/>
  <c r="D368" i="226"/>
  <c r="A372" i="229"/>
  <c r="C402" i="231"/>
  <c r="B339" i="231"/>
  <c r="C377" i="228"/>
  <c r="A365" i="232"/>
  <c r="D347" i="230"/>
  <c r="D376" i="228"/>
  <c r="C379" i="226"/>
  <c r="A371" i="233"/>
  <c r="A338" i="231"/>
  <c r="A363" i="237"/>
  <c r="B376" i="229"/>
  <c r="A355" i="134"/>
  <c r="B377" i="226"/>
  <c r="A371" i="228"/>
  <c r="B355" i="134"/>
  <c r="B370" i="233"/>
  <c r="B362" i="237"/>
  <c r="A353" i="230"/>
  <c r="B362" i="232"/>
  <c r="A371" i="226"/>
  <c r="B357" i="230"/>
  <c r="D367" i="241" l="1"/>
  <c r="C368" i="241"/>
  <c r="D371" i="240"/>
  <c r="C372" i="240"/>
  <c r="C380" i="134"/>
  <c r="D379" i="134"/>
  <c r="C461" i="237"/>
  <c r="D460" i="237"/>
  <c r="D367" i="229"/>
  <c r="C368" i="229"/>
  <c r="D361" i="227"/>
  <c r="D365" i="232"/>
  <c r="C366" i="232"/>
  <c r="D363" i="233"/>
  <c r="C364" i="233"/>
  <c r="G372" i="225"/>
  <c r="A370" i="225"/>
  <c r="D370" i="225" s="1" a="1"/>
  <c r="H373" i="225"/>
  <c r="D348" i="230"/>
  <c r="B363" i="232"/>
  <c r="B373" i="227"/>
  <c r="B340" i="231"/>
  <c r="A354" i="230"/>
  <c r="B363" i="237"/>
  <c r="A356" i="134"/>
  <c r="B358" i="230"/>
  <c r="B377" i="229"/>
  <c r="A366" i="232"/>
  <c r="B378" i="226"/>
  <c r="D377" i="228"/>
  <c r="B356" i="134"/>
  <c r="B376" i="228"/>
  <c r="C378" i="228"/>
  <c r="B371" i="233"/>
  <c r="A373" i="227"/>
  <c r="A373" i="229"/>
  <c r="A339" i="231"/>
  <c r="C403" i="231"/>
  <c r="A372" i="226"/>
  <c r="D332" i="231"/>
  <c r="A372" i="233"/>
  <c r="C380" i="226"/>
  <c r="A372" i="228"/>
  <c r="A364" i="237"/>
  <c r="D369" i="226"/>
  <c r="C369" i="241" l="1"/>
  <c r="D368" i="241"/>
  <c r="D372" i="240"/>
  <c r="C373" i="240"/>
  <c r="C381" i="134"/>
  <c r="D380" i="134"/>
  <c r="D461" i="237"/>
  <c r="C462" i="237"/>
  <c r="D368" i="229"/>
  <c r="C369" i="229"/>
  <c r="D362" i="227"/>
  <c r="D366" i="232"/>
  <c r="C367" i="232"/>
  <c r="D364" i="233"/>
  <c r="C365" i="233"/>
  <c r="G373" i="225"/>
  <c r="A371" i="225"/>
  <c r="D371" i="225" s="1" a="1"/>
  <c r="H374" i="225"/>
  <c r="C379" i="228"/>
  <c r="D333" i="231"/>
  <c r="B341" i="231"/>
  <c r="A367" i="232"/>
  <c r="B364" i="237"/>
  <c r="C381" i="226"/>
  <c r="B364" i="232"/>
  <c r="B379" i="226"/>
  <c r="C404" i="231"/>
  <c r="A373" i="228"/>
  <c r="B378" i="229"/>
  <c r="A340" i="231"/>
  <c r="B357" i="134"/>
  <c r="D370" i="226"/>
  <c r="A365" i="237"/>
  <c r="A355" i="230"/>
  <c r="B377" i="228"/>
  <c r="A373" i="226"/>
  <c r="D349" i="230"/>
  <c r="A357" i="134"/>
  <c r="B359" i="230"/>
  <c r="A373" i="233"/>
  <c r="D378" i="228"/>
  <c r="B372" i="233"/>
  <c r="A374" i="227"/>
  <c r="B374" i="227"/>
  <c r="A374" i="229"/>
  <c r="C370" i="241" l="1"/>
  <c r="D369" i="241"/>
  <c r="D373" i="240"/>
  <c r="C374" i="240"/>
  <c r="C382" i="134"/>
  <c r="D381" i="134"/>
  <c r="C463" i="237"/>
  <c r="D462" i="237"/>
  <c r="D369" i="229"/>
  <c r="C370" i="229"/>
  <c r="D363" i="227"/>
  <c r="D367" i="232"/>
  <c r="C368" i="232"/>
  <c r="D365" i="233"/>
  <c r="C366" i="233"/>
  <c r="G374" i="225"/>
  <c r="A372" i="225"/>
  <c r="D372" i="225" s="1" a="1"/>
  <c r="H375" i="225"/>
  <c r="B379" i="229"/>
  <c r="A374" i="226"/>
  <c r="B373" i="233"/>
  <c r="A358" i="134"/>
  <c r="A374" i="228"/>
  <c r="A366" i="237"/>
  <c r="A341" i="231"/>
  <c r="D350" i="230"/>
  <c r="A375" i="229"/>
  <c r="B365" i="237"/>
  <c r="D334" i="231"/>
  <c r="B365" i="232"/>
  <c r="C380" i="228"/>
  <c r="D379" i="228"/>
  <c r="A375" i="227"/>
  <c r="C382" i="226"/>
  <c r="B378" i="228"/>
  <c r="B360" i="230"/>
  <c r="B342" i="231"/>
  <c r="A368" i="232"/>
  <c r="D371" i="226"/>
  <c r="B375" i="227"/>
  <c r="B380" i="226"/>
  <c r="A374" i="233"/>
  <c r="C405" i="231"/>
  <c r="B358" i="134"/>
  <c r="A356" i="230"/>
  <c r="C371" i="241" l="1"/>
  <c r="D370" i="241"/>
  <c r="D374" i="240"/>
  <c r="C375" i="240"/>
  <c r="C383" i="134"/>
  <c r="D382" i="134"/>
  <c r="D463" i="237"/>
  <c r="C464" i="237"/>
  <c r="D370" i="229"/>
  <c r="C371" i="229"/>
  <c r="D364" i="227"/>
  <c r="D368" i="232"/>
  <c r="C369" i="232"/>
  <c r="D366" i="233"/>
  <c r="C367" i="233"/>
  <c r="G375" i="225"/>
  <c r="A373" i="225"/>
  <c r="D373" i="225" s="1" a="1"/>
  <c r="H376" i="225"/>
  <c r="B361" i="230"/>
  <c r="A376" i="229"/>
  <c r="D372" i="226"/>
  <c r="A369" i="232"/>
  <c r="B343" i="231"/>
  <c r="A376" i="227"/>
  <c r="A342" i="231"/>
  <c r="A359" i="134"/>
  <c r="C406" i="231"/>
  <c r="B366" i="232"/>
  <c r="D335" i="231"/>
  <c r="A375" i="233"/>
  <c r="C383" i="226"/>
  <c r="D351" i="230"/>
  <c r="A367" i="237"/>
  <c r="C381" i="228"/>
  <c r="D380" i="228"/>
  <c r="B381" i="226"/>
  <c r="B374" i="233"/>
  <c r="B376" i="227"/>
  <c r="B366" i="237"/>
  <c r="A375" i="226"/>
  <c r="B359" i="134"/>
  <c r="B379" i="228"/>
  <c r="A357" i="230"/>
  <c r="B380" i="229"/>
  <c r="A375" i="228"/>
  <c r="D371" i="241" l="1"/>
  <c r="C372" i="241"/>
  <c r="D375" i="240"/>
  <c r="C376" i="240"/>
  <c r="C384" i="134"/>
  <c r="D383" i="134"/>
  <c r="D464" i="237"/>
  <c r="C465" i="237"/>
  <c r="D371" i="229"/>
  <c r="C372" i="229"/>
  <c r="D365" i="227"/>
  <c r="D369" i="232"/>
  <c r="C370" i="232"/>
  <c r="D367" i="233"/>
  <c r="C368" i="233"/>
  <c r="G376" i="225"/>
  <c r="A374" i="225"/>
  <c r="D374" i="225" s="1" a="1"/>
  <c r="H377" i="225"/>
  <c r="B344" i="231"/>
  <c r="C382" i="228"/>
  <c r="D373" i="226"/>
  <c r="B381" i="229"/>
  <c r="A377" i="229"/>
  <c r="B362" i="230"/>
  <c r="B380" i="228"/>
  <c r="A358" i="230"/>
  <c r="D381" i="228"/>
  <c r="A370" i="232"/>
  <c r="A377" i="227"/>
  <c r="B377" i="227"/>
  <c r="B367" i="237"/>
  <c r="A376" i="228"/>
  <c r="A368" i="237"/>
  <c r="A343" i="231"/>
  <c r="D352" i="230"/>
  <c r="B382" i="226"/>
  <c r="D336" i="231"/>
  <c r="B360" i="134"/>
  <c r="A376" i="233"/>
  <c r="B367" i="232"/>
  <c r="C384" i="226"/>
  <c r="C407" i="231"/>
  <c r="A360" i="134"/>
  <c r="B375" i="233"/>
  <c r="A376" i="226"/>
  <c r="D372" i="241" l="1"/>
  <c r="C373" i="241"/>
  <c r="D376" i="240"/>
  <c r="C377" i="240"/>
  <c r="C385" i="134"/>
  <c r="D384" i="134"/>
  <c r="D465" i="237"/>
  <c r="C466" i="237"/>
  <c r="D372" i="229"/>
  <c r="C373" i="229"/>
  <c r="D366" i="227"/>
  <c r="D370" i="232"/>
  <c r="C371" i="232"/>
  <c r="D368" i="233"/>
  <c r="C369" i="233"/>
  <c r="G377" i="225"/>
  <c r="A375" i="225"/>
  <c r="D375" i="225" s="1" a="1"/>
  <c r="H378" i="225"/>
  <c r="A377" i="228"/>
  <c r="B383" i="226"/>
  <c r="A378" i="227"/>
  <c r="B381" i="228"/>
  <c r="A371" i="232"/>
  <c r="D374" i="226"/>
  <c r="A378" i="229"/>
  <c r="A369" i="237"/>
  <c r="D353" i="230"/>
  <c r="A377" i="226"/>
  <c r="B376" i="233"/>
  <c r="B368" i="232"/>
  <c r="A361" i="134"/>
  <c r="D337" i="231"/>
  <c r="A359" i="230"/>
  <c r="B368" i="237"/>
  <c r="C408" i="231"/>
  <c r="B382" i="229"/>
  <c r="D382" i="228"/>
  <c r="B345" i="231"/>
  <c r="B361" i="134"/>
  <c r="A377" i="233"/>
  <c r="C383" i="228"/>
  <c r="B363" i="230"/>
  <c r="A344" i="231"/>
  <c r="B378" i="227"/>
  <c r="C385" i="226"/>
  <c r="D373" i="241" l="1"/>
  <c r="C374" i="241"/>
  <c r="D377" i="240"/>
  <c r="C378" i="240"/>
  <c r="C386" i="134"/>
  <c r="D385" i="134"/>
  <c r="D466" i="237"/>
  <c r="C467" i="237"/>
  <c r="D373" i="229"/>
  <c r="C374" i="229"/>
  <c r="D367" i="227"/>
  <c r="D371" i="232"/>
  <c r="C372" i="232"/>
  <c r="D369" i="233"/>
  <c r="C370" i="233"/>
  <c r="G378" i="225"/>
  <c r="A376" i="225"/>
  <c r="D376" i="225" s="1" a="1"/>
  <c r="H379" i="225"/>
  <c r="B383" i="229"/>
  <c r="A378" i="228"/>
  <c r="A378" i="226"/>
  <c r="C384" i="228"/>
  <c r="D338" i="231"/>
  <c r="B369" i="237"/>
  <c r="D354" i="230"/>
  <c r="B346" i="231"/>
  <c r="A345" i="231"/>
  <c r="A379" i="229"/>
  <c r="A379" i="227"/>
  <c r="D375" i="226"/>
  <c r="C386" i="226"/>
  <c r="B377" i="233"/>
  <c r="B369" i="232"/>
  <c r="B379" i="227"/>
  <c r="B362" i="134"/>
  <c r="A370" i="237"/>
  <c r="D383" i="228"/>
  <c r="A362" i="134"/>
  <c r="A360" i="230"/>
  <c r="A378" i="233"/>
  <c r="B384" i="226"/>
  <c r="A372" i="232"/>
  <c r="C409" i="231"/>
  <c r="B382" i="228"/>
  <c r="B364" i="230"/>
  <c r="C375" i="241" l="1"/>
  <c r="D374" i="241"/>
  <c r="D378" i="240"/>
  <c r="C379" i="240"/>
  <c r="C387" i="134"/>
  <c r="D386" i="134"/>
  <c r="D467" i="237"/>
  <c r="C468" i="237"/>
  <c r="D374" i="229"/>
  <c r="C375" i="229"/>
  <c r="D368" i="227"/>
  <c r="D372" i="232"/>
  <c r="C373" i="232"/>
  <c r="D370" i="233"/>
  <c r="C371" i="233"/>
  <c r="G379" i="225"/>
  <c r="A377" i="225"/>
  <c r="D377" i="225" s="1" a="1"/>
  <c r="H380" i="225"/>
  <c r="A361" i="230"/>
  <c r="B385" i="226"/>
  <c r="B383" i="228"/>
  <c r="A379" i="226"/>
  <c r="A379" i="233"/>
  <c r="B363" i="134"/>
  <c r="A346" i="231"/>
  <c r="A371" i="237"/>
  <c r="A363" i="134"/>
  <c r="C410" i="231"/>
  <c r="B378" i="233"/>
  <c r="D376" i="226"/>
  <c r="D384" i="228"/>
  <c r="A380" i="227"/>
  <c r="D339" i="231"/>
  <c r="B370" i="232"/>
  <c r="D355" i="230"/>
  <c r="B370" i="237"/>
  <c r="C387" i="226"/>
  <c r="B380" i="227"/>
  <c r="A379" i="228"/>
  <c r="B384" i="229"/>
  <c r="C385" i="228"/>
  <c r="B365" i="230"/>
  <c r="A373" i="232"/>
  <c r="B347" i="231"/>
  <c r="A380" i="229"/>
  <c r="D375" i="241" l="1"/>
  <c r="C376" i="241"/>
  <c r="D379" i="240"/>
  <c r="C380" i="240"/>
  <c r="C388" i="134"/>
  <c r="D387" i="134"/>
  <c r="D468" i="237"/>
  <c r="C469" i="237"/>
  <c r="D375" i="229"/>
  <c r="C376" i="229"/>
  <c r="D369" i="227"/>
  <c r="D373" i="232"/>
  <c r="C374" i="232"/>
  <c r="D371" i="233"/>
  <c r="C372" i="233"/>
  <c r="G380" i="225"/>
  <c r="A378" i="225"/>
  <c r="D378" i="225" s="1" a="1"/>
  <c r="H381" i="225"/>
  <c r="C388" i="226"/>
  <c r="B386" i="226"/>
  <c r="B384" i="228"/>
  <c r="D377" i="226"/>
  <c r="A381" i="227"/>
  <c r="B364" i="134"/>
  <c r="C411" i="231"/>
  <c r="A380" i="226"/>
  <c r="B385" i="229"/>
  <c r="A380" i="233"/>
  <c r="B371" i="232"/>
  <c r="B371" i="237"/>
  <c r="B379" i="233"/>
  <c r="D356" i="230"/>
  <c r="A381" i="229"/>
  <c r="A380" i="228"/>
  <c r="A364" i="134"/>
  <c r="D385" i="228"/>
  <c r="A372" i="237"/>
  <c r="A374" i="232"/>
  <c r="A347" i="231"/>
  <c r="D340" i="231"/>
  <c r="A362" i="230"/>
  <c r="B366" i="230"/>
  <c r="B381" i="227"/>
  <c r="C386" i="228"/>
  <c r="B348" i="231"/>
  <c r="C377" i="241" l="1"/>
  <c r="D376" i="241"/>
  <c r="D380" i="240"/>
  <c r="C381" i="240"/>
  <c r="C389" i="134"/>
  <c r="D388" i="134"/>
  <c r="C389" i="226"/>
  <c r="C470" i="237"/>
  <c r="D469" i="237"/>
  <c r="D376" i="229"/>
  <c r="C377" i="229"/>
  <c r="D370" i="227"/>
  <c r="D374" i="232"/>
  <c r="C375" i="232"/>
  <c r="D372" i="233"/>
  <c r="C373" i="233"/>
  <c r="G381" i="225"/>
  <c r="A379" i="225"/>
  <c r="D379" i="225" s="1" a="1"/>
  <c r="H382" i="225"/>
  <c r="B365" i="134"/>
  <c r="B385" i="228"/>
  <c r="C387" i="228"/>
  <c r="B349" i="231"/>
  <c r="A348" i="231"/>
  <c r="A373" i="237"/>
  <c r="D357" i="230"/>
  <c r="C412" i="231"/>
  <c r="B380" i="233"/>
  <c r="A382" i="227"/>
  <c r="B382" i="227"/>
  <c r="B386" i="229"/>
  <c r="B367" i="230"/>
  <c r="B372" i="232"/>
  <c r="A382" i="229"/>
  <c r="A381" i="233"/>
  <c r="A381" i="226"/>
  <c r="B372" i="237"/>
  <c r="A375" i="232"/>
  <c r="B387" i="226"/>
  <c r="A381" i="228"/>
  <c r="D378" i="226"/>
  <c r="A363" i="230"/>
  <c r="D341" i="231"/>
  <c r="A365" i="134"/>
  <c r="D386" i="228"/>
  <c r="C378" i="241" l="1"/>
  <c r="D377" i="241"/>
  <c r="D381" i="240"/>
  <c r="C382" i="240"/>
  <c r="C390" i="134"/>
  <c r="D389" i="134"/>
  <c r="C390" i="226"/>
  <c r="C471" i="237"/>
  <c r="D470" i="237"/>
  <c r="D377" i="229"/>
  <c r="C378" i="229"/>
  <c r="D371" i="227"/>
  <c r="D375" i="232"/>
  <c r="C376" i="232"/>
  <c r="D373" i="233"/>
  <c r="C374" i="233"/>
  <c r="G382" i="225"/>
  <c r="A380" i="225"/>
  <c r="D380" i="225" s="1" a="1"/>
  <c r="H383" i="225"/>
  <c r="B350" i="231"/>
  <c r="A382" i="233"/>
  <c r="B366" i="134"/>
  <c r="A383" i="229"/>
  <c r="C413" i="231"/>
  <c r="B381" i="233"/>
  <c r="B373" i="237"/>
  <c r="B373" i="232"/>
  <c r="D379" i="226"/>
  <c r="A366" i="134"/>
  <c r="B368" i="230"/>
  <c r="A382" i="228"/>
  <c r="B383" i="227"/>
  <c r="A382" i="226"/>
  <c r="B386" i="228"/>
  <c r="A383" i="227"/>
  <c r="A349" i="231"/>
  <c r="A374" i="237"/>
  <c r="A364" i="230"/>
  <c r="B387" i="229"/>
  <c r="D387" i="228"/>
  <c r="B388" i="226"/>
  <c r="C388" i="228"/>
  <c r="D342" i="231"/>
  <c r="D358" i="230"/>
  <c r="A376" i="232"/>
  <c r="D378" i="241" l="1"/>
  <c r="C379" i="241"/>
  <c r="D382" i="240"/>
  <c r="C383" i="240"/>
  <c r="C391" i="134"/>
  <c r="C392" i="134" s="1"/>
  <c r="D390" i="134"/>
  <c r="C391" i="226"/>
  <c r="D471" i="237"/>
  <c r="C472" i="237"/>
  <c r="D378" i="229"/>
  <c r="C379" i="229"/>
  <c r="D372" i="227"/>
  <c r="D376" i="232"/>
  <c r="C377" i="232"/>
  <c r="D374" i="233"/>
  <c r="C375" i="233"/>
  <c r="G383" i="225"/>
  <c r="A381" i="225"/>
  <c r="D381" i="225" s="1" a="1"/>
  <c r="H384" i="225"/>
  <c r="A365" i="230"/>
  <c r="B387" i="228"/>
  <c r="A384" i="227"/>
  <c r="D380" i="226"/>
  <c r="B382" i="233"/>
  <c r="B374" i="232"/>
  <c r="A350" i="231"/>
  <c r="A384" i="229"/>
  <c r="A383" i="228"/>
  <c r="A375" i="237"/>
  <c r="A367" i="134"/>
  <c r="D343" i="231"/>
  <c r="A377" i="232"/>
  <c r="A383" i="233"/>
  <c r="B351" i="231"/>
  <c r="C414" i="231"/>
  <c r="A383" i="226"/>
  <c r="C389" i="228"/>
  <c r="B374" i="237"/>
  <c r="B384" i="227"/>
  <c r="D388" i="228"/>
  <c r="D359" i="230"/>
  <c r="B388" i="229"/>
  <c r="B367" i="134"/>
  <c r="B369" i="230"/>
  <c r="B389" i="226"/>
  <c r="D379" i="241" l="1"/>
  <c r="C380" i="241"/>
  <c r="D383" i="240"/>
  <c r="C384" i="240"/>
  <c r="D391" i="134"/>
  <c r="C392" i="226"/>
  <c r="C473" i="237"/>
  <c r="D472" i="237"/>
  <c r="D379" i="229"/>
  <c r="C380" i="229"/>
  <c r="D373" i="227"/>
  <c r="D377" i="232"/>
  <c r="C378" i="232"/>
  <c r="D375" i="233"/>
  <c r="C376" i="233"/>
  <c r="G384" i="225"/>
  <c r="A382" i="225"/>
  <c r="D382" i="225" s="1" a="1"/>
  <c r="H385" i="225"/>
  <c r="B390" i="226"/>
  <c r="D344" i="231"/>
  <c r="B383" i="233"/>
  <c r="B370" i="230"/>
  <c r="C393" i="134"/>
  <c r="D381" i="226"/>
  <c r="A385" i="227"/>
  <c r="B375" i="237"/>
  <c r="A384" i="226"/>
  <c r="B375" i="232"/>
  <c r="B388" i="228"/>
  <c r="D389" i="228"/>
  <c r="A366" i="230"/>
  <c r="A368" i="134"/>
  <c r="B368" i="134"/>
  <c r="B352" i="231"/>
  <c r="A376" i="237"/>
  <c r="D360" i="230"/>
  <c r="A384" i="233"/>
  <c r="B389" i="229"/>
  <c r="C415" i="231"/>
  <c r="B385" i="227"/>
  <c r="C390" i="228"/>
  <c r="A384" i="228"/>
  <c r="A385" i="229"/>
  <c r="A351" i="231"/>
  <c r="A378" i="232"/>
  <c r="C381" i="241" l="1"/>
  <c r="D380" i="241"/>
  <c r="D384" i="240"/>
  <c r="C385" i="240"/>
  <c r="D392" i="134"/>
  <c r="C393" i="226"/>
  <c r="D473" i="237"/>
  <c r="C474" i="237"/>
  <c r="D380" i="229"/>
  <c r="C381" i="229"/>
  <c r="D374" i="227"/>
  <c r="D378" i="232"/>
  <c r="C379" i="232"/>
  <c r="D376" i="233"/>
  <c r="C377" i="233"/>
  <c r="G385" i="225"/>
  <c r="A383" i="225"/>
  <c r="D383" i="225" s="1" a="1"/>
  <c r="H386" i="225"/>
  <c r="A352" i="231"/>
  <c r="B390" i="229"/>
  <c r="B391" i="226"/>
  <c r="C391" i="228"/>
  <c r="D345" i="231"/>
  <c r="B386" i="227"/>
  <c r="B389" i="228"/>
  <c r="A377" i="237"/>
  <c r="C416" i="231"/>
  <c r="A367" i="230"/>
  <c r="A385" i="233"/>
  <c r="D361" i="230"/>
  <c r="A386" i="227"/>
  <c r="A379" i="232"/>
  <c r="A385" i="226"/>
  <c r="B369" i="134"/>
  <c r="B371" i="230"/>
  <c r="B376" i="237"/>
  <c r="B384" i="233"/>
  <c r="D390" i="228"/>
  <c r="D382" i="226"/>
  <c r="B353" i="231"/>
  <c r="B376" i="232"/>
  <c r="A385" i="228"/>
  <c r="C394" i="134"/>
  <c r="A386" i="229"/>
  <c r="A369" i="134"/>
  <c r="D381" i="241" l="1"/>
  <c r="C382" i="241"/>
  <c r="D385" i="240"/>
  <c r="C386" i="240"/>
  <c r="D393" i="134"/>
  <c r="C394" i="226"/>
  <c r="C475" i="237"/>
  <c r="D474" i="237"/>
  <c r="D381" i="229"/>
  <c r="C382" i="229"/>
  <c r="D375" i="227"/>
  <c r="D379" i="232"/>
  <c r="C380" i="232"/>
  <c r="D377" i="233"/>
  <c r="C378" i="233"/>
  <c r="G386" i="225"/>
  <c r="A384" i="225"/>
  <c r="D384" i="225" s="1" a="1"/>
  <c r="H387" i="225"/>
  <c r="Q145" i="158"/>
  <c r="A387" i="229"/>
  <c r="A386" i="228"/>
  <c r="C395" i="134"/>
  <c r="B354" i="231"/>
  <c r="A386" i="226"/>
  <c r="D346" i="231"/>
  <c r="A368" i="230"/>
  <c r="B370" i="134"/>
  <c r="A380" i="232"/>
  <c r="B372" i="230"/>
  <c r="B387" i="227"/>
  <c r="D362" i="230"/>
  <c r="C417" i="231"/>
  <c r="A378" i="237"/>
  <c r="A353" i="231"/>
  <c r="A370" i="134"/>
  <c r="B385" i="233"/>
  <c r="B392" i="226"/>
  <c r="B391" i="229"/>
  <c r="A386" i="233"/>
  <c r="D391" i="228"/>
  <c r="B377" i="237"/>
  <c r="C392" i="228"/>
  <c r="B377" i="232"/>
  <c r="B390" i="228"/>
  <c r="D383" i="226"/>
  <c r="A387" i="227"/>
  <c r="C383" i="241" l="1"/>
  <c r="D382" i="241"/>
  <c r="D386" i="240"/>
  <c r="C387" i="240"/>
  <c r="D394" i="134"/>
  <c r="C395" i="226"/>
  <c r="C476" i="237"/>
  <c r="D475" i="237"/>
  <c r="D382" i="229"/>
  <c r="C383" i="229"/>
  <c r="D376" i="227"/>
  <c r="D380" i="232"/>
  <c r="C381" i="232"/>
  <c r="D378" i="233"/>
  <c r="C379" i="233"/>
  <c r="G387" i="225"/>
  <c r="A385" i="225"/>
  <c r="D385" i="225" s="1" a="1"/>
  <c r="H388" i="225"/>
  <c r="A381" i="232"/>
  <c r="B371" i="134"/>
  <c r="A369" i="230"/>
  <c r="C396" i="134"/>
  <c r="D392" i="228"/>
  <c r="D347" i="231"/>
  <c r="A387" i="233"/>
  <c r="A379" i="237"/>
  <c r="C418" i="231"/>
  <c r="D384" i="226"/>
  <c r="B388" i="227"/>
  <c r="B373" i="230"/>
  <c r="B378" i="237"/>
  <c r="A354" i="231"/>
  <c r="A387" i="226"/>
  <c r="C393" i="228"/>
  <c r="A388" i="227"/>
  <c r="D363" i="230"/>
  <c r="B393" i="226"/>
  <c r="A388" i="229"/>
  <c r="B378" i="232"/>
  <c r="B355" i="231"/>
  <c r="A387" i="228"/>
  <c r="A371" i="134"/>
  <c r="B391" i="228"/>
  <c r="B386" i="233"/>
  <c r="B392" i="229"/>
  <c r="C384" i="241" l="1"/>
  <c r="D383" i="241"/>
  <c r="D387" i="240"/>
  <c r="C388" i="240"/>
  <c r="D395" i="134"/>
  <c r="C396" i="226"/>
  <c r="D476" i="237"/>
  <c r="C477" i="237"/>
  <c r="D383" i="229"/>
  <c r="C384" i="229"/>
  <c r="D377" i="227"/>
  <c r="D381" i="232"/>
  <c r="C382" i="232"/>
  <c r="D379" i="233"/>
  <c r="C380" i="233"/>
  <c r="G388" i="225"/>
  <c r="A386" i="225"/>
  <c r="D386" i="225" s="1" a="1"/>
  <c r="H389" i="225"/>
  <c r="B387" i="233"/>
  <c r="A355" i="231"/>
  <c r="D385" i="226"/>
  <c r="B393" i="229"/>
  <c r="D393" i="228"/>
  <c r="A388" i="226"/>
  <c r="B389" i="227"/>
  <c r="B372" i="134"/>
  <c r="B379" i="237"/>
  <c r="A370" i="230"/>
  <c r="A388" i="233"/>
  <c r="B379" i="232"/>
  <c r="C394" i="228"/>
  <c r="A388" i="228"/>
  <c r="B374" i="230"/>
  <c r="A389" i="227"/>
  <c r="A380" i="237"/>
  <c r="D364" i="230"/>
  <c r="B392" i="228"/>
  <c r="D348" i="231"/>
  <c r="A382" i="232"/>
  <c r="A372" i="134"/>
  <c r="A389" i="229"/>
  <c r="B394" i="226"/>
  <c r="B356" i="231"/>
  <c r="C397" i="134"/>
  <c r="C419" i="231"/>
  <c r="D384" i="241" l="1"/>
  <c r="C385" i="241"/>
  <c r="D388" i="240"/>
  <c r="C389" i="240"/>
  <c r="D396" i="134"/>
  <c r="C397" i="226"/>
  <c r="D477" i="237"/>
  <c r="C478" i="237"/>
  <c r="D384" i="229"/>
  <c r="C385" i="229"/>
  <c r="D378" i="227"/>
  <c r="D382" i="232"/>
  <c r="C383" i="232"/>
  <c r="D380" i="233"/>
  <c r="C381" i="233"/>
  <c r="G389" i="225"/>
  <c r="A387" i="225"/>
  <c r="D387" i="225" s="1" a="1"/>
  <c r="H390" i="225"/>
  <c r="C420" i="231"/>
  <c r="A389" i="228"/>
  <c r="C398" i="134"/>
  <c r="A390" i="227"/>
  <c r="A390" i="229"/>
  <c r="A389" i="233"/>
  <c r="B380" i="232"/>
  <c r="B375" i="230"/>
  <c r="A371" i="230"/>
  <c r="B390" i="227"/>
  <c r="D394" i="228"/>
  <c r="D386" i="226"/>
  <c r="A381" i="237"/>
  <c r="D349" i="231"/>
  <c r="A389" i="226"/>
  <c r="B380" i="237"/>
  <c r="D365" i="230"/>
  <c r="B373" i="134"/>
  <c r="B394" i="229"/>
  <c r="A373" i="134"/>
  <c r="B395" i="226"/>
  <c r="B388" i="233"/>
  <c r="A356" i="231"/>
  <c r="B393" i="228"/>
  <c r="A383" i="232"/>
  <c r="B357" i="231"/>
  <c r="C395" i="228"/>
  <c r="C386" i="241" l="1"/>
  <c r="D385" i="241"/>
  <c r="D389" i="240"/>
  <c r="C390" i="240"/>
  <c r="D397" i="134"/>
  <c r="C398" i="226"/>
  <c r="D478" i="237"/>
  <c r="C479" i="237"/>
  <c r="D385" i="229"/>
  <c r="C386" i="229"/>
  <c r="D379" i="227"/>
  <c r="D383" i="232"/>
  <c r="C384" i="232"/>
  <c r="D381" i="233"/>
  <c r="C382" i="233"/>
  <c r="G390" i="225"/>
  <c r="A388" i="225"/>
  <c r="D388" i="225" s="1" a="1"/>
  <c r="H391" i="225"/>
  <c r="A374" i="134"/>
  <c r="A384" i="232"/>
  <c r="D387" i="226"/>
  <c r="A391" i="227"/>
  <c r="A390" i="228"/>
  <c r="C421" i="231"/>
  <c r="A390" i="233"/>
  <c r="A382" i="237"/>
  <c r="B376" i="230"/>
  <c r="B381" i="232"/>
  <c r="A390" i="226"/>
  <c r="B394" i="228"/>
  <c r="B396" i="226"/>
  <c r="B391" i="227"/>
  <c r="C399" i="134"/>
  <c r="A391" i="229"/>
  <c r="B381" i="237"/>
  <c r="D366" i="230"/>
  <c r="B374" i="134"/>
  <c r="A372" i="230"/>
  <c r="D350" i="231"/>
  <c r="B389" i="233"/>
  <c r="C396" i="228"/>
  <c r="B358" i="231"/>
  <c r="D395" i="228"/>
  <c r="B395" i="229"/>
  <c r="A357" i="231"/>
  <c r="C387" i="241" l="1"/>
  <c r="D386" i="241"/>
  <c r="D390" i="240"/>
  <c r="C391" i="240"/>
  <c r="D398" i="134"/>
  <c r="C399" i="226"/>
  <c r="D479" i="237"/>
  <c r="C480" i="237"/>
  <c r="D386" i="229"/>
  <c r="C387" i="229"/>
  <c r="D380" i="227"/>
  <c r="D384" i="232"/>
  <c r="C385" i="232"/>
  <c r="D382" i="233"/>
  <c r="C383" i="233"/>
  <c r="G391" i="225"/>
  <c r="A389" i="225"/>
  <c r="D389" i="225" s="1" a="1"/>
  <c r="H392" i="225"/>
  <c r="D351" i="231"/>
  <c r="A358" i="231"/>
  <c r="B395" i="228"/>
  <c r="A391" i="233"/>
  <c r="A385" i="232"/>
  <c r="B392" i="227"/>
  <c r="B396" i="229"/>
  <c r="A383" i="237"/>
  <c r="A373" i="230"/>
  <c r="B382" i="232"/>
  <c r="B359" i="231"/>
  <c r="A392" i="229"/>
  <c r="C397" i="228"/>
  <c r="D388" i="226"/>
  <c r="C422" i="231"/>
  <c r="B382" i="237"/>
  <c r="C400" i="134"/>
  <c r="B390" i="233"/>
  <c r="D367" i="230"/>
  <c r="B375" i="134"/>
  <c r="A392" i="227"/>
  <c r="A375" i="134"/>
  <c r="A391" i="228"/>
  <c r="B377" i="230"/>
  <c r="D396" i="228"/>
  <c r="B397" i="226"/>
  <c r="A391" i="226"/>
  <c r="C388" i="241" l="1"/>
  <c r="D387" i="241"/>
  <c r="D391" i="240"/>
  <c r="C392" i="240"/>
  <c r="D399" i="134"/>
  <c r="C400" i="226"/>
  <c r="C481" i="237"/>
  <c r="D480" i="237"/>
  <c r="D387" i="229"/>
  <c r="C388" i="229"/>
  <c r="D381" i="227"/>
  <c r="D385" i="232"/>
  <c r="C386" i="232"/>
  <c r="D383" i="233"/>
  <c r="C384" i="233"/>
  <c r="G392" i="225"/>
  <c r="A390" i="225"/>
  <c r="D390" i="225" s="1" a="1"/>
  <c r="H393" i="225"/>
  <c r="D397" i="228"/>
  <c r="C423" i="231"/>
  <c r="B397" i="229"/>
  <c r="A376" i="134"/>
  <c r="B383" i="237"/>
  <c r="B383" i="232"/>
  <c r="A392" i="233"/>
  <c r="B360" i="231"/>
  <c r="A392" i="226"/>
  <c r="C401" i="134"/>
  <c r="B393" i="227"/>
  <c r="D352" i="231"/>
  <c r="A392" i="228"/>
  <c r="A393" i="229"/>
  <c r="C398" i="228"/>
  <c r="B391" i="233"/>
  <c r="A384" i="237"/>
  <c r="D368" i="230"/>
  <c r="B378" i="230"/>
  <c r="B396" i="228"/>
  <c r="A393" i="227"/>
  <c r="B398" i="226"/>
  <c r="A386" i="232"/>
  <c r="D389" i="226"/>
  <c r="B376" i="134"/>
  <c r="A359" i="231"/>
  <c r="A374" i="230"/>
  <c r="C389" i="241" l="1"/>
  <c r="D388" i="241"/>
  <c r="D392" i="240"/>
  <c r="C393" i="240"/>
  <c r="D400" i="134"/>
  <c r="C401" i="226"/>
  <c r="C482" i="237"/>
  <c r="D481" i="237"/>
  <c r="D388" i="229"/>
  <c r="C389" i="229"/>
  <c r="D382" i="227"/>
  <c r="D386" i="232"/>
  <c r="C387" i="232"/>
  <c r="D384" i="233"/>
  <c r="C385" i="233"/>
  <c r="G393" i="225"/>
  <c r="A391" i="225"/>
  <c r="D391" i="225" s="1" a="1"/>
  <c r="H394" i="225"/>
  <c r="C424" i="231"/>
  <c r="A394" i="227"/>
  <c r="D353" i="231"/>
  <c r="B397" i="228"/>
  <c r="B399" i="226"/>
  <c r="D390" i="226"/>
  <c r="A385" i="237"/>
  <c r="A375" i="230"/>
  <c r="A377" i="134"/>
  <c r="A360" i="231"/>
  <c r="B361" i="231"/>
  <c r="A393" i="228"/>
  <c r="C399" i="228"/>
  <c r="B398" i="229"/>
  <c r="A387" i="232"/>
  <c r="B384" i="237"/>
  <c r="B392" i="233"/>
  <c r="B377" i="134"/>
  <c r="A394" i="229"/>
  <c r="D369" i="230"/>
  <c r="A393" i="226"/>
  <c r="A393" i="233"/>
  <c r="B379" i="230"/>
  <c r="B384" i="232"/>
  <c r="D398" i="228"/>
  <c r="C402" i="134"/>
  <c r="B394" i="227"/>
  <c r="C390" i="241" l="1"/>
  <c r="D389" i="241"/>
  <c r="D393" i="240"/>
  <c r="C394" i="240"/>
  <c r="D401" i="134"/>
  <c r="C402" i="226"/>
  <c r="D482" i="237"/>
  <c r="C483" i="237"/>
  <c r="D389" i="229"/>
  <c r="C390" i="229"/>
  <c r="D383" i="227"/>
  <c r="D387" i="232"/>
  <c r="C388" i="232"/>
  <c r="D385" i="233"/>
  <c r="C386" i="233"/>
  <c r="G394" i="225"/>
  <c r="A392" i="225"/>
  <c r="D392" i="225" s="1" a="1"/>
  <c r="H395" i="225"/>
  <c r="B400" i="226"/>
  <c r="A394" i="233"/>
  <c r="A361" i="231"/>
  <c r="B395" i="227"/>
  <c r="D354" i="231"/>
  <c r="C425" i="231"/>
  <c r="A394" i="228"/>
  <c r="B385" i="237"/>
  <c r="B380" i="230"/>
  <c r="D391" i="226"/>
  <c r="C400" i="228"/>
  <c r="A376" i="230"/>
  <c r="A395" i="227"/>
  <c r="D399" i="228"/>
  <c r="A395" i="229"/>
  <c r="A394" i="226"/>
  <c r="B398" i="228"/>
  <c r="A386" i="237"/>
  <c r="B385" i="232"/>
  <c r="B378" i="134"/>
  <c r="B399" i="229"/>
  <c r="A388" i="232"/>
  <c r="C403" i="134"/>
  <c r="B362" i="231"/>
  <c r="A378" i="134"/>
  <c r="B393" i="233"/>
  <c r="D370" i="230"/>
  <c r="C391" i="241" l="1"/>
  <c r="D390" i="241"/>
  <c r="D394" i="240"/>
  <c r="C395" i="240"/>
  <c r="D402" i="134"/>
  <c r="C403" i="226"/>
  <c r="C484" i="237"/>
  <c r="D483" i="237"/>
  <c r="D390" i="229"/>
  <c r="C391" i="229"/>
  <c r="D384" i="227"/>
  <c r="D388" i="232"/>
  <c r="C389" i="232"/>
  <c r="D386" i="233"/>
  <c r="C387" i="233"/>
  <c r="G395" i="225"/>
  <c r="A393" i="225"/>
  <c r="D393" i="225" s="1" a="1"/>
  <c r="H396" i="225"/>
  <c r="C401" i="228"/>
  <c r="D392" i="226"/>
  <c r="B381" i="230"/>
  <c r="A396" i="229"/>
  <c r="A396" i="227"/>
  <c r="A379" i="134"/>
  <c r="A387" i="237"/>
  <c r="D355" i="231"/>
  <c r="D371" i="230"/>
  <c r="C426" i="231"/>
  <c r="A389" i="232"/>
  <c r="A395" i="226"/>
  <c r="B400" i="229"/>
  <c r="D400" i="228"/>
  <c r="B399" i="228"/>
  <c r="B401" i="226"/>
  <c r="B386" i="237"/>
  <c r="A362" i="231"/>
  <c r="C404" i="134"/>
  <c r="C405" i="134" s="1"/>
  <c r="A395" i="228"/>
  <c r="B386" i="232"/>
  <c r="A395" i="233"/>
  <c r="B394" i="233"/>
  <c r="B396" i="227"/>
  <c r="A377" i="230"/>
  <c r="B379" i="134"/>
  <c r="B363" i="231"/>
  <c r="D391" i="241" l="1"/>
  <c r="C392" i="241"/>
  <c r="D395" i="240"/>
  <c r="C396" i="240"/>
  <c r="D403" i="134"/>
  <c r="C404" i="226"/>
  <c r="C485" i="237"/>
  <c r="D484" i="237"/>
  <c r="D391" i="229"/>
  <c r="C392" i="229"/>
  <c r="D385" i="227"/>
  <c r="D389" i="232"/>
  <c r="C390" i="232"/>
  <c r="D387" i="233"/>
  <c r="C388" i="233"/>
  <c r="G396" i="225"/>
  <c r="A394" i="225"/>
  <c r="D394" i="225" s="1" a="1"/>
  <c r="H397" i="225"/>
  <c r="B382" i="230"/>
  <c r="B401" i="229"/>
  <c r="D372" i="230"/>
  <c r="A390" i="232"/>
  <c r="A380" i="134"/>
  <c r="B387" i="237"/>
  <c r="A378" i="230"/>
  <c r="A396" i="228"/>
  <c r="B387" i="232"/>
  <c r="B402" i="226"/>
  <c r="C406" i="134"/>
  <c r="D401" i="228"/>
  <c r="A397" i="227"/>
  <c r="B380" i="134"/>
  <c r="B364" i="231"/>
  <c r="D393" i="226"/>
  <c r="A397" i="229"/>
  <c r="C427" i="231"/>
  <c r="A388" i="237"/>
  <c r="D356" i="231"/>
  <c r="A363" i="231"/>
  <c r="A396" i="233"/>
  <c r="B397" i="227"/>
  <c r="A396" i="226"/>
  <c r="C402" i="228"/>
  <c r="B400" i="228"/>
  <c r="B395" i="233"/>
  <c r="C393" i="241" l="1"/>
  <c r="D392" i="241"/>
  <c r="D396" i="240"/>
  <c r="C397" i="240"/>
  <c r="D404" i="134"/>
  <c r="C405" i="226"/>
  <c r="C486" i="237"/>
  <c r="D485" i="237"/>
  <c r="D392" i="229"/>
  <c r="C393" i="229"/>
  <c r="D386" i="227"/>
  <c r="D390" i="232"/>
  <c r="C391" i="232"/>
  <c r="D388" i="233"/>
  <c r="C389" i="233"/>
  <c r="G397" i="225"/>
  <c r="A395" i="225"/>
  <c r="D395" i="225" s="1" a="1"/>
  <c r="H398" i="225"/>
  <c r="B383" i="230"/>
  <c r="D373" i="230"/>
  <c r="B381" i="134"/>
  <c r="B396" i="233"/>
  <c r="A398" i="229"/>
  <c r="D357" i="231"/>
  <c r="D402" i="228"/>
  <c r="B402" i="229"/>
  <c r="A389" i="237"/>
  <c r="A397" i="226"/>
  <c r="A397" i="228"/>
  <c r="A364" i="231"/>
  <c r="C428" i="231"/>
  <c r="B388" i="232"/>
  <c r="A391" i="232"/>
  <c r="B403" i="226"/>
  <c r="A381" i="134"/>
  <c r="B388" i="237"/>
  <c r="B365" i="231"/>
  <c r="B398" i="227"/>
  <c r="A397" i="233"/>
  <c r="B401" i="228"/>
  <c r="C403" i="228"/>
  <c r="A398" i="227"/>
  <c r="C407" i="134"/>
  <c r="D394" i="226"/>
  <c r="A379" i="230"/>
  <c r="C394" i="241" l="1"/>
  <c r="D393" i="241"/>
  <c r="D397" i="240"/>
  <c r="C398" i="240"/>
  <c r="D405" i="134"/>
  <c r="C406" i="226"/>
  <c r="C487" i="237"/>
  <c r="D486" i="237"/>
  <c r="D393" i="229"/>
  <c r="C394" i="229"/>
  <c r="D387" i="227"/>
  <c r="D391" i="232"/>
  <c r="C392" i="232"/>
  <c r="D389" i="233"/>
  <c r="C390" i="233"/>
  <c r="G398" i="225"/>
  <c r="A396" i="225"/>
  <c r="D396" i="225" s="1" a="1"/>
  <c r="H399" i="225"/>
  <c r="C408" i="134"/>
  <c r="D374" i="230"/>
  <c r="A392" i="232"/>
  <c r="B399" i="227"/>
  <c r="B402" i="228"/>
  <c r="B389" i="232"/>
  <c r="A399" i="227"/>
  <c r="B384" i="230"/>
  <c r="A380" i="230"/>
  <c r="B404" i="226"/>
  <c r="A398" i="233"/>
  <c r="A382" i="134"/>
  <c r="D358" i="231"/>
  <c r="A398" i="226"/>
  <c r="C404" i="228"/>
  <c r="B389" i="237"/>
  <c r="B397" i="233"/>
  <c r="A399" i="229"/>
  <c r="B366" i="231"/>
  <c r="B403" i="229"/>
  <c r="A398" i="228"/>
  <c r="D403" i="228"/>
  <c r="D395" i="226"/>
  <c r="A390" i="237"/>
  <c r="B382" i="134"/>
  <c r="A365" i="231"/>
  <c r="C429" i="231"/>
  <c r="D394" i="241" l="1"/>
  <c r="C395" i="241"/>
  <c r="D398" i="240"/>
  <c r="C399" i="240"/>
  <c r="D406" i="134"/>
  <c r="D407" i="134" s="1"/>
  <c r="C407" i="226"/>
  <c r="C409" i="134"/>
  <c r="C488" i="237"/>
  <c r="D487" i="237"/>
  <c r="D394" i="229"/>
  <c r="C395" i="229"/>
  <c r="D388" i="227"/>
  <c r="D392" i="232"/>
  <c r="C393" i="232"/>
  <c r="D390" i="233"/>
  <c r="C391" i="233"/>
  <c r="G399" i="225"/>
  <c r="A397" i="225"/>
  <c r="D397" i="225" s="1" a="1"/>
  <c r="H400" i="225"/>
  <c r="C405" i="228"/>
  <c r="A381" i="230"/>
  <c r="B385" i="230"/>
  <c r="B404" i="229"/>
  <c r="B400" i="227"/>
  <c r="A399" i="233"/>
  <c r="A391" i="237"/>
  <c r="D396" i="226"/>
  <c r="A400" i="227"/>
  <c r="B383" i="134"/>
  <c r="B403" i="228"/>
  <c r="D359" i="231"/>
  <c r="B405" i="226"/>
  <c r="B367" i="231"/>
  <c r="B390" i="232"/>
  <c r="D404" i="228"/>
  <c r="A399" i="226"/>
  <c r="C430" i="231"/>
  <c r="B390" i="237"/>
  <c r="A399" i="228"/>
  <c r="A400" i="229"/>
  <c r="A393" i="232"/>
  <c r="B398" i="233"/>
  <c r="A366" i="231"/>
  <c r="D375" i="230"/>
  <c r="A383" i="134"/>
  <c r="D395" i="241" l="1"/>
  <c r="C396" i="241"/>
  <c r="D399" i="240"/>
  <c r="C400" i="240"/>
  <c r="C408" i="226"/>
  <c r="C409" i="226" s="1"/>
  <c r="D408" i="134"/>
  <c r="C410" i="134"/>
  <c r="C489" i="237"/>
  <c r="D488" i="237"/>
  <c r="D395" i="229"/>
  <c r="C396" i="229"/>
  <c r="D389" i="227"/>
  <c r="D393" i="232"/>
  <c r="C394" i="232"/>
  <c r="D391" i="233"/>
  <c r="C392" i="233"/>
  <c r="G400" i="225"/>
  <c r="A398" i="225"/>
  <c r="D398" i="225" s="1" a="1"/>
  <c r="H401" i="225"/>
  <c r="B406" i="226"/>
  <c r="D405" i="228"/>
  <c r="D360" i="231"/>
  <c r="A392" i="237"/>
  <c r="B399" i="233"/>
  <c r="C406" i="228"/>
  <c r="A384" i="134"/>
  <c r="B401" i="227"/>
  <c r="A400" i="233"/>
  <c r="D376" i="230"/>
  <c r="A394" i="232"/>
  <c r="B391" i="232"/>
  <c r="B384" i="134"/>
  <c r="B386" i="230"/>
  <c r="B404" i="228"/>
  <c r="A401" i="229"/>
  <c r="A400" i="228"/>
  <c r="A401" i="227"/>
  <c r="A367" i="231"/>
  <c r="B405" i="229"/>
  <c r="B368" i="231"/>
  <c r="D397" i="226"/>
  <c r="A400" i="226"/>
  <c r="B391" i="237"/>
  <c r="C431" i="231"/>
  <c r="A382" i="230"/>
  <c r="D396" i="241" l="1"/>
  <c r="C397" i="241"/>
  <c r="D400" i="240"/>
  <c r="C401" i="240"/>
  <c r="C411" i="134"/>
  <c r="D409" i="134"/>
  <c r="D410" i="134" s="1"/>
  <c r="C490" i="237"/>
  <c r="D489" i="237"/>
  <c r="D396" i="229"/>
  <c r="C397" i="229"/>
  <c r="D390" i="227"/>
  <c r="D394" i="232"/>
  <c r="C395" i="232"/>
  <c r="D392" i="233"/>
  <c r="C393" i="233"/>
  <c r="G401" i="225"/>
  <c r="A399" i="225"/>
  <c r="D399" i="225" s="1" a="1"/>
  <c r="H402" i="225"/>
  <c r="C432" i="231"/>
  <c r="B402" i="227"/>
  <c r="A401" i="228"/>
  <c r="B369" i="231"/>
  <c r="D377" i="230"/>
  <c r="B407" i="226"/>
  <c r="A393" i="237"/>
  <c r="A402" i="229"/>
  <c r="C410" i="226"/>
  <c r="A383" i="230"/>
  <c r="B387" i="230"/>
  <c r="B406" i="229"/>
  <c r="A395" i="232"/>
  <c r="A401" i="226"/>
  <c r="B400" i="233"/>
  <c r="D406" i="228"/>
  <c r="B405" i="228"/>
  <c r="D361" i="231"/>
  <c r="B392" i="232"/>
  <c r="A385" i="134"/>
  <c r="B392" i="237"/>
  <c r="D398" i="226"/>
  <c r="C407" i="228"/>
  <c r="A401" i="233"/>
  <c r="A402" i="227"/>
  <c r="B385" i="134"/>
  <c r="A368" i="231"/>
  <c r="C398" i="241" l="1"/>
  <c r="D397" i="241"/>
  <c r="D401" i="240"/>
  <c r="C402" i="240"/>
  <c r="D411" i="134"/>
  <c r="C412" i="134"/>
  <c r="D490" i="237"/>
  <c r="C491" i="237"/>
  <c r="D397" i="229"/>
  <c r="C398" i="229"/>
  <c r="D391" i="227"/>
  <c r="D395" i="232"/>
  <c r="C396" i="232"/>
  <c r="D393" i="233"/>
  <c r="C394" i="233"/>
  <c r="G402" i="225"/>
  <c r="A400" i="225"/>
  <c r="D400" i="225" s="1" a="1"/>
  <c r="H403" i="225"/>
  <c r="A402" i="226"/>
  <c r="C411" i="226"/>
  <c r="B401" i="233"/>
  <c r="C433" i="231"/>
  <c r="A403" i="227"/>
  <c r="D407" i="228"/>
  <c r="B393" i="237"/>
  <c r="A403" i="229"/>
  <c r="B408" i="226"/>
  <c r="B406" i="228"/>
  <c r="A384" i="230"/>
  <c r="A386" i="134"/>
  <c r="D399" i="226"/>
  <c r="B393" i="232"/>
  <c r="B370" i="231"/>
  <c r="C408" i="228"/>
  <c r="B407" i="229"/>
  <c r="D362" i="231"/>
  <c r="A394" i="237"/>
  <c r="A396" i="232"/>
  <c r="B388" i="230"/>
  <c r="D378" i="230"/>
  <c r="A402" i="233"/>
  <c r="B403" i="227"/>
  <c r="A402" i="228"/>
  <c r="A369" i="231"/>
  <c r="B386" i="134"/>
  <c r="C399" i="241" l="1"/>
  <c r="D398" i="241"/>
  <c r="D402" i="240"/>
  <c r="C403" i="240"/>
  <c r="C413" i="134"/>
  <c r="D412" i="134"/>
  <c r="C492" i="237"/>
  <c r="D491" i="237"/>
  <c r="D398" i="229"/>
  <c r="C399" i="229"/>
  <c r="D392" i="227"/>
  <c r="D396" i="232"/>
  <c r="C397" i="232"/>
  <c r="D394" i="233"/>
  <c r="C395" i="233"/>
  <c r="G403" i="225"/>
  <c r="A401" i="225"/>
  <c r="D401" i="225" s="1" a="1"/>
  <c r="H404" i="225"/>
  <c r="A385" i="230"/>
  <c r="A403" i="233"/>
  <c r="B408" i="229"/>
  <c r="C412" i="226"/>
  <c r="A403" i="228"/>
  <c r="A370" i="231"/>
  <c r="C434" i="231"/>
  <c r="B371" i="231"/>
  <c r="A395" i="237"/>
  <c r="A397" i="232"/>
  <c r="A404" i="227"/>
  <c r="B394" i="232"/>
  <c r="A404" i="229"/>
  <c r="A403" i="226"/>
  <c r="D408" i="228"/>
  <c r="B389" i="230"/>
  <c r="A387" i="134"/>
  <c r="B394" i="237"/>
  <c r="B402" i="233"/>
  <c r="B387" i="134"/>
  <c r="D400" i="226"/>
  <c r="D379" i="230"/>
  <c r="C409" i="228"/>
  <c r="B404" i="227"/>
  <c r="B407" i="228"/>
  <c r="B409" i="226"/>
  <c r="D363" i="231"/>
  <c r="C400" i="241" l="1"/>
  <c r="D399" i="241"/>
  <c r="D403" i="240"/>
  <c r="C404" i="240"/>
  <c r="C414" i="134"/>
  <c r="C415" i="134" s="1"/>
  <c r="D413" i="134"/>
  <c r="D399" i="229"/>
  <c r="C400" i="229"/>
  <c r="D492" i="237"/>
  <c r="D393" i="227"/>
  <c r="D397" i="232"/>
  <c r="C398" i="232"/>
  <c r="D395" i="233"/>
  <c r="C396" i="233"/>
  <c r="G404" i="225"/>
  <c r="A402" i="225"/>
  <c r="D402" i="225" s="1" a="1"/>
  <c r="H405" i="225"/>
  <c r="D401" i="226"/>
  <c r="A405" i="227"/>
  <c r="B403" i="233"/>
  <c r="D364" i="231"/>
  <c r="B410" i="226"/>
  <c r="B395" i="232"/>
  <c r="A404" i="226"/>
  <c r="D409" i="228"/>
  <c r="C413" i="226"/>
  <c r="B388" i="134"/>
  <c r="A405" i="229"/>
  <c r="B408" i="228"/>
  <c r="D380" i="230"/>
  <c r="A404" i="228"/>
  <c r="A388" i="134"/>
  <c r="B395" i="237"/>
  <c r="B372" i="231"/>
  <c r="C410" i="228"/>
  <c r="A398" i="232"/>
  <c r="B405" i="227"/>
  <c r="B390" i="230"/>
  <c r="A404" i="233"/>
  <c r="A371" i="231"/>
  <c r="A386" i="230"/>
  <c r="A396" i="237"/>
  <c r="C435" i="231"/>
  <c r="B409" i="229"/>
  <c r="D400" i="241" l="1"/>
  <c r="C401" i="241"/>
  <c r="D404" i="240"/>
  <c r="C405" i="240"/>
  <c r="D414" i="134"/>
  <c r="C416" i="134"/>
  <c r="D400" i="229"/>
  <c r="C401" i="229"/>
  <c r="E7" i="237"/>
  <c r="E4" i="237"/>
  <c r="E5" i="237"/>
  <c r="E6" i="237"/>
  <c r="D394" i="227"/>
  <c r="D398" i="232"/>
  <c r="C399" i="232"/>
  <c r="D396" i="233"/>
  <c r="C397" i="233"/>
  <c r="G405" i="225"/>
  <c r="A403" i="225"/>
  <c r="D403" i="225" s="1" a="1"/>
  <c r="H406" i="225"/>
  <c r="A406" i="227"/>
  <c r="B389" i="134"/>
  <c r="B373" i="231"/>
  <c r="A406" i="229"/>
  <c r="D402" i="226"/>
  <c r="B404" i="233"/>
  <c r="A405" i="228"/>
  <c r="A397" i="237"/>
  <c r="D381" i="230"/>
  <c r="B391" i="230"/>
  <c r="B396" i="232"/>
  <c r="D410" i="228"/>
  <c r="C436" i="231"/>
  <c r="B409" i="228"/>
  <c r="C411" i="228"/>
  <c r="A389" i="134"/>
  <c r="B410" i="229"/>
  <c r="B396" i="237"/>
  <c r="B411" i="226"/>
  <c r="A405" i="233"/>
  <c r="A387" i="230"/>
  <c r="D365" i="231"/>
  <c r="A405" i="226"/>
  <c r="C414" i="226"/>
  <c r="A399" i="232"/>
  <c r="B406" i="227"/>
  <c r="A372" i="231"/>
  <c r="C402" i="241" l="1"/>
  <c r="D401" i="241"/>
  <c r="D405" i="240"/>
  <c r="C406" i="240"/>
  <c r="D415" i="134"/>
  <c r="C417" i="134"/>
  <c r="D401" i="229"/>
  <c r="C402" i="229"/>
  <c r="E8" i="237"/>
  <c r="D395" i="227"/>
  <c r="D399" i="232"/>
  <c r="C400" i="232"/>
  <c r="D397" i="233"/>
  <c r="C398" i="233"/>
  <c r="G406" i="225"/>
  <c r="A404" i="225"/>
  <c r="D404" i="225" s="1" a="1"/>
  <c r="H407" i="225"/>
  <c r="D382" i="230"/>
  <c r="B392" i="230"/>
  <c r="B410" i="228"/>
  <c r="B412" i="226"/>
  <c r="D411" i="228"/>
  <c r="B397" i="232"/>
  <c r="A406" i="228"/>
  <c r="A400" i="232"/>
  <c r="B397" i="237"/>
  <c r="A390" i="134"/>
  <c r="A406" i="233"/>
  <c r="C415" i="226"/>
  <c r="D366" i="231"/>
  <c r="D403" i="226"/>
  <c r="B374" i="231"/>
  <c r="A407" i="229"/>
  <c r="A388" i="230"/>
  <c r="A373" i="231"/>
  <c r="A407" i="227"/>
  <c r="B407" i="227"/>
  <c r="B405" i="233"/>
  <c r="B411" i="229"/>
  <c r="C437" i="231"/>
  <c r="A398" i="237"/>
  <c r="B390" i="134"/>
  <c r="A406" i="226"/>
  <c r="C412" i="228"/>
  <c r="D402" i="241" l="1"/>
  <c r="C403" i="241"/>
  <c r="D406" i="240"/>
  <c r="C407" i="240"/>
  <c r="C418" i="134"/>
  <c r="D416" i="134"/>
  <c r="D402" i="229"/>
  <c r="C403" i="229"/>
  <c r="D396" i="227"/>
  <c r="D400" i="232"/>
  <c r="C401" i="232"/>
  <c r="D398" i="233"/>
  <c r="C399" i="233"/>
  <c r="G407" i="225"/>
  <c r="A405" i="225"/>
  <c r="D405" i="225" s="1" a="1"/>
  <c r="H408" i="225"/>
  <c r="B393" i="230"/>
  <c r="A408" i="229"/>
  <c r="C416" i="226"/>
  <c r="B408" i="227"/>
  <c r="D367" i="231"/>
  <c r="B412" i="229"/>
  <c r="B398" i="232"/>
  <c r="A399" i="237"/>
  <c r="C413" i="228"/>
  <c r="D404" i="226"/>
  <c r="C438" i="231"/>
  <c r="A407" i="233"/>
  <c r="A407" i="226"/>
  <c r="A374" i="231"/>
  <c r="A407" i="228"/>
  <c r="D383" i="230"/>
  <c r="D412" i="228"/>
  <c r="B398" i="237"/>
  <c r="A408" i="227"/>
  <c r="B391" i="134"/>
  <c r="B413" i="226"/>
  <c r="A391" i="134"/>
  <c r="B411" i="228"/>
  <c r="A401" i="232"/>
  <c r="A389" i="230"/>
  <c r="B375" i="231"/>
  <c r="B406" i="233"/>
  <c r="D403" i="241" l="1"/>
  <c r="C404" i="241"/>
  <c r="D407" i="240"/>
  <c r="C408" i="240"/>
  <c r="D417" i="134"/>
  <c r="D418" i="134" s="1"/>
  <c r="C419" i="134"/>
  <c r="D403" i="229"/>
  <c r="C404" i="229"/>
  <c r="D397" i="227"/>
  <c r="D401" i="232"/>
  <c r="C402" i="232"/>
  <c r="D399" i="233"/>
  <c r="C400" i="233"/>
  <c r="G408" i="225"/>
  <c r="A406" i="225"/>
  <c r="D406" i="225" s="1" a="1"/>
  <c r="H409" i="225"/>
  <c r="B392" i="134"/>
  <c r="B414" i="226"/>
  <c r="A408" i="226"/>
  <c r="B394" i="230"/>
  <c r="C417" i="226"/>
  <c r="B399" i="237"/>
  <c r="A409" i="229"/>
  <c r="A392" i="134"/>
  <c r="B399" i="232"/>
  <c r="A409" i="227"/>
  <c r="D384" i="230"/>
  <c r="C439" i="231"/>
  <c r="B407" i="233"/>
  <c r="D368" i="231"/>
  <c r="C414" i="228"/>
  <c r="D405" i="226"/>
  <c r="A400" i="237"/>
  <c r="A408" i="228"/>
  <c r="B412" i="228"/>
  <c r="D413" i="228"/>
  <c r="A390" i="230"/>
  <c r="B413" i="229"/>
  <c r="B409" i="227"/>
  <c r="A408" i="233"/>
  <c r="A375" i="231"/>
  <c r="A402" i="232"/>
  <c r="B376" i="231"/>
  <c r="D404" i="241" l="1"/>
  <c r="C405" i="241"/>
  <c r="D408" i="240"/>
  <c r="C409" i="240"/>
  <c r="C420" i="134"/>
  <c r="D419" i="134"/>
  <c r="D404" i="229"/>
  <c r="C405" i="229"/>
  <c r="D398" i="227"/>
  <c r="D402" i="232"/>
  <c r="C403" i="232"/>
  <c r="D400" i="233"/>
  <c r="C401" i="233"/>
  <c r="G409" i="225"/>
  <c r="A407" i="225"/>
  <c r="D407" i="225" s="1" a="1"/>
  <c r="H410" i="225"/>
  <c r="B393" i="134"/>
  <c r="B400" i="232"/>
  <c r="D414" i="228"/>
  <c r="D385" i="230"/>
  <c r="A410" i="229"/>
  <c r="C440" i="231"/>
  <c r="B414" i="229"/>
  <c r="A401" i="237"/>
  <c r="B408" i="233"/>
  <c r="A376" i="231"/>
  <c r="A409" i="226"/>
  <c r="A409" i="233"/>
  <c r="A393" i="134"/>
  <c r="C415" i="228"/>
  <c r="B413" i="228"/>
  <c r="C418" i="226"/>
  <c r="A409" i="228"/>
  <c r="D369" i="231"/>
  <c r="A410" i="227"/>
  <c r="D406" i="226"/>
  <c r="A403" i="232"/>
  <c r="B377" i="231"/>
  <c r="A391" i="230"/>
  <c r="B410" i="227"/>
  <c r="B415" i="226"/>
  <c r="B400" i="237"/>
  <c r="B395" i="230"/>
  <c r="D405" i="241" l="1"/>
  <c r="C406" i="241"/>
  <c r="D409" i="240"/>
  <c r="C410" i="240"/>
  <c r="D420" i="134"/>
  <c r="C421" i="134"/>
  <c r="D405" i="229"/>
  <c r="C406" i="229"/>
  <c r="D399" i="227"/>
  <c r="D403" i="232"/>
  <c r="C404" i="232"/>
  <c r="D401" i="233"/>
  <c r="C402" i="233"/>
  <c r="G410" i="225"/>
  <c r="A408" i="225"/>
  <c r="D408" i="225" s="1" a="1"/>
  <c r="H411" i="225"/>
  <c r="A410" i="226"/>
  <c r="A410" i="228"/>
  <c r="C416" i="228"/>
  <c r="B414" i="228"/>
  <c r="C419" i="226"/>
  <c r="B401" i="237"/>
  <c r="A377" i="231"/>
  <c r="D386" i="230"/>
  <c r="A411" i="229"/>
  <c r="B409" i="233"/>
  <c r="D407" i="226"/>
  <c r="B411" i="227"/>
  <c r="B401" i="232"/>
  <c r="B394" i="134"/>
  <c r="B416" i="226"/>
  <c r="A402" i="237"/>
  <c r="A404" i="232"/>
  <c r="D370" i="231"/>
  <c r="A410" i="233"/>
  <c r="A394" i="134"/>
  <c r="B415" i="229"/>
  <c r="B378" i="231"/>
  <c r="C441" i="231"/>
  <c r="D415" i="228"/>
  <c r="A411" i="227"/>
  <c r="B396" i="230"/>
  <c r="A392" i="230"/>
  <c r="D406" i="241" l="1"/>
  <c r="C407" i="241"/>
  <c r="D410" i="240"/>
  <c r="C411" i="240"/>
  <c r="C422" i="134"/>
  <c r="D421" i="134"/>
  <c r="D406" i="229"/>
  <c r="C407" i="229"/>
  <c r="D400" i="227"/>
  <c r="D404" i="232"/>
  <c r="C405" i="232"/>
  <c r="D402" i="233"/>
  <c r="C403" i="233"/>
  <c r="G411" i="225"/>
  <c r="A409" i="225"/>
  <c r="D409" i="225" s="1" a="1"/>
  <c r="H412" i="225"/>
  <c r="A412" i="229"/>
  <c r="A412" i="227"/>
  <c r="B415" i="228"/>
  <c r="D387" i="230"/>
  <c r="B395" i="134"/>
  <c r="B402" i="232"/>
  <c r="A378" i="231"/>
  <c r="A403" i="237"/>
  <c r="A393" i="230"/>
  <c r="A395" i="134"/>
  <c r="C417" i="228"/>
  <c r="B416" i="229"/>
  <c r="A411" i="226"/>
  <c r="C420" i="226"/>
  <c r="C442" i="231"/>
  <c r="A405" i="232"/>
  <c r="B402" i="237"/>
  <c r="D408" i="226"/>
  <c r="A411" i="228"/>
  <c r="B412" i="227"/>
  <c r="B417" i="226"/>
  <c r="B410" i="233"/>
  <c r="B379" i="231"/>
  <c r="B397" i="230"/>
  <c r="D416" i="228"/>
  <c r="A411" i="233"/>
  <c r="D371" i="231"/>
  <c r="D407" i="241" l="1"/>
  <c r="C408" i="241"/>
  <c r="D411" i="240"/>
  <c r="C412" i="240"/>
  <c r="D422" i="134"/>
  <c r="C423" i="134"/>
  <c r="D407" i="229"/>
  <c r="C408" i="229"/>
  <c r="D401" i="227"/>
  <c r="D405" i="232"/>
  <c r="C406" i="232"/>
  <c r="D403" i="233"/>
  <c r="C404" i="233"/>
  <c r="G412" i="225"/>
  <c r="A410" i="225"/>
  <c r="D410" i="225" s="1" a="1"/>
  <c r="H413" i="225"/>
  <c r="A406" i="232"/>
  <c r="A412" i="228"/>
  <c r="B396" i="134"/>
  <c r="B380" i="231"/>
  <c r="A379" i="231"/>
  <c r="A412" i="226"/>
  <c r="B403" i="232"/>
  <c r="B403" i="237"/>
  <c r="A412" i="233"/>
  <c r="D372" i="231"/>
  <c r="B398" i="230"/>
  <c r="A413" i="227"/>
  <c r="C421" i="226"/>
  <c r="D409" i="226"/>
  <c r="C418" i="228"/>
  <c r="D417" i="228"/>
  <c r="C443" i="231"/>
  <c r="A396" i="134"/>
  <c r="B416" i="228"/>
  <c r="A394" i="230"/>
  <c r="B418" i="226"/>
  <c r="D388" i="230"/>
  <c r="B413" i="227"/>
  <c r="B417" i="229"/>
  <c r="A404" i="237"/>
  <c r="A413" i="229"/>
  <c r="B411" i="233"/>
  <c r="D408" i="241" l="1"/>
  <c r="C409" i="241"/>
  <c r="D412" i="240"/>
  <c r="C413" i="240"/>
  <c r="C424" i="134"/>
  <c r="D423" i="134"/>
  <c r="D408" i="229"/>
  <c r="C409" i="229"/>
  <c r="D402" i="227"/>
  <c r="D406" i="232"/>
  <c r="C407" i="232"/>
  <c r="D404" i="233"/>
  <c r="C405" i="233"/>
  <c r="G413" i="225"/>
  <c r="A411" i="225"/>
  <c r="D411" i="225" s="1" a="1"/>
  <c r="H414" i="225"/>
  <c r="D418" i="228"/>
  <c r="A397" i="134"/>
  <c r="B418" i="229"/>
  <c r="B417" i="228"/>
  <c r="C419" i="228"/>
  <c r="B419" i="226"/>
  <c r="A405" i="237"/>
  <c r="D410" i="226"/>
  <c r="D373" i="231"/>
  <c r="A414" i="227"/>
  <c r="A413" i="226"/>
  <c r="C444" i="231"/>
  <c r="A380" i="231"/>
  <c r="B381" i="231"/>
  <c r="C422" i="226"/>
  <c r="B412" i="233"/>
  <c r="B414" i="227"/>
  <c r="A413" i="228"/>
  <c r="B404" i="237"/>
  <c r="B397" i="134"/>
  <c r="A413" i="233"/>
  <c r="D389" i="230"/>
  <c r="B404" i="232"/>
  <c r="A395" i="230"/>
  <c r="B399" i="230"/>
  <c r="A407" i="232"/>
  <c r="A414" i="229"/>
  <c r="D409" i="241" l="1"/>
  <c r="C410" i="241"/>
  <c r="D413" i="240"/>
  <c r="C414" i="240"/>
  <c r="C425" i="134"/>
  <c r="D424" i="134"/>
  <c r="D409" i="229"/>
  <c r="C410" i="229"/>
  <c r="D403" i="227"/>
  <c r="D407" i="232"/>
  <c r="C408" i="232"/>
  <c r="D405" i="233"/>
  <c r="C406" i="233"/>
  <c r="G414" i="225"/>
  <c r="A412" i="225"/>
  <c r="D412" i="225" s="1" a="1"/>
  <c r="H415" i="225"/>
  <c r="B415" i="227"/>
  <c r="B418" i="228"/>
  <c r="C423" i="226"/>
  <c r="D419" i="228"/>
  <c r="B405" i="237"/>
  <c r="C420" i="228"/>
  <c r="A415" i="227"/>
  <c r="B419" i="229"/>
  <c r="B382" i="231"/>
  <c r="A406" i="237"/>
  <c r="A415" i="229"/>
  <c r="A414" i="228"/>
  <c r="A396" i="230"/>
  <c r="C445" i="231"/>
  <c r="A398" i="134"/>
  <c r="B405" i="232"/>
  <c r="B400" i="230"/>
  <c r="D411" i="226"/>
  <c r="A381" i="231"/>
  <c r="B420" i="226"/>
  <c r="B398" i="134"/>
  <c r="A414" i="226"/>
  <c r="A408" i="232"/>
  <c r="D390" i="230"/>
  <c r="B413" i="233"/>
  <c r="A414" i="233"/>
  <c r="D374" i="231"/>
  <c r="D410" i="241" l="1"/>
  <c r="C411" i="241"/>
  <c r="D414" i="240"/>
  <c r="C415" i="240"/>
  <c r="D425" i="134"/>
  <c r="C426" i="134"/>
  <c r="D410" i="229"/>
  <c r="C411" i="229"/>
  <c r="D404" i="227"/>
  <c r="D408" i="232"/>
  <c r="C409" i="232"/>
  <c r="D406" i="233"/>
  <c r="C407" i="233"/>
  <c r="G415" i="225"/>
  <c r="A413" i="225"/>
  <c r="D413" i="225" s="1" a="1"/>
  <c r="H416" i="225"/>
  <c r="B406" i="237"/>
  <c r="A415" i="226"/>
  <c r="B420" i="229"/>
  <c r="C421" i="228"/>
  <c r="B414" i="233"/>
  <c r="A407" i="237"/>
  <c r="C446" i="231"/>
  <c r="B401" i="230"/>
  <c r="B399" i="134"/>
  <c r="D391" i="230"/>
  <c r="D420" i="228"/>
  <c r="A397" i="230"/>
  <c r="B416" i="227"/>
  <c r="A415" i="233"/>
  <c r="B419" i="228"/>
  <c r="B421" i="226"/>
  <c r="A382" i="231"/>
  <c r="B383" i="231"/>
  <c r="A416" i="229"/>
  <c r="D375" i="231"/>
  <c r="A415" i="228"/>
  <c r="C424" i="226"/>
  <c r="B406" i="232"/>
  <c r="D412" i="226"/>
  <c r="A399" i="134"/>
  <c r="A416" i="227"/>
  <c r="A409" i="232"/>
  <c r="D411" i="241" l="1"/>
  <c r="C412" i="241"/>
  <c r="D415" i="240"/>
  <c r="C416" i="240"/>
  <c r="D426" i="134"/>
  <c r="C427" i="134"/>
  <c r="D411" i="229"/>
  <c r="C412" i="229"/>
  <c r="D405" i="227"/>
  <c r="D409" i="232"/>
  <c r="C410" i="232"/>
  <c r="D407" i="233"/>
  <c r="C408" i="233"/>
  <c r="G416" i="225"/>
  <c r="A414" i="225"/>
  <c r="D414" i="225" s="1" a="1"/>
  <c r="H417" i="225"/>
  <c r="A383" i="231"/>
  <c r="C447" i="231"/>
  <c r="A410" i="232"/>
  <c r="A416" i="233"/>
  <c r="D392" i="230"/>
  <c r="D376" i="231"/>
  <c r="B417" i="227"/>
  <c r="B422" i="226"/>
  <c r="B407" i="232"/>
  <c r="C425" i="226"/>
  <c r="D421" i="228"/>
  <c r="B407" i="237"/>
  <c r="B384" i="231"/>
  <c r="B402" i="230"/>
  <c r="B421" i="229"/>
  <c r="A398" i="230"/>
  <c r="A416" i="228"/>
  <c r="A408" i="237"/>
  <c r="D413" i="226"/>
  <c r="A400" i="134"/>
  <c r="A416" i="226"/>
  <c r="C422" i="228"/>
  <c r="B420" i="228"/>
  <c r="B415" i="233"/>
  <c r="A417" i="229"/>
  <c r="A417" i="227"/>
  <c r="B400" i="134"/>
  <c r="D412" i="241" l="1"/>
  <c r="C413" i="241"/>
  <c r="D416" i="240"/>
  <c r="C417" i="240"/>
  <c r="D427" i="134"/>
  <c r="C428" i="134"/>
  <c r="D412" i="229"/>
  <c r="C413" i="229"/>
  <c r="D406" i="227"/>
  <c r="D410" i="232"/>
  <c r="C411" i="232"/>
  <c r="D408" i="233"/>
  <c r="C409" i="233"/>
  <c r="G417" i="225"/>
  <c r="A415" i="225"/>
  <c r="D415" i="225" s="1" a="1"/>
  <c r="H418" i="225"/>
  <c r="A417" i="228"/>
  <c r="B401" i="134"/>
  <c r="A417" i="226"/>
  <c r="B418" i="227"/>
  <c r="B423" i="226"/>
  <c r="D393" i="230"/>
  <c r="A418" i="227"/>
  <c r="B421" i="228"/>
  <c r="B385" i="231"/>
  <c r="C426" i="226"/>
  <c r="B403" i="230"/>
  <c r="A417" i="233"/>
  <c r="B422" i="229"/>
  <c r="C448" i="231"/>
  <c r="A409" i="237"/>
  <c r="A399" i="230"/>
  <c r="B416" i="233"/>
  <c r="A384" i="231"/>
  <c r="A411" i="232"/>
  <c r="D377" i="231"/>
  <c r="D422" i="228"/>
  <c r="D414" i="226"/>
  <c r="A401" i="134"/>
  <c r="A418" i="229"/>
  <c r="C423" i="228"/>
  <c r="B408" i="237"/>
  <c r="B408" i="232"/>
  <c r="D413" i="241" l="1"/>
  <c r="C414" i="241"/>
  <c r="D417" i="240"/>
  <c r="C418" i="240"/>
  <c r="D428" i="134"/>
  <c r="C429" i="134"/>
  <c r="D413" i="229"/>
  <c r="C414" i="229"/>
  <c r="D407" i="227"/>
  <c r="D411" i="232"/>
  <c r="C412" i="232"/>
  <c r="D409" i="233"/>
  <c r="C410" i="233"/>
  <c r="G418" i="225"/>
  <c r="A416" i="225"/>
  <c r="D416" i="225" s="1" a="1"/>
  <c r="H419" i="225"/>
  <c r="D423" i="228"/>
  <c r="D378" i="231"/>
  <c r="A410" i="237"/>
  <c r="B423" i="229"/>
  <c r="D394" i="230"/>
  <c r="C427" i="226"/>
  <c r="A419" i="229"/>
  <c r="C424" i="228"/>
  <c r="B409" i="237"/>
  <c r="B402" i="134"/>
  <c r="D415" i="226"/>
  <c r="A412" i="232"/>
  <c r="C449" i="231"/>
  <c r="B404" i="230"/>
  <c r="A418" i="228"/>
  <c r="B409" i="232"/>
  <c r="A400" i="230"/>
  <c r="A418" i="226"/>
  <c r="B386" i="231"/>
  <c r="A385" i="231"/>
  <c r="B417" i="233"/>
  <c r="B422" i="228"/>
  <c r="A402" i="134"/>
  <c r="A418" i="233"/>
  <c r="B419" i="227"/>
  <c r="A419" i="227"/>
  <c r="B424" i="226"/>
  <c r="D414" i="241" l="1"/>
  <c r="C415" i="241"/>
  <c r="D418" i="240"/>
  <c r="C419" i="240"/>
  <c r="D429" i="134"/>
  <c r="C430" i="134"/>
  <c r="D414" i="229"/>
  <c r="C415" i="229"/>
  <c r="D408" i="227"/>
  <c r="D412" i="232"/>
  <c r="C413" i="232"/>
  <c r="D410" i="233"/>
  <c r="C411" i="233"/>
  <c r="G419" i="225"/>
  <c r="A417" i="225"/>
  <c r="D417" i="225" s="1" a="1"/>
  <c r="H420" i="225"/>
  <c r="B425" i="226"/>
  <c r="C428" i="226"/>
  <c r="A420" i="227"/>
  <c r="B423" i="228"/>
  <c r="A419" i="233"/>
  <c r="A403" i="134"/>
  <c r="A411" i="237"/>
  <c r="A419" i="228"/>
  <c r="A386" i="231"/>
  <c r="B410" i="232"/>
  <c r="D395" i="230"/>
  <c r="B418" i="233"/>
  <c r="B420" i="227"/>
  <c r="A401" i="230"/>
  <c r="D416" i="226"/>
  <c r="A419" i="226"/>
  <c r="C425" i="228"/>
  <c r="B424" i="229"/>
  <c r="B403" i="134"/>
  <c r="A413" i="232"/>
  <c r="C450" i="231"/>
  <c r="D424" i="228"/>
  <c r="B410" i="237"/>
  <c r="A420" i="229"/>
  <c r="D379" i="231"/>
  <c r="B405" i="230"/>
  <c r="B387" i="231"/>
  <c r="D415" i="241" l="1"/>
  <c r="C416" i="241"/>
  <c r="D419" i="240"/>
  <c r="C420" i="240"/>
  <c r="C431" i="134"/>
  <c r="D430" i="134"/>
  <c r="D415" i="229"/>
  <c r="C416" i="229"/>
  <c r="D409" i="227"/>
  <c r="D413" i="232"/>
  <c r="C414" i="232"/>
  <c r="D411" i="233"/>
  <c r="C412" i="233"/>
  <c r="G420" i="225"/>
  <c r="A418" i="225"/>
  <c r="D418" i="225" s="1" a="1"/>
  <c r="H421" i="225"/>
  <c r="D380" i="231"/>
  <c r="B388" i="231"/>
  <c r="C426" i="228"/>
  <c r="B426" i="226"/>
  <c r="C451" i="231"/>
  <c r="B411" i="237"/>
  <c r="B411" i="232"/>
  <c r="A402" i="230"/>
  <c r="D425" i="228"/>
  <c r="A421" i="227"/>
  <c r="A404" i="134"/>
  <c r="B419" i="233"/>
  <c r="B425" i="229"/>
  <c r="A414" i="232"/>
  <c r="A387" i="231"/>
  <c r="D396" i="230"/>
  <c r="A420" i="226"/>
  <c r="B406" i="230"/>
  <c r="D417" i="226"/>
  <c r="B404" i="134"/>
  <c r="A420" i="228"/>
  <c r="B424" i="228"/>
  <c r="C429" i="226"/>
  <c r="A420" i="233"/>
  <c r="A412" i="237"/>
  <c r="A421" i="229"/>
  <c r="B421" i="227"/>
  <c r="D416" i="241" l="1"/>
  <c r="C417" i="241"/>
  <c r="D420" i="240"/>
  <c r="C421" i="240"/>
  <c r="D431" i="134"/>
  <c r="C432" i="134"/>
  <c r="D416" i="229"/>
  <c r="C417" i="229"/>
  <c r="D410" i="227"/>
  <c r="D414" i="232"/>
  <c r="C415" i="232"/>
  <c r="D412" i="233"/>
  <c r="C413" i="233"/>
  <c r="G421" i="225"/>
  <c r="A419" i="225"/>
  <c r="D419" i="225" s="1" a="1"/>
  <c r="H422" i="225"/>
  <c r="B426" i="229"/>
  <c r="A421" i="226"/>
  <c r="D418" i="226"/>
  <c r="A403" i="230"/>
  <c r="A388" i="231"/>
  <c r="B407" i="230"/>
  <c r="A415" i="232"/>
  <c r="A422" i="227"/>
  <c r="A413" i="237"/>
  <c r="D426" i="228"/>
  <c r="A422" i="229"/>
  <c r="B422" i="227"/>
  <c r="B405" i="134"/>
  <c r="B420" i="233"/>
  <c r="A421" i="233"/>
  <c r="B427" i="226"/>
  <c r="B389" i="231"/>
  <c r="D381" i="231"/>
  <c r="C427" i="228"/>
  <c r="B425" i="228"/>
  <c r="D397" i="230"/>
  <c r="C452" i="231"/>
  <c r="A421" i="228"/>
  <c r="A405" i="134"/>
  <c r="B412" i="232"/>
  <c r="B412" i="237"/>
  <c r="C430" i="226"/>
  <c r="D417" i="241" l="1"/>
  <c r="C418" i="241"/>
  <c r="D421" i="240"/>
  <c r="C422" i="240"/>
  <c r="C433" i="134"/>
  <c r="D432" i="134"/>
  <c r="D417" i="229"/>
  <c r="C418" i="229"/>
  <c r="D411" i="227"/>
  <c r="D415" i="232"/>
  <c r="C416" i="232"/>
  <c r="D413" i="233"/>
  <c r="C414" i="233"/>
  <c r="G422" i="225"/>
  <c r="A420" i="225"/>
  <c r="D420" i="225" s="1" a="1"/>
  <c r="H423" i="225"/>
  <c r="C431" i="226"/>
  <c r="D398" i="230"/>
  <c r="D382" i="231"/>
  <c r="A404" i="230"/>
  <c r="B390" i="231"/>
  <c r="B428" i="226"/>
  <c r="D427" i="228"/>
  <c r="B413" i="237"/>
  <c r="B406" i="134"/>
  <c r="B426" i="228"/>
  <c r="B423" i="227"/>
  <c r="A423" i="227"/>
  <c r="A406" i="134"/>
  <c r="A422" i="233"/>
  <c r="A422" i="228"/>
  <c r="B427" i="229"/>
  <c r="A422" i="226"/>
  <c r="C453" i="231"/>
  <c r="B408" i="230"/>
  <c r="B413" i="232"/>
  <c r="C428" i="228"/>
  <c r="A389" i="231"/>
  <c r="D419" i="226"/>
  <c r="A423" i="229"/>
  <c r="A414" i="237"/>
  <c r="A416" i="232"/>
  <c r="B421" i="233"/>
  <c r="D418" i="241" l="1"/>
  <c r="C419" i="241"/>
  <c r="D422" i="240"/>
  <c r="C423" i="240"/>
  <c r="C434" i="134"/>
  <c r="D433" i="134"/>
  <c r="D418" i="229"/>
  <c r="C419" i="229"/>
  <c r="D412" i="227"/>
  <c r="D416" i="232"/>
  <c r="C417" i="232"/>
  <c r="D414" i="233"/>
  <c r="C415" i="233"/>
  <c r="G423" i="225"/>
  <c r="A421" i="225"/>
  <c r="D421" i="225" s="1" a="1"/>
  <c r="H424" i="225"/>
  <c r="Q152" i="158"/>
  <c r="A390" i="231"/>
  <c r="C454" i="231"/>
  <c r="A423" i="233"/>
  <c r="B424" i="227"/>
  <c r="D399" i="230"/>
  <c r="B428" i="229"/>
  <c r="A423" i="228"/>
  <c r="C429" i="228"/>
  <c r="A424" i="227"/>
  <c r="A424" i="229"/>
  <c r="B414" i="232"/>
  <c r="B407" i="134"/>
  <c r="C432" i="226"/>
  <c r="A405" i="230"/>
  <c r="B429" i="226"/>
  <c r="A407" i="134"/>
  <c r="D428" i="228"/>
  <c r="D420" i="226"/>
  <c r="B409" i="230"/>
  <c r="A423" i="226"/>
  <c r="B422" i="233"/>
  <c r="B414" i="237"/>
  <c r="D383" i="231"/>
  <c r="A415" i="237"/>
  <c r="A417" i="232"/>
  <c r="B427" i="228"/>
  <c r="B391" i="231"/>
  <c r="D419" i="241" l="1"/>
  <c r="C420" i="241"/>
  <c r="D423" i="240"/>
  <c r="C424" i="240"/>
  <c r="C435" i="134"/>
  <c r="D434" i="134"/>
  <c r="D419" i="229"/>
  <c r="C420" i="229"/>
  <c r="D413" i="227"/>
  <c r="D417" i="232"/>
  <c r="C418" i="232"/>
  <c r="D415" i="233"/>
  <c r="C416" i="233"/>
  <c r="G424" i="225"/>
  <c r="A422" i="225"/>
  <c r="D422" i="225" s="1" a="1"/>
  <c r="H425" i="225"/>
  <c r="A418" i="232"/>
  <c r="A416" i="237"/>
  <c r="D429" i="228"/>
  <c r="A424" i="226"/>
  <c r="B392" i="231"/>
  <c r="D384" i="231"/>
  <c r="B415" i="237"/>
  <c r="B430" i="226"/>
  <c r="C430" i="228"/>
  <c r="A424" i="228"/>
  <c r="C433" i="226"/>
  <c r="B423" i="233"/>
  <c r="B429" i="229"/>
  <c r="A425" i="227"/>
  <c r="B408" i="134"/>
  <c r="A406" i="230"/>
  <c r="B428" i="228"/>
  <c r="A424" i="233"/>
  <c r="C455" i="231"/>
  <c r="D421" i="226"/>
  <c r="A425" i="229"/>
  <c r="A408" i="134"/>
  <c r="A391" i="231"/>
  <c r="B410" i="230"/>
  <c r="D400" i="230"/>
  <c r="B425" i="227"/>
  <c r="B415" i="232"/>
  <c r="D420" i="241" l="1"/>
  <c r="C421" i="241"/>
  <c r="D424" i="240"/>
  <c r="C425" i="240"/>
  <c r="C436" i="134"/>
  <c r="D435" i="134"/>
  <c r="D420" i="229"/>
  <c r="C421" i="229"/>
  <c r="D414" i="227"/>
  <c r="D418" i="232"/>
  <c r="C419" i="232"/>
  <c r="D416" i="233"/>
  <c r="C417" i="233"/>
  <c r="G425" i="225"/>
  <c r="A423" i="225"/>
  <c r="D423" i="225" s="1" a="1"/>
  <c r="H426" i="225"/>
  <c r="A407" i="230"/>
  <c r="C431" i="228"/>
  <c r="B416" i="232"/>
  <c r="A392" i="231"/>
  <c r="D422" i="226"/>
  <c r="C456" i="231"/>
  <c r="A417" i="237"/>
  <c r="B431" i="226"/>
  <c r="A425" i="226"/>
  <c r="A425" i="233"/>
  <c r="A419" i="232"/>
  <c r="A425" i="228"/>
  <c r="B426" i="227"/>
  <c r="A426" i="227"/>
  <c r="B409" i="134"/>
  <c r="B424" i="233"/>
  <c r="B416" i="237"/>
  <c r="D385" i="231"/>
  <c r="B429" i="228"/>
  <c r="B430" i="229"/>
  <c r="A426" i="229"/>
  <c r="A409" i="134"/>
  <c r="D430" i="228"/>
  <c r="B411" i="230"/>
  <c r="D401" i="230"/>
  <c r="C434" i="226"/>
  <c r="B393" i="231"/>
  <c r="D421" i="241" l="1"/>
  <c r="C422" i="241"/>
  <c r="D425" i="240"/>
  <c r="C426" i="240"/>
  <c r="D436" i="134"/>
  <c r="C437" i="134"/>
  <c r="D421" i="229"/>
  <c r="C422" i="229"/>
  <c r="D415" i="227"/>
  <c r="D419" i="232"/>
  <c r="C420" i="232"/>
  <c r="D417" i="233"/>
  <c r="C418" i="233"/>
  <c r="G426" i="225"/>
  <c r="A424" i="225"/>
  <c r="D424" i="225" s="1" a="1"/>
  <c r="H427" i="225"/>
  <c r="B394" i="231"/>
  <c r="D423" i="226"/>
  <c r="B410" i="134"/>
  <c r="A427" i="229"/>
  <c r="A393" i="231"/>
  <c r="B430" i="228"/>
  <c r="D386" i="231"/>
  <c r="C432" i="228"/>
  <c r="D431" i="228"/>
  <c r="B431" i="229"/>
  <c r="A426" i="233"/>
  <c r="B412" i="230"/>
  <c r="B417" i="237"/>
  <c r="D402" i="230"/>
  <c r="C457" i="231"/>
  <c r="A426" i="228"/>
  <c r="B432" i="226"/>
  <c r="C435" i="226"/>
  <c r="A410" i="134"/>
  <c r="A418" i="237"/>
  <c r="B417" i="232"/>
  <c r="B427" i="227"/>
  <c r="A427" i="227"/>
  <c r="A408" i="230"/>
  <c r="B425" i="233"/>
  <c r="A426" i="226"/>
  <c r="A420" i="232"/>
  <c r="D422" i="241" l="1"/>
  <c r="C423" i="241"/>
  <c r="D426" i="240"/>
  <c r="C427" i="240"/>
  <c r="C438" i="134"/>
  <c r="D437" i="134"/>
  <c r="D422" i="229"/>
  <c r="C423" i="229"/>
  <c r="D416" i="227"/>
  <c r="D420" i="232"/>
  <c r="C421" i="232"/>
  <c r="D418" i="233"/>
  <c r="C419" i="233"/>
  <c r="G427" i="225"/>
  <c r="A425" i="225"/>
  <c r="D425" i="225" s="1" a="1"/>
  <c r="H428" i="225"/>
  <c r="A409" i="230"/>
  <c r="D387" i="231"/>
  <c r="C458" i="231"/>
  <c r="D432" i="228"/>
  <c r="A394" i="231"/>
  <c r="D403" i="230"/>
  <c r="A411" i="134"/>
  <c r="A419" i="237"/>
  <c r="A428" i="229"/>
  <c r="C433" i="228"/>
  <c r="C436" i="226"/>
  <c r="A421" i="232"/>
  <c r="B395" i="231"/>
  <c r="B413" i="230"/>
  <c r="A427" i="226"/>
  <c r="A427" i="233"/>
  <c r="B418" i="237"/>
  <c r="D424" i="226"/>
  <c r="B428" i="227"/>
  <c r="B433" i="226"/>
  <c r="B411" i="134"/>
  <c r="A428" i="227"/>
  <c r="B418" i="232"/>
  <c r="B431" i="228"/>
  <c r="B426" i="233"/>
  <c r="A427" i="228"/>
  <c r="B432" i="229"/>
  <c r="D423" i="241" l="1"/>
  <c r="C424" i="241"/>
  <c r="D427" i="240"/>
  <c r="C428" i="240"/>
  <c r="C439" i="134"/>
  <c r="D438" i="134"/>
  <c r="D423" i="229"/>
  <c r="C424" i="229"/>
  <c r="D417" i="227"/>
  <c r="D421" i="232"/>
  <c r="C422" i="232"/>
  <c r="D419" i="233"/>
  <c r="C420" i="233"/>
  <c r="G428" i="225"/>
  <c r="A426" i="225"/>
  <c r="D426" i="225" s="1" a="1"/>
  <c r="H429" i="225"/>
  <c r="B419" i="232"/>
  <c r="D433" i="228"/>
  <c r="B427" i="233"/>
  <c r="D388" i="231"/>
  <c r="B434" i="226"/>
  <c r="D425" i="226"/>
  <c r="A429" i="227"/>
  <c r="B419" i="237"/>
  <c r="A428" i="226"/>
  <c r="B432" i="228"/>
  <c r="C459" i="231"/>
  <c r="C434" i="228"/>
  <c r="A422" i="232"/>
  <c r="B429" i="227"/>
  <c r="B396" i="231"/>
  <c r="A412" i="134"/>
  <c r="A420" i="237"/>
  <c r="D404" i="230"/>
  <c r="A410" i="230"/>
  <c r="B412" i="134"/>
  <c r="A395" i="231"/>
  <c r="B433" i="229"/>
  <c r="B414" i="230"/>
  <c r="A428" i="228"/>
  <c r="A429" i="229"/>
  <c r="A428" i="233"/>
  <c r="C437" i="226"/>
  <c r="D424" i="241" l="1"/>
  <c r="C425" i="241"/>
  <c r="D428" i="240"/>
  <c r="C429" i="240"/>
  <c r="C440" i="134"/>
  <c r="D439" i="134"/>
  <c r="D424" i="229"/>
  <c r="C425" i="229"/>
  <c r="D418" i="227"/>
  <c r="D422" i="232"/>
  <c r="C423" i="232"/>
  <c r="D420" i="233"/>
  <c r="C421" i="233"/>
  <c r="G429" i="225"/>
  <c r="A427" i="225"/>
  <c r="D427" i="225" s="1" a="1"/>
  <c r="H430" i="225"/>
  <c r="A429" i="233"/>
  <c r="A413" i="134"/>
  <c r="D389" i="231"/>
  <c r="D426" i="226"/>
  <c r="D405" i="230"/>
  <c r="B430" i="227"/>
  <c r="A421" i="237"/>
  <c r="B428" i="233"/>
  <c r="B433" i="228"/>
  <c r="B420" i="232"/>
  <c r="A396" i="231"/>
  <c r="A429" i="228"/>
  <c r="B434" i="229"/>
  <c r="A430" i="229"/>
  <c r="B435" i="226"/>
  <c r="A411" i="230"/>
  <c r="B415" i="230"/>
  <c r="C435" i="228"/>
  <c r="B397" i="231"/>
  <c r="B420" i="237"/>
  <c r="D434" i="228"/>
  <c r="C438" i="226"/>
  <c r="A429" i="226"/>
  <c r="A430" i="227"/>
  <c r="C460" i="231"/>
  <c r="B413" i="134"/>
  <c r="A423" i="232"/>
  <c r="D425" i="241" l="1"/>
  <c r="C426" i="241"/>
  <c r="D429" i="240"/>
  <c r="C430" i="240"/>
  <c r="C441" i="134"/>
  <c r="D440" i="134"/>
  <c r="D425" i="229"/>
  <c r="C426" i="229"/>
  <c r="D419" i="227"/>
  <c r="D423" i="232"/>
  <c r="C424" i="232"/>
  <c r="D421" i="233"/>
  <c r="C422" i="233"/>
  <c r="G430" i="225"/>
  <c r="A428" i="225"/>
  <c r="D428" i="225" s="1" a="1"/>
  <c r="H431" i="225"/>
  <c r="B431" i="227"/>
  <c r="B414" i="134"/>
  <c r="B436" i="226"/>
  <c r="B429" i="233"/>
  <c r="C436" i="228"/>
  <c r="B398" i="231"/>
  <c r="A424" i="232"/>
  <c r="C439" i="226"/>
  <c r="B435" i="229"/>
  <c r="C461" i="231"/>
  <c r="B421" i="237"/>
  <c r="A430" i="228"/>
  <c r="D390" i="231"/>
  <c r="A430" i="226"/>
  <c r="A397" i="231"/>
  <c r="D435" i="228"/>
  <c r="B416" i="230"/>
  <c r="A422" i="237"/>
  <c r="A431" i="229"/>
  <c r="D427" i="226"/>
  <c r="B421" i="232"/>
  <c r="A412" i="230"/>
  <c r="A414" i="134"/>
  <c r="B434" i="228"/>
  <c r="A430" i="233"/>
  <c r="A431" i="227"/>
  <c r="D406" i="230"/>
  <c r="D426" i="241" l="1"/>
  <c r="C427" i="241"/>
  <c r="D430" i="240"/>
  <c r="C431" i="240"/>
  <c r="C442" i="134"/>
  <c r="D441" i="134"/>
  <c r="D426" i="229"/>
  <c r="C427" i="229"/>
  <c r="D420" i="227"/>
  <c r="D424" i="232"/>
  <c r="C425" i="232"/>
  <c r="D422" i="233"/>
  <c r="C423" i="233"/>
  <c r="G431" i="225"/>
  <c r="A429" i="225"/>
  <c r="D429" i="225" s="1" a="1"/>
  <c r="H432" i="225"/>
  <c r="A415" i="134"/>
  <c r="A425" i="232"/>
  <c r="B422" i="232"/>
  <c r="C437" i="228"/>
  <c r="A431" i="226"/>
  <c r="B417" i="230"/>
  <c r="A413" i="230"/>
  <c r="D436" i="228"/>
  <c r="B430" i="233"/>
  <c r="B415" i="134"/>
  <c r="D391" i="231"/>
  <c r="A423" i="237"/>
  <c r="A431" i="228"/>
  <c r="B435" i="228"/>
  <c r="A398" i="231"/>
  <c r="A432" i="227"/>
  <c r="A431" i="233"/>
  <c r="C440" i="226"/>
  <c r="C462" i="231"/>
  <c r="B432" i="227"/>
  <c r="B399" i="231"/>
  <c r="B422" i="237"/>
  <c r="B436" i="229"/>
  <c r="D428" i="226"/>
  <c r="A432" i="229"/>
  <c r="B437" i="226"/>
  <c r="D407" i="230"/>
  <c r="D427" i="241" l="1"/>
  <c r="C428" i="241"/>
  <c r="D431" i="240"/>
  <c r="C432" i="240"/>
  <c r="C443" i="134"/>
  <c r="C444" i="134" s="1"/>
  <c r="D442" i="134"/>
  <c r="D427" i="229"/>
  <c r="C428" i="229"/>
  <c r="D421" i="227"/>
  <c r="D425" i="232"/>
  <c r="C426" i="232"/>
  <c r="D423" i="233"/>
  <c r="C424" i="233"/>
  <c r="G432" i="225"/>
  <c r="A430" i="225"/>
  <c r="D430" i="225" s="1" a="1"/>
  <c r="H433" i="225"/>
  <c r="C441" i="226"/>
  <c r="A433" i="227"/>
  <c r="D392" i="231"/>
  <c r="C463" i="231"/>
  <c r="A432" i="226"/>
  <c r="A426" i="232"/>
  <c r="A432" i="233"/>
  <c r="B400" i="231"/>
  <c r="B423" i="237"/>
  <c r="A433" i="229"/>
  <c r="A399" i="231"/>
  <c r="D408" i="230"/>
  <c r="A416" i="134"/>
  <c r="C438" i="228"/>
  <c r="B431" i="233"/>
  <c r="D437" i="228"/>
  <c r="A424" i="237"/>
  <c r="B416" i="134"/>
  <c r="B438" i="226"/>
  <c r="B423" i="232"/>
  <c r="B437" i="229"/>
  <c r="A414" i="230"/>
  <c r="D429" i="226"/>
  <c r="A432" i="228"/>
  <c r="B433" i="227"/>
  <c r="B418" i="230"/>
  <c r="B436" i="228"/>
  <c r="D428" i="241" l="1"/>
  <c r="C429" i="241"/>
  <c r="D432" i="240"/>
  <c r="C433" i="240"/>
  <c r="D443" i="134"/>
  <c r="D444" i="134" s="1"/>
  <c r="D428" i="229"/>
  <c r="C429" i="229"/>
  <c r="D422" i="227"/>
  <c r="D426" i="232"/>
  <c r="C427" i="232"/>
  <c r="D424" i="233"/>
  <c r="C425" i="233"/>
  <c r="G433" i="225"/>
  <c r="A431" i="225"/>
  <c r="D431" i="225" s="1" a="1"/>
  <c r="H434" i="225"/>
  <c r="C439" i="228"/>
  <c r="A433" i="228"/>
  <c r="D393" i="231"/>
  <c r="B424" i="232"/>
  <c r="B419" i="230"/>
  <c r="D438" i="228"/>
  <c r="C445" i="134"/>
  <c r="A425" i="237"/>
  <c r="C464" i="231"/>
  <c r="A433" i="233"/>
  <c r="B439" i="226"/>
  <c r="B437" i="228"/>
  <c r="C442" i="226"/>
  <c r="A427" i="232"/>
  <c r="B424" i="237"/>
  <c r="D430" i="226"/>
  <c r="B401" i="231"/>
  <c r="B432" i="233"/>
  <c r="A415" i="230"/>
  <c r="D409" i="230"/>
  <c r="A434" i="229"/>
  <c r="A400" i="231"/>
  <c r="A433" i="226"/>
  <c r="B438" i="229"/>
  <c r="B417" i="134"/>
  <c r="B434" i="227"/>
  <c r="A417" i="134"/>
  <c r="A434" i="227"/>
  <c r="D429" i="241" l="1"/>
  <c r="C430" i="241"/>
  <c r="D433" i="240"/>
  <c r="C434" i="240"/>
  <c r="D429" i="229"/>
  <c r="C430" i="229"/>
  <c r="D423" i="227"/>
  <c r="D427" i="232"/>
  <c r="C428" i="232"/>
  <c r="D425" i="233"/>
  <c r="C426" i="233"/>
  <c r="G434" i="225"/>
  <c r="A432" i="225"/>
  <c r="D432" i="225" s="1" a="1"/>
  <c r="H435" i="225"/>
  <c r="C465" i="231"/>
  <c r="A434" i="233"/>
  <c r="B420" i="230"/>
  <c r="D439" i="228"/>
  <c r="A418" i="134"/>
  <c r="C446" i="134"/>
  <c r="B438" i="228"/>
  <c r="B425" i="237"/>
  <c r="D410" i="230"/>
  <c r="A428" i="232"/>
  <c r="B439" i="229"/>
  <c r="D445" i="134"/>
  <c r="A435" i="227"/>
  <c r="D431" i="226"/>
  <c r="D394" i="231"/>
  <c r="B433" i="233"/>
  <c r="A401" i="231"/>
  <c r="A426" i="237"/>
  <c r="B425" i="232"/>
  <c r="B435" i="227"/>
  <c r="C443" i="226"/>
  <c r="B418" i="134"/>
  <c r="A416" i="230"/>
  <c r="A434" i="228"/>
  <c r="C440" i="228"/>
  <c r="B440" i="226"/>
  <c r="A434" i="226"/>
  <c r="B402" i="231"/>
  <c r="A435" i="229"/>
  <c r="D430" i="241" l="1"/>
  <c r="C431" i="241"/>
  <c r="D434" i="240"/>
  <c r="C435" i="240"/>
  <c r="D430" i="229"/>
  <c r="C431" i="229"/>
  <c r="D424" i="227"/>
  <c r="D428" i="232"/>
  <c r="C429" i="232"/>
  <c r="D426" i="233"/>
  <c r="C427" i="233"/>
  <c r="G435" i="225"/>
  <c r="A433" i="225"/>
  <c r="D433" i="225" s="1" a="1"/>
  <c r="H436" i="225"/>
  <c r="B440" i="229"/>
  <c r="A402" i="231"/>
  <c r="B421" i="230"/>
  <c r="C447" i="134"/>
  <c r="A429" i="232"/>
  <c r="A427" i="237"/>
  <c r="B441" i="226"/>
  <c r="A436" i="229"/>
  <c r="C441" i="228"/>
  <c r="D432" i="226"/>
  <c r="B436" i="227"/>
  <c r="D446" i="134"/>
  <c r="B439" i="228"/>
  <c r="D411" i="230"/>
  <c r="A436" i="227"/>
  <c r="A435" i="228"/>
  <c r="A435" i="226"/>
  <c r="C466" i="231"/>
  <c r="B434" i="233"/>
  <c r="B426" i="232"/>
  <c r="A417" i="230"/>
  <c r="A419" i="134"/>
  <c r="D440" i="228"/>
  <c r="A435" i="233"/>
  <c r="C444" i="226"/>
  <c r="B403" i="231"/>
  <c r="B426" i="237"/>
  <c r="D395" i="231"/>
  <c r="B419" i="134"/>
  <c r="D431" i="241" l="1"/>
  <c r="C432" i="241"/>
  <c r="D435" i="240"/>
  <c r="C436" i="240"/>
  <c r="D431" i="229"/>
  <c r="C432" i="229"/>
  <c r="D425" i="227"/>
  <c r="D429" i="232"/>
  <c r="C430" i="232"/>
  <c r="D427" i="233"/>
  <c r="C428" i="233"/>
  <c r="G436" i="225"/>
  <c r="A434" i="225"/>
  <c r="D434" i="225" s="1" a="1"/>
  <c r="H437" i="225"/>
  <c r="Q148" i="158"/>
  <c r="Q154" i="158"/>
  <c r="C442" i="228"/>
  <c r="A418" i="230"/>
  <c r="B404" i="231"/>
  <c r="B420" i="134"/>
  <c r="B427" i="232"/>
  <c r="A403" i="231"/>
  <c r="C467" i="231"/>
  <c r="A437" i="227"/>
  <c r="B427" i="237"/>
  <c r="B422" i="230"/>
  <c r="D441" i="228"/>
  <c r="D396" i="231"/>
  <c r="A436" i="226"/>
  <c r="B437" i="227"/>
  <c r="C445" i="226"/>
  <c r="B440" i="228"/>
  <c r="B441" i="229"/>
  <c r="A430" i="232"/>
  <c r="C448" i="134"/>
  <c r="B442" i="226"/>
  <c r="D447" i="134"/>
  <c r="A436" i="228"/>
  <c r="A437" i="229"/>
  <c r="D433" i="226"/>
  <c r="D412" i="230"/>
  <c r="A420" i="134"/>
  <c r="A436" i="233"/>
  <c r="A428" i="237"/>
  <c r="B435" i="233"/>
  <c r="D432" i="241" l="1"/>
  <c r="C433" i="241"/>
  <c r="D436" i="240"/>
  <c r="C437" i="240"/>
  <c r="D432" i="229"/>
  <c r="C433" i="229"/>
  <c r="D426" i="227"/>
  <c r="D430" i="232"/>
  <c r="C431" i="232"/>
  <c r="D428" i="233"/>
  <c r="C429" i="233"/>
  <c r="G437" i="225"/>
  <c r="A435" i="225"/>
  <c r="D435" i="225" s="1" a="1"/>
  <c r="H438" i="225"/>
  <c r="Q156" i="158"/>
  <c r="C443" i="228"/>
  <c r="B421" i="134"/>
  <c r="C449" i="134"/>
  <c r="D434" i="226"/>
  <c r="A431" i="232"/>
  <c r="B438" i="227"/>
  <c r="C446" i="226"/>
  <c r="B405" i="231"/>
  <c r="A437" i="228"/>
  <c r="A404" i="231"/>
  <c r="D442" i="228"/>
  <c r="A429" i="237"/>
  <c r="B423" i="230"/>
  <c r="D413" i="230"/>
  <c r="C468" i="231"/>
  <c r="D397" i="231"/>
  <c r="B441" i="228"/>
  <c r="B443" i="226"/>
  <c r="A421" i="134"/>
  <c r="A438" i="229"/>
  <c r="A438" i="227"/>
  <c r="B428" i="232"/>
  <c r="D448" i="134"/>
  <c r="B428" i="237"/>
  <c r="B442" i="229"/>
  <c r="A419" i="230"/>
  <c r="A437" i="233"/>
  <c r="A437" i="226"/>
  <c r="B436" i="233"/>
  <c r="D433" i="241" l="1"/>
  <c r="C434" i="241"/>
  <c r="D437" i="240"/>
  <c r="C438" i="240"/>
  <c r="D433" i="229"/>
  <c r="C434" i="229"/>
  <c r="D427" i="227"/>
  <c r="D431" i="232"/>
  <c r="C432" i="232"/>
  <c r="D429" i="233"/>
  <c r="C430" i="233"/>
  <c r="G438" i="225"/>
  <c r="A436" i="225"/>
  <c r="D436" i="225" s="1" a="1"/>
  <c r="H439" i="225"/>
  <c r="A405" i="231"/>
  <c r="A432" i="232"/>
  <c r="C447" i="226"/>
  <c r="A438" i="228"/>
  <c r="A438" i="226"/>
  <c r="C444" i="228"/>
  <c r="B429" i="237"/>
  <c r="A438" i="233"/>
  <c r="D414" i="230"/>
  <c r="B424" i="230"/>
  <c r="A439" i="227"/>
  <c r="B439" i="227"/>
  <c r="D435" i="226"/>
  <c r="A439" i="229"/>
  <c r="D449" i="134"/>
  <c r="B422" i="134"/>
  <c r="B442" i="228"/>
  <c r="A430" i="237"/>
  <c r="C450" i="134"/>
  <c r="D398" i="231"/>
  <c r="A420" i="230"/>
  <c r="C469" i="231"/>
  <c r="B443" i="229"/>
  <c r="B406" i="231"/>
  <c r="B429" i="232"/>
  <c r="B437" i="233"/>
  <c r="B444" i="226"/>
  <c r="A422" i="134"/>
  <c r="D443" i="228"/>
  <c r="D434" i="241" l="1"/>
  <c r="C435" i="241"/>
  <c r="D438" i="240"/>
  <c r="C439" i="240"/>
  <c r="D434" i="229"/>
  <c r="C435" i="229"/>
  <c r="D428" i="227"/>
  <c r="D432" i="232"/>
  <c r="C433" i="232"/>
  <c r="D430" i="233"/>
  <c r="C431" i="233"/>
  <c r="G439" i="225"/>
  <c r="A437" i="225"/>
  <c r="D437" i="225" s="1" a="1"/>
  <c r="H440" i="225"/>
  <c r="B440" i="227"/>
  <c r="A439" i="233"/>
  <c r="A406" i="231"/>
  <c r="B438" i="233"/>
  <c r="B444" i="229"/>
  <c r="A439" i="228"/>
  <c r="D444" i="228"/>
  <c r="A440" i="227"/>
  <c r="A431" i="237"/>
  <c r="C451" i="134"/>
  <c r="B423" i="134"/>
  <c r="A421" i="230"/>
  <c r="D436" i="226"/>
  <c r="B443" i="228"/>
  <c r="B445" i="226"/>
  <c r="B425" i="230"/>
  <c r="D415" i="230"/>
  <c r="C470" i="231"/>
  <c r="B407" i="231"/>
  <c r="B430" i="237"/>
  <c r="A433" i="232"/>
  <c r="A439" i="226"/>
  <c r="A423" i="134"/>
  <c r="D399" i="231"/>
  <c r="C448" i="226"/>
  <c r="C445" i="228"/>
  <c r="B430" i="232"/>
  <c r="A440" i="229"/>
  <c r="D450" i="134"/>
  <c r="D435" i="241" l="1"/>
  <c r="C436" i="241"/>
  <c r="D439" i="240"/>
  <c r="C440" i="240"/>
  <c r="D435" i="229"/>
  <c r="C436" i="229"/>
  <c r="D429" i="227"/>
  <c r="D433" i="232"/>
  <c r="C434" i="232"/>
  <c r="D431" i="233"/>
  <c r="C432" i="233"/>
  <c r="G440" i="225"/>
  <c r="A438" i="225"/>
  <c r="D438" i="225" s="1" a="1"/>
  <c r="H441" i="225"/>
  <c r="D416" i="230"/>
  <c r="C449" i="226"/>
  <c r="A407" i="231"/>
  <c r="B426" i="230"/>
  <c r="B439" i="233"/>
  <c r="B446" i="226"/>
  <c r="A432" i="237"/>
  <c r="D437" i="226"/>
  <c r="A441" i="227"/>
  <c r="B431" i="237"/>
  <c r="D400" i="231"/>
  <c r="A440" i="228"/>
  <c r="A422" i="230"/>
  <c r="B431" i="232"/>
  <c r="A441" i="229"/>
  <c r="A434" i="232"/>
  <c r="B408" i="231"/>
  <c r="A440" i="233"/>
  <c r="A424" i="134"/>
  <c r="B445" i="229"/>
  <c r="B424" i="134"/>
  <c r="C471" i="231"/>
  <c r="D445" i="228"/>
  <c r="B441" i="227"/>
  <c r="D451" i="134"/>
  <c r="C452" i="134"/>
  <c r="A440" i="226"/>
  <c r="C446" i="228"/>
  <c r="B444" i="228"/>
  <c r="D436" i="241" l="1"/>
  <c r="C437" i="241"/>
  <c r="D440" i="240"/>
  <c r="C441" i="240"/>
  <c r="D436" i="229"/>
  <c r="C437" i="229"/>
  <c r="D430" i="227"/>
  <c r="D434" i="232"/>
  <c r="C435" i="232"/>
  <c r="D432" i="233"/>
  <c r="C433" i="233"/>
  <c r="G441" i="225"/>
  <c r="A439" i="225"/>
  <c r="D439" i="225" s="1" a="1"/>
  <c r="H442" i="225"/>
  <c r="B425" i="134"/>
  <c r="A441" i="226"/>
  <c r="B432" i="232"/>
  <c r="A441" i="233"/>
  <c r="A442" i="227"/>
  <c r="B432" i="237"/>
  <c r="A441" i="228"/>
  <c r="D438" i="226"/>
  <c r="A423" i="230"/>
  <c r="A435" i="232"/>
  <c r="B445" i="228"/>
  <c r="A425" i="134"/>
  <c r="B440" i="233"/>
  <c r="A442" i="229"/>
  <c r="B427" i="230"/>
  <c r="D446" i="228"/>
  <c r="B446" i="229"/>
  <c r="A433" i="237"/>
  <c r="C447" i="228"/>
  <c r="D417" i="230"/>
  <c r="C453" i="134"/>
  <c r="C472" i="231"/>
  <c r="D452" i="134"/>
  <c r="C450" i="226"/>
  <c r="B442" i="227"/>
  <c r="B409" i="231"/>
  <c r="B447" i="226"/>
  <c r="D401" i="231"/>
  <c r="A408" i="231"/>
  <c r="D437" i="241" l="1"/>
  <c r="C438" i="241"/>
  <c r="D441" i="240"/>
  <c r="C442" i="240"/>
  <c r="D437" i="229"/>
  <c r="C438" i="229"/>
  <c r="D431" i="227"/>
  <c r="D435" i="232"/>
  <c r="C436" i="232"/>
  <c r="D433" i="233"/>
  <c r="C434" i="233"/>
  <c r="G442" i="225"/>
  <c r="A440" i="225"/>
  <c r="D440" i="225" s="1" a="1"/>
  <c r="H443" i="225"/>
  <c r="A409" i="231"/>
  <c r="D402" i="231"/>
  <c r="B433" i="237"/>
  <c r="A424" i="230"/>
  <c r="A442" i="233"/>
  <c r="A426" i="134"/>
  <c r="B447" i="229"/>
  <c r="B441" i="233"/>
  <c r="A434" i="237"/>
  <c r="A443" i="227"/>
  <c r="C448" i="228"/>
  <c r="B446" i="228"/>
  <c r="A442" i="226"/>
  <c r="B443" i="227"/>
  <c r="A442" i="228"/>
  <c r="D447" i="228"/>
  <c r="A443" i="229"/>
  <c r="D453" i="134"/>
  <c r="B433" i="232"/>
  <c r="C473" i="231"/>
  <c r="D439" i="226"/>
  <c r="B448" i="226"/>
  <c r="A436" i="232"/>
  <c r="B426" i="134"/>
  <c r="C451" i="226"/>
  <c r="B428" i="230"/>
  <c r="C454" i="134"/>
  <c r="D418" i="230"/>
  <c r="B410" i="231"/>
  <c r="D438" i="241" l="1"/>
  <c r="C439" i="241"/>
  <c r="D442" i="240"/>
  <c r="C443" i="240"/>
  <c r="D438" i="229"/>
  <c r="C439" i="229"/>
  <c r="D432" i="227"/>
  <c r="D436" i="232"/>
  <c r="C437" i="232"/>
  <c r="D434" i="233"/>
  <c r="C435" i="233"/>
  <c r="G443" i="225"/>
  <c r="A441" i="225"/>
  <c r="D441" i="225" s="1" a="1"/>
  <c r="H444" i="225"/>
  <c r="D403" i="231"/>
  <c r="A443" i="228"/>
  <c r="D440" i="226"/>
  <c r="C474" i="231"/>
  <c r="B444" i="227"/>
  <c r="B434" i="237"/>
  <c r="D454" i="134"/>
  <c r="A427" i="134"/>
  <c r="B434" i="232"/>
  <c r="C449" i="228"/>
  <c r="B447" i="228"/>
  <c r="A444" i="229"/>
  <c r="C455" i="134"/>
  <c r="A437" i="232"/>
  <c r="D419" i="230"/>
  <c r="B449" i="226"/>
  <c r="B429" i="230"/>
  <c r="A444" i="227"/>
  <c r="C452" i="226"/>
  <c r="A410" i="231"/>
  <c r="A425" i="230"/>
  <c r="B411" i="231"/>
  <c r="A435" i="237"/>
  <c r="B427" i="134"/>
  <c r="A443" i="226"/>
  <c r="B448" i="229"/>
  <c r="B442" i="233"/>
  <c r="D448" i="228"/>
  <c r="A443" i="233"/>
  <c r="D439" i="241" l="1"/>
  <c r="C440" i="241"/>
  <c r="D443" i="240"/>
  <c r="C444" i="240"/>
  <c r="D439" i="229"/>
  <c r="C440" i="229"/>
  <c r="D433" i="227"/>
  <c r="D437" i="232"/>
  <c r="C438" i="232"/>
  <c r="D435" i="233"/>
  <c r="C436" i="233"/>
  <c r="G444" i="225"/>
  <c r="A442" i="225"/>
  <c r="D442" i="225" s="1" a="1"/>
  <c r="H445" i="225"/>
  <c r="C450" i="228"/>
  <c r="C475" i="231"/>
  <c r="A438" i="232"/>
  <c r="B412" i="231"/>
  <c r="A444" i="233"/>
  <c r="A445" i="229"/>
  <c r="B443" i="233"/>
  <c r="A436" i="237"/>
  <c r="B449" i="229"/>
  <c r="C456" i="134"/>
  <c r="D455" i="134"/>
  <c r="B450" i="226"/>
  <c r="A411" i="231"/>
  <c r="A445" i="227"/>
  <c r="A444" i="228"/>
  <c r="B445" i="227"/>
  <c r="A426" i="230"/>
  <c r="D420" i="230"/>
  <c r="D441" i="226"/>
  <c r="D404" i="231"/>
  <c r="A428" i="134"/>
  <c r="C453" i="226"/>
  <c r="B435" i="232"/>
  <c r="B435" i="237"/>
  <c r="A444" i="226"/>
  <c r="D449" i="228"/>
  <c r="B448" i="228"/>
  <c r="B430" i="230"/>
  <c r="B428" i="134"/>
  <c r="D440" i="241" l="1"/>
  <c r="C441" i="241"/>
  <c r="D444" i="240"/>
  <c r="C445" i="240"/>
  <c r="D440" i="229"/>
  <c r="C441" i="229"/>
  <c r="D434" i="227"/>
  <c r="D438" i="232"/>
  <c r="C439" i="232"/>
  <c r="D436" i="233"/>
  <c r="C437" i="233"/>
  <c r="G445" i="225"/>
  <c r="A443" i="225"/>
  <c r="D443" i="225" s="1" a="1"/>
  <c r="H446" i="225"/>
  <c r="A445" i="228"/>
  <c r="A429" i="134"/>
  <c r="B444" i="233"/>
  <c r="B449" i="228"/>
  <c r="A446" i="229"/>
  <c r="D450" i="228"/>
  <c r="A445" i="233"/>
  <c r="B436" i="237"/>
  <c r="D456" i="134"/>
  <c r="B451" i="226"/>
  <c r="A446" i="227"/>
  <c r="B431" i="230"/>
  <c r="B446" i="227"/>
  <c r="D442" i="226"/>
  <c r="D421" i="230"/>
  <c r="A427" i="230"/>
  <c r="A437" i="237"/>
  <c r="B429" i="134"/>
  <c r="C476" i="231"/>
  <c r="D405" i="231"/>
  <c r="B436" i="232"/>
  <c r="C454" i="226"/>
  <c r="A439" i="232"/>
  <c r="B413" i="231"/>
  <c r="A445" i="226"/>
  <c r="C457" i="134"/>
  <c r="B450" i="229"/>
  <c r="A412" i="231"/>
  <c r="C451" i="228"/>
  <c r="D441" i="241" l="1"/>
  <c r="C442" i="241"/>
  <c r="D445" i="240"/>
  <c r="C446" i="240"/>
  <c r="D441" i="229"/>
  <c r="C442" i="229"/>
  <c r="D435" i="227"/>
  <c r="D439" i="232"/>
  <c r="C440" i="232"/>
  <c r="D437" i="233"/>
  <c r="C438" i="233"/>
  <c r="G446" i="225"/>
  <c r="A444" i="225"/>
  <c r="D444" i="225" s="1" a="1"/>
  <c r="H447" i="225"/>
  <c r="A428" i="230"/>
  <c r="A440" i="232"/>
  <c r="A413" i="231"/>
  <c r="D406" i="231"/>
  <c r="D443" i="226"/>
  <c r="B450" i="228"/>
  <c r="A438" i="237"/>
  <c r="B452" i="226"/>
  <c r="C455" i="226"/>
  <c r="B445" i="233"/>
  <c r="B451" i="229"/>
  <c r="D451" i="228"/>
  <c r="D457" i="134"/>
  <c r="C477" i="231"/>
  <c r="D422" i="230"/>
  <c r="B414" i="231"/>
  <c r="A447" i="229"/>
  <c r="C458" i="134"/>
  <c r="A446" i="226"/>
  <c r="B430" i="134"/>
  <c r="A446" i="233"/>
  <c r="B447" i="227"/>
  <c r="B437" i="237"/>
  <c r="B437" i="232"/>
  <c r="A446" i="228"/>
  <c r="A447" i="227"/>
  <c r="A430" i="134"/>
  <c r="B432" i="230"/>
  <c r="C452" i="228"/>
  <c r="D442" i="241" l="1"/>
  <c r="C443" i="241"/>
  <c r="D446" i="240"/>
  <c r="C447" i="240"/>
  <c r="D442" i="229"/>
  <c r="C443" i="229"/>
  <c r="D436" i="227"/>
  <c r="D440" i="232"/>
  <c r="C441" i="232"/>
  <c r="D438" i="233"/>
  <c r="C439" i="233"/>
  <c r="G447" i="225"/>
  <c r="A445" i="225"/>
  <c r="D445" i="225" s="1" a="1"/>
  <c r="H448" i="225"/>
  <c r="A429" i="230"/>
  <c r="C453" i="228"/>
  <c r="A448" i="227"/>
  <c r="D423" i="230"/>
  <c r="C456" i="226"/>
  <c r="B448" i="227"/>
  <c r="D452" i="228"/>
  <c r="B451" i="228"/>
  <c r="B438" i="237"/>
  <c r="B415" i="231"/>
  <c r="A431" i="134"/>
  <c r="A441" i="232"/>
  <c r="A447" i="228"/>
  <c r="B433" i="230"/>
  <c r="B453" i="226"/>
  <c r="A414" i="231"/>
  <c r="D458" i="134"/>
  <c r="B452" i="229"/>
  <c r="D444" i="226"/>
  <c r="C478" i="231"/>
  <c r="A448" i="229"/>
  <c r="A447" i="226"/>
  <c r="A439" i="237"/>
  <c r="A447" i="233"/>
  <c r="B446" i="233"/>
  <c r="B438" i="232"/>
  <c r="C459" i="134"/>
  <c r="B431" i="134"/>
  <c r="D407" i="231"/>
  <c r="D443" i="241" l="1"/>
  <c r="C444" i="241"/>
  <c r="D447" i="240"/>
  <c r="C448" i="240"/>
  <c r="D443" i="229"/>
  <c r="C444" i="229"/>
  <c r="D437" i="227"/>
  <c r="D441" i="232"/>
  <c r="C442" i="232"/>
  <c r="D439" i="233"/>
  <c r="C440" i="233"/>
  <c r="G448" i="225"/>
  <c r="A446" i="225"/>
  <c r="D446" i="225" s="1" a="1"/>
  <c r="H449" i="225"/>
  <c r="A448" i="226"/>
  <c r="A415" i="231"/>
  <c r="A430" i="230"/>
  <c r="A449" i="227"/>
  <c r="A448" i="233"/>
  <c r="A449" i="229"/>
  <c r="B447" i="233"/>
  <c r="A440" i="237"/>
  <c r="D459" i="134"/>
  <c r="C457" i="226"/>
  <c r="C454" i="228"/>
  <c r="C460" i="134"/>
  <c r="A448" i="228"/>
  <c r="B454" i="226"/>
  <c r="B432" i="134"/>
  <c r="A432" i="134"/>
  <c r="B449" i="227"/>
  <c r="B452" i="228"/>
  <c r="B416" i="231"/>
  <c r="C479" i="231"/>
  <c r="B439" i="237"/>
  <c r="D453" i="228"/>
  <c r="D424" i="230"/>
  <c r="B439" i="232"/>
  <c r="D445" i="226"/>
  <c r="D408" i="231"/>
  <c r="A442" i="232"/>
  <c r="B434" i="230"/>
  <c r="B453" i="229"/>
  <c r="D444" i="241" l="1"/>
  <c r="C445" i="241"/>
  <c r="D448" i="240"/>
  <c r="C449" i="240"/>
  <c r="D444" i="229"/>
  <c r="C445" i="229"/>
  <c r="D438" i="227"/>
  <c r="D442" i="232"/>
  <c r="C443" i="232"/>
  <c r="D440" i="233"/>
  <c r="C441" i="233"/>
  <c r="G449" i="225"/>
  <c r="A447" i="225"/>
  <c r="D447" i="225" s="1" a="1"/>
  <c r="H450" i="225"/>
  <c r="B440" i="232"/>
  <c r="A450" i="229"/>
  <c r="A441" i="237"/>
  <c r="C455" i="228"/>
  <c r="A449" i="226"/>
  <c r="B450" i="227"/>
  <c r="A449" i="228"/>
  <c r="B440" i="237"/>
  <c r="A431" i="230"/>
  <c r="D425" i="230"/>
  <c r="A443" i="232"/>
  <c r="B435" i="230"/>
  <c r="B417" i="231"/>
  <c r="B453" i="228"/>
  <c r="A450" i="227"/>
  <c r="B454" i="229"/>
  <c r="A449" i="233"/>
  <c r="D460" i="134"/>
  <c r="C461" i="134"/>
  <c r="D454" i="228"/>
  <c r="B455" i="226"/>
  <c r="D409" i="231"/>
  <c r="A416" i="231"/>
  <c r="C458" i="226"/>
  <c r="C480" i="231"/>
  <c r="B433" i="134"/>
  <c r="A433" i="134"/>
  <c r="D446" i="226"/>
  <c r="B448" i="233"/>
  <c r="D445" i="241" l="1"/>
  <c r="C446" i="241"/>
  <c r="D449" i="240"/>
  <c r="C450" i="240"/>
  <c r="D445" i="229"/>
  <c r="C446" i="229"/>
  <c r="D439" i="227"/>
  <c r="D443" i="232"/>
  <c r="C444" i="232"/>
  <c r="D441" i="233"/>
  <c r="C442" i="233"/>
  <c r="G450" i="225"/>
  <c r="A448" i="225"/>
  <c r="D448" i="225" s="1" a="1"/>
  <c r="H451" i="225"/>
  <c r="C462" i="134"/>
  <c r="D461" i="134"/>
  <c r="A450" i="233"/>
  <c r="C459" i="226"/>
  <c r="B436" i="230"/>
  <c r="A442" i="237"/>
  <c r="D426" i="230"/>
  <c r="B455" i="229"/>
  <c r="C481" i="231"/>
  <c r="B454" i="228"/>
  <c r="A432" i="230"/>
  <c r="B418" i="231"/>
  <c r="B451" i="227"/>
  <c r="A417" i="231"/>
  <c r="B434" i="134"/>
  <c r="B456" i="226"/>
  <c r="A434" i="134"/>
  <c r="A450" i="226"/>
  <c r="A444" i="232"/>
  <c r="D447" i="226"/>
  <c r="B441" i="237"/>
  <c r="B441" i="232"/>
  <c r="A451" i="229"/>
  <c r="D410" i="231"/>
  <c r="A451" i="227"/>
  <c r="A450" i="228"/>
  <c r="C456" i="228"/>
  <c r="D455" i="228"/>
  <c r="B449" i="233"/>
  <c r="D446" i="241" l="1"/>
  <c r="C447" i="241"/>
  <c r="D450" i="240"/>
  <c r="C451" i="240"/>
  <c r="D446" i="229"/>
  <c r="C447" i="229"/>
  <c r="D440" i="227"/>
  <c r="D444" i="232"/>
  <c r="C445" i="232"/>
  <c r="D442" i="233"/>
  <c r="C443" i="233"/>
  <c r="G451" i="225"/>
  <c r="A449" i="225"/>
  <c r="D449" i="225" s="1" a="1"/>
  <c r="H452" i="225"/>
  <c r="B456" i="229"/>
  <c r="C457" i="228"/>
  <c r="C460" i="226"/>
  <c r="B435" i="134"/>
  <c r="D427" i="230"/>
  <c r="B457" i="226"/>
  <c r="A443" i="237"/>
  <c r="D448" i="226"/>
  <c r="C463" i="134"/>
  <c r="A452" i="227"/>
  <c r="D456" i="228"/>
  <c r="A435" i="134"/>
  <c r="B455" i="228"/>
  <c r="B419" i="231"/>
  <c r="A451" i="226"/>
  <c r="A418" i="231"/>
  <c r="B442" i="232"/>
  <c r="B450" i="233"/>
  <c r="A452" i="229"/>
  <c r="A433" i="230"/>
  <c r="B437" i="230"/>
  <c r="B442" i="237"/>
  <c r="C482" i="231"/>
  <c r="A451" i="233"/>
  <c r="A451" i="228"/>
  <c r="B452" i="227"/>
  <c r="D462" i="134"/>
  <c r="D411" i="231"/>
  <c r="A445" i="232"/>
  <c r="D447" i="241" l="1"/>
  <c r="C448" i="241"/>
  <c r="D451" i="240"/>
  <c r="C452" i="240"/>
  <c r="D447" i="229"/>
  <c r="C448" i="229"/>
  <c r="D441" i="227"/>
  <c r="D445" i="232"/>
  <c r="C446" i="232"/>
  <c r="D443" i="233"/>
  <c r="C444" i="233"/>
  <c r="G452" i="225"/>
  <c r="A450" i="225"/>
  <c r="D450" i="225" s="1" a="1"/>
  <c r="H453" i="225"/>
  <c r="C483" i="231"/>
  <c r="B438" i="230"/>
  <c r="A419" i="231"/>
  <c r="D457" i="228"/>
  <c r="A453" i="227"/>
  <c r="B443" i="237"/>
  <c r="B453" i="227"/>
  <c r="A453" i="229"/>
  <c r="D463" i="134"/>
  <c r="A452" i="228"/>
  <c r="B458" i="226"/>
  <c r="B420" i="231"/>
  <c r="C464" i="134"/>
  <c r="B451" i="233"/>
  <c r="B457" i="229"/>
  <c r="A452" i="233"/>
  <c r="B436" i="134"/>
  <c r="A452" i="226"/>
  <c r="D449" i="226"/>
  <c r="A434" i="230"/>
  <c r="D428" i="230"/>
  <c r="A436" i="134"/>
  <c r="B456" i="228"/>
  <c r="A446" i="232"/>
  <c r="C458" i="228"/>
  <c r="B443" i="232"/>
  <c r="A444" i="237"/>
  <c r="C461" i="226"/>
  <c r="D412" i="231"/>
  <c r="D448" i="241" l="1"/>
  <c r="C449" i="241"/>
  <c r="D452" i="240"/>
  <c r="C453" i="240"/>
  <c r="D448" i="229"/>
  <c r="C449" i="229"/>
  <c r="D442" i="227"/>
  <c r="D446" i="232"/>
  <c r="C447" i="232"/>
  <c r="D444" i="233"/>
  <c r="C445" i="233"/>
  <c r="G453" i="225"/>
  <c r="A451" i="225"/>
  <c r="D451" i="225" s="1" a="1"/>
  <c r="H454" i="225"/>
  <c r="B421" i="231"/>
  <c r="B458" i="229"/>
  <c r="B444" i="237"/>
  <c r="A453" i="233"/>
  <c r="A454" i="227"/>
  <c r="A445" i="237"/>
  <c r="B439" i="230"/>
  <c r="C459" i="228"/>
  <c r="B457" i="228"/>
  <c r="A453" i="226"/>
  <c r="B444" i="232"/>
  <c r="A454" i="229"/>
  <c r="D450" i="226"/>
  <c r="C484" i="231"/>
  <c r="D429" i="230"/>
  <c r="B454" i="227"/>
  <c r="B459" i="226"/>
  <c r="C465" i="134"/>
  <c r="A435" i="230"/>
  <c r="D413" i="231"/>
  <c r="B437" i="134"/>
  <c r="C462" i="226"/>
  <c r="A437" i="134"/>
  <c r="D458" i="228"/>
  <c r="A447" i="232"/>
  <c r="A420" i="231"/>
  <c r="B452" i="233"/>
  <c r="D464" i="134"/>
  <c r="A453" i="228"/>
  <c r="D449" i="241" l="1"/>
  <c r="C450" i="241"/>
  <c r="D453" i="240"/>
  <c r="C454" i="240"/>
  <c r="C466" i="134"/>
  <c r="D465" i="134"/>
  <c r="D449" i="229"/>
  <c r="C450" i="229"/>
  <c r="D443" i="227"/>
  <c r="D447" i="232"/>
  <c r="C448" i="232"/>
  <c r="D445" i="233"/>
  <c r="C446" i="233"/>
  <c r="G454" i="225"/>
  <c r="A452" i="225"/>
  <c r="D452" i="225" s="1" a="1"/>
  <c r="H455" i="225"/>
  <c r="B422" i="231"/>
  <c r="A421" i="231"/>
  <c r="A448" i="232"/>
  <c r="A455" i="227"/>
  <c r="B445" i="232"/>
  <c r="A454" i="233"/>
  <c r="D451" i="226"/>
  <c r="C463" i="226"/>
  <c r="B445" i="237"/>
  <c r="B455" i="227"/>
  <c r="B440" i="230"/>
  <c r="A438" i="134"/>
  <c r="B458" i="228"/>
  <c r="A455" i="229"/>
  <c r="B453" i="233"/>
  <c r="A454" i="226"/>
  <c r="A436" i="230"/>
  <c r="D459" i="228"/>
  <c r="C460" i="228"/>
  <c r="A446" i="237"/>
  <c r="B459" i="229"/>
  <c r="B438" i="134"/>
  <c r="B460" i="226"/>
  <c r="C485" i="231"/>
  <c r="A454" i="228"/>
  <c r="D414" i="231"/>
  <c r="D430" i="230"/>
  <c r="D450" i="241" l="1"/>
  <c r="C451" i="241"/>
  <c r="D454" i="240"/>
  <c r="C455" i="240"/>
  <c r="C467" i="134"/>
  <c r="D466" i="134"/>
  <c r="D450" i="229"/>
  <c r="C451" i="229"/>
  <c r="D444" i="227"/>
  <c r="D448" i="232"/>
  <c r="C449" i="232"/>
  <c r="D446" i="233"/>
  <c r="C447" i="233"/>
  <c r="G455" i="225"/>
  <c r="A453" i="225"/>
  <c r="D453" i="225" s="1" a="1"/>
  <c r="H456" i="225"/>
  <c r="B446" i="237"/>
  <c r="B456" i="227"/>
  <c r="A455" i="233"/>
  <c r="A422" i="231"/>
  <c r="A449" i="232"/>
  <c r="A439" i="134"/>
  <c r="A447" i="237"/>
  <c r="A437" i="230"/>
  <c r="D460" i="228"/>
  <c r="B446" i="232"/>
  <c r="C461" i="228"/>
  <c r="D452" i="226"/>
  <c r="A456" i="229"/>
  <c r="A456" i="227"/>
  <c r="B461" i="226"/>
  <c r="B439" i="134"/>
  <c r="B459" i="228"/>
  <c r="A455" i="228"/>
  <c r="B423" i="231"/>
  <c r="C464" i="226"/>
  <c r="B454" i="233"/>
  <c r="C486" i="231"/>
  <c r="D415" i="231"/>
  <c r="A455" i="226"/>
  <c r="D431" i="230"/>
  <c r="B460" i="229"/>
  <c r="B441" i="230"/>
  <c r="D451" i="241" l="1"/>
  <c r="C452" i="241"/>
  <c r="D455" i="240"/>
  <c r="C456" i="240"/>
  <c r="D467" i="134"/>
  <c r="C468" i="134"/>
  <c r="D451" i="229"/>
  <c r="C452" i="229"/>
  <c r="D445" i="227"/>
  <c r="D449" i="232"/>
  <c r="C450" i="232"/>
  <c r="D447" i="233"/>
  <c r="C448" i="233"/>
  <c r="G456" i="225"/>
  <c r="A454" i="225"/>
  <c r="D454" i="225" s="1" a="1"/>
  <c r="H457" i="225"/>
  <c r="B442" i="230"/>
  <c r="B457" i="227"/>
  <c r="B462" i="226"/>
  <c r="A448" i="237"/>
  <c r="A440" i="134"/>
  <c r="B461" i="229"/>
  <c r="A456" i="233"/>
  <c r="B447" i="232"/>
  <c r="B455" i="233"/>
  <c r="C462" i="228"/>
  <c r="B447" i="237"/>
  <c r="B440" i="134"/>
  <c r="A423" i="231"/>
  <c r="B460" i="228"/>
  <c r="C465" i="226"/>
  <c r="A457" i="227"/>
  <c r="B424" i="231"/>
  <c r="A457" i="229"/>
  <c r="D416" i="231"/>
  <c r="A456" i="228"/>
  <c r="A450" i="232"/>
  <c r="D453" i="226"/>
  <c r="C487" i="231"/>
  <c r="D432" i="230"/>
  <c r="A438" i="230"/>
  <c r="A456" i="226"/>
  <c r="D461" i="228"/>
  <c r="D452" i="241" l="1"/>
  <c r="C453" i="241"/>
  <c r="D456" i="240"/>
  <c r="C457" i="240"/>
  <c r="C469" i="134"/>
  <c r="D468" i="134"/>
  <c r="D452" i="229"/>
  <c r="C453" i="229"/>
  <c r="D446" i="227"/>
  <c r="D450" i="232"/>
  <c r="C451" i="232"/>
  <c r="D448" i="233"/>
  <c r="C449" i="233"/>
  <c r="G457" i="225"/>
  <c r="A455" i="225"/>
  <c r="D455" i="225" s="1" a="1"/>
  <c r="H458" i="225"/>
  <c r="Q135" i="158"/>
  <c r="C466" i="226"/>
  <c r="B441" i="134"/>
  <c r="A458" i="227"/>
  <c r="A457" i="228"/>
  <c r="D454" i="226"/>
  <c r="A457" i="233"/>
  <c r="B448" i="232"/>
  <c r="A439" i="230"/>
  <c r="C463" i="228"/>
  <c r="A451" i="232"/>
  <c r="A424" i="231"/>
  <c r="D433" i="230"/>
  <c r="B458" i="227"/>
  <c r="C488" i="231"/>
  <c r="B461" i="228"/>
  <c r="A441" i="134"/>
  <c r="A458" i="229"/>
  <c r="B443" i="230"/>
  <c r="A449" i="237"/>
  <c r="D462" i="228"/>
  <c r="B463" i="226"/>
  <c r="D417" i="231"/>
  <c r="B456" i="233"/>
  <c r="B425" i="231"/>
  <c r="B462" i="229"/>
  <c r="A457" i="226"/>
  <c r="B448" i="237"/>
  <c r="D453" i="241" l="1"/>
  <c r="C454" i="241"/>
  <c r="D457" i="240"/>
  <c r="C458" i="240"/>
  <c r="C470" i="134"/>
  <c r="C471" i="134" s="1"/>
  <c r="D469" i="134"/>
  <c r="D453" i="229"/>
  <c r="C454" i="229"/>
  <c r="D447" i="227"/>
  <c r="D451" i="232"/>
  <c r="C452" i="232"/>
  <c r="D449" i="233"/>
  <c r="C450" i="233"/>
  <c r="G458" i="225"/>
  <c r="A456" i="225"/>
  <c r="D456" i="225" s="1" a="1"/>
  <c r="H459" i="225"/>
  <c r="A458" i="233"/>
  <c r="B449" i="237"/>
  <c r="A452" i="232"/>
  <c r="D455" i="226"/>
  <c r="B444" i="230"/>
  <c r="A450" i="237"/>
  <c r="A459" i="227"/>
  <c r="B459" i="227"/>
  <c r="A459" i="229"/>
  <c r="B463" i="229"/>
  <c r="D463" i="228"/>
  <c r="A458" i="226"/>
  <c r="B457" i="233"/>
  <c r="B442" i="134"/>
  <c r="D418" i="231"/>
  <c r="A458" i="228"/>
  <c r="B426" i="231"/>
  <c r="A440" i="230"/>
  <c r="B464" i="226"/>
  <c r="A442" i="134"/>
  <c r="B449" i="232"/>
  <c r="A425" i="231"/>
  <c r="C467" i="226"/>
  <c r="B462" i="228"/>
  <c r="D434" i="230"/>
  <c r="C464" i="228"/>
  <c r="C489" i="231"/>
  <c r="D454" i="241" l="1"/>
  <c r="C455" i="241"/>
  <c r="D458" i="240"/>
  <c r="C459" i="240"/>
  <c r="C472" i="134"/>
  <c r="D470" i="134"/>
  <c r="D471" i="134" s="1"/>
  <c r="D454" i="229"/>
  <c r="C455" i="229"/>
  <c r="D448" i="227"/>
  <c r="D452" i="232"/>
  <c r="C453" i="232"/>
  <c r="D450" i="233"/>
  <c r="C451" i="233"/>
  <c r="G459" i="225"/>
  <c r="A457" i="225"/>
  <c r="D457" i="225" s="1" a="1"/>
  <c r="H460" i="225"/>
  <c r="A426" i="231"/>
  <c r="B458" i="233"/>
  <c r="A441" i="230"/>
  <c r="B460" i="227"/>
  <c r="B443" i="134"/>
  <c r="B445" i="230"/>
  <c r="B450" i="232"/>
  <c r="A451" i="237"/>
  <c r="C490" i="231"/>
  <c r="B463" i="228"/>
  <c r="A460" i="227"/>
  <c r="B450" i="237"/>
  <c r="C465" i="228"/>
  <c r="A460" i="229"/>
  <c r="C468" i="226"/>
  <c r="B465" i="226"/>
  <c r="A459" i="226"/>
  <c r="A459" i="233"/>
  <c r="D464" i="228"/>
  <c r="D456" i="226"/>
  <c r="D419" i="231"/>
  <c r="A453" i="232"/>
  <c r="A443" i="134"/>
  <c r="A459" i="228"/>
  <c r="B464" i="229"/>
  <c r="B427" i="231"/>
  <c r="D435" i="230"/>
  <c r="D455" i="241" l="1"/>
  <c r="C456" i="241"/>
  <c r="D459" i="240"/>
  <c r="C460" i="240"/>
  <c r="C473" i="134"/>
  <c r="C474" i="134" s="1"/>
  <c r="C475" i="134" s="1"/>
  <c r="D472" i="134"/>
  <c r="D455" i="229"/>
  <c r="C456" i="229"/>
  <c r="D449" i="227"/>
  <c r="D453" i="232"/>
  <c r="C454" i="232"/>
  <c r="D451" i="233"/>
  <c r="C452" i="233"/>
  <c r="G460" i="225"/>
  <c r="A458" i="225"/>
  <c r="D458" i="225" s="1" a="1"/>
  <c r="H461" i="225"/>
  <c r="B464" i="228"/>
  <c r="A452" i="237"/>
  <c r="A461" i="227"/>
  <c r="B451" i="232"/>
  <c r="B428" i="231"/>
  <c r="A461" i="229"/>
  <c r="A442" i="230"/>
  <c r="B444" i="134"/>
  <c r="B451" i="237"/>
  <c r="A460" i="226"/>
  <c r="A454" i="232"/>
  <c r="A460" i="228"/>
  <c r="A460" i="233"/>
  <c r="D436" i="230"/>
  <c r="A427" i="231"/>
  <c r="D420" i="231"/>
  <c r="B461" i="227"/>
  <c r="C491" i="231"/>
  <c r="B459" i="233"/>
  <c r="B465" i="229"/>
  <c r="D465" i="228"/>
  <c r="A444" i="134"/>
  <c r="B446" i="230"/>
  <c r="C469" i="226"/>
  <c r="D457" i="226"/>
  <c r="C466" i="228"/>
  <c r="B466" i="226"/>
  <c r="D456" i="241" l="1"/>
  <c r="C457" i="241"/>
  <c r="D460" i="240"/>
  <c r="C461" i="240"/>
  <c r="D473" i="134"/>
  <c r="C476" i="134"/>
  <c r="D456" i="229"/>
  <c r="C457" i="229"/>
  <c r="D450" i="227"/>
  <c r="D454" i="232"/>
  <c r="C455" i="232"/>
  <c r="D452" i="233"/>
  <c r="C453" i="233"/>
  <c r="G461" i="225"/>
  <c r="A459" i="225"/>
  <c r="D459" i="225" s="1" a="1"/>
  <c r="H462" i="225"/>
  <c r="B452" i="237"/>
  <c r="D458" i="226"/>
  <c r="B447" i="230"/>
  <c r="B465" i="228"/>
  <c r="A453" i="237"/>
  <c r="C467" i="228"/>
  <c r="A443" i="230"/>
  <c r="A461" i="226"/>
  <c r="B462" i="227"/>
  <c r="A445" i="134"/>
  <c r="B466" i="229"/>
  <c r="B429" i="231"/>
  <c r="B445" i="134"/>
  <c r="A461" i="233"/>
  <c r="A428" i="231"/>
  <c r="A462" i="227"/>
  <c r="A462" i="229"/>
  <c r="D421" i="231"/>
  <c r="B460" i="233"/>
  <c r="A461" i="228"/>
  <c r="B467" i="226"/>
  <c r="B452" i="232"/>
  <c r="C470" i="226"/>
  <c r="D466" i="228"/>
  <c r="A455" i="232"/>
  <c r="D437" i="230"/>
  <c r="C492" i="231"/>
  <c r="D457" i="241" l="1"/>
  <c r="C458" i="241"/>
  <c r="D461" i="240"/>
  <c r="C462" i="240"/>
  <c r="D474" i="134"/>
  <c r="D475" i="134" s="1"/>
  <c r="C477" i="134"/>
  <c r="D457" i="229"/>
  <c r="C458" i="229"/>
  <c r="D451" i="227"/>
  <c r="D455" i="232"/>
  <c r="C456" i="232"/>
  <c r="D453" i="233"/>
  <c r="C454" i="233"/>
  <c r="G462" i="225"/>
  <c r="A460" i="225"/>
  <c r="D460" i="225" s="1" a="1"/>
  <c r="H463" i="225"/>
  <c r="A454" i="237"/>
  <c r="A462" i="228"/>
  <c r="A429" i="231"/>
  <c r="B448" i="230"/>
  <c r="A463" i="229"/>
  <c r="B461" i="233"/>
  <c r="B468" i="226"/>
  <c r="D459" i="226"/>
  <c r="B453" i="232"/>
  <c r="B453" i="237"/>
  <c r="D438" i="230"/>
  <c r="B467" i="229"/>
  <c r="B446" i="134"/>
  <c r="C493" i="231"/>
  <c r="A463" i="227"/>
  <c r="C471" i="226"/>
  <c r="A446" i="134"/>
  <c r="A462" i="233"/>
  <c r="A462" i="226"/>
  <c r="A456" i="232"/>
  <c r="A444" i="230"/>
  <c r="B466" i="228"/>
  <c r="D422" i="231"/>
  <c r="D467" i="228"/>
  <c r="C468" i="228"/>
  <c r="B463" i="227"/>
  <c r="B430" i="231"/>
  <c r="D458" i="241" l="1"/>
  <c r="C459" i="241"/>
  <c r="D462" i="240"/>
  <c r="C463" i="240"/>
  <c r="D476" i="134"/>
  <c r="C478" i="134"/>
  <c r="D458" i="229"/>
  <c r="C459" i="229"/>
  <c r="D452" i="227"/>
  <c r="D456" i="232"/>
  <c r="C457" i="232"/>
  <c r="D454" i="233"/>
  <c r="C455" i="233"/>
  <c r="G463" i="225"/>
  <c r="A461" i="225"/>
  <c r="D461" i="225" s="1" a="1"/>
  <c r="H464" i="225"/>
  <c r="B431" i="231"/>
  <c r="B468" i="229"/>
  <c r="A430" i="231"/>
  <c r="A463" i="226"/>
  <c r="C469" i="228"/>
  <c r="B449" i="230"/>
  <c r="D423" i="231"/>
  <c r="B464" i="227"/>
  <c r="A463" i="228"/>
  <c r="A457" i="232"/>
  <c r="B469" i="226"/>
  <c r="A464" i="229"/>
  <c r="B454" i="232"/>
  <c r="A445" i="230"/>
  <c r="A447" i="134"/>
  <c r="B467" i="228"/>
  <c r="C472" i="226"/>
  <c r="A455" i="237"/>
  <c r="D439" i="230"/>
  <c r="C494" i="231"/>
  <c r="B462" i="233"/>
  <c r="B447" i="134"/>
  <c r="D468" i="228"/>
  <c r="A464" i="227"/>
  <c r="D460" i="226"/>
  <c r="B454" i="237"/>
  <c r="A463" i="233"/>
  <c r="D459" i="241" l="1"/>
  <c r="C460" i="241"/>
  <c r="D463" i="240"/>
  <c r="C464" i="240"/>
  <c r="C479" i="134"/>
  <c r="D477" i="134"/>
  <c r="D459" i="229"/>
  <c r="C460" i="229"/>
  <c r="D453" i="227"/>
  <c r="D457" i="232"/>
  <c r="C458" i="232"/>
  <c r="D455" i="233"/>
  <c r="C456" i="233"/>
  <c r="G464" i="225"/>
  <c r="A462" i="225"/>
  <c r="D462" i="225" s="1" a="1"/>
  <c r="H465" i="225"/>
  <c r="B448" i="134"/>
  <c r="A465" i="229"/>
  <c r="A465" i="227"/>
  <c r="B463" i="233"/>
  <c r="B455" i="237"/>
  <c r="B470" i="226"/>
  <c r="B455" i="232"/>
  <c r="A458" i="232"/>
  <c r="D461" i="226"/>
  <c r="B468" i="228"/>
  <c r="D440" i="230"/>
  <c r="B465" i="227"/>
  <c r="A464" i="233"/>
  <c r="A464" i="226"/>
  <c r="A456" i="237"/>
  <c r="D424" i="231"/>
  <c r="A448" i="134"/>
  <c r="B432" i="231"/>
  <c r="A431" i="231"/>
  <c r="B450" i="230"/>
  <c r="C470" i="228"/>
  <c r="D469" i="228"/>
  <c r="B469" i="229"/>
  <c r="C473" i="226"/>
  <c r="A464" i="228"/>
  <c r="A446" i="230"/>
  <c r="C495" i="231"/>
  <c r="D460" i="241" l="1"/>
  <c r="C461" i="241"/>
  <c r="D464" i="240"/>
  <c r="C465" i="240"/>
  <c r="C480" i="134"/>
  <c r="D478" i="134"/>
  <c r="D460" i="229"/>
  <c r="C461" i="229"/>
  <c r="D454" i="227"/>
  <c r="D458" i="232"/>
  <c r="C459" i="232"/>
  <c r="D456" i="233"/>
  <c r="C457" i="233"/>
  <c r="G465" i="225"/>
  <c r="A463" i="225"/>
  <c r="D463" i="225" s="1" a="1"/>
  <c r="H466" i="225"/>
  <c r="D441" i="230"/>
  <c r="B451" i="230"/>
  <c r="B464" i="233"/>
  <c r="C474" i="226"/>
  <c r="B433" i="231"/>
  <c r="D470" i="228"/>
  <c r="A457" i="237"/>
  <c r="B470" i="229"/>
  <c r="A459" i="232"/>
  <c r="A447" i="230"/>
  <c r="D462" i="226"/>
  <c r="A466" i="227"/>
  <c r="C471" i="228"/>
  <c r="B456" i="232"/>
  <c r="B466" i="227"/>
  <c r="B467" i="227" s="1"/>
  <c r="A449" i="134"/>
  <c r="B449" i="134"/>
  <c r="A465" i="226"/>
  <c r="B471" i="226"/>
  <c r="A432" i="231"/>
  <c r="A465" i="228"/>
  <c r="A465" i="233"/>
  <c r="D425" i="231"/>
  <c r="A466" i="229"/>
  <c r="B469" i="228"/>
  <c r="B456" i="237"/>
  <c r="C496" i="231"/>
  <c r="D461" i="241" l="1"/>
  <c r="C462" i="241"/>
  <c r="D465" i="240"/>
  <c r="C466" i="240"/>
  <c r="D479" i="134"/>
  <c r="C481" i="134"/>
  <c r="D461" i="229"/>
  <c r="C462" i="229"/>
  <c r="D455" i="227"/>
  <c r="D459" i="232"/>
  <c r="C460" i="232"/>
  <c r="D457" i="233"/>
  <c r="C458" i="233"/>
  <c r="G466" i="225"/>
  <c r="A464" i="225"/>
  <c r="D464" i="225" s="1" a="1"/>
  <c r="H467" i="225"/>
  <c r="B457" i="232"/>
  <c r="D463" i="226"/>
  <c r="B471" i="229"/>
  <c r="B472" i="226"/>
  <c r="A460" i="232"/>
  <c r="C475" i="226"/>
  <c r="B457" i="237"/>
  <c r="C472" i="228"/>
  <c r="B470" i="228"/>
  <c r="B465" i="233"/>
  <c r="B450" i="134"/>
  <c r="D471" i="228"/>
  <c r="D442" i="230"/>
  <c r="B452" i="230"/>
  <c r="C497" i="231"/>
  <c r="A466" i="226"/>
  <c r="A467" i="227"/>
  <c r="A458" i="237"/>
  <c r="A467" i="229"/>
  <c r="A448" i="230"/>
  <c r="D426" i="231"/>
  <c r="A450" i="134"/>
  <c r="A466" i="233"/>
  <c r="B468" i="227"/>
  <c r="B434" i="231"/>
  <c r="A433" i="231"/>
  <c r="A466" i="228"/>
  <c r="D462" i="241" l="1"/>
  <c r="C463" i="241"/>
  <c r="D466" i="240"/>
  <c r="C467" i="240"/>
  <c r="D480" i="134"/>
  <c r="D481" i="134" s="1"/>
  <c r="C482" i="134"/>
  <c r="D462" i="229"/>
  <c r="C463" i="229"/>
  <c r="D456" i="227"/>
  <c r="D460" i="232"/>
  <c r="C461" i="232"/>
  <c r="D458" i="233"/>
  <c r="C459" i="233"/>
  <c r="G467" i="225"/>
  <c r="A465" i="225"/>
  <c r="D465" i="225" s="1" a="1"/>
  <c r="H468" i="225"/>
  <c r="D472" i="228"/>
  <c r="B469" i="227"/>
  <c r="B451" i="134"/>
  <c r="A467" i="228"/>
  <c r="B471" i="228"/>
  <c r="B453" i="230"/>
  <c r="A459" i="237"/>
  <c r="B435" i="231"/>
  <c r="B458" i="232"/>
  <c r="A467" i="233"/>
  <c r="B466" i="233"/>
  <c r="D464" i="226"/>
  <c r="A461" i="232"/>
  <c r="D443" i="230"/>
  <c r="D427" i="231"/>
  <c r="B472" i="229"/>
  <c r="C476" i="226"/>
  <c r="A434" i="231"/>
  <c r="B473" i="226"/>
  <c r="C473" i="228"/>
  <c r="C498" i="231"/>
  <c r="A468" i="227"/>
  <c r="A449" i="230"/>
  <c r="A468" i="229"/>
  <c r="A451" i="134"/>
  <c r="A467" i="226"/>
  <c r="B458" i="237"/>
  <c r="D463" i="241" l="1"/>
  <c r="C464" i="241"/>
  <c r="D467" i="240"/>
  <c r="C468" i="240"/>
  <c r="C483" i="134"/>
  <c r="D482" i="134"/>
  <c r="D463" i="229"/>
  <c r="C464" i="229"/>
  <c r="D457" i="227"/>
  <c r="D461" i="232"/>
  <c r="C462" i="232"/>
  <c r="D459" i="233"/>
  <c r="C460" i="233"/>
  <c r="G468" i="225"/>
  <c r="A466" i="225"/>
  <c r="D466" i="225" s="1" a="1"/>
  <c r="H469" i="225"/>
  <c r="A468" i="228"/>
  <c r="D444" i="230"/>
  <c r="B473" i="229"/>
  <c r="A468" i="226"/>
  <c r="B467" i="233"/>
  <c r="B459" i="237"/>
  <c r="B472" i="228"/>
  <c r="A468" i="233"/>
  <c r="C474" i="228"/>
  <c r="A469" i="229"/>
  <c r="A469" i="227"/>
  <c r="C499" i="231"/>
  <c r="A462" i="232"/>
  <c r="B470" i="227"/>
  <c r="A435" i="231"/>
  <c r="D465" i="226"/>
  <c r="B474" i="226"/>
  <c r="A460" i="237"/>
  <c r="A450" i="230"/>
  <c r="D428" i="231"/>
  <c r="C477" i="226"/>
  <c r="A452" i="134"/>
  <c r="B436" i="231"/>
  <c r="B452" i="134"/>
  <c r="D473" i="228"/>
  <c r="B459" i="232"/>
  <c r="B454" i="230"/>
  <c r="D464" i="241" l="1"/>
  <c r="C465" i="241"/>
  <c r="D468" i="240"/>
  <c r="C469" i="240"/>
  <c r="C484" i="134"/>
  <c r="D483" i="134"/>
  <c r="D464" i="229"/>
  <c r="C465" i="229"/>
  <c r="D458" i="227"/>
  <c r="D462" i="232"/>
  <c r="C463" i="232"/>
  <c r="D460" i="233"/>
  <c r="C461" i="233"/>
  <c r="G469" i="225"/>
  <c r="A467" i="225"/>
  <c r="D467" i="225" s="1" a="1"/>
  <c r="H470" i="225"/>
  <c r="Q142" i="158"/>
  <c r="A451" i="230"/>
  <c r="B468" i="233"/>
  <c r="A436" i="231"/>
  <c r="B473" i="228"/>
  <c r="C500" i="231"/>
  <c r="D429" i="231"/>
  <c r="A470" i="229"/>
  <c r="C475" i="228"/>
  <c r="C478" i="226"/>
  <c r="A470" i="227"/>
  <c r="A461" i="237"/>
  <c r="A469" i="228"/>
  <c r="A453" i="134"/>
  <c r="B453" i="134"/>
  <c r="B474" i="229"/>
  <c r="D466" i="226"/>
  <c r="A469" i="226"/>
  <c r="B460" i="237"/>
  <c r="A463" i="232"/>
  <c r="B460" i="232"/>
  <c r="D445" i="230"/>
  <c r="A469" i="233"/>
  <c r="B471" i="227"/>
  <c r="D474" i="228"/>
  <c r="B455" i="230"/>
  <c r="B437" i="231"/>
  <c r="B475" i="226"/>
  <c r="D465" i="241" l="1"/>
  <c r="C466" i="241"/>
  <c r="D469" i="240"/>
  <c r="C470" i="240"/>
  <c r="D484" i="134"/>
  <c r="C485" i="134"/>
  <c r="C486" i="134" s="1"/>
  <c r="D465" i="229"/>
  <c r="C466" i="229"/>
  <c r="D459" i="227"/>
  <c r="D463" i="232"/>
  <c r="C464" i="232"/>
  <c r="D461" i="233"/>
  <c r="C462" i="233"/>
  <c r="G470" i="225"/>
  <c r="A468" i="225"/>
  <c r="D468" i="225" s="1" a="1"/>
  <c r="H471" i="225"/>
  <c r="B461" i="232"/>
  <c r="A437" i="231"/>
  <c r="A464" i="232"/>
  <c r="C476" i="228"/>
  <c r="B469" i="233"/>
  <c r="B476" i="226"/>
  <c r="D467" i="226"/>
  <c r="B461" i="237"/>
  <c r="B456" i="230"/>
  <c r="A470" i="228"/>
  <c r="A452" i="230"/>
  <c r="B454" i="134"/>
  <c r="A470" i="226"/>
  <c r="C479" i="226"/>
  <c r="D475" i="228"/>
  <c r="B475" i="229"/>
  <c r="A454" i="134"/>
  <c r="A462" i="237"/>
  <c r="A471" i="229"/>
  <c r="C501" i="231"/>
  <c r="B472" i="227"/>
  <c r="A471" i="227"/>
  <c r="D430" i="231"/>
  <c r="D446" i="230"/>
  <c r="B474" i="228"/>
  <c r="B438" i="231"/>
  <c r="A470" i="233"/>
  <c r="D466" i="241" l="1"/>
  <c r="C467" i="241"/>
  <c r="D470" i="240"/>
  <c r="C471" i="240"/>
  <c r="D485" i="134"/>
  <c r="D486" i="134" s="1"/>
  <c r="C487" i="134"/>
  <c r="C488" i="134" s="1"/>
  <c r="D466" i="229"/>
  <c r="C467" i="229"/>
  <c r="D460" i="227"/>
  <c r="D464" i="232"/>
  <c r="C465" i="232"/>
  <c r="D462" i="233"/>
  <c r="C463" i="233"/>
  <c r="G471" i="225"/>
  <c r="A469" i="225"/>
  <c r="D469" i="225" s="1" a="1"/>
  <c r="H472" i="225"/>
  <c r="B470" i="233"/>
  <c r="C502" i="231"/>
  <c r="A455" i="134"/>
  <c r="B439" i="231"/>
  <c r="B475" i="228"/>
  <c r="D468" i="226"/>
  <c r="B462" i="232"/>
  <c r="A463" i="237"/>
  <c r="B455" i="134"/>
  <c r="B476" i="229"/>
  <c r="A465" i="232"/>
  <c r="C477" i="228"/>
  <c r="B457" i="230"/>
  <c r="D431" i="231"/>
  <c r="D476" i="228"/>
  <c r="A471" i="233"/>
  <c r="A472" i="227"/>
  <c r="B473" i="227"/>
  <c r="A471" i="228"/>
  <c r="D447" i="230"/>
  <c r="A453" i="230"/>
  <c r="A471" i="226"/>
  <c r="B462" i="237"/>
  <c r="A472" i="229"/>
  <c r="A438" i="231"/>
  <c r="C480" i="226"/>
  <c r="B477" i="226"/>
  <c r="D467" i="241" l="1"/>
  <c r="C468" i="241"/>
  <c r="D471" i="240"/>
  <c r="C472" i="240"/>
  <c r="D487" i="134"/>
  <c r="D488" i="134" s="1"/>
  <c r="C489" i="134"/>
  <c r="D467" i="229"/>
  <c r="C468" i="229"/>
  <c r="D461" i="227"/>
  <c r="D465" i="232"/>
  <c r="C466" i="232"/>
  <c r="D463" i="233"/>
  <c r="C464" i="233"/>
  <c r="G472" i="225"/>
  <c r="A470" i="225"/>
  <c r="D470" i="225" s="1" a="1"/>
  <c r="H473" i="225"/>
  <c r="B458" i="230"/>
  <c r="D477" i="228"/>
  <c r="B478" i="226"/>
  <c r="D432" i="231"/>
  <c r="B471" i="233"/>
  <c r="B456" i="134"/>
  <c r="A472" i="228"/>
  <c r="B463" i="237"/>
  <c r="B463" i="232"/>
  <c r="A439" i="231"/>
  <c r="A473" i="227"/>
  <c r="A466" i="232"/>
  <c r="C481" i="226"/>
  <c r="C478" i="228"/>
  <c r="C503" i="231"/>
  <c r="A454" i="230"/>
  <c r="A473" i="229"/>
  <c r="A472" i="226"/>
  <c r="D469" i="226"/>
  <c r="A464" i="237"/>
  <c r="B440" i="231"/>
  <c r="B476" i="228"/>
  <c r="A456" i="134"/>
  <c r="B474" i="227"/>
  <c r="A472" i="233"/>
  <c r="B477" i="229"/>
  <c r="D448" i="230"/>
  <c r="D468" i="241" l="1"/>
  <c r="C469" i="241"/>
  <c r="C473" i="240"/>
  <c r="D472" i="240"/>
  <c r="C490" i="134"/>
  <c r="D489" i="134"/>
  <c r="D468" i="229"/>
  <c r="C469" i="229"/>
  <c r="D462" i="227"/>
  <c r="D466" i="232"/>
  <c r="C467" i="232"/>
  <c r="D464" i="233"/>
  <c r="C465" i="233"/>
  <c r="G473" i="225"/>
  <c r="A471" i="225"/>
  <c r="D471" i="225" s="1" a="1"/>
  <c r="H474" i="225"/>
  <c r="D449" i="230"/>
  <c r="D478" i="228"/>
  <c r="A440" i="231"/>
  <c r="A473" i="228"/>
  <c r="D470" i="226"/>
  <c r="A465" i="237"/>
  <c r="A473" i="233"/>
  <c r="A473" i="226"/>
  <c r="B464" i="232"/>
  <c r="C482" i="226"/>
  <c r="B472" i="233"/>
  <c r="A467" i="232"/>
  <c r="A457" i="134"/>
  <c r="B459" i="230"/>
  <c r="A474" i="227"/>
  <c r="B479" i="226"/>
  <c r="B441" i="231"/>
  <c r="B464" i="237"/>
  <c r="A474" i="229"/>
  <c r="D433" i="231"/>
  <c r="B478" i="229"/>
  <c r="C504" i="231"/>
  <c r="B457" i="134"/>
  <c r="B475" i="227"/>
  <c r="C479" i="228"/>
  <c r="B477" i="228"/>
  <c r="A455" i="230"/>
  <c r="D469" i="241" l="1"/>
  <c r="C470" i="241"/>
  <c r="C474" i="240"/>
  <c r="D473" i="240"/>
  <c r="C491" i="134"/>
  <c r="C492" i="134" s="1"/>
  <c r="D490" i="134"/>
  <c r="D469" i="229"/>
  <c r="C470" i="229"/>
  <c r="D463" i="227"/>
  <c r="D467" i="232"/>
  <c r="C468" i="232"/>
  <c r="D465" i="233"/>
  <c r="C466" i="233"/>
  <c r="G474" i="225"/>
  <c r="A472" i="225"/>
  <c r="D472" i="225" s="1" a="1"/>
  <c r="H475" i="225"/>
  <c r="B460" i="230"/>
  <c r="C505" i="231"/>
  <c r="B479" i="229"/>
  <c r="B458" i="134"/>
  <c r="A441" i="231"/>
  <c r="D471" i="226"/>
  <c r="B476" i="227"/>
  <c r="B465" i="237"/>
  <c r="A474" i="226"/>
  <c r="A468" i="232"/>
  <c r="B442" i="231"/>
  <c r="B473" i="233"/>
  <c r="A458" i="134"/>
  <c r="B465" i="232"/>
  <c r="A456" i="230"/>
  <c r="C480" i="228"/>
  <c r="A474" i="233"/>
  <c r="A466" i="237"/>
  <c r="B480" i="226"/>
  <c r="C483" i="226"/>
  <c r="D450" i="230"/>
  <c r="A474" i="228"/>
  <c r="D434" i="231"/>
  <c r="A475" i="229"/>
  <c r="B478" i="228"/>
  <c r="D479" i="228"/>
  <c r="A475" i="227"/>
  <c r="D470" i="241" l="1"/>
  <c r="C471" i="241"/>
  <c r="C475" i="240"/>
  <c r="D474" i="240"/>
  <c r="C493" i="134"/>
  <c r="D491" i="134"/>
  <c r="D470" i="229"/>
  <c r="C471" i="229"/>
  <c r="D464" i="227"/>
  <c r="D468" i="232"/>
  <c r="C469" i="232"/>
  <c r="D466" i="233"/>
  <c r="C467" i="233"/>
  <c r="G475" i="225"/>
  <c r="A473" i="225"/>
  <c r="D473" i="225" s="1" a="1"/>
  <c r="H476" i="225"/>
  <c r="B461" i="230"/>
  <c r="B479" i="228"/>
  <c r="D451" i="230"/>
  <c r="C484" i="226"/>
  <c r="A469" i="232"/>
  <c r="B466" i="232"/>
  <c r="B477" i="227"/>
  <c r="A467" i="237"/>
  <c r="B481" i="226"/>
  <c r="A459" i="134"/>
  <c r="A476" i="227"/>
  <c r="A457" i="230"/>
  <c r="C481" i="228"/>
  <c r="D435" i="231"/>
  <c r="A475" i="233"/>
  <c r="D472" i="226"/>
  <c r="A476" i="229"/>
  <c r="B459" i="134"/>
  <c r="A475" i="228"/>
  <c r="B466" i="237"/>
  <c r="B443" i="231"/>
  <c r="B474" i="233"/>
  <c r="C506" i="231"/>
  <c r="B480" i="229"/>
  <c r="A442" i="231"/>
  <c r="D480" i="228"/>
  <c r="A475" i="226"/>
  <c r="D471" i="241" l="1"/>
  <c r="C472" i="241"/>
  <c r="D475" i="240"/>
  <c r="C476" i="240"/>
  <c r="C494" i="134"/>
  <c r="D492" i="134"/>
  <c r="D471" i="229"/>
  <c r="C472" i="229"/>
  <c r="D465" i="227"/>
  <c r="D469" i="232"/>
  <c r="C470" i="232"/>
  <c r="D467" i="233"/>
  <c r="C468" i="233"/>
  <c r="G476" i="225"/>
  <c r="A474" i="225"/>
  <c r="D474" i="225" s="1" a="1"/>
  <c r="H477" i="225"/>
  <c r="A476" i="226"/>
  <c r="A477" i="229"/>
  <c r="A458" i="230"/>
  <c r="B482" i="226"/>
  <c r="A443" i="231"/>
  <c r="B478" i="227"/>
  <c r="C485" i="226"/>
  <c r="C507" i="231"/>
  <c r="A477" i="227"/>
  <c r="B480" i="228"/>
  <c r="B467" i="232"/>
  <c r="A476" i="228"/>
  <c r="D452" i="230"/>
  <c r="A460" i="134"/>
  <c r="A470" i="232"/>
  <c r="B481" i="229"/>
  <c r="B467" i="237"/>
  <c r="C482" i="228"/>
  <c r="B460" i="134"/>
  <c r="D473" i="226"/>
  <c r="B462" i="230"/>
  <c r="B475" i="233"/>
  <c r="A468" i="237"/>
  <c r="D436" i="231"/>
  <c r="B444" i="231"/>
  <c r="D481" i="228"/>
  <c r="A476" i="233"/>
  <c r="D472" i="241" l="1"/>
  <c r="C473" i="241"/>
  <c r="D476" i="240"/>
  <c r="C477" i="240"/>
  <c r="C495" i="134"/>
  <c r="D493" i="134"/>
  <c r="D472" i="229"/>
  <c r="C473" i="229"/>
  <c r="D466" i="227"/>
  <c r="D470" i="232"/>
  <c r="C471" i="232"/>
  <c r="D468" i="233"/>
  <c r="C469" i="233"/>
  <c r="G477" i="225"/>
  <c r="A475" i="225"/>
  <c r="D475" i="225" s="1" a="1"/>
  <c r="H478" i="225"/>
  <c r="B468" i="237"/>
  <c r="A471" i="232"/>
  <c r="B476" i="233"/>
  <c r="D453" i="230"/>
  <c r="A477" i="228"/>
  <c r="D474" i="226"/>
  <c r="A477" i="233"/>
  <c r="A444" i="231"/>
  <c r="B483" i="226"/>
  <c r="C486" i="226"/>
  <c r="C483" i="228"/>
  <c r="A478" i="227"/>
  <c r="B445" i="231"/>
  <c r="B479" i="227"/>
  <c r="B468" i="232"/>
  <c r="D437" i="231"/>
  <c r="B461" i="134"/>
  <c r="A459" i="230"/>
  <c r="B482" i="229"/>
  <c r="B463" i="230"/>
  <c r="A477" i="226"/>
  <c r="A461" i="134"/>
  <c r="D482" i="228"/>
  <c r="C508" i="231"/>
  <c r="A469" i="237"/>
  <c r="A478" i="229"/>
  <c r="B481" i="228"/>
  <c r="D473" i="241" l="1"/>
  <c r="C474" i="241"/>
  <c r="C478" i="240"/>
  <c r="D477" i="240"/>
  <c r="C496" i="134"/>
  <c r="C497" i="134" s="1"/>
  <c r="D494" i="134"/>
  <c r="D473" i="229"/>
  <c r="C474" i="229"/>
  <c r="D467" i="227"/>
  <c r="D471" i="232"/>
  <c r="C472" i="232"/>
  <c r="D469" i="233"/>
  <c r="C470" i="233"/>
  <c r="G478" i="225"/>
  <c r="A476" i="225"/>
  <c r="D476" i="225" s="1" a="1"/>
  <c r="H479" i="225"/>
  <c r="A478" i="233"/>
  <c r="A479" i="229"/>
  <c r="C487" i="226"/>
  <c r="C509" i="231"/>
  <c r="D454" i="230"/>
  <c r="B446" i="231"/>
  <c r="B469" i="237"/>
  <c r="A462" i="134"/>
  <c r="A479" i="227"/>
  <c r="A460" i="230"/>
  <c r="B482" i="228"/>
  <c r="A472" i="232"/>
  <c r="B464" i="230"/>
  <c r="D438" i="231"/>
  <c r="D475" i="226"/>
  <c r="B480" i="227"/>
  <c r="B477" i="233"/>
  <c r="A470" i="237"/>
  <c r="B462" i="134"/>
  <c r="B484" i="226"/>
  <c r="C484" i="228"/>
  <c r="B469" i="232"/>
  <c r="A445" i="231"/>
  <c r="A478" i="226"/>
  <c r="A478" i="228"/>
  <c r="D483" i="228"/>
  <c r="B483" i="229"/>
  <c r="D474" i="241" l="1"/>
  <c r="C475" i="241"/>
  <c r="C479" i="240"/>
  <c r="D478" i="240"/>
  <c r="D495" i="134"/>
  <c r="C498" i="134"/>
  <c r="D474" i="229"/>
  <c r="C475" i="229"/>
  <c r="D468" i="227"/>
  <c r="D472" i="232"/>
  <c r="C473" i="232"/>
  <c r="D470" i="233"/>
  <c r="C471" i="233"/>
  <c r="G479" i="225"/>
  <c r="A477" i="225"/>
  <c r="D477" i="225" s="1" a="1"/>
  <c r="H480" i="225"/>
  <c r="C510" i="231"/>
  <c r="B447" i="231"/>
  <c r="D455" i="230"/>
  <c r="A473" i="232"/>
  <c r="A446" i="231"/>
  <c r="A471" i="237"/>
  <c r="A480" i="227"/>
  <c r="C488" i="226"/>
  <c r="A480" i="229"/>
  <c r="D476" i="226"/>
  <c r="A463" i="134"/>
  <c r="B484" i="229"/>
  <c r="A479" i="233"/>
  <c r="D439" i="231"/>
  <c r="B470" i="237"/>
  <c r="A461" i="230"/>
  <c r="B481" i="227"/>
  <c r="A479" i="228"/>
  <c r="D484" i="228"/>
  <c r="B470" i="232"/>
  <c r="B463" i="134"/>
  <c r="B465" i="230"/>
  <c r="B478" i="233"/>
  <c r="A479" i="226"/>
  <c r="B485" i="226"/>
  <c r="C485" i="228"/>
  <c r="B483" i="228"/>
  <c r="D475" i="241" l="1"/>
  <c r="C476" i="241"/>
  <c r="D479" i="240"/>
  <c r="C480" i="240"/>
  <c r="D496" i="134"/>
  <c r="C499" i="134"/>
  <c r="C500" i="134" s="1"/>
  <c r="D475" i="229"/>
  <c r="C476" i="229"/>
  <c r="D469" i="227"/>
  <c r="D473" i="232"/>
  <c r="C474" i="232"/>
  <c r="D471" i="233"/>
  <c r="C472" i="233"/>
  <c r="G480" i="225"/>
  <c r="A478" i="225"/>
  <c r="D478" i="225" s="1" a="1"/>
  <c r="H481" i="225"/>
  <c r="Q131" i="158"/>
  <c r="B448" i="231"/>
  <c r="D477" i="226"/>
  <c r="C489" i="226"/>
  <c r="B482" i="227"/>
  <c r="D485" i="228"/>
  <c r="D456" i="230"/>
  <c r="C511" i="231"/>
  <c r="B485" i="229"/>
  <c r="A480" i="233"/>
  <c r="A481" i="227"/>
  <c r="B466" i="230"/>
  <c r="B471" i="237"/>
  <c r="B479" i="233"/>
  <c r="A464" i="134"/>
  <c r="A480" i="226"/>
  <c r="A481" i="229"/>
  <c r="A447" i="231"/>
  <c r="A474" i="232"/>
  <c r="C486" i="228"/>
  <c r="B471" i="232"/>
  <c r="B464" i="134"/>
  <c r="A480" i="228"/>
  <c r="B486" i="226"/>
  <c r="D440" i="231"/>
  <c r="A462" i="230"/>
  <c r="A472" i="237"/>
  <c r="B484" i="228"/>
  <c r="D476" i="241" l="1"/>
  <c r="C477" i="241"/>
  <c r="D480" i="240"/>
  <c r="C481" i="240"/>
  <c r="D497" i="134"/>
  <c r="C501" i="134"/>
  <c r="C502" i="134" s="1"/>
  <c r="D476" i="229"/>
  <c r="C477" i="229"/>
  <c r="D470" i="227"/>
  <c r="D474" i="232"/>
  <c r="C475" i="232"/>
  <c r="D472" i="233"/>
  <c r="C473" i="233"/>
  <c r="G481" i="225"/>
  <c r="A479" i="225"/>
  <c r="D479" i="225" s="1" a="1"/>
  <c r="H482" i="225"/>
  <c r="Q151" i="158"/>
  <c r="A475" i="232"/>
  <c r="A481" i="228"/>
  <c r="B465" i="134"/>
  <c r="B472" i="232"/>
  <c r="A473" i="237"/>
  <c r="D486" i="228"/>
  <c r="B487" i="226"/>
  <c r="B485" i="228"/>
  <c r="D457" i="230"/>
  <c r="C512" i="231"/>
  <c r="A465" i="134"/>
  <c r="A482" i="229"/>
  <c r="B449" i="231"/>
  <c r="A482" i="227"/>
  <c r="A463" i="230"/>
  <c r="D441" i="231"/>
  <c r="D478" i="226"/>
  <c r="B480" i="233"/>
  <c r="C490" i="226"/>
  <c r="A481" i="233"/>
  <c r="A448" i="231"/>
  <c r="B472" i="237"/>
  <c r="B483" i="227"/>
  <c r="A481" i="226"/>
  <c r="C487" i="228"/>
  <c r="B486" i="229"/>
  <c r="B467" i="230"/>
  <c r="D477" i="241" l="1"/>
  <c r="C478" i="241"/>
  <c r="D481" i="240"/>
  <c r="C482" i="240"/>
  <c r="D498" i="134"/>
  <c r="C503" i="134"/>
  <c r="D477" i="229"/>
  <c r="C478" i="229"/>
  <c r="D471" i="227"/>
  <c r="D475" i="232"/>
  <c r="C476" i="232"/>
  <c r="D473" i="233"/>
  <c r="C474" i="233"/>
  <c r="G482" i="225"/>
  <c r="A480" i="225"/>
  <c r="D480" i="225" s="1" a="1"/>
  <c r="H483" i="225"/>
  <c r="C491" i="226"/>
  <c r="B468" i="230"/>
  <c r="A482" i="226"/>
  <c r="B450" i="231"/>
  <c r="A482" i="228"/>
  <c r="A449" i="231"/>
  <c r="A466" i="134"/>
  <c r="D487" i="228"/>
  <c r="A476" i="232"/>
  <c r="B488" i="226"/>
  <c r="B484" i="227"/>
  <c r="B466" i="134"/>
  <c r="B486" i="228"/>
  <c r="D442" i="231"/>
  <c r="C513" i="231"/>
  <c r="B473" i="237"/>
  <c r="B481" i="233"/>
  <c r="D458" i="230"/>
  <c r="C488" i="228"/>
  <c r="A483" i="229"/>
  <c r="B473" i="232"/>
  <c r="A483" i="227"/>
  <c r="A464" i="230"/>
  <c r="B487" i="229"/>
  <c r="A474" i="237"/>
  <c r="A482" i="233"/>
  <c r="D479" i="226"/>
  <c r="D478" i="241" l="1"/>
  <c r="C479" i="241"/>
  <c r="D482" i="240"/>
  <c r="C483" i="240"/>
  <c r="D499" i="134"/>
  <c r="D500" i="134" s="1"/>
  <c r="C504" i="134"/>
  <c r="D478" i="229"/>
  <c r="C479" i="229"/>
  <c r="D472" i="227"/>
  <c r="D476" i="232"/>
  <c r="C477" i="232"/>
  <c r="D474" i="233"/>
  <c r="C475" i="233"/>
  <c r="G483" i="225"/>
  <c r="A481" i="225"/>
  <c r="D481" i="225" s="1" a="1"/>
  <c r="H484" i="225"/>
  <c r="C514" i="231"/>
  <c r="B489" i="226"/>
  <c r="A465" i="230"/>
  <c r="C489" i="228"/>
  <c r="A475" i="237"/>
  <c r="B467" i="134"/>
  <c r="D488" i="228"/>
  <c r="B485" i="227"/>
  <c r="A483" i="233"/>
  <c r="C492" i="226"/>
  <c r="B488" i="229"/>
  <c r="A477" i="232"/>
  <c r="A483" i="228"/>
  <c r="D443" i="231"/>
  <c r="D480" i="226"/>
  <c r="A483" i="226"/>
  <c r="B474" i="237"/>
  <c r="A467" i="134"/>
  <c r="B474" i="232"/>
  <c r="A484" i="229"/>
  <c r="B482" i="233"/>
  <c r="A484" i="227"/>
  <c r="A450" i="231"/>
  <c r="D459" i="230"/>
  <c r="B487" i="228"/>
  <c r="B451" i="231"/>
  <c r="B469" i="230"/>
  <c r="D479" i="241" l="1"/>
  <c r="C480" i="241"/>
  <c r="D483" i="240"/>
  <c r="C484" i="240"/>
  <c r="C505" i="134"/>
  <c r="D501" i="134"/>
  <c r="D479" i="229"/>
  <c r="C480" i="229"/>
  <c r="D473" i="227"/>
  <c r="D477" i="232"/>
  <c r="C478" i="232"/>
  <c r="D475" i="233"/>
  <c r="C476" i="233"/>
  <c r="G484" i="225"/>
  <c r="A482" i="225"/>
  <c r="D482" i="225" s="1" a="1"/>
  <c r="H485" i="225"/>
  <c r="D489" i="228"/>
  <c r="D444" i="231"/>
  <c r="A485" i="229"/>
  <c r="A485" i="227"/>
  <c r="B475" i="232"/>
  <c r="A451" i="231"/>
  <c r="A484" i="233"/>
  <c r="B486" i="227"/>
  <c r="B475" i="237"/>
  <c r="A466" i="230"/>
  <c r="B488" i="228"/>
  <c r="A468" i="134"/>
  <c r="B489" i="229"/>
  <c r="A484" i="228"/>
  <c r="B470" i="230"/>
  <c r="C493" i="226"/>
  <c r="D460" i="230"/>
  <c r="C490" i="228"/>
  <c r="A484" i="226"/>
  <c r="A476" i="237"/>
  <c r="A478" i="232"/>
  <c r="B490" i="226"/>
  <c r="B483" i="233"/>
  <c r="B452" i="231"/>
  <c r="B468" i="134"/>
  <c r="D481" i="226"/>
  <c r="C515" i="231"/>
  <c r="D480" i="241" l="1"/>
  <c r="C481" i="241"/>
  <c r="D484" i="240"/>
  <c r="C485" i="240"/>
  <c r="C506" i="134"/>
  <c r="D502" i="134"/>
  <c r="D480" i="229"/>
  <c r="C481" i="229"/>
  <c r="D474" i="227"/>
  <c r="D478" i="232"/>
  <c r="C479" i="232"/>
  <c r="D476" i="233"/>
  <c r="C477" i="233"/>
  <c r="G485" i="225"/>
  <c r="A483" i="225"/>
  <c r="D483" i="225" s="1" a="1"/>
  <c r="H486" i="225"/>
  <c r="B487" i="227"/>
  <c r="D461" i="230"/>
  <c r="C494" i="226"/>
  <c r="D445" i="231"/>
  <c r="B453" i="231"/>
  <c r="A469" i="134"/>
  <c r="B476" i="237"/>
  <c r="B471" i="230"/>
  <c r="D490" i="228"/>
  <c r="A485" i="226"/>
  <c r="B491" i="226"/>
  <c r="B484" i="233"/>
  <c r="C491" i="228"/>
  <c r="A452" i="231"/>
  <c r="D482" i="226"/>
  <c r="B476" i="232"/>
  <c r="B490" i="229"/>
  <c r="A467" i="230"/>
  <c r="A479" i="232"/>
  <c r="A485" i="233"/>
  <c r="A486" i="229"/>
  <c r="B489" i="228"/>
  <c r="B469" i="134"/>
  <c r="C516" i="231"/>
  <c r="A486" i="227"/>
  <c r="A477" i="237"/>
  <c r="A485" i="228"/>
  <c r="D481" i="241" l="1"/>
  <c r="C482" i="241"/>
  <c r="D485" i="240"/>
  <c r="C486" i="240"/>
  <c r="C507" i="134"/>
  <c r="D503" i="134"/>
  <c r="A486" i="226"/>
  <c r="D481" i="229"/>
  <c r="C482" i="229"/>
  <c r="D475" i="227"/>
  <c r="D479" i="232"/>
  <c r="C480" i="232"/>
  <c r="D477" i="233"/>
  <c r="C478" i="233"/>
  <c r="G486" i="225"/>
  <c r="A484" i="225"/>
  <c r="D484" i="225" s="1" a="1"/>
  <c r="H487" i="225"/>
  <c r="B472" i="230"/>
  <c r="C492" i="228"/>
  <c r="A486" i="233"/>
  <c r="A486" i="228"/>
  <c r="D491" i="228"/>
  <c r="B490" i="228"/>
  <c r="A478" i="237"/>
  <c r="B488" i="227"/>
  <c r="C495" i="226"/>
  <c r="B470" i="134"/>
  <c r="A468" i="230"/>
  <c r="A453" i="231"/>
  <c r="C517" i="231"/>
  <c r="A487" i="229"/>
  <c r="B454" i="231"/>
  <c r="A470" i="134"/>
  <c r="D462" i="230"/>
  <c r="B477" i="237"/>
  <c r="B477" i="232"/>
  <c r="D446" i="231"/>
  <c r="B485" i="233"/>
  <c r="A487" i="227"/>
  <c r="D483" i="226"/>
  <c r="B491" i="229"/>
  <c r="A480" i="232"/>
  <c r="B492" i="226"/>
  <c r="D482" i="241" l="1"/>
  <c r="C483" i="241"/>
  <c r="D486" i="240"/>
  <c r="C487" i="240"/>
  <c r="C508" i="134"/>
  <c r="D504" i="134"/>
  <c r="A487" i="226"/>
  <c r="D482" i="229"/>
  <c r="C483" i="229"/>
  <c r="D476" i="227"/>
  <c r="D480" i="232"/>
  <c r="C481" i="232"/>
  <c r="D478" i="233"/>
  <c r="C479" i="233"/>
  <c r="G487" i="225"/>
  <c r="A485" i="225"/>
  <c r="D485" i="225" s="1" a="1"/>
  <c r="H488" i="225"/>
  <c r="A488" i="229"/>
  <c r="A481" i="232"/>
  <c r="B478" i="232"/>
  <c r="A488" i="227"/>
  <c r="B478" i="237"/>
  <c r="B489" i="227"/>
  <c r="B486" i="233"/>
  <c r="A471" i="134"/>
  <c r="C496" i="226"/>
  <c r="D492" i="228"/>
  <c r="D484" i="226"/>
  <c r="D447" i="231"/>
  <c r="D463" i="230"/>
  <c r="A479" i="237"/>
  <c r="C518" i="231"/>
  <c r="A469" i="230"/>
  <c r="B493" i="226"/>
  <c r="A454" i="231"/>
  <c r="A487" i="233"/>
  <c r="B492" i="229"/>
  <c r="A487" i="228"/>
  <c r="C493" i="228"/>
  <c r="B471" i="134"/>
  <c r="B473" i="230"/>
  <c r="B455" i="231"/>
  <c r="C464" i="230"/>
  <c r="B491" i="228"/>
  <c r="D483" i="241" l="1"/>
  <c r="C484" i="241"/>
  <c r="D487" i="240"/>
  <c r="C488" i="240"/>
  <c r="C509" i="134"/>
  <c r="D505" i="134"/>
  <c r="A488" i="226"/>
  <c r="D483" i="229"/>
  <c r="C484" i="229"/>
  <c r="D477" i="227"/>
  <c r="D481" i="232"/>
  <c r="C482" i="232"/>
  <c r="D479" i="233"/>
  <c r="C480" i="233"/>
  <c r="G488" i="225"/>
  <c r="A486" i="225"/>
  <c r="D486" i="225" s="1" a="1"/>
  <c r="H489" i="225"/>
  <c r="B474" i="230"/>
  <c r="C465" i="230"/>
  <c r="B494" i="226"/>
  <c r="A482" i="232"/>
  <c r="B456" i="231"/>
  <c r="C519" i="231"/>
  <c r="A455" i="231"/>
  <c r="A480" i="237"/>
  <c r="B493" i="229"/>
  <c r="A472" i="134"/>
  <c r="B479" i="232"/>
  <c r="B490" i="227"/>
  <c r="A470" i="230"/>
  <c r="D464" i="230"/>
  <c r="A488" i="228"/>
  <c r="B479" i="237"/>
  <c r="B487" i="233"/>
  <c r="A488" i="233"/>
  <c r="B472" i="134"/>
  <c r="C497" i="226"/>
  <c r="A489" i="227"/>
  <c r="C494" i="228"/>
  <c r="D485" i="226"/>
  <c r="D448" i="231"/>
  <c r="D493" i="228"/>
  <c r="A489" i="229"/>
  <c r="B492" i="228"/>
  <c r="D484" i="241" l="1"/>
  <c r="C485" i="241"/>
  <c r="D488" i="240"/>
  <c r="C489" i="240"/>
  <c r="C510" i="134"/>
  <c r="D506" i="134"/>
  <c r="A489" i="226"/>
  <c r="D484" i="229"/>
  <c r="C485" i="229"/>
  <c r="D478" i="227"/>
  <c r="C479" i="227"/>
  <c r="D482" i="232"/>
  <c r="C483" i="232"/>
  <c r="D480" i="233"/>
  <c r="C481" i="233"/>
  <c r="G489" i="225"/>
  <c r="A487" i="225"/>
  <c r="D487" i="225" s="1" a="1"/>
  <c r="H490" i="225"/>
  <c r="A471" i="230"/>
  <c r="C498" i="226"/>
  <c r="A456" i="231"/>
  <c r="B491" i="227"/>
  <c r="A489" i="228"/>
  <c r="D449" i="231"/>
  <c r="B473" i="134"/>
  <c r="B480" i="237"/>
  <c r="B488" i="233"/>
  <c r="C466" i="230"/>
  <c r="A483" i="232"/>
  <c r="D486" i="226"/>
  <c r="B475" i="230"/>
  <c r="B480" i="232"/>
  <c r="C495" i="228"/>
  <c r="C520" i="231"/>
  <c r="A489" i="233"/>
  <c r="A481" i="237"/>
  <c r="B457" i="231"/>
  <c r="D494" i="228"/>
  <c r="B493" i="228"/>
  <c r="A490" i="227"/>
  <c r="A490" i="229"/>
  <c r="A473" i="134"/>
  <c r="B495" i="226"/>
  <c r="D465" i="230"/>
  <c r="B494" i="229"/>
  <c r="D485" i="241" l="1"/>
  <c r="C486" i="241"/>
  <c r="D489" i="240"/>
  <c r="C490" i="240"/>
  <c r="C511" i="134"/>
  <c r="D507" i="134"/>
  <c r="A490" i="226"/>
  <c r="D485" i="229"/>
  <c r="C486" i="229"/>
  <c r="D479" i="227"/>
  <c r="C480" i="227"/>
  <c r="D483" i="232"/>
  <c r="C484" i="232"/>
  <c r="D481" i="233"/>
  <c r="C482" i="233"/>
  <c r="G490" i="225"/>
  <c r="A488" i="225"/>
  <c r="D488" i="225" s="1" a="1"/>
  <c r="H491" i="225"/>
  <c r="A490" i="233"/>
  <c r="A457" i="231"/>
  <c r="B458" i="231"/>
  <c r="D450" i="231"/>
  <c r="B481" i="232"/>
  <c r="A474" i="134"/>
  <c r="A482" i="237"/>
  <c r="A472" i="230"/>
  <c r="B496" i="226"/>
  <c r="C499" i="226"/>
  <c r="B489" i="233"/>
  <c r="A491" i="227"/>
  <c r="D495" i="228"/>
  <c r="D466" i="230"/>
  <c r="A491" i="229"/>
  <c r="B481" i="237"/>
  <c r="B474" i="134"/>
  <c r="A484" i="232"/>
  <c r="D487" i="226"/>
  <c r="C467" i="230"/>
  <c r="B476" i="230"/>
  <c r="B494" i="228"/>
  <c r="B492" i="227"/>
  <c r="A490" i="228"/>
  <c r="C496" i="228"/>
  <c r="B495" i="229"/>
  <c r="C521" i="231"/>
  <c r="D486" i="241" l="1"/>
  <c r="C487" i="241"/>
  <c r="D490" i="240"/>
  <c r="C491" i="240"/>
  <c r="C512" i="134"/>
  <c r="D508" i="134"/>
  <c r="A491" i="226"/>
  <c r="D486" i="229"/>
  <c r="C487" i="229"/>
  <c r="D480" i="227"/>
  <c r="C481" i="227"/>
  <c r="D484" i="232"/>
  <c r="C485" i="232"/>
  <c r="D482" i="233"/>
  <c r="C483" i="233"/>
  <c r="G491" i="225"/>
  <c r="A489" i="225"/>
  <c r="D489" i="225" s="1" a="1"/>
  <c r="H492" i="225"/>
  <c r="Q153" i="158"/>
  <c r="D496" i="228"/>
  <c r="C500" i="226"/>
  <c r="C468" i="230"/>
  <c r="B475" i="134"/>
  <c r="A491" i="228"/>
  <c r="C497" i="228"/>
  <c r="B477" i="230"/>
  <c r="B482" i="237"/>
  <c r="B495" i="228"/>
  <c r="A475" i="134"/>
  <c r="C522" i="231"/>
  <c r="A492" i="227"/>
  <c r="B497" i="226"/>
  <c r="B493" i="227"/>
  <c r="B496" i="229"/>
  <c r="B482" i="232"/>
  <c r="A492" i="229"/>
  <c r="D488" i="226"/>
  <c r="A491" i="233"/>
  <c r="D451" i="231"/>
  <c r="A458" i="231"/>
  <c r="A483" i="237"/>
  <c r="B459" i="231"/>
  <c r="A473" i="230"/>
  <c r="A485" i="232"/>
  <c r="B490" i="233"/>
  <c r="D467" i="230"/>
  <c r="D487" i="241" l="1"/>
  <c r="C488" i="241"/>
  <c r="D491" i="240"/>
  <c r="C492" i="240"/>
  <c r="D509" i="134"/>
  <c r="D510" i="134" s="1"/>
  <c r="A492" i="226"/>
  <c r="D487" i="229"/>
  <c r="C488" i="229"/>
  <c r="D481" i="227"/>
  <c r="C482" i="227"/>
  <c r="D485" i="232"/>
  <c r="C486" i="232"/>
  <c r="D483" i="233"/>
  <c r="C484" i="233"/>
  <c r="G492" i="225"/>
  <c r="A490" i="225"/>
  <c r="D490" i="225" s="1" a="1"/>
  <c r="H493" i="225"/>
  <c r="C523" i="231"/>
  <c r="D452" i="231"/>
  <c r="A486" i="232"/>
  <c r="A492" i="233"/>
  <c r="B476" i="134"/>
  <c r="B496" i="228"/>
  <c r="B460" i="231"/>
  <c r="A484" i="237"/>
  <c r="A493" i="229"/>
  <c r="A493" i="227"/>
  <c r="D489" i="226"/>
  <c r="A476" i="134"/>
  <c r="B497" i="229"/>
  <c r="A459" i="231"/>
  <c r="D468" i="230"/>
  <c r="B491" i="233"/>
  <c r="A474" i="230"/>
  <c r="C469" i="230"/>
  <c r="B483" i="237"/>
  <c r="C498" i="228"/>
  <c r="B498" i="226"/>
  <c r="B494" i="227"/>
  <c r="B483" i="232"/>
  <c r="C501" i="226"/>
  <c r="D497" i="228"/>
  <c r="B478" i="230"/>
  <c r="A492" i="228"/>
  <c r="D488" i="241" l="1"/>
  <c r="C489" i="241"/>
  <c r="D492" i="240"/>
  <c r="C493" i="240"/>
  <c r="A493" i="226"/>
  <c r="D488" i="229"/>
  <c r="C489" i="229"/>
  <c r="D482" i="227"/>
  <c r="C483" i="227"/>
  <c r="D486" i="232"/>
  <c r="C487" i="232"/>
  <c r="D484" i="233"/>
  <c r="C485" i="233"/>
  <c r="D511" i="134"/>
  <c r="G493" i="225"/>
  <c r="A491" i="225"/>
  <c r="D491" i="225" s="1" a="1"/>
  <c r="H494" i="225"/>
  <c r="C470" i="230"/>
  <c r="C524" i="231"/>
  <c r="A477" i="134"/>
  <c r="A493" i="233"/>
  <c r="C499" i="228"/>
  <c r="B484" i="237"/>
  <c r="B484" i="232"/>
  <c r="B492" i="233"/>
  <c r="B461" i="231"/>
  <c r="B497" i="228"/>
  <c r="B479" i="230"/>
  <c r="B477" i="134"/>
  <c r="D453" i="231"/>
  <c r="A475" i="230"/>
  <c r="B498" i="229"/>
  <c r="A485" i="237"/>
  <c r="D469" i="230"/>
  <c r="A493" i="228"/>
  <c r="B499" i="226"/>
  <c r="A487" i="232"/>
  <c r="D490" i="226"/>
  <c r="A460" i="231"/>
  <c r="A494" i="229"/>
  <c r="B495" i="227"/>
  <c r="D498" i="228"/>
  <c r="C502" i="226"/>
  <c r="A494" i="227"/>
  <c r="D489" i="241" l="1"/>
  <c r="C490" i="241"/>
  <c r="D493" i="240"/>
  <c r="C494" i="240"/>
  <c r="A494" i="226"/>
  <c r="D512" i="134"/>
  <c r="D489" i="229"/>
  <c r="C490" i="229"/>
  <c r="D483" i="227"/>
  <c r="C484" i="227"/>
  <c r="D487" i="232"/>
  <c r="C488" i="232"/>
  <c r="D485" i="233"/>
  <c r="C486" i="233"/>
  <c r="G494" i="225"/>
  <c r="A492" i="225"/>
  <c r="D492" i="225" s="1" a="1"/>
  <c r="H495" i="225"/>
  <c r="A478" i="134"/>
  <c r="D470" i="230"/>
  <c r="A461" i="231"/>
  <c r="C471" i="230"/>
  <c r="A495" i="229"/>
  <c r="A486" i="237"/>
  <c r="B499" i="229"/>
  <c r="A488" i="232"/>
  <c r="A494" i="233"/>
  <c r="D454" i="231"/>
  <c r="B478" i="134"/>
  <c r="B462" i="231"/>
  <c r="A494" i="228"/>
  <c r="B500" i="226"/>
  <c r="B496" i="227"/>
  <c r="B485" i="237"/>
  <c r="C525" i="231"/>
  <c r="B480" i="230"/>
  <c r="D499" i="228"/>
  <c r="D491" i="226"/>
  <c r="A495" i="227"/>
  <c r="B485" i="232"/>
  <c r="C503" i="226"/>
  <c r="B493" i="233"/>
  <c r="B498" i="228"/>
  <c r="C500" i="228"/>
  <c r="A476" i="230"/>
  <c r="D490" i="241" l="1"/>
  <c r="C491" i="241"/>
  <c r="D494" i="240"/>
  <c r="C495" i="240"/>
  <c r="A495" i="226"/>
  <c r="E5" i="134"/>
  <c r="E6" i="134"/>
  <c r="E7" i="134"/>
  <c r="E4" i="134"/>
  <c r="D490" i="229"/>
  <c r="C491" i="229"/>
  <c r="D484" i="227"/>
  <c r="C485" i="227"/>
  <c r="D488" i="232"/>
  <c r="C489" i="232"/>
  <c r="D486" i="233"/>
  <c r="C487" i="233"/>
  <c r="G495" i="225"/>
  <c r="A493" i="225"/>
  <c r="D493" i="225" s="1" a="1"/>
  <c r="H496" i="225"/>
  <c r="A496" i="229"/>
  <c r="D500" i="228"/>
  <c r="A479" i="134"/>
  <c r="D455" i="231"/>
  <c r="C472" i="230"/>
  <c r="A462" i="231"/>
  <c r="D471" i="230"/>
  <c r="D492" i="226"/>
  <c r="A495" i="233"/>
  <c r="B486" i="232"/>
  <c r="B486" i="237"/>
  <c r="B479" i="134"/>
  <c r="A489" i="232"/>
  <c r="C501" i="228"/>
  <c r="B500" i="229"/>
  <c r="B463" i="231"/>
  <c r="A496" i="227"/>
  <c r="B481" i="230"/>
  <c r="A487" i="237"/>
  <c r="C504" i="226"/>
  <c r="B494" i="233"/>
  <c r="B499" i="228"/>
  <c r="B501" i="226"/>
  <c r="B497" i="227"/>
  <c r="A495" i="228"/>
  <c r="C526" i="231"/>
  <c r="A477" i="230"/>
  <c r="D491" i="241" l="1"/>
  <c r="C492" i="241"/>
  <c r="D495" i="240"/>
  <c r="C496" i="240"/>
  <c r="A496" i="226"/>
  <c r="E8" i="134"/>
  <c r="D491" i="229"/>
  <c r="C492" i="229"/>
  <c r="D485" i="227"/>
  <c r="C486" i="227"/>
  <c r="D489" i="232"/>
  <c r="C490" i="232"/>
  <c r="D487" i="233"/>
  <c r="C488" i="233"/>
  <c r="G496" i="225"/>
  <c r="A494" i="225"/>
  <c r="D494" i="225" s="1" a="1"/>
  <c r="H497" i="225"/>
  <c r="B480" i="134"/>
  <c r="D472" i="230"/>
  <c r="B500" i="228"/>
  <c r="A497" i="227"/>
  <c r="D501" i="228"/>
  <c r="B495" i="233"/>
  <c r="A480" i="134"/>
  <c r="A488" i="237"/>
  <c r="B487" i="232"/>
  <c r="A478" i="230"/>
  <c r="B501" i="229"/>
  <c r="C527" i="231"/>
  <c r="D493" i="226"/>
  <c r="B498" i="227"/>
  <c r="B482" i="230"/>
  <c r="A496" i="233"/>
  <c r="B487" i="237"/>
  <c r="B464" i="231"/>
  <c r="A496" i="228"/>
  <c r="A490" i="232"/>
  <c r="A463" i="231"/>
  <c r="A497" i="229"/>
  <c r="B502" i="226"/>
  <c r="C502" i="228"/>
  <c r="C473" i="230"/>
  <c r="C505" i="226"/>
  <c r="D456" i="231"/>
  <c r="D492" i="241" l="1"/>
  <c r="C493" i="241"/>
  <c r="D496" i="240"/>
  <c r="C497" i="240"/>
  <c r="A497" i="226"/>
  <c r="D492" i="229"/>
  <c r="C493" i="229"/>
  <c r="D486" i="227"/>
  <c r="C487" i="227"/>
  <c r="D490" i="232"/>
  <c r="C491" i="232"/>
  <c r="D488" i="233"/>
  <c r="C489" i="233"/>
  <c r="G497" i="225"/>
  <c r="A495" i="225"/>
  <c r="D495" i="225" s="1" a="1"/>
  <c r="H498" i="225"/>
  <c r="Q140" i="158"/>
  <c r="Q141" i="158"/>
  <c r="A498" i="229"/>
  <c r="B502" i="229"/>
  <c r="D502" i="228"/>
  <c r="B465" i="231"/>
  <c r="C503" i="228"/>
  <c r="B501" i="228"/>
  <c r="B481" i="134"/>
  <c r="A464" i="231"/>
  <c r="A491" i="232"/>
  <c r="C474" i="230"/>
  <c r="B488" i="237"/>
  <c r="B503" i="226"/>
  <c r="A498" i="227"/>
  <c r="A481" i="134"/>
  <c r="B488" i="232"/>
  <c r="C528" i="231"/>
  <c r="B499" i="227"/>
  <c r="B483" i="230"/>
  <c r="D473" i="230"/>
  <c r="A489" i="237"/>
  <c r="C506" i="226"/>
  <c r="D494" i="226"/>
  <c r="B496" i="233"/>
  <c r="A497" i="228"/>
  <c r="A479" i="230"/>
  <c r="D457" i="231"/>
  <c r="A497" i="233"/>
  <c r="D493" i="241" l="1"/>
  <c r="C494" i="241"/>
  <c r="D497" i="240"/>
  <c r="C498" i="240"/>
  <c r="A498" i="226"/>
  <c r="A499" i="226" s="1"/>
  <c r="D493" i="229"/>
  <c r="C494" i="229"/>
  <c r="D487" i="227"/>
  <c r="C488" i="227"/>
  <c r="D491" i="232"/>
  <c r="C492" i="232"/>
  <c r="D489" i="233"/>
  <c r="C490" i="233"/>
  <c r="G498" i="225"/>
  <c r="A496" i="225"/>
  <c r="D496" i="225" s="1" a="1"/>
  <c r="H499" i="225"/>
  <c r="C507" i="226"/>
  <c r="C504" i="228"/>
  <c r="B503" i="229"/>
  <c r="A499" i="227"/>
  <c r="D495" i="226"/>
  <c r="A490" i="237"/>
  <c r="A480" i="230"/>
  <c r="A465" i="231"/>
  <c r="D503" i="228"/>
  <c r="B482" i="134"/>
  <c r="B504" i="226"/>
  <c r="B484" i="230"/>
  <c r="C475" i="230"/>
  <c r="B489" i="237"/>
  <c r="B497" i="233"/>
  <c r="B502" i="228"/>
  <c r="C529" i="231"/>
  <c r="D474" i="230"/>
  <c r="D458" i="231"/>
  <c r="B489" i="232"/>
  <c r="A498" i="233"/>
  <c r="A498" i="228"/>
  <c r="A492" i="232"/>
  <c r="A482" i="134"/>
  <c r="A499" i="229"/>
  <c r="B466" i="231"/>
  <c r="B500" i="227"/>
  <c r="D494" i="241" l="1"/>
  <c r="C495" i="241"/>
  <c r="D498" i="240"/>
  <c r="C499" i="240"/>
  <c r="D494" i="229"/>
  <c r="C495" i="229"/>
  <c r="D488" i="227"/>
  <c r="C489" i="227"/>
  <c r="D492" i="232"/>
  <c r="C493" i="232"/>
  <c r="D490" i="233"/>
  <c r="C491" i="233"/>
  <c r="G499" i="225"/>
  <c r="A497" i="225"/>
  <c r="D497" i="225" s="1" a="1"/>
  <c r="H500" i="225"/>
  <c r="C530" i="231"/>
  <c r="B505" i="226"/>
  <c r="A500" i="227"/>
  <c r="D459" i="231"/>
  <c r="D475" i="230"/>
  <c r="B503" i="228"/>
  <c r="D504" i="228"/>
  <c r="B490" i="237"/>
  <c r="A466" i="231"/>
  <c r="C505" i="228"/>
  <c r="B504" i="229"/>
  <c r="B490" i="232"/>
  <c r="C508" i="226"/>
  <c r="A483" i="134"/>
  <c r="A481" i="230"/>
  <c r="B483" i="134"/>
  <c r="A491" i="237"/>
  <c r="B467" i="231"/>
  <c r="B485" i="230"/>
  <c r="A500" i="229"/>
  <c r="A499" i="233"/>
  <c r="C476" i="230"/>
  <c r="A493" i="232"/>
  <c r="A499" i="228"/>
  <c r="D496" i="226"/>
  <c r="A500" i="226"/>
  <c r="B501" i="227"/>
  <c r="B498" i="233"/>
  <c r="D495" i="241" l="1"/>
  <c r="C496" i="241"/>
  <c r="D499" i="240"/>
  <c r="C500" i="240"/>
  <c r="D495" i="229"/>
  <c r="C496" i="229"/>
  <c r="D489" i="227"/>
  <c r="C490" i="227"/>
  <c r="D493" i="232"/>
  <c r="C494" i="232"/>
  <c r="D491" i="233"/>
  <c r="C492" i="233"/>
  <c r="G500" i="225"/>
  <c r="A498" i="225"/>
  <c r="D498" i="225" s="1" a="1"/>
  <c r="H501" i="225"/>
  <c r="D476" i="230"/>
  <c r="B499" i="233"/>
  <c r="D497" i="226"/>
  <c r="B506" i="226"/>
  <c r="A494" i="232"/>
  <c r="B505" i="229"/>
  <c r="A492" i="237"/>
  <c r="B468" i="231"/>
  <c r="B504" i="228"/>
  <c r="C509" i="226"/>
  <c r="D505" i="228"/>
  <c r="B484" i="134"/>
  <c r="B491" i="232"/>
  <c r="B486" i="230"/>
  <c r="C531" i="231"/>
  <c r="B491" i="237"/>
  <c r="D460" i="231"/>
  <c r="B502" i="227"/>
  <c r="A484" i="134"/>
  <c r="A467" i="231"/>
  <c r="A500" i="233"/>
  <c r="C477" i="230"/>
  <c r="C506" i="228"/>
  <c r="A501" i="227"/>
  <c r="A501" i="226"/>
  <c r="A482" i="230"/>
  <c r="A501" i="229"/>
  <c r="A500" i="228"/>
  <c r="D496" i="241" l="1"/>
  <c r="C497" i="241"/>
  <c r="D500" i="240"/>
  <c r="C501" i="240"/>
  <c r="D496" i="229"/>
  <c r="C497" i="229"/>
  <c r="D490" i="227"/>
  <c r="C491" i="227"/>
  <c r="D494" i="232"/>
  <c r="C495" i="232"/>
  <c r="D492" i="233"/>
  <c r="C493" i="233"/>
  <c r="G501" i="225"/>
  <c r="A499" i="225"/>
  <c r="D499" i="225" s="1" a="1"/>
  <c r="H502" i="225"/>
  <c r="Q143" i="158"/>
  <c r="C510" i="226"/>
  <c r="D477" i="230"/>
  <c r="C478" i="230"/>
  <c r="B487" i="230"/>
  <c r="B500" i="233"/>
  <c r="D498" i="226"/>
  <c r="B492" i="237"/>
  <c r="B507" i="226"/>
  <c r="A468" i="231"/>
  <c r="B506" i="229"/>
  <c r="A501" i="228"/>
  <c r="B469" i="231"/>
  <c r="A485" i="134"/>
  <c r="A502" i="227"/>
  <c r="A502" i="226"/>
  <c r="B485" i="134"/>
  <c r="B505" i="228"/>
  <c r="A495" i="232"/>
  <c r="C532" i="231"/>
  <c r="C507" i="228"/>
  <c r="A483" i="230"/>
  <c r="D461" i="231"/>
  <c r="B503" i="227"/>
  <c r="A502" i="229"/>
  <c r="B492" i="232"/>
  <c r="D506" i="228"/>
  <c r="A501" i="233"/>
  <c r="D497" i="241" l="1"/>
  <c r="C498" i="241"/>
  <c r="D501" i="240"/>
  <c r="C502" i="240"/>
  <c r="D497" i="229"/>
  <c r="C498" i="229"/>
  <c r="D491" i="227"/>
  <c r="C492" i="227"/>
  <c r="D495" i="232"/>
  <c r="C496" i="232"/>
  <c r="D493" i="233"/>
  <c r="C494" i="233"/>
  <c r="G502" i="225"/>
  <c r="A500" i="225"/>
  <c r="D500" i="225" s="1" a="1"/>
  <c r="H503" i="225"/>
  <c r="A503" i="227"/>
  <c r="A484" i="230"/>
  <c r="A502" i="228"/>
  <c r="B504" i="227"/>
  <c r="B470" i="231"/>
  <c r="A496" i="232"/>
  <c r="B486" i="134"/>
  <c r="B508" i="226"/>
  <c r="A503" i="229"/>
  <c r="B507" i="229"/>
  <c r="C508" i="228"/>
  <c r="C511" i="226"/>
  <c r="C479" i="230"/>
  <c r="A469" i="231"/>
  <c r="B506" i="228"/>
  <c r="A486" i="134"/>
  <c r="D499" i="226"/>
  <c r="B501" i="233"/>
  <c r="D462" i="231"/>
  <c r="B493" i="232"/>
  <c r="C533" i="231"/>
  <c r="A503" i="226"/>
  <c r="D507" i="228"/>
  <c r="D478" i="230"/>
  <c r="B488" i="230"/>
  <c r="A502" i="233"/>
  <c r="D498" i="241" l="1"/>
  <c r="C499" i="241"/>
  <c r="D502" i="240"/>
  <c r="C503" i="240"/>
  <c r="D498" i="229"/>
  <c r="C499" i="229"/>
  <c r="D492" i="227"/>
  <c r="C493" i="227"/>
  <c r="D496" i="232"/>
  <c r="C497" i="232"/>
  <c r="D494" i="233"/>
  <c r="C495" i="233"/>
  <c r="G503" i="225"/>
  <c r="A501" i="225"/>
  <c r="D501" i="225" s="1" a="1"/>
  <c r="H504" i="225"/>
  <c r="Q149" i="158"/>
  <c r="Q147" i="158"/>
  <c r="A487" i="134"/>
  <c r="B471" i="231"/>
  <c r="A485" i="230"/>
  <c r="C480" i="230"/>
  <c r="B507" i="228"/>
  <c r="D508" i="228"/>
  <c r="A497" i="232"/>
  <c r="D500" i="226"/>
  <c r="C534" i="231"/>
  <c r="B502" i="233"/>
  <c r="A503" i="228"/>
  <c r="B489" i="230"/>
  <c r="D479" i="230"/>
  <c r="B505" i="227"/>
  <c r="A470" i="231"/>
  <c r="A504" i="227"/>
  <c r="B509" i="226"/>
  <c r="C509" i="228"/>
  <c r="A503" i="233"/>
  <c r="B494" i="232"/>
  <c r="A504" i="229"/>
  <c r="B487" i="134"/>
  <c r="A504" i="226"/>
  <c r="D463" i="231"/>
  <c r="B508" i="229"/>
  <c r="D499" i="241" l="1"/>
  <c r="C500" i="241"/>
  <c r="D503" i="240"/>
  <c r="C504" i="240"/>
  <c r="D499" i="229"/>
  <c r="C500" i="229"/>
  <c r="D493" i="227"/>
  <c r="C494" i="227"/>
  <c r="D497" i="232"/>
  <c r="C498" i="232"/>
  <c r="D495" i="233"/>
  <c r="C496" i="233"/>
  <c r="G504" i="225"/>
  <c r="A502" i="225"/>
  <c r="D502" i="225" s="1" a="1"/>
  <c r="H505" i="225"/>
  <c r="B510" i="226"/>
  <c r="D464" i="231"/>
  <c r="A498" i="232"/>
  <c r="A504" i="233"/>
  <c r="C481" i="230"/>
  <c r="B508" i="228"/>
  <c r="A486" i="230"/>
  <c r="B503" i="233"/>
  <c r="B488" i="134"/>
  <c r="A504" i="228"/>
  <c r="A471" i="231"/>
  <c r="A505" i="229"/>
  <c r="B490" i="230"/>
  <c r="A488" i="134"/>
  <c r="C535" i="231"/>
  <c r="B506" i="227"/>
  <c r="A505" i="227"/>
  <c r="D501" i="226"/>
  <c r="B509" i="229"/>
  <c r="B472" i="231"/>
  <c r="D509" i="228"/>
  <c r="D480" i="230"/>
  <c r="B495" i="232"/>
  <c r="C510" i="228"/>
  <c r="A505" i="226"/>
  <c r="D500" i="241" l="1"/>
  <c r="C501" i="241"/>
  <c r="D504" i="240"/>
  <c r="C505" i="240"/>
  <c r="D500" i="229"/>
  <c r="C501" i="229"/>
  <c r="D494" i="227"/>
  <c r="C495" i="227"/>
  <c r="D498" i="232"/>
  <c r="C499" i="232"/>
  <c r="D496" i="233"/>
  <c r="C497" i="233"/>
  <c r="G505" i="225"/>
  <c r="A503" i="225"/>
  <c r="D503" i="225" s="1" a="1"/>
  <c r="H506" i="225"/>
  <c r="B496" i="232"/>
  <c r="A499" i="232"/>
  <c r="A489" i="134"/>
  <c r="D465" i="231"/>
  <c r="A487" i="230"/>
  <c r="C536" i="231"/>
  <c r="A506" i="227"/>
  <c r="D510" i="228"/>
  <c r="B511" i="226"/>
  <c r="A472" i="231"/>
  <c r="A505" i="233"/>
  <c r="A505" i="228"/>
  <c r="A506" i="226"/>
  <c r="D502" i="226"/>
  <c r="C482" i="230"/>
  <c r="B473" i="231"/>
  <c r="C511" i="228"/>
  <c r="B504" i="233"/>
  <c r="B510" i="229"/>
  <c r="D481" i="230"/>
  <c r="B509" i="228"/>
  <c r="B507" i="227"/>
  <c r="A506" i="229"/>
  <c r="B491" i="230"/>
  <c r="B489" i="134"/>
  <c r="D501" i="241" l="1"/>
  <c r="C502" i="241"/>
  <c r="D505" i="240"/>
  <c r="C506" i="240"/>
  <c r="D501" i="229"/>
  <c r="C502" i="229"/>
  <c r="D495" i="227"/>
  <c r="C496" i="227"/>
  <c r="D499" i="232"/>
  <c r="C500" i="232"/>
  <c r="D497" i="233"/>
  <c r="C498" i="233"/>
  <c r="G506" i="225"/>
  <c r="A504" i="225"/>
  <c r="D504" i="225" s="1" a="1"/>
  <c r="H507" i="225"/>
  <c r="A507" i="229"/>
  <c r="B508" i="227"/>
  <c r="A488" i="230"/>
  <c r="C537" i="231"/>
  <c r="A473" i="231"/>
  <c r="B510" i="228"/>
  <c r="D503" i="226"/>
  <c r="A507" i="226"/>
  <c r="B511" i="229"/>
  <c r="C512" i="228"/>
  <c r="D511" i="228"/>
  <c r="A490" i="134"/>
  <c r="D482" i="230"/>
  <c r="A507" i="227"/>
  <c r="C483" i="230"/>
  <c r="A500" i="232"/>
  <c r="A506" i="233"/>
  <c r="B474" i="231"/>
  <c r="A506" i="228"/>
  <c r="B490" i="134"/>
  <c r="B492" i="230"/>
  <c r="B497" i="232"/>
  <c r="D466" i="231"/>
  <c r="B505" i="233"/>
  <c r="D502" i="241" l="1"/>
  <c r="C503" i="241"/>
  <c r="D506" i="240"/>
  <c r="C507" i="240"/>
  <c r="D502" i="229"/>
  <c r="C503" i="229"/>
  <c r="D496" i="227"/>
  <c r="C497" i="227"/>
  <c r="D500" i="232"/>
  <c r="C501" i="232"/>
  <c r="D498" i="233"/>
  <c r="C499" i="233"/>
  <c r="G507" i="225"/>
  <c r="A505" i="225"/>
  <c r="D505" i="225" s="1" a="1"/>
  <c r="H508" i="225"/>
  <c r="Q137" i="158"/>
  <c r="B498" i="232"/>
  <c r="D512" i="228"/>
  <c r="A508" i="226"/>
  <c r="B512" i="229"/>
  <c r="D504" i="226"/>
  <c r="A507" i="228"/>
  <c r="B475" i="231"/>
  <c r="A491" i="134"/>
  <c r="B491" i="134"/>
  <c r="B506" i="233"/>
  <c r="A507" i="233"/>
  <c r="A508" i="227"/>
  <c r="C484" i="230"/>
  <c r="A489" i="230"/>
  <c r="A474" i="231"/>
  <c r="A501" i="232"/>
  <c r="B509" i="227"/>
  <c r="C538" i="231"/>
  <c r="D483" i="230"/>
  <c r="B493" i="230"/>
  <c r="B511" i="228"/>
  <c r="D467" i="231"/>
  <c r="A508" i="229"/>
  <c r="D503" i="241" l="1"/>
  <c r="C504" i="241"/>
  <c r="D507" i="240"/>
  <c r="C508" i="240"/>
  <c r="D503" i="229"/>
  <c r="C504" i="229"/>
  <c r="D497" i="227"/>
  <c r="C498" i="227"/>
  <c r="D501" i="232"/>
  <c r="C502" i="232"/>
  <c r="D499" i="233"/>
  <c r="C500" i="233"/>
  <c r="E4" i="228"/>
  <c r="E5" i="228"/>
  <c r="E6" i="228"/>
  <c r="E7" i="228"/>
  <c r="G508" i="225"/>
  <c r="A506" i="225"/>
  <c r="D506" i="225" s="1" a="1"/>
  <c r="H509" i="225"/>
  <c r="A509" i="226"/>
  <c r="A509" i="229"/>
  <c r="B512" i="228"/>
  <c r="A490" i="230"/>
  <c r="A502" i="232"/>
  <c r="A509" i="227"/>
  <c r="A475" i="231"/>
  <c r="A492" i="134"/>
  <c r="D484" i="230"/>
  <c r="B507" i="233"/>
  <c r="C539" i="231"/>
  <c r="A508" i="233"/>
  <c r="A508" i="228"/>
  <c r="D468" i="231"/>
  <c r="B492" i="134"/>
  <c r="D505" i="226"/>
  <c r="B476" i="231"/>
  <c r="B499" i="232"/>
  <c r="C485" i="230"/>
  <c r="D504" i="241" l="1"/>
  <c r="C505" i="241"/>
  <c r="D508" i="240"/>
  <c r="C509" i="240"/>
  <c r="D504" i="229"/>
  <c r="C505" i="229"/>
  <c r="D498" i="227"/>
  <c r="C499" i="227"/>
  <c r="D502" i="232"/>
  <c r="C503" i="232"/>
  <c r="D500" i="233"/>
  <c r="C501" i="233"/>
  <c r="E8" i="228"/>
  <c r="G509" i="225"/>
  <c r="A507" i="225"/>
  <c r="D507" i="225" s="1" a="1"/>
  <c r="H510" i="225"/>
  <c r="B508" i="233"/>
  <c r="D469" i="231"/>
  <c r="A510" i="229"/>
  <c r="B500" i="232"/>
  <c r="A493" i="134"/>
  <c r="A476" i="231"/>
  <c r="B477" i="231"/>
  <c r="A491" i="230"/>
  <c r="A510" i="226"/>
  <c r="C486" i="230"/>
  <c r="A509" i="228"/>
  <c r="A503" i="232"/>
  <c r="D506" i="226"/>
  <c r="C540" i="231"/>
  <c r="D485" i="230"/>
  <c r="B493" i="134"/>
  <c r="D505" i="241" l="1"/>
  <c r="C506" i="241"/>
  <c r="D509" i="240"/>
  <c r="C510" i="240"/>
  <c r="D503" i="232"/>
  <c r="D505" i="229"/>
  <c r="C506" i="229"/>
  <c r="D499" i="227"/>
  <c r="C500" i="227"/>
  <c r="D501" i="233"/>
  <c r="C502" i="233"/>
  <c r="G510" i="225"/>
  <c r="A508" i="225"/>
  <c r="D508" i="225" s="1" a="1"/>
  <c r="H511" i="225"/>
  <c r="B501" i="232"/>
  <c r="A510" i="228"/>
  <c r="B478" i="231"/>
  <c r="D507" i="226"/>
  <c r="D486" i="230"/>
  <c r="B494" i="134"/>
  <c r="A492" i="230"/>
  <c r="C541" i="231"/>
  <c r="A511" i="226"/>
  <c r="A494" i="134"/>
  <c r="C487" i="230"/>
  <c r="A477" i="231"/>
  <c r="D470" i="231"/>
  <c r="A511" i="229"/>
  <c r="D506" i="241" l="1"/>
  <c r="C507" i="241"/>
  <c r="D510" i="240"/>
  <c r="C511" i="240"/>
  <c r="E6" i="232"/>
  <c r="E4" i="232"/>
  <c r="E5" i="232"/>
  <c r="E7" i="232"/>
  <c r="D506" i="229"/>
  <c r="C507" i="229"/>
  <c r="D500" i="227"/>
  <c r="C501" i="227"/>
  <c r="D502" i="233"/>
  <c r="C503" i="233"/>
  <c r="G511" i="225"/>
  <c r="A509" i="225"/>
  <c r="D509" i="225" s="1" a="1"/>
  <c r="H512" i="225"/>
  <c r="Q134" i="158"/>
  <c r="A495" i="134"/>
  <c r="A512" i="229"/>
  <c r="B502" i="232"/>
  <c r="C488" i="230"/>
  <c r="A478" i="231"/>
  <c r="B495" i="134"/>
  <c r="A511" i="228"/>
  <c r="C542" i="231"/>
  <c r="D487" i="230"/>
  <c r="D471" i="231"/>
  <c r="A493" i="230"/>
  <c r="B479" i="231"/>
  <c r="D508" i="226"/>
  <c r="D507" i="241" l="1"/>
  <c r="C508" i="241"/>
  <c r="D511" i="240"/>
  <c r="C512" i="240"/>
  <c r="E8" i="232"/>
  <c r="D507" i="229"/>
  <c r="C508" i="229"/>
  <c r="D501" i="227"/>
  <c r="C502" i="227"/>
  <c r="D503" i="233"/>
  <c r="C504" i="233"/>
  <c r="G512" i="225"/>
  <c r="A510" i="225"/>
  <c r="D510" i="225" s="1" a="1"/>
  <c r="H513" i="225"/>
  <c r="A512" i="228"/>
  <c r="C543" i="231"/>
  <c r="D472" i="231"/>
  <c r="A479" i="231"/>
  <c r="D509" i="226"/>
  <c r="D488" i="230"/>
  <c r="B496" i="134"/>
  <c r="B480" i="231"/>
  <c r="B503" i="232"/>
  <c r="C489" i="230"/>
  <c r="A496" i="134"/>
  <c r="D508" i="241" l="1"/>
  <c r="D512" i="240"/>
  <c r="D508" i="229"/>
  <c r="C509" i="229"/>
  <c r="D502" i="227"/>
  <c r="C503" i="227"/>
  <c r="D504" i="233"/>
  <c r="C505" i="233"/>
  <c r="G513" i="225"/>
  <c r="A511" i="225"/>
  <c r="D511" i="225" s="1" a="1"/>
  <c r="H514" i="225"/>
  <c r="Q139" i="158"/>
  <c r="Q133" i="158"/>
  <c r="B497" i="134"/>
  <c r="A497" i="134"/>
  <c r="B481" i="231"/>
  <c r="D473" i="231"/>
  <c r="D510" i="226"/>
  <c r="A480" i="231"/>
  <c r="C490" i="230"/>
  <c r="D489" i="230"/>
  <c r="E7" i="241" l="1"/>
  <c r="E5" i="241"/>
  <c r="E4" i="241"/>
  <c r="E6" i="241"/>
  <c r="E6" i="240"/>
  <c r="E4" i="240"/>
  <c r="E7" i="240"/>
  <c r="E5" i="240"/>
  <c r="D509" i="229"/>
  <c r="C510" i="229"/>
  <c r="D503" i="227"/>
  <c r="C504" i="227"/>
  <c r="D505" i="233"/>
  <c r="C506" i="233"/>
  <c r="E4" i="231"/>
  <c r="E7" i="231"/>
  <c r="E5" i="231"/>
  <c r="E6" i="231"/>
  <c r="G514" i="225"/>
  <c r="A512" i="225"/>
  <c r="D512" i="225" s="1" a="1"/>
  <c r="H515" i="225"/>
  <c r="Q128" i="158"/>
  <c r="Q155" i="158"/>
  <c r="B482" i="231"/>
  <c r="D474" i="231"/>
  <c r="C491" i="230"/>
  <c r="D490" i="230"/>
  <c r="Q116" i="158"/>
  <c r="A498" i="134"/>
  <c r="A481" i="231"/>
  <c r="B498" i="134"/>
  <c r="D511" i="226"/>
  <c r="E8" i="241" l="1"/>
  <c r="E8" i="240"/>
  <c r="D510" i="229"/>
  <c r="C511" i="229"/>
  <c r="D504" i="227"/>
  <c r="C505" i="227"/>
  <c r="D506" i="233"/>
  <c r="C507" i="233"/>
  <c r="E7" i="226"/>
  <c r="E4" i="226"/>
  <c r="E5" i="226"/>
  <c r="E6" i="226"/>
  <c r="E8" i="231"/>
  <c r="G515" i="225"/>
  <c r="A513" i="225"/>
  <c r="D513" i="225" s="1" a="1"/>
  <c r="H516" i="225"/>
  <c r="Q132" i="158"/>
  <c r="Q121" i="158"/>
  <c r="D475" i="231"/>
  <c r="I17" i="41" a="1"/>
  <c r="G17" i="41" a="1"/>
  <c r="C492" i="230"/>
  <c r="B499" i="134"/>
  <c r="Q112" i="158"/>
  <c r="A499" i="134"/>
  <c r="B483" i="231"/>
  <c r="D491" i="230"/>
  <c r="A482" i="231"/>
  <c r="H17" i="41" a="1"/>
  <c r="Q111" i="158"/>
  <c r="G516" i="225"/>
  <c r="A514" i="225"/>
  <c r="D514" i="225" s="1" a="1"/>
  <c r="H517" i="225"/>
  <c r="Q138" i="158"/>
  <c r="Q150" i="158"/>
  <c r="Q120" i="158"/>
  <c r="J17" i="41" a="1"/>
  <c r="D511" i="229" l="1"/>
  <c r="C512" i="229"/>
  <c r="C493" i="230"/>
  <c r="D492" i="230"/>
  <c r="B500" i="134"/>
  <c r="D476" i="231"/>
  <c r="D505" i="227"/>
  <c r="C506" i="227"/>
  <c r="D507" i="233"/>
  <c r="C508" i="233"/>
  <c r="B484" i="231"/>
  <c r="A500" i="134"/>
  <c r="A483" i="231"/>
  <c r="E8" i="226"/>
  <c r="G517" i="225"/>
  <c r="A515" i="225"/>
  <c r="D515" i="225" s="1" a="1"/>
  <c r="H518" i="225"/>
  <c r="Q126" i="158"/>
  <c r="Q119" i="158"/>
  <c r="D512" i="229" l="1"/>
  <c r="B485" i="231"/>
  <c r="D493" i="230"/>
  <c r="A501" i="134"/>
  <c r="D508" i="233"/>
  <c r="A484" i="231"/>
  <c r="B501" i="134"/>
  <c r="D477" i="231"/>
  <c r="D506" i="227"/>
  <c r="C507" i="227"/>
  <c r="G518" i="225"/>
  <c r="A516" i="225"/>
  <c r="D516" i="225" s="1" a="1"/>
  <c r="H519" i="225"/>
  <c r="Q122" i="158"/>
  <c r="Q118" i="158"/>
  <c r="A485" i="231" l="1"/>
  <c r="Q114" i="158"/>
  <c r="B486" i="231"/>
  <c r="Q117" i="158"/>
  <c r="E4" i="229"/>
  <c r="E5" i="229"/>
  <c r="E6" i="229"/>
  <c r="E7" i="229"/>
  <c r="A502" i="134"/>
  <c r="E6" i="230"/>
  <c r="E7" i="230"/>
  <c r="E5" i="230"/>
  <c r="E4" i="230"/>
  <c r="D478" i="231"/>
  <c r="B502" i="134"/>
  <c r="E4" i="233"/>
  <c r="E5" i="233"/>
  <c r="E6" i="233"/>
  <c r="E7" i="233"/>
  <c r="D507" i="227"/>
  <c r="C508" i="227"/>
  <c r="G519" i="225"/>
  <c r="A517" i="225"/>
  <c r="D517" i="225" s="1" a="1"/>
  <c r="H520" i="225"/>
  <c r="Q124" i="158"/>
  <c r="Q123" i="158"/>
  <c r="A486" i="231" l="1"/>
  <c r="B487" i="231"/>
  <c r="E8" i="229"/>
  <c r="D479" i="231"/>
  <c r="A503" i="134"/>
  <c r="E8" i="230"/>
  <c r="B503" i="134"/>
  <c r="E8" i="233"/>
  <c r="D508" i="227"/>
  <c r="C509" i="227"/>
  <c r="G520" i="225"/>
  <c r="A518" i="225"/>
  <c r="D518" i="225" s="1" a="1"/>
  <c r="H521" i="225"/>
  <c r="A487" i="231" l="1"/>
  <c r="B488" i="231"/>
  <c r="D480" i="231"/>
  <c r="A504" i="134"/>
  <c r="B504" i="134"/>
  <c r="D509" i="227"/>
  <c r="G521" i="225"/>
  <c r="A519" i="225"/>
  <c r="D519" i="225" s="1" a="1"/>
  <c r="H522" i="225"/>
  <c r="Q113" i="158" l="1"/>
  <c r="A488" i="231"/>
  <c r="B489" i="231"/>
  <c r="B505" i="134"/>
  <c r="A505" i="134"/>
  <c r="D481" i="231"/>
  <c r="E5" i="227"/>
  <c r="E7" i="227"/>
  <c r="E6" i="227"/>
  <c r="E4" i="227"/>
  <c r="G522" i="225"/>
  <c r="A520" i="225"/>
  <c r="D520" i="225" s="1" a="1"/>
  <c r="H523" i="225"/>
  <c r="Q136" i="158"/>
  <c r="Q129" i="158"/>
  <c r="B490" i="231" l="1"/>
  <c r="A489" i="231"/>
  <c r="B506" i="134"/>
  <c r="A506" i="134"/>
  <c r="D482" i="231"/>
  <c r="E8" i="227"/>
  <c r="G523" i="225"/>
  <c r="A521" i="225"/>
  <c r="D521" i="225" s="1" a="1"/>
  <c r="H524" i="225"/>
  <c r="B491" i="231" l="1"/>
  <c r="B507" i="134"/>
  <c r="A490" i="231"/>
  <c r="D483" i="231"/>
  <c r="A507" i="134"/>
  <c r="G524" i="225"/>
  <c r="A522" i="225"/>
  <c r="D522" i="225" s="1" a="1"/>
  <c r="H525" i="225"/>
  <c r="Q130" i="158"/>
  <c r="Q127" i="158"/>
  <c r="Q146" i="158"/>
  <c r="Q125" i="158"/>
  <c r="B508" i="134" l="1"/>
  <c r="B492" i="231"/>
  <c r="A491" i="231"/>
  <c r="D484" i="231"/>
  <c r="A508" i="134"/>
  <c r="G525" i="225"/>
  <c r="A523" i="225"/>
  <c r="D523" i="225" s="1" a="1"/>
  <c r="H526" i="225"/>
  <c r="B509" i="134" l="1"/>
  <c r="B493" i="231"/>
  <c r="A492" i="231"/>
  <c r="D485" i="231"/>
  <c r="A509" i="134"/>
  <c r="G526" i="225"/>
  <c r="A524" i="225"/>
  <c r="D524" i="225" s="1" a="1"/>
  <c r="H527" i="225"/>
  <c r="B510" i="134" l="1"/>
  <c r="B494" i="231"/>
  <c r="A493" i="231"/>
  <c r="D486" i="231"/>
  <c r="A510" i="134"/>
  <c r="G527" i="225"/>
  <c r="A525" i="225"/>
  <c r="D525" i="225" s="1" a="1"/>
  <c r="H528" i="225"/>
  <c r="B511" i="134" l="1"/>
  <c r="B495" i="231"/>
  <c r="A494" i="231"/>
  <c r="D487" i="231"/>
  <c r="A511" i="134"/>
  <c r="G528" i="225"/>
  <c r="A526" i="225"/>
  <c r="D526" i="225" s="1" a="1"/>
  <c r="H529" i="225"/>
  <c r="B512" i="134" l="1"/>
  <c r="B496" i="231"/>
  <c r="A495" i="231"/>
  <c r="D488" i="231"/>
  <c r="A512" i="134"/>
  <c r="G529" i="225"/>
  <c r="A527" i="225"/>
  <c r="D527" i="225" s="1" a="1"/>
  <c r="H530" i="225"/>
  <c r="N121" i="158"/>
  <c r="T121" i="158"/>
  <c r="O121" i="158"/>
  <c r="X121" i="158"/>
  <c r="P121" i="158"/>
  <c r="M121" i="158"/>
  <c r="U121" i="158"/>
  <c r="B497" i="231" l="1"/>
  <c r="B498" i="231" s="1"/>
  <c r="A496" i="231"/>
  <c r="A497" i="231" s="1"/>
  <c r="D489" i="231"/>
  <c r="P108" i="158"/>
  <c r="T108" i="158"/>
  <c r="O108" i="158"/>
  <c r="L26" i="44"/>
  <c r="U108" i="158"/>
  <c r="L121" i="158"/>
  <c r="L108" i="158" s="1"/>
  <c r="M108" i="158"/>
  <c r="Y121" i="158"/>
  <c r="Y108" i="158" s="1"/>
  <c r="D11" i="130" s="1"/>
  <c r="X108" i="158"/>
  <c r="G10" i="130" s="1"/>
  <c r="N108" i="158"/>
  <c r="K26" i="44"/>
  <c r="G530" i="225"/>
  <c r="A528" i="225"/>
  <c r="D528" i="225" s="1" a="1"/>
  <c r="H531" i="225"/>
  <c r="G26" i="117"/>
  <c r="D490" i="231" l="1"/>
  <c r="H10" i="118"/>
  <c r="D12" i="130"/>
  <c r="C11" i="130"/>
  <c r="G11" i="130" s="1"/>
  <c r="A11" i="130"/>
  <c r="B11" i="130"/>
  <c r="H11" i="130"/>
  <c r="E11" i="130"/>
  <c r="F11" i="130" s="1" a="1"/>
  <c r="U106" i="158"/>
  <c r="G531" i="225"/>
  <c r="A529" i="225"/>
  <c r="D529" i="225" s="1" a="1"/>
  <c r="H532" i="225"/>
  <c r="A498" i="231"/>
  <c r="K11" i="130"/>
  <c r="B499" i="231"/>
  <c r="J11" i="130"/>
  <c r="G25" i="117"/>
  <c r="I11" i="130"/>
  <c r="H11" i="118"/>
  <c r="D491" i="231" l="1"/>
  <c r="G24" i="117"/>
  <c r="H12" i="130"/>
  <c r="G12" i="130"/>
  <c r="B12" i="130"/>
  <c r="A12" i="130"/>
  <c r="D13" i="130"/>
  <c r="S12" i="130"/>
  <c r="T12" i="130"/>
  <c r="U12" i="130"/>
  <c r="G532" i="225"/>
  <c r="A530" i="225"/>
  <c r="D530" i="225" s="1" a="1"/>
  <c r="H533" i="225"/>
  <c r="B500" i="231"/>
  <c r="K12" i="130"/>
  <c r="A499" i="231"/>
  <c r="H12" i="118"/>
  <c r="J12" i="130"/>
  <c r="I12" i="130"/>
  <c r="D492" i="231" l="1"/>
  <c r="B13" i="130"/>
  <c r="A13" i="130"/>
  <c r="G533" i="225"/>
  <c r="A531" i="225"/>
  <c r="D531" i="225" s="1" a="1"/>
  <c r="H534" i="225"/>
  <c r="B501" i="231"/>
  <c r="A500" i="231"/>
  <c r="H13" i="118"/>
  <c r="K13" i="130"/>
  <c r="J13" i="130"/>
  <c r="I13" i="130"/>
  <c r="D493" i="231" l="1"/>
  <c r="G534" i="225"/>
  <c r="A532" i="225"/>
  <c r="D532" i="225" s="1" a="1"/>
  <c r="H535" i="225"/>
  <c r="B502" i="231"/>
  <c r="A501" i="231"/>
  <c r="H14" i="118"/>
  <c r="D494" i="231" l="1"/>
  <c r="G535" i="225"/>
  <c r="A533" i="225"/>
  <c r="D533" i="225" s="1" a="1"/>
  <c r="H536" i="225"/>
  <c r="B503" i="231"/>
  <c r="A502" i="231"/>
  <c r="H15" i="118"/>
  <c r="D495" i="231" l="1"/>
  <c r="G536" i="225"/>
  <c r="A534" i="225"/>
  <c r="D534" i="225" s="1" a="1"/>
  <c r="H537" i="225"/>
  <c r="A503" i="231"/>
  <c r="H16" i="118"/>
  <c r="B504" i="231"/>
  <c r="D496" i="231" l="1"/>
  <c r="G537" i="225"/>
  <c r="A535" i="225"/>
  <c r="D535" i="225" s="1" a="1"/>
  <c r="H538" i="225"/>
  <c r="B505" i="231"/>
  <c r="H17" i="118"/>
  <c r="A504" i="231"/>
  <c r="D497" i="231" l="1"/>
  <c r="G538" i="225"/>
  <c r="A536" i="225"/>
  <c r="D536" i="225" s="1" a="1"/>
  <c r="H539" i="225"/>
  <c r="A505" i="231"/>
  <c r="B506" i="231"/>
  <c r="H18" i="118"/>
  <c r="D498" i="231" l="1"/>
  <c r="G539" i="225"/>
  <c r="A537" i="225"/>
  <c r="D537" i="225" s="1" a="1"/>
  <c r="H540" i="225"/>
  <c r="B507" i="231"/>
  <c r="H19" i="118"/>
  <c r="A506" i="231"/>
  <c r="D499" i="231" l="1"/>
  <c r="G540" i="225"/>
  <c r="A538" i="225"/>
  <c r="D538" i="225" s="1" a="1"/>
  <c r="H541" i="225"/>
  <c r="A507" i="231"/>
  <c r="B508" i="231"/>
  <c r="H20" i="118"/>
  <c r="D500" i="231" l="1"/>
  <c r="G541" i="225"/>
  <c r="A539" i="225"/>
  <c r="D539" i="225" s="1" a="1"/>
  <c r="H542" i="225"/>
  <c r="A508" i="231"/>
  <c r="B509" i="231"/>
  <c r="H21" i="118"/>
  <c r="D501" i="231" l="1"/>
  <c r="G542" i="225"/>
  <c r="A540" i="225"/>
  <c r="D540" i="225" s="1" a="1"/>
  <c r="H543" i="225"/>
  <c r="B510" i="231"/>
  <c r="A509" i="231"/>
  <c r="H22" i="118"/>
  <c r="D502" i="231" l="1"/>
  <c r="G543" i="225"/>
  <c r="A541" i="225"/>
  <c r="D541" i="225" s="1" a="1"/>
  <c r="H544" i="225"/>
  <c r="B511" i="231"/>
  <c r="A510" i="231"/>
  <c r="H23" i="118"/>
  <c r="D503" i="231" l="1"/>
  <c r="G544" i="225"/>
  <c r="A542" i="225"/>
  <c r="D542" i="225" s="1" a="1"/>
  <c r="H545" i="225"/>
  <c r="A511" i="231"/>
  <c r="B512" i="231"/>
  <c r="H24" i="118"/>
  <c r="D504" i="231" l="1"/>
  <c r="G545" i="225"/>
  <c r="A543" i="225"/>
  <c r="D543" i="225" s="1" a="1"/>
  <c r="H546" i="225"/>
  <c r="B513" i="231"/>
  <c r="A512" i="231"/>
  <c r="H25" i="118"/>
  <c r="D505" i="231" l="1"/>
  <c r="G546" i="225"/>
  <c r="A544" i="225"/>
  <c r="D544" i="225" s="1" a="1"/>
  <c r="H547" i="225"/>
  <c r="A513" i="231"/>
  <c r="B514" i="231"/>
  <c r="H26" i="118"/>
  <c r="D506" i="231" l="1"/>
  <c r="G547" i="225"/>
  <c r="A545" i="225"/>
  <c r="D545" i="225" s="1" a="1"/>
  <c r="H548" i="225"/>
  <c r="B515" i="231"/>
  <c r="A514" i="231"/>
  <c r="H27" i="118"/>
  <c r="D507" i="231" l="1"/>
  <c r="D508" i="231" s="1"/>
  <c r="G548" i="225"/>
  <c r="A546" i="225"/>
  <c r="D546" i="225" s="1" a="1"/>
  <c r="H549" i="225"/>
  <c r="B516" i="231"/>
  <c r="A515" i="231"/>
  <c r="H28" i="118"/>
  <c r="G549" i="225" l="1"/>
  <c r="A547" i="225"/>
  <c r="D547" i="225" s="1" a="1"/>
  <c r="H550" i="225"/>
  <c r="B517" i="231"/>
  <c r="H29" i="118"/>
  <c r="A516" i="231"/>
  <c r="D509" i="231"/>
  <c r="G550" i="225" l="1"/>
  <c r="A548" i="225"/>
  <c r="D548" i="225" s="1" a="1"/>
  <c r="H551" i="225"/>
  <c r="B518" i="231"/>
  <c r="A517" i="231"/>
  <c r="H30" i="118"/>
  <c r="D510" i="231"/>
  <c r="G551" i="225" l="1"/>
  <c r="A549" i="225"/>
  <c r="D549" i="225" s="1" a="1"/>
  <c r="H552" i="225"/>
  <c r="B519" i="231"/>
  <c r="A518" i="231"/>
  <c r="H31" i="118"/>
  <c r="D511" i="231"/>
  <c r="G552" i="225" l="1"/>
  <c r="A550" i="225"/>
  <c r="D550" i="225" s="1" a="1"/>
  <c r="H553" i="225"/>
  <c r="A519" i="231"/>
  <c r="B520" i="231"/>
  <c r="D512" i="231"/>
  <c r="Q115" i="158" s="1"/>
  <c r="Q108" i="158" s="1"/>
  <c r="H32" i="118"/>
  <c r="G553" i="225" l="1"/>
  <c r="A551" i="225"/>
  <c r="D551" i="225" s="1" a="1"/>
  <c r="H554" i="225"/>
  <c r="D513" i="231"/>
  <c r="A520" i="231"/>
  <c r="H33" i="118"/>
  <c r="B521" i="231"/>
  <c r="G554" i="225" l="1"/>
  <c r="A552" i="225"/>
  <c r="D552" i="225" s="1" a="1"/>
  <c r="H555" i="225"/>
  <c r="B522" i="231"/>
  <c r="A521" i="231"/>
  <c r="H34" i="118"/>
  <c r="D514" i="231"/>
  <c r="G555" i="225" l="1"/>
  <c r="A553" i="225"/>
  <c r="D553" i="225" s="1" a="1"/>
  <c r="H556" i="225"/>
  <c r="A522" i="231"/>
  <c r="D515" i="231"/>
  <c r="H35" i="118"/>
  <c r="B523" i="231"/>
  <c r="G556" i="225" l="1"/>
  <c r="A554" i="225"/>
  <c r="D554" i="225" s="1" a="1"/>
  <c r="H557" i="225"/>
  <c r="A523" i="231"/>
  <c r="D516" i="231"/>
  <c r="H36" i="118"/>
  <c r="B524" i="231"/>
  <c r="G557" i="225" l="1"/>
  <c r="A555" i="225"/>
  <c r="D555" i="225" s="1" a="1"/>
  <c r="H558" i="225"/>
  <c r="B525" i="231"/>
  <c r="A524" i="231"/>
  <c r="D517" i="231"/>
  <c r="H37" i="118"/>
  <c r="G558" i="225" l="1"/>
  <c r="A556" i="225"/>
  <c r="D556" i="225" s="1" a="1"/>
  <c r="H559" i="225"/>
  <c r="B526" i="231"/>
  <c r="D518" i="231"/>
  <c r="A525" i="231"/>
  <c r="H38" i="118"/>
  <c r="G559" i="225" l="1"/>
  <c r="A557" i="225"/>
  <c r="D557" i="225" s="1" a="1"/>
  <c r="H560" i="225"/>
  <c r="B527" i="231"/>
  <c r="D519" i="231"/>
  <c r="H39" i="118"/>
  <c r="A526" i="231"/>
  <c r="G560" i="225" l="1"/>
  <c r="A558" i="225"/>
  <c r="D558" i="225" s="1" a="1"/>
  <c r="H561" i="225"/>
  <c r="B528" i="231"/>
  <c r="H40" i="118"/>
  <c r="D520" i="231"/>
  <c r="A527" i="231"/>
  <c r="G561" i="225" l="1"/>
  <c r="A559" i="225"/>
  <c r="D559" i="225" s="1" a="1"/>
  <c r="H562" i="225"/>
  <c r="B529" i="231"/>
  <c r="A528" i="231"/>
  <c r="D521" i="231"/>
  <c r="G562" i="225" l="1"/>
  <c r="A560" i="225"/>
  <c r="D560" i="225" s="1" a="1"/>
  <c r="H563" i="225"/>
  <c r="D522" i="231"/>
  <c r="B530" i="231"/>
  <c r="A529" i="231"/>
  <c r="G563" i="225" l="1"/>
  <c r="A561" i="225"/>
  <c r="D561" i="225" s="1" a="1"/>
  <c r="H564" i="225"/>
  <c r="B531" i="231"/>
  <c r="D523" i="231"/>
  <c r="A530" i="231"/>
  <c r="G564" i="225" l="1"/>
  <c r="A562" i="225"/>
  <c r="D562" i="225" s="1" a="1"/>
  <c r="H565" i="225"/>
  <c r="B532" i="231"/>
  <c r="D524" i="231"/>
  <c r="A531" i="231"/>
  <c r="G565" i="225" l="1"/>
  <c r="A563" i="225"/>
  <c r="D563" i="225" s="1" a="1"/>
  <c r="H566" i="225"/>
  <c r="B533" i="231"/>
  <c r="A532" i="231"/>
  <c r="D525" i="231"/>
  <c r="G566" i="225" l="1"/>
  <c r="A564" i="225"/>
  <c r="D564" i="225" s="1" a="1"/>
  <c r="H567" i="225"/>
  <c r="D526" i="231"/>
  <c r="B534" i="231"/>
  <c r="A533" i="231"/>
  <c r="G567" i="225" l="1"/>
  <c r="A565" i="225"/>
  <c r="D565" i="225" s="1" a="1"/>
  <c r="H568" i="225"/>
  <c r="A534" i="231"/>
  <c r="B535" i="231"/>
  <c r="D527" i="231"/>
  <c r="G568" i="225" l="1"/>
  <c r="A566" i="225"/>
  <c r="D566" i="225" s="1" a="1"/>
  <c r="H569" i="225"/>
  <c r="B536" i="231"/>
  <c r="D528" i="231"/>
  <c r="A535" i="231"/>
  <c r="G569" i="225" l="1"/>
  <c r="A567" i="225"/>
  <c r="D567" i="225" s="1" a="1"/>
  <c r="H570" i="225"/>
  <c r="B537" i="231"/>
  <c r="A536" i="231"/>
  <c r="D529" i="231"/>
  <c r="G570" i="225" l="1"/>
  <c r="A568" i="225"/>
  <c r="D568" i="225" s="1" a="1"/>
  <c r="H571" i="225"/>
  <c r="D530" i="231"/>
  <c r="B538" i="231"/>
  <c r="A537" i="231"/>
  <c r="G571" i="225" l="1"/>
  <c r="A569" i="225"/>
  <c r="D569" i="225" s="1" a="1"/>
  <c r="H572" i="225"/>
  <c r="A538" i="231"/>
  <c r="B539" i="231"/>
  <c r="D531" i="231"/>
  <c r="G572" i="225" l="1"/>
  <c r="A570" i="225"/>
  <c r="D570" i="225" s="1" a="1"/>
  <c r="H573" i="225"/>
  <c r="A539" i="231"/>
  <c r="B540" i="231"/>
  <c r="D532" i="231"/>
  <c r="G573" i="225" l="1"/>
  <c r="A571" i="225"/>
  <c r="D571" i="225" s="1" a="1"/>
  <c r="H574" i="225"/>
  <c r="A540" i="231"/>
  <c r="B541" i="231"/>
  <c r="D533" i="231"/>
  <c r="G574" i="225" l="1"/>
  <c r="A572" i="225"/>
  <c r="D572" i="225" s="1" a="1"/>
  <c r="H575" i="225"/>
  <c r="B542" i="231"/>
  <c r="D534" i="231"/>
  <c r="A541" i="231"/>
  <c r="G575" i="225" l="1"/>
  <c r="A573" i="225"/>
  <c r="D573" i="225" s="1" a="1"/>
  <c r="H576" i="225"/>
  <c r="A542" i="231"/>
  <c r="B543" i="231"/>
  <c r="D535" i="231"/>
  <c r="G576" i="225" l="1"/>
  <c r="A574" i="225"/>
  <c r="D574" i="225" s="1" a="1"/>
  <c r="H577" i="225"/>
  <c r="A543" i="231"/>
  <c r="D536" i="231"/>
  <c r="G577" i="225" l="1"/>
  <c r="A575" i="225"/>
  <c r="D575" i="225" s="1" a="1"/>
  <c r="H578" i="225"/>
  <c r="D537" i="231"/>
  <c r="G578" i="225" l="1"/>
  <c r="A576" i="225"/>
  <c r="D576" i="225" s="1" a="1"/>
  <c r="H579" i="225"/>
  <c r="D538" i="231"/>
  <c r="G579" i="225" l="1"/>
  <c r="A577" i="225"/>
  <c r="D577" i="225" s="1" a="1"/>
  <c r="H580" i="225"/>
  <c r="D539" i="231"/>
  <c r="G580" i="225" l="1"/>
  <c r="A578" i="225"/>
  <c r="D578" i="225" s="1" a="1"/>
  <c r="H581" i="225"/>
  <c r="D540" i="231"/>
  <c r="G581" i="225" l="1"/>
  <c r="A579" i="225"/>
  <c r="D579" i="225" s="1" a="1"/>
  <c r="H582" i="225"/>
  <c r="D541" i="231"/>
  <c r="G582" i="225" l="1"/>
  <c r="A580" i="225"/>
  <c r="D580" i="225" s="1" a="1"/>
  <c r="H583" i="225"/>
  <c r="D542" i="231"/>
  <c r="G583" i="225" l="1"/>
  <c r="A581" i="225"/>
  <c r="D581" i="225" s="1" a="1"/>
  <c r="H584" i="225"/>
  <c r="D543" i="231"/>
  <c r="G584" i="225" l="1"/>
  <c r="A582" i="225"/>
  <c r="D582" i="225" s="1" a="1"/>
  <c r="H585" i="225"/>
  <c r="G585" i="225" l="1"/>
  <c r="A583" i="225"/>
  <c r="D583" i="225" s="1" a="1"/>
  <c r="H586" i="225"/>
  <c r="G586" i="225" l="1"/>
  <c r="A584" i="225"/>
  <c r="D584" i="225" s="1" a="1"/>
  <c r="H587" i="225"/>
  <c r="G587" i="225" l="1"/>
  <c r="A585" i="225"/>
  <c r="D585" i="225" s="1" a="1"/>
  <c r="H588" i="225"/>
  <c r="G588" i="225" l="1"/>
  <c r="A586" i="225"/>
  <c r="D586" i="225" s="1" a="1"/>
  <c r="H589" i="225"/>
  <c r="G589" i="225" l="1"/>
  <c r="A587" i="225"/>
  <c r="D587" i="225" s="1" a="1"/>
  <c r="H590" i="225"/>
  <c r="G590" i="225" l="1"/>
  <c r="A588" i="225"/>
  <c r="D588" i="225" s="1" a="1"/>
  <c r="H591" i="225"/>
  <c r="G591" i="225" l="1"/>
  <c r="A589" i="225"/>
  <c r="D589" i="225" s="1" a="1"/>
  <c r="H592" i="225"/>
  <c r="G592" i="225" l="1"/>
  <c r="A590" i="225"/>
  <c r="D590" i="225" s="1" a="1"/>
  <c r="H593" i="225"/>
  <c r="G593" i="225" l="1"/>
  <c r="A591" i="225"/>
  <c r="D591" i="225" s="1" a="1"/>
  <c r="H594" i="225"/>
  <c r="G594" i="225" l="1"/>
  <c r="A592" i="225"/>
  <c r="D592" i="225" s="1" a="1"/>
  <c r="H595" i="225"/>
  <c r="G595" i="225" l="1"/>
  <c r="A593" i="225"/>
  <c r="D593" i="225" s="1" a="1"/>
  <c r="H596" i="225"/>
  <c r="G596" i="225" l="1"/>
  <c r="A594" i="225"/>
  <c r="D594" i="225" s="1" a="1"/>
  <c r="H597" i="225"/>
  <c r="G597" i="225" l="1"/>
  <c r="A595" i="225"/>
  <c r="D595" i="225" s="1" a="1"/>
  <c r="H598" i="225"/>
  <c r="G598" i="225" l="1"/>
  <c r="A596" i="225"/>
  <c r="D596" i="225" s="1" a="1"/>
  <c r="H599" i="225"/>
  <c r="G599" i="225" l="1"/>
  <c r="A597" i="225"/>
  <c r="D597" i="225" s="1" a="1"/>
  <c r="H600" i="225"/>
  <c r="G600" i="225" l="1"/>
  <c r="A598" i="225"/>
  <c r="D598" i="225" s="1" a="1"/>
  <c r="H601" i="225"/>
  <c r="G601" i="225" l="1"/>
  <c r="A599" i="225"/>
  <c r="D599" i="225" s="1" a="1"/>
  <c r="H602" i="225"/>
  <c r="G602" i="225" l="1"/>
  <c r="A600" i="225"/>
  <c r="D600" i="225" s="1" a="1"/>
  <c r="H603" i="225"/>
  <c r="G603" i="225" l="1"/>
  <c r="A601" i="225"/>
  <c r="D601" i="225" s="1" a="1"/>
  <c r="H604" i="225"/>
  <c r="G604" i="225" l="1"/>
  <c r="A602" i="225"/>
  <c r="D602" i="225" s="1" a="1"/>
  <c r="H605" i="225"/>
  <c r="G605" i="225" l="1"/>
  <c r="A603" i="225"/>
  <c r="D603" i="225" s="1" a="1"/>
  <c r="H606" i="225"/>
  <c r="G606" i="225" l="1"/>
  <c r="A604" i="225"/>
  <c r="D604" i="225" s="1" a="1"/>
  <c r="H607" i="225"/>
  <c r="G607" i="225" l="1"/>
  <c r="A605" i="225"/>
  <c r="D605" i="225" s="1" a="1"/>
  <c r="H608" i="225"/>
  <c r="G608" i="225" l="1"/>
  <c r="A606" i="225"/>
  <c r="D606" i="225" s="1" a="1"/>
  <c r="H609" i="225"/>
  <c r="G609" i="225" l="1"/>
  <c r="A607" i="225"/>
  <c r="D607" i="225" s="1" a="1"/>
  <c r="H610" i="225"/>
  <c r="G610" i="225" l="1"/>
  <c r="A608" i="225"/>
  <c r="D608" i="225" s="1" a="1"/>
  <c r="H611" i="225"/>
  <c r="G611" i="225" l="1"/>
  <c r="A609" i="225"/>
  <c r="D609" i="225" s="1" a="1"/>
  <c r="H612" i="225"/>
  <c r="G612" i="225" l="1"/>
  <c r="A610" i="225"/>
  <c r="D610" i="225" s="1" a="1"/>
  <c r="H613" i="225"/>
  <c r="G613" i="225" l="1"/>
  <c r="A611" i="225"/>
  <c r="D611" i="225" s="1" a="1"/>
  <c r="H614" i="225"/>
  <c r="G614" i="225" l="1"/>
  <c r="A612" i="225"/>
  <c r="D612" i="225" s="1" a="1"/>
  <c r="H615" i="225"/>
  <c r="G615" i="225" l="1"/>
  <c r="A613" i="225"/>
  <c r="D613" i="225" s="1" a="1"/>
  <c r="H616" i="225"/>
  <c r="G616" i="225" l="1"/>
  <c r="A614" i="225"/>
  <c r="D614" i="225" s="1" a="1"/>
  <c r="H617" i="225"/>
  <c r="G617" i="225" l="1"/>
  <c r="A615" i="225"/>
  <c r="D615" i="225" s="1" a="1"/>
  <c r="H618" i="225"/>
  <c r="G618" i="225" l="1"/>
  <c r="A616" i="225"/>
  <c r="D616" i="225" s="1" a="1"/>
  <c r="H619" i="225"/>
  <c r="G619" i="225" l="1"/>
  <c r="A617" i="225"/>
  <c r="D617" i="225" s="1" a="1"/>
  <c r="H620" i="225"/>
  <c r="G620" i="225" l="1"/>
  <c r="A618" i="225"/>
  <c r="D618" i="225" s="1" a="1"/>
  <c r="H621" i="225"/>
  <c r="G621" i="225" l="1"/>
  <c r="A619" i="225"/>
  <c r="D619" i="225" s="1" a="1"/>
  <c r="H622" i="225"/>
  <c r="G622" i="225" l="1"/>
  <c r="A620" i="225"/>
  <c r="D620" i="225" s="1" a="1"/>
  <c r="H623" i="225"/>
  <c r="G623" i="225" l="1"/>
  <c r="A621" i="225"/>
  <c r="D621" i="225" s="1" a="1"/>
  <c r="H624" i="225"/>
  <c r="G624" i="225" l="1"/>
  <c r="A622" i="225"/>
  <c r="D622" i="225" s="1" a="1"/>
  <c r="H625" i="225"/>
  <c r="G625" i="225" l="1"/>
  <c r="A623" i="225"/>
  <c r="D623" i="225" s="1" a="1"/>
  <c r="H626" i="225"/>
  <c r="G626" i="225" l="1"/>
  <c r="A624" i="225"/>
  <c r="D624" i="225" s="1" a="1"/>
  <c r="H627" i="225"/>
  <c r="G627" i="225" l="1"/>
  <c r="A625" i="225"/>
  <c r="D625" i="225" s="1" a="1"/>
  <c r="H628" i="225"/>
  <c r="G628" i="225" l="1"/>
  <c r="A626" i="225"/>
  <c r="D626" i="225" s="1" a="1"/>
  <c r="H629" i="225"/>
  <c r="G629" i="225" l="1"/>
  <c r="A627" i="225"/>
  <c r="D627" i="225" s="1" a="1"/>
  <c r="H630" i="225"/>
  <c r="G630" i="225" l="1"/>
  <c r="A628" i="225"/>
  <c r="D628" i="225" s="1" a="1"/>
  <c r="H631" i="225"/>
  <c r="G631" i="225" l="1"/>
  <c r="A629" i="225"/>
  <c r="D629" i="225" s="1" a="1"/>
  <c r="H632" i="225"/>
  <c r="G632" i="225" l="1"/>
  <c r="A630" i="225"/>
  <c r="D630" i="225" s="1" a="1"/>
  <c r="H633" i="225"/>
  <c r="G633" i="225" l="1"/>
  <c r="A631" i="225"/>
  <c r="D631" i="225" s="1" a="1"/>
  <c r="H634" i="225"/>
  <c r="G634" i="225" l="1"/>
  <c r="A632" i="225"/>
  <c r="D632" i="225" s="1" a="1"/>
  <c r="H635" i="225"/>
  <c r="G635" i="225" l="1"/>
  <c r="A633" i="225"/>
  <c r="D633" i="225" s="1" a="1"/>
  <c r="H636" i="225"/>
  <c r="G636" i="225" l="1"/>
  <c r="A634" i="225"/>
  <c r="D634" i="225" s="1" a="1"/>
  <c r="H637" i="225"/>
  <c r="G637" i="225" l="1"/>
  <c r="A635" i="225"/>
  <c r="D635" i="225" s="1" a="1"/>
  <c r="H638" i="225"/>
  <c r="G638" i="225" l="1"/>
  <c r="A636" i="225"/>
  <c r="D636" i="225" s="1" a="1"/>
  <c r="H639" i="225"/>
  <c r="G639" i="225" l="1"/>
  <c r="A637" i="225"/>
  <c r="D637" i="225" s="1" a="1"/>
  <c r="H640" i="225"/>
  <c r="G640" i="225" l="1"/>
  <c r="A638" i="225"/>
  <c r="D638" i="225" s="1" a="1"/>
  <c r="H641" i="225"/>
  <c r="G641" i="225" l="1"/>
  <c r="A639" i="225"/>
  <c r="D639" i="225" s="1" a="1"/>
  <c r="H642" i="225"/>
  <c r="G642" i="225" l="1"/>
  <c r="A640" i="225"/>
  <c r="D640" i="225" s="1" a="1"/>
  <c r="H643" i="225"/>
  <c r="G643" i="225" l="1"/>
  <c r="A641" i="225"/>
  <c r="D641" i="225" s="1" a="1"/>
  <c r="H644" i="225"/>
  <c r="G644" i="225" l="1"/>
  <c r="A642" i="225"/>
  <c r="D642" i="225" s="1" a="1"/>
  <c r="H645" i="225"/>
  <c r="G645" i="225" l="1"/>
  <c r="A643" i="225"/>
  <c r="D643" i="225" s="1" a="1"/>
  <c r="H646" i="225"/>
  <c r="G646" i="225" l="1"/>
  <c r="A644" i="225"/>
  <c r="D644" i="225" s="1" a="1"/>
  <c r="H647" i="225"/>
  <c r="G647" i="225" l="1"/>
  <c r="A645" i="225"/>
  <c r="D645" i="225" s="1" a="1"/>
  <c r="H648" i="225"/>
  <c r="G648" i="225" l="1"/>
  <c r="A646" i="225"/>
  <c r="D646" i="225" s="1" a="1"/>
  <c r="H649" i="225"/>
  <c r="G649" i="225" l="1"/>
  <c r="A647" i="225"/>
  <c r="D647" i="225" s="1" a="1"/>
  <c r="H650" i="225"/>
  <c r="G650" i="225" l="1"/>
  <c r="A648" i="225"/>
  <c r="D648" i="225" s="1" a="1"/>
  <c r="H651" i="225"/>
  <c r="G651" i="225" l="1"/>
  <c r="A649" i="225"/>
  <c r="D649" i="225" s="1" a="1"/>
  <c r="H652" i="225"/>
  <c r="G652" i="225" l="1"/>
  <c r="A650" i="225"/>
  <c r="D650" i="225" s="1" a="1"/>
  <c r="H653" i="225"/>
  <c r="G653" i="225" l="1"/>
  <c r="A651" i="225"/>
  <c r="D651" i="225" s="1" a="1"/>
  <c r="H654" i="225"/>
  <c r="G654" i="225" l="1"/>
  <c r="A652" i="225"/>
  <c r="D652" i="225" s="1" a="1"/>
  <c r="H655" i="225"/>
  <c r="G655" i="225" l="1"/>
  <c r="A653" i="225"/>
  <c r="D653" i="225" s="1" a="1"/>
  <c r="H656" i="225"/>
  <c r="G656" i="225" l="1"/>
  <c r="A654" i="225"/>
  <c r="D654" i="225" s="1" a="1"/>
  <c r="H657" i="225"/>
  <c r="G657" i="225" l="1"/>
  <c r="A655" i="225"/>
  <c r="D655" i="225" s="1" a="1"/>
  <c r="H658" i="225"/>
  <c r="G658" i="225" l="1"/>
  <c r="A656" i="225"/>
  <c r="D656" i="225" s="1" a="1"/>
  <c r="H659" i="225"/>
  <c r="G659" i="225" l="1"/>
  <c r="A657" i="225"/>
  <c r="D657" i="225" s="1" a="1"/>
  <c r="H660" i="225"/>
  <c r="G660" i="225" l="1"/>
  <c r="A658" i="225"/>
  <c r="D658" i="225" s="1" a="1"/>
  <c r="H661" i="225"/>
  <c r="G661" i="225" l="1"/>
  <c r="A659" i="225"/>
  <c r="D659" i="225" s="1" a="1"/>
  <c r="H662" i="225"/>
  <c r="G662" i="225" l="1"/>
  <c r="A660" i="225"/>
  <c r="D660" i="225" s="1" a="1"/>
  <c r="H663" i="225"/>
  <c r="G663" i="225" l="1"/>
  <c r="A661" i="225"/>
  <c r="D661" i="225" s="1" a="1"/>
  <c r="H664" i="225"/>
  <c r="G664" i="225" l="1"/>
  <c r="A662" i="225"/>
  <c r="D662" i="225" s="1" a="1"/>
  <c r="H665" i="225"/>
  <c r="G665" i="225" l="1"/>
  <c r="A663" i="225"/>
  <c r="D663" i="225" s="1" a="1"/>
  <c r="H666" i="225"/>
  <c r="G666" i="225" l="1"/>
  <c r="A664" i="225"/>
  <c r="D664" i="225" s="1" a="1"/>
  <c r="H667" i="225"/>
  <c r="G667" i="225" l="1"/>
  <c r="A665" i="225"/>
  <c r="D665" i="225" s="1" a="1"/>
  <c r="H668" i="225"/>
  <c r="G668" i="225" l="1"/>
  <c r="A666" i="225"/>
  <c r="D666" i="225" s="1" a="1"/>
  <c r="H669" i="225"/>
  <c r="G669" i="225" l="1"/>
  <c r="A667" i="225"/>
  <c r="D667" i="225" s="1" a="1"/>
  <c r="H670" i="225"/>
  <c r="G670" i="225" l="1"/>
  <c r="A668" i="225"/>
  <c r="D668" i="225" s="1" a="1"/>
  <c r="H671" i="225"/>
  <c r="G671" i="225" l="1"/>
  <c r="A669" i="225"/>
  <c r="D669" i="225" s="1" a="1"/>
  <c r="H672" i="225"/>
  <c r="G672" i="225" l="1"/>
  <c r="A670" i="225"/>
  <c r="D670" i="225" s="1" a="1"/>
  <c r="H673" i="225"/>
  <c r="G673" i="225" l="1"/>
  <c r="A671" i="225"/>
  <c r="D671" i="225" s="1" a="1"/>
  <c r="H674" i="225"/>
  <c r="G674" i="225" l="1"/>
  <c r="A672" i="225"/>
  <c r="D672" i="225" s="1" a="1"/>
  <c r="H675" i="225"/>
  <c r="G675" i="225" l="1"/>
  <c r="A673" i="225"/>
  <c r="D673" i="225" s="1" a="1"/>
  <c r="H676" i="225"/>
  <c r="G676" i="225" l="1"/>
  <c r="A674" i="225"/>
  <c r="D674" i="225" s="1" a="1"/>
  <c r="H677" i="225"/>
  <c r="G677" i="225" l="1"/>
  <c r="A675" i="225"/>
  <c r="D675" i="225" s="1" a="1"/>
  <c r="H678" i="225"/>
  <c r="G678" i="225" l="1"/>
  <c r="A676" i="225"/>
  <c r="D676" i="225" s="1" a="1"/>
  <c r="H679" i="225"/>
  <c r="G679" i="225" l="1"/>
  <c r="A677" i="225"/>
  <c r="D677" i="225" s="1" a="1"/>
  <c r="H680" i="225"/>
  <c r="G680" i="225" l="1"/>
  <c r="A678" i="225"/>
  <c r="D678" i="225" s="1" a="1"/>
  <c r="H681" i="225"/>
  <c r="G681" i="225" l="1"/>
  <c r="A679" i="225"/>
  <c r="D679" i="225" s="1" a="1"/>
  <c r="H682" i="225"/>
  <c r="G682" i="225" l="1"/>
  <c r="A680" i="225"/>
  <c r="D680" i="225" s="1" a="1"/>
  <c r="H683" i="225"/>
  <c r="G683" i="225" l="1"/>
  <c r="A681" i="225"/>
  <c r="D681" i="225" s="1" a="1"/>
  <c r="H684" i="225"/>
  <c r="G684" i="225" l="1"/>
  <c r="A682" i="225"/>
  <c r="D682" i="225" s="1" a="1"/>
  <c r="H685" i="225"/>
  <c r="G685" i="225" l="1"/>
  <c r="A683" i="225"/>
  <c r="D683" i="225" s="1" a="1"/>
  <c r="H686" i="225"/>
  <c r="G686" i="225" l="1"/>
  <c r="A684" i="225"/>
  <c r="D684" i="225" s="1" a="1"/>
  <c r="H687" i="225"/>
  <c r="G687" i="225" l="1"/>
  <c r="A685" i="225"/>
  <c r="D685" i="225" s="1" a="1"/>
  <c r="H688" i="225"/>
  <c r="G688" i="225" l="1"/>
  <c r="A686" i="225"/>
  <c r="D686" i="225" s="1" a="1"/>
  <c r="H689" i="225"/>
  <c r="G689" i="225" l="1"/>
  <c r="A687" i="225"/>
  <c r="D687" i="225" s="1" a="1"/>
  <c r="H690" i="225"/>
  <c r="G690" i="225" l="1"/>
  <c r="A688" i="225"/>
  <c r="D688" i="225" s="1" a="1"/>
  <c r="H691" i="225"/>
  <c r="G691" i="225" l="1"/>
  <c r="A689" i="225"/>
  <c r="D689" i="225" s="1" a="1"/>
  <c r="H692" i="225"/>
  <c r="G692" i="225" l="1"/>
  <c r="A690" i="225"/>
  <c r="D690" i="225" s="1" a="1"/>
  <c r="H693" i="225"/>
  <c r="G693" i="225" l="1"/>
  <c r="A691" i="225"/>
  <c r="D691" i="225" s="1" a="1"/>
  <c r="H694" i="225"/>
  <c r="G694" i="225" l="1"/>
  <c r="A692" i="225"/>
  <c r="D692" i="225" s="1" a="1"/>
  <c r="H695" i="225"/>
  <c r="G695" i="225" l="1"/>
  <c r="A693" i="225"/>
  <c r="D693" i="225" s="1" a="1"/>
  <c r="H696" i="225"/>
  <c r="G696" i="225" l="1"/>
  <c r="A694" i="225"/>
  <c r="D694" i="225" s="1" a="1"/>
  <c r="H697" i="225"/>
  <c r="G697" i="225" l="1"/>
  <c r="A695" i="225"/>
  <c r="D695" i="225" s="1" a="1"/>
  <c r="H698" i="225"/>
  <c r="G698" i="225" l="1"/>
  <c r="A696" i="225"/>
  <c r="D696" i="225" s="1" a="1"/>
  <c r="H699" i="225"/>
  <c r="G699" i="225" l="1"/>
  <c r="A697" i="225"/>
  <c r="D697" i="225" s="1" a="1"/>
  <c r="H700" i="225"/>
  <c r="G700" i="225" l="1"/>
  <c r="A698" i="225"/>
  <c r="D698" i="225" s="1" a="1"/>
  <c r="H701" i="225"/>
  <c r="G701" i="225" l="1"/>
  <c r="A699" i="225"/>
  <c r="D699" i="225" s="1" a="1"/>
  <c r="H702" i="225"/>
  <c r="G702" i="225" l="1"/>
  <c r="A700" i="225"/>
  <c r="D700" i="225" s="1" a="1"/>
  <c r="H703" i="225"/>
  <c r="G703" i="225" l="1"/>
  <c r="A701" i="225"/>
  <c r="D701" i="225" s="1" a="1"/>
  <c r="H704" i="225"/>
  <c r="G704" i="225" l="1"/>
  <c r="A702" i="225"/>
  <c r="D702" i="225" s="1" a="1"/>
  <c r="H705" i="225"/>
  <c r="G705" i="225" l="1"/>
  <c r="A703" i="225"/>
  <c r="D703" i="225" s="1" a="1"/>
  <c r="H706" i="225"/>
  <c r="G706" i="225" l="1"/>
  <c r="A704" i="225"/>
  <c r="D704" i="225" s="1" a="1"/>
  <c r="H707" i="225"/>
  <c r="G707" i="225" l="1"/>
  <c r="A705" i="225"/>
  <c r="D705" i="225" s="1" a="1"/>
  <c r="H708" i="225"/>
  <c r="G708" i="225" l="1"/>
  <c r="A706" i="225"/>
  <c r="D706" i="225" s="1" a="1"/>
  <c r="H709" i="225"/>
  <c r="G709" i="225" l="1"/>
  <c r="A707" i="225"/>
  <c r="D707" i="225" s="1" a="1"/>
  <c r="H710" i="225"/>
  <c r="G710" i="225" l="1"/>
  <c r="A708" i="225"/>
  <c r="D708" i="225" s="1" a="1"/>
  <c r="H711" i="225"/>
  <c r="G711" i="225" l="1"/>
  <c r="A709" i="225"/>
  <c r="D709" i="225" s="1" a="1"/>
  <c r="H712" i="225"/>
  <c r="G712" i="225" l="1"/>
  <c r="A710" i="225"/>
  <c r="D710" i="225" s="1" a="1"/>
  <c r="H713" i="225"/>
  <c r="G713" i="225" l="1"/>
  <c r="A711" i="225"/>
  <c r="D711" i="225" s="1" a="1"/>
  <c r="H714" i="225"/>
  <c r="G714" i="225" l="1"/>
  <c r="A712" i="225"/>
  <c r="D712" i="225" s="1" a="1"/>
  <c r="H715" i="225"/>
  <c r="G715" i="225" l="1"/>
  <c r="A713" i="225"/>
  <c r="D713" i="225" s="1" a="1"/>
  <c r="H716" i="225"/>
  <c r="G716" i="225" l="1"/>
  <c r="A714" i="225"/>
  <c r="D714" i="225" s="1" a="1"/>
  <c r="H717" i="225"/>
  <c r="G717" i="225" l="1"/>
  <c r="A715" i="225"/>
  <c r="D715" i="225" s="1" a="1"/>
  <c r="H718" i="225"/>
  <c r="G718" i="225" l="1"/>
  <c r="A716" i="225"/>
  <c r="D716" i="225" s="1" a="1"/>
  <c r="H719" i="225"/>
  <c r="G719" i="225" l="1"/>
  <c r="A717" i="225"/>
  <c r="D717" i="225" s="1" a="1"/>
  <c r="H720" i="225"/>
  <c r="G720" i="225" l="1"/>
  <c r="A718" i="225"/>
  <c r="D718" i="225" s="1" a="1"/>
  <c r="H721" i="225"/>
  <c r="G721" i="225" l="1"/>
  <c r="A719" i="225"/>
  <c r="D719" i="225" s="1" a="1"/>
  <c r="H722" i="225"/>
  <c r="G722" i="225" l="1"/>
  <c r="A720" i="225"/>
  <c r="D720" i="225" s="1" a="1"/>
  <c r="H723" i="225"/>
  <c r="G723" i="225" l="1"/>
  <c r="A721" i="225"/>
  <c r="D721" i="225" s="1" a="1"/>
  <c r="H724" i="225"/>
  <c r="G724" i="225" l="1"/>
  <c r="A722" i="225"/>
  <c r="D722" i="225" s="1" a="1"/>
  <c r="H725" i="225"/>
  <c r="G725" i="225" l="1"/>
  <c r="A723" i="225"/>
  <c r="D723" i="225" s="1" a="1"/>
  <c r="H726" i="225"/>
  <c r="G726" i="225" l="1"/>
  <c r="A724" i="225"/>
  <c r="D724" i="225" s="1" a="1"/>
  <c r="H727" i="225"/>
  <c r="G727" i="225" l="1"/>
  <c r="A725" i="225"/>
  <c r="D725" i="225" s="1" a="1"/>
  <c r="H728" i="225"/>
  <c r="G728" i="225" l="1"/>
  <c r="A726" i="225"/>
  <c r="D726" i="225" s="1" a="1"/>
  <c r="H729" i="225"/>
  <c r="G729" i="225" l="1"/>
  <c r="A727" i="225"/>
  <c r="D727" i="225" s="1" a="1"/>
  <c r="H730" i="225"/>
  <c r="G730" i="225" l="1"/>
  <c r="A728" i="225"/>
  <c r="D728" i="225" s="1" a="1"/>
  <c r="H731" i="225"/>
  <c r="G731" i="225" l="1"/>
  <c r="A729" i="225"/>
  <c r="D729" i="225" s="1" a="1"/>
  <c r="H732" i="225"/>
  <c r="G732" i="225" l="1"/>
  <c r="A730" i="225"/>
  <c r="D730" i="225" s="1" a="1"/>
  <c r="H733" i="225"/>
  <c r="G733" i="225" l="1"/>
  <c r="A731" i="225"/>
  <c r="D731" i="225" s="1" a="1"/>
  <c r="H734" i="225"/>
  <c r="G734" i="225" l="1"/>
  <c r="A732" i="225"/>
  <c r="D732" i="225" s="1" a="1"/>
  <c r="H735" i="225"/>
  <c r="G735" i="225" l="1"/>
  <c r="A733" i="225"/>
  <c r="D733" i="225" s="1" a="1"/>
  <c r="H736" i="225"/>
  <c r="G736" i="225" l="1"/>
  <c r="A734" i="225"/>
  <c r="D734" i="225" s="1" a="1"/>
  <c r="H737" i="225"/>
  <c r="G737" i="225" l="1"/>
  <c r="A735" i="225"/>
  <c r="D735" i="225" s="1" a="1"/>
  <c r="H738" i="225"/>
  <c r="G738" i="225" l="1"/>
  <c r="A736" i="225"/>
  <c r="D736" i="225" s="1" a="1"/>
  <c r="H739" i="225"/>
  <c r="G739" i="225" l="1"/>
  <c r="A737" i="225"/>
  <c r="D737" i="225" s="1" a="1"/>
  <c r="H740" i="225"/>
  <c r="G740" i="225" l="1"/>
  <c r="A738" i="225"/>
  <c r="D738" i="225" s="1" a="1"/>
  <c r="H741" i="225"/>
  <c r="G741" i="225" l="1"/>
  <c r="A739" i="225"/>
  <c r="D739" i="225" s="1" a="1"/>
  <c r="H742" i="225"/>
  <c r="G742" i="225" l="1"/>
  <c r="A740" i="225"/>
  <c r="D740" i="225" s="1" a="1"/>
  <c r="H743" i="225"/>
  <c r="G743" i="225" l="1"/>
  <c r="A741" i="225"/>
  <c r="D741" i="225" s="1" a="1"/>
  <c r="H744" i="225"/>
  <c r="G744" i="225" l="1"/>
  <c r="A742" i="225"/>
  <c r="D742" i="225" s="1" a="1"/>
  <c r="H745" i="225"/>
  <c r="G745" i="225" l="1"/>
  <c r="A743" i="225"/>
  <c r="D743" i="225" s="1" a="1"/>
  <c r="H746" i="225"/>
  <c r="G746" i="225" l="1"/>
  <c r="A744" i="225"/>
  <c r="D744" i="225" s="1" a="1"/>
  <c r="H747" i="225"/>
  <c r="G747" i="225" l="1"/>
  <c r="A745" i="225"/>
  <c r="D745" i="225" s="1" a="1"/>
  <c r="H748" i="225"/>
  <c r="G748" i="225" l="1"/>
  <c r="A746" i="225"/>
  <c r="D746" i="225" s="1" a="1"/>
  <c r="H749" i="225"/>
  <c r="G749" i="225" l="1"/>
  <c r="A747" i="225"/>
  <c r="D747" i="225" s="1" a="1"/>
  <c r="H750" i="225"/>
  <c r="G750" i="225" l="1"/>
  <c r="A748" i="225"/>
  <c r="D748" i="225" s="1" a="1"/>
  <c r="H751" i="225"/>
  <c r="G751" i="225" l="1"/>
  <c r="A749" i="225"/>
  <c r="D749" i="225" s="1" a="1"/>
  <c r="H752" i="225"/>
  <c r="G752" i="225" l="1"/>
  <c r="A750" i="225"/>
  <c r="D750" i="225" s="1" a="1"/>
  <c r="H753" i="225"/>
  <c r="G753" i="225" l="1"/>
  <c r="A751" i="225"/>
  <c r="D751" i="225" s="1" a="1"/>
  <c r="H754" i="225"/>
  <c r="G754" i="225" l="1"/>
  <c r="A752" i="225"/>
  <c r="D752" i="225" s="1" a="1"/>
  <c r="H755" i="225"/>
  <c r="G755" i="225" l="1"/>
  <c r="A753" i="225"/>
  <c r="D753" i="225" s="1" a="1"/>
  <c r="H756" i="225"/>
  <c r="G756" i="225" l="1"/>
  <c r="A754" i="225"/>
  <c r="D754" i="225" s="1" a="1"/>
  <c r="H757" i="225"/>
  <c r="G757" i="225" l="1"/>
  <c r="A755" i="225"/>
  <c r="D755" i="225" s="1" a="1"/>
  <c r="H758" i="225"/>
  <c r="G758" i="225" l="1"/>
  <c r="A756" i="225"/>
  <c r="D756" i="225" s="1" a="1"/>
  <c r="H759" i="225"/>
  <c r="G759" i="225" l="1"/>
  <c r="A757" i="225"/>
  <c r="D757" i="225" s="1" a="1"/>
  <c r="H760" i="225"/>
  <c r="G760" i="225" l="1"/>
  <c r="A758" i="225"/>
  <c r="D758" i="225" s="1" a="1"/>
  <c r="H761" i="225"/>
  <c r="G761" i="225" l="1"/>
  <c r="A759" i="225"/>
  <c r="D759" i="225" s="1" a="1"/>
  <c r="H762" i="225"/>
  <c r="G762" i="225" l="1"/>
  <c r="A760" i="225"/>
  <c r="D760" i="225" s="1" a="1"/>
  <c r="H763" i="225"/>
  <c r="G763" i="225" l="1"/>
  <c r="A761" i="225"/>
  <c r="D761" i="225" s="1" a="1"/>
  <c r="H764" i="225"/>
  <c r="G764" i="225" l="1"/>
  <c r="A762" i="225"/>
  <c r="D762" i="225" s="1" a="1"/>
  <c r="H765" i="225"/>
  <c r="G765" i="225" l="1"/>
  <c r="A763" i="225"/>
  <c r="D763" i="225" s="1" a="1"/>
  <c r="H766" i="225"/>
  <c r="G766" i="225" l="1"/>
  <c r="A764" i="225"/>
  <c r="D764" i="225" s="1" a="1"/>
  <c r="H767" i="225"/>
  <c r="G767" i="225" l="1"/>
  <c r="A765" i="225"/>
  <c r="D765" i="225" s="1" a="1"/>
  <c r="H768" i="225"/>
  <c r="G768" i="225" l="1"/>
  <c r="A766" i="225"/>
  <c r="D766" i="225" s="1" a="1"/>
  <c r="H769" i="225"/>
  <c r="G769" i="225" l="1"/>
  <c r="A767" i="225"/>
  <c r="D767" i="225" s="1" a="1"/>
  <c r="H770" i="225"/>
  <c r="G770" i="225" l="1"/>
  <c r="A768" i="225"/>
  <c r="D768" i="225" s="1" a="1"/>
  <c r="H771" i="225"/>
  <c r="G771" i="225" l="1"/>
  <c r="A769" i="225"/>
  <c r="D769" i="225" s="1" a="1"/>
  <c r="H772" i="225"/>
  <c r="G772" i="225" l="1"/>
  <c r="A770" i="225"/>
  <c r="D770" i="225" s="1" a="1"/>
  <c r="H773" i="225"/>
  <c r="G773" i="225" l="1"/>
  <c r="A771" i="225"/>
  <c r="D771" i="225" s="1" a="1"/>
  <c r="H774" i="225"/>
  <c r="G774" i="225" l="1"/>
  <c r="A772" i="225"/>
  <c r="D772" i="225" s="1" a="1"/>
  <c r="H775" i="225"/>
  <c r="G775" i="225" l="1"/>
  <c r="A773" i="225"/>
  <c r="D773" i="225" s="1" a="1"/>
  <c r="H776" i="225"/>
  <c r="G776" i="225" l="1"/>
  <c r="A774" i="225"/>
  <c r="D774" i="225" s="1" a="1"/>
  <c r="H777" i="225"/>
  <c r="G777" i="225" l="1"/>
  <c r="A775" i="225"/>
  <c r="D775" i="225" s="1" a="1"/>
  <c r="H778" i="225"/>
  <c r="G778" i="225" l="1"/>
  <c r="A776" i="225"/>
  <c r="D776" i="225" s="1" a="1"/>
  <c r="H779" i="225"/>
  <c r="G779" i="225" l="1"/>
  <c r="A777" i="225"/>
  <c r="D777" i="225" s="1" a="1"/>
  <c r="H780" i="225"/>
  <c r="G780" i="225" l="1"/>
  <c r="A778" i="225"/>
  <c r="D778" i="225" s="1" a="1"/>
  <c r="H781" i="225"/>
  <c r="G781" i="225" l="1"/>
  <c r="A779" i="225"/>
  <c r="D779" i="225" s="1" a="1"/>
  <c r="H782" i="225"/>
  <c r="G782" i="225" l="1"/>
  <c r="A780" i="225"/>
  <c r="D780" i="225" s="1" a="1"/>
  <c r="H783" i="225"/>
  <c r="G783" i="225" l="1"/>
  <c r="A781" i="225"/>
  <c r="D781" i="225" s="1" a="1"/>
  <c r="H784" i="225"/>
  <c r="G784" i="225" l="1"/>
  <c r="A782" i="225"/>
  <c r="D782" i="225" s="1" a="1"/>
  <c r="H785" i="225"/>
  <c r="G785" i="225" l="1"/>
  <c r="A783" i="225"/>
  <c r="D783" i="225" s="1" a="1"/>
  <c r="H786" i="225"/>
  <c r="G786" i="225" l="1"/>
  <c r="A784" i="225"/>
  <c r="D784" i="225" s="1" a="1"/>
  <c r="H787" i="225"/>
  <c r="G787" i="225" l="1"/>
  <c r="A785" i="225"/>
  <c r="D785" i="225" s="1" a="1"/>
  <c r="H788" i="225"/>
  <c r="G788" i="225" l="1"/>
  <c r="A786" i="225"/>
  <c r="D786" i="225" s="1" a="1"/>
  <c r="H789" i="225"/>
  <c r="G789" i="225" l="1"/>
  <c r="A787" i="225"/>
  <c r="D787" i="225" s="1" a="1"/>
  <c r="H790" i="225"/>
  <c r="G790" i="225" l="1"/>
  <c r="A788" i="225"/>
  <c r="D788" i="225" s="1" a="1"/>
  <c r="H791" i="225"/>
  <c r="G791" i="225" l="1"/>
  <c r="A789" i="225"/>
  <c r="D789" i="225" s="1" a="1"/>
  <c r="H792" i="225"/>
  <c r="G792" i="225" l="1"/>
  <c r="A790" i="225"/>
  <c r="D790" i="225" s="1" a="1"/>
  <c r="H793" i="225"/>
  <c r="G793" i="225" l="1"/>
  <c r="A791" i="225"/>
  <c r="D791" i="225" s="1" a="1"/>
  <c r="H794" i="225"/>
  <c r="G794" i="225" l="1"/>
  <c r="A792" i="225"/>
  <c r="D792" i="225" s="1" a="1"/>
  <c r="H795" i="225"/>
  <c r="G795" i="225" l="1"/>
  <c r="A793" i="225"/>
  <c r="D793" i="225" s="1" a="1"/>
  <c r="H796" i="225"/>
  <c r="G796" i="225" l="1"/>
  <c r="A794" i="225"/>
  <c r="D794" i="225" s="1" a="1"/>
  <c r="H797" i="225"/>
  <c r="G797" i="225" l="1"/>
  <c r="A795" i="225"/>
  <c r="D795" i="225" s="1" a="1"/>
  <c r="H798" i="225"/>
  <c r="G798" i="225" l="1"/>
  <c r="A796" i="225"/>
  <c r="D796" i="225" s="1" a="1"/>
  <c r="H799" i="225"/>
  <c r="G799" i="225" l="1"/>
  <c r="A797" i="225"/>
  <c r="D797" i="225" s="1" a="1"/>
  <c r="H800" i="225"/>
  <c r="G800" i="225" l="1"/>
  <c r="A798" i="225"/>
  <c r="D798" i="225" s="1" a="1"/>
  <c r="H801" i="225"/>
  <c r="G801" i="225" l="1"/>
  <c r="A799" i="225"/>
  <c r="D799" i="225" s="1" a="1"/>
  <c r="H802" i="225"/>
  <c r="G802" i="225" l="1"/>
  <c r="A800" i="225"/>
  <c r="D800" i="225" s="1" a="1"/>
  <c r="H803" i="225"/>
  <c r="G803" i="225" l="1"/>
  <c r="A801" i="225"/>
  <c r="D801" i="225" s="1" a="1"/>
  <c r="H804" i="225"/>
  <c r="G804" i="225" l="1"/>
  <c r="A802" i="225"/>
  <c r="D802" i="225" s="1" a="1"/>
  <c r="H805" i="225"/>
  <c r="G805" i="225" l="1"/>
  <c r="A803" i="225"/>
  <c r="D803" i="225" s="1" a="1"/>
  <c r="H806" i="225"/>
  <c r="G806" i="225" l="1"/>
  <c r="A804" i="225"/>
  <c r="D804" i="225" s="1" a="1"/>
  <c r="H807" i="225"/>
  <c r="G807" i="225" l="1"/>
  <c r="A805" i="225"/>
  <c r="D805" i="225" s="1" a="1"/>
  <c r="H808" i="225"/>
  <c r="G808" i="225" l="1"/>
  <c r="A806" i="225"/>
  <c r="D806" i="225" s="1" a="1"/>
  <c r="H809" i="225"/>
  <c r="G809" i="225" l="1"/>
  <c r="A807" i="225"/>
  <c r="D807" i="225" s="1" a="1"/>
  <c r="H810" i="225"/>
  <c r="G810" i="225" l="1"/>
  <c r="A808" i="225"/>
  <c r="D808" i="225" s="1" a="1"/>
  <c r="H811" i="225"/>
  <c r="G811" i="225" l="1"/>
  <c r="A809" i="225"/>
  <c r="D809" i="225" s="1" a="1"/>
  <c r="H812" i="225"/>
  <c r="G812" i="225" l="1"/>
  <c r="A810" i="225"/>
  <c r="D810" i="225" s="1" a="1"/>
  <c r="H813" i="225"/>
  <c r="G813" i="225" l="1"/>
  <c r="A811" i="225"/>
  <c r="D811" i="225" s="1" a="1"/>
  <c r="H814" i="225"/>
  <c r="G814" i="225" l="1"/>
  <c r="A812" i="225"/>
  <c r="D812" i="225" s="1" a="1"/>
  <c r="H815" i="225"/>
  <c r="G815" i="225" l="1"/>
  <c r="A813" i="225"/>
  <c r="D813" i="225" s="1" a="1"/>
  <c r="H816" i="225"/>
  <c r="G816" i="225" l="1"/>
  <c r="A814" i="225"/>
  <c r="D814" i="225" s="1" a="1"/>
  <c r="H817" i="225"/>
  <c r="G817" i="225" l="1"/>
  <c r="A815" i="225"/>
  <c r="D815" i="225" s="1" a="1"/>
  <c r="H818" i="225"/>
  <c r="G818" i="225" l="1"/>
  <c r="A816" i="225"/>
  <c r="D816" i="225" s="1" a="1"/>
  <c r="H819" i="225"/>
  <c r="G819" i="225" l="1"/>
  <c r="A817" i="225"/>
  <c r="D817" i="225" s="1" a="1"/>
  <c r="H820" i="225"/>
  <c r="G820" i="225" l="1"/>
  <c r="A818" i="225"/>
  <c r="D818" i="225" s="1" a="1"/>
  <c r="H821" i="225"/>
  <c r="G821" i="225" l="1"/>
  <c r="A819" i="225"/>
  <c r="D819" i="225" s="1" a="1"/>
  <c r="H822" i="225"/>
  <c r="G822" i="225" l="1"/>
  <c r="A820" i="225"/>
  <c r="D820" i="225" s="1" a="1"/>
  <c r="H823" i="225"/>
  <c r="G823" i="225" l="1"/>
  <c r="A821" i="225"/>
  <c r="D821" i="225" s="1" a="1"/>
  <c r="H824" i="225"/>
  <c r="G824" i="225" l="1"/>
  <c r="A822" i="225"/>
  <c r="D822" i="225" s="1" a="1"/>
  <c r="H825" i="225"/>
  <c r="G825" i="225" l="1"/>
  <c r="A823" i="225"/>
  <c r="D823" i="225" s="1" a="1"/>
  <c r="H826" i="225"/>
  <c r="G826" i="225" l="1"/>
  <c r="A824" i="225"/>
  <c r="D824" i="225" s="1" a="1"/>
  <c r="H827" i="225"/>
  <c r="G827" i="225" l="1"/>
  <c r="A825" i="225"/>
  <c r="D825" i="225" s="1" a="1"/>
  <c r="H828" i="225"/>
  <c r="G828" i="225" l="1"/>
  <c r="A826" i="225"/>
  <c r="D826" i="225" s="1" a="1"/>
  <c r="H829" i="225"/>
  <c r="G829" i="225" l="1"/>
  <c r="A827" i="225"/>
  <c r="D827" i="225" s="1" a="1"/>
  <c r="H830" i="225"/>
  <c r="G830" i="225" l="1"/>
  <c r="A828" i="225"/>
  <c r="D828" i="225" s="1" a="1"/>
  <c r="H831" i="225"/>
  <c r="G831" i="225" l="1"/>
  <c r="A829" i="225"/>
  <c r="D829" i="225" s="1" a="1"/>
  <c r="H832" i="225"/>
  <c r="G832" i="225" l="1"/>
  <c r="A830" i="225"/>
  <c r="D830" i="225" s="1" a="1"/>
  <c r="H833" i="225"/>
  <c r="G833" i="225" l="1"/>
  <c r="A831" i="225"/>
  <c r="D831" i="225" s="1" a="1"/>
  <c r="H834" i="225"/>
  <c r="G834" i="225" l="1"/>
  <c r="A832" i="225"/>
  <c r="D832" i="225" s="1" a="1"/>
  <c r="H835" i="225"/>
  <c r="G835" i="225" l="1"/>
  <c r="A833" i="225"/>
  <c r="D833" i="225" s="1" a="1"/>
  <c r="H836" i="225"/>
  <c r="G836" i="225" l="1"/>
  <c r="A834" i="225"/>
  <c r="D834" i="225" s="1" a="1"/>
  <c r="H837" i="225"/>
  <c r="G837" i="225" l="1"/>
  <c r="A835" i="225"/>
  <c r="D835" i="225" s="1" a="1"/>
  <c r="H838" i="225"/>
  <c r="G838" i="225" l="1"/>
  <c r="A836" i="225"/>
  <c r="D836" i="225" s="1" a="1"/>
  <c r="H839" i="225"/>
  <c r="G839" i="225" l="1"/>
  <c r="A837" i="225"/>
  <c r="D837" i="225" s="1" a="1"/>
  <c r="H840" i="225"/>
  <c r="G840" i="225" l="1"/>
  <c r="A838" i="225"/>
  <c r="D838" i="225" s="1" a="1"/>
  <c r="H841" i="225"/>
  <c r="G841" i="225" l="1"/>
  <c r="A839" i="225"/>
  <c r="D839" i="225" s="1" a="1"/>
  <c r="H842" i="225"/>
  <c r="G842" i="225" l="1"/>
  <c r="A840" i="225"/>
  <c r="D840" i="225" s="1" a="1"/>
  <c r="H843" i="225"/>
  <c r="G843" i="225" l="1"/>
  <c r="A841" i="225"/>
  <c r="D841" i="225" s="1" a="1"/>
  <c r="H844" i="225"/>
  <c r="G844" i="225" l="1"/>
  <c r="A842" i="225"/>
  <c r="D842" i="225" s="1" a="1"/>
  <c r="H845" i="225"/>
  <c r="G845" i="225" l="1"/>
  <c r="A843" i="225"/>
  <c r="D843" i="225" s="1" a="1"/>
  <c r="H846" i="225"/>
  <c r="G846" i="225" l="1"/>
  <c r="A844" i="225"/>
  <c r="D844" i="225" s="1" a="1"/>
  <c r="H847" i="225"/>
  <c r="G847" i="225" l="1"/>
  <c r="A845" i="225"/>
  <c r="D845" i="225" s="1" a="1"/>
  <c r="H848" i="225"/>
  <c r="G848" i="225" l="1"/>
  <c r="A846" i="225"/>
  <c r="D846" i="225" s="1" a="1"/>
  <c r="H849" i="225"/>
  <c r="G849" i="225" l="1"/>
  <c r="A847" i="225"/>
  <c r="D847" i="225" s="1" a="1"/>
  <c r="H850" i="225"/>
  <c r="G850" i="225" l="1"/>
  <c r="A848" i="225"/>
  <c r="D848" i="225" s="1" a="1"/>
  <c r="H851" i="225"/>
  <c r="G851" i="225" l="1"/>
  <c r="A849" i="225"/>
  <c r="D849" i="225" s="1" a="1"/>
  <c r="H852" i="225"/>
  <c r="G852" i="225" l="1"/>
  <c r="A850" i="225"/>
  <c r="D850" i="225" s="1" a="1"/>
  <c r="H853" i="225"/>
  <c r="G853" i="225" l="1"/>
  <c r="A851" i="225"/>
  <c r="D851" i="225" s="1" a="1"/>
  <c r="H854" i="225"/>
  <c r="G854" i="225" l="1"/>
  <c r="A852" i="225"/>
  <c r="D852" i="225" s="1" a="1"/>
  <c r="H855" i="225"/>
  <c r="G855" i="225" l="1"/>
  <c r="A853" i="225"/>
  <c r="D853" i="225" s="1" a="1"/>
  <c r="H856" i="225"/>
  <c r="G856" i="225" l="1"/>
  <c r="A854" i="225"/>
  <c r="D854" i="225" s="1" a="1"/>
  <c r="H857" i="225"/>
  <c r="G857" i="225" l="1"/>
  <c r="A855" i="225"/>
  <c r="D855" i="225" s="1" a="1"/>
  <c r="H858" i="225"/>
  <c r="G858" i="225" l="1"/>
  <c r="A856" i="225"/>
  <c r="D856" i="225" s="1" a="1"/>
  <c r="H859" i="225"/>
  <c r="G859" i="225" l="1"/>
  <c r="A857" i="225"/>
  <c r="D857" i="225" s="1" a="1"/>
  <c r="H860" i="225"/>
  <c r="G860" i="225" l="1"/>
  <c r="A858" i="225"/>
  <c r="D858" i="225" s="1" a="1"/>
  <c r="H861" i="225"/>
  <c r="G861" i="225" l="1"/>
  <c r="A859" i="225"/>
  <c r="D859" i="225" s="1" a="1"/>
  <c r="H862" i="225"/>
  <c r="G862" i="225" l="1"/>
  <c r="A860" i="225"/>
  <c r="D860" i="225" s="1" a="1"/>
  <c r="H863" i="225"/>
  <c r="G863" i="225" l="1"/>
  <c r="A861" i="225"/>
  <c r="D861" i="225" s="1" a="1"/>
  <c r="H864" i="225"/>
  <c r="G864" i="225" l="1"/>
  <c r="A862" i="225"/>
  <c r="D862" i="225" s="1" a="1"/>
  <c r="H865" i="225"/>
  <c r="G865" i="225" l="1"/>
  <c r="A863" i="225"/>
  <c r="D863" i="225" s="1" a="1"/>
  <c r="H866" i="225"/>
  <c r="G866" i="225" l="1"/>
  <c r="A864" i="225"/>
  <c r="D864" i="225" s="1" a="1"/>
  <c r="H867" i="225"/>
  <c r="G867" i="225" l="1"/>
  <c r="A865" i="225"/>
  <c r="D865" i="225" s="1" a="1"/>
  <c r="H868" i="225"/>
  <c r="G868" i="225" l="1"/>
  <c r="A866" i="225"/>
  <c r="D866" i="225" s="1" a="1"/>
  <c r="H869" i="225"/>
  <c r="G869" i="225" l="1"/>
  <c r="A867" i="225"/>
  <c r="D867" i="225" s="1" a="1"/>
  <c r="H870" i="225"/>
  <c r="G870" i="225" l="1"/>
  <c r="A868" i="225"/>
  <c r="D868" i="225" s="1" a="1"/>
  <c r="H871" i="225"/>
  <c r="G871" i="225" l="1"/>
  <c r="A869" i="225"/>
  <c r="D869" i="225" s="1" a="1"/>
  <c r="H872" i="225"/>
  <c r="G872" i="225" l="1"/>
  <c r="A870" i="225"/>
  <c r="D870" i="225" s="1" a="1"/>
  <c r="H873" i="225"/>
  <c r="G873" i="225" l="1"/>
  <c r="A871" i="225"/>
  <c r="D871" i="225" s="1" a="1"/>
  <c r="H874" i="225"/>
  <c r="G874" i="225" l="1"/>
  <c r="A872" i="225"/>
  <c r="D872" i="225" s="1" a="1"/>
  <c r="H875" i="225"/>
  <c r="G875" i="225" l="1"/>
  <c r="A873" i="225"/>
  <c r="D873" i="225" s="1" a="1"/>
  <c r="H876" i="225"/>
  <c r="G876" i="225" l="1"/>
  <c r="A874" i="225"/>
  <c r="D874" i="225" s="1" a="1"/>
  <c r="H877" i="225"/>
  <c r="G877" i="225" l="1"/>
  <c r="A875" i="225"/>
  <c r="D875" i="225" s="1" a="1"/>
  <c r="H878" i="225"/>
  <c r="G878" i="225" l="1"/>
  <c r="A876" i="225"/>
  <c r="D876" i="225" s="1" a="1"/>
  <c r="H879" i="225"/>
  <c r="G879" i="225" l="1"/>
  <c r="A877" i="225"/>
  <c r="D877" i="225" s="1" a="1"/>
  <c r="H880" i="225"/>
  <c r="G880" i="225" l="1"/>
  <c r="A878" i="225"/>
  <c r="D878" i="225" s="1" a="1"/>
  <c r="H881" i="225"/>
  <c r="G881" i="225" l="1"/>
  <c r="A879" i="225"/>
  <c r="D879" i="225" s="1" a="1"/>
  <c r="H882" i="225"/>
  <c r="G882" i="225" l="1"/>
  <c r="A880" i="225"/>
  <c r="D880" i="225" s="1" a="1"/>
  <c r="H883" i="225"/>
  <c r="G883" i="225" l="1"/>
  <c r="A881" i="225"/>
  <c r="D881" i="225" s="1" a="1"/>
  <c r="H884" i="225"/>
  <c r="G884" i="225" l="1"/>
  <c r="A882" i="225"/>
  <c r="D882" i="225" s="1" a="1"/>
  <c r="H885" i="225"/>
  <c r="G885" i="225" l="1"/>
  <c r="A883" i="225"/>
  <c r="D883" i="225" s="1" a="1"/>
  <c r="H886" i="225"/>
  <c r="G886" i="225" l="1"/>
  <c r="A884" i="225"/>
  <c r="D884" i="225" s="1" a="1"/>
  <c r="H887" i="225"/>
  <c r="G887" i="225" l="1"/>
  <c r="A885" i="225"/>
  <c r="D885" i="225" s="1" a="1"/>
  <c r="H888" i="225"/>
  <c r="G888" i="225" l="1"/>
  <c r="A886" i="225"/>
  <c r="D886" i="225" s="1" a="1"/>
  <c r="H889" i="225"/>
  <c r="G889" i="225" l="1"/>
  <c r="A887" i="225"/>
  <c r="D887" i="225" s="1" a="1"/>
  <c r="H890" i="225"/>
  <c r="G890" i="225" l="1"/>
  <c r="A888" i="225"/>
  <c r="D888" i="225" s="1" a="1"/>
  <c r="H891" i="225"/>
  <c r="G891" i="225" l="1"/>
  <c r="A889" i="225"/>
  <c r="D889" i="225" s="1" a="1"/>
  <c r="H892" i="225"/>
  <c r="G892" i="225" l="1"/>
  <c r="A890" i="225"/>
  <c r="D890" i="225" s="1" a="1"/>
  <c r="H893" i="225"/>
  <c r="G893" i="225" l="1"/>
  <c r="A891" i="225"/>
  <c r="D891" i="225" s="1" a="1"/>
  <c r="H894" i="225"/>
  <c r="G894" i="225" l="1"/>
  <c r="A892" i="225"/>
  <c r="D892" i="225" s="1" a="1"/>
  <c r="H895" i="225"/>
  <c r="G895" i="225" l="1"/>
  <c r="A893" i="225"/>
  <c r="D893" i="225" s="1" a="1"/>
  <c r="H896" i="225"/>
  <c r="G896" i="225" l="1"/>
  <c r="A894" i="225"/>
  <c r="D894" i="225" s="1" a="1"/>
  <c r="H897" i="225"/>
  <c r="G897" i="225" l="1"/>
  <c r="A895" i="225"/>
  <c r="D895" i="225" s="1" a="1"/>
  <c r="H898" i="225"/>
  <c r="G898" i="225" l="1"/>
  <c r="A896" i="225"/>
  <c r="D896" i="225" s="1" a="1"/>
  <c r="H899" i="225"/>
  <c r="G899" i="225" l="1"/>
  <c r="A897" i="225"/>
  <c r="D897" i="225" s="1" a="1"/>
  <c r="H900" i="225"/>
  <c r="G900" i="225" l="1"/>
  <c r="A898" i="225"/>
  <c r="D898" i="225" s="1" a="1"/>
  <c r="H901" i="225"/>
  <c r="G901" i="225" l="1"/>
  <c r="A899" i="225"/>
  <c r="D899" i="225" s="1" a="1"/>
  <c r="H902" i="225"/>
  <c r="G902" i="225" l="1"/>
  <c r="A900" i="225"/>
  <c r="D900" i="225" s="1" a="1"/>
  <c r="H903" i="225"/>
  <c r="G903" i="225" l="1"/>
  <c r="A901" i="225"/>
  <c r="D901" i="225" s="1" a="1"/>
  <c r="H904" i="225"/>
  <c r="G904" i="225" l="1"/>
  <c r="A902" i="225"/>
  <c r="D902" i="225" s="1" a="1"/>
  <c r="H905" i="225"/>
  <c r="G905" i="225" l="1"/>
  <c r="A903" i="225"/>
  <c r="D903" i="225" s="1" a="1"/>
  <c r="H906" i="225"/>
  <c r="G906" i="225" l="1"/>
  <c r="A904" i="225"/>
  <c r="D904" i="225" s="1" a="1"/>
  <c r="H907" i="225"/>
  <c r="G907" i="225" l="1"/>
  <c r="A905" i="225"/>
  <c r="D905" i="225" s="1" a="1"/>
  <c r="H908" i="225"/>
  <c r="G908" i="225" l="1"/>
  <c r="A906" i="225"/>
  <c r="D906" i="225" s="1" a="1"/>
  <c r="H909" i="225"/>
  <c r="G909" i="225" l="1"/>
  <c r="A907" i="225"/>
  <c r="D907" i="225" s="1" a="1"/>
  <c r="H910" i="225"/>
  <c r="G910" i="225" l="1"/>
  <c r="A908" i="225"/>
  <c r="D908" i="225" s="1" a="1"/>
  <c r="H911" i="225"/>
  <c r="G911" i="225" l="1"/>
  <c r="A909" i="225"/>
  <c r="D909" i="225" s="1" a="1"/>
  <c r="H912" i="225"/>
  <c r="G912" i="225" l="1"/>
  <c r="A910" i="225"/>
  <c r="D910" i="225" s="1" a="1"/>
  <c r="H913" i="225"/>
  <c r="G913" i="225" l="1"/>
  <c r="A911" i="225"/>
  <c r="D911" i="225" s="1" a="1"/>
  <c r="H914" i="225"/>
  <c r="G914" i="225" l="1"/>
  <c r="A912" i="225"/>
  <c r="D912" i="225" s="1" a="1"/>
  <c r="H915" i="225"/>
  <c r="G915" i="225" l="1"/>
  <c r="A913" i="225"/>
  <c r="D913" i="225" s="1" a="1"/>
  <c r="H916" i="225"/>
  <c r="G916" i="225" l="1"/>
  <c r="A914" i="225"/>
  <c r="D914" i="225" s="1" a="1"/>
  <c r="H917" i="225"/>
  <c r="G917" i="225" l="1"/>
  <c r="A915" i="225"/>
  <c r="D915" i="225" s="1" a="1"/>
  <c r="H918" i="225"/>
  <c r="G918" i="225" l="1"/>
  <c r="A916" i="225"/>
  <c r="D916" i="225" s="1" a="1"/>
  <c r="H919" i="225"/>
  <c r="G919" i="225" l="1"/>
  <c r="A917" i="225"/>
  <c r="D917" i="225" s="1" a="1"/>
  <c r="H920" i="225"/>
  <c r="G920" i="225" l="1"/>
  <c r="A918" i="225"/>
  <c r="D918" i="225" s="1" a="1"/>
  <c r="H921" i="225"/>
  <c r="G921" i="225" l="1"/>
  <c r="A919" i="225"/>
  <c r="D919" i="225" s="1" a="1"/>
  <c r="H922" i="225"/>
  <c r="G922" i="225" l="1"/>
  <c r="A920" i="225"/>
  <c r="D920" i="225" s="1" a="1"/>
  <c r="H923" i="225"/>
  <c r="G923" i="225" l="1"/>
  <c r="A921" i="225"/>
  <c r="D921" i="225" s="1" a="1"/>
  <c r="H924" i="225"/>
  <c r="G924" i="225" l="1"/>
  <c r="A922" i="225"/>
  <c r="D922" i="225" s="1" a="1"/>
  <c r="H925" i="225"/>
  <c r="G925" i="225" l="1"/>
  <c r="A923" i="225"/>
  <c r="D923" i="225" s="1" a="1"/>
  <c r="H926" i="225"/>
  <c r="G926" i="225" l="1"/>
  <c r="A924" i="225"/>
  <c r="D924" i="225" s="1" a="1"/>
  <c r="H927" i="225"/>
  <c r="G927" i="225" l="1"/>
  <c r="A925" i="225"/>
  <c r="D925" i="225" s="1" a="1"/>
  <c r="H928" i="225"/>
  <c r="G928" i="225" l="1"/>
  <c r="A926" i="225"/>
  <c r="D926" i="225" s="1" a="1"/>
  <c r="H929" i="225"/>
  <c r="G929" i="225" l="1"/>
  <c r="A927" i="225"/>
  <c r="D927" i="225" s="1" a="1"/>
  <c r="H930" i="225"/>
  <c r="G930" i="225" l="1"/>
  <c r="A928" i="225"/>
  <c r="D928" i="225" s="1" a="1"/>
  <c r="H931" i="225"/>
  <c r="G931" i="225" l="1"/>
  <c r="A929" i="225"/>
  <c r="D929" i="225" s="1" a="1"/>
  <c r="H932" i="225"/>
  <c r="G932" i="225" l="1"/>
  <c r="A930" i="225"/>
  <c r="D930" i="225" s="1" a="1"/>
  <c r="H933" i="225"/>
  <c r="G933" i="225" l="1"/>
  <c r="A931" i="225"/>
  <c r="D931" i="225" s="1" a="1"/>
  <c r="H934" i="225"/>
  <c r="G934" i="225" l="1"/>
  <c r="A932" i="225"/>
  <c r="D932" i="225" s="1" a="1"/>
  <c r="H935" i="225"/>
  <c r="G935" i="225" l="1"/>
  <c r="A933" i="225"/>
  <c r="D933" i="225" s="1" a="1"/>
  <c r="H936" i="225"/>
  <c r="G936" i="225" l="1"/>
  <c r="A934" i="225"/>
  <c r="D934" i="225" s="1" a="1"/>
  <c r="H937" i="225"/>
  <c r="G937" i="225" l="1"/>
  <c r="A935" i="225"/>
  <c r="D935" i="225" s="1" a="1"/>
  <c r="H938" i="225"/>
  <c r="G938" i="225" l="1"/>
  <c r="A936" i="225"/>
  <c r="D936" i="225" s="1" a="1"/>
  <c r="H939" i="225"/>
  <c r="G939" i="225" l="1"/>
  <c r="A937" i="225"/>
  <c r="D937" i="225" s="1" a="1"/>
  <c r="H940" i="225"/>
  <c r="G940" i="225" l="1"/>
  <c r="A938" i="225"/>
  <c r="D938" i="225" s="1" a="1"/>
  <c r="H941" i="225"/>
  <c r="G941" i="225" l="1"/>
  <c r="A939" i="225"/>
  <c r="D939" i="225" s="1" a="1"/>
  <c r="H942" i="225"/>
  <c r="G942" i="225" l="1"/>
  <c r="A940" i="225"/>
  <c r="D940" i="225" s="1" a="1"/>
  <c r="H943" i="225"/>
  <c r="G943" i="225" l="1"/>
  <c r="A941" i="225"/>
  <c r="D941" i="225" s="1" a="1"/>
  <c r="H944" i="225"/>
  <c r="G944" i="225" l="1"/>
  <c r="A942" i="225"/>
  <c r="D942" i="225" s="1" a="1"/>
  <c r="H945" i="225"/>
  <c r="G945" i="225" l="1"/>
  <c r="A943" i="225"/>
  <c r="D943" i="225" s="1" a="1"/>
  <c r="H946" i="225"/>
  <c r="G946" i="225" l="1"/>
  <c r="A944" i="225"/>
  <c r="D944" i="225" s="1" a="1"/>
  <c r="H947" i="225"/>
  <c r="G947" i="225" l="1"/>
  <c r="A945" i="225"/>
  <c r="D945" i="225" s="1" a="1"/>
  <c r="H948" i="225"/>
  <c r="G948" i="225" l="1"/>
  <c r="A946" i="225"/>
  <c r="D946" i="225" s="1" a="1"/>
  <c r="H949" i="225"/>
  <c r="G949" i="225" l="1"/>
  <c r="A947" i="225"/>
  <c r="D947" i="225" s="1" a="1"/>
  <c r="H950" i="225"/>
  <c r="G950" i="225" l="1"/>
  <c r="A948" i="225"/>
  <c r="D948" i="225" s="1" a="1"/>
  <c r="H951" i="225"/>
  <c r="G951" i="225" l="1"/>
  <c r="A949" i="225"/>
  <c r="D949" i="225" s="1" a="1"/>
  <c r="H952" i="225"/>
  <c r="G952" i="225" l="1"/>
  <c r="A950" i="225"/>
  <c r="D950" i="225" s="1" a="1"/>
  <c r="H953" i="225"/>
  <c r="G953" i="225" l="1"/>
  <c r="A951" i="225"/>
  <c r="D951" i="225" s="1" a="1"/>
  <c r="H954" i="225"/>
  <c r="G954" i="225" l="1"/>
  <c r="A952" i="225"/>
  <c r="D952" i="225" s="1" a="1"/>
  <c r="H955" i="225"/>
  <c r="G955" i="225" l="1"/>
  <c r="A953" i="225"/>
  <c r="D953" i="225" s="1" a="1"/>
  <c r="H956" i="225"/>
  <c r="G956" i="225" l="1"/>
  <c r="A954" i="225"/>
  <c r="D954" i="225" s="1" a="1"/>
  <c r="H957" i="225"/>
  <c r="G957" i="225" l="1"/>
  <c r="A955" i="225"/>
  <c r="D955" i="225" s="1" a="1"/>
  <c r="H958" i="225"/>
  <c r="G958" i="225" l="1"/>
  <c r="A956" i="225"/>
  <c r="D956" i="225" s="1" a="1"/>
  <c r="H959" i="225"/>
  <c r="G959" i="225" l="1"/>
  <c r="A957" i="225"/>
  <c r="D957" i="225" s="1" a="1"/>
  <c r="H960" i="225"/>
  <c r="G960" i="225" l="1"/>
  <c r="A958" i="225"/>
  <c r="D958" i="225" s="1" a="1"/>
  <c r="H961" i="225"/>
  <c r="G961" i="225" l="1"/>
  <c r="A959" i="225"/>
  <c r="D959" i="225" s="1" a="1"/>
  <c r="H962" i="225"/>
  <c r="G962" i="225" l="1"/>
  <c r="A960" i="225"/>
  <c r="D960" i="225" s="1" a="1"/>
  <c r="H963" i="225"/>
  <c r="G963" i="225" l="1"/>
  <c r="A961" i="225"/>
  <c r="D961" i="225" s="1" a="1"/>
  <c r="H964" i="225"/>
  <c r="G964" i="225" l="1"/>
  <c r="A962" i="225"/>
  <c r="D962" i="225" s="1" a="1"/>
  <c r="H965" i="225"/>
  <c r="G965" i="225" l="1"/>
  <c r="A963" i="225"/>
  <c r="D963" i="225" s="1" a="1"/>
  <c r="H966" i="225"/>
  <c r="G966" i="225" l="1"/>
  <c r="A964" i="225"/>
  <c r="D964" i="225" s="1" a="1"/>
  <c r="H967" i="225"/>
  <c r="G967" i="225" l="1"/>
  <c r="A965" i="225"/>
  <c r="D965" i="225" s="1" a="1"/>
  <c r="H968" i="225"/>
  <c r="G968" i="225" l="1"/>
  <c r="A966" i="225"/>
  <c r="D966" i="225" s="1" a="1"/>
  <c r="H969" i="225"/>
  <c r="G969" i="225" l="1"/>
  <c r="A967" i="225"/>
  <c r="D967" i="225" s="1" a="1"/>
  <c r="H970" i="225"/>
  <c r="G970" i="225" l="1"/>
  <c r="A968" i="225"/>
  <c r="D968" i="225" s="1" a="1"/>
  <c r="H971" i="225"/>
  <c r="G971" i="225" l="1"/>
  <c r="A969" i="225"/>
  <c r="D969" i="225" s="1" a="1"/>
  <c r="H972" i="225"/>
  <c r="G972" i="225" l="1"/>
  <c r="A970" i="225"/>
  <c r="D970" i="225" s="1" a="1"/>
  <c r="H973" i="225"/>
  <c r="G973" i="225" l="1"/>
  <c r="A971" i="225"/>
  <c r="D971" i="225" s="1" a="1"/>
  <c r="H974" i="225"/>
  <c r="G974" i="225" l="1"/>
  <c r="A972" i="225"/>
  <c r="D972" i="225" s="1" a="1"/>
  <c r="H975" i="225"/>
  <c r="G975" i="225" l="1"/>
  <c r="A973" i="225"/>
  <c r="D973" i="225" s="1" a="1"/>
  <c r="H976" i="225"/>
  <c r="G976" i="225" l="1"/>
  <c r="A974" i="225"/>
  <c r="D974" i="225" s="1" a="1"/>
  <c r="H977" i="225"/>
  <c r="G977" i="225" l="1"/>
  <c r="A975" i="225"/>
  <c r="D975" i="225" s="1" a="1"/>
  <c r="H978" i="225"/>
  <c r="G978" i="225" l="1"/>
  <c r="A976" i="225"/>
  <c r="D976" i="225" s="1" a="1"/>
  <c r="H979" i="225"/>
  <c r="G979" i="225" l="1"/>
  <c r="A977" i="225"/>
  <c r="D977" i="225" s="1" a="1"/>
  <c r="H980" i="225"/>
  <c r="G980" i="225" l="1"/>
  <c r="A978" i="225"/>
  <c r="D978" i="225" s="1" a="1"/>
  <c r="H981" i="225"/>
  <c r="G981" i="225" l="1"/>
  <c r="A979" i="225"/>
  <c r="D979" i="225" s="1" a="1"/>
  <c r="H982" i="225"/>
  <c r="G982" i="225" l="1"/>
  <c r="A980" i="225"/>
  <c r="D980" i="225" s="1" a="1"/>
  <c r="H983" i="225"/>
  <c r="G983" i="225" l="1"/>
  <c r="A981" i="225"/>
  <c r="D981" i="225" s="1" a="1"/>
  <c r="H984" i="225"/>
  <c r="G984" i="225" l="1"/>
  <c r="A982" i="225"/>
  <c r="D982" i="225" s="1" a="1"/>
  <c r="H985" i="225"/>
  <c r="G985" i="225" l="1"/>
  <c r="A983" i="225"/>
  <c r="D983" i="225" s="1" a="1"/>
  <c r="H986" i="225"/>
  <c r="G986" i="225" l="1"/>
  <c r="A984" i="225"/>
  <c r="D984" i="225" s="1" a="1"/>
  <c r="H987" i="225"/>
  <c r="G987" i="225" l="1"/>
  <c r="A985" i="225"/>
  <c r="D985" i="225" s="1" a="1"/>
  <c r="H988" i="225"/>
  <c r="G988" i="225" l="1"/>
  <c r="A986" i="225"/>
  <c r="D986" i="225" s="1" a="1"/>
  <c r="H989" i="225"/>
  <c r="G989" i="225" l="1"/>
  <c r="A987" i="225"/>
  <c r="D987" i="225" s="1" a="1"/>
  <c r="H990" i="225"/>
  <c r="G990" i="225" l="1"/>
  <c r="A988" i="225"/>
  <c r="D988" i="225" s="1" a="1"/>
  <c r="H991" i="225"/>
  <c r="G991" i="225" l="1"/>
  <c r="A989" i="225"/>
  <c r="D989" i="225" s="1" a="1"/>
  <c r="H992" i="225"/>
  <c r="G992" i="225" l="1"/>
  <c r="A990" i="225"/>
  <c r="D990" i="225" s="1" a="1"/>
  <c r="H993" i="225"/>
  <c r="G993" i="225" l="1"/>
  <c r="A991" i="225"/>
  <c r="D991" i="225" s="1" a="1"/>
  <c r="H994" i="225"/>
  <c r="G994" i="225" l="1"/>
  <c r="A992" i="225"/>
  <c r="D992" i="225" s="1" a="1"/>
  <c r="H995" i="225"/>
  <c r="G995" i="225" l="1"/>
  <c r="A993" i="225"/>
  <c r="D993" i="225" s="1" a="1"/>
  <c r="H996" i="225"/>
  <c r="G996" i="225" l="1"/>
  <c r="A994" i="225"/>
  <c r="D994" i="225" s="1" a="1"/>
  <c r="H997" i="225"/>
  <c r="G997" i="225" l="1"/>
  <c r="A995" i="225"/>
  <c r="D995" i="225" s="1" a="1"/>
  <c r="H998" i="225"/>
  <c r="G998" i="225" l="1"/>
  <c r="A996" i="225"/>
  <c r="D996" i="225" s="1" a="1"/>
  <c r="H999" i="225"/>
  <c r="G999" i="225" l="1"/>
  <c r="A997" i="225"/>
  <c r="D997" i="225" s="1" a="1"/>
  <c r="H1000" i="225"/>
  <c r="G1000" i="225" l="1"/>
  <c r="A998" i="225"/>
  <c r="D998" i="225" s="1" a="1"/>
  <c r="H1001" i="225"/>
  <c r="G1001" i="225" l="1"/>
  <c r="A999" i="225"/>
  <c r="D999" i="225" s="1" a="1"/>
  <c r="H1002" i="225"/>
  <c r="G1002" i="225" l="1"/>
  <c r="A1000" i="225"/>
  <c r="D1000" i="225" s="1" a="1"/>
  <c r="H1003" i="225"/>
  <c r="G1003" i="225" l="1"/>
  <c r="A1001" i="225"/>
  <c r="D1001" i="225" s="1" a="1"/>
  <c r="H1004" i="225"/>
  <c r="G1004" i="225" l="1"/>
  <c r="A1002" i="225"/>
  <c r="D1002" i="225" s="1" a="1"/>
  <c r="H1005" i="225"/>
  <c r="G1005" i="225" l="1"/>
  <c r="A1003" i="225"/>
  <c r="D1003" i="225" s="1" a="1"/>
  <c r="H1006" i="225"/>
  <c r="G1006" i="225" l="1"/>
  <c r="A1004" i="225"/>
  <c r="D1004" i="225" s="1" a="1"/>
  <c r="H1007" i="225"/>
  <c r="G1007" i="225" l="1"/>
  <c r="A1005" i="225"/>
  <c r="D1005" i="225" s="1" a="1"/>
  <c r="H1008" i="225"/>
  <c r="G1008" i="225" l="1"/>
  <c r="A1006" i="225"/>
  <c r="D1006" i="225" s="1" a="1"/>
  <c r="H1009" i="225"/>
  <c r="G1009" i="225" l="1"/>
  <c r="A1007" i="225"/>
  <c r="D1007" i="225" s="1" a="1"/>
  <c r="H1010" i="225"/>
  <c r="G1010" i="225" l="1"/>
  <c r="A1008" i="225"/>
  <c r="D1008" i="225" s="1" a="1"/>
  <c r="H1011" i="225"/>
  <c r="G1011" i="225" l="1"/>
  <c r="A1009" i="225"/>
  <c r="D1009" i="225" s="1" a="1"/>
  <c r="A1010" i="225" l="1"/>
  <c r="D1010" i="225" s="1" a="1"/>
  <c r="A1011" i="225"/>
  <c r="D1011" i="225" s="1" a="1"/>
  <c r="C12" i="158" l="1"/>
  <c r="I12" i="158" s="1"/>
  <c r="C2" i="194"/>
  <c r="J1" i="124"/>
  <c r="L1" i="124" s="1"/>
  <c r="N1" i="124" s="1"/>
  <c r="P1" i="124" s="1"/>
  <c r="R1" i="124" s="1"/>
  <c r="T1" i="124" s="1"/>
  <c r="V1" i="124" s="1"/>
  <c r="C2" i="41"/>
  <c r="J2" i="125"/>
  <c r="L2" i="125" s="1"/>
  <c r="N2" i="125" s="1"/>
  <c r="P2" i="125" s="1"/>
  <c r="R2" i="125" s="1"/>
  <c r="T2" i="125" s="1"/>
  <c r="V2" i="125" s="1"/>
  <c r="J1" i="125"/>
  <c r="L1" i="125" s="1"/>
  <c r="N1" i="125" s="1"/>
  <c r="P1" i="125" s="1"/>
  <c r="R1" i="125" s="1"/>
  <c r="T1" i="125" s="1"/>
  <c r="V1" i="125" s="1"/>
  <c r="J2" i="124"/>
  <c r="L2" i="124" s="1"/>
  <c r="N2" i="124" s="1"/>
  <c r="P2" i="124" s="1"/>
  <c r="R2" i="124" s="1"/>
  <c r="T2" i="124" s="1"/>
  <c r="V2" i="124" s="1"/>
  <c r="C2" i="51"/>
  <c r="C1" i="130"/>
  <c r="C2" i="134"/>
  <c r="C1" i="117"/>
  <c r="C2" i="117"/>
  <c r="C2" i="124"/>
  <c r="I2" i="124" s="1"/>
  <c r="K2" i="124" s="1"/>
  <c r="M2" i="124" s="1"/>
  <c r="O2" i="124" s="1"/>
  <c r="Q2" i="124" s="1"/>
  <c r="S2" i="124" s="1"/>
  <c r="U2" i="124" s="1"/>
  <c r="C124" i="158"/>
  <c r="I124" i="158" s="1"/>
  <c r="C120" i="158"/>
  <c r="I120" i="158" s="1"/>
  <c r="C2" i="125"/>
  <c r="I2" i="125" s="1"/>
  <c r="K2" i="125" s="1"/>
  <c r="M2" i="125" s="1"/>
  <c r="O2" i="125" s="1"/>
  <c r="Q2" i="125" s="1"/>
  <c r="S2" i="125" s="1"/>
  <c r="U2" i="125" s="1"/>
  <c r="C2" i="69"/>
  <c r="C119" i="158"/>
  <c r="I119" i="158" s="1"/>
  <c r="C1" i="69"/>
  <c r="C1" i="134"/>
  <c r="C1" i="118"/>
  <c r="C2" i="118"/>
  <c r="C125" i="158"/>
  <c r="I125" i="158" s="1"/>
  <c r="C2" i="130"/>
  <c r="C122" i="158"/>
  <c r="C121" i="158"/>
  <c r="I121" i="158" s="1"/>
  <c r="C117" i="158"/>
  <c r="C116" i="158"/>
  <c r="C123" i="158"/>
  <c r="C118" i="158"/>
  <c r="I118" i="158" s="1"/>
  <c r="I1" i="125"/>
  <c r="K1" i="125" s="1"/>
  <c r="M1" i="125" s="1"/>
  <c r="O1" i="125" s="1"/>
  <c r="Q1" i="125" s="1"/>
  <c r="S1" i="125" s="1"/>
  <c r="U1" i="125" s="1"/>
  <c r="I1" i="124"/>
  <c r="K1" i="124" s="1"/>
  <c r="M1" i="124" s="1"/>
  <c r="O1" i="124" s="1"/>
  <c r="Q1" i="124" s="1"/>
  <c r="S1" i="124" s="1"/>
  <c r="U1" i="124" s="1"/>
  <c r="C6" i="41" l="1"/>
  <c r="C12" i="41" s="1"/>
  <c r="I117" i="158"/>
  <c r="I116" i="158"/>
  <c r="I123" i="158"/>
  <c r="I122" i="158"/>
  <c r="T24" i="118"/>
  <c r="T15" i="118"/>
  <c r="T11" i="118"/>
  <c r="T20" i="118"/>
  <c r="T30" i="118"/>
  <c r="T17" i="118" l="1"/>
  <c r="T26" i="118"/>
  <c r="U15" i="118"/>
  <c r="V15" i="118" s="1"/>
  <c r="T13" i="118"/>
  <c r="U24" i="118"/>
  <c r="V24" i="118" s="1"/>
  <c r="U20" i="118"/>
  <c r="V20" i="118" s="1"/>
  <c r="U11" i="118"/>
  <c r="U30" i="118"/>
  <c r="V30" i="118" s="1"/>
  <c r="U13" i="118" l="1"/>
  <c r="U26" i="118"/>
  <c r="V26" i="118" s="1"/>
  <c r="U17" i="118"/>
  <c r="V17" i="118" s="1"/>
  <c r="V13" i="118"/>
  <c r="T10" i="118"/>
  <c r="F6" i="118" s="1"/>
  <c r="V11" i="118"/>
  <c r="I25" i="117"/>
  <c r="V10" i="118" l="1"/>
  <c r="U10" i="118"/>
  <c r="F5" i="118" s="1"/>
  <c r="F4" i="118" s="1"/>
  <c r="J25" i="117"/>
  <c r="K25" i="117" s="1"/>
  <c r="S127" i="158" l="1"/>
  <c r="S126" i="158" s="1"/>
  <c r="S125" i="158" s="1"/>
  <c r="S124" i="158" s="1"/>
  <c r="S123" i="158" s="1"/>
  <c r="S122" i="158" s="1"/>
  <c r="S121" i="158" s="1"/>
  <c r="S120" i="158" s="1"/>
  <c r="S119" i="158" s="1"/>
  <c r="S118" i="158" s="1"/>
  <c r="S117" i="158" l="1"/>
  <c r="S116" i="158" l="1"/>
  <c r="S115" i="158" l="1"/>
  <c r="S114" i="158" l="1"/>
  <c r="S113" i="158" l="1"/>
  <c r="S112" i="158" l="1"/>
  <c r="S111" i="158" s="1"/>
  <c r="S110" i="158" s="1"/>
  <c r="S109" i="158" s="1"/>
  <c r="F11" i="118" l="1"/>
  <c r="R110" i="158"/>
  <c r="F12" i="118"/>
  <c r="F10" i="134" l="1"/>
  <c r="R111" i="158"/>
  <c r="R112" i="158" s="1"/>
  <c r="R113" i="158" s="1"/>
  <c r="R114" i="158" s="1"/>
  <c r="R115" i="158" l="1"/>
  <c r="R116" i="158" s="1"/>
  <c r="R117" i="158" l="1"/>
  <c r="R118" i="158" s="1"/>
  <c r="R119" i="158" l="1"/>
  <c r="R120" i="158" s="1"/>
  <c r="R121" i="158" s="1"/>
  <c r="R122" i="158" l="1"/>
  <c r="R123" i="158" s="1"/>
  <c r="R124" i="158" l="1"/>
  <c r="R125" i="158" s="1"/>
  <c r="R126" i="158" s="1"/>
  <c r="R127" i="158" s="1"/>
  <c r="R128" i="158" l="1"/>
  <c r="R129" i="158" l="1"/>
  <c r="R130" i="158" s="1"/>
  <c r="R131" i="158" s="1"/>
  <c r="R132" i="158" s="1"/>
  <c r="R133" i="158" s="1"/>
  <c r="R134" i="158" s="1"/>
  <c r="R135" i="158" s="1"/>
  <c r="R136" i="158" s="1"/>
  <c r="R137" i="158" s="1"/>
  <c r="R138" i="158" s="1"/>
  <c r="R139" i="158" s="1"/>
  <c r="R140" i="158" s="1"/>
  <c r="R141" i="158" s="1"/>
  <c r="R142" i="158" s="1"/>
  <c r="R143" i="158" s="1"/>
  <c r="R144" i="158" s="1"/>
  <c r="R145" i="158" s="1"/>
  <c r="R146" i="158" s="1"/>
  <c r="R147" i="158" s="1"/>
  <c r="R148" i="158" s="1"/>
  <c r="R149" i="158" s="1"/>
  <c r="R150" i="158" s="1"/>
  <c r="R151" i="158" s="1"/>
  <c r="R152" i="158" s="1"/>
  <c r="R153" i="158" s="1"/>
  <c r="R154" i="158" s="1"/>
  <c r="R155" i="158" s="1"/>
  <c r="R156" i="158" s="1"/>
  <c r="R157" i="158" s="1"/>
  <c r="R158" i="158" s="1"/>
  <c r="R159" i="158" s="1"/>
  <c r="R160" i="158" s="1"/>
  <c r="R161" i="158" s="1"/>
  <c r="R162" i="158" s="1"/>
  <c r="R163" i="158" s="1"/>
  <c r="R164" i="158" s="1"/>
  <c r="R165" i="158" s="1"/>
  <c r="R166" i="158" s="1"/>
  <c r="R167" i="158" s="1"/>
  <c r="R168" i="158" s="1"/>
  <c r="R169" i="158" s="1"/>
  <c r="R170" i="158" s="1"/>
  <c r="R171" i="158" s="1"/>
  <c r="R172" i="158" s="1"/>
  <c r="R173" i="158" s="1"/>
  <c r="R174" i="158" s="1"/>
  <c r="R175" i="158" s="1"/>
  <c r="R176" i="158" s="1"/>
  <c r="R177" i="158" s="1"/>
  <c r="R178" i="158" s="1"/>
  <c r="R179" i="158" s="1"/>
  <c r="R180" i="158" s="1"/>
  <c r="R181" i="158" s="1"/>
  <c r="R182" i="158" s="1"/>
  <c r="R183" i="158" s="1"/>
  <c r="R184" i="158" s="1"/>
  <c r="R185" i="158" s="1"/>
  <c r="R186" i="158" s="1"/>
  <c r="R187" i="158" s="1"/>
  <c r="R188" i="158" s="1"/>
  <c r="R189" i="158" s="1"/>
  <c r="R190" i="158" s="1"/>
  <c r="R191" i="158" s="1"/>
  <c r="R192" i="158" s="1"/>
  <c r="R193" i="158" s="1"/>
  <c r="R194" i="158" s="1"/>
  <c r="R195" i="158" s="1"/>
  <c r="R196" i="158" s="1"/>
  <c r="R197" i="158" s="1"/>
  <c r="R198" i="158" s="1"/>
  <c r="R199" i="158" s="1"/>
  <c r="R200" i="158" s="1"/>
  <c r="R201" i="158" s="1"/>
  <c r="R202" i="158" s="1"/>
  <c r="R203" i="158" s="1"/>
  <c r="R204" i="158" s="1"/>
  <c r="R205" i="158" s="1"/>
  <c r="R206" i="158" s="1"/>
  <c r="R207" i="158" s="1"/>
  <c r="R208" i="158" s="1"/>
  <c r="R209" i="158" s="1"/>
  <c r="R210" i="158" s="1"/>
  <c r="R211" i="158" s="1"/>
  <c r="R212" i="158" s="1"/>
  <c r="R213" i="158" s="1"/>
  <c r="R214" i="158" s="1"/>
  <c r="R215" i="158" s="1"/>
  <c r="R216" i="158" s="1"/>
  <c r="R217" i="158" s="1"/>
  <c r="R218" i="158" s="1"/>
  <c r="R219" i="158" s="1"/>
  <c r="R220" i="158" s="1"/>
  <c r="R221" i="158" s="1"/>
  <c r="R222" i="158" s="1"/>
  <c r="R223" i="158" s="1"/>
  <c r="R224" i="158" s="1"/>
  <c r="R225" i="158" s="1"/>
  <c r="R226" i="158" s="1"/>
  <c r="R227" i="158" s="1"/>
  <c r="R228" i="158" s="1"/>
  <c r="R229" i="158" s="1"/>
  <c r="R230" i="158" s="1"/>
  <c r="R231" i="158" s="1"/>
  <c r="R232" i="158" s="1"/>
  <c r="R233" i="158" s="1"/>
  <c r="R234" i="158" s="1"/>
  <c r="R235" i="158" s="1"/>
  <c r="R236" i="158" s="1"/>
  <c r="R237" i="158" s="1"/>
  <c r="R238" i="158" s="1"/>
  <c r="R239" i="158" s="1"/>
  <c r="R240" i="158" s="1"/>
  <c r="R241" i="158" s="1"/>
  <c r="R242" i="158" s="1"/>
  <c r="R243" i="158" s="1"/>
  <c r="R244" i="158" s="1"/>
  <c r="R245" i="158" s="1"/>
  <c r="R246" i="158" s="1"/>
  <c r="R247" i="158" s="1"/>
  <c r="R248" i="158" s="1"/>
  <c r="R249" i="158" s="1"/>
  <c r="R250" i="158" s="1"/>
  <c r="R251" i="158" s="1"/>
  <c r="R252" i="158" s="1"/>
  <c r="R253" i="158" s="1"/>
  <c r="R254" i="158" s="1"/>
  <c r="R255" i="158" s="1"/>
  <c r="R256" i="158" s="1"/>
  <c r="R257" i="158" s="1"/>
  <c r="R258" i="158" s="1"/>
  <c r="R259" i="158" s="1"/>
  <c r="R260" i="158" s="1"/>
  <c r="R261" i="158" s="1"/>
  <c r="R262" i="158" s="1"/>
  <c r="R263" i="158" s="1"/>
  <c r="R264" i="158" s="1"/>
  <c r="R265" i="158" s="1"/>
  <c r="R266" i="158" s="1"/>
  <c r="R267" i="158" s="1"/>
  <c r="R268" i="158" s="1"/>
  <c r="R269" i="158" s="1"/>
  <c r="R270" i="158" s="1"/>
  <c r="R271" i="158" s="1"/>
  <c r="R272" i="158" s="1"/>
  <c r="R273" i="158" s="1"/>
  <c r="R274" i="158" s="1"/>
  <c r="R275" i="158" s="1"/>
  <c r="R276" i="158" s="1"/>
  <c r="R277" i="158" s="1"/>
  <c r="R278" i="158" s="1"/>
  <c r="R279" i="158" s="1"/>
  <c r="R280" i="158" s="1"/>
  <c r="R281" i="158" s="1"/>
  <c r="R282" i="158" s="1"/>
  <c r="R283" i="158" s="1"/>
  <c r="R284" i="158" s="1"/>
  <c r="R285" i="158" s="1"/>
  <c r="R286" i="158" s="1"/>
  <c r="R287" i="158" s="1"/>
  <c r="R288" i="158" s="1"/>
  <c r="R289" i="158" s="1"/>
  <c r="R290" i="158" s="1"/>
  <c r="R291" i="158" s="1"/>
  <c r="R292" i="158" s="1"/>
  <c r="R293" i="158" s="1"/>
  <c r="R294" i="158" s="1"/>
  <c r="R295" i="158" s="1"/>
  <c r="R296" i="158" s="1"/>
  <c r="R297" i="158" s="1"/>
  <c r="R298" i="158" s="1"/>
  <c r="R299" i="158" s="1"/>
  <c r="R300" i="158" s="1"/>
  <c r="R301" i="158" s="1"/>
  <c r="R302" i="158" s="1"/>
  <c r="R303" i="158" s="1"/>
  <c r="R304" i="158" s="1"/>
  <c r="R305" i="158" s="1"/>
  <c r="R306" i="158" s="1"/>
  <c r="R307" i="158" s="1"/>
  <c r="R308" i="158" s="1"/>
  <c r="R309" i="158" s="1"/>
  <c r="R310" i="158" s="1"/>
  <c r="R311" i="158" s="1"/>
  <c r="R312" i="158" s="1"/>
  <c r="R313" i="158" s="1"/>
  <c r="R314" i="158" s="1"/>
  <c r="R315" i="158" s="1"/>
  <c r="R316" i="158" s="1"/>
  <c r="R317" i="158" s="1"/>
  <c r="R318" i="158" s="1"/>
  <c r="R319" i="158" s="1"/>
  <c r="R320" i="158" s="1"/>
  <c r="R321" i="158" s="1"/>
  <c r="R322" i="158" s="1"/>
  <c r="R323" i="158" s="1"/>
  <c r="R324" i="158" s="1"/>
  <c r="R325" i="158" s="1"/>
  <c r="R326" i="158" s="1"/>
  <c r="R327" i="158" s="1"/>
  <c r="R328" i="158" s="1"/>
  <c r="R329" i="158" s="1"/>
  <c r="R330" i="158" s="1"/>
  <c r="R331" i="158" s="1"/>
  <c r="R332" i="158" s="1"/>
  <c r="R333" i="158" s="1"/>
  <c r="R334" i="158" s="1"/>
  <c r="R335" i="158" s="1"/>
  <c r="R336" i="158" s="1"/>
  <c r="R337" i="158" s="1"/>
  <c r="R338" i="158" s="1"/>
  <c r="R339" i="158" s="1"/>
  <c r="R340" i="158" s="1"/>
  <c r="R341" i="158" s="1"/>
  <c r="R342" i="158" s="1"/>
  <c r="R343" i="158" s="1"/>
  <c r="R344" i="158" s="1"/>
  <c r="R345" i="158" s="1"/>
  <c r="R346" i="158" s="1"/>
  <c r="R347" i="158" s="1"/>
  <c r="R348" i="158" s="1"/>
  <c r="R349" i="158" s="1"/>
  <c r="R350" i="158" s="1"/>
  <c r="R351" i="158" s="1"/>
  <c r="R352" i="158" s="1"/>
  <c r="R353" i="158" s="1"/>
  <c r="R354" i="158" s="1"/>
  <c r="R355" i="158" s="1"/>
  <c r="R356" i="158" s="1"/>
  <c r="R357" i="158" s="1"/>
  <c r="R358" i="158" s="1"/>
  <c r="R359" i="158" s="1"/>
  <c r="R360" i="158" s="1"/>
  <c r="R361" i="158" s="1"/>
  <c r="R362" i="158" s="1"/>
  <c r="R363" i="158" s="1"/>
  <c r="R364" i="158" s="1"/>
  <c r="R365" i="158" s="1"/>
  <c r="R366" i="158" s="1"/>
  <c r="R367" i="158" s="1"/>
  <c r="R368" i="158" s="1"/>
  <c r="R369" i="158" s="1"/>
  <c r="R370" i="158" s="1"/>
  <c r="R371" i="158" s="1"/>
  <c r="R372" i="158" s="1"/>
  <c r="R373" i="158" s="1"/>
  <c r="R374" i="158" s="1"/>
  <c r="R375" i="158" s="1"/>
  <c r="R376" i="158" s="1"/>
  <c r="R377" i="158" s="1"/>
  <c r="R378" i="158" s="1"/>
  <c r="R379" i="158" s="1"/>
  <c r="R380" i="158" s="1"/>
  <c r="R381" i="158" s="1"/>
  <c r="R382" i="158" s="1"/>
  <c r="R383" i="158" s="1"/>
  <c r="R384" i="158" s="1"/>
  <c r="R385" i="158" s="1"/>
  <c r="R386" i="158" s="1"/>
  <c r="R387" i="158" s="1"/>
  <c r="R388" i="158" s="1"/>
  <c r="R389" i="158" s="1"/>
  <c r="R390" i="158" s="1"/>
  <c r="R391" i="158" s="1"/>
  <c r="R392" i="158" s="1"/>
  <c r="R393" i="158" s="1"/>
  <c r="R394" i="158" s="1"/>
  <c r="R395" i="158" s="1"/>
  <c r="R396" i="158" s="1"/>
  <c r="R397" i="158" s="1"/>
  <c r="R398" i="158" s="1"/>
  <c r="R399" i="158" s="1"/>
  <c r="R400" i="158" s="1"/>
  <c r="R401" i="158" s="1"/>
  <c r="R402" i="158" s="1"/>
  <c r="R403" i="158" s="1"/>
  <c r="R404" i="158" s="1"/>
  <c r="R405" i="158" s="1"/>
  <c r="R406" i="158" s="1"/>
  <c r="R407" i="158" s="1"/>
  <c r="R408" i="158" s="1"/>
  <c r="R409" i="158" s="1"/>
  <c r="R410" i="158" s="1"/>
  <c r="R411" i="158" s="1"/>
  <c r="R412" i="158" s="1"/>
  <c r="R413" i="158" s="1"/>
  <c r="R414" i="158" s="1"/>
  <c r="R415" i="158" s="1"/>
  <c r="R416" i="158" s="1"/>
  <c r="R417" i="158" s="1"/>
  <c r="R418" i="158" s="1"/>
  <c r="R419" i="158" s="1"/>
  <c r="R420" i="158" s="1"/>
  <c r="R421" i="158" s="1"/>
  <c r="R422" i="158" s="1"/>
  <c r="R423" i="158" s="1"/>
  <c r="R424" i="158" s="1"/>
  <c r="R425" i="158" s="1"/>
  <c r="R426" i="158" s="1"/>
  <c r="R427" i="158" s="1"/>
  <c r="R428" i="158" s="1"/>
  <c r="R429" i="158" s="1"/>
  <c r="R430" i="158" s="1"/>
  <c r="R431" i="158" s="1"/>
  <c r="R432" i="158" s="1"/>
  <c r="R433" i="158" s="1"/>
  <c r="R434" i="158" s="1"/>
  <c r="R435" i="158" s="1"/>
  <c r="R436" i="158" s="1"/>
  <c r="R437" i="158" s="1"/>
  <c r="R438" i="158" s="1"/>
  <c r="R439" i="158" s="1"/>
  <c r="R440" i="158" s="1"/>
  <c r="R441" i="158" s="1"/>
  <c r="R442" i="158" s="1"/>
  <c r="R443" i="158" s="1"/>
  <c r="R444" i="158" s="1"/>
  <c r="R445" i="158" s="1"/>
  <c r="R446" i="158" s="1"/>
  <c r="R447" i="158" s="1"/>
  <c r="R448" i="158" s="1"/>
  <c r="R449" i="158" s="1"/>
  <c r="R450" i="158" s="1"/>
  <c r="R451" i="158" s="1"/>
  <c r="R452" i="158" s="1"/>
  <c r="R453" i="158" s="1"/>
  <c r="R454" i="158" s="1"/>
  <c r="R455" i="158" s="1"/>
  <c r="R456" i="158" s="1"/>
  <c r="R457" i="158" s="1"/>
  <c r="R458" i="158" s="1"/>
  <c r="R459" i="158" s="1"/>
  <c r="R460" i="158" s="1"/>
  <c r="R461" i="158" s="1"/>
  <c r="R462" i="158" s="1"/>
  <c r="R463" i="158" s="1"/>
  <c r="R464" i="158" s="1"/>
  <c r="R465" i="158" s="1"/>
  <c r="R466" i="158" s="1"/>
  <c r="R467" i="158" s="1"/>
  <c r="R468" i="158" s="1"/>
  <c r="R469" i="158" s="1"/>
  <c r="R470" i="158" s="1"/>
  <c r="R471" i="158" s="1"/>
  <c r="R472" i="158" s="1"/>
  <c r="R473" i="158" s="1"/>
  <c r="R474" i="158" s="1"/>
  <c r="R475" i="158" s="1"/>
  <c r="R476" i="158" s="1"/>
  <c r="R477" i="158" s="1"/>
  <c r="R478" i="158" s="1"/>
  <c r="R479" i="158" s="1"/>
  <c r="R480" i="158" s="1"/>
  <c r="R481" i="158" s="1"/>
  <c r="R482" i="158" s="1"/>
  <c r="R483" i="158" s="1"/>
  <c r="R484" i="158" s="1"/>
  <c r="R485" i="158" s="1"/>
  <c r="R486" i="158" s="1"/>
  <c r="R487" i="158" s="1"/>
  <c r="R488" i="158" s="1"/>
  <c r="R489" i="158" s="1"/>
  <c r="R490" i="158" s="1"/>
  <c r="R491" i="158" s="1"/>
  <c r="R492" i="158" s="1"/>
  <c r="R493" i="158" s="1"/>
  <c r="R494" i="158" s="1"/>
  <c r="R495" i="158" s="1"/>
  <c r="R496" i="158" s="1"/>
  <c r="R497" i="158" s="1"/>
  <c r="R498" i="158" s="1"/>
  <c r="R499" i="158" s="1"/>
  <c r="R500" i="158" s="1"/>
  <c r="R501" i="158" s="1"/>
  <c r="R502" i="158" s="1"/>
  <c r="R503" i="158" s="1"/>
  <c r="R504" i="158" s="1"/>
  <c r="R505" i="158" s="1"/>
  <c r="R506" i="158" s="1"/>
  <c r="R507" i="158" s="1"/>
  <c r="R508" i="158" s="1"/>
  <c r="R509" i="158" s="1"/>
  <c r="R510" i="158" s="1"/>
  <c r="R511" i="158" s="1"/>
  <c r="R512" i="158" s="1"/>
  <c r="R513" i="158" s="1"/>
  <c r="R514" i="158" s="1"/>
  <c r="R515" i="158" s="1"/>
  <c r="R516" i="158" s="1"/>
  <c r="R517" i="158" s="1"/>
  <c r="R518" i="158" s="1"/>
  <c r="R519" i="158" s="1"/>
  <c r="R520" i="158" s="1"/>
  <c r="R521" i="158" s="1"/>
  <c r="R522" i="158" s="1"/>
  <c r="R523" i="158" s="1"/>
  <c r="R524" i="158" s="1"/>
  <c r="R525" i="158" s="1"/>
  <c r="R526" i="158" s="1"/>
  <c r="R527" i="158" s="1"/>
  <c r="R528" i="158" s="1"/>
  <c r="R529" i="158" s="1"/>
  <c r="R530" i="158" s="1"/>
  <c r="R531" i="158" s="1"/>
  <c r="R532" i="158" s="1"/>
  <c r="R533" i="158" s="1"/>
  <c r="R534" i="158" s="1"/>
  <c r="R535" i="158" s="1"/>
  <c r="R536" i="158" s="1"/>
  <c r="R537" i="158" s="1"/>
  <c r="R538" i="158" s="1"/>
  <c r="R539" i="158" s="1"/>
  <c r="R540" i="158" s="1"/>
  <c r="R541" i="158" s="1"/>
  <c r="R542" i="158" s="1"/>
  <c r="R543" i="158" s="1"/>
  <c r="R544" i="158" s="1"/>
  <c r="R545" i="158" s="1"/>
  <c r="R546" i="158" s="1"/>
  <c r="R547" i="158" s="1"/>
  <c r="R548" i="158" s="1"/>
  <c r="R549" i="158" s="1"/>
  <c r="R550" i="158" s="1"/>
  <c r="R551" i="158" s="1"/>
  <c r="R552" i="158" s="1"/>
  <c r="R553" i="158" s="1"/>
  <c r="R554" i="158" s="1"/>
  <c r="R555" i="158" s="1"/>
  <c r="R556" i="158" s="1"/>
  <c r="R557" i="158" s="1"/>
  <c r="R558" i="158" s="1"/>
  <c r="R559" i="158" s="1"/>
  <c r="R560" i="158" s="1"/>
  <c r="R561" i="158" s="1"/>
  <c r="R562" i="158" s="1"/>
  <c r="R563" i="158" s="1"/>
  <c r="R564" i="158" s="1"/>
  <c r="R565" i="158" s="1"/>
  <c r="R566" i="158" s="1"/>
  <c r="R567" i="158" s="1"/>
  <c r="R568" i="158" s="1"/>
  <c r="R569" i="158" s="1"/>
  <c r="R570" i="158" s="1"/>
  <c r="R571" i="158" s="1"/>
  <c r="R572" i="158" s="1"/>
  <c r="R573" i="158" s="1"/>
  <c r="R574" i="158" s="1"/>
  <c r="R575" i="158" s="1"/>
  <c r="R576" i="158" s="1"/>
  <c r="R577" i="158" s="1"/>
  <c r="R578" i="158" s="1"/>
  <c r="R579" i="158" s="1"/>
  <c r="R580" i="158" s="1"/>
  <c r="R581" i="158" s="1"/>
  <c r="R582" i="158" s="1"/>
  <c r="R583" i="158" s="1"/>
  <c r="R584" i="158" s="1"/>
  <c r="R585" i="158" s="1"/>
  <c r="R586" i="158" s="1"/>
  <c r="R587" i="158" s="1"/>
  <c r="R588" i="158" s="1"/>
  <c r="R589" i="158" s="1"/>
  <c r="R590" i="158" s="1"/>
  <c r="R591" i="158" s="1"/>
  <c r="R592" i="158" s="1"/>
  <c r="R593" i="158" s="1"/>
  <c r="R594" i="158" s="1"/>
  <c r="R595" i="158" s="1"/>
  <c r="R596" i="158" s="1"/>
  <c r="R597" i="158" s="1"/>
  <c r="R598" i="158" s="1"/>
  <c r="R599" i="158" s="1"/>
  <c r="R600" i="158" s="1"/>
  <c r="R601" i="158" s="1"/>
  <c r="R602" i="158" s="1"/>
  <c r="R603" i="158" s="1"/>
  <c r="R604" i="158" s="1"/>
  <c r="R605" i="158" s="1"/>
  <c r="R606" i="158" s="1"/>
  <c r="R607" i="158" s="1"/>
  <c r="R608" i="158" s="1"/>
  <c r="R609" i="158" s="1"/>
  <c r="R610" i="158" s="1"/>
  <c r="R611" i="158" s="1"/>
  <c r="R612" i="158" s="1"/>
  <c r="R613" i="158" s="1"/>
  <c r="R614" i="158" s="1"/>
  <c r="R615" i="158" s="1"/>
  <c r="R616" i="158" s="1"/>
  <c r="R617" i="158" s="1"/>
  <c r="R618" i="158" s="1"/>
  <c r="R619" i="158" s="1"/>
  <c r="R620" i="158" s="1"/>
  <c r="R621" i="158" s="1"/>
  <c r="R622" i="158" s="1"/>
  <c r="R623" i="158" s="1"/>
  <c r="R624" i="158" s="1"/>
  <c r="R625" i="158" s="1"/>
  <c r="R626" i="158" s="1"/>
  <c r="R627" i="158" s="1"/>
  <c r="R628" i="158" s="1"/>
  <c r="R629" i="158" s="1"/>
  <c r="R630" i="158" s="1"/>
  <c r="R631" i="158" s="1"/>
  <c r="R632" i="158" s="1"/>
  <c r="R633" i="158" s="1"/>
  <c r="R634" i="158" s="1"/>
  <c r="R635" i="158" s="1"/>
  <c r="R636" i="158" s="1"/>
  <c r="R637" i="158" s="1"/>
  <c r="R638" i="158" s="1"/>
  <c r="R639" i="158" s="1"/>
  <c r="R640" i="158" s="1"/>
  <c r="R641" i="158" s="1"/>
  <c r="R642" i="158" s="1"/>
  <c r="R643" i="158" s="1"/>
  <c r="R644" i="158" s="1"/>
  <c r="R645" i="158" s="1"/>
  <c r="R646" i="158" s="1"/>
  <c r="R647" i="158" s="1"/>
  <c r="R648" i="158" s="1"/>
  <c r="R649" i="158" s="1"/>
  <c r="R650" i="158" s="1"/>
  <c r="R651" i="158" s="1"/>
  <c r="R652" i="158" s="1"/>
  <c r="R653" i="158" s="1"/>
  <c r="R654" i="158" s="1"/>
  <c r="R655" i="158" s="1"/>
  <c r="R656" i="158" s="1"/>
  <c r="R657" i="158" s="1"/>
  <c r="R658" i="158" s="1"/>
  <c r="R659" i="158" s="1"/>
  <c r="R660" i="158" s="1"/>
  <c r="R661" i="158" s="1"/>
  <c r="R662" i="158" s="1"/>
  <c r="R663" i="158" s="1"/>
  <c r="R664" i="158" s="1"/>
  <c r="R665" i="158" s="1"/>
  <c r="R666" i="158" s="1"/>
  <c r="R667" i="158" s="1"/>
  <c r="R668" i="158" s="1"/>
  <c r="R669" i="158" s="1"/>
  <c r="R670" i="158" s="1"/>
  <c r="R671" i="158" s="1"/>
  <c r="R672" i="158" s="1"/>
  <c r="R673" i="158" s="1"/>
  <c r="R674" i="158" s="1"/>
  <c r="R675" i="158" s="1"/>
  <c r="R676" i="158" s="1"/>
  <c r="R677" i="158" s="1"/>
  <c r="R678" i="158" s="1"/>
  <c r="R679" i="158" s="1"/>
  <c r="R680" i="158" s="1"/>
  <c r="R681" i="158" s="1"/>
  <c r="R682" i="158" s="1"/>
  <c r="R683" i="158" s="1"/>
  <c r="R684" i="158" s="1"/>
  <c r="R685" i="158" s="1"/>
  <c r="R686" i="158" s="1"/>
  <c r="R687" i="158" s="1"/>
  <c r="R688" i="158" s="1"/>
  <c r="R689" i="158" s="1"/>
  <c r="R690" i="158" s="1"/>
  <c r="R691" i="158" s="1"/>
  <c r="R692" i="158" s="1"/>
  <c r="R693" i="158" s="1"/>
  <c r="R694" i="158" s="1"/>
  <c r="R695" i="158" s="1"/>
  <c r="R696" i="158" s="1"/>
  <c r="R697" i="158" s="1"/>
  <c r="R698" i="158" s="1"/>
  <c r="R699" i="158" s="1"/>
  <c r="R700" i="158" s="1"/>
  <c r="R701" i="158" s="1"/>
  <c r="R702" i="158" s="1"/>
  <c r="R703" i="158" s="1"/>
  <c r="R704" i="158" s="1"/>
  <c r="R705" i="158" s="1"/>
  <c r="R706" i="158" s="1"/>
  <c r="R707" i="158" s="1"/>
  <c r="R708" i="158" s="1"/>
  <c r="R709" i="158" s="1"/>
  <c r="R710" i="158" s="1"/>
  <c r="R711" i="158" s="1"/>
  <c r="R712" i="158" s="1"/>
  <c r="R713" i="158" s="1"/>
  <c r="R714" i="158" s="1"/>
  <c r="R715" i="158" s="1"/>
  <c r="R716" i="158" s="1"/>
  <c r="R717" i="158" s="1"/>
  <c r="R718" i="158" s="1"/>
  <c r="R719" i="158" s="1"/>
  <c r="R720" i="158" s="1"/>
  <c r="R721" i="158" s="1"/>
  <c r="R722" i="158" s="1"/>
  <c r="R723" i="158" s="1"/>
  <c r="R724" i="158" s="1"/>
  <c r="R725" i="158" s="1"/>
  <c r="R726" i="158" s="1"/>
  <c r="R727" i="158" s="1"/>
  <c r="R728" i="158" s="1"/>
  <c r="R729" i="158" s="1"/>
  <c r="R730" i="158" s="1"/>
  <c r="R731" i="158" s="1"/>
  <c r="R732" i="158" s="1"/>
  <c r="R733" i="158" s="1"/>
  <c r="R734" i="158" s="1"/>
  <c r="R735" i="158" s="1"/>
  <c r="R736" i="158" s="1"/>
  <c r="R737" i="158" s="1"/>
  <c r="R738" i="158" s="1"/>
  <c r="R739" i="158" s="1"/>
  <c r="R740" i="158" s="1"/>
  <c r="R741" i="158" s="1"/>
  <c r="R742" i="158" s="1"/>
  <c r="R743" i="158" s="1"/>
  <c r="R744" i="158" s="1"/>
  <c r="R745" i="158" s="1"/>
  <c r="R746" i="158" s="1"/>
  <c r="R747" i="158" s="1"/>
  <c r="R748" i="158" s="1"/>
  <c r="R749" i="158" s="1"/>
  <c r="R750" i="158" s="1"/>
  <c r="R751" i="158" s="1"/>
  <c r="R752" i="158" s="1"/>
  <c r="R753" i="158" s="1"/>
  <c r="R754" i="158" s="1"/>
  <c r="R755" i="158" s="1"/>
  <c r="R756" i="158" s="1"/>
  <c r="R757" i="158" s="1"/>
  <c r="R758" i="158" s="1"/>
  <c r="R759" i="158" s="1"/>
  <c r="R760" i="158" s="1"/>
  <c r="R761" i="158" s="1"/>
  <c r="R762" i="158" s="1"/>
  <c r="R763" i="158" s="1"/>
  <c r="R764" i="158" s="1"/>
  <c r="R765" i="158" s="1"/>
  <c r="R766" i="158" s="1"/>
  <c r="R767" i="158" s="1"/>
  <c r="R768" i="158" s="1"/>
  <c r="R769" i="158" s="1"/>
  <c r="R770" i="158" s="1"/>
  <c r="R771" i="158" s="1"/>
  <c r="R772" i="158" s="1"/>
  <c r="R773" i="158" s="1"/>
  <c r="R774" i="158" s="1"/>
  <c r="R775" i="158" s="1"/>
  <c r="R776" i="158" s="1"/>
  <c r="R777" i="158" s="1"/>
  <c r="R778" i="158" s="1"/>
  <c r="R779" i="158" s="1"/>
  <c r="R780" i="158" s="1"/>
  <c r="R781" i="158" s="1"/>
  <c r="R782" i="158" s="1"/>
  <c r="R783" i="158" s="1"/>
  <c r="R784" i="158" s="1"/>
  <c r="R785" i="158" s="1"/>
  <c r="R786" i="158" s="1"/>
  <c r="R787" i="158" s="1"/>
  <c r="R788" i="158" s="1"/>
  <c r="R789" i="158" s="1"/>
  <c r="R790" i="158" s="1"/>
  <c r="R791" i="158" s="1"/>
  <c r="R792" i="158" s="1"/>
  <c r="R793" i="158" s="1"/>
  <c r="R794" i="158" s="1"/>
  <c r="R795" i="158" s="1"/>
  <c r="R796" i="158" s="1"/>
  <c r="R797" i="158" s="1"/>
  <c r="R798" i="158" s="1"/>
  <c r="R799" i="158" s="1"/>
  <c r="R800" i="158" s="1"/>
  <c r="R801" i="158" s="1"/>
  <c r="R802" i="158" s="1"/>
  <c r="R803" i="158" s="1"/>
  <c r="R804" i="158" s="1"/>
  <c r="R805" i="158" s="1"/>
  <c r="R806" i="158" s="1"/>
  <c r="R807" i="158" s="1"/>
  <c r="R808" i="158" s="1"/>
  <c r="R809" i="158" s="1"/>
  <c r="R810" i="158" s="1"/>
  <c r="R811" i="158" s="1"/>
  <c r="R812" i="158" s="1"/>
  <c r="R813" i="158" s="1"/>
  <c r="R814" i="158" s="1"/>
  <c r="R815" i="158" s="1"/>
  <c r="R816" i="158" s="1"/>
  <c r="R817" i="158" s="1"/>
  <c r="R818" i="158" s="1"/>
  <c r="R819" i="158" s="1"/>
  <c r="R820" i="158" s="1"/>
  <c r="R821" i="158" s="1"/>
  <c r="R822" i="158" s="1"/>
  <c r="R823" i="158" s="1"/>
  <c r="R824" i="158" s="1"/>
  <c r="R825" i="158" s="1"/>
  <c r="R826" i="158" s="1"/>
  <c r="R827" i="158" s="1"/>
  <c r="R828" i="158" s="1"/>
  <c r="R829" i="158" s="1"/>
  <c r="R830" i="158" s="1"/>
  <c r="R831" i="158" s="1"/>
  <c r="R832" i="158" s="1"/>
  <c r="R833" i="158" s="1"/>
  <c r="R834" i="158" s="1"/>
  <c r="R835" i="158" s="1"/>
  <c r="R836" i="158" s="1"/>
  <c r="R837" i="158" s="1"/>
  <c r="R838" i="158" s="1"/>
  <c r="R839" i="158" s="1"/>
  <c r="R840" i="158" s="1"/>
  <c r="R841" i="158" s="1"/>
  <c r="R842" i="158" s="1"/>
  <c r="R843" i="158" s="1"/>
  <c r="R844" i="158" s="1"/>
  <c r="R845" i="158" s="1"/>
  <c r="R846" i="158" s="1"/>
  <c r="R847" i="158" s="1"/>
  <c r="R848" i="158" s="1"/>
  <c r="R849" i="158" s="1"/>
  <c r="R850" i="158" s="1"/>
  <c r="R851" i="158" s="1"/>
  <c r="R852" i="158" s="1"/>
  <c r="R853" i="158" s="1"/>
  <c r="R854" i="158" s="1"/>
  <c r="R855" i="158" s="1"/>
  <c r="R856" i="158" s="1"/>
  <c r="R857" i="158" s="1"/>
  <c r="R858" i="158" s="1"/>
  <c r="R859" i="158" s="1"/>
  <c r="R860" i="158" s="1"/>
  <c r="R861" i="158" s="1"/>
  <c r="R862" i="158" s="1"/>
  <c r="R863" i="158" s="1"/>
  <c r="R864" i="158" s="1"/>
  <c r="R865" i="158" s="1"/>
  <c r="R866" i="158" s="1"/>
  <c r="R867" i="158" s="1"/>
  <c r="R868" i="158" s="1"/>
  <c r="R869" i="158" s="1"/>
  <c r="R870" i="158" s="1"/>
  <c r="R871" i="158" s="1"/>
  <c r="R872" i="158" s="1"/>
  <c r="R873" i="158" s="1"/>
  <c r="R874" i="158" s="1"/>
  <c r="R875" i="158" s="1"/>
  <c r="R876" i="158" s="1"/>
  <c r="R877" i="158" s="1"/>
  <c r="R878" i="158" s="1"/>
  <c r="R879" i="158" s="1"/>
  <c r="R880" i="158" s="1"/>
  <c r="R881" i="158" s="1"/>
  <c r="R882" i="158" s="1"/>
  <c r="R883" i="158" s="1"/>
  <c r="R884" i="158" s="1"/>
  <c r="R885" i="158" s="1"/>
  <c r="R886" i="158" s="1"/>
  <c r="R887" i="158" s="1"/>
  <c r="R888" i="158" s="1"/>
  <c r="R889" i="158" s="1"/>
  <c r="R890" i="158" s="1"/>
  <c r="R891" i="158" s="1"/>
  <c r="R892" i="158" s="1"/>
  <c r="R893" i="158" s="1"/>
  <c r="R894" i="158" s="1"/>
  <c r="R895" i="158" s="1"/>
  <c r="R896" i="158" s="1"/>
  <c r="R897" i="158" s="1"/>
  <c r="R898" i="158" s="1"/>
  <c r="R899" i="158" s="1"/>
  <c r="R900" i="158" s="1"/>
  <c r="R901" i="158" s="1"/>
  <c r="R902" i="158" s="1"/>
  <c r="R903" i="158" s="1"/>
  <c r="R904" i="158" s="1"/>
  <c r="R905" i="158" s="1"/>
  <c r="R906" i="158" s="1"/>
  <c r="R907" i="158" s="1"/>
  <c r="R908" i="158" s="1"/>
  <c r="R909" i="158" s="1"/>
  <c r="R910" i="158" s="1"/>
  <c r="R911" i="158" s="1"/>
  <c r="R912" i="158" s="1"/>
  <c r="R913" i="158" s="1"/>
  <c r="R914" i="158" s="1"/>
  <c r="R915" i="158" s="1"/>
  <c r="R916" i="158" s="1"/>
  <c r="R917" i="158" s="1"/>
  <c r="R918" i="158" s="1"/>
  <c r="R919" i="158" s="1"/>
  <c r="R920" i="158" s="1"/>
  <c r="R921" i="158" s="1"/>
  <c r="R922" i="158" s="1"/>
  <c r="R923" i="158" s="1"/>
  <c r="R924" i="158" s="1"/>
  <c r="R925" i="158" s="1"/>
  <c r="R926" i="158" s="1"/>
  <c r="R927" i="158" s="1"/>
  <c r="R928" i="158" s="1"/>
  <c r="R929" i="158" s="1"/>
  <c r="R930" i="158" s="1"/>
  <c r="R931" i="158" s="1"/>
  <c r="R932" i="158" s="1"/>
  <c r="R933" i="158" s="1"/>
  <c r="R934" i="158" s="1"/>
  <c r="R935" i="158" s="1"/>
  <c r="R936" i="158" s="1"/>
  <c r="R937" i="158" s="1"/>
  <c r="R938" i="158" s="1"/>
  <c r="R939" i="158" s="1"/>
  <c r="R940" i="158" s="1"/>
  <c r="R941" i="158" s="1"/>
  <c r="R942" i="158" s="1"/>
  <c r="R943" i="158" s="1"/>
  <c r="R944" i="158" s="1"/>
  <c r="R945" i="158" s="1"/>
  <c r="R946" i="158" s="1"/>
  <c r="R947" i="158" s="1"/>
  <c r="R948" i="158" s="1"/>
  <c r="R949" i="158" s="1"/>
  <c r="R950" i="158" s="1"/>
  <c r="R951" i="158" s="1"/>
  <c r="R952" i="158" s="1"/>
  <c r="R953" i="158" s="1"/>
  <c r="R954" i="158" s="1"/>
  <c r="R955" i="158" s="1"/>
  <c r="R956" i="158" s="1"/>
  <c r="R957" i="158" s="1"/>
  <c r="R958" i="158" s="1"/>
  <c r="R959" i="158" s="1"/>
  <c r="R960" i="158" s="1"/>
  <c r="R961" i="158" s="1"/>
  <c r="R962" i="158" s="1"/>
  <c r="R963" i="158" s="1"/>
  <c r="R964" i="158" s="1"/>
  <c r="R965" i="158" s="1"/>
  <c r="R966" i="158" s="1"/>
  <c r="R967" i="158" s="1"/>
  <c r="R968" i="158" s="1"/>
  <c r="R969" i="158" s="1"/>
  <c r="R970" i="158" s="1"/>
  <c r="R971" i="158" s="1"/>
  <c r="R972" i="158" s="1"/>
  <c r="R973" i="158" s="1"/>
  <c r="R974" i="158" s="1"/>
  <c r="R975" i="158" s="1"/>
  <c r="R976" i="158" s="1"/>
  <c r="R977" i="158" s="1"/>
  <c r="R978" i="158" s="1"/>
  <c r="R979" i="158" s="1"/>
  <c r="R980" i="158" s="1"/>
  <c r="R981" i="158" s="1"/>
  <c r="R982" i="158" s="1"/>
  <c r="R983" i="158" s="1"/>
  <c r="R984" i="158" s="1"/>
  <c r="R985" i="158" s="1"/>
  <c r="R986" i="158" s="1"/>
  <c r="R987" i="158" s="1"/>
  <c r="R988" i="158" s="1"/>
  <c r="R989" i="158" s="1"/>
  <c r="R990" i="158" s="1"/>
  <c r="R991" i="158" s="1"/>
  <c r="R992" i="158" s="1"/>
  <c r="R993" i="158" s="1"/>
  <c r="R994" i="158" s="1"/>
  <c r="R995" i="158" s="1"/>
  <c r="R996" i="158" s="1"/>
  <c r="R997" i="158" s="1"/>
  <c r="R998" i="158" s="1"/>
  <c r="R999" i="158" s="1"/>
  <c r="R1000" i="158" s="1"/>
  <c r="R1001" i="158" s="1"/>
  <c r="R1002" i="158" s="1"/>
  <c r="R1003" i="158" s="1"/>
  <c r="R1004" i="158" s="1"/>
  <c r="R1005" i="158" s="1"/>
  <c r="R1006" i="158" s="1"/>
  <c r="R1007" i="158" s="1"/>
  <c r="R1008" i="158" s="1"/>
  <c r="R1009" i="158" s="1"/>
  <c r="R1010" i="158" s="1"/>
  <c r="R1011" i="158" s="1"/>
  <c r="R1012" i="158" s="1"/>
  <c r="R1013" i="158" s="1"/>
  <c r="R1014" i="158" s="1"/>
  <c r="R1015" i="158" s="1"/>
  <c r="R1016" i="158" s="1"/>
  <c r="R1017" i="158" s="1"/>
  <c r="R1018" i="158" s="1"/>
  <c r="R1019" i="158" s="1"/>
  <c r="R1020" i="158" s="1"/>
  <c r="R1021" i="158" s="1"/>
  <c r="R1022" i="158" s="1"/>
  <c r="R1023" i="158" s="1"/>
  <c r="R1024" i="158" s="1"/>
  <c r="R1025" i="158" s="1"/>
  <c r="R1026" i="158" s="1"/>
  <c r="R1027" i="158" s="1"/>
  <c r="R1028" i="158" s="1"/>
  <c r="R1029" i="158" s="1"/>
  <c r="R1030" i="158" s="1"/>
  <c r="R1031" i="158" s="1"/>
  <c r="R1032" i="158" s="1"/>
  <c r="R1033" i="158" s="1"/>
  <c r="R1034" i="158" s="1"/>
  <c r="R1035" i="158" s="1"/>
  <c r="R1036" i="158" s="1"/>
  <c r="R1037" i="158" s="1"/>
  <c r="R1038" i="158" s="1"/>
  <c r="R1039" i="158" s="1"/>
  <c r="R1040" i="158" s="1"/>
  <c r="R1041" i="158" s="1"/>
  <c r="R1042" i="158" s="1"/>
  <c r="R1043" i="158" s="1"/>
  <c r="R1044" i="158" s="1"/>
  <c r="R1045" i="158" s="1"/>
  <c r="R1046" i="158" s="1"/>
  <c r="R1047" i="158" s="1"/>
  <c r="R1048" i="158" s="1"/>
  <c r="R1049" i="158" s="1"/>
  <c r="R1050" i="158" s="1"/>
  <c r="R1051" i="158" s="1"/>
  <c r="R1052" i="158" s="1"/>
  <c r="R1053" i="158" s="1"/>
  <c r="R1054" i="158" s="1"/>
  <c r="R1055" i="158" s="1"/>
  <c r="R1056" i="158" s="1"/>
  <c r="R1057" i="158" s="1"/>
  <c r="R1058" i="158" s="1"/>
  <c r="R1059" i="158" s="1"/>
  <c r="R1060" i="158" s="1"/>
  <c r="R1061" i="158" s="1"/>
  <c r="R1062" i="158" s="1"/>
  <c r="R1063" i="158" s="1"/>
  <c r="R1064" i="158" s="1"/>
  <c r="R1065" i="158" s="1"/>
  <c r="R1066" i="158" s="1"/>
  <c r="R1067" i="158" s="1"/>
  <c r="R1068" i="158" s="1"/>
  <c r="R1069" i="158" s="1"/>
  <c r="R1070" i="158" s="1"/>
  <c r="R1071" i="158" s="1"/>
  <c r="R1072" i="158" s="1"/>
  <c r="R1073" i="158" s="1"/>
  <c r="R1074" i="158" s="1"/>
  <c r="R1075" i="158" s="1"/>
  <c r="R1076" i="158" s="1"/>
  <c r="R1077" i="158" s="1"/>
  <c r="R1078" i="158" s="1"/>
  <c r="R1079" i="158" s="1"/>
  <c r="R1080" i="158" s="1"/>
  <c r="R1081" i="158" s="1"/>
  <c r="R1082" i="158" s="1"/>
  <c r="R1083" i="158" s="1"/>
  <c r="R1084" i="158" s="1"/>
  <c r="R1085" i="158" s="1"/>
  <c r="R1086" i="158" s="1"/>
  <c r="R1087" i="158" s="1"/>
  <c r="R1088" i="158" s="1"/>
  <c r="R1089" i="158" s="1"/>
  <c r="R1090" i="158" s="1"/>
  <c r="R1091" i="158" s="1"/>
  <c r="R1092" i="158" s="1"/>
  <c r="R1093" i="158" s="1"/>
  <c r="R1094" i="158" s="1"/>
  <c r="R1095" i="158" s="1"/>
  <c r="R1096" i="158" s="1"/>
  <c r="R1097" i="158" s="1"/>
  <c r="N26" i="44" a="1"/>
  <c r="E11" i="118" l="1"/>
  <c r="C12" i="130"/>
  <c r="E12" i="118"/>
  <c r="F13" i="118"/>
  <c r="E12" i="130" l="1"/>
  <c r="F12" i="130" a="1"/>
  <c r="F14" i="118"/>
  <c r="D14" i="130" l="1"/>
  <c r="S14" i="130" s="1"/>
  <c r="T14" i="130" s="1"/>
  <c r="U14" i="130" s="1"/>
  <c r="F15" i="118"/>
  <c r="G14" i="130" l="1"/>
  <c r="A14" i="130"/>
  <c r="B14" i="130"/>
  <c r="F16" i="118"/>
  <c r="J14" i="130"/>
  <c r="K14" i="130"/>
  <c r="I14" i="130"/>
  <c r="C13" i="130" l="1"/>
  <c r="H13" i="130" s="1"/>
  <c r="H14" i="130" s="1"/>
  <c r="C14" i="130" l="1"/>
  <c r="D15" i="130"/>
  <c r="S15" i="130" l="1"/>
  <c r="T15" i="130" s="1"/>
  <c r="H15" i="130"/>
  <c r="C15" i="130" s="1"/>
  <c r="G15" i="130"/>
  <c r="F17" i="118"/>
  <c r="D16" i="130" l="1"/>
  <c r="S16" i="130" s="1"/>
  <c r="U15" i="130"/>
  <c r="F18" i="118"/>
  <c r="E13" i="118"/>
  <c r="H16" i="130" l="1"/>
  <c r="C16" i="130" s="1"/>
  <c r="G16" i="130"/>
  <c r="T16" i="130"/>
  <c r="E14" i="118"/>
  <c r="F19" i="118"/>
  <c r="D17" i="130" l="1"/>
  <c r="S17" i="130" s="1"/>
  <c r="T17" i="130" s="1"/>
  <c r="U16" i="130"/>
  <c r="E15" i="118"/>
  <c r="F20" i="118"/>
  <c r="G17" i="130" l="1"/>
  <c r="H17" i="130"/>
  <c r="C17" i="130" s="1"/>
  <c r="U17" i="130"/>
  <c r="F21" i="118"/>
  <c r="E16" i="118"/>
  <c r="D18" i="130" l="1"/>
  <c r="S18" i="130" s="1"/>
  <c r="F22" i="118"/>
  <c r="T18" i="130" l="1"/>
  <c r="U18" i="130" s="1"/>
  <c r="H18" i="130"/>
  <c r="C18" i="130" s="1"/>
  <c r="G18" i="130"/>
  <c r="F23" i="118"/>
  <c r="D19" i="130" l="1"/>
  <c r="H19" i="130" s="1"/>
  <c r="C19" i="130" s="1"/>
  <c r="F24" i="118"/>
  <c r="E17" i="118"/>
  <c r="G19" i="130" l="1"/>
  <c r="D20" i="130" s="1"/>
  <c r="S20" i="130" s="1"/>
  <c r="S19" i="130"/>
  <c r="T19" i="130" s="1"/>
  <c r="U19" i="130" s="1"/>
  <c r="E18" i="118"/>
  <c r="F25" i="118"/>
  <c r="H20" i="130" l="1"/>
  <c r="C20" i="130" s="1"/>
  <c r="T20" i="130"/>
  <c r="U20" i="130" s="1"/>
  <c r="D21" i="130"/>
  <c r="F21" i="130" s="1" a="1"/>
  <c r="E19" i="118"/>
  <c r="F26" i="118"/>
  <c r="U21" i="130" l="1"/>
  <c r="T21" i="130"/>
  <c r="C21" i="130"/>
  <c r="H21" i="130"/>
  <c r="E21" i="130"/>
  <c r="S21" i="130"/>
  <c r="G21" i="130"/>
  <c r="D22" i="130"/>
  <c r="U22" i="130" s="1"/>
  <c r="E20" i="118"/>
  <c r="T22" i="130" l="1"/>
  <c r="D23" i="130"/>
  <c r="S23" i="130" s="1"/>
  <c r="C22" i="130"/>
  <c r="H22" i="130"/>
  <c r="S22" i="130"/>
  <c r="E21" i="118"/>
  <c r="F23" i="130" l="1" a="1"/>
  <c r="H23" i="130"/>
  <c r="E23" i="130"/>
  <c r="C23" i="130"/>
  <c r="G23" i="130"/>
  <c r="T23" i="130"/>
  <c r="D24" i="130"/>
  <c r="D25" i="130" s="1"/>
  <c r="H25" i="130" s="1"/>
  <c r="U23" i="130"/>
  <c r="E22" i="118"/>
  <c r="C24" i="130" l="1"/>
  <c r="U24" i="130"/>
  <c r="T24" i="130"/>
  <c r="H24" i="130"/>
  <c r="S24" i="130"/>
  <c r="F25" i="130" a="1"/>
  <c r="U25" i="130"/>
  <c r="C25" i="130"/>
  <c r="E25" i="130"/>
  <c r="G25" i="130"/>
  <c r="T25" i="130"/>
  <c r="D26" i="130"/>
  <c r="C26" i="130" s="1"/>
  <c r="S25" i="130"/>
  <c r="F27" i="118"/>
  <c r="E23" i="118"/>
  <c r="H26" i="130" l="1"/>
  <c r="S26" i="130"/>
  <c r="T26" i="130"/>
  <c r="D27" i="130"/>
  <c r="D28" i="130" s="1"/>
  <c r="U26" i="130"/>
  <c r="E24" i="118"/>
  <c r="F28" i="118"/>
  <c r="U27" i="130" l="1"/>
  <c r="T27" i="130"/>
  <c r="S27" i="130"/>
  <c r="C27" i="130"/>
  <c r="D29" i="130"/>
  <c r="T28" i="130"/>
  <c r="C28" i="130"/>
  <c r="S28" i="130"/>
  <c r="U28" i="130"/>
  <c r="E25" i="118"/>
  <c r="T29" i="130" l="1"/>
  <c r="U29" i="130"/>
  <c r="C29" i="130"/>
  <c r="S29" i="130"/>
  <c r="D30" i="130"/>
  <c r="E26" i="118"/>
  <c r="T30" i="130" l="1"/>
  <c r="U30" i="130"/>
  <c r="S30" i="130"/>
  <c r="D31" i="130"/>
  <c r="C30" i="130"/>
  <c r="E27" i="118"/>
  <c r="U31" i="130" l="1"/>
  <c r="T31" i="130"/>
  <c r="S31" i="130"/>
  <c r="D32" i="130"/>
  <c r="C31" i="130"/>
  <c r="F29" i="118"/>
  <c r="E28" i="118"/>
  <c r="U32" i="130" l="1"/>
  <c r="T32" i="130"/>
  <c r="S32" i="130"/>
  <c r="C32" i="130"/>
  <c r="D33" i="130"/>
  <c r="E29" i="118"/>
  <c r="F30" i="118"/>
  <c r="T33" i="130" l="1"/>
  <c r="C33" i="130"/>
  <c r="S33" i="130"/>
  <c r="D34" i="130"/>
  <c r="U33" i="130"/>
  <c r="E30" i="118"/>
  <c r="F31" i="118"/>
  <c r="T34" i="130" l="1"/>
  <c r="U34" i="130"/>
  <c r="S34" i="130"/>
  <c r="D35" i="130"/>
  <c r="C34" i="130"/>
  <c r="F32" i="118"/>
  <c r="E31" i="118"/>
  <c r="T35" i="130" l="1"/>
  <c r="U35" i="130"/>
  <c r="D36" i="130"/>
  <c r="C35" i="130"/>
  <c r="S35" i="130"/>
  <c r="E32" i="118"/>
  <c r="F33" i="118"/>
  <c r="T36" i="130" l="1"/>
  <c r="U36" i="130"/>
  <c r="C36" i="130"/>
  <c r="S36" i="130"/>
  <c r="D37" i="130"/>
  <c r="F34" i="118"/>
  <c r="E33" i="118"/>
  <c r="T37" i="130" l="1"/>
  <c r="U37" i="130"/>
  <c r="C37" i="130"/>
  <c r="S37" i="130"/>
  <c r="D38" i="130"/>
  <c r="E34" i="118"/>
  <c r="F35" i="118"/>
  <c r="T38" i="130" l="1"/>
  <c r="U38" i="130"/>
  <c r="S38" i="130"/>
  <c r="D39" i="130"/>
  <c r="C38" i="130"/>
  <c r="F36" i="118"/>
  <c r="E35" i="118"/>
  <c r="U39" i="130" l="1"/>
  <c r="T39" i="130"/>
  <c r="S39" i="130"/>
  <c r="D40" i="130"/>
  <c r="C39" i="130"/>
  <c r="F37" i="118"/>
  <c r="E36" i="118"/>
  <c r="U40" i="130" l="1"/>
  <c r="T40" i="130"/>
  <c r="S40" i="130"/>
  <c r="C40" i="130"/>
  <c r="D41" i="130"/>
  <c r="E37" i="118"/>
  <c r="F38" i="118"/>
  <c r="T41" i="130" l="1"/>
  <c r="U41" i="130"/>
  <c r="C41" i="130"/>
  <c r="S41" i="130"/>
  <c r="D42" i="130"/>
  <c r="F39" i="118"/>
  <c r="E38" i="118"/>
  <c r="T42" i="130" l="1"/>
  <c r="U42" i="130"/>
  <c r="S42" i="130"/>
  <c r="D43" i="130"/>
  <c r="C42" i="130"/>
  <c r="E39" i="118"/>
  <c r="F40" i="118"/>
  <c r="T43" i="130" l="1"/>
  <c r="U43" i="130"/>
  <c r="S43" i="130"/>
  <c r="D44" i="130"/>
  <c r="C43" i="130"/>
  <c r="E40" i="118"/>
  <c r="T44" i="130" l="1"/>
  <c r="U44" i="130"/>
  <c r="C44" i="130"/>
  <c r="S44" i="130"/>
  <c r="D45" i="130"/>
  <c r="T45" i="130" l="1"/>
  <c r="U45" i="130"/>
  <c r="C45" i="130"/>
  <c r="S45" i="130"/>
  <c r="D46" i="130"/>
  <c r="U46" i="130" l="1"/>
  <c r="S46" i="130"/>
  <c r="D47" i="130"/>
  <c r="C46" i="130"/>
  <c r="T46" i="130"/>
  <c r="U47" i="130" l="1"/>
  <c r="T47" i="130"/>
  <c r="D48" i="130"/>
  <c r="C47" i="130"/>
  <c r="S47" i="130"/>
  <c r="U48" i="130" l="1"/>
  <c r="T48" i="130"/>
  <c r="S48" i="130"/>
  <c r="C48" i="130"/>
  <c r="D49" i="130"/>
  <c r="T49" i="130" l="1"/>
  <c r="U49" i="130"/>
  <c r="C49" i="130"/>
  <c r="S49" i="130"/>
  <c r="D50" i="130"/>
  <c r="T50" i="130" l="1"/>
  <c r="D51" i="130"/>
  <c r="C50" i="130"/>
  <c r="U50" i="130"/>
  <c r="S50" i="130"/>
  <c r="T51" i="130" l="1"/>
  <c r="S51" i="130"/>
  <c r="D52" i="130"/>
  <c r="C51" i="130"/>
  <c r="U51" i="130"/>
  <c r="T52" i="130" l="1"/>
  <c r="U52" i="130"/>
  <c r="C52" i="130"/>
  <c r="S52" i="130"/>
  <c r="D53" i="130"/>
  <c r="T53" i="130" l="1"/>
  <c r="U53" i="130"/>
  <c r="C53" i="130"/>
  <c r="D54" i="130"/>
  <c r="S53" i="130"/>
  <c r="T54" i="130" l="1"/>
  <c r="U54" i="130"/>
  <c r="S54" i="130"/>
  <c r="D55" i="130"/>
  <c r="C54" i="130"/>
  <c r="T55" i="130" l="1"/>
  <c r="U55" i="130"/>
  <c r="S55" i="130"/>
  <c r="D56" i="130"/>
  <c r="C55" i="130"/>
  <c r="U56" i="130" l="1"/>
  <c r="T56" i="130"/>
  <c r="S56" i="130"/>
  <c r="C56" i="130"/>
  <c r="D57" i="130"/>
  <c r="T57" i="130" l="1"/>
  <c r="U57" i="130"/>
  <c r="C57" i="130"/>
  <c r="S57" i="130"/>
  <c r="D58" i="130"/>
  <c r="T58" i="130" l="1"/>
  <c r="U58" i="130"/>
  <c r="D59" i="130"/>
  <c r="C58" i="130"/>
  <c r="S58" i="130"/>
  <c r="T59" i="130" l="1"/>
  <c r="S59" i="130"/>
  <c r="D60" i="130"/>
  <c r="U59" i="130"/>
  <c r="C59" i="130"/>
  <c r="T60" i="130" l="1"/>
  <c r="U60" i="130"/>
  <c r="S60" i="130"/>
  <c r="D61" i="130"/>
  <c r="C60" i="130"/>
  <c r="T61" i="130" l="1"/>
  <c r="U61" i="130"/>
  <c r="S61" i="130"/>
  <c r="D62" i="130"/>
  <c r="C61" i="130"/>
  <c r="T62" i="130" l="1"/>
  <c r="S62" i="130"/>
  <c r="D63" i="130"/>
  <c r="C62" i="130"/>
  <c r="U62" i="130"/>
  <c r="T63" i="130" l="1"/>
  <c r="D64" i="130"/>
  <c r="U63" i="130"/>
  <c r="S63" i="130"/>
  <c r="C63" i="130"/>
  <c r="U64" i="130" l="1"/>
  <c r="T64" i="130"/>
  <c r="C64" i="130"/>
  <c r="D65" i="130"/>
  <c r="S64" i="130"/>
  <c r="T65" i="130" l="1"/>
  <c r="U65" i="130"/>
  <c r="C65" i="130"/>
  <c r="S65" i="130"/>
  <c r="D66" i="130"/>
  <c r="T66" i="130" l="1"/>
  <c r="S66" i="130"/>
  <c r="D67" i="130"/>
  <c r="C66" i="130"/>
  <c r="U66" i="130"/>
  <c r="T67" i="130" l="1"/>
  <c r="U67" i="130"/>
  <c r="D68" i="130"/>
  <c r="C67" i="130"/>
  <c r="S67" i="130"/>
  <c r="T68" i="130" l="1"/>
  <c r="U68" i="130"/>
  <c r="C68" i="130"/>
  <c r="S68" i="130"/>
  <c r="D69" i="130"/>
  <c r="T69" i="130" l="1"/>
  <c r="U69" i="130"/>
  <c r="C69" i="130"/>
  <c r="S69" i="130"/>
  <c r="D70" i="130"/>
  <c r="T70" i="130" l="1"/>
  <c r="U70" i="130"/>
  <c r="S70" i="130"/>
  <c r="D71" i="130"/>
  <c r="C70" i="130"/>
  <c r="T71" i="130" l="1"/>
  <c r="U71" i="130"/>
  <c r="S71" i="130"/>
  <c r="D72" i="130"/>
  <c r="C71" i="130"/>
  <c r="U72" i="130" l="1"/>
  <c r="T72" i="130"/>
  <c r="S72" i="130"/>
  <c r="C72" i="130"/>
  <c r="D73" i="130"/>
  <c r="T73" i="130" l="1"/>
  <c r="U73" i="130"/>
  <c r="C73" i="130"/>
  <c r="D74" i="130"/>
  <c r="S73" i="130"/>
  <c r="T74" i="130" l="1"/>
  <c r="U74" i="130"/>
  <c r="S74" i="130"/>
  <c r="D75" i="130"/>
  <c r="C74" i="130"/>
  <c r="T75" i="130" l="1"/>
  <c r="U75" i="130"/>
  <c r="S75" i="130"/>
  <c r="D76" i="130"/>
  <c r="C75" i="130"/>
  <c r="T76" i="130" l="1"/>
  <c r="U76" i="130"/>
  <c r="C76" i="130"/>
  <c r="S76" i="130"/>
  <c r="D77" i="130"/>
  <c r="T77" i="130" l="1"/>
  <c r="U77" i="130"/>
  <c r="C77" i="130"/>
  <c r="S77" i="130"/>
  <c r="D78" i="130"/>
  <c r="T78" i="130" l="1"/>
  <c r="U78" i="130"/>
  <c r="S78" i="130"/>
  <c r="D79" i="130"/>
  <c r="C78" i="130"/>
  <c r="T79" i="130" l="1"/>
  <c r="U79" i="130"/>
  <c r="D80" i="130"/>
  <c r="C79" i="130"/>
  <c r="S79" i="130"/>
  <c r="U80" i="130" l="1"/>
  <c r="T80" i="130"/>
  <c r="S80" i="130"/>
  <c r="C80" i="130"/>
  <c r="D81" i="130"/>
  <c r="T81" i="130" l="1"/>
  <c r="U81" i="130"/>
  <c r="C81" i="130"/>
  <c r="S81" i="130"/>
  <c r="D82" i="130"/>
  <c r="T82" i="130" l="1"/>
  <c r="U82" i="130"/>
  <c r="S82" i="130"/>
  <c r="D83" i="130"/>
  <c r="C82" i="130"/>
  <c r="T83" i="130" l="1"/>
  <c r="U83" i="130"/>
  <c r="S83" i="130"/>
  <c r="D84" i="130"/>
  <c r="C83" i="130"/>
  <c r="T84" i="130" l="1"/>
  <c r="U84" i="130"/>
  <c r="C84" i="130"/>
  <c r="S84" i="130"/>
  <c r="D85" i="130"/>
  <c r="T85" i="130" l="1"/>
  <c r="U85" i="130"/>
  <c r="C85" i="130"/>
  <c r="S85" i="130"/>
  <c r="D86" i="130"/>
  <c r="T86" i="130" l="1"/>
  <c r="U86" i="130"/>
  <c r="D87" i="130"/>
  <c r="C86" i="130"/>
  <c r="S86" i="130"/>
  <c r="T87" i="130" l="1"/>
  <c r="U87" i="130"/>
  <c r="S87" i="130"/>
  <c r="C87" i="130"/>
  <c r="D88" i="130"/>
  <c r="U88" i="130" l="1"/>
  <c r="T88" i="130"/>
  <c r="C88" i="130"/>
  <c r="D89" i="130"/>
  <c r="S88" i="130"/>
  <c r="T89" i="130" l="1"/>
  <c r="U89" i="130"/>
  <c r="C89" i="130"/>
  <c r="S89" i="130"/>
  <c r="D90" i="130"/>
  <c r="T90" i="130" l="1"/>
  <c r="U90" i="130"/>
  <c r="D91" i="130"/>
  <c r="C90" i="130"/>
  <c r="S90" i="130"/>
  <c r="T91" i="130" l="1"/>
  <c r="U91" i="130"/>
  <c r="S91" i="130"/>
  <c r="D92" i="130"/>
  <c r="C91" i="130"/>
  <c r="T92" i="130" l="1"/>
  <c r="U92" i="130"/>
  <c r="S92" i="130"/>
  <c r="D93" i="130"/>
  <c r="C92" i="130"/>
  <c r="T93" i="130" l="1"/>
  <c r="U93" i="130"/>
  <c r="C93" i="130"/>
  <c r="S93" i="130"/>
  <c r="D94" i="130"/>
  <c r="T94" i="130" l="1"/>
  <c r="U94" i="130"/>
  <c r="S94" i="130"/>
  <c r="D95" i="130"/>
  <c r="C94" i="130"/>
  <c r="T95" i="130" l="1"/>
  <c r="U95" i="130"/>
  <c r="D96" i="130"/>
  <c r="S95" i="130"/>
  <c r="C95" i="130"/>
  <c r="U96" i="130" l="1"/>
  <c r="T96" i="130"/>
  <c r="S96" i="130"/>
  <c r="D97" i="130"/>
  <c r="C96" i="130"/>
  <c r="T97" i="130" l="1"/>
  <c r="U97" i="130"/>
  <c r="S97" i="130"/>
  <c r="D98" i="130"/>
  <c r="C97" i="130"/>
  <c r="T98" i="130" l="1"/>
  <c r="U98" i="130"/>
  <c r="S98" i="130"/>
  <c r="C98" i="130"/>
  <c r="D99" i="130"/>
  <c r="T99" i="130" l="1"/>
  <c r="U99" i="130"/>
  <c r="S99" i="130"/>
  <c r="D100" i="130"/>
  <c r="C99" i="130"/>
  <c r="T100" i="130" l="1"/>
  <c r="U100" i="130"/>
  <c r="S100" i="130"/>
  <c r="D101" i="130"/>
  <c r="C100" i="130"/>
  <c r="T101" i="130" l="1"/>
  <c r="U101" i="130"/>
  <c r="C101" i="130"/>
  <c r="S101" i="130"/>
  <c r="D102" i="130"/>
  <c r="T102" i="130" l="1"/>
  <c r="U102" i="130"/>
  <c r="S102" i="130"/>
  <c r="D103" i="130"/>
  <c r="C102" i="130"/>
  <c r="T103" i="130" l="1"/>
  <c r="U103" i="130"/>
  <c r="S103" i="130"/>
  <c r="D104" i="130"/>
  <c r="C103" i="130"/>
  <c r="U104" i="130" l="1"/>
  <c r="T104" i="130"/>
  <c r="C104" i="130"/>
  <c r="D105" i="130"/>
  <c r="S104" i="130"/>
  <c r="T105" i="130" l="1"/>
  <c r="U105" i="130"/>
  <c r="S105" i="130"/>
  <c r="D106" i="130"/>
  <c r="C105" i="130"/>
  <c r="T106" i="130" l="1"/>
  <c r="U106" i="130"/>
  <c r="S106" i="130"/>
  <c r="C106" i="130"/>
  <c r="D107" i="130"/>
  <c r="T107" i="130" l="1"/>
  <c r="U107" i="130"/>
  <c r="S107" i="130"/>
  <c r="D108" i="130"/>
  <c r="C107" i="130"/>
  <c r="T108" i="130" l="1"/>
  <c r="U108" i="130"/>
  <c r="S108" i="130"/>
  <c r="D109" i="130"/>
  <c r="C108" i="130"/>
  <c r="T109" i="130" l="1"/>
  <c r="U109" i="130"/>
  <c r="C109" i="130"/>
  <c r="S109" i="130"/>
  <c r="D110" i="130"/>
  <c r="T110" i="130" l="1"/>
  <c r="U110" i="130"/>
  <c r="S110" i="130"/>
  <c r="D111" i="130"/>
  <c r="C110" i="130"/>
  <c r="T111" i="130" l="1"/>
  <c r="U111" i="130"/>
  <c r="S111" i="130"/>
  <c r="D112" i="130"/>
  <c r="C111" i="130"/>
  <c r="U112" i="130" l="1"/>
  <c r="T112" i="130"/>
  <c r="S112" i="130"/>
  <c r="C112" i="130"/>
  <c r="D113" i="130"/>
  <c r="T113" i="130" l="1"/>
  <c r="U113" i="130"/>
  <c r="S113" i="130"/>
  <c r="C113" i="130"/>
  <c r="D114" i="130"/>
  <c r="T114" i="130" l="1"/>
  <c r="U114" i="130"/>
  <c r="D115" i="130"/>
  <c r="C114" i="130"/>
  <c r="S114" i="130"/>
  <c r="T115" i="130" l="1"/>
  <c r="U115" i="130"/>
  <c r="S115" i="130"/>
  <c r="D116" i="130"/>
  <c r="C115" i="130"/>
  <c r="T116" i="130" l="1"/>
  <c r="U116" i="130"/>
  <c r="D117" i="130"/>
  <c r="S116" i="130"/>
  <c r="C116" i="130"/>
  <c r="T117" i="130" l="1"/>
  <c r="U117" i="130"/>
  <c r="D118" i="130"/>
  <c r="S117" i="130"/>
  <c r="C117" i="130"/>
  <c r="T118" i="130" l="1"/>
  <c r="U118" i="130"/>
  <c r="D119" i="130"/>
  <c r="C118" i="130"/>
  <c r="S118" i="130"/>
  <c r="T119" i="130" l="1"/>
  <c r="U119" i="130"/>
  <c r="S119" i="130"/>
  <c r="D120" i="130"/>
  <c r="C119" i="130"/>
  <c r="U120" i="130" l="1"/>
  <c r="T120" i="130"/>
  <c r="S120" i="130"/>
  <c r="C120" i="130"/>
  <c r="D121" i="130"/>
  <c r="T121" i="130" l="1"/>
  <c r="U121" i="130"/>
  <c r="S121" i="130"/>
  <c r="D122" i="130"/>
  <c r="C121" i="130"/>
  <c r="T122" i="130" l="1"/>
  <c r="U122" i="130"/>
  <c r="S122" i="130"/>
  <c r="C122" i="130"/>
  <c r="D123" i="130"/>
  <c r="T123" i="130" l="1"/>
  <c r="U123" i="130"/>
  <c r="S123" i="130"/>
  <c r="C123" i="130"/>
  <c r="D124" i="130"/>
  <c r="T124" i="130" l="1"/>
  <c r="U124" i="130"/>
  <c r="D125" i="130"/>
  <c r="S124" i="130"/>
  <c r="C124" i="130"/>
  <c r="A124" i="130"/>
  <c r="J124" i="130"/>
  <c r="K124" i="130"/>
  <c r="I124" i="130"/>
  <c r="T125" i="130" l="1"/>
  <c r="U125" i="130"/>
  <c r="A125" i="130"/>
  <c r="S125" i="130"/>
  <c r="D126" i="130"/>
  <c r="C125" i="130"/>
  <c r="J125" i="130"/>
  <c r="I125" i="130"/>
  <c r="K125" i="130"/>
  <c r="T126" i="130" l="1"/>
  <c r="U126" i="130"/>
  <c r="A126" i="130"/>
  <c r="S126" i="130"/>
  <c r="D127" i="130"/>
  <c r="C126" i="130"/>
  <c r="K126" i="130"/>
  <c r="J126" i="130"/>
  <c r="I126" i="130"/>
  <c r="C127" i="130" l="1"/>
  <c r="T127" i="130"/>
  <c r="U127" i="130"/>
  <c r="D128" i="130"/>
  <c r="A127" i="130"/>
  <c r="S127" i="130"/>
  <c r="A123" i="130"/>
  <c r="K127" i="130"/>
  <c r="I127" i="130"/>
  <c r="K123" i="130"/>
  <c r="J127" i="130"/>
  <c r="J123" i="130"/>
  <c r="I123" i="130"/>
  <c r="C128" i="130" l="1"/>
  <c r="U128" i="130"/>
  <c r="T128" i="130"/>
  <c r="D129" i="130"/>
  <c r="A128" i="130"/>
  <c r="S128" i="130"/>
  <c r="J128" i="130"/>
  <c r="K128" i="130"/>
  <c r="I128" i="130"/>
  <c r="C129" i="130" l="1"/>
  <c r="T129" i="130"/>
  <c r="U129" i="130"/>
  <c r="A129" i="130"/>
  <c r="S129" i="130"/>
  <c r="D130" i="130"/>
  <c r="K129" i="130"/>
  <c r="I129" i="130"/>
  <c r="J129" i="130"/>
  <c r="C130" i="130" l="1"/>
  <c r="T130" i="130"/>
  <c r="U130" i="130"/>
  <c r="D131" i="130"/>
  <c r="A130" i="130"/>
  <c r="S130" i="130"/>
  <c r="I130" i="130"/>
  <c r="K130" i="130"/>
  <c r="J130" i="130"/>
  <c r="C131" i="130" l="1"/>
  <c r="T131" i="130"/>
  <c r="U131" i="130"/>
  <c r="A131" i="130"/>
  <c r="S131" i="130"/>
  <c r="D132" i="130"/>
  <c r="K131" i="130"/>
  <c r="J131" i="130"/>
  <c r="I131" i="130"/>
  <c r="C132" i="130" l="1"/>
  <c r="T132" i="130"/>
  <c r="U132" i="130"/>
  <c r="A132" i="130"/>
  <c r="S132" i="130"/>
  <c r="D133" i="130"/>
  <c r="A122" i="130"/>
  <c r="I132" i="130"/>
  <c r="J132" i="130"/>
  <c r="K122" i="130"/>
  <c r="K132" i="130"/>
  <c r="J122" i="130"/>
  <c r="I122" i="130"/>
  <c r="C133" i="130" l="1"/>
  <c r="T133" i="130"/>
  <c r="U133" i="130"/>
  <c r="A133" i="130"/>
  <c r="S133" i="130"/>
  <c r="D134" i="130"/>
  <c r="I133" i="130"/>
  <c r="K133" i="130"/>
  <c r="J133" i="130"/>
  <c r="C134" i="130" l="1"/>
  <c r="T134" i="130"/>
  <c r="U134" i="130"/>
  <c r="A134" i="130"/>
  <c r="S134" i="130"/>
  <c r="D135" i="130"/>
  <c r="J134" i="130"/>
  <c r="I134" i="130"/>
  <c r="K134" i="130"/>
  <c r="C135" i="130" l="1"/>
  <c r="T135" i="130"/>
  <c r="U135" i="130"/>
  <c r="D136" i="130"/>
  <c r="A135" i="130"/>
  <c r="S135" i="130"/>
  <c r="A121" i="130"/>
  <c r="K121" i="130"/>
  <c r="I121" i="130"/>
  <c r="K135" i="130"/>
  <c r="I135" i="130"/>
  <c r="J121" i="130"/>
  <c r="J135" i="130"/>
  <c r="C136" i="130" l="1"/>
  <c r="U136" i="130"/>
  <c r="T136" i="130"/>
  <c r="A136" i="130"/>
  <c r="S136" i="130"/>
  <c r="D137" i="130"/>
  <c r="I136" i="130"/>
  <c r="J136" i="130"/>
  <c r="K136" i="130"/>
  <c r="C137" i="130" l="1"/>
  <c r="T137" i="130"/>
  <c r="U137" i="130"/>
  <c r="A137" i="130"/>
  <c r="D138" i="130"/>
  <c r="S137" i="130"/>
  <c r="J137" i="130"/>
  <c r="K137" i="130"/>
  <c r="I137" i="130"/>
  <c r="C138" i="130" l="1"/>
  <c r="T138" i="130"/>
  <c r="U138" i="130"/>
  <c r="A138" i="130"/>
  <c r="S138" i="130"/>
  <c r="D139" i="130"/>
  <c r="K138" i="130"/>
  <c r="I138" i="130"/>
  <c r="J138" i="130"/>
  <c r="C139" i="130" l="1"/>
  <c r="T139" i="130"/>
  <c r="U139" i="130"/>
  <c r="A139" i="130"/>
  <c r="S139" i="130"/>
  <c r="D140" i="130"/>
  <c r="A120" i="130"/>
  <c r="I120" i="130"/>
  <c r="K139" i="130"/>
  <c r="J120" i="130"/>
  <c r="I139" i="130"/>
  <c r="K120" i="130"/>
  <c r="J139" i="130"/>
  <c r="C140" i="130" l="1"/>
  <c r="T140" i="130"/>
  <c r="S140" i="130"/>
  <c r="D141" i="130"/>
  <c r="U140" i="130"/>
  <c r="A140" i="130"/>
  <c r="K140" i="130"/>
  <c r="I140" i="130"/>
  <c r="J140" i="130"/>
  <c r="C141" i="130" l="1"/>
  <c r="T141" i="130"/>
  <c r="S141" i="130"/>
  <c r="D142" i="130"/>
  <c r="U141" i="130"/>
  <c r="A141" i="130"/>
  <c r="K141" i="130"/>
  <c r="J141" i="130"/>
  <c r="I141" i="130"/>
  <c r="C142" i="130" l="1"/>
  <c r="T142" i="130"/>
  <c r="U142" i="130"/>
  <c r="A142" i="130"/>
  <c r="S142" i="130"/>
  <c r="D143" i="130"/>
  <c r="J142" i="130"/>
  <c r="I142" i="130"/>
  <c r="K142" i="130"/>
  <c r="C143" i="130" l="1"/>
  <c r="T143" i="130"/>
  <c r="U143" i="130"/>
  <c r="A143" i="130"/>
  <c r="S143" i="130"/>
  <c r="D144" i="130"/>
  <c r="A119" i="130"/>
  <c r="I143" i="130"/>
  <c r="J119" i="130"/>
  <c r="J143" i="130"/>
  <c r="I119" i="130"/>
  <c r="K119" i="130"/>
  <c r="K143" i="130"/>
  <c r="C144" i="130" l="1"/>
  <c r="U144" i="130"/>
  <c r="T144" i="130"/>
  <c r="A144" i="130"/>
  <c r="D145" i="130"/>
  <c r="S144" i="130"/>
  <c r="K144" i="130"/>
  <c r="J144" i="130"/>
  <c r="I144" i="130"/>
  <c r="D146" i="130" l="1"/>
  <c r="T145" i="130"/>
  <c r="U145" i="130"/>
  <c r="A145" i="130"/>
  <c r="S145" i="130"/>
  <c r="C145" i="130"/>
  <c r="K145" i="130"/>
  <c r="I145" i="130"/>
  <c r="J145" i="130"/>
  <c r="C146" i="130" l="1"/>
  <c r="T146" i="130"/>
  <c r="U146" i="130"/>
  <c r="A146" i="130"/>
  <c r="S146" i="130"/>
  <c r="D147" i="130"/>
  <c r="I146" i="130"/>
  <c r="K146" i="130"/>
  <c r="J146" i="130"/>
  <c r="C147" i="130" l="1"/>
  <c r="T147" i="130"/>
  <c r="U147" i="130"/>
  <c r="A147" i="130"/>
  <c r="S147" i="130"/>
  <c r="D148" i="130"/>
  <c r="I147" i="130"/>
  <c r="J147" i="130"/>
  <c r="K147" i="130"/>
  <c r="C148" i="130" l="1"/>
  <c r="T148" i="130"/>
  <c r="U148" i="130"/>
  <c r="A148" i="130"/>
  <c r="S148" i="130"/>
  <c r="D149" i="130"/>
  <c r="A118" i="130"/>
  <c r="J148" i="130"/>
  <c r="K148" i="130"/>
  <c r="J118" i="130"/>
  <c r="I148" i="130"/>
  <c r="K118" i="130"/>
  <c r="I118" i="130"/>
  <c r="C149" i="130" l="1"/>
  <c r="T149" i="130"/>
  <c r="U149" i="130"/>
  <c r="A149" i="130"/>
  <c r="S149" i="130"/>
  <c r="D150" i="130"/>
  <c r="K149" i="130"/>
  <c r="J149" i="130"/>
  <c r="I149" i="130"/>
  <c r="C150" i="130" l="1"/>
  <c r="T150" i="130"/>
  <c r="U150" i="130"/>
  <c r="A150" i="130"/>
  <c r="D151" i="130"/>
  <c r="S150" i="130"/>
  <c r="I150" i="130"/>
  <c r="K150" i="130"/>
  <c r="J150" i="130"/>
  <c r="C151" i="130" l="1"/>
  <c r="T151" i="130"/>
  <c r="U151" i="130"/>
  <c r="S151" i="130"/>
  <c r="A151" i="130"/>
  <c r="D152" i="130"/>
  <c r="A117" i="130"/>
  <c r="J117" i="130"/>
  <c r="J151" i="130"/>
  <c r="K151" i="130"/>
  <c r="I117" i="130"/>
  <c r="I151" i="130"/>
  <c r="K117" i="130"/>
  <c r="C152" i="130" l="1"/>
  <c r="U152" i="130"/>
  <c r="T152" i="130"/>
  <c r="A152" i="130"/>
  <c r="D153" i="130"/>
  <c r="S152" i="130"/>
  <c r="J152" i="130"/>
  <c r="I152" i="130"/>
  <c r="K152" i="130"/>
  <c r="D154" i="130" l="1"/>
  <c r="T153" i="130"/>
  <c r="U153" i="130"/>
  <c r="A153" i="130"/>
  <c r="S153" i="130"/>
  <c r="C153" i="130"/>
  <c r="I153" i="130"/>
  <c r="K153" i="130"/>
  <c r="J153" i="130"/>
  <c r="C154" i="130" l="1"/>
  <c r="T154" i="130"/>
  <c r="U154" i="130"/>
  <c r="A154" i="130"/>
  <c r="S154" i="130"/>
  <c r="D155" i="130"/>
  <c r="K154" i="130"/>
  <c r="J154" i="130"/>
  <c r="I154" i="130"/>
  <c r="C155" i="130" l="1"/>
  <c r="T155" i="130"/>
  <c r="S155" i="130"/>
  <c r="D156" i="130"/>
  <c r="U155" i="130"/>
  <c r="A155" i="130"/>
  <c r="A116" i="130"/>
  <c r="J116" i="130"/>
  <c r="K155" i="130"/>
  <c r="I116" i="130"/>
  <c r="I155" i="130"/>
  <c r="K116" i="130"/>
  <c r="J155" i="130"/>
  <c r="C156" i="130" l="1"/>
  <c r="T156" i="130"/>
  <c r="U156" i="130"/>
  <c r="A156" i="130"/>
  <c r="S156" i="130"/>
  <c r="D157" i="130"/>
  <c r="K156" i="130"/>
  <c r="J156" i="130"/>
  <c r="I156" i="130"/>
  <c r="C157" i="130" l="1"/>
  <c r="T157" i="130"/>
  <c r="U157" i="130"/>
  <c r="A157" i="130"/>
  <c r="D158" i="130"/>
  <c r="S157" i="130"/>
  <c r="I157" i="130"/>
  <c r="J157" i="130"/>
  <c r="K157" i="130"/>
  <c r="C158" i="130" l="1"/>
  <c r="T158" i="130"/>
  <c r="U158" i="130"/>
  <c r="A158" i="130"/>
  <c r="S158" i="130"/>
  <c r="D159" i="130"/>
  <c r="I158" i="130"/>
  <c r="J158" i="130"/>
  <c r="K158" i="130"/>
  <c r="C159" i="130" l="1"/>
  <c r="T159" i="130"/>
  <c r="U159" i="130"/>
  <c r="A159" i="130"/>
  <c r="S159" i="130"/>
  <c r="D160" i="130"/>
  <c r="K159" i="130"/>
  <c r="I159" i="130"/>
  <c r="J159" i="130"/>
  <c r="C160" i="130" l="1"/>
  <c r="U160" i="130"/>
  <c r="T160" i="130"/>
  <c r="A160" i="130"/>
  <c r="S160" i="130"/>
  <c r="D161" i="130"/>
  <c r="A115" i="130"/>
  <c r="J160" i="130"/>
  <c r="I115" i="130"/>
  <c r="K115" i="130"/>
  <c r="I160" i="130"/>
  <c r="J115" i="130"/>
  <c r="K160" i="130"/>
  <c r="C161" i="130" l="1"/>
  <c r="T161" i="130"/>
  <c r="U161" i="130"/>
  <c r="A161" i="130"/>
  <c r="S161" i="130"/>
  <c r="D162" i="130"/>
  <c r="I161" i="130"/>
  <c r="K161" i="130"/>
  <c r="J161" i="130"/>
  <c r="C162" i="130" l="1"/>
  <c r="T162" i="130"/>
  <c r="U162" i="130"/>
  <c r="A162" i="130"/>
  <c r="S162" i="130"/>
  <c r="D163" i="130"/>
  <c r="K162" i="130"/>
  <c r="J162" i="130"/>
  <c r="I162" i="130"/>
  <c r="C163" i="130" l="1"/>
  <c r="T163" i="130"/>
  <c r="U163" i="130"/>
  <c r="A163" i="130"/>
  <c r="S163" i="130"/>
  <c r="D164" i="130"/>
  <c r="A114" i="130"/>
  <c r="I163" i="130"/>
  <c r="J114" i="130"/>
  <c r="I114" i="130"/>
  <c r="K114" i="130"/>
  <c r="K163" i="130"/>
  <c r="J163" i="130"/>
  <c r="C164" i="130" l="1"/>
  <c r="T164" i="130"/>
  <c r="U164" i="130"/>
  <c r="A164" i="130"/>
  <c r="S164" i="130"/>
  <c r="D165" i="130"/>
  <c r="I164" i="130"/>
  <c r="J164" i="130"/>
  <c r="K164" i="130"/>
  <c r="C165" i="130" l="1"/>
  <c r="T165" i="130"/>
  <c r="U165" i="130"/>
  <c r="A165" i="130"/>
  <c r="S165" i="130"/>
  <c r="D166" i="130"/>
  <c r="K165" i="130"/>
  <c r="J165" i="130"/>
  <c r="I165" i="130"/>
  <c r="C166" i="130" l="1"/>
  <c r="T166" i="130"/>
  <c r="U166" i="130"/>
  <c r="A166" i="130"/>
  <c r="S166" i="130"/>
  <c r="D167" i="130"/>
  <c r="J166" i="130"/>
  <c r="K166" i="130"/>
  <c r="I166" i="130"/>
  <c r="C167" i="130" l="1"/>
  <c r="T167" i="130"/>
  <c r="U167" i="130"/>
  <c r="A167" i="130"/>
  <c r="S167" i="130"/>
  <c r="D168" i="130"/>
  <c r="J167" i="130"/>
  <c r="K167" i="130"/>
  <c r="I167" i="130"/>
  <c r="C168" i="130" l="1"/>
  <c r="U168" i="130"/>
  <c r="T168" i="130"/>
  <c r="A168" i="130"/>
  <c r="S168" i="130"/>
  <c r="D169" i="130"/>
  <c r="A113" i="130"/>
  <c r="K168" i="130"/>
  <c r="J168" i="130"/>
  <c r="J113" i="130"/>
  <c r="I113" i="130"/>
  <c r="I168" i="130"/>
  <c r="K113" i="130"/>
  <c r="C169" i="130" l="1"/>
  <c r="T169" i="130"/>
  <c r="U169" i="130"/>
  <c r="A169" i="130"/>
  <c r="S169" i="130"/>
  <c r="D170" i="130"/>
  <c r="I169" i="130"/>
  <c r="J169" i="130"/>
  <c r="K169" i="130"/>
  <c r="C170" i="130" l="1"/>
  <c r="U170" i="130"/>
  <c r="S170" i="130"/>
  <c r="T170" i="130"/>
  <c r="A170" i="130"/>
  <c r="D171" i="130"/>
  <c r="K170" i="130"/>
  <c r="I170" i="130"/>
  <c r="J170" i="130"/>
  <c r="C171" i="130" l="1"/>
  <c r="T171" i="130"/>
  <c r="U171" i="130"/>
  <c r="D172" i="130"/>
  <c r="A171" i="130"/>
  <c r="S171" i="130"/>
  <c r="K171" i="130"/>
  <c r="J171" i="130"/>
  <c r="I171" i="130"/>
  <c r="C172" i="130" l="1"/>
  <c r="T172" i="130"/>
  <c r="U172" i="130"/>
  <c r="A172" i="130"/>
  <c r="S172" i="130"/>
  <c r="D173" i="130"/>
  <c r="A112" i="130"/>
  <c r="J112" i="130"/>
  <c r="K112" i="130"/>
  <c r="I172" i="130"/>
  <c r="I112" i="130"/>
  <c r="J172" i="130"/>
  <c r="K172" i="130"/>
  <c r="C173" i="130" l="1"/>
  <c r="T173" i="130"/>
  <c r="U173" i="130"/>
  <c r="A173" i="130"/>
  <c r="S173" i="130"/>
  <c r="D174" i="130"/>
  <c r="I173" i="130"/>
  <c r="K173" i="130"/>
  <c r="J173" i="130"/>
  <c r="C174" i="130" l="1"/>
  <c r="T174" i="130"/>
  <c r="U174" i="130"/>
  <c r="A174" i="130"/>
  <c r="S174" i="130"/>
  <c r="D175" i="130"/>
  <c r="K174" i="130"/>
  <c r="J174" i="130"/>
  <c r="I174" i="130"/>
  <c r="C175" i="130" l="1"/>
  <c r="T175" i="130"/>
  <c r="U175" i="130"/>
  <c r="A175" i="130"/>
  <c r="S175" i="130"/>
  <c r="D176" i="130"/>
  <c r="J175" i="130"/>
  <c r="K175" i="130"/>
  <c r="I175" i="130"/>
  <c r="C176" i="130" l="1"/>
  <c r="U176" i="130"/>
  <c r="T176" i="130"/>
  <c r="A176" i="130"/>
  <c r="S176" i="130"/>
  <c r="D177" i="130"/>
  <c r="A111" i="130"/>
  <c r="K176" i="130"/>
  <c r="I176" i="130"/>
  <c r="J111" i="130"/>
  <c r="J176" i="130"/>
  <c r="I111" i="130"/>
  <c r="K111" i="130"/>
  <c r="D178" i="130" l="1"/>
  <c r="T177" i="130"/>
  <c r="U177" i="130"/>
  <c r="A177" i="130"/>
  <c r="C177" i="130"/>
  <c r="S177" i="130"/>
  <c r="J177" i="130"/>
  <c r="K177" i="130"/>
  <c r="I177" i="130"/>
  <c r="C178" i="130" l="1"/>
  <c r="T178" i="130"/>
  <c r="U178" i="130"/>
  <c r="A178" i="130"/>
  <c r="S178" i="130"/>
  <c r="D179" i="130"/>
  <c r="K178" i="130"/>
  <c r="J178" i="130"/>
  <c r="I178" i="130"/>
  <c r="C179" i="130" l="1"/>
  <c r="T179" i="130"/>
  <c r="U179" i="130"/>
  <c r="A179" i="130"/>
  <c r="S179" i="130"/>
  <c r="D180" i="130"/>
  <c r="I179" i="130"/>
  <c r="K179" i="130"/>
  <c r="J179" i="130"/>
  <c r="C180" i="130" l="1"/>
  <c r="T180" i="130"/>
  <c r="U180" i="130"/>
  <c r="A180" i="130"/>
  <c r="S180" i="130"/>
  <c r="D181" i="130"/>
  <c r="A110" i="130"/>
  <c r="J110" i="130"/>
  <c r="I110" i="130"/>
  <c r="J180" i="130"/>
  <c r="K110" i="130"/>
  <c r="K180" i="130"/>
  <c r="I180" i="130"/>
  <c r="C181" i="130" l="1"/>
  <c r="T181" i="130"/>
  <c r="U181" i="130"/>
  <c r="A181" i="130"/>
  <c r="S181" i="130"/>
  <c r="D182" i="130"/>
  <c r="I181" i="130"/>
  <c r="J181" i="130"/>
  <c r="K181" i="130"/>
  <c r="C182" i="130" l="1"/>
  <c r="U182" i="130"/>
  <c r="T182" i="130"/>
  <c r="A182" i="130"/>
  <c r="S182" i="130"/>
  <c r="D183" i="130"/>
  <c r="J182" i="130"/>
  <c r="K182" i="130"/>
  <c r="I182" i="130"/>
  <c r="C183" i="130" l="1"/>
  <c r="T183" i="130"/>
  <c r="U183" i="130"/>
  <c r="A183" i="130"/>
  <c r="S183" i="130"/>
  <c r="D184" i="130"/>
  <c r="A109" i="130"/>
  <c r="J109" i="130"/>
  <c r="I183" i="130"/>
  <c r="J183" i="130"/>
  <c r="K109" i="130"/>
  <c r="I109" i="130"/>
  <c r="K183" i="130"/>
  <c r="C184" i="130" l="1"/>
  <c r="U184" i="130"/>
  <c r="T184" i="130"/>
  <c r="A184" i="130"/>
  <c r="S184" i="130"/>
  <c r="D185" i="130"/>
  <c r="I184" i="130"/>
  <c r="K184" i="130"/>
  <c r="J184" i="130"/>
  <c r="D186" i="130" l="1"/>
  <c r="T185" i="130"/>
  <c r="U185" i="130"/>
  <c r="A185" i="130"/>
  <c r="S185" i="130"/>
  <c r="C185" i="130"/>
  <c r="I185" i="130"/>
  <c r="J185" i="130"/>
  <c r="K185" i="130"/>
  <c r="C186" i="130" l="1"/>
  <c r="T186" i="130"/>
  <c r="U186" i="130"/>
  <c r="A186" i="130"/>
  <c r="S186" i="130"/>
  <c r="D187" i="130"/>
  <c r="J186" i="130"/>
  <c r="I186" i="130"/>
  <c r="K186" i="130"/>
  <c r="C187" i="130" l="1"/>
  <c r="T187" i="130"/>
  <c r="U187" i="130"/>
  <c r="S187" i="130"/>
  <c r="D188" i="130"/>
  <c r="A187" i="130"/>
  <c r="A108" i="130"/>
  <c r="J187" i="130"/>
  <c r="J108" i="130"/>
  <c r="K187" i="130"/>
  <c r="K108" i="130"/>
  <c r="I187" i="130"/>
  <c r="I108" i="130"/>
  <c r="C188" i="130" l="1"/>
  <c r="T188" i="130"/>
  <c r="U188" i="130"/>
  <c r="D189" i="130"/>
  <c r="S188" i="130"/>
  <c r="C189" i="130" l="1"/>
  <c r="T189" i="130"/>
  <c r="U189" i="130"/>
  <c r="D190" i="130"/>
  <c r="S189" i="130"/>
  <c r="A188" i="130"/>
  <c r="I188" i="130"/>
  <c r="K188" i="130"/>
  <c r="J188" i="130"/>
  <c r="T190" i="130" l="1"/>
  <c r="U190" i="130"/>
  <c r="S190" i="130"/>
  <c r="D191" i="130"/>
  <c r="C190" i="130"/>
  <c r="T191" i="130" l="1"/>
  <c r="U191" i="130"/>
  <c r="S191" i="130"/>
  <c r="D192" i="130"/>
  <c r="C191" i="130"/>
  <c r="U192" i="130" l="1"/>
  <c r="T192" i="130"/>
  <c r="S192" i="130"/>
  <c r="D193" i="130"/>
  <c r="C192" i="130"/>
  <c r="A107" i="130"/>
  <c r="K107" i="130"/>
  <c r="J107" i="130"/>
  <c r="I107" i="130"/>
  <c r="U193" i="130" l="1"/>
  <c r="T193" i="130"/>
  <c r="S193" i="130"/>
  <c r="D194" i="130"/>
  <c r="C193" i="130"/>
  <c r="A189" i="130"/>
  <c r="K189" i="130"/>
  <c r="I189" i="130"/>
  <c r="J189" i="130"/>
  <c r="T194" i="130" l="1"/>
  <c r="U194" i="130"/>
  <c r="S194" i="130"/>
  <c r="D195" i="130"/>
  <c r="C194" i="130"/>
  <c r="T195" i="130" l="1"/>
  <c r="U195" i="130"/>
  <c r="S195" i="130"/>
  <c r="D196" i="130"/>
  <c r="C195" i="130"/>
  <c r="T196" i="130" l="1"/>
  <c r="U196" i="130"/>
  <c r="S196" i="130"/>
  <c r="D197" i="130"/>
  <c r="C196" i="130"/>
  <c r="A106" i="130"/>
  <c r="J106" i="130"/>
  <c r="K106" i="130"/>
  <c r="I106" i="130"/>
  <c r="T197" i="130" l="1"/>
  <c r="U197" i="130"/>
  <c r="S197" i="130"/>
  <c r="D198" i="130"/>
  <c r="C197" i="130"/>
  <c r="T198" i="130" l="1"/>
  <c r="U198" i="130"/>
  <c r="S198" i="130"/>
  <c r="D199" i="130"/>
  <c r="C198" i="130"/>
  <c r="A190" i="130"/>
  <c r="I190" i="130"/>
  <c r="J190" i="130"/>
  <c r="K190" i="130"/>
  <c r="T199" i="130" l="1"/>
  <c r="U199" i="130"/>
  <c r="S199" i="130"/>
  <c r="A199" i="130"/>
  <c r="D200" i="130"/>
  <c r="C199" i="130"/>
  <c r="B199" i="130"/>
  <c r="E199" i="130"/>
  <c r="G199" i="130"/>
  <c r="H199" i="130"/>
  <c r="F199" i="130" a="1"/>
  <c r="A198" i="130"/>
  <c r="J199" i="130"/>
  <c r="I198" i="130"/>
  <c r="J198" i="130"/>
  <c r="K198" i="130"/>
  <c r="K199" i="130"/>
  <c r="I199" i="130"/>
  <c r="H200" i="130" l="1"/>
  <c r="E200" i="130"/>
  <c r="G200" i="130"/>
  <c r="B200" i="130"/>
  <c r="C200" i="130"/>
  <c r="U200" i="130"/>
  <c r="T200" i="130"/>
  <c r="A200" i="130"/>
  <c r="F200" i="130" a="1"/>
  <c r="D201" i="130"/>
  <c r="S200" i="130"/>
  <c r="A105" i="130"/>
  <c r="K200" i="130"/>
  <c r="J200" i="130"/>
  <c r="I105" i="130"/>
  <c r="I200" i="130"/>
  <c r="K105" i="130"/>
  <c r="J105" i="130"/>
  <c r="C201" i="130" l="1"/>
  <c r="G201" i="130"/>
  <c r="T201" i="130"/>
  <c r="U201" i="130"/>
  <c r="A201" i="130"/>
  <c r="H201" i="130"/>
  <c r="S201" i="130"/>
  <c r="B201" i="130"/>
  <c r="D202" i="130"/>
  <c r="E201" i="130"/>
  <c r="F201" i="130" a="1"/>
  <c r="E198" i="130"/>
  <c r="F198" i="130" a="1"/>
  <c r="B198" i="130"/>
  <c r="G198" i="130"/>
  <c r="H198" i="130"/>
  <c r="A197" i="130"/>
  <c r="J197" i="130"/>
  <c r="J201" i="130"/>
  <c r="I197" i="130"/>
  <c r="I201" i="130"/>
  <c r="K201" i="130"/>
  <c r="K197" i="130"/>
  <c r="A202" i="130" l="1"/>
  <c r="B202" i="130"/>
  <c r="E202" i="130"/>
  <c r="G202" i="130"/>
  <c r="C202" i="130"/>
  <c r="U202" i="130"/>
  <c r="F202" i="130" a="1"/>
  <c r="S202" i="130"/>
  <c r="H202" i="130"/>
  <c r="T202" i="130"/>
  <c r="D203" i="130"/>
  <c r="A191" i="130"/>
  <c r="I191" i="130"/>
  <c r="K202" i="130"/>
  <c r="J202" i="130"/>
  <c r="J191" i="130"/>
  <c r="K191" i="130"/>
  <c r="I202" i="130"/>
  <c r="A203" i="130" l="1"/>
  <c r="E203" i="130"/>
  <c r="H203" i="130"/>
  <c r="F203" i="130" a="1"/>
  <c r="B203" i="130"/>
  <c r="D204" i="130"/>
  <c r="C203" i="130"/>
  <c r="T203" i="130"/>
  <c r="G203" i="130"/>
  <c r="U203" i="130"/>
  <c r="S203" i="130"/>
  <c r="H197" i="130"/>
  <c r="B197" i="130"/>
  <c r="F197" i="130" a="1"/>
  <c r="E197" i="130"/>
  <c r="G197" i="130"/>
  <c r="A104" i="130"/>
  <c r="J203" i="130"/>
  <c r="K203" i="130"/>
  <c r="I203" i="130"/>
  <c r="K104" i="130"/>
  <c r="J104" i="130"/>
  <c r="I104" i="130"/>
  <c r="A204" i="130" l="1"/>
  <c r="S204" i="130"/>
  <c r="G204" i="130"/>
  <c r="F204" i="130" a="1"/>
  <c r="B204" i="130"/>
  <c r="H204" i="130"/>
  <c r="E204" i="130"/>
  <c r="D205" i="130"/>
  <c r="T204" i="130"/>
  <c r="U204" i="130"/>
  <c r="C204" i="130"/>
  <c r="A196" i="130"/>
  <c r="I204" i="130"/>
  <c r="I196" i="130"/>
  <c r="J204" i="130"/>
  <c r="K204" i="130"/>
  <c r="K196" i="130"/>
  <c r="J196" i="130"/>
  <c r="A205" i="130" l="1"/>
  <c r="F205" i="130" a="1"/>
  <c r="D206" i="130"/>
  <c r="C205" i="130"/>
  <c r="T205" i="130"/>
  <c r="S205" i="130"/>
  <c r="B205" i="130"/>
  <c r="E205" i="130"/>
  <c r="H205" i="130"/>
  <c r="G205" i="130"/>
  <c r="U205" i="130"/>
  <c r="B196" i="130"/>
  <c r="E196" i="130"/>
  <c r="F196" i="130" a="1"/>
  <c r="H196" i="130"/>
  <c r="G196" i="130"/>
  <c r="A192" i="130"/>
  <c r="K205" i="130"/>
  <c r="J205" i="130"/>
  <c r="I205" i="130"/>
  <c r="J192" i="130"/>
  <c r="I192" i="130"/>
  <c r="K192" i="130"/>
  <c r="A206" i="130" l="1"/>
  <c r="G206" i="130"/>
  <c r="E206" i="130"/>
  <c r="S206" i="130"/>
  <c r="B206" i="130"/>
  <c r="D207" i="130"/>
  <c r="F206" i="130" a="1"/>
  <c r="C206" i="130"/>
  <c r="T206" i="130"/>
  <c r="H206" i="130"/>
  <c r="U206" i="130"/>
  <c r="A195" i="130"/>
  <c r="K206" i="130"/>
  <c r="J195" i="130"/>
  <c r="I206" i="130"/>
  <c r="I195" i="130"/>
  <c r="J206" i="130"/>
  <c r="K195" i="130"/>
  <c r="A207" i="130" l="1"/>
  <c r="E207" i="130"/>
  <c r="G207" i="130"/>
  <c r="D208" i="130"/>
  <c r="C207" i="130"/>
  <c r="F207" i="130" a="1"/>
  <c r="H207" i="130"/>
  <c r="S207" i="130"/>
  <c r="B207" i="130"/>
  <c r="T207" i="130"/>
  <c r="U207" i="130"/>
  <c r="H195" i="130"/>
  <c r="B195" i="130"/>
  <c r="G195" i="130"/>
  <c r="E195" i="130"/>
  <c r="F195" i="130" a="1"/>
  <c r="A103" i="130"/>
  <c r="J207" i="130"/>
  <c r="J103" i="130"/>
  <c r="I207" i="130"/>
  <c r="I103" i="130"/>
  <c r="K207" i="130"/>
  <c r="K103" i="130"/>
  <c r="A208" i="130" l="1"/>
  <c r="F208" i="130" a="1"/>
  <c r="H208" i="130"/>
  <c r="S208" i="130"/>
  <c r="D209" i="130"/>
  <c r="C208" i="130"/>
  <c r="E208" i="130"/>
  <c r="B208" i="130"/>
  <c r="U208" i="130"/>
  <c r="T208" i="130"/>
  <c r="G208" i="130"/>
  <c r="A194" i="130"/>
  <c r="K194" i="130"/>
  <c r="I208" i="130"/>
  <c r="J208" i="130"/>
  <c r="I194" i="130"/>
  <c r="K208" i="130"/>
  <c r="J194" i="130"/>
  <c r="A209" i="130" l="1"/>
  <c r="F209" i="130" a="1"/>
  <c r="H209" i="130"/>
  <c r="G209" i="130"/>
  <c r="C209" i="130"/>
  <c r="D210" i="130"/>
  <c r="U209" i="130"/>
  <c r="S209" i="130"/>
  <c r="E209" i="130"/>
  <c r="B209" i="130"/>
  <c r="T209" i="130"/>
  <c r="G194" i="130"/>
  <c r="H194" i="130"/>
  <c r="F194" i="130" a="1"/>
  <c r="B194" i="130"/>
  <c r="E194" i="130"/>
  <c r="A193" i="130"/>
  <c r="I193" i="130"/>
  <c r="K193" i="130"/>
  <c r="J193" i="130"/>
  <c r="I209" i="130"/>
  <c r="K209" i="130"/>
  <c r="J209" i="130"/>
  <c r="A210" i="130" l="1"/>
  <c r="H210" i="130"/>
  <c r="S210" i="130"/>
  <c r="D211" i="130"/>
  <c r="T210" i="130"/>
  <c r="U210" i="130"/>
  <c r="B210" i="130"/>
  <c r="F210" i="130" a="1"/>
  <c r="G210" i="130"/>
  <c r="C210" i="130"/>
  <c r="E210" i="130"/>
  <c r="B193" i="130"/>
  <c r="H193" i="130"/>
  <c r="G193" i="130"/>
  <c r="F193" i="130" a="1"/>
  <c r="E193" i="130"/>
  <c r="A102" i="130"/>
  <c r="I102" i="130"/>
  <c r="J210" i="130"/>
  <c r="I210" i="130"/>
  <c r="J102" i="130"/>
  <c r="K102" i="130"/>
  <c r="K210" i="130"/>
  <c r="A211" i="130" l="1"/>
  <c r="F211" i="130" a="1"/>
  <c r="D212" i="130"/>
  <c r="H211" i="130"/>
  <c r="C211" i="130"/>
  <c r="E211" i="130"/>
  <c r="B211" i="130"/>
  <c r="S211" i="130"/>
  <c r="G211" i="130"/>
  <c r="T211" i="130"/>
  <c r="U211" i="130"/>
  <c r="G192" i="130"/>
  <c r="F192" i="130" a="1"/>
  <c r="B192" i="130"/>
  <c r="H192" i="130"/>
  <c r="E192" i="130"/>
  <c r="H191" i="130"/>
  <c r="F191" i="130" a="1"/>
  <c r="E191" i="130"/>
  <c r="G191" i="130"/>
  <c r="B191" i="130"/>
  <c r="A101" i="130"/>
  <c r="K101" i="130"/>
  <c r="J211" i="130"/>
  <c r="I211" i="130"/>
  <c r="I101" i="130"/>
  <c r="J101" i="130"/>
  <c r="K211" i="130"/>
  <c r="A212" i="130" l="1"/>
  <c r="G212" i="130"/>
  <c r="D213" i="130"/>
  <c r="C212" i="130"/>
  <c r="T212" i="130"/>
  <c r="F212" i="130" a="1"/>
  <c r="S212" i="130"/>
  <c r="E212" i="130"/>
  <c r="U212" i="130"/>
  <c r="B212" i="130"/>
  <c r="H212" i="130"/>
  <c r="F190" i="130" a="1"/>
  <c r="B190" i="130"/>
  <c r="G190" i="130"/>
  <c r="H190" i="130"/>
  <c r="E190" i="130"/>
  <c r="H189" i="130"/>
  <c r="G189" i="130"/>
  <c r="E189" i="130"/>
  <c r="F189" i="130" a="1"/>
  <c r="B189" i="130"/>
  <c r="A100" i="130"/>
  <c r="J212" i="130"/>
  <c r="I100" i="130"/>
  <c r="K100" i="130"/>
  <c r="J100" i="130"/>
  <c r="I212" i="130"/>
  <c r="K212" i="130"/>
  <c r="A213" i="130" l="1"/>
  <c r="H213" i="130"/>
  <c r="G213" i="130"/>
  <c r="S213" i="130"/>
  <c r="E213" i="130"/>
  <c r="D214" i="130"/>
  <c r="B213" i="130"/>
  <c r="F213" i="130" a="1"/>
  <c r="T213" i="130"/>
  <c r="U213" i="130"/>
  <c r="C213" i="130"/>
  <c r="F188" i="130" a="1"/>
  <c r="G188" i="130"/>
  <c r="E188" i="130"/>
  <c r="B188" i="130"/>
  <c r="H188" i="130"/>
  <c r="G187" i="130"/>
  <c r="F187" i="130" a="1"/>
  <c r="H187" i="130"/>
  <c r="B187" i="130"/>
  <c r="E187" i="130"/>
  <c r="A99" i="130"/>
  <c r="J213" i="130"/>
  <c r="K213" i="130"/>
  <c r="K99" i="130"/>
  <c r="J99" i="130"/>
  <c r="I213" i="130"/>
  <c r="I99" i="130"/>
  <c r="A214" i="130" l="1"/>
  <c r="B214" i="130"/>
  <c r="S214" i="130"/>
  <c r="E214" i="130"/>
  <c r="H214" i="130"/>
  <c r="D215" i="130"/>
  <c r="F214" i="130" a="1"/>
  <c r="U214" i="130"/>
  <c r="G214" i="130"/>
  <c r="C214" i="130"/>
  <c r="T214" i="130"/>
  <c r="E186" i="130"/>
  <c r="H186" i="130"/>
  <c r="B186" i="130"/>
  <c r="G186" i="130"/>
  <c r="F186" i="130" a="1"/>
  <c r="B185" i="130"/>
  <c r="E185" i="130"/>
  <c r="F185" i="130" a="1"/>
  <c r="H185" i="130"/>
  <c r="G185" i="130"/>
  <c r="A98" i="130"/>
  <c r="J214" i="130"/>
  <c r="J98" i="130"/>
  <c r="I214" i="130"/>
  <c r="K214" i="130"/>
  <c r="I98" i="130"/>
  <c r="K98" i="130"/>
  <c r="A215" i="130" l="1"/>
  <c r="G215" i="130"/>
  <c r="B215" i="130"/>
  <c r="S215" i="130"/>
  <c r="F215" i="130" a="1"/>
  <c r="C215" i="130"/>
  <c r="D216" i="130"/>
  <c r="E215" i="130"/>
  <c r="T215" i="130"/>
  <c r="H215" i="130"/>
  <c r="U215" i="130"/>
  <c r="F184" i="130" a="1"/>
  <c r="H184" i="130"/>
  <c r="B184" i="130"/>
  <c r="G184" i="130"/>
  <c r="E184" i="130"/>
  <c r="E183" i="130"/>
  <c r="F183" i="130" a="1"/>
  <c r="H183" i="130"/>
  <c r="B183" i="130"/>
  <c r="G183" i="130"/>
  <c r="A97" i="130"/>
  <c r="K215" i="130"/>
  <c r="J97" i="130"/>
  <c r="I97" i="130"/>
  <c r="J215" i="130"/>
  <c r="I215" i="130"/>
  <c r="K97" i="130"/>
  <c r="A216" i="130" l="1"/>
  <c r="G216" i="130"/>
  <c r="S216" i="130"/>
  <c r="C216" i="130"/>
  <c r="H216" i="130"/>
  <c r="B216" i="130"/>
  <c r="D217" i="130"/>
  <c r="F216" i="130" a="1"/>
  <c r="E216" i="130"/>
  <c r="U216" i="130"/>
  <c r="T216" i="130"/>
  <c r="B182" i="130"/>
  <c r="E182" i="130"/>
  <c r="H182" i="130"/>
  <c r="F182" i="130" a="1"/>
  <c r="G182" i="130"/>
  <c r="F181" i="130" a="1"/>
  <c r="E181" i="130"/>
  <c r="G181" i="130"/>
  <c r="B181" i="130"/>
  <c r="H181" i="130"/>
  <c r="A96" i="130"/>
  <c r="I216" i="130"/>
  <c r="K216" i="130"/>
  <c r="J216" i="130"/>
  <c r="J96" i="130"/>
  <c r="K96" i="130"/>
  <c r="I96" i="130"/>
  <c r="A217" i="130" l="1"/>
  <c r="E217" i="130"/>
  <c r="G217" i="130"/>
  <c r="H217" i="130"/>
  <c r="U217" i="130"/>
  <c r="S217" i="130"/>
  <c r="B217" i="130"/>
  <c r="F217" i="130" a="1"/>
  <c r="C217" i="130"/>
  <c r="D218" i="130"/>
  <c r="T217" i="130"/>
  <c r="B180" i="130"/>
  <c r="F180" i="130" a="1"/>
  <c r="H180" i="130"/>
  <c r="E180" i="130"/>
  <c r="G180" i="130"/>
  <c r="B179" i="130"/>
  <c r="F179" i="130" a="1"/>
  <c r="E179" i="130"/>
  <c r="G179" i="130"/>
  <c r="H179" i="130"/>
  <c r="A95" i="130"/>
  <c r="J95" i="130"/>
  <c r="I95" i="130"/>
  <c r="J217" i="130"/>
  <c r="I217" i="130"/>
  <c r="K95" i="130"/>
  <c r="K217" i="130"/>
  <c r="A218" i="130" l="1"/>
  <c r="B218" i="130"/>
  <c r="E218" i="130"/>
  <c r="D219" i="130"/>
  <c r="F218" i="130" a="1"/>
  <c r="C218" i="130"/>
  <c r="T218" i="130"/>
  <c r="S218" i="130"/>
  <c r="H218" i="130"/>
  <c r="G218" i="130"/>
  <c r="U218" i="130"/>
  <c r="H178" i="130"/>
  <c r="F178" i="130" a="1"/>
  <c r="B178" i="130"/>
  <c r="E178" i="130"/>
  <c r="G178" i="130"/>
  <c r="H177" i="130"/>
  <c r="G177" i="130"/>
  <c r="B177" i="130"/>
  <c r="E177" i="130"/>
  <c r="F177" i="130" a="1"/>
  <c r="A94" i="130"/>
  <c r="J218" i="130"/>
  <c r="K218" i="130"/>
  <c r="J94" i="130"/>
  <c r="K94" i="130"/>
  <c r="I94" i="130"/>
  <c r="I218" i="130"/>
  <c r="A219" i="130" l="1"/>
  <c r="F219" i="130" a="1"/>
  <c r="B219" i="130"/>
  <c r="S219" i="130"/>
  <c r="G219" i="130"/>
  <c r="D220" i="130"/>
  <c r="H219" i="130"/>
  <c r="E219" i="130"/>
  <c r="T219" i="130"/>
  <c r="U219" i="130"/>
  <c r="C219" i="130"/>
  <c r="F176" i="130" a="1"/>
  <c r="H176" i="130"/>
  <c r="E176" i="130"/>
  <c r="B176" i="130"/>
  <c r="G176" i="130"/>
  <c r="B175" i="130"/>
  <c r="H175" i="130"/>
  <c r="F175" i="130" a="1"/>
  <c r="E175" i="130"/>
  <c r="G175" i="130"/>
  <c r="A93" i="130"/>
  <c r="J93" i="130"/>
  <c r="I93" i="130"/>
  <c r="J219" i="130"/>
  <c r="K93" i="130"/>
  <c r="K219" i="130"/>
  <c r="I219" i="130"/>
  <c r="A220" i="130" l="1"/>
  <c r="H220" i="130"/>
  <c r="G220" i="130"/>
  <c r="S220" i="130"/>
  <c r="F220" i="130" a="1"/>
  <c r="D221" i="130"/>
  <c r="C220" i="130"/>
  <c r="B220" i="130"/>
  <c r="E220" i="130"/>
  <c r="U220" i="130"/>
  <c r="T220" i="130"/>
  <c r="F174" i="130" a="1"/>
  <c r="H174" i="130"/>
  <c r="E174" i="130"/>
  <c r="G174" i="130"/>
  <c r="B174" i="130"/>
  <c r="F173" i="130" a="1"/>
  <c r="E173" i="130"/>
  <c r="G173" i="130"/>
  <c r="H173" i="130"/>
  <c r="B173" i="130"/>
  <c r="A92" i="130"/>
  <c r="I220" i="130"/>
  <c r="K220" i="130"/>
  <c r="I92" i="130"/>
  <c r="K92" i="130"/>
  <c r="J92" i="130"/>
  <c r="J220" i="130"/>
  <c r="A221" i="130" l="1"/>
  <c r="E221" i="130"/>
  <c r="S221" i="130"/>
  <c r="U221" i="130"/>
  <c r="G221" i="130"/>
  <c r="D222" i="130"/>
  <c r="F221" i="130" a="1"/>
  <c r="H221" i="130"/>
  <c r="B221" i="130"/>
  <c r="C221" i="130"/>
  <c r="T221" i="130"/>
  <c r="G172" i="130"/>
  <c r="F172" i="130" a="1"/>
  <c r="E172" i="130"/>
  <c r="B172" i="130"/>
  <c r="H172" i="130"/>
  <c r="G171" i="130"/>
  <c r="F171" i="130" a="1"/>
  <c r="B171" i="130"/>
  <c r="H171" i="130"/>
  <c r="E171" i="130"/>
  <c r="A91" i="130"/>
  <c r="I221" i="130"/>
  <c r="J221" i="130"/>
  <c r="J91" i="130"/>
  <c r="K221" i="130"/>
  <c r="I91" i="130"/>
  <c r="K91" i="130"/>
  <c r="A222" i="130" l="1"/>
  <c r="D223" i="130"/>
  <c r="B222" i="130"/>
  <c r="E222" i="130"/>
  <c r="S222" i="130"/>
  <c r="G222" i="130"/>
  <c r="H222" i="130"/>
  <c r="C222" i="130"/>
  <c r="F222" i="130" a="1"/>
  <c r="T222" i="130"/>
  <c r="U222" i="130"/>
  <c r="E170" i="130"/>
  <c r="F170" i="130" a="1"/>
  <c r="H170" i="130"/>
  <c r="B170" i="130"/>
  <c r="G170" i="130"/>
  <c r="F169" i="130" a="1"/>
  <c r="H169" i="130"/>
  <c r="B169" i="130"/>
  <c r="G169" i="130"/>
  <c r="E169" i="130"/>
  <c r="A90" i="130"/>
  <c r="K222" i="130"/>
  <c r="I222" i="130"/>
  <c r="J222" i="130"/>
  <c r="I90" i="130"/>
  <c r="J90" i="130"/>
  <c r="K90" i="130"/>
  <c r="A223" i="130" l="1"/>
  <c r="G223" i="130"/>
  <c r="E223" i="130"/>
  <c r="S223" i="130"/>
  <c r="B223" i="130"/>
  <c r="H223" i="130"/>
  <c r="D224" i="130"/>
  <c r="F223" i="130" a="1"/>
  <c r="T223" i="130"/>
  <c r="U223" i="130"/>
  <c r="C223" i="130"/>
  <c r="F168" i="130" a="1"/>
  <c r="G168" i="130"/>
  <c r="H168" i="130"/>
  <c r="E168" i="130"/>
  <c r="B168" i="130"/>
  <c r="E167" i="130"/>
  <c r="H167" i="130"/>
  <c r="B167" i="130"/>
  <c r="G167" i="130"/>
  <c r="F167" i="130" a="1"/>
  <c r="A89" i="130"/>
  <c r="K223" i="130"/>
  <c r="J89" i="130"/>
  <c r="J223" i="130"/>
  <c r="I223" i="130"/>
  <c r="I89" i="130"/>
  <c r="K89" i="130"/>
  <c r="A224" i="130" l="1"/>
  <c r="H224" i="130"/>
  <c r="S224" i="130"/>
  <c r="C224" i="130"/>
  <c r="G224" i="130"/>
  <c r="E224" i="130"/>
  <c r="B224" i="130"/>
  <c r="D225" i="130"/>
  <c r="F224" i="130" a="1"/>
  <c r="T224" i="130"/>
  <c r="U224" i="130"/>
  <c r="E166" i="130"/>
  <c r="G166" i="130"/>
  <c r="H166" i="130"/>
  <c r="F166" i="130" a="1"/>
  <c r="B166" i="130"/>
  <c r="B165" i="130"/>
  <c r="H165" i="130"/>
  <c r="F165" i="130" a="1"/>
  <c r="G165" i="130"/>
  <c r="E165" i="130"/>
  <c r="A88" i="130"/>
  <c r="J88" i="130"/>
  <c r="K88" i="130"/>
  <c r="K224" i="130"/>
  <c r="I224" i="130"/>
  <c r="J224" i="130"/>
  <c r="I88" i="130"/>
  <c r="A225" i="130" l="1"/>
  <c r="B225" i="130"/>
  <c r="S225" i="130"/>
  <c r="G225" i="130"/>
  <c r="E225" i="130"/>
  <c r="F225" i="130" a="1"/>
  <c r="D226" i="130"/>
  <c r="T225" i="130"/>
  <c r="C225" i="130"/>
  <c r="U225" i="130"/>
  <c r="H225" i="130"/>
  <c r="H164" i="130"/>
  <c r="B164" i="130"/>
  <c r="G164" i="130"/>
  <c r="E164" i="130"/>
  <c r="F164" i="130" a="1"/>
  <c r="F163" i="130" a="1"/>
  <c r="G163" i="130"/>
  <c r="E163" i="130"/>
  <c r="H163" i="130"/>
  <c r="B163" i="130"/>
  <c r="A87" i="130"/>
  <c r="J87" i="130"/>
  <c r="J225" i="130"/>
  <c r="K87" i="130"/>
  <c r="I87" i="130"/>
  <c r="I225" i="130"/>
  <c r="K225" i="130"/>
  <c r="A226" i="130" l="1"/>
  <c r="B226" i="130"/>
  <c r="F226" i="130" a="1"/>
  <c r="E226" i="130"/>
  <c r="S226" i="130"/>
  <c r="D227" i="130"/>
  <c r="H226" i="130"/>
  <c r="G226" i="130"/>
  <c r="U226" i="130"/>
  <c r="C226" i="130"/>
  <c r="T226" i="130"/>
  <c r="E162" i="130"/>
  <c r="B162" i="130"/>
  <c r="H162" i="130"/>
  <c r="F162" i="130" a="1"/>
  <c r="G162" i="130"/>
  <c r="E161" i="130"/>
  <c r="B161" i="130"/>
  <c r="F161" i="130" a="1"/>
  <c r="G161" i="130"/>
  <c r="H161" i="130"/>
  <c r="A86" i="130"/>
  <c r="J86" i="130"/>
  <c r="K86" i="130"/>
  <c r="I86" i="130"/>
  <c r="I226" i="130"/>
  <c r="J226" i="130"/>
  <c r="K226" i="130"/>
  <c r="A227" i="130" l="1"/>
  <c r="F227" i="130" a="1"/>
  <c r="H227" i="130"/>
  <c r="S227" i="130"/>
  <c r="D228" i="130"/>
  <c r="E227" i="130"/>
  <c r="U227" i="130"/>
  <c r="B227" i="130"/>
  <c r="G227" i="130"/>
  <c r="T227" i="130"/>
  <c r="C227" i="130"/>
  <c r="G160" i="130"/>
  <c r="H160" i="130"/>
  <c r="B160" i="130"/>
  <c r="F160" i="130" a="1"/>
  <c r="E160" i="130"/>
  <c r="F159" i="130" a="1"/>
  <c r="G159" i="130"/>
  <c r="H159" i="130"/>
  <c r="E159" i="130"/>
  <c r="B159" i="130"/>
  <c r="A85" i="130"/>
  <c r="I227" i="130"/>
  <c r="J227" i="130"/>
  <c r="K85" i="130"/>
  <c r="J85" i="130"/>
  <c r="I85" i="130"/>
  <c r="K227" i="130"/>
  <c r="A228" i="130" l="1"/>
  <c r="G228" i="130"/>
  <c r="E228" i="130"/>
  <c r="S228" i="130"/>
  <c r="B228" i="130"/>
  <c r="U228" i="130"/>
  <c r="H228" i="130"/>
  <c r="D229" i="130"/>
  <c r="F228" i="130" a="1"/>
  <c r="C228" i="130"/>
  <c r="T228" i="130"/>
  <c r="F158" i="130" a="1"/>
  <c r="G158" i="130"/>
  <c r="E158" i="130"/>
  <c r="H158" i="130"/>
  <c r="B158" i="130"/>
  <c r="B157" i="130"/>
  <c r="E157" i="130"/>
  <c r="G157" i="130"/>
  <c r="H157" i="130"/>
  <c r="F157" i="130" a="1"/>
  <c r="A84" i="130"/>
  <c r="K84" i="130"/>
  <c r="I228" i="130"/>
  <c r="J84" i="130"/>
  <c r="J228" i="130"/>
  <c r="K228" i="130"/>
  <c r="I84" i="130"/>
  <c r="A229" i="130" l="1"/>
  <c r="E229" i="130"/>
  <c r="H229" i="130"/>
  <c r="C229" i="130"/>
  <c r="S229" i="130"/>
  <c r="B229" i="130"/>
  <c r="F229" i="130" a="1"/>
  <c r="G229" i="130"/>
  <c r="D230" i="130"/>
  <c r="T229" i="130"/>
  <c r="U229" i="130"/>
  <c r="E156" i="130"/>
  <c r="F156" i="130" a="1"/>
  <c r="H156" i="130"/>
  <c r="G156" i="130"/>
  <c r="B156" i="130"/>
  <c r="E155" i="130"/>
  <c r="F155" i="130" a="1"/>
  <c r="H155" i="130"/>
  <c r="G155" i="130"/>
  <c r="B155" i="130"/>
  <c r="A83" i="130"/>
  <c r="J229" i="130"/>
  <c r="K83" i="130"/>
  <c r="K229" i="130"/>
  <c r="J83" i="130"/>
  <c r="I83" i="130"/>
  <c r="I229" i="130"/>
  <c r="A230" i="130" l="1"/>
  <c r="F230" i="130" a="1"/>
  <c r="B230" i="130"/>
  <c r="G230" i="130"/>
  <c r="C230" i="130"/>
  <c r="T230" i="130"/>
  <c r="S230" i="130"/>
  <c r="D231" i="130"/>
  <c r="H230" i="130"/>
  <c r="E230" i="130"/>
  <c r="U230" i="130"/>
  <c r="E154" i="130"/>
  <c r="H154" i="130"/>
  <c r="F154" i="130" a="1"/>
  <c r="G154" i="130"/>
  <c r="B154" i="130"/>
  <c r="E153" i="130"/>
  <c r="G153" i="130"/>
  <c r="F153" i="130" a="1"/>
  <c r="H153" i="130"/>
  <c r="B153" i="130"/>
  <c r="A68" i="130"/>
  <c r="J230" i="130"/>
  <c r="K68" i="130"/>
  <c r="I230" i="130"/>
  <c r="K230" i="130"/>
  <c r="I68" i="130"/>
  <c r="J68" i="130"/>
  <c r="A231" i="130" l="1"/>
  <c r="G231" i="130"/>
  <c r="F231" i="130" a="1"/>
  <c r="S231" i="130"/>
  <c r="E231" i="130"/>
  <c r="H231" i="130"/>
  <c r="D232" i="130"/>
  <c r="C231" i="130"/>
  <c r="B231" i="130"/>
  <c r="T231" i="130"/>
  <c r="U231" i="130"/>
  <c r="A69" i="130"/>
  <c r="J231" i="130"/>
  <c r="I69" i="130"/>
  <c r="I231" i="130"/>
  <c r="J69" i="130"/>
  <c r="K69" i="130"/>
  <c r="K231" i="130"/>
  <c r="A232" i="130" l="1"/>
  <c r="B232" i="130"/>
  <c r="D233" i="130"/>
  <c r="T232" i="130"/>
  <c r="E232" i="130"/>
  <c r="H232" i="130"/>
  <c r="S232" i="130"/>
  <c r="C232" i="130"/>
  <c r="G232" i="130"/>
  <c r="F232" i="130" a="1"/>
  <c r="U232" i="130"/>
  <c r="A70" i="130"/>
  <c r="A75" i="130"/>
  <c r="K75" i="130"/>
  <c r="J232" i="130"/>
  <c r="I75" i="130"/>
  <c r="I232" i="130"/>
  <c r="K232" i="130"/>
  <c r="J75" i="130"/>
  <c r="A233" i="130" l="1"/>
  <c r="G233" i="130"/>
  <c r="S233" i="130"/>
  <c r="H233" i="130"/>
  <c r="E233" i="130"/>
  <c r="F233" i="130" a="1"/>
  <c r="T233" i="130"/>
  <c r="B233" i="130"/>
  <c r="D234" i="130"/>
  <c r="C233" i="130"/>
  <c r="U233" i="130"/>
  <c r="A76" i="130"/>
  <c r="A80" i="130"/>
  <c r="I80" i="130"/>
  <c r="J80" i="130"/>
  <c r="I233" i="130"/>
  <c r="J233" i="130"/>
  <c r="K233" i="130"/>
  <c r="K80" i="130"/>
  <c r="A234" i="130" l="1"/>
  <c r="S234" i="130"/>
  <c r="F234" i="130" a="1"/>
  <c r="H234" i="130"/>
  <c r="B234" i="130"/>
  <c r="D235" i="130"/>
  <c r="U234" i="130"/>
  <c r="G234" i="130"/>
  <c r="E234" i="130"/>
  <c r="C234" i="130"/>
  <c r="T234" i="130"/>
  <c r="A67" i="130"/>
  <c r="I67" i="130"/>
  <c r="J67" i="130"/>
  <c r="J234" i="130"/>
  <c r="I234" i="130"/>
  <c r="K67" i="130"/>
  <c r="K234" i="130"/>
  <c r="A235" i="130" l="1"/>
  <c r="F235" i="130" a="1"/>
  <c r="S235" i="130"/>
  <c r="G235" i="130"/>
  <c r="D236" i="130"/>
  <c r="E235" i="130"/>
  <c r="T235" i="130"/>
  <c r="H235" i="130"/>
  <c r="B235" i="130"/>
  <c r="C235" i="130"/>
  <c r="U235" i="130"/>
  <c r="A71" i="130"/>
  <c r="K71" i="130"/>
  <c r="J71" i="130"/>
  <c r="K235" i="130"/>
  <c r="I71" i="130"/>
  <c r="J235" i="130"/>
  <c r="I235" i="130"/>
  <c r="A236" i="130" l="1"/>
  <c r="B236" i="130"/>
  <c r="H236" i="130"/>
  <c r="S236" i="130"/>
  <c r="E236" i="130"/>
  <c r="F236" i="130" a="1"/>
  <c r="G236" i="130"/>
  <c r="D237" i="130"/>
  <c r="T236" i="130"/>
  <c r="U236" i="130"/>
  <c r="C236" i="130"/>
  <c r="A72" i="130"/>
  <c r="A74" i="130"/>
  <c r="K74" i="130"/>
  <c r="I236" i="130"/>
  <c r="K236" i="130"/>
  <c r="J236" i="130"/>
  <c r="J74" i="130"/>
  <c r="I74" i="130"/>
  <c r="A237" i="130" l="1"/>
  <c r="H237" i="130"/>
  <c r="S237" i="130"/>
  <c r="E237" i="130"/>
  <c r="C237" i="130"/>
  <c r="G237" i="130"/>
  <c r="U237" i="130"/>
  <c r="F237" i="130" a="1"/>
  <c r="B237" i="130"/>
  <c r="D238" i="130"/>
  <c r="T237" i="130"/>
  <c r="A79" i="130"/>
  <c r="K79" i="130"/>
  <c r="J79" i="130"/>
  <c r="J237" i="130"/>
  <c r="K70" i="130"/>
  <c r="I237" i="130"/>
  <c r="K237" i="130"/>
  <c r="I70" i="130"/>
  <c r="J70" i="130"/>
  <c r="I79" i="130"/>
  <c r="A238" i="130" l="1"/>
  <c r="E238" i="130"/>
  <c r="F238" i="130" a="1"/>
  <c r="S238" i="130"/>
  <c r="C238" i="130"/>
  <c r="G238" i="130"/>
  <c r="B238" i="130"/>
  <c r="U238" i="130"/>
  <c r="D239" i="130"/>
  <c r="H238" i="130"/>
  <c r="T238" i="130"/>
  <c r="A77" i="130"/>
  <c r="I238" i="130"/>
  <c r="J77" i="130"/>
  <c r="K238" i="130"/>
  <c r="I77" i="130"/>
  <c r="J238" i="130"/>
  <c r="K77" i="130"/>
  <c r="A239" i="130" l="1"/>
  <c r="H239" i="130"/>
  <c r="B239" i="130"/>
  <c r="C239" i="130"/>
  <c r="G239" i="130"/>
  <c r="S239" i="130"/>
  <c r="E239" i="130"/>
  <c r="D240" i="130"/>
  <c r="F239" i="130" a="1"/>
  <c r="T239" i="130"/>
  <c r="U239" i="130"/>
  <c r="A78" i="130"/>
  <c r="I239" i="130"/>
  <c r="I78" i="130"/>
  <c r="J76" i="130"/>
  <c r="K76" i="130"/>
  <c r="J239" i="130"/>
  <c r="J72" i="130"/>
  <c r="I72" i="130"/>
  <c r="J78" i="130"/>
  <c r="K239" i="130"/>
  <c r="K78" i="130"/>
  <c r="I76" i="130"/>
  <c r="K72" i="130"/>
  <c r="A240" i="130" l="1"/>
  <c r="C240" i="130"/>
  <c r="U240" i="130"/>
  <c r="G240" i="130"/>
  <c r="E240" i="130"/>
  <c r="S240" i="130"/>
  <c r="B240" i="130"/>
  <c r="H240" i="130"/>
  <c r="D241" i="130"/>
  <c r="F240" i="130" a="1"/>
  <c r="T240" i="130"/>
  <c r="A73" i="130"/>
  <c r="J73" i="130"/>
  <c r="K240" i="130"/>
  <c r="I73" i="130"/>
  <c r="K73" i="130"/>
  <c r="I240" i="130"/>
  <c r="J240" i="130"/>
  <c r="A241" i="130" l="1"/>
  <c r="F241" i="130" a="1"/>
  <c r="B241" i="130"/>
  <c r="H241" i="130"/>
  <c r="C241" i="130"/>
  <c r="T241" i="130"/>
  <c r="S241" i="130"/>
  <c r="D242" i="130"/>
  <c r="E241" i="130"/>
  <c r="G241" i="130"/>
  <c r="U241" i="130"/>
  <c r="A66" i="130"/>
  <c r="K66" i="130"/>
  <c r="I66" i="130"/>
  <c r="J241" i="130"/>
  <c r="J66" i="130"/>
  <c r="K241" i="130"/>
  <c r="I241" i="130"/>
  <c r="A242" i="130" l="1"/>
  <c r="E242" i="130"/>
  <c r="D243" i="130"/>
  <c r="C242" i="130"/>
  <c r="T242" i="130"/>
  <c r="U242" i="130"/>
  <c r="F242" i="130" a="1"/>
  <c r="H242" i="130"/>
  <c r="S242" i="130"/>
  <c r="G242" i="130"/>
  <c r="B242" i="130"/>
  <c r="B152" i="130"/>
  <c r="G152" i="130"/>
  <c r="F152" i="130" a="1"/>
  <c r="H152" i="130"/>
  <c r="E152" i="130"/>
  <c r="A81" i="130"/>
  <c r="I242" i="130"/>
  <c r="J81" i="130"/>
  <c r="J242" i="130"/>
  <c r="K242" i="130"/>
  <c r="K81" i="130"/>
  <c r="I81" i="130"/>
  <c r="A243" i="130" l="1"/>
  <c r="B243" i="130"/>
  <c r="H243" i="130"/>
  <c r="S243" i="130"/>
  <c r="G243" i="130"/>
  <c r="E243" i="130"/>
  <c r="T243" i="130"/>
  <c r="F243" i="130" a="1"/>
  <c r="D244" i="130"/>
  <c r="U243" i="130"/>
  <c r="C243" i="130"/>
  <c r="H151" i="130"/>
  <c r="B151" i="130"/>
  <c r="E151" i="130"/>
  <c r="F151" i="130" a="1"/>
  <c r="G151" i="130"/>
  <c r="A82" i="130"/>
  <c r="K82" i="130"/>
  <c r="J243" i="130"/>
  <c r="I82" i="130"/>
  <c r="I243" i="130"/>
  <c r="K243" i="130"/>
  <c r="J82" i="130"/>
  <c r="A244" i="130" l="1"/>
  <c r="F244" i="130" a="1"/>
  <c r="S244" i="130"/>
  <c r="E244" i="130"/>
  <c r="H244" i="130"/>
  <c r="G244" i="130"/>
  <c r="T244" i="130"/>
  <c r="U244" i="130"/>
  <c r="D245" i="130"/>
  <c r="B244" i="130"/>
  <c r="C244" i="130"/>
  <c r="F150" i="130" a="1"/>
  <c r="E150" i="130"/>
  <c r="H150" i="130"/>
  <c r="B150" i="130"/>
  <c r="G150" i="130"/>
  <c r="B149" i="130"/>
  <c r="G149" i="130"/>
  <c r="H149" i="130"/>
  <c r="F149" i="130" a="1"/>
  <c r="E149" i="130"/>
  <c r="E148" i="130"/>
  <c r="G148" i="130"/>
  <c r="H148" i="130"/>
  <c r="F148" i="130" a="1"/>
  <c r="B148" i="130"/>
  <c r="F147" i="130" a="1"/>
  <c r="E147" i="130"/>
  <c r="B147" i="130"/>
  <c r="G147" i="130"/>
  <c r="H147" i="130"/>
  <c r="E146" i="130"/>
  <c r="H146" i="130"/>
  <c r="B146" i="130"/>
  <c r="G146" i="130"/>
  <c r="F146" i="130" a="1"/>
  <c r="H145" i="130"/>
  <c r="F145" i="130" a="1"/>
  <c r="B145" i="130"/>
  <c r="G145" i="130"/>
  <c r="E145" i="130"/>
  <c r="G144" i="130"/>
  <c r="F144" i="130" a="1"/>
  <c r="B144" i="130"/>
  <c r="H144" i="130"/>
  <c r="E144" i="130"/>
  <c r="E143" i="130"/>
  <c r="F143" i="130" a="1"/>
  <c r="G143" i="130"/>
  <c r="B143" i="130"/>
  <c r="H143" i="130"/>
  <c r="B142" i="130"/>
  <c r="F142" i="130" a="1"/>
  <c r="E142" i="130"/>
  <c r="H142" i="130"/>
  <c r="G142" i="130"/>
  <c r="B141" i="130"/>
  <c r="E141" i="130"/>
  <c r="G141" i="130"/>
  <c r="F141" i="130" a="1"/>
  <c r="H141" i="130"/>
  <c r="E140" i="130"/>
  <c r="G140" i="130"/>
  <c r="F140" i="130" a="1"/>
  <c r="H140" i="130"/>
  <c r="B140" i="130"/>
  <c r="G139" i="130"/>
  <c r="F139" i="130" a="1"/>
  <c r="H139" i="130"/>
  <c r="E139" i="130"/>
  <c r="B139" i="130"/>
  <c r="H138" i="130"/>
  <c r="G138" i="130"/>
  <c r="B138" i="130"/>
  <c r="F138" i="130" a="1"/>
  <c r="E138" i="130"/>
  <c r="G137" i="130"/>
  <c r="F137" i="130" a="1"/>
  <c r="E137" i="130"/>
  <c r="H137" i="130"/>
  <c r="B137" i="130"/>
  <c r="G136" i="130"/>
  <c r="E136" i="130"/>
  <c r="H136" i="130"/>
  <c r="F136" i="130" a="1"/>
  <c r="B136" i="130"/>
  <c r="G135" i="130"/>
  <c r="E135" i="130"/>
  <c r="F135" i="130" a="1"/>
  <c r="H135" i="130"/>
  <c r="B135" i="130"/>
  <c r="G134" i="130"/>
  <c r="F134" i="130" a="1"/>
  <c r="B134" i="130"/>
  <c r="H134" i="130"/>
  <c r="E134" i="130"/>
  <c r="B133" i="130"/>
  <c r="H133" i="130"/>
  <c r="F133" i="130" a="1"/>
  <c r="G133" i="130"/>
  <c r="E133" i="130"/>
  <c r="E132" i="130"/>
  <c r="H132" i="130"/>
  <c r="F132" i="130" a="1"/>
  <c r="G132" i="130"/>
  <c r="B132" i="130"/>
  <c r="G131" i="130"/>
  <c r="H131" i="130"/>
  <c r="B131" i="130"/>
  <c r="E131" i="130"/>
  <c r="F131" i="130" a="1"/>
  <c r="H130" i="130"/>
  <c r="B130" i="130"/>
  <c r="G130" i="130"/>
  <c r="F130" i="130" a="1"/>
  <c r="E130" i="130"/>
  <c r="H129" i="130"/>
  <c r="F129" i="130" a="1"/>
  <c r="B129" i="130"/>
  <c r="E129" i="130"/>
  <c r="G129" i="130"/>
  <c r="H128" i="130"/>
  <c r="E128" i="130"/>
  <c r="B128" i="130"/>
  <c r="F128" i="130" a="1"/>
  <c r="G128" i="130"/>
  <c r="B127" i="130"/>
  <c r="G127" i="130"/>
  <c r="E127" i="130"/>
  <c r="F127" i="130" a="1"/>
  <c r="H127" i="130"/>
  <c r="G126" i="130"/>
  <c r="F126" i="130" a="1"/>
  <c r="E126" i="130"/>
  <c r="H126" i="130"/>
  <c r="B126" i="130"/>
  <c r="F125" i="130" a="1"/>
  <c r="G125" i="130"/>
  <c r="H125" i="130"/>
  <c r="E125" i="130"/>
  <c r="B125" i="130"/>
  <c r="G124" i="130"/>
  <c r="B124" i="130"/>
  <c r="E124" i="130"/>
  <c r="H124" i="130"/>
  <c r="F124" i="130" a="1"/>
  <c r="B123" i="130"/>
  <c r="F123" i="130" a="1"/>
  <c r="H123" i="130"/>
  <c r="G123" i="130"/>
  <c r="E123" i="130"/>
  <c r="B122" i="130"/>
  <c r="H122" i="130"/>
  <c r="F122" i="130" a="1"/>
  <c r="E122" i="130"/>
  <c r="G122" i="130"/>
  <c r="E121" i="130"/>
  <c r="H121" i="130"/>
  <c r="G121" i="130"/>
  <c r="B121" i="130"/>
  <c r="F121" i="130" a="1"/>
  <c r="B120" i="130"/>
  <c r="G120" i="130"/>
  <c r="H120" i="130"/>
  <c r="F120" i="130" a="1"/>
  <c r="E120" i="130"/>
  <c r="G119" i="130"/>
  <c r="E119" i="130"/>
  <c r="H119" i="130"/>
  <c r="F119" i="130" a="1"/>
  <c r="B119" i="130"/>
  <c r="H118" i="130"/>
  <c r="F118" i="130" a="1"/>
  <c r="B118" i="130"/>
  <c r="E118" i="130"/>
  <c r="G118" i="130"/>
  <c r="F117" i="130" a="1"/>
  <c r="B117" i="130"/>
  <c r="E117" i="130"/>
  <c r="H117" i="130"/>
  <c r="G117" i="130"/>
  <c r="E116" i="130"/>
  <c r="H116" i="130"/>
  <c r="G116" i="130"/>
  <c r="B116" i="130"/>
  <c r="F116" i="130" a="1"/>
  <c r="H115" i="130"/>
  <c r="F115" i="130" a="1"/>
  <c r="E115" i="130"/>
  <c r="B115" i="130"/>
  <c r="G115" i="130"/>
  <c r="E114" i="130"/>
  <c r="H114" i="130"/>
  <c r="B114" i="130"/>
  <c r="G114" i="130"/>
  <c r="F114" i="130" a="1"/>
  <c r="B113" i="130"/>
  <c r="F113" i="130" a="1"/>
  <c r="G113" i="130"/>
  <c r="H113" i="130"/>
  <c r="E113" i="130"/>
  <c r="E112" i="130"/>
  <c r="B112" i="130"/>
  <c r="G112" i="130"/>
  <c r="H112" i="130"/>
  <c r="F112" i="130" a="1"/>
  <c r="B111" i="130"/>
  <c r="H111" i="130"/>
  <c r="G111" i="130"/>
  <c r="F111" i="130" a="1"/>
  <c r="E111" i="130"/>
  <c r="F110" i="130" a="1"/>
  <c r="B110" i="130"/>
  <c r="H110" i="130"/>
  <c r="E110" i="130"/>
  <c r="G110" i="130"/>
  <c r="H109" i="130"/>
  <c r="E109" i="130"/>
  <c r="B109" i="130"/>
  <c r="F109" i="130" a="1"/>
  <c r="G109" i="130"/>
  <c r="G108" i="130"/>
  <c r="E108" i="130"/>
  <c r="F108" i="130" a="1"/>
  <c r="B108" i="130"/>
  <c r="H108" i="130"/>
  <c r="B107" i="130"/>
  <c r="F107" i="130" a="1"/>
  <c r="E107" i="130"/>
  <c r="H107" i="130"/>
  <c r="G107" i="130"/>
  <c r="B106" i="130"/>
  <c r="H106" i="130"/>
  <c r="G106" i="130"/>
  <c r="F106" i="130" a="1"/>
  <c r="E106" i="130"/>
  <c r="B105" i="130"/>
  <c r="H105" i="130"/>
  <c r="G105" i="130"/>
  <c r="E105" i="130"/>
  <c r="F105" i="130" a="1"/>
  <c r="G104" i="130"/>
  <c r="H104" i="130"/>
  <c r="F104" i="130" a="1"/>
  <c r="B104" i="130"/>
  <c r="E104" i="130"/>
  <c r="H103" i="130"/>
  <c r="E103" i="130"/>
  <c r="G103" i="130"/>
  <c r="B103" i="130"/>
  <c r="F103" i="130" a="1"/>
  <c r="F102" i="130" a="1"/>
  <c r="E102" i="130"/>
  <c r="H102" i="130"/>
  <c r="B102" i="130"/>
  <c r="G102" i="130"/>
  <c r="H101" i="130"/>
  <c r="G101" i="130"/>
  <c r="B101" i="130"/>
  <c r="E101" i="130"/>
  <c r="F101" i="130" a="1"/>
  <c r="F100" i="130" a="1"/>
  <c r="E100" i="130"/>
  <c r="G100" i="130"/>
  <c r="H100" i="130"/>
  <c r="B100" i="130"/>
  <c r="E99" i="130"/>
  <c r="G99" i="130"/>
  <c r="B99" i="130"/>
  <c r="H99" i="130"/>
  <c r="F99" i="130" a="1"/>
  <c r="E98" i="130"/>
  <c r="B98" i="130"/>
  <c r="F98" i="130" a="1"/>
  <c r="H98" i="130"/>
  <c r="G98" i="130"/>
  <c r="B97" i="130"/>
  <c r="F97" i="130" a="1"/>
  <c r="G97" i="130"/>
  <c r="H97" i="130"/>
  <c r="E97" i="130"/>
  <c r="B96" i="130"/>
  <c r="H96" i="130"/>
  <c r="G96" i="130"/>
  <c r="F96" i="130" a="1"/>
  <c r="E96" i="130"/>
  <c r="F95" i="130" a="1"/>
  <c r="E95" i="130"/>
  <c r="H95" i="130"/>
  <c r="G95" i="130"/>
  <c r="B95" i="130"/>
  <c r="E94" i="130"/>
  <c r="F94" i="130" a="1"/>
  <c r="B94" i="130"/>
  <c r="G94" i="130"/>
  <c r="H94" i="130"/>
  <c r="B93" i="130"/>
  <c r="G93" i="130"/>
  <c r="H93" i="130"/>
  <c r="E93" i="130"/>
  <c r="F93" i="130" a="1"/>
  <c r="H92" i="130"/>
  <c r="E92" i="130"/>
  <c r="G92" i="130"/>
  <c r="B92" i="130"/>
  <c r="F92" i="130" a="1"/>
  <c r="G91" i="130"/>
  <c r="E91" i="130"/>
  <c r="B91" i="130"/>
  <c r="F91" i="130" a="1"/>
  <c r="H91" i="130"/>
  <c r="B90" i="130"/>
  <c r="G90" i="130"/>
  <c r="F90" i="130" a="1"/>
  <c r="H90" i="130"/>
  <c r="E90" i="130"/>
  <c r="E89" i="130"/>
  <c r="B89" i="130"/>
  <c r="H89" i="130"/>
  <c r="G89" i="130"/>
  <c r="F89" i="130" a="1"/>
  <c r="G88" i="130"/>
  <c r="H88" i="130"/>
  <c r="F88" i="130" a="1"/>
  <c r="B88" i="130"/>
  <c r="E88" i="130"/>
  <c r="E87" i="130"/>
  <c r="F87" i="130" a="1"/>
  <c r="B87" i="130"/>
  <c r="H87" i="130"/>
  <c r="G87" i="130"/>
  <c r="B86" i="130"/>
  <c r="E86" i="130"/>
  <c r="G86" i="130"/>
  <c r="F86" i="130" a="1"/>
  <c r="H86" i="130"/>
  <c r="G85" i="130"/>
  <c r="E85" i="130"/>
  <c r="F85" i="130" a="1"/>
  <c r="B85" i="130"/>
  <c r="H85" i="130"/>
  <c r="H84" i="130"/>
  <c r="B84" i="130"/>
  <c r="F84" i="130" a="1"/>
  <c r="G84" i="130"/>
  <c r="E84" i="130"/>
  <c r="H83" i="130"/>
  <c r="G83" i="130"/>
  <c r="E83" i="130"/>
  <c r="F83" i="130" a="1"/>
  <c r="B83" i="130"/>
  <c r="B82" i="130"/>
  <c r="H82" i="130"/>
  <c r="E82" i="130"/>
  <c r="G82" i="130"/>
  <c r="F82" i="130" a="1"/>
  <c r="B81" i="130"/>
  <c r="H81" i="130"/>
  <c r="E81" i="130"/>
  <c r="F81" i="130" a="1"/>
  <c r="G81" i="130"/>
  <c r="F80" i="130" a="1"/>
  <c r="G80" i="130"/>
  <c r="E80" i="130"/>
  <c r="H80" i="130"/>
  <c r="G79" i="130"/>
  <c r="F79" i="130" a="1"/>
  <c r="E79" i="130"/>
  <c r="H79" i="130"/>
  <c r="F78" i="130" a="1"/>
  <c r="E78" i="130"/>
  <c r="H78" i="130"/>
  <c r="G78" i="130"/>
  <c r="E77" i="130"/>
  <c r="F77" i="130" a="1"/>
  <c r="H77" i="130"/>
  <c r="G77" i="130"/>
  <c r="F76" i="130" a="1"/>
  <c r="E76" i="130"/>
  <c r="G76" i="130"/>
  <c r="H76" i="130"/>
  <c r="F75" i="130" a="1"/>
  <c r="E75" i="130"/>
  <c r="G75" i="130"/>
  <c r="H75" i="130"/>
  <c r="F74" i="130" a="1"/>
  <c r="E74" i="130"/>
  <c r="H74" i="130"/>
  <c r="G74" i="130"/>
  <c r="F73" i="130" a="1"/>
  <c r="E73" i="130"/>
  <c r="G73" i="130"/>
  <c r="H73" i="130"/>
  <c r="F72" i="130" a="1"/>
  <c r="E72" i="130"/>
  <c r="H72" i="130"/>
  <c r="G72" i="130"/>
  <c r="F71" i="130" a="1"/>
  <c r="E71" i="130"/>
  <c r="H71" i="130"/>
  <c r="G71" i="130"/>
  <c r="E70" i="130"/>
  <c r="F70" i="130" a="1"/>
  <c r="G70" i="130"/>
  <c r="H70" i="130"/>
  <c r="G69" i="130"/>
  <c r="F69" i="130" a="1"/>
  <c r="E69" i="130"/>
  <c r="H69" i="130"/>
  <c r="F68" i="130" a="1"/>
  <c r="E68" i="130"/>
  <c r="G68" i="130"/>
  <c r="H68" i="130"/>
  <c r="F67" i="130" a="1"/>
  <c r="E67" i="130"/>
  <c r="G67" i="130"/>
  <c r="H67" i="130"/>
  <c r="B67" i="130"/>
  <c r="B68" i="130"/>
  <c r="B69" i="130"/>
  <c r="B70" i="130"/>
  <c r="B71" i="130"/>
  <c r="B72" i="130"/>
  <c r="B73" i="130"/>
  <c r="B74" i="130"/>
  <c r="B75" i="130"/>
  <c r="B76" i="130"/>
  <c r="B77" i="130"/>
  <c r="B78" i="130"/>
  <c r="B79" i="130"/>
  <c r="B80" i="130"/>
  <c r="B66" i="130"/>
  <c r="F66" i="130" a="1"/>
  <c r="E66" i="130"/>
  <c r="G66" i="130"/>
  <c r="H66" i="130"/>
  <c r="G65" i="130"/>
  <c r="F65" i="130" a="1"/>
  <c r="E65" i="130"/>
  <c r="H65" i="130"/>
  <c r="B65" i="130"/>
  <c r="A65" i="130"/>
  <c r="K244" i="130"/>
  <c r="J65" i="130"/>
  <c r="K65" i="130"/>
  <c r="J244" i="130"/>
  <c r="I65" i="130"/>
  <c r="I244" i="130"/>
  <c r="A245" i="130" l="1"/>
  <c r="D246" i="130"/>
  <c r="C245" i="130"/>
  <c r="T245" i="130"/>
  <c r="B245" i="130"/>
  <c r="G245" i="130"/>
  <c r="U245" i="130"/>
  <c r="H245" i="130"/>
  <c r="E245" i="130"/>
  <c r="S245" i="130"/>
  <c r="F245" i="130" a="1"/>
  <c r="A64" i="130"/>
  <c r="I64" i="130"/>
  <c r="J64" i="130"/>
  <c r="K245" i="130"/>
  <c r="K64" i="130"/>
  <c r="I245" i="130"/>
  <c r="J245" i="130"/>
  <c r="A246" i="130" l="1"/>
  <c r="H246" i="130"/>
  <c r="B246" i="130"/>
  <c r="S246" i="130"/>
  <c r="G246" i="130"/>
  <c r="D247" i="130"/>
  <c r="F246" i="130" a="1"/>
  <c r="C246" i="130"/>
  <c r="E246" i="130"/>
  <c r="T246" i="130"/>
  <c r="U246" i="130"/>
  <c r="F64" i="130" a="1"/>
  <c r="H64" i="130"/>
  <c r="B64" i="130"/>
  <c r="G64" i="130"/>
  <c r="E64" i="130"/>
  <c r="A63" i="130"/>
  <c r="J63" i="130"/>
  <c r="I63" i="130"/>
  <c r="I246" i="130"/>
  <c r="J246" i="130"/>
  <c r="K246" i="130"/>
  <c r="K63" i="130"/>
  <c r="A247" i="130" l="1"/>
  <c r="F247" i="130" a="1"/>
  <c r="S247" i="130"/>
  <c r="G247" i="130"/>
  <c r="B247" i="130"/>
  <c r="D248" i="130"/>
  <c r="C247" i="130"/>
  <c r="H247" i="130"/>
  <c r="E247" i="130"/>
  <c r="T247" i="130"/>
  <c r="U247" i="130"/>
  <c r="E63" i="130"/>
  <c r="F63" i="130" a="1"/>
  <c r="G63" i="130"/>
  <c r="H63" i="130"/>
  <c r="A15" i="130"/>
  <c r="A16" i="130" s="1"/>
  <c r="A17" i="130" s="1"/>
  <c r="A18" i="130" s="1"/>
  <c r="A19" i="130" s="1"/>
  <c r="A20" i="130" s="1"/>
  <c r="K15" i="130"/>
  <c r="K247" i="130"/>
  <c r="J247" i="130"/>
  <c r="I15" i="130"/>
  <c r="I247" i="130"/>
  <c r="A248" i="130" l="1"/>
  <c r="E248" i="130"/>
  <c r="B248" i="130"/>
  <c r="T248" i="130"/>
  <c r="S248" i="130"/>
  <c r="F248" i="130" a="1"/>
  <c r="G248" i="130"/>
  <c r="C248" i="130"/>
  <c r="D249" i="130"/>
  <c r="U248" i="130"/>
  <c r="H248" i="130"/>
  <c r="A21" i="130"/>
  <c r="A40" i="130"/>
  <c r="K40" i="130"/>
  <c r="J248" i="130"/>
  <c r="I248" i="130"/>
  <c r="K16" i="130"/>
  <c r="K248" i="130"/>
  <c r="J40" i="130"/>
  <c r="I16" i="130"/>
  <c r="I40" i="130"/>
  <c r="A249" i="130" l="1"/>
  <c r="G249" i="130"/>
  <c r="H249" i="130"/>
  <c r="F249" i="130" a="1"/>
  <c r="E249" i="130"/>
  <c r="D250" i="130"/>
  <c r="S249" i="130"/>
  <c r="C249" i="130"/>
  <c r="B249" i="130"/>
  <c r="T249" i="130"/>
  <c r="U249" i="130"/>
  <c r="A41" i="130"/>
  <c r="A38" i="130"/>
  <c r="I38" i="130"/>
  <c r="I249" i="130"/>
  <c r="K38" i="130"/>
  <c r="J38" i="130"/>
  <c r="K19" i="130"/>
  <c r="I17" i="130"/>
  <c r="K17" i="130"/>
  <c r="J249" i="130"/>
  <c r="K249" i="130"/>
  <c r="A250" i="130" l="1"/>
  <c r="S250" i="130"/>
  <c r="G250" i="130"/>
  <c r="T250" i="130"/>
  <c r="U250" i="130"/>
  <c r="E250" i="130"/>
  <c r="H250" i="130"/>
  <c r="F250" i="130" a="1"/>
  <c r="D251" i="130"/>
  <c r="B250" i="130"/>
  <c r="C250" i="130"/>
  <c r="A39" i="130"/>
  <c r="A26" i="130"/>
  <c r="K18" i="130"/>
  <c r="J26" i="130"/>
  <c r="I26" i="130"/>
  <c r="J250" i="130"/>
  <c r="K250" i="130"/>
  <c r="I18" i="130"/>
  <c r="I19" i="130"/>
  <c r="K26" i="130"/>
  <c r="I250" i="130"/>
  <c r="I20" i="130"/>
  <c r="K20" i="130"/>
  <c r="A251" i="130" l="1"/>
  <c r="G251" i="130"/>
  <c r="B251" i="130"/>
  <c r="S251" i="130"/>
  <c r="F251" i="130" a="1"/>
  <c r="D252" i="130"/>
  <c r="E251" i="130"/>
  <c r="C251" i="130"/>
  <c r="H251" i="130"/>
  <c r="T251" i="130"/>
  <c r="U251" i="130"/>
  <c r="A27" i="130"/>
  <c r="A52" i="130"/>
  <c r="I52" i="130"/>
  <c r="K251" i="130"/>
  <c r="K52" i="130"/>
  <c r="I251" i="130"/>
  <c r="J251" i="130"/>
  <c r="J52" i="130"/>
  <c r="A252" i="130" l="1"/>
  <c r="E252" i="130"/>
  <c r="C252" i="130"/>
  <c r="U252" i="130"/>
  <c r="G252" i="130"/>
  <c r="S252" i="130"/>
  <c r="B252" i="130"/>
  <c r="D253" i="130"/>
  <c r="H252" i="130"/>
  <c r="T252" i="130"/>
  <c r="F252" i="130" a="1"/>
  <c r="A53" i="130"/>
  <c r="K252" i="130"/>
  <c r="J252" i="130"/>
  <c r="J15" i="130"/>
  <c r="I252" i="130"/>
  <c r="A253" i="130" l="1"/>
  <c r="F253" i="130" a="1"/>
  <c r="C253" i="130"/>
  <c r="D254" i="130"/>
  <c r="S253" i="130"/>
  <c r="B253" i="130"/>
  <c r="H253" i="130"/>
  <c r="T253" i="130"/>
  <c r="G253" i="130"/>
  <c r="E253" i="130"/>
  <c r="U253" i="130"/>
  <c r="A58" i="130"/>
  <c r="K253" i="130"/>
  <c r="I253" i="130"/>
  <c r="J16" i="130"/>
  <c r="J253" i="130"/>
  <c r="J58" i="130"/>
  <c r="K58" i="130"/>
  <c r="I58" i="130"/>
  <c r="A254" i="130" l="1"/>
  <c r="F254" i="130" a="1"/>
  <c r="D255" i="130"/>
  <c r="C254" i="130"/>
  <c r="H254" i="130"/>
  <c r="S254" i="130"/>
  <c r="E254" i="130"/>
  <c r="B254" i="130"/>
  <c r="G254" i="130"/>
  <c r="T254" i="130"/>
  <c r="U254" i="130"/>
  <c r="A59" i="130"/>
  <c r="A35" i="130"/>
  <c r="J35" i="130"/>
  <c r="J17" i="130"/>
  <c r="J254" i="130"/>
  <c r="K254" i="130"/>
  <c r="I254" i="130"/>
  <c r="I35" i="130"/>
  <c r="K35" i="130"/>
  <c r="A255" i="130" l="1"/>
  <c r="H255" i="130"/>
  <c r="B255" i="130"/>
  <c r="S255" i="130"/>
  <c r="E255" i="130"/>
  <c r="D256" i="130"/>
  <c r="G255" i="130"/>
  <c r="F255" i="130" a="1"/>
  <c r="C255" i="130"/>
  <c r="T255" i="130"/>
  <c r="U255" i="130"/>
  <c r="A36" i="130"/>
  <c r="A23" i="130"/>
  <c r="J255" i="130"/>
  <c r="K23" i="130"/>
  <c r="I23" i="130"/>
  <c r="J18" i="130"/>
  <c r="K255" i="130"/>
  <c r="J23" i="130"/>
  <c r="I255" i="130"/>
  <c r="A256" i="130" l="1"/>
  <c r="F256" i="130" a="1"/>
  <c r="S256" i="130"/>
  <c r="H256" i="130"/>
  <c r="D257" i="130"/>
  <c r="B256" i="130"/>
  <c r="C256" i="130"/>
  <c r="G256" i="130"/>
  <c r="U256" i="130"/>
  <c r="E256" i="130"/>
  <c r="T256" i="130"/>
  <c r="A24" i="130"/>
  <c r="A60" i="130"/>
  <c r="J19" i="130"/>
  <c r="I256" i="130"/>
  <c r="I60" i="130"/>
  <c r="J60" i="130"/>
  <c r="K256" i="130"/>
  <c r="K60" i="130"/>
  <c r="J256" i="130"/>
  <c r="A257" i="130" l="1"/>
  <c r="E257" i="130"/>
  <c r="F257" i="130" a="1"/>
  <c r="S257" i="130"/>
  <c r="C257" i="130"/>
  <c r="T257" i="130"/>
  <c r="G257" i="130"/>
  <c r="B257" i="130"/>
  <c r="H257" i="130"/>
  <c r="D258" i="130"/>
  <c r="U257" i="130"/>
  <c r="A61" i="130"/>
  <c r="A44" i="130"/>
  <c r="J20" i="130"/>
  <c r="J44" i="130"/>
  <c r="I44" i="130"/>
  <c r="K257" i="130"/>
  <c r="K44" i="130"/>
  <c r="J257" i="130"/>
  <c r="I257" i="130"/>
  <c r="A258" i="130" l="1"/>
  <c r="E258" i="130"/>
  <c r="F258" i="130" a="1"/>
  <c r="D259" i="130"/>
  <c r="H258" i="130"/>
  <c r="S258" i="130"/>
  <c r="B258" i="130"/>
  <c r="G258" i="130"/>
  <c r="C258" i="130"/>
  <c r="T258" i="130"/>
  <c r="U258" i="130"/>
  <c r="A45" i="130"/>
  <c r="K45" i="130"/>
  <c r="I45" i="130"/>
  <c r="J45" i="130"/>
  <c r="K258" i="130"/>
  <c r="J258" i="130"/>
  <c r="I258" i="130"/>
  <c r="A259" i="130" l="1"/>
  <c r="G259" i="130"/>
  <c r="D260" i="130"/>
  <c r="U259" i="130"/>
  <c r="E259" i="130"/>
  <c r="S259" i="130"/>
  <c r="B259" i="130"/>
  <c r="H259" i="130"/>
  <c r="F259" i="130" a="1"/>
  <c r="T259" i="130"/>
  <c r="C259" i="130"/>
  <c r="A46" i="130"/>
  <c r="J259" i="130"/>
  <c r="K259" i="130"/>
  <c r="K46" i="130"/>
  <c r="I46" i="130"/>
  <c r="I259" i="130"/>
  <c r="J46" i="130"/>
  <c r="A260" i="130" l="1"/>
  <c r="G260" i="130"/>
  <c r="D261" i="130"/>
  <c r="B260" i="130"/>
  <c r="C260" i="130"/>
  <c r="T260" i="130"/>
  <c r="H260" i="130"/>
  <c r="S260" i="130"/>
  <c r="E260" i="130"/>
  <c r="U260" i="130"/>
  <c r="F260" i="130" a="1"/>
  <c r="A47" i="130"/>
  <c r="A43" i="130"/>
  <c r="K260" i="130"/>
  <c r="J43" i="130"/>
  <c r="I43" i="130"/>
  <c r="J260" i="130"/>
  <c r="K43" i="130"/>
  <c r="I260" i="130"/>
  <c r="A261" i="130" l="1"/>
  <c r="G261" i="130"/>
  <c r="B261" i="130"/>
  <c r="H261" i="130"/>
  <c r="E261" i="130"/>
  <c r="S261" i="130"/>
  <c r="C261" i="130"/>
  <c r="D262" i="130"/>
  <c r="F261" i="130" a="1"/>
  <c r="T261" i="130"/>
  <c r="U261" i="130"/>
  <c r="A49" i="130"/>
  <c r="I261" i="130"/>
  <c r="J49" i="130"/>
  <c r="J261" i="130"/>
  <c r="K49" i="130"/>
  <c r="K261" i="130"/>
  <c r="I49" i="130"/>
  <c r="A262" i="130" l="1"/>
  <c r="F262" i="130" a="1"/>
  <c r="C262" i="130"/>
  <c r="B262" i="130"/>
  <c r="S262" i="130"/>
  <c r="G262" i="130"/>
  <c r="D263" i="130"/>
  <c r="U262" i="130"/>
  <c r="E262" i="130"/>
  <c r="H262" i="130"/>
  <c r="T262" i="130"/>
  <c r="A50" i="130"/>
  <c r="A30" i="130"/>
  <c r="K30" i="130"/>
  <c r="J262" i="130"/>
  <c r="J30" i="130"/>
  <c r="I30" i="130"/>
  <c r="K262" i="130"/>
  <c r="I262" i="130"/>
  <c r="A263" i="130" l="1"/>
  <c r="E263" i="130"/>
  <c r="G263" i="130"/>
  <c r="S263" i="130"/>
  <c r="B263" i="130"/>
  <c r="F263" i="130" a="1"/>
  <c r="D264" i="130"/>
  <c r="C263" i="130"/>
  <c r="T263" i="130"/>
  <c r="H263" i="130"/>
  <c r="U263" i="130"/>
  <c r="A31" i="130"/>
  <c r="K47" i="130"/>
  <c r="I263" i="130"/>
  <c r="J47" i="130"/>
  <c r="I47" i="130"/>
  <c r="J263" i="130"/>
  <c r="K263" i="130"/>
  <c r="A264" i="130" l="1"/>
  <c r="B264" i="130"/>
  <c r="H264" i="130"/>
  <c r="S264" i="130"/>
  <c r="E264" i="130"/>
  <c r="D265" i="130"/>
  <c r="G264" i="130"/>
  <c r="F264" i="130" a="1"/>
  <c r="U264" i="130"/>
  <c r="T264" i="130"/>
  <c r="C264" i="130"/>
  <c r="A48" i="130"/>
  <c r="A56" i="130"/>
  <c r="I264" i="130"/>
  <c r="K56" i="130"/>
  <c r="K264" i="130"/>
  <c r="J264" i="130"/>
  <c r="J56" i="130"/>
  <c r="I56" i="130"/>
  <c r="A265" i="130" l="1"/>
  <c r="G265" i="130"/>
  <c r="E265" i="130"/>
  <c r="D266" i="130"/>
  <c r="U265" i="130"/>
  <c r="F265" i="130" a="1"/>
  <c r="S265" i="130"/>
  <c r="C265" i="130"/>
  <c r="H265" i="130"/>
  <c r="B265" i="130"/>
  <c r="T265" i="130"/>
  <c r="A57" i="130"/>
  <c r="I27" i="130"/>
  <c r="J27" i="130"/>
  <c r="J265" i="130"/>
  <c r="K27" i="130"/>
  <c r="K265" i="130"/>
  <c r="I265" i="130"/>
  <c r="A266" i="130" l="1"/>
  <c r="E266" i="130"/>
  <c r="B266" i="130"/>
  <c r="S266" i="130"/>
  <c r="G266" i="130"/>
  <c r="F266" i="130" a="1"/>
  <c r="H266" i="130"/>
  <c r="T266" i="130"/>
  <c r="D267" i="130"/>
  <c r="C266" i="130"/>
  <c r="U266" i="130"/>
  <c r="A28" i="130"/>
  <c r="I266" i="130"/>
  <c r="K59" i="130"/>
  <c r="K266" i="130"/>
  <c r="I59" i="130"/>
  <c r="J59" i="130"/>
  <c r="J266" i="130"/>
  <c r="A267" i="130" l="1"/>
  <c r="E267" i="130"/>
  <c r="B267" i="130"/>
  <c r="H267" i="130"/>
  <c r="C267" i="130"/>
  <c r="F267" i="130" a="1"/>
  <c r="T267" i="130"/>
  <c r="S267" i="130"/>
  <c r="D268" i="130"/>
  <c r="U267" i="130"/>
  <c r="G267" i="130"/>
  <c r="A37" i="130"/>
  <c r="I267" i="130"/>
  <c r="J267" i="130"/>
  <c r="I61" i="130"/>
  <c r="K61" i="130"/>
  <c r="K37" i="130"/>
  <c r="K267" i="130"/>
  <c r="J37" i="130"/>
  <c r="I37" i="130"/>
  <c r="J61" i="130"/>
  <c r="A268" i="130" l="1"/>
  <c r="F268" i="130" a="1"/>
  <c r="H268" i="130"/>
  <c r="S268" i="130"/>
  <c r="E268" i="130"/>
  <c r="D269" i="130"/>
  <c r="C268" i="130"/>
  <c r="B268" i="130"/>
  <c r="U268" i="130"/>
  <c r="G268" i="130"/>
  <c r="T268" i="130"/>
  <c r="A62" i="130"/>
  <c r="A32" i="130"/>
  <c r="K32" i="130"/>
  <c r="I268" i="130"/>
  <c r="J32" i="130"/>
  <c r="I32" i="130"/>
  <c r="J268" i="130"/>
  <c r="K268" i="130"/>
  <c r="A269" i="130" l="1"/>
  <c r="F269" i="130" a="1"/>
  <c r="G269" i="130"/>
  <c r="H269" i="130"/>
  <c r="D270" i="130"/>
  <c r="S269" i="130"/>
  <c r="C269" i="130"/>
  <c r="B269" i="130"/>
  <c r="T269" i="130"/>
  <c r="U269" i="130"/>
  <c r="E269" i="130"/>
  <c r="A33" i="130"/>
  <c r="I21" i="130"/>
  <c r="I269" i="130"/>
  <c r="J21" i="130"/>
  <c r="K21" i="130"/>
  <c r="K269" i="130"/>
  <c r="J269" i="130"/>
  <c r="A270" i="130" l="1"/>
  <c r="E270" i="130"/>
  <c r="H270" i="130"/>
  <c r="S270" i="130"/>
  <c r="D271" i="130"/>
  <c r="G270" i="130"/>
  <c r="T270" i="130"/>
  <c r="C270" i="130"/>
  <c r="U270" i="130"/>
  <c r="B270" i="130"/>
  <c r="F270" i="130" a="1"/>
  <c r="A22" i="130"/>
  <c r="A29" i="130"/>
  <c r="I39" i="130"/>
  <c r="K39" i="130"/>
  <c r="J29" i="130"/>
  <c r="I29" i="130"/>
  <c r="I36" i="130"/>
  <c r="J39" i="130"/>
  <c r="I62" i="130"/>
  <c r="K36" i="130"/>
  <c r="J62" i="130"/>
  <c r="I270" i="130"/>
  <c r="K29" i="130"/>
  <c r="K62" i="130"/>
  <c r="J36" i="130"/>
  <c r="J270" i="130"/>
  <c r="K270" i="130"/>
  <c r="A271" i="130" l="1"/>
  <c r="H271" i="130"/>
  <c r="E271" i="130"/>
  <c r="G271" i="130"/>
  <c r="F271" i="130" a="1"/>
  <c r="S271" i="130"/>
  <c r="B271" i="130"/>
  <c r="D272" i="130"/>
  <c r="C271" i="130"/>
  <c r="T271" i="130"/>
  <c r="U271" i="130"/>
  <c r="A25" i="130"/>
  <c r="J271" i="130"/>
  <c r="J25" i="130"/>
  <c r="K271" i="130"/>
  <c r="I271" i="130"/>
  <c r="K25" i="130"/>
  <c r="I25" i="130"/>
  <c r="A272" i="130" l="1"/>
  <c r="H272" i="130"/>
  <c r="C272" i="130"/>
  <c r="U272" i="130"/>
  <c r="T272" i="130"/>
  <c r="G272" i="130"/>
  <c r="S272" i="130"/>
  <c r="E272" i="130"/>
  <c r="D273" i="130"/>
  <c r="B272" i="130"/>
  <c r="F272" i="130" a="1"/>
  <c r="A51" i="130"/>
  <c r="K272" i="130"/>
  <c r="I51" i="130"/>
  <c r="I31" i="130"/>
  <c r="J51" i="130"/>
  <c r="I272" i="130"/>
  <c r="K50" i="130"/>
  <c r="I24" i="130"/>
  <c r="I50" i="130"/>
  <c r="J24" i="130"/>
  <c r="J50" i="130"/>
  <c r="K31" i="130"/>
  <c r="K51" i="130"/>
  <c r="K24" i="130"/>
  <c r="J272" i="130"/>
  <c r="J31" i="130"/>
  <c r="A273" i="130" l="1"/>
  <c r="F273" i="130" a="1"/>
  <c r="H273" i="130"/>
  <c r="S273" i="130"/>
  <c r="G273" i="130"/>
  <c r="E273" i="130"/>
  <c r="B273" i="130"/>
  <c r="D274" i="130"/>
  <c r="T273" i="130"/>
  <c r="C273" i="130"/>
  <c r="U273" i="130"/>
  <c r="A34" i="130"/>
  <c r="J34" i="130"/>
  <c r="J273" i="130"/>
  <c r="I34" i="130"/>
  <c r="K273" i="130"/>
  <c r="K34" i="130"/>
  <c r="I273" i="130"/>
  <c r="A274" i="130" l="1"/>
  <c r="G274" i="130"/>
  <c r="B274" i="130"/>
  <c r="H274" i="130"/>
  <c r="C274" i="130"/>
  <c r="T274" i="130"/>
  <c r="E274" i="130"/>
  <c r="S274" i="130"/>
  <c r="D275" i="130"/>
  <c r="F274" i="130" a="1"/>
  <c r="U274" i="130"/>
  <c r="A55" i="130"/>
  <c r="I28" i="130"/>
  <c r="J274" i="130"/>
  <c r="J53" i="130"/>
  <c r="J28" i="130"/>
  <c r="K274" i="130"/>
  <c r="J55" i="130"/>
  <c r="I55" i="130"/>
  <c r="I274" i="130"/>
  <c r="K28" i="130"/>
  <c r="I53" i="130"/>
  <c r="K55" i="130"/>
  <c r="K53" i="130"/>
  <c r="A275" i="130" l="1"/>
  <c r="E275" i="130"/>
  <c r="H275" i="130"/>
  <c r="S275" i="130"/>
  <c r="B275" i="130"/>
  <c r="D276" i="130"/>
  <c r="C275" i="130"/>
  <c r="G275" i="130"/>
  <c r="F275" i="130" a="1"/>
  <c r="T275" i="130"/>
  <c r="U275" i="130"/>
  <c r="A54" i="130"/>
  <c r="A42" i="130"/>
  <c r="J41" i="130"/>
  <c r="J54" i="130"/>
  <c r="I275" i="130"/>
  <c r="K22" i="130"/>
  <c r="J275" i="130"/>
  <c r="K275" i="130"/>
  <c r="I33" i="130"/>
  <c r="I41" i="130"/>
  <c r="J33" i="130"/>
  <c r="K41" i="130"/>
  <c r="I54" i="130"/>
  <c r="K48" i="130"/>
  <c r="K33" i="130"/>
  <c r="I48" i="130"/>
  <c r="I57" i="130"/>
  <c r="J57" i="130"/>
  <c r="K54" i="130"/>
  <c r="J22" i="130"/>
  <c r="J42" i="130"/>
  <c r="I22" i="130"/>
  <c r="J48" i="130"/>
  <c r="K42" i="130"/>
  <c r="I42" i="130"/>
  <c r="K57" i="130"/>
  <c r="A276" i="130" l="1"/>
  <c r="F276" i="130" a="1"/>
  <c r="E276" i="130"/>
  <c r="S276" i="130"/>
  <c r="B276" i="130"/>
  <c r="H276" i="130"/>
  <c r="U276" i="130"/>
  <c r="D277" i="130"/>
  <c r="C276" i="130"/>
  <c r="G276" i="130"/>
  <c r="T276" i="130"/>
  <c r="F62" i="130" a="1"/>
  <c r="E62" i="130"/>
  <c r="H62" i="130"/>
  <c r="G62" i="130"/>
  <c r="F61" i="130" a="1"/>
  <c r="E61" i="130"/>
  <c r="H61" i="130"/>
  <c r="G61" i="130"/>
  <c r="F60" i="130" a="1"/>
  <c r="E60" i="130"/>
  <c r="H60" i="130"/>
  <c r="G60" i="130"/>
  <c r="F59" i="130" a="1"/>
  <c r="E59" i="130"/>
  <c r="H59" i="130"/>
  <c r="G59" i="130"/>
  <c r="F58" i="130" a="1"/>
  <c r="E58" i="130"/>
  <c r="H58" i="130"/>
  <c r="G58" i="130"/>
  <c r="F57" i="130" a="1"/>
  <c r="E57" i="130"/>
  <c r="H57" i="130"/>
  <c r="G57" i="130"/>
  <c r="F56" i="130" a="1"/>
  <c r="E56" i="130"/>
  <c r="G56" i="130"/>
  <c r="H56" i="130"/>
  <c r="F55" i="130" a="1"/>
  <c r="E55" i="130"/>
  <c r="G55" i="130"/>
  <c r="H55" i="130"/>
  <c r="F54" i="130" a="1"/>
  <c r="E54" i="130"/>
  <c r="H54" i="130"/>
  <c r="G54" i="130"/>
  <c r="F53" i="130" a="1"/>
  <c r="E53" i="130"/>
  <c r="H53" i="130"/>
  <c r="G53" i="130"/>
  <c r="F52" i="130" a="1"/>
  <c r="E52" i="130"/>
  <c r="H52" i="130"/>
  <c r="G52" i="130"/>
  <c r="F51" i="130" a="1"/>
  <c r="E51" i="130"/>
  <c r="H51" i="130"/>
  <c r="G51" i="130"/>
  <c r="F50" i="130" a="1"/>
  <c r="E50" i="130"/>
  <c r="G50" i="130"/>
  <c r="H50" i="130"/>
  <c r="F49" i="130" a="1"/>
  <c r="E49" i="130"/>
  <c r="G49" i="130"/>
  <c r="H49" i="130"/>
  <c r="F48" i="130" a="1"/>
  <c r="E48" i="130"/>
  <c r="H48" i="130"/>
  <c r="G48" i="130"/>
  <c r="F47" i="130" a="1"/>
  <c r="E47" i="130"/>
  <c r="G47" i="130"/>
  <c r="H47" i="130"/>
  <c r="F46" i="130" a="1"/>
  <c r="E46" i="130"/>
  <c r="G46" i="130"/>
  <c r="H46" i="130"/>
  <c r="F45" i="130" a="1"/>
  <c r="E45" i="130"/>
  <c r="G45" i="130"/>
  <c r="H45" i="130"/>
  <c r="F44" i="130" a="1"/>
  <c r="E44" i="130"/>
  <c r="G44" i="130"/>
  <c r="H44" i="130"/>
  <c r="F43" i="130" a="1"/>
  <c r="E43" i="130"/>
  <c r="G43" i="130"/>
  <c r="H43" i="130"/>
  <c r="F42" i="130" a="1"/>
  <c r="E42" i="130"/>
  <c r="H42" i="130"/>
  <c r="G42" i="130"/>
  <c r="F41" i="130" a="1"/>
  <c r="E41" i="130"/>
  <c r="G41" i="130"/>
  <c r="H41" i="130"/>
  <c r="F40" i="130" a="1"/>
  <c r="E40" i="130"/>
  <c r="H40" i="130"/>
  <c r="G40" i="130"/>
  <c r="F39" i="130" a="1"/>
  <c r="E39" i="130"/>
  <c r="H39" i="130"/>
  <c r="G39" i="130"/>
  <c r="F38" i="130" a="1"/>
  <c r="E38" i="130"/>
  <c r="H38" i="130"/>
  <c r="G38" i="130"/>
  <c r="F37" i="130" a="1"/>
  <c r="E37" i="130"/>
  <c r="G37" i="130"/>
  <c r="H37" i="130"/>
  <c r="F36" i="130" a="1"/>
  <c r="E36" i="130"/>
  <c r="G36" i="130"/>
  <c r="H36" i="130"/>
  <c r="F35" i="130" a="1"/>
  <c r="E35" i="130"/>
  <c r="H35" i="130"/>
  <c r="G35" i="130"/>
  <c r="F34" i="130" a="1"/>
  <c r="E34" i="130"/>
  <c r="H34" i="130"/>
  <c r="G34" i="130"/>
  <c r="F33" i="130" a="1"/>
  <c r="E33" i="130"/>
  <c r="G33" i="130"/>
  <c r="H33" i="130"/>
  <c r="F32" i="130" a="1"/>
  <c r="E32" i="130"/>
  <c r="H32" i="130"/>
  <c r="G32" i="130"/>
  <c r="F31" i="130" a="1"/>
  <c r="E31" i="130"/>
  <c r="G31" i="130"/>
  <c r="H31" i="130"/>
  <c r="F30" i="130" a="1"/>
  <c r="E30" i="130"/>
  <c r="H30" i="130"/>
  <c r="G30" i="130"/>
  <c r="F29" i="130" a="1"/>
  <c r="E29" i="130"/>
  <c r="H29" i="130"/>
  <c r="G29" i="130"/>
  <c r="F28" i="130" a="1"/>
  <c r="E28" i="130"/>
  <c r="H28" i="130"/>
  <c r="G28" i="130"/>
  <c r="F27" i="130" a="1"/>
  <c r="E27" i="130"/>
  <c r="G27" i="130"/>
  <c r="H27" i="130"/>
  <c r="F26" i="130" a="1"/>
  <c r="E26" i="130"/>
  <c r="G26" i="130"/>
  <c r="F24" i="130" a="1"/>
  <c r="E24" i="130"/>
  <c r="G24" i="130"/>
  <c r="F22" i="130" a="1"/>
  <c r="E22" i="130"/>
  <c r="G22" i="130"/>
  <c r="E20" i="130"/>
  <c r="G20" i="130"/>
  <c r="F20" i="130" a="1"/>
  <c r="K276" i="130"/>
  <c r="J276" i="130"/>
  <c r="I276" i="130"/>
  <c r="A277" i="130" l="1"/>
  <c r="H277" i="130"/>
  <c r="E277" i="130"/>
  <c r="C277" i="130"/>
  <c r="D278" i="130"/>
  <c r="F277" i="130" a="1"/>
  <c r="G277" i="130"/>
  <c r="S277" i="130"/>
  <c r="U277" i="130"/>
  <c r="B277" i="130"/>
  <c r="T277" i="130"/>
  <c r="E19" i="130"/>
  <c r="F19" i="130" a="1"/>
  <c r="J277" i="130"/>
  <c r="K277" i="130"/>
  <c r="I277" i="130"/>
  <c r="A278" i="130" l="1"/>
  <c r="E278" i="130"/>
  <c r="H278" i="130"/>
  <c r="S278" i="130"/>
  <c r="G278" i="130"/>
  <c r="D279" i="130"/>
  <c r="F278" i="130" a="1"/>
  <c r="C278" i="130"/>
  <c r="B278" i="130"/>
  <c r="T278" i="130"/>
  <c r="U278" i="130"/>
  <c r="E18" i="130"/>
  <c r="F18" i="130" a="1"/>
  <c r="J278" i="130"/>
  <c r="I278" i="130"/>
  <c r="K278" i="130"/>
  <c r="A279" i="130" l="1"/>
  <c r="S279" i="130"/>
  <c r="D280" i="130"/>
  <c r="C279" i="130"/>
  <c r="B279" i="130"/>
  <c r="H279" i="130"/>
  <c r="G279" i="130"/>
  <c r="F279" i="130" a="1"/>
  <c r="E279" i="130"/>
  <c r="T279" i="130"/>
  <c r="U279" i="130"/>
  <c r="E17" i="130"/>
  <c r="F17" i="130" a="1"/>
  <c r="K279" i="130"/>
  <c r="J279" i="130"/>
  <c r="I279" i="130"/>
  <c r="A280" i="130" l="1"/>
  <c r="E280" i="130"/>
  <c r="B280" i="130"/>
  <c r="D281" i="130"/>
  <c r="C280" i="130"/>
  <c r="U280" i="130"/>
  <c r="T280" i="130"/>
  <c r="S280" i="130"/>
  <c r="G280" i="130"/>
  <c r="H280" i="130"/>
  <c r="F280" i="130" a="1"/>
  <c r="E16" i="130"/>
  <c r="F16" i="130" a="1"/>
  <c r="K280" i="130"/>
  <c r="J280" i="130"/>
  <c r="I280" i="130"/>
  <c r="A281" i="130" l="1"/>
  <c r="E281" i="130"/>
  <c r="B281" i="130"/>
  <c r="D282" i="130"/>
  <c r="H281" i="130"/>
  <c r="G281" i="130"/>
  <c r="T281" i="130"/>
  <c r="S281" i="130"/>
  <c r="C281" i="130"/>
  <c r="F281" i="130" a="1"/>
  <c r="U281" i="130"/>
  <c r="B15" i="130"/>
  <c r="B16" i="130" s="1"/>
  <c r="B17" i="130" s="1"/>
  <c r="B18" i="130" s="1"/>
  <c r="B19" i="130" s="1"/>
  <c r="B20" i="130" s="1"/>
  <c r="B21" i="130"/>
  <c r="B22" i="130"/>
  <c r="B23" i="130"/>
  <c r="B24" i="130"/>
  <c r="B25" i="130"/>
  <c r="B26" i="130"/>
  <c r="B27" i="130"/>
  <c r="B28" i="130"/>
  <c r="B29" i="130"/>
  <c r="B30" i="130"/>
  <c r="B31" i="130"/>
  <c r="B32" i="130"/>
  <c r="B33" i="130"/>
  <c r="B34" i="130"/>
  <c r="B35" i="130"/>
  <c r="B36" i="130"/>
  <c r="B37" i="130"/>
  <c r="B38" i="130"/>
  <c r="B39" i="130"/>
  <c r="B40" i="130"/>
  <c r="B41" i="130"/>
  <c r="B42" i="130"/>
  <c r="B43" i="130"/>
  <c r="B44" i="130"/>
  <c r="B45" i="130"/>
  <c r="B46" i="130"/>
  <c r="B47" i="130"/>
  <c r="B48" i="130"/>
  <c r="B49" i="130"/>
  <c r="B50" i="130"/>
  <c r="B51" i="130"/>
  <c r="B52" i="130"/>
  <c r="B53" i="130"/>
  <c r="B54" i="130"/>
  <c r="B55" i="130"/>
  <c r="B56" i="130"/>
  <c r="B57" i="130"/>
  <c r="B58" i="130"/>
  <c r="B59" i="130"/>
  <c r="B60" i="130"/>
  <c r="B61" i="130"/>
  <c r="B62" i="130"/>
  <c r="B63" i="130"/>
  <c r="E15" i="130"/>
  <c r="F15" i="130" a="1"/>
  <c r="J281" i="130"/>
  <c r="K281" i="130"/>
  <c r="I281" i="130"/>
  <c r="A282" i="130" l="1"/>
  <c r="H282" i="130"/>
  <c r="S282" i="130"/>
  <c r="C282" i="130"/>
  <c r="E282" i="130"/>
  <c r="F282" i="130" a="1"/>
  <c r="G282" i="130"/>
  <c r="B282" i="130"/>
  <c r="D283" i="130"/>
  <c r="T282" i="130"/>
  <c r="U282" i="130"/>
  <c r="E14" i="130"/>
  <c r="F14" i="130" a="1"/>
  <c r="J282" i="130"/>
  <c r="I282" i="130"/>
  <c r="K282" i="130"/>
  <c r="A283" i="130" l="1"/>
  <c r="F283" i="130" a="1"/>
  <c r="H283" i="130"/>
  <c r="S283" i="130"/>
  <c r="B283" i="130"/>
  <c r="D284" i="130"/>
  <c r="E283" i="130"/>
  <c r="C283" i="130"/>
  <c r="G283" i="130"/>
  <c r="T283" i="130"/>
  <c r="U283" i="130"/>
  <c r="E13" i="130"/>
  <c r="F13" i="130" s="1" a="1"/>
  <c r="J283" i="130"/>
  <c r="K283" i="130"/>
  <c r="I283" i="130"/>
  <c r="A284" i="130" l="1"/>
  <c r="G284" i="130"/>
  <c r="H284" i="130"/>
  <c r="T284" i="130"/>
  <c r="U284" i="130"/>
  <c r="S284" i="130"/>
  <c r="E284" i="130"/>
  <c r="D285" i="130"/>
  <c r="B284" i="130"/>
  <c r="C284" i="130"/>
  <c r="F284" i="130" a="1"/>
  <c r="G13" i="130"/>
  <c r="J284" i="130"/>
  <c r="K284" i="130"/>
  <c r="I284" i="130"/>
  <c r="A285" i="130" l="1"/>
  <c r="T285" i="130"/>
  <c r="E285" i="130"/>
  <c r="F285" i="130" a="1"/>
  <c r="S285" i="130"/>
  <c r="H285" i="130"/>
  <c r="C285" i="130"/>
  <c r="G285" i="130"/>
  <c r="D286" i="130"/>
  <c r="B285" i="130"/>
  <c r="U285" i="130"/>
  <c r="I285" i="130"/>
  <c r="K285" i="130"/>
  <c r="J285" i="130"/>
  <c r="A286" i="130" l="1"/>
  <c r="S286" i="130"/>
  <c r="E286" i="130"/>
  <c r="D287" i="130"/>
  <c r="C286" i="130"/>
  <c r="F286" i="130" a="1"/>
  <c r="B286" i="130"/>
  <c r="G286" i="130"/>
  <c r="T286" i="130"/>
  <c r="H286" i="130"/>
  <c r="U286" i="130"/>
  <c r="J286" i="130"/>
  <c r="I286" i="130"/>
  <c r="K286" i="130"/>
  <c r="A287" i="130" l="1"/>
  <c r="E287" i="130"/>
  <c r="G287" i="130"/>
  <c r="D288" i="130"/>
  <c r="H287" i="130"/>
  <c r="S287" i="130"/>
  <c r="B287" i="130"/>
  <c r="C287" i="130"/>
  <c r="T287" i="130"/>
  <c r="F287" i="130" a="1"/>
  <c r="U287" i="130"/>
  <c r="I287" i="130"/>
  <c r="K287" i="130"/>
  <c r="J287" i="130"/>
  <c r="A288" i="130" l="1"/>
  <c r="E288" i="130"/>
  <c r="S288" i="130"/>
  <c r="G288" i="130"/>
  <c r="D289" i="130"/>
  <c r="B288" i="130"/>
  <c r="F288" i="130" a="1"/>
  <c r="H288" i="130"/>
  <c r="T288" i="130"/>
  <c r="C288" i="130"/>
  <c r="U288" i="130"/>
  <c r="I288" i="130"/>
  <c r="J288" i="130"/>
  <c r="K288" i="130"/>
  <c r="A289" i="130" l="1"/>
  <c r="S289" i="130"/>
  <c r="U289" i="130"/>
  <c r="B289" i="130"/>
  <c r="H289" i="130"/>
  <c r="C289" i="130"/>
  <c r="E289" i="130"/>
  <c r="D290" i="130"/>
  <c r="G289" i="130"/>
  <c r="F289" i="130" a="1"/>
  <c r="T289" i="130"/>
  <c r="J289" i="130"/>
  <c r="K289" i="130"/>
  <c r="I289" i="130"/>
  <c r="A290" i="130" l="1"/>
  <c r="F290" i="130" a="1"/>
  <c r="B290" i="130"/>
  <c r="D291" i="130"/>
  <c r="C290" i="130"/>
  <c r="S290" i="130"/>
  <c r="E290" i="130"/>
  <c r="G290" i="130"/>
  <c r="T290" i="130"/>
  <c r="H290" i="130"/>
  <c r="U290" i="130"/>
  <c r="J290" i="130"/>
  <c r="K290" i="130"/>
  <c r="I290" i="130"/>
  <c r="A291" i="130" l="1"/>
  <c r="S291" i="130"/>
  <c r="C291" i="130"/>
  <c r="T291" i="130"/>
  <c r="B291" i="130"/>
  <c r="F291" i="130" a="1"/>
  <c r="H291" i="130"/>
  <c r="D292" i="130"/>
  <c r="E291" i="130"/>
  <c r="U291" i="130"/>
  <c r="G291" i="130"/>
  <c r="K291" i="130"/>
  <c r="I291" i="130"/>
  <c r="J291" i="130"/>
  <c r="A292" i="130" l="1"/>
  <c r="E292" i="130"/>
  <c r="B292" i="130"/>
  <c r="F292" i="130" a="1"/>
  <c r="H292" i="130"/>
  <c r="T292" i="130"/>
  <c r="S292" i="130"/>
  <c r="D293" i="130"/>
  <c r="C292" i="130"/>
  <c r="G292" i="130"/>
  <c r="U292" i="130"/>
  <c r="I292" i="130"/>
  <c r="J292" i="130"/>
  <c r="K292" i="130"/>
  <c r="A293" i="130" l="1"/>
  <c r="G293" i="130"/>
  <c r="D294" i="130"/>
  <c r="E293" i="130"/>
  <c r="U293" i="130"/>
  <c r="H293" i="130"/>
  <c r="S293" i="130"/>
  <c r="B293" i="130"/>
  <c r="F293" i="130" a="1"/>
  <c r="C293" i="130"/>
  <c r="T293" i="130"/>
  <c r="I293" i="130"/>
  <c r="J293" i="130"/>
  <c r="K293" i="130"/>
  <c r="A294" i="130" l="1"/>
  <c r="E294" i="130"/>
  <c r="T294" i="130"/>
  <c r="U294" i="130"/>
  <c r="H294" i="130"/>
  <c r="S294" i="130"/>
  <c r="D295" i="130"/>
  <c r="C294" i="130"/>
  <c r="F294" i="130" a="1"/>
  <c r="G294" i="130"/>
  <c r="B294" i="130"/>
  <c r="J294" i="130"/>
  <c r="I294" i="130"/>
  <c r="K294" i="130"/>
  <c r="A295" i="130" l="1"/>
  <c r="F295" i="130" a="1"/>
  <c r="D296" i="130"/>
  <c r="B295" i="130"/>
  <c r="E295" i="130"/>
  <c r="S295" i="130"/>
  <c r="H295" i="130"/>
  <c r="G295" i="130"/>
  <c r="C295" i="130"/>
  <c r="T295" i="130"/>
  <c r="U295" i="130"/>
  <c r="K295" i="130"/>
  <c r="J295" i="130"/>
  <c r="I295" i="130"/>
  <c r="A296" i="130" l="1"/>
  <c r="B296" i="130"/>
  <c r="E296" i="130"/>
  <c r="S296" i="130"/>
  <c r="F296" i="130" a="1"/>
  <c r="D297" i="130"/>
  <c r="H296" i="130"/>
  <c r="U296" i="130"/>
  <c r="G296" i="130"/>
  <c r="C296" i="130"/>
  <c r="T296" i="130"/>
  <c r="J296" i="130"/>
  <c r="K296" i="130"/>
  <c r="I296" i="130"/>
  <c r="A297" i="130" l="1"/>
  <c r="H297" i="130"/>
  <c r="D298" i="130"/>
  <c r="F297" i="130" a="1"/>
  <c r="E297" i="130"/>
  <c r="G297" i="130"/>
  <c r="C297" i="130"/>
  <c r="U297" i="130"/>
  <c r="B297" i="130"/>
  <c r="T297" i="130"/>
  <c r="S297" i="130"/>
  <c r="I297" i="130"/>
  <c r="K297" i="130"/>
  <c r="J297" i="130"/>
  <c r="A298" i="130" l="1"/>
  <c r="B298" i="130"/>
  <c r="G298" i="130"/>
  <c r="S298" i="130"/>
  <c r="E298" i="130"/>
  <c r="D299" i="130"/>
  <c r="H298" i="130"/>
  <c r="F298" i="130" a="1"/>
  <c r="C298" i="130"/>
  <c r="T298" i="130"/>
  <c r="U298" i="130"/>
  <c r="K298" i="130"/>
  <c r="J298" i="130"/>
  <c r="I298" i="130"/>
  <c r="A299" i="130" l="1"/>
  <c r="E299" i="130"/>
  <c r="H299" i="130"/>
  <c r="D300" i="130"/>
  <c r="S299" i="130"/>
  <c r="B299" i="130"/>
  <c r="C299" i="130"/>
  <c r="F299" i="130" a="1"/>
  <c r="G299" i="130"/>
  <c r="T299" i="130"/>
  <c r="U299" i="130"/>
  <c r="I299" i="130"/>
  <c r="K299" i="130"/>
  <c r="J299" i="130"/>
  <c r="E300" i="130" l="1"/>
  <c r="B300" i="130"/>
  <c r="F300" i="130" a="1"/>
  <c r="T300" i="130"/>
  <c r="S300" i="130"/>
  <c r="C300" i="130"/>
  <c r="H300" i="130"/>
  <c r="U300" i="130"/>
  <c r="A300" i="130"/>
  <c r="G300" i="130"/>
  <c r="K300" i="130"/>
  <c r="I300" i="130"/>
  <c r="J300" i="130"/>
  <c r="U13" i="130" l="1"/>
  <c r="S13" i="130"/>
  <c r="S11" i="130"/>
  <c r="T11" i="130"/>
  <c r="T13" i="130"/>
  <c r="U11" i="130"/>
  <c r="S10" i="130" l="1"/>
  <c r="F6" i="130" s="1"/>
  <c r="T10" i="130"/>
  <c r="F5" i="130" s="1"/>
  <c r="U10" i="130"/>
  <c r="I26" i="117"/>
  <c r="F4" i="130" l="1"/>
  <c r="J26" i="117"/>
  <c r="J24" i="117" s="1"/>
  <c r="I24" i="117"/>
  <c r="F8" i="117" s="1"/>
  <c r="F7" i="117" s="1"/>
  <c r="F6" i="117" s="1"/>
  <c r="E15" i="117" s="1"/>
  <c r="K15" i="117" s="1"/>
  <c r="J17" i="117" s="1"/>
  <c r="K26" i="117" l="1"/>
  <c r="K24" i="117" s="1"/>
  <c r="H1121" i="44" l="1"/>
  <c r="E1121" i="44" s="1"/>
  <c r="E1059" i="44"/>
  <c r="E1057" i="44"/>
  <c r="J1108" i="44"/>
  <c r="I1110" i="44"/>
  <c r="E1110" i="44" s="1"/>
  <c r="I1108" i="44"/>
  <c r="E1108" i="44" s="1"/>
  <c r="H1122" i="44"/>
  <c r="E1122" i="44" s="1"/>
  <c r="E1058" i="44"/>
  <c r="I1109" i="44"/>
  <c r="E1109" i="44" s="1"/>
  <c r="H1120" i="44" l="1"/>
  <c r="E1120" i="44" s="1"/>
  <c r="E1060" i="44"/>
  <c r="J1110" i="44"/>
  <c r="J1109" i="44"/>
  <c r="O27" i="44" l="1"/>
  <c r="O28" i="44" s="1"/>
  <c r="P27" i="44" l="1"/>
  <c r="Q27" i="44" s="1"/>
  <c r="R27" i="44" s="1"/>
  <c r="N27" i="44" l="1" a="1"/>
  <c r="P28" i="44" s="1"/>
  <c r="Q28" i="44" s="1"/>
  <c r="R28" i="44" s="1"/>
  <c r="E27" i="44" a="1"/>
  <c r="O29" i="44"/>
  <c r="E28" i="44" l="1" a="1"/>
  <c r="N28" i="44" a="1"/>
  <c r="P29" i="44" s="1"/>
  <c r="Q29" i="44" s="1"/>
  <c r="R29" i="44" s="1"/>
  <c r="E18" i="41"/>
  <c r="L27" i="44"/>
  <c r="K27" i="44"/>
  <c r="K28" i="44" l="1"/>
  <c r="E19" i="41"/>
  <c r="L28" i="44"/>
  <c r="L18" i="41"/>
  <c r="M18" i="41"/>
  <c r="E29" i="44" a="1"/>
  <c r="N29" i="44" a="1"/>
  <c r="I18" i="41" a="1"/>
  <c r="J18" i="41" a="1"/>
  <c r="M19" i="41" l="1"/>
  <c r="L19" i="41"/>
  <c r="E20" i="41"/>
  <c r="L29" i="44"/>
  <c r="K29" i="44"/>
  <c r="I19" i="41" a="1"/>
  <c r="J19" i="41" a="1"/>
  <c r="G18" i="41" a="1"/>
  <c r="H18" i="41" a="1"/>
  <c r="L20" i="41" l="1"/>
  <c r="M20" i="41"/>
  <c r="J20" i="41" a="1"/>
  <c r="I20" i="41" a="1"/>
  <c r="H19" i="41" a="1"/>
  <c r="G19" i="41" a="1"/>
  <c r="O30" i="44" l="1"/>
  <c r="G20" i="41" a="1"/>
  <c r="H20" i="41" a="1"/>
  <c r="P30" i="44" l="1"/>
  <c r="Q30" i="44" s="1"/>
  <c r="R30" i="44" s="1"/>
  <c r="O31" i="44"/>
  <c r="N30" i="44" a="1"/>
  <c r="P31" i="44" s="1"/>
  <c r="Q31" i="44" s="1"/>
  <c r="R31" i="44" s="1"/>
  <c r="E30" i="44" a="1"/>
  <c r="E21" i="41" l="1"/>
  <c r="L30" i="44"/>
  <c r="K30" i="44"/>
  <c r="E31" i="44" a="1"/>
  <c r="N31" i="44" a="1"/>
  <c r="L21" i="41" l="1"/>
  <c r="M21" i="41"/>
  <c r="E22" i="41"/>
  <c r="L31" i="44"/>
  <c r="K31" i="44"/>
  <c r="O32" i="44"/>
  <c r="J21" i="41" a="1"/>
  <c r="I21" i="41" a="1"/>
  <c r="M22" i="41" l="1"/>
  <c r="L22" i="41"/>
  <c r="P32" i="44"/>
  <c r="Q32" i="44" s="1"/>
  <c r="R32" i="44" s="1"/>
  <c r="G21" i="41" a="1"/>
  <c r="H22" i="41" a="1"/>
  <c r="H21" i="41" a="1"/>
  <c r="G22" i="41" a="1"/>
  <c r="N32" i="44" l="1" a="1"/>
  <c r="E32" i="44" a="1"/>
  <c r="E33" i="44" a="1"/>
  <c r="N33" i="44" a="1"/>
  <c r="O33" i="44" s="1"/>
  <c r="J22" i="41" a="1"/>
  <c r="I22" i="41" a="1"/>
  <c r="E23" i="41" l="1"/>
  <c r="K32" i="44"/>
  <c r="L32" i="44"/>
  <c r="P33" i="44"/>
  <c r="Q33" i="44" s="1"/>
  <c r="R33" i="44" s="1"/>
  <c r="O34" i="44"/>
  <c r="K33" i="44"/>
  <c r="L33" i="44"/>
  <c r="E24" i="41"/>
  <c r="L23" i="41" l="1"/>
  <c r="M23" i="41"/>
  <c r="P34" i="44"/>
  <c r="Q34" i="44" s="1"/>
  <c r="R34" i="44" s="1"/>
  <c r="L24" i="41"/>
  <c r="M24" i="41"/>
  <c r="J23" i="41" a="1"/>
  <c r="I23" i="41" a="1"/>
  <c r="E34" i="44" l="1" a="1"/>
  <c r="N34" i="44" a="1"/>
  <c r="G23" i="41" a="1"/>
  <c r="H23" i="41" a="1"/>
  <c r="K34" i="44" l="1"/>
  <c r="E25" i="41"/>
  <c r="L34" i="44"/>
  <c r="L25" i="41" l="1"/>
  <c r="M25" i="41"/>
  <c r="I25" i="41" a="1"/>
  <c r="J25" i="41" a="1"/>
  <c r="O35" i="44" l="1"/>
  <c r="P35" i="44"/>
  <c r="Q35" i="44"/>
  <c r="R35" i="44"/>
  <c r="E35" i="44" a="1"/>
  <c r="L35" i="44" s="1"/>
  <c r="E26" i="41"/>
  <c r="N35" i="44" a="1"/>
  <c r="N36" i="44" a="1"/>
  <c r="O36" i="44" s="1"/>
  <c r="K35" i="44"/>
  <c r="E36" i="44" a="1"/>
  <c r="Q36" i="44"/>
  <c r="G25" i="41" a="1"/>
  <c r="H25" i="41" a="1"/>
  <c r="R36" i="44" l="1"/>
  <c r="M26" i="41"/>
  <c r="L26" i="41"/>
  <c r="P36" i="44"/>
  <c r="O37" i="44"/>
  <c r="K36" i="44"/>
  <c r="L36" i="44"/>
  <c r="G36" i="44"/>
  <c r="E27" i="41"/>
  <c r="O38" i="44" l="1"/>
  <c r="P37" i="44"/>
  <c r="Q37" i="44" s="1"/>
  <c r="R37" i="44" s="1"/>
  <c r="L27" i="41"/>
  <c r="I27" i="41" a="1"/>
  <c r="K27" i="41"/>
  <c r="J27" i="41" a="1"/>
  <c r="M27" i="41"/>
  <c r="E37" i="44" a="1"/>
  <c r="N37" i="44" a="1"/>
  <c r="G26" i="41" a="1"/>
  <c r="H26" i="41" a="1"/>
  <c r="J26" i="41" a="1"/>
  <c r="I26" i="41" a="1"/>
  <c r="O39" i="44" l="1"/>
  <c r="P38" i="44"/>
  <c r="Q38" i="44" s="1"/>
  <c r="R38" i="44" s="1"/>
  <c r="K37" i="44"/>
  <c r="L37" i="44"/>
  <c r="E28" i="41"/>
  <c r="G37" i="44"/>
  <c r="E38" i="44" a="1"/>
  <c r="N38" i="44" a="1"/>
  <c r="G27" i="41" a="1"/>
  <c r="H27" i="41" a="1"/>
  <c r="O40" i="44" l="1"/>
  <c r="P39" i="44"/>
  <c r="Q39" i="44" s="1"/>
  <c r="R39" i="44" s="1"/>
  <c r="I28" i="41" a="1"/>
  <c r="L28" i="41"/>
  <c r="K28" i="41"/>
  <c r="J28" i="41" a="1"/>
  <c r="M28" i="41"/>
  <c r="K38" i="44"/>
  <c r="L38" i="44"/>
  <c r="E29" i="41"/>
  <c r="G38" i="44"/>
  <c r="O41" i="44" l="1"/>
  <c r="P40" i="44"/>
  <c r="Q40" i="44" s="1"/>
  <c r="R40" i="44" s="1"/>
  <c r="E39" i="44" a="1"/>
  <c r="N39" i="44" a="1"/>
  <c r="J29" i="41" a="1"/>
  <c r="I29" i="41" a="1"/>
  <c r="L29" i="41"/>
  <c r="K29" i="41"/>
  <c r="M29" i="41"/>
  <c r="G28" i="41" a="1"/>
  <c r="H28" i="41" a="1"/>
  <c r="P41" i="44" l="1"/>
  <c r="Q41" i="44" s="1"/>
  <c r="R41" i="44" s="1"/>
  <c r="O42" i="44"/>
  <c r="E40" i="44" a="1"/>
  <c r="N40" i="44" a="1"/>
  <c r="E30" i="41"/>
  <c r="L39" i="44"/>
  <c r="G39" i="44"/>
  <c r="K39" i="44"/>
  <c r="H29" i="41" a="1"/>
  <c r="G29" i="41" a="1"/>
  <c r="E41" i="44" l="1" a="1"/>
  <c r="N41" i="44" a="1"/>
  <c r="P42" i="44"/>
  <c r="Q42" i="44" s="1"/>
  <c r="R42" i="44" s="1"/>
  <c r="O43" i="44"/>
  <c r="E31" i="41"/>
  <c r="L40" i="44"/>
  <c r="K40" i="44"/>
  <c r="G40" i="44"/>
  <c r="I30" i="41" a="1"/>
  <c r="L30" i="41"/>
  <c r="K30" i="41"/>
  <c r="M30" i="41"/>
  <c r="J30" i="41" a="1"/>
  <c r="G41" i="44" l="1"/>
  <c r="L41" i="44"/>
  <c r="K41" i="44"/>
  <c r="E32" i="41"/>
  <c r="N42" i="44" a="1"/>
  <c r="E42" i="44" a="1"/>
  <c r="O44" i="44"/>
  <c r="P43" i="44"/>
  <c r="Q43" i="44" s="1"/>
  <c r="R43" i="44" s="1"/>
  <c r="L31" i="41"/>
  <c r="I31" i="41" a="1"/>
  <c r="K31" i="41"/>
  <c r="M31" i="41"/>
  <c r="J31" i="41" a="1"/>
  <c r="E43" i="44" a="1"/>
  <c r="N43" i="44" a="1"/>
  <c r="H30" i="41" a="1"/>
  <c r="G30" i="41" a="1"/>
  <c r="J32" i="41" l="1" a="1"/>
  <c r="K32" i="41"/>
  <c r="I32" i="41" a="1"/>
  <c r="M32" i="41"/>
  <c r="L32" i="41"/>
  <c r="G42" i="44"/>
  <c r="L42" i="44"/>
  <c r="K42" i="44"/>
  <c r="E33" i="41"/>
  <c r="P44" i="44"/>
  <c r="Q44" i="44" s="1"/>
  <c r="R44" i="44" s="1"/>
  <c r="O45" i="44"/>
  <c r="G43" i="44"/>
  <c r="E34" i="41"/>
  <c r="K43" i="44"/>
  <c r="L43" i="44"/>
  <c r="H31" i="41" a="1"/>
  <c r="G31" i="41" a="1"/>
  <c r="J33" i="41" l="1" a="1"/>
  <c r="M33" i="41"/>
  <c r="L33" i="41"/>
  <c r="I33" i="41" a="1"/>
  <c r="K33" i="41"/>
  <c r="E44" i="44" a="1"/>
  <c r="N44" i="44" a="1"/>
  <c r="P45" i="44"/>
  <c r="Q45" i="44" s="1"/>
  <c r="R45" i="44" s="1"/>
  <c r="O46" i="44"/>
  <c r="M34" i="41"/>
  <c r="I34" i="41" a="1"/>
  <c r="L34" i="41"/>
  <c r="J34" i="41" a="1"/>
  <c r="K34" i="41"/>
  <c r="H32" i="41" a="1"/>
  <c r="G32" i="41" a="1"/>
  <c r="K44" i="44" l="1"/>
  <c r="L44" i="44"/>
  <c r="G44" i="44"/>
  <c r="E35" i="41"/>
  <c r="E45" i="44" a="1"/>
  <c r="N45" i="44" a="1"/>
  <c r="P46" i="44"/>
  <c r="Q46" i="44" s="1"/>
  <c r="R46" i="44" s="1"/>
  <c r="O47" i="44"/>
  <c r="H33" i="41" a="1"/>
  <c r="G33" i="41" a="1"/>
  <c r="G34" i="41" a="1"/>
  <c r="H34" i="41" a="1"/>
  <c r="K35" i="41" l="1"/>
  <c r="L35" i="41"/>
  <c r="M35" i="41"/>
  <c r="I35" i="41" a="1"/>
  <c r="J35" i="41" a="1"/>
  <c r="L45" i="44"/>
  <c r="E36" i="41"/>
  <c r="G45" i="44"/>
  <c r="K45" i="44"/>
  <c r="E46" i="44" a="1"/>
  <c r="N46" i="44" a="1"/>
  <c r="O48" i="44"/>
  <c r="P47" i="44"/>
  <c r="Q47" i="44" s="1"/>
  <c r="R47" i="44" s="1"/>
  <c r="K36" i="41" l="1"/>
  <c r="I36" i="41" a="1"/>
  <c r="M36" i="41"/>
  <c r="L36" i="41"/>
  <c r="J36" i="41" a="1"/>
  <c r="E37" i="41"/>
  <c r="K46" i="44"/>
  <c r="G46" i="44"/>
  <c r="L46" i="44"/>
  <c r="O49" i="44"/>
  <c r="P48" i="44"/>
  <c r="Q48" i="44" s="1"/>
  <c r="R48" i="44" s="1"/>
  <c r="E47" i="44" a="1"/>
  <c r="N47" i="44" a="1"/>
  <c r="G35" i="41" a="1"/>
  <c r="H35" i="41" a="1"/>
  <c r="L37" i="41" l="1"/>
  <c r="J37" i="41" a="1"/>
  <c r="M37" i="41"/>
  <c r="K37" i="41"/>
  <c r="I37" i="41" a="1"/>
  <c r="O50" i="44"/>
  <c r="P49" i="44"/>
  <c r="Q49" i="44" s="1"/>
  <c r="R49" i="44" s="1"/>
  <c r="N48" i="44" a="1"/>
  <c r="E48" i="44" a="1"/>
  <c r="L47" i="44"/>
  <c r="K47" i="44"/>
  <c r="E38" i="41"/>
  <c r="G47" i="44"/>
  <c r="G36" i="41" a="1"/>
  <c r="H36" i="41" a="1"/>
  <c r="O51" i="44" l="1"/>
  <c r="P50" i="44"/>
  <c r="Q50" i="44" s="1"/>
  <c r="R50" i="44" s="1"/>
  <c r="E49" i="44" a="1"/>
  <c r="N49" i="44" a="1"/>
  <c r="L48" i="44"/>
  <c r="K48" i="44"/>
  <c r="E39" i="41"/>
  <c r="G48" i="44"/>
  <c r="K38" i="41"/>
  <c r="J38" i="41" a="1"/>
  <c r="L38" i="41"/>
  <c r="I38" i="41" a="1"/>
  <c r="M38" i="41"/>
  <c r="H37" i="41" a="1"/>
  <c r="G37" i="41" a="1"/>
  <c r="P51" i="44" l="1"/>
  <c r="Q51" i="44" s="1"/>
  <c r="R51" i="44" s="1"/>
  <c r="O52" i="44"/>
  <c r="E50" i="44" a="1"/>
  <c r="N50" i="44" a="1"/>
  <c r="E40" i="41"/>
  <c r="G49" i="44"/>
  <c r="L49" i="44"/>
  <c r="K49" i="44"/>
  <c r="J39" i="41" a="1"/>
  <c r="K39" i="41"/>
  <c r="L39" i="41"/>
  <c r="M39" i="41"/>
  <c r="I39" i="41" a="1"/>
  <c r="H38" i="41" a="1"/>
  <c r="G38" i="41" a="1"/>
  <c r="N51" i="44" l="1" a="1"/>
  <c r="E51" i="44" a="1"/>
  <c r="O53" i="44"/>
  <c r="P52" i="44"/>
  <c r="Q52" i="44" s="1"/>
  <c r="R52" i="44" s="1"/>
  <c r="E41" i="41"/>
  <c r="K50" i="44"/>
  <c r="G50" i="44"/>
  <c r="L50" i="44"/>
  <c r="J40" i="41" a="1"/>
  <c r="I40" i="41" a="1"/>
  <c r="M40" i="41"/>
  <c r="L40" i="41"/>
  <c r="K40" i="41"/>
  <c r="H39" i="41" a="1"/>
  <c r="G39" i="41" a="1"/>
  <c r="K51" i="44" l="1"/>
  <c r="E42" i="41"/>
  <c r="L51" i="44"/>
  <c r="G51" i="44"/>
  <c r="P53" i="44"/>
  <c r="Q53" i="44" s="1"/>
  <c r="R53" i="44" s="1"/>
  <c r="O54" i="44"/>
  <c r="E52" i="44" a="1"/>
  <c r="N52" i="44" a="1"/>
  <c r="L41" i="41"/>
  <c r="M41" i="41"/>
  <c r="J41" i="41" a="1"/>
  <c r="K41" i="41"/>
  <c r="I41" i="41" a="1"/>
  <c r="G40" i="41" a="1"/>
  <c r="H40" i="41" a="1"/>
  <c r="I42" i="41" l="1" a="1"/>
  <c r="L42" i="41"/>
  <c r="M42" i="41"/>
  <c r="K42" i="41"/>
  <c r="J42" i="41" a="1"/>
  <c r="N53" i="44" a="1"/>
  <c r="E53" i="44" a="1"/>
  <c r="O55" i="44"/>
  <c r="P54" i="44"/>
  <c r="Q54" i="44" s="1"/>
  <c r="R54" i="44" s="1"/>
  <c r="G52" i="44"/>
  <c r="L52" i="44"/>
  <c r="K52" i="44"/>
  <c r="E43" i="41"/>
  <c r="G41" i="41" a="1"/>
  <c r="H41" i="41" a="1"/>
  <c r="G53" i="44" l="1"/>
  <c r="E44" i="41"/>
  <c r="L53" i="44"/>
  <c r="K53" i="44"/>
  <c r="O56" i="44"/>
  <c r="P55" i="44"/>
  <c r="Q55" i="44" s="1"/>
  <c r="R55" i="44" s="1"/>
  <c r="N54" i="44" a="1"/>
  <c r="E54" i="44" a="1"/>
  <c r="M43" i="41"/>
  <c r="L43" i="41"/>
  <c r="K43" i="41"/>
  <c r="I43" i="41" a="1"/>
  <c r="J43" i="41" a="1"/>
  <c r="H42" i="41" a="1"/>
  <c r="G42" i="41" a="1"/>
  <c r="K44" i="41" l="1"/>
  <c r="L44" i="41"/>
  <c r="J44" i="41" a="1"/>
  <c r="I44" i="41" a="1"/>
  <c r="M44" i="41"/>
  <c r="O57" i="44"/>
  <c r="P56" i="44"/>
  <c r="Q56" i="44" s="1"/>
  <c r="R56" i="44" s="1"/>
  <c r="E55" i="44" a="1"/>
  <c r="N55" i="44" a="1"/>
  <c r="L54" i="44"/>
  <c r="E45" i="41"/>
  <c r="G54" i="44"/>
  <c r="K54" i="44"/>
  <c r="G43" i="41" a="1"/>
  <c r="H43" i="41" a="1"/>
  <c r="O58" i="44" l="1"/>
  <c r="P57" i="44"/>
  <c r="Q57" i="44" s="1"/>
  <c r="R57" i="44" s="1"/>
  <c r="E56" i="44" a="1"/>
  <c r="N56" i="44" a="1"/>
  <c r="L55" i="44"/>
  <c r="E46" i="41"/>
  <c r="K55" i="44"/>
  <c r="G55" i="44"/>
  <c r="I45" i="41" a="1"/>
  <c r="J45" i="41" a="1"/>
  <c r="M45" i="41"/>
  <c r="K45" i="41"/>
  <c r="L45" i="41"/>
  <c r="H44" i="41" a="1"/>
  <c r="G44" i="41" a="1"/>
  <c r="O59" i="44" l="1"/>
  <c r="P58" i="44"/>
  <c r="Q58" i="44" s="1"/>
  <c r="R58" i="44" s="1"/>
  <c r="E57" i="44" a="1"/>
  <c r="N57" i="44" a="1"/>
  <c r="L56" i="44"/>
  <c r="K56" i="44"/>
  <c r="E47" i="41"/>
  <c r="G56" i="44"/>
  <c r="M46" i="41"/>
  <c r="L46" i="41"/>
  <c r="I46" i="41" a="1"/>
  <c r="J46" i="41" a="1"/>
  <c r="K46" i="41"/>
  <c r="H45" i="41" a="1"/>
  <c r="G45" i="41" a="1"/>
  <c r="P59" i="44" l="1"/>
  <c r="Q59" i="44" s="1"/>
  <c r="R59" i="44" s="1"/>
  <c r="O60" i="44"/>
  <c r="E58" i="44" a="1"/>
  <c r="N58" i="44" a="1"/>
  <c r="E48" i="41"/>
  <c r="K57" i="44"/>
  <c r="G57" i="44"/>
  <c r="L57" i="44"/>
  <c r="J47" i="41" a="1"/>
  <c r="M47" i="41"/>
  <c r="K47" i="41"/>
  <c r="I47" i="41" a="1"/>
  <c r="L47" i="41"/>
  <c r="H46" i="41" a="1"/>
  <c r="G46" i="41" a="1"/>
  <c r="E59" i="44" l="1" a="1"/>
  <c r="N59" i="44" a="1"/>
  <c r="P60" i="44"/>
  <c r="Q60" i="44" s="1"/>
  <c r="R60" i="44" s="1"/>
  <c r="O61" i="44"/>
  <c r="L58" i="44"/>
  <c r="K58" i="44"/>
  <c r="G58" i="44"/>
  <c r="E49" i="41"/>
  <c r="J48" i="41" a="1"/>
  <c r="M48" i="41"/>
  <c r="L48" i="41"/>
  <c r="K48" i="41"/>
  <c r="I48" i="41" a="1"/>
  <c r="G47" i="41" a="1"/>
  <c r="H47" i="41" a="1"/>
  <c r="K59" i="44" l="1"/>
  <c r="E50" i="41"/>
  <c r="L59" i="44"/>
  <c r="G59" i="44"/>
  <c r="N60" i="44" a="1"/>
  <c r="E60" i="44" a="1"/>
  <c r="O62" i="44"/>
  <c r="P61" i="44"/>
  <c r="Q61" i="44" s="1"/>
  <c r="R61" i="44" s="1"/>
  <c r="L49" i="41"/>
  <c r="K49" i="41"/>
  <c r="I49" i="41" a="1"/>
  <c r="M49" i="41"/>
  <c r="J49" i="41" a="1"/>
  <c r="G48" i="41" a="1"/>
  <c r="H48" i="41" a="1"/>
  <c r="I50" i="41" l="1" a="1"/>
  <c r="K50" i="41"/>
  <c r="M50" i="41"/>
  <c r="J50" i="41" a="1"/>
  <c r="L50" i="41"/>
  <c r="K60" i="44"/>
  <c r="G60" i="44"/>
  <c r="L60" i="44"/>
  <c r="E51" i="41"/>
  <c r="O63" i="44"/>
  <c r="P62" i="44"/>
  <c r="Q62" i="44" s="1"/>
  <c r="R62" i="44" s="1"/>
  <c r="E61" i="44" a="1"/>
  <c r="N61" i="44" a="1"/>
  <c r="H49" i="41" a="1"/>
  <c r="G49" i="41" a="1"/>
  <c r="L51" i="41" l="1"/>
  <c r="I51" i="41" a="1"/>
  <c r="K51" i="41"/>
  <c r="J51" i="41" a="1"/>
  <c r="M51" i="41"/>
  <c r="O64" i="44"/>
  <c r="P63" i="44"/>
  <c r="Q63" i="44" s="1"/>
  <c r="R63" i="44" s="1"/>
  <c r="E62" i="44" a="1"/>
  <c r="N62" i="44" a="1"/>
  <c r="G61" i="44"/>
  <c r="K61" i="44"/>
  <c r="L61" i="44"/>
  <c r="E52" i="41"/>
  <c r="G50" i="41" a="1"/>
  <c r="H50" i="41" a="1"/>
  <c r="O65" i="44" l="1"/>
  <c r="P64" i="44"/>
  <c r="Q64" i="44" s="1"/>
  <c r="R64" i="44" s="1"/>
  <c r="N63" i="44" a="1"/>
  <c r="E63" i="44" a="1"/>
  <c r="L62" i="44"/>
  <c r="E53" i="41"/>
  <c r="K62" i="44"/>
  <c r="G62" i="44"/>
  <c r="M52" i="41"/>
  <c r="L52" i="41"/>
  <c r="I52" i="41" a="1"/>
  <c r="J52" i="41" a="1"/>
  <c r="K52" i="41"/>
  <c r="G51" i="41" a="1"/>
  <c r="H51" i="41" a="1"/>
  <c r="P65" i="44" l="1"/>
  <c r="Q65" i="44" s="1"/>
  <c r="R65" i="44" s="1"/>
  <c r="O66" i="44"/>
  <c r="N64" i="44" a="1"/>
  <c r="E64" i="44" a="1"/>
  <c r="E54" i="41"/>
  <c r="G63" i="44"/>
  <c r="K63" i="44"/>
  <c r="L63" i="44"/>
  <c r="I53" i="41" a="1"/>
  <c r="M53" i="41"/>
  <c r="K53" i="41"/>
  <c r="L53" i="41"/>
  <c r="J53" i="41" a="1"/>
  <c r="H52" i="41" a="1"/>
  <c r="G52" i="41" a="1"/>
  <c r="E65" i="44" l="1" a="1"/>
  <c r="N65" i="44" a="1"/>
  <c r="O67" i="44"/>
  <c r="P66" i="44"/>
  <c r="Q66" i="44" s="1"/>
  <c r="R66" i="44" s="1"/>
  <c r="G64" i="44"/>
  <c r="E55" i="41"/>
  <c r="K64" i="44"/>
  <c r="L64" i="44"/>
  <c r="K54" i="41"/>
  <c r="I54" i="41" a="1"/>
  <c r="J54" i="41" a="1"/>
  <c r="L54" i="41"/>
  <c r="M54" i="41"/>
  <c r="G53" i="41" a="1"/>
  <c r="H53" i="41" a="1"/>
  <c r="L65" i="44" l="1"/>
  <c r="E56" i="41"/>
  <c r="K65" i="44"/>
  <c r="G65" i="44"/>
  <c r="O68" i="44"/>
  <c r="P67" i="44"/>
  <c r="Q67" i="44" s="1"/>
  <c r="R67" i="44" s="1"/>
  <c r="N66" i="44" a="1"/>
  <c r="E66" i="44" a="1"/>
  <c r="K55" i="41"/>
  <c r="M55" i="41"/>
  <c r="L55" i="41"/>
  <c r="I55" i="41" a="1"/>
  <c r="J55" i="41" a="1"/>
  <c r="H54" i="41" a="1"/>
  <c r="G54" i="41" a="1"/>
  <c r="L56" i="41" l="1"/>
  <c r="J56" i="41" a="1"/>
  <c r="K56" i="41"/>
  <c r="I56" i="41" a="1"/>
  <c r="M56" i="41"/>
  <c r="O69" i="44"/>
  <c r="P68" i="44"/>
  <c r="Q68" i="44" s="1"/>
  <c r="R68" i="44" s="1"/>
  <c r="E67" i="44" a="1"/>
  <c r="N67" i="44" a="1"/>
  <c r="K66" i="44"/>
  <c r="E57" i="41"/>
  <c r="L66" i="44"/>
  <c r="G66" i="44"/>
  <c r="H55" i="41" a="1"/>
  <c r="G55" i="41" a="1"/>
  <c r="O70" i="44" l="1"/>
  <c r="P69" i="44"/>
  <c r="Q69" i="44" s="1"/>
  <c r="R69" i="44" s="1"/>
  <c r="E68" i="44" a="1"/>
  <c r="N68" i="44" a="1"/>
  <c r="K67" i="44"/>
  <c r="E58" i="41"/>
  <c r="L67" i="44"/>
  <c r="G67" i="44"/>
  <c r="K57" i="41"/>
  <c r="I57" i="41" a="1"/>
  <c r="L57" i="41"/>
  <c r="M57" i="41"/>
  <c r="J57" i="41" a="1"/>
  <c r="G56" i="41" a="1"/>
  <c r="H56" i="41" a="1"/>
  <c r="O71" i="44" l="1"/>
  <c r="P70" i="44"/>
  <c r="Q70" i="44" s="1"/>
  <c r="R70" i="44" s="1"/>
  <c r="E69" i="44" a="1"/>
  <c r="N69" i="44" a="1"/>
  <c r="E59" i="41"/>
  <c r="K68" i="44"/>
  <c r="G68" i="44"/>
  <c r="L68" i="44"/>
  <c r="I58" i="41" a="1"/>
  <c r="M58" i="41"/>
  <c r="K58" i="41"/>
  <c r="L58" i="41"/>
  <c r="J58" i="41" a="1"/>
  <c r="G57" i="41" a="1"/>
  <c r="H57" i="41" a="1"/>
  <c r="O72" i="44" l="1"/>
  <c r="P71" i="44"/>
  <c r="Q71" i="44" s="1"/>
  <c r="R71" i="44" s="1"/>
  <c r="E70" i="44" a="1"/>
  <c r="N70" i="44" a="1"/>
  <c r="G69" i="44"/>
  <c r="K69" i="44"/>
  <c r="L69" i="44"/>
  <c r="E60" i="41"/>
  <c r="J59" i="41" a="1"/>
  <c r="L59" i="41"/>
  <c r="I59" i="41" a="1"/>
  <c r="K59" i="41"/>
  <c r="M59" i="41"/>
  <c r="G58" i="41" a="1"/>
  <c r="H58" i="41" a="1"/>
  <c r="P72" i="44" l="1"/>
  <c r="Q72" i="44" s="1"/>
  <c r="R72" i="44" s="1"/>
  <c r="O73" i="44"/>
  <c r="E71" i="44" a="1"/>
  <c r="N71" i="44" a="1"/>
  <c r="E61" i="41"/>
  <c r="K70" i="44"/>
  <c r="G70" i="44"/>
  <c r="L70" i="44"/>
  <c r="J60" i="41" a="1"/>
  <c r="M60" i="41"/>
  <c r="I60" i="41" a="1"/>
  <c r="L60" i="41"/>
  <c r="K60" i="41"/>
  <c r="H59" i="41" a="1"/>
  <c r="G59" i="41" a="1"/>
  <c r="E72" i="44" l="1" a="1"/>
  <c r="N72" i="44" a="1"/>
  <c r="P73" i="44"/>
  <c r="Q73" i="44" s="1"/>
  <c r="R73" i="44" s="1"/>
  <c r="O74" i="44"/>
  <c r="L71" i="44"/>
  <c r="E62" i="41"/>
  <c r="K71" i="44"/>
  <c r="G71" i="44"/>
  <c r="M61" i="41"/>
  <c r="I61" i="41" a="1"/>
  <c r="J61" i="41" a="1"/>
  <c r="L61" i="41"/>
  <c r="K61" i="41"/>
  <c r="H60" i="41" a="1"/>
  <c r="G60" i="41" a="1"/>
  <c r="K72" i="44" l="1"/>
  <c r="L72" i="44"/>
  <c r="G72" i="44"/>
  <c r="E63" i="41"/>
  <c r="E73" i="44" a="1"/>
  <c r="N73" i="44" a="1"/>
  <c r="O75" i="44"/>
  <c r="P74" i="44"/>
  <c r="Q74" i="44" s="1"/>
  <c r="R74" i="44" s="1"/>
  <c r="K62" i="41"/>
  <c r="I62" i="41" a="1"/>
  <c r="L62" i="41"/>
  <c r="M62" i="41"/>
  <c r="J62" i="41" a="1"/>
  <c r="H61" i="41" a="1"/>
  <c r="G61" i="41" a="1"/>
  <c r="K63" i="41" l="1"/>
  <c r="L63" i="41"/>
  <c r="J63" i="41" a="1"/>
  <c r="M63" i="41"/>
  <c r="I63" i="41" a="1"/>
  <c r="L73" i="44"/>
  <c r="K73" i="44"/>
  <c r="G73" i="44"/>
  <c r="E64" i="41"/>
  <c r="P75" i="44"/>
  <c r="Q75" i="44" s="1"/>
  <c r="R75" i="44" s="1"/>
  <c r="O76" i="44"/>
  <c r="E74" i="44" a="1"/>
  <c r="N74" i="44" a="1"/>
  <c r="H62" i="41" a="1"/>
  <c r="G62" i="41" a="1"/>
  <c r="L64" i="41" l="1"/>
  <c r="K64" i="41"/>
  <c r="I64" i="41" a="1"/>
  <c r="J64" i="41" a="1"/>
  <c r="M64" i="41"/>
  <c r="N75" i="44" a="1"/>
  <c r="E75" i="44" a="1"/>
  <c r="P76" i="44"/>
  <c r="Q76" i="44" s="1"/>
  <c r="R76" i="44" s="1"/>
  <c r="O77" i="44"/>
  <c r="K74" i="44"/>
  <c r="L74" i="44"/>
  <c r="G74" i="44"/>
  <c r="E65" i="41"/>
  <c r="G63" i="41" a="1"/>
  <c r="H63" i="41" a="1"/>
  <c r="L75" i="44" l="1"/>
  <c r="K75" i="44"/>
  <c r="E66" i="41"/>
  <c r="G75" i="44"/>
  <c r="N76" i="44" a="1"/>
  <c r="E76" i="44" a="1"/>
  <c r="P77" i="44"/>
  <c r="Q77" i="44" s="1"/>
  <c r="R77" i="44" s="1"/>
  <c r="O78" i="44"/>
  <c r="I65" i="41" a="1"/>
  <c r="M65" i="41"/>
  <c r="J65" i="41" a="1"/>
  <c r="L65" i="41"/>
  <c r="K65" i="41"/>
  <c r="G64" i="41" a="1"/>
  <c r="H64" i="41" a="1"/>
  <c r="L66" i="41" l="1"/>
  <c r="M66" i="41"/>
  <c r="J66" i="41" a="1"/>
  <c r="I66" i="41" a="1"/>
  <c r="K66" i="41"/>
  <c r="L76" i="44"/>
  <c r="E67" i="41"/>
  <c r="K76" i="44"/>
  <c r="G76" i="44"/>
  <c r="N77" i="44" a="1"/>
  <c r="E77" i="44" a="1"/>
  <c r="O79" i="44"/>
  <c r="P78" i="44"/>
  <c r="Q78" i="44" s="1"/>
  <c r="R78" i="44" s="1"/>
  <c r="G65" i="41" a="1"/>
  <c r="H65" i="41" a="1"/>
  <c r="K67" i="41" l="1"/>
  <c r="M67" i="41"/>
  <c r="L67" i="41"/>
  <c r="I67" i="41" a="1"/>
  <c r="J67" i="41" a="1"/>
  <c r="L77" i="44"/>
  <c r="E68" i="41"/>
  <c r="G77" i="44"/>
  <c r="K77" i="44"/>
  <c r="P79" i="44"/>
  <c r="Q79" i="44" s="1"/>
  <c r="R79" i="44" s="1"/>
  <c r="O80" i="44"/>
  <c r="N78" i="44" a="1"/>
  <c r="E78" i="44" a="1"/>
  <c r="H66" i="41" a="1"/>
  <c r="G66" i="41" a="1"/>
  <c r="M68" i="41" l="1"/>
  <c r="I68" i="41" a="1"/>
  <c r="J68" i="41" a="1"/>
  <c r="K68" i="41"/>
  <c r="L68" i="41"/>
  <c r="E79" i="44" a="1"/>
  <c r="N79" i="44" a="1"/>
  <c r="P80" i="44"/>
  <c r="Q80" i="44" s="1"/>
  <c r="R80" i="44" s="1"/>
  <c r="O81" i="44"/>
  <c r="K78" i="44"/>
  <c r="E69" i="41"/>
  <c r="L78" i="44"/>
  <c r="G78" i="44"/>
  <c r="H67" i="41" a="1"/>
  <c r="G67" i="41" a="1"/>
  <c r="K79" i="44" l="1"/>
  <c r="G79" i="44"/>
  <c r="L79" i="44"/>
  <c r="E70" i="41"/>
  <c r="E80" i="44" a="1"/>
  <c r="N80" i="44" a="1"/>
  <c r="O82" i="44"/>
  <c r="P81" i="44"/>
  <c r="Q81" i="44" s="1"/>
  <c r="R81" i="44" s="1"/>
  <c r="L69" i="41"/>
  <c r="J69" i="41" a="1"/>
  <c r="M69" i="41"/>
  <c r="K69" i="41"/>
  <c r="I69" i="41" a="1"/>
  <c r="G68" i="41" a="1"/>
  <c r="H68" i="41" a="1"/>
  <c r="K70" i="41" l="1"/>
  <c r="M70" i="41"/>
  <c r="I70" i="41" a="1"/>
  <c r="L70" i="41"/>
  <c r="J70" i="41" a="1"/>
  <c r="K80" i="44"/>
  <c r="G80" i="44"/>
  <c r="L80" i="44"/>
  <c r="E71" i="41"/>
  <c r="P82" i="44"/>
  <c r="Q82" i="44" s="1"/>
  <c r="R82" i="44" s="1"/>
  <c r="O83" i="44"/>
  <c r="N81" i="44" a="1"/>
  <c r="E81" i="44" a="1"/>
  <c r="H69" i="41" a="1"/>
  <c r="G69" i="41" a="1"/>
  <c r="I71" i="41" l="1" a="1"/>
  <c r="M71" i="41"/>
  <c r="K71" i="41"/>
  <c r="J71" i="41" a="1"/>
  <c r="L71" i="41"/>
  <c r="E82" i="44" a="1"/>
  <c r="N82" i="44" a="1"/>
  <c r="O84" i="44"/>
  <c r="P83" i="44"/>
  <c r="Q83" i="44" s="1"/>
  <c r="R83" i="44" s="1"/>
  <c r="K81" i="44"/>
  <c r="E72" i="41"/>
  <c r="L81" i="44"/>
  <c r="G81" i="44"/>
  <c r="H70" i="41" a="1"/>
  <c r="G70" i="41" a="1"/>
  <c r="K82" i="44" l="1"/>
  <c r="G82" i="44"/>
  <c r="L82" i="44"/>
  <c r="E73" i="41"/>
  <c r="O85" i="44"/>
  <c r="P84" i="44"/>
  <c r="Q84" i="44" s="1"/>
  <c r="R84" i="44" s="1"/>
  <c r="N83" i="44" a="1"/>
  <c r="E83" i="44" a="1"/>
  <c r="K72" i="41"/>
  <c r="J72" i="41" a="1"/>
  <c r="L72" i="41"/>
  <c r="I72" i="41" a="1"/>
  <c r="M72" i="41"/>
  <c r="G71" i="41" a="1"/>
  <c r="H71" i="41" a="1"/>
  <c r="L73" i="41" l="1"/>
  <c r="M73" i="41"/>
  <c r="K73" i="41"/>
  <c r="J73" i="41" a="1"/>
  <c r="I73" i="41" a="1"/>
  <c r="P85" i="44"/>
  <c r="Q85" i="44" s="1"/>
  <c r="R85" i="44" s="1"/>
  <c r="O86" i="44"/>
  <c r="N84" i="44" a="1"/>
  <c r="E84" i="44" a="1"/>
  <c r="L83" i="44"/>
  <c r="K83" i="44"/>
  <c r="G83" i="44"/>
  <c r="E74" i="41"/>
  <c r="G72" i="41" a="1"/>
  <c r="H72" i="41" a="1"/>
  <c r="N85" i="44" l="1" a="1"/>
  <c r="E85" i="44" a="1"/>
  <c r="O87" i="44"/>
  <c r="P86" i="44"/>
  <c r="Q86" i="44" s="1"/>
  <c r="R86" i="44" s="1"/>
  <c r="K84" i="44"/>
  <c r="E75" i="41"/>
  <c r="L84" i="44"/>
  <c r="G84" i="44"/>
  <c r="I74" i="41" a="1"/>
  <c r="M74" i="41"/>
  <c r="L74" i="41"/>
  <c r="J74" i="41" a="1"/>
  <c r="K74" i="41"/>
  <c r="G73" i="41" a="1"/>
  <c r="H73" i="41" a="1"/>
  <c r="L85" i="44" l="1"/>
  <c r="E76" i="41"/>
  <c r="K85" i="44"/>
  <c r="G85" i="44"/>
  <c r="P87" i="44"/>
  <c r="Q87" i="44" s="1"/>
  <c r="R87" i="44" s="1"/>
  <c r="O88" i="44"/>
  <c r="E86" i="44" a="1"/>
  <c r="N86" i="44" a="1"/>
  <c r="K75" i="41"/>
  <c r="J75" i="41" a="1"/>
  <c r="M75" i="41"/>
  <c r="I75" i="41" a="1"/>
  <c r="L75" i="41"/>
  <c r="H74" i="41" a="1"/>
  <c r="G74" i="41" a="1"/>
  <c r="I76" i="41" l="1" a="1"/>
  <c r="M76" i="41"/>
  <c r="J76" i="41" a="1"/>
  <c r="L76" i="41"/>
  <c r="K76" i="41"/>
  <c r="N87" i="44" a="1"/>
  <c r="E87" i="44" a="1"/>
  <c r="P88" i="44"/>
  <c r="Q88" i="44" s="1"/>
  <c r="R88" i="44" s="1"/>
  <c r="O89" i="44"/>
  <c r="K86" i="44"/>
  <c r="G86" i="44"/>
  <c r="E77" i="41"/>
  <c r="L86" i="44"/>
  <c r="G75" i="41" a="1"/>
  <c r="H75" i="41" a="1"/>
  <c r="L87" i="44" l="1"/>
  <c r="K87" i="44"/>
  <c r="G87" i="44"/>
  <c r="E78" i="41"/>
  <c r="E88" i="44" a="1"/>
  <c r="N88" i="44" a="1"/>
  <c r="P89" i="44"/>
  <c r="Q89" i="44" s="1"/>
  <c r="R89" i="44" s="1"/>
  <c r="O90" i="44"/>
  <c r="I77" i="41" a="1"/>
  <c r="L77" i="41"/>
  <c r="J77" i="41" a="1"/>
  <c r="M77" i="41"/>
  <c r="K77" i="41"/>
  <c r="G76" i="41" a="1"/>
  <c r="H76" i="41" a="1"/>
  <c r="L78" i="41" l="1"/>
  <c r="I78" i="41" a="1"/>
  <c r="M78" i="41"/>
  <c r="K78" i="41"/>
  <c r="J78" i="41" a="1"/>
  <c r="K88" i="44"/>
  <c r="E79" i="41"/>
  <c r="G88" i="44"/>
  <c r="L88" i="44"/>
  <c r="N89" i="44" a="1"/>
  <c r="E89" i="44" a="1"/>
  <c r="P90" i="44"/>
  <c r="Q90" i="44" s="1"/>
  <c r="R90" i="44" s="1"/>
  <c r="O91" i="44"/>
  <c r="G77" i="41" a="1"/>
  <c r="H77" i="41" a="1"/>
  <c r="J79" i="41" l="1" a="1"/>
  <c r="M79" i="41"/>
  <c r="K79" i="41"/>
  <c r="L79" i="41"/>
  <c r="I79" i="41" a="1"/>
  <c r="L89" i="44"/>
  <c r="G89" i="44"/>
  <c r="E80" i="41"/>
  <c r="K89" i="44"/>
  <c r="N90" i="44" a="1"/>
  <c r="E90" i="44" a="1"/>
  <c r="P91" i="44"/>
  <c r="Q91" i="44" s="1"/>
  <c r="R91" i="44" s="1"/>
  <c r="O92" i="44"/>
  <c r="G78" i="41" a="1"/>
  <c r="H78" i="41" a="1"/>
  <c r="I80" i="41" l="1" a="1"/>
  <c r="M80" i="41"/>
  <c r="J80" i="41" a="1"/>
  <c r="K80" i="41"/>
  <c r="L80" i="41"/>
  <c r="E81" i="41"/>
  <c r="K90" i="44"/>
  <c r="G90" i="44"/>
  <c r="L90" i="44"/>
  <c r="N91" i="44" a="1"/>
  <c r="E91" i="44" a="1"/>
  <c r="O93" i="44"/>
  <c r="P92" i="44"/>
  <c r="Q92" i="44" s="1"/>
  <c r="R92" i="44" s="1"/>
  <c r="G79" i="41" a="1"/>
  <c r="H79" i="41" a="1"/>
  <c r="J81" i="41" l="1" a="1"/>
  <c r="M81" i="41"/>
  <c r="K81" i="41"/>
  <c r="I81" i="41" a="1"/>
  <c r="L81" i="41"/>
  <c r="L91" i="44"/>
  <c r="E82" i="41"/>
  <c r="G91" i="44"/>
  <c r="K91" i="44"/>
  <c r="P93" i="44"/>
  <c r="Q93" i="44" s="1"/>
  <c r="R93" i="44" s="1"/>
  <c r="O94" i="44"/>
  <c r="E92" i="44" a="1"/>
  <c r="N92" i="44" a="1"/>
  <c r="H80" i="41" a="1"/>
  <c r="G80" i="41" a="1"/>
  <c r="K82" i="41" l="1"/>
  <c r="L82" i="41"/>
  <c r="J82" i="41" a="1"/>
  <c r="I82" i="41" a="1"/>
  <c r="M82" i="41"/>
  <c r="E93" i="44" a="1"/>
  <c r="N93" i="44" a="1"/>
  <c r="P94" i="44"/>
  <c r="Q94" i="44" s="1"/>
  <c r="R94" i="44" s="1"/>
  <c r="O95" i="44"/>
  <c r="L92" i="44"/>
  <c r="E83" i="41"/>
  <c r="K92" i="44"/>
  <c r="G92" i="44"/>
  <c r="G81" i="41" a="1"/>
  <c r="H81" i="41" a="1"/>
  <c r="L93" i="44" l="1"/>
  <c r="E84" i="41"/>
  <c r="G93" i="44"/>
  <c r="K93" i="44"/>
  <c r="N94" i="44" a="1"/>
  <c r="E94" i="44" a="1"/>
  <c r="P95" i="44"/>
  <c r="Q95" i="44" s="1"/>
  <c r="R95" i="44" s="1"/>
  <c r="O96" i="44"/>
  <c r="K83" i="41"/>
  <c r="I83" i="41" a="1"/>
  <c r="J83" i="41" a="1"/>
  <c r="M83" i="41"/>
  <c r="L83" i="41"/>
  <c r="G82" i="41" a="1"/>
  <c r="H82" i="41" a="1"/>
  <c r="J84" i="41" l="1" a="1"/>
  <c r="I84" i="41" a="1"/>
  <c r="M84" i="41"/>
  <c r="L84" i="41"/>
  <c r="K84" i="41"/>
  <c r="K94" i="44"/>
  <c r="L94" i="44"/>
  <c r="G94" i="44"/>
  <c r="E85" i="41"/>
  <c r="E95" i="44" a="1"/>
  <c r="N95" i="44" a="1"/>
  <c r="P96" i="44"/>
  <c r="Q96" i="44" s="1"/>
  <c r="R96" i="44" s="1"/>
  <c r="O97" i="44"/>
  <c r="G83" i="41" a="1"/>
  <c r="H83" i="41" a="1"/>
  <c r="L85" i="41" l="1"/>
  <c r="K85" i="41"/>
  <c r="I85" i="41" a="1"/>
  <c r="M85" i="41"/>
  <c r="J85" i="41" a="1"/>
  <c r="L95" i="44"/>
  <c r="E86" i="41"/>
  <c r="G95" i="44"/>
  <c r="K95" i="44"/>
  <c r="E96" i="44" a="1"/>
  <c r="N96" i="44" a="1"/>
  <c r="O98" i="44"/>
  <c r="P97" i="44"/>
  <c r="Q97" i="44" s="1"/>
  <c r="R97" i="44" s="1"/>
  <c r="G84" i="41" a="1"/>
  <c r="H84" i="41" a="1"/>
  <c r="I86" i="41" l="1" a="1"/>
  <c r="L86" i="41"/>
  <c r="J86" i="41" a="1"/>
  <c r="K86" i="41"/>
  <c r="M86" i="41"/>
  <c r="L96" i="44"/>
  <c r="G96" i="44"/>
  <c r="K96" i="44"/>
  <c r="E87" i="41"/>
  <c r="P98" i="44"/>
  <c r="Q98" i="44" s="1"/>
  <c r="R98" i="44" s="1"/>
  <c r="O99" i="44"/>
  <c r="E97" i="44" a="1"/>
  <c r="N97" i="44" a="1"/>
  <c r="G85" i="41" a="1"/>
  <c r="H85" i="41" a="1"/>
  <c r="I87" i="41" l="1" a="1"/>
  <c r="K87" i="41"/>
  <c r="J87" i="41" a="1"/>
  <c r="M87" i="41"/>
  <c r="L87" i="41"/>
  <c r="N98" i="44" a="1"/>
  <c r="E98" i="44" a="1"/>
  <c r="O100" i="44"/>
  <c r="P99" i="44"/>
  <c r="Q99" i="44" s="1"/>
  <c r="R99" i="44" s="1"/>
  <c r="K97" i="44"/>
  <c r="E88" i="41"/>
  <c r="L97" i="44"/>
  <c r="G97" i="44"/>
  <c r="H86" i="41" a="1"/>
  <c r="G86" i="41" a="1"/>
  <c r="L98" i="44" l="1"/>
  <c r="E89" i="41"/>
  <c r="G98" i="44"/>
  <c r="K98" i="44"/>
  <c r="O101" i="44"/>
  <c r="P100" i="44"/>
  <c r="Q100" i="44" s="1"/>
  <c r="R100" i="44" s="1"/>
  <c r="N99" i="44" a="1"/>
  <c r="E99" i="44" a="1"/>
  <c r="I88" i="41" a="1"/>
  <c r="L88" i="41"/>
  <c r="K88" i="41"/>
  <c r="M88" i="41"/>
  <c r="J88" i="41" a="1"/>
  <c r="G87" i="41" a="1"/>
  <c r="H87" i="41" a="1"/>
  <c r="J89" i="41" l="1" a="1"/>
  <c r="K89" i="41"/>
  <c r="I89" i="41" a="1"/>
  <c r="M89" i="41"/>
  <c r="L89" i="41"/>
  <c r="O102" i="44"/>
  <c r="P101" i="44"/>
  <c r="Q101" i="44" s="1"/>
  <c r="R101" i="44" s="1"/>
  <c r="E100" i="44" a="1"/>
  <c r="N100" i="44" a="1"/>
  <c r="L99" i="44"/>
  <c r="K99" i="44"/>
  <c r="G99" i="44"/>
  <c r="E90" i="41"/>
  <c r="H88" i="41" a="1"/>
  <c r="G88" i="41" a="1"/>
  <c r="O103" i="44" l="1"/>
  <c r="P102" i="44"/>
  <c r="Q102" i="44" s="1"/>
  <c r="R102" i="44" s="1"/>
  <c r="E101" i="44" a="1"/>
  <c r="N101" i="44" a="1"/>
  <c r="L100" i="44"/>
  <c r="G100" i="44"/>
  <c r="E91" i="41"/>
  <c r="K100" i="44"/>
  <c r="K90" i="41"/>
  <c r="L90" i="41"/>
  <c r="J90" i="41" a="1"/>
  <c r="I90" i="41" a="1"/>
  <c r="M90" i="41"/>
  <c r="H89" i="41" a="1"/>
  <c r="G89" i="41" a="1"/>
  <c r="P103" i="44" l="1"/>
  <c r="Q103" i="44" s="1"/>
  <c r="R103" i="44" s="1"/>
  <c r="O104" i="44"/>
  <c r="N102" i="44" a="1"/>
  <c r="E102" i="44" a="1"/>
  <c r="L101" i="44"/>
  <c r="E92" i="41"/>
  <c r="K101" i="44"/>
  <c r="G101" i="44"/>
  <c r="K91" i="41"/>
  <c r="L91" i="41"/>
  <c r="I91" i="41" a="1"/>
  <c r="M91" i="41"/>
  <c r="J91" i="41" a="1"/>
  <c r="H90" i="41" a="1"/>
  <c r="G90" i="41" a="1"/>
  <c r="N103" i="44" l="1" a="1"/>
  <c r="E103" i="44" a="1"/>
  <c r="P104" i="44"/>
  <c r="Q104" i="44" s="1"/>
  <c r="R104" i="44" s="1"/>
  <c r="O105" i="44"/>
  <c r="L102" i="44"/>
  <c r="G102" i="44"/>
  <c r="K102" i="44"/>
  <c r="E93" i="41"/>
  <c r="K92" i="41"/>
  <c r="M92" i="41"/>
  <c r="J92" i="41" a="1"/>
  <c r="I92" i="41" a="1"/>
  <c r="L92" i="41"/>
  <c r="H91" i="41" a="1"/>
  <c r="G91" i="41" a="1"/>
  <c r="L103" i="44" l="1"/>
  <c r="K103" i="44"/>
  <c r="G103" i="44"/>
  <c r="E94" i="41"/>
  <c r="E104" i="44" a="1"/>
  <c r="N104" i="44" a="1"/>
  <c r="O106" i="44"/>
  <c r="P105" i="44"/>
  <c r="Q105" i="44" s="1"/>
  <c r="R105" i="44" s="1"/>
  <c r="L93" i="41"/>
  <c r="M93" i="41"/>
  <c r="I93" i="41" a="1"/>
  <c r="J93" i="41" a="1"/>
  <c r="K93" i="41"/>
  <c r="H92" i="41" a="1"/>
  <c r="G92" i="41" a="1"/>
  <c r="I94" i="41" l="1" a="1"/>
  <c r="J94" i="41" a="1"/>
  <c r="K94" i="41"/>
  <c r="M94" i="41"/>
  <c r="L94" i="41"/>
  <c r="L104" i="44"/>
  <c r="K104" i="44"/>
  <c r="G104" i="44"/>
  <c r="E95" i="41"/>
  <c r="O107" i="44"/>
  <c r="P106" i="44"/>
  <c r="Q106" i="44" s="1"/>
  <c r="R106" i="44" s="1"/>
  <c r="N105" i="44" a="1"/>
  <c r="E105" i="44" a="1"/>
  <c r="G93" i="41" a="1"/>
  <c r="H93" i="41" a="1"/>
  <c r="I95" i="41" l="1" a="1"/>
  <c r="L95" i="41"/>
  <c r="J95" i="41" a="1"/>
  <c r="K95" i="41"/>
  <c r="M95" i="41"/>
  <c r="O108" i="44"/>
  <c r="P107" i="44"/>
  <c r="Q107" i="44" s="1"/>
  <c r="R107" i="44" s="1"/>
  <c r="E106" i="44" a="1"/>
  <c r="N106" i="44" a="1"/>
  <c r="L105" i="44"/>
  <c r="E96" i="41"/>
  <c r="G105" i="44"/>
  <c r="K105" i="44"/>
  <c r="G94" i="41" a="1"/>
  <c r="H94" i="41" a="1"/>
  <c r="O109" i="44" l="1"/>
  <c r="P108" i="44"/>
  <c r="Q108" i="44" s="1"/>
  <c r="R108" i="44" s="1"/>
  <c r="N107" i="44" a="1"/>
  <c r="E107" i="44" a="1"/>
  <c r="L106" i="44"/>
  <c r="K106" i="44"/>
  <c r="G106" i="44"/>
  <c r="E97" i="41"/>
  <c r="J96" i="41" a="1"/>
  <c r="L96" i="41"/>
  <c r="I96" i="41" a="1"/>
  <c r="K96" i="41"/>
  <c r="M96" i="41"/>
  <c r="G95" i="41" a="1"/>
  <c r="H95" i="41" a="1"/>
  <c r="P109" i="44" l="1"/>
  <c r="Q109" i="44" s="1"/>
  <c r="R109" i="44" s="1"/>
  <c r="O110" i="44"/>
  <c r="N108" i="44" a="1"/>
  <c r="E108" i="44" a="1"/>
  <c r="L107" i="44"/>
  <c r="E98" i="41"/>
  <c r="G107" i="44"/>
  <c r="K107" i="44"/>
  <c r="K97" i="41"/>
  <c r="I97" i="41" a="1"/>
  <c r="L97" i="41"/>
  <c r="J97" i="41" a="1"/>
  <c r="M97" i="41"/>
  <c r="G96" i="41" a="1"/>
  <c r="H96" i="41" a="1"/>
  <c r="N109" i="44" l="1" a="1"/>
  <c r="E109" i="44" a="1"/>
  <c r="O111" i="44"/>
  <c r="P110" i="44"/>
  <c r="Q110" i="44" s="1"/>
  <c r="R110" i="44" s="1"/>
  <c r="L108" i="44"/>
  <c r="G108" i="44"/>
  <c r="E99" i="41"/>
  <c r="K108" i="44"/>
  <c r="J98" i="41" a="1"/>
  <c r="L98" i="41"/>
  <c r="K98" i="41"/>
  <c r="I98" i="41" a="1"/>
  <c r="M98" i="41"/>
  <c r="H97" i="41" a="1"/>
  <c r="G97" i="41" a="1"/>
  <c r="L109" i="44" l="1"/>
  <c r="E100" i="41"/>
  <c r="G109" i="44"/>
  <c r="K109" i="44"/>
  <c r="O112" i="44"/>
  <c r="P111" i="44"/>
  <c r="Q111" i="44" s="1"/>
  <c r="R111" i="44" s="1"/>
  <c r="E110" i="44" a="1"/>
  <c r="N110" i="44" a="1"/>
  <c r="K99" i="41"/>
  <c r="L99" i="41"/>
  <c r="M99" i="41"/>
  <c r="J99" i="41" a="1"/>
  <c r="I99" i="41" a="1"/>
  <c r="H98" i="41" a="1"/>
  <c r="G98" i="41" a="1"/>
  <c r="I100" i="41" l="1" a="1"/>
  <c r="K100" i="41"/>
  <c r="M100" i="41"/>
  <c r="J100" i="41" a="1"/>
  <c r="L100" i="41"/>
  <c r="P112" i="44"/>
  <c r="Q112" i="44" s="1"/>
  <c r="R112" i="44" s="1"/>
  <c r="O113" i="44"/>
  <c r="E111" i="44" a="1"/>
  <c r="N111" i="44" a="1"/>
  <c r="L110" i="44"/>
  <c r="G110" i="44"/>
  <c r="E101" i="41"/>
  <c r="K110" i="44"/>
  <c r="H99" i="41" a="1"/>
  <c r="G99" i="41" a="1"/>
  <c r="E112" i="44" l="1" a="1"/>
  <c r="N112" i="44" a="1"/>
  <c r="P113" i="44"/>
  <c r="Q113" i="44" s="1"/>
  <c r="R113" i="44" s="1"/>
  <c r="O114" i="44"/>
  <c r="E102" i="41"/>
  <c r="K111" i="44"/>
  <c r="L111" i="44"/>
  <c r="G111" i="44"/>
  <c r="J101" i="41" a="1"/>
  <c r="L101" i="41"/>
  <c r="I101" i="41" a="1"/>
  <c r="M101" i="41"/>
  <c r="K101" i="41"/>
  <c r="H100" i="41" a="1"/>
  <c r="G100" i="41" a="1"/>
  <c r="L112" i="44" l="1"/>
  <c r="K112" i="44"/>
  <c r="G112" i="44"/>
  <c r="E103" i="41"/>
  <c r="E113" i="44" a="1"/>
  <c r="N113" i="44" a="1"/>
  <c r="P114" i="44"/>
  <c r="Q114" i="44" s="1"/>
  <c r="R114" i="44" s="1"/>
  <c r="O115" i="44"/>
  <c r="M102" i="41"/>
  <c r="I102" i="41" a="1"/>
  <c r="L102" i="41"/>
  <c r="J102" i="41" a="1"/>
  <c r="K102" i="41"/>
  <c r="H101" i="41" a="1"/>
  <c r="G101" i="41" a="1"/>
  <c r="I103" i="41" l="1" a="1"/>
  <c r="L103" i="41"/>
  <c r="J103" i="41" a="1"/>
  <c r="K103" i="41"/>
  <c r="M103" i="41"/>
  <c r="L113" i="44"/>
  <c r="K113" i="44"/>
  <c r="G113" i="44"/>
  <c r="E104" i="41"/>
  <c r="E114" i="44" a="1"/>
  <c r="N114" i="44" a="1"/>
  <c r="O116" i="44"/>
  <c r="P115" i="44"/>
  <c r="Q115" i="44" s="1"/>
  <c r="R115" i="44" s="1"/>
  <c r="G102" i="41" a="1"/>
  <c r="H102" i="41" a="1"/>
  <c r="I104" i="41" l="1" a="1"/>
  <c r="M104" i="41"/>
  <c r="L104" i="41"/>
  <c r="J104" i="41" a="1"/>
  <c r="K104" i="41"/>
  <c r="L114" i="44"/>
  <c r="G114" i="44"/>
  <c r="K114" i="44"/>
  <c r="E105" i="41"/>
  <c r="P116" i="44"/>
  <c r="Q116" i="44" s="1"/>
  <c r="R116" i="44" s="1"/>
  <c r="O117" i="44"/>
  <c r="E115" i="44" a="1"/>
  <c r="N115" i="44" a="1"/>
  <c r="G103" i="41" a="1"/>
  <c r="H103" i="41" a="1"/>
  <c r="I105" i="41" l="1" a="1"/>
  <c r="L105" i="41"/>
  <c r="J105" i="41" a="1"/>
  <c r="M105" i="41"/>
  <c r="K105" i="41"/>
  <c r="E116" i="44" a="1"/>
  <c r="N116" i="44" a="1"/>
  <c r="O118" i="44"/>
  <c r="P117" i="44"/>
  <c r="Q117" i="44" s="1"/>
  <c r="R117" i="44" s="1"/>
  <c r="K115" i="44"/>
  <c r="G115" i="44"/>
  <c r="L115" i="44"/>
  <c r="E106" i="41"/>
  <c r="H104" i="41" a="1"/>
  <c r="G104" i="41" a="1"/>
  <c r="K116" i="44" l="1"/>
  <c r="E107" i="41"/>
  <c r="G116" i="44"/>
  <c r="L116" i="44"/>
  <c r="P118" i="44"/>
  <c r="Q118" i="44" s="1"/>
  <c r="R118" i="44" s="1"/>
  <c r="O119" i="44"/>
  <c r="N117" i="44" a="1"/>
  <c r="E117" i="44" a="1"/>
  <c r="K106" i="41"/>
  <c r="M106" i="41"/>
  <c r="L106" i="41"/>
  <c r="J106" i="41" a="1"/>
  <c r="I106" i="41" a="1"/>
  <c r="H105" i="41" a="1"/>
  <c r="G105" i="41" a="1"/>
  <c r="J107" i="41" l="1" a="1"/>
  <c r="L107" i="41"/>
  <c r="I107" i="41" a="1"/>
  <c r="M107" i="41"/>
  <c r="K107" i="41"/>
  <c r="E118" i="44" a="1"/>
  <c r="N118" i="44" a="1"/>
  <c r="O120" i="44"/>
  <c r="P119" i="44"/>
  <c r="Q119" i="44" s="1"/>
  <c r="R119" i="44" s="1"/>
  <c r="K117" i="44"/>
  <c r="G117" i="44"/>
  <c r="E108" i="41"/>
  <c r="L117" i="44"/>
  <c r="H106" i="41" a="1"/>
  <c r="G106" i="41" a="1"/>
  <c r="K118" i="44" l="1"/>
  <c r="E109" i="41"/>
  <c r="L118" i="44"/>
  <c r="G118" i="44"/>
  <c r="P120" i="44"/>
  <c r="Q120" i="44" s="1"/>
  <c r="R120" i="44" s="1"/>
  <c r="O121" i="44"/>
  <c r="N119" i="44" a="1"/>
  <c r="E119" i="44" a="1"/>
  <c r="I108" i="41" a="1"/>
  <c r="L108" i="41"/>
  <c r="M108" i="41"/>
  <c r="K108" i="41"/>
  <c r="J108" i="41" a="1"/>
  <c r="G107" i="41" a="1"/>
  <c r="H107" i="41" a="1"/>
  <c r="M109" i="41" l="1"/>
  <c r="I109" i="41" a="1"/>
  <c r="J109" i="41" a="1"/>
  <c r="K109" i="41"/>
  <c r="L109" i="41"/>
  <c r="N120" i="44" a="1"/>
  <c r="E120" i="44" a="1"/>
  <c r="P121" i="44"/>
  <c r="Q121" i="44" s="1"/>
  <c r="R121" i="44" s="1"/>
  <c r="O122" i="44"/>
  <c r="E110" i="41"/>
  <c r="K119" i="44"/>
  <c r="G119" i="44"/>
  <c r="L119" i="44"/>
  <c r="H108" i="41" a="1"/>
  <c r="G108" i="41" a="1"/>
  <c r="K120" i="44" l="1"/>
  <c r="G120" i="44"/>
  <c r="E111" i="41"/>
  <c r="L120" i="44"/>
  <c r="E121" i="44" a="1"/>
  <c r="N121" i="44" a="1"/>
  <c r="P122" i="44"/>
  <c r="Q122" i="44" s="1"/>
  <c r="R122" i="44" s="1"/>
  <c r="O123" i="44"/>
  <c r="M110" i="41"/>
  <c r="I110" i="41" a="1"/>
  <c r="K110" i="41"/>
  <c r="J110" i="41" a="1"/>
  <c r="L110" i="41"/>
  <c r="H109" i="41" a="1"/>
  <c r="G109" i="41" a="1"/>
  <c r="K111" i="41" l="1"/>
  <c r="M111" i="41"/>
  <c r="L111" i="41"/>
  <c r="I111" i="41" a="1"/>
  <c r="J111" i="41" a="1"/>
  <c r="L121" i="44"/>
  <c r="E112" i="41"/>
  <c r="G121" i="44"/>
  <c r="K121" i="44"/>
  <c r="E122" i="44" a="1"/>
  <c r="N122" i="44" a="1"/>
  <c r="O124" i="44"/>
  <c r="P123" i="44"/>
  <c r="Q123" i="44" s="1"/>
  <c r="R123" i="44" s="1"/>
  <c r="G110" i="41" a="1"/>
  <c r="H110" i="41" a="1"/>
  <c r="J112" i="41" l="1" a="1"/>
  <c r="M112" i="41"/>
  <c r="L112" i="41"/>
  <c r="I112" i="41" a="1"/>
  <c r="K112" i="41"/>
  <c r="K122" i="44"/>
  <c r="L122" i="44"/>
  <c r="E113" i="41"/>
  <c r="G122" i="44"/>
  <c r="O125" i="44"/>
  <c r="P124" i="44"/>
  <c r="Q124" i="44" s="1"/>
  <c r="R124" i="44" s="1"/>
  <c r="N123" i="44" a="1"/>
  <c r="E123" i="44" a="1"/>
  <c r="G111" i="41" a="1"/>
  <c r="H111" i="41" a="1"/>
  <c r="J113" i="41" l="1" a="1"/>
  <c r="L113" i="41"/>
  <c r="K113" i="41"/>
  <c r="I113" i="41" a="1"/>
  <c r="M113" i="41"/>
  <c r="O126" i="44"/>
  <c r="P125" i="44"/>
  <c r="Q125" i="44" s="1"/>
  <c r="R125" i="44" s="1"/>
  <c r="E124" i="44" a="1"/>
  <c r="N124" i="44" a="1"/>
  <c r="K123" i="44"/>
  <c r="E114" i="41"/>
  <c r="L123" i="44"/>
  <c r="G123" i="44"/>
  <c r="H112" i="41" a="1"/>
  <c r="G112" i="41" a="1"/>
  <c r="P126" i="44" l="1"/>
  <c r="Q126" i="44" s="1"/>
  <c r="R126" i="44" s="1"/>
  <c r="O127" i="44"/>
  <c r="E125" i="44" a="1"/>
  <c r="N125" i="44" a="1"/>
  <c r="K124" i="44"/>
  <c r="G124" i="44"/>
  <c r="L124" i="44"/>
  <c r="E115" i="41"/>
  <c r="J114" i="41" a="1"/>
  <c r="I114" i="41" a="1"/>
  <c r="M114" i="41"/>
  <c r="K114" i="41"/>
  <c r="L114" i="41"/>
  <c r="H113" i="41" a="1"/>
  <c r="G113" i="41" a="1"/>
  <c r="E126" i="44" l="1" a="1"/>
  <c r="N126" i="44" a="1"/>
  <c r="O128" i="44"/>
  <c r="P127" i="44"/>
  <c r="Q127" i="44" s="1"/>
  <c r="R127" i="44" s="1"/>
  <c r="K125" i="44"/>
  <c r="E116" i="41"/>
  <c r="G125" i="44"/>
  <c r="L125" i="44"/>
  <c r="M115" i="41"/>
  <c r="L115" i="41"/>
  <c r="I115" i="41" a="1"/>
  <c r="K115" i="41"/>
  <c r="J115" i="41" a="1"/>
  <c r="G114" i="41" a="1"/>
  <c r="H114" i="41" a="1"/>
  <c r="K126" i="44" l="1"/>
  <c r="E117" i="41"/>
  <c r="L126" i="44"/>
  <c r="G126" i="44"/>
  <c r="O129" i="44"/>
  <c r="P128" i="44"/>
  <c r="Q128" i="44" s="1"/>
  <c r="R128" i="44" s="1"/>
  <c r="E127" i="44" a="1"/>
  <c r="N127" i="44" a="1"/>
  <c r="L116" i="41"/>
  <c r="I116" i="41" a="1"/>
  <c r="J116" i="41" a="1"/>
  <c r="M116" i="41"/>
  <c r="K116" i="41"/>
  <c r="G115" i="41" a="1"/>
  <c r="H115" i="41" a="1"/>
  <c r="M117" i="41" l="1"/>
  <c r="L117" i="41"/>
  <c r="K117" i="41"/>
  <c r="I117" i="41" a="1"/>
  <c r="J117" i="41" a="1"/>
  <c r="O130" i="44"/>
  <c r="P129" i="44"/>
  <c r="Q129" i="44" s="1"/>
  <c r="R129" i="44" s="1"/>
  <c r="N128" i="44" a="1"/>
  <c r="E128" i="44" a="1"/>
  <c r="L127" i="44"/>
  <c r="G127" i="44"/>
  <c r="E118" i="41"/>
  <c r="K127" i="44"/>
  <c r="H116" i="41" a="1"/>
  <c r="G116" i="41" a="1"/>
  <c r="P130" i="44" l="1"/>
  <c r="Q130" i="44" s="1"/>
  <c r="R130" i="44" s="1"/>
  <c r="O131" i="44"/>
  <c r="N129" i="44" a="1"/>
  <c r="E129" i="44" a="1"/>
  <c r="E119" i="41"/>
  <c r="G128" i="44"/>
  <c r="L128" i="44"/>
  <c r="K128" i="44"/>
  <c r="I118" i="41" a="1"/>
  <c r="L118" i="41"/>
  <c r="K118" i="41"/>
  <c r="M118" i="41"/>
  <c r="J118" i="41" a="1"/>
  <c r="H117" i="41" a="1"/>
  <c r="G117" i="41" a="1"/>
  <c r="E130" i="44" l="1" a="1"/>
  <c r="N130" i="44" a="1"/>
  <c r="P131" i="44"/>
  <c r="Q131" i="44" s="1"/>
  <c r="R131" i="44" s="1"/>
  <c r="O132" i="44"/>
  <c r="K129" i="44"/>
  <c r="L129" i="44"/>
  <c r="E120" i="41"/>
  <c r="G129" i="44"/>
  <c r="J119" i="41" a="1"/>
  <c r="I119" i="41" a="1"/>
  <c r="K119" i="41"/>
  <c r="L119" i="41"/>
  <c r="M119" i="41"/>
  <c r="H118" i="41" a="1"/>
  <c r="G118" i="41" a="1"/>
  <c r="L130" i="44" l="1"/>
  <c r="G130" i="44"/>
  <c r="K130" i="44"/>
  <c r="E121" i="41"/>
  <c r="N131" i="44" a="1"/>
  <c r="E131" i="44" a="1"/>
  <c r="O133" i="44"/>
  <c r="P132" i="44"/>
  <c r="Q132" i="44" s="1"/>
  <c r="R132" i="44" s="1"/>
  <c r="L120" i="41"/>
  <c r="I120" i="41" a="1"/>
  <c r="K120" i="41"/>
  <c r="M120" i="41"/>
  <c r="J120" i="41" a="1"/>
  <c r="H119" i="41" a="1"/>
  <c r="G119" i="41" a="1"/>
  <c r="L121" i="41" l="1"/>
  <c r="M121" i="41"/>
  <c r="I121" i="41" a="1"/>
  <c r="K121" i="41"/>
  <c r="J121" i="41" a="1"/>
  <c r="E122" i="41"/>
  <c r="G131" i="44"/>
  <c r="K131" i="44"/>
  <c r="L131" i="44"/>
  <c r="P133" i="44"/>
  <c r="Q133" i="44" s="1"/>
  <c r="R133" i="44" s="1"/>
  <c r="O134" i="44"/>
  <c r="N132" i="44" a="1"/>
  <c r="E132" i="44" a="1"/>
  <c r="G120" i="41" a="1"/>
  <c r="H120" i="41" a="1"/>
  <c r="M122" i="41" l="1"/>
  <c r="J122" i="41" a="1"/>
  <c r="K122" i="41"/>
  <c r="L122" i="41"/>
  <c r="I122" i="41" a="1"/>
  <c r="N133" i="44" a="1"/>
  <c r="E133" i="44" a="1"/>
  <c r="O135" i="44"/>
  <c r="P134" i="44"/>
  <c r="Q134" i="44" s="1"/>
  <c r="R134" i="44" s="1"/>
  <c r="K132" i="44"/>
  <c r="E123" i="41"/>
  <c r="L132" i="44"/>
  <c r="G132" i="44"/>
  <c r="G121" i="41" a="1"/>
  <c r="H121" i="41" a="1"/>
  <c r="G133" i="44" l="1"/>
  <c r="E124" i="41"/>
  <c r="L133" i="44"/>
  <c r="K133" i="44"/>
  <c r="P135" i="44"/>
  <c r="Q135" i="44" s="1"/>
  <c r="R135" i="44" s="1"/>
  <c r="O136" i="44"/>
  <c r="N134" i="44" a="1"/>
  <c r="E134" i="44" a="1"/>
  <c r="I123" i="41" a="1"/>
  <c r="L123" i="41"/>
  <c r="K123" i="41"/>
  <c r="J123" i="41" a="1"/>
  <c r="M123" i="41"/>
  <c r="G122" i="41" a="1"/>
  <c r="H122" i="41" a="1"/>
  <c r="M124" i="41" l="1"/>
  <c r="L124" i="41"/>
  <c r="I124" i="41" a="1"/>
  <c r="K124" i="41"/>
  <c r="J124" i="41" a="1"/>
  <c r="N135" i="44" a="1"/>
  <c r="E135" i="44" a="1"/>
  <c r="P136" i="44"/>
  <c r="Q136" i="44" s="1"/>
  <c r="R136" i="44" s="1"/>
  <c r="O137" i="44"/>
  <c r="L134" i="44"/>
  <c r="E125" i="41"/>
  <c r="K134" i="44"/>
  <c r="G134" i="44"/>
  <c r="G123" i="41" a="1"/>
  <c r="H123" i="41" a="1"/>
  <c r="L135" i="44" l="1"/>
  <c r="G135" i="44"/>
  <c r="E126" i="41"/>
  <c r="K135" i="44"/>
  <c r="N136" i="44" a="1"/>
  <c r="E136" i="44" a="1"/>
  <c r="P137" i="44"/>
  <c r="Q137" i="44" s="1"/>
  <c r="R137" i="44" s="1"/>
  <c r="O138" i="44"/>
  <c r="I125" i="41" a="1"/>
  <c r="L125" i="41"/>
  <c r="M125" i="41"/>
  <c r="K125" i="41"/>
  <c r="J125" i="41" a="1"/>
  <c r="H124" i="41" a="1"/>
  <c r="G124" i="41" a="1"/>
  <c r="J126" i="41" l="1" a="1"/>
  <c r="K126" i="41"/>
  <c r="I126" i="41" a="1"/>
  <c r="L126" i="41"/>
  <c r="M126" i="41"/>
  <c r="L136" i="44"/>
  <c r="E127" i="41"/>
  <c r="K136" i="44"/>
  <c r="G136" i="44"/>
  <c r="N137" i="44" a="1"/>
  <c r="E137" i="44" a="1"/>
  <c r="P138" i="44"/>
  <c r="Q138" i="44" s="1"/>
  <c r="R138" i="44" s="1"/>
  <c r="O139" i="44"/>
  <c r="H125" i="41" a="1"/>
  <c r="G125" i="41" a="1"/>
  <c r="J127" i="41" l="1" a="1"/>
  <c r="I127" i="41" a="1"/>
  <c r="L127" i="41"/>
  <c r="K127" i="41"/>
  <c r="M127" i="41"/>
  <c r="G137" i="44"/>
  <c r="E128" i="41"/>
  <c r="K137" i="44"/>
  <c r="L137" i="44"/>
  <c r="N138" i="44" a="1"/>
  <c r="E138" i="44" a="1"/>
  <c r="O140" i="44"/>
  <c r="P139" i="44"/>
  <c r="Q139" i="44" s="1"/>
  <c r="R139" i="44" s="1"/>
  <c r="H126" i="41" a="1"/>
  <c r="G126" i="41" a="1"/>
  <c r="K128" i="41" l="1"/>
  <c r="M128" i="41"/>
  <c r="L128" i="41"/>
  <c r="I128" i="41" a="1"/>
  <c r="J128" i="41" a="1"/>
  <c r="K138" i="44"/>
  <c r="E129" i="41"/>
  <c r="L138" i="44"/>
  <c r="G138" i="44"/>
  <c r="O141" i="44"/>
  <c r="P140" i="44"/>
  <c r="Q140" i="44" s="1"/>
  <c r="R140" i="44" s="1"/>
  <c r="E139" i="44" a="1"/>
  <c r="N139" i="44" a="1"/>
  <c r="G127" i="41" a="1"/>
  <c r="H127" i="41" a="1"/>
  <c r="K129" i="41" l="1"/>
  <c r="M129" i="41"/>
  <c r="J129" i="41" a="1"/>
  <c r="I129" i="41" a="1"/>
  <c r="L129" i="41"/>
  <c r="O142" i="44"/>
  <c r="P141" i="44"/>
  <c r="Q141" i="44" s="1"/>
  <c r="R141" i="44" s="1"/>
  <c r="E140" i="44" a="1"/>
  <c r="N140" i="44" a="1"/>
  <c r="G139" i="44"/>
  <c r="K139" i="44"/>
  <c r="L139" i="44"/>
  <c r="E130" i="41"/>
  <c r="G128" i="41" a="1"/>
  <c r="H128" i="41" a="1"/>
  <c r="O143" i="44" l="1"/>
  <c r="P142" i="44"/>
  <c r="Q142" i="44" s="1"/>
  <c r="R142" i="44" s="1"/>
  <c r="N141" i="44" a="1"/>
  <c r="E141" i="44" a="1"/>
  <c r="G140" i="44"/>
  <c r="L140" i="44"/>
  <c r="E131" i="41"/>
  <c r="K140" i="44"/>
  <c r="L130" i="41"/>
  <c r="K130" i="41"/>
  <c r="I130" i="41" a="1"/>
  <c r="M130" i="41"/>
  <c r="J130" i="41" a="1"/>
  <c r="G129" i="41" a="1"/>
  <c r="H129" i="41" a="1"/>
  <c r="P143" i="44" l="1"/>
  <c r="Q143" i="44" s="1"/>
  <c r="R143" i="44" s="1"/>
  <c r="O144" i="44"/>
  <c r="E142" i="44" a="1"/>
  <c r="N142" i="44" a="1"/>
  <c r="L141" i="44"/>
  <c r="E132" i="41"/>
  <c r="K141" i="44"/>
  <c r="G141" i="44"/>
  <c r="J131" i="41" a="1"/>
  <c r="L131" i="41"/>
  <c r="M131" i="41"/>
  <c r="I131" i="41" a="1"/>
  <c r="K131" i="41"/>
  <c r="H130" i="41" a="1"/>
  <c r="G130" i="41" a="1"/>
  <c r="E143" i="44" l="1" a="1"/>
  <c r="N143" i="44" a="1"/>
  <c r="P144" i="44"/>
  <c r="Q144" i="44" s="1"/>
  <c r="R144" i="44" s="1"/>
  <c r="O145" i="44"/>
  <c r="K142" i="44"/>
  <c r="E133" i="41"/>
  <c r="L142" i="44"/>
  <c r="G142" i="44"/>
  <c r="K132" i="41"/>
  <c r="M132" i="41"/>
  <c r="J132" i="41" a="1"/>
  <c r="L132" i="41"/>
  <c r="I132" i="41" a="1"/>
  <c r="H131" i="41" a="1"/>
  <c r="G131" i="41" a="1"/>
  <c r="E134" i="41" l="1"/>
  <c r="G143" i="44"/>
  <c r="K143" i="44"/>
  <c r="L143" i="44"/>
  <c r="N144" i="44" a="1"/>
  <c r="E144" i="44" a="1"/>
  <c r="O146" i="44"/>
  <c r="P145" i="44"/>
  <c r="Q145" i="44" s="1"/>
  <c r="R145" i="44" s="1"/>
  <c r="I133" i="41" a="1"/>
  <c r="J133" i="41" a="1"/>
  <c r="M133" i="41"/>
  <c r="L133" i="41"/>
  <c r="K133" i="41"/>
  <c r="H132" i="41" a="1"/>
  <c r="G132" i="41" a="1"/>
  <c r="L134" i="41" l="1"/>
  <c r="M134" i="41"/>
  <c r="I134" i="41" a="1"/>
  <c r="J134" i="41" a="1"/>
  <c r="K134" i="41"/>
  <c r="G144" i="44"/>
  <c r="K144" i="44"/>
  <c r="L144" i="44"/>
  <c r="E135" i="41"/>
  <c r="P146" i="44"/>
  <c r="Q146" i="44" s="1"/>
  <c r="R146" i="44" s="1"/>
  <c r="O147" i="44"/>
  <c r="E145" i="44" a="1"/>
  <c r="N145" i="44" a="1"/>
  <c r="G133" i="41" a="1"/>
  <c r="H133" i="41" a="1"/>
  <c r="K135" i="41" l="1"/>
  <c r="M135" i="41"/>
  <c r="J135" i="41" a="1"/>
  <c r="I135" i="41" a="1"/>
  <c r="L135" i="41"/>
  <c r="N146" i="44" a="1"/>
  <c r="E146" i="44" a="1"/>
  <c r="P147" i="44"/>
  <c r="Q147" i="44" s="1"/>
  <c r="R147" i="44" s="1"/>
  <c r="O148" i="44"/>
  <c r="K145" i="44"/>
  <c r="L145" i="44"/>
  <c r="E136" i="41"/>
  <c r="G145" i="44"/>
  <c r="H134" i="41" a="1"/>
  <c r="G134" i="41" a="1"/>
  <c r="E137" i="41" l="1"/>
  <c r="L146" i="44"/>
  <c r="K146" i="44"/>
  <c r="G146" i="44"/>
  <c r="E147" i="44" a="1"/>
  <c r="N147" i="44" a="1"/>
  <c r="P148" i="44"/>
  <c r="Q148" i="44" s="1"/>
  <c r="R148" i="44" s="1"/>
  <c r="O149" i="44"/>
  <c r="J136" i="41" a="1"/>
  <c r="M136" i="41"/>
  <c r="I136" i="41" a="1"/>
  <c r="L136" i="41"/>
  <c r="K136" i="41"/>
  <c r="H135" i="41" a="1"/>
  <c r="G135" i="41" a="1"/>
  <c r="M137" i="41" l="1"/>
  <c r="I137" i="41" a="1"/>
  <c r="L137" i="41"/>
  <c r="K137" i="41"/>
  <c r="J137" i="41" a="1"/>
  <c r="E138" i="41"/>
  <c r="G147" i="44"/>
  <c r="K147" i="44"/>
  <c r="L147" i="44"/>
  <c r="E148" i="44" a="1"/>
  <c r="N148" i="44" a="1"/>
  <c r="O150" i="44"/>
  <c r="P149" i="44"/>
  <c r="Q149" i="44" s="1"/>
  <c r="R149" i="44" s="1"/>
  <c r="G136" i="41" a="1"/>
  <c r="H136" i="41" a="1"/>
  <c r="J138" i="41" l="1" a="1"/>
  <c r="I138" i="41" a="1"/>
  <c r="K138" i="41"/>
  <c r="L138" i="41"/>
  <c r="M138" i="41"/>
  <c r="K148" i="44"/>
  <c r="L148" i="44"/>
  <c r="G148" i="44"/>
  <c r="E139" i="41"/>
  <c r="O151" i="44"/>
  <c r="P150" i="44"/>
  <c r="Q150" i="44" s="1"/>
  <c r="R150" i="44" s="1"/>
  <c r="N149" i="44" a="1"/>
  <c r="E149" i="44" a="1"/>
  <c r="G137" i="41" a="1"/>
  <c r="H137" i="41" a="1"/>
  <c r="M139" i="41" l="1"/>
  <c r="K139" i="41"/>
  <c r="L139" i="41"/>
  <c r="I139" i="41" a="1"/>
  <c r="J139" i="41" a="1"/>
  <c r="O152" i="44"/>
  <c r="P151" i="44"/>
  <c r="Q151" i="44" s="1"/>
  <c r="R151" i="44" s="1"/>
  <c r="E150" i="44" a="1"/>
  <c r="N150" i="44" a="1"/>
  <c r="K149" i="44"/>
  <c r="L149" i="44"/>
  <c r="G149" i="44"/>
  <c r="E140" i="41"/>
  <c r="H138" i="41" a="1"/>
  <c r="G138" i="41" a="1"/>
  <c r="P152" i="44" l="1"/>
  <c r="Q152" i="44" s="1"/>
  <c r="R152" i="44" s="1"/>
  <c r="O153" i="44"/>
  <c r="E151" i="44" a="1"/>
  <c r="N151" i="44" a="1"/>
  <c r="L150" i="44"/>
  <c r="E141" i="41"/>
  <c r="G150" i="44"/>
  <c r="K150" i="44"/>
  <c r="J140" i="41" a="1"/>
  <c r="K140" i="41"/>
  <c r="I140" i="41" a="1"/>
  <c r="L140" i="41"/>
  <c r="M140" i="41"/>
  <c r="H139" i="41" a="1"/>
  <c r="G139" i="41" a="1"/>
  <c r="N152" i="44" l="1" a="1"/>
  <c r="E152" i="44" a="1"/>
  <c r="O154" i="44"/>
  <c r="P153" i="44"/>
  <c r="Q153" i="44" s="1"/>
  <c r="R153" i="44" s="1"/>
  <c r="K151" i="44"/>
  <c r="L151" i="44"/>
  <c r="G151" i="44"/>
  <c r="E142" i="41"/>
  <c r="I141" i="41" a="1"/>
  <c r="L141" i="41"/>
  <c r="M141" i="41"/>
  <c r="K141" i="41"/>
  <c r="J141" i="41" a="1"/>
  <c r="G140" i="41" a="1"/>
  <c r="H140" i="41" a="1"/>
  <c r="K152" i="44" l="1"/>
  <c r="G152" i="44"/>
  <c r="L152" i="44"/>
  <c r="E143" i="41"/>
  <c r="O155" i="44"/>
  <c r="P154" i="44"/>
  <c r="Q154" i="44" s="1"/>
  <c r="R154" i="44" s="1"/>
  <c r="N153" i="44" a="1"/>
  <c r="E153" i="44" a="1"/>
  <c r="M142" i="41"/>
  <c r="I142" i="41" a="1"/>
  <c r="J142" i="41" a="1"/>
  <c r="L142" i="41"/>
  <c r="K142" i="41"/>
  <c r="H141" i="41" a="1"/>
  <c r="G141" i="41" a="1"/>
  <c r="J143" i="41" l="1" a="1"/>
  <c r="K143" i="41"/>
  <c r="M143" i="41"/>
  <c r="I143" i="41" a="1"/>
  <c r="L143" i="41"/>
  <c r="O156" i="44"/>
  <c r="P155" i="44"/>
  <c r="Q155" i="44" s="1"/>
  <c r="R155" i="44" s="1"/>
  <c r="E154" i="44" a="1"/>
  <c r="N154" i="44" a="1"/>
  <c r="L153" i="44"/>
  <c r="G153" i="44"/>
  <c r="K153" i="44"/>
  <c r="E144" i="41"/>
  <c r="G142" i="41" a="1"/>
  <c r="H142" i="41" a="1"/>
  <c r="P156" i="44" l="1"/>
  <c r="Q156" i="44" s="1"/>
  <c r="R156" i="44" s="1"/>
  <c r="O157" i="44"/>
  <c r="E155" i="44" a="1"/>
  <c r="N155" i="44" a="1"/>
  <c r="K154" i="44"/>
  <c r="G154" i="44"/>
  <c r="L154" i="44"/>
  <c r="E145" i="41"/>
  <c r="J144" i="41" a="1"/>
  <c r="M144" i="41"/>
  <c r="K144" i="41"/>
  <c r="I144" i="41" a="1"/>
  <c r="L144" i="41"/>
  <c r="G143" i="41" a="1"/>
  <c r="H143" i="41" a="1"/>
  <c r="E156" i="44" l="1" a="1"/>
  <c r="N156" i="44" a="1"/>
  <c r="O158" i="44"/>
  <c r="P157" i="44"/>
  <c r="Q157" i="44" s="1"/>
  <c r="R157" i="44" s="1"/>
  <c r="K155" i="44"/>
  <c r="L155" i="44"/>
  <c r="G155" i="44"/>
  <c r="E146" i="41"/>
  <c r="K145" i="41"/>
  <c r="I145" i="41" a="1"/>
  <c r="L145" i="41"/>
  <c r="J145" i="41" a="1"/>
  <c r="M145" i="41"/>
  <c r="H144" i="41" a="1"/>
  <c r="G144" i="41" a="1"/>
  <c r="K156" i="44" l="1"/>
  <c r="E147" i="41"/>
  <c r="G156" i="44"/>
  <c r="L156" i="44"/>
  <c r="O159" i="44"/>
  <c r="P158" i="44"/>
  <c r="Q158" i="44" s="1"/>
  <c r="R158" i="44" s="1"/>
  <c r="E157" i="44" a="1"/>
  <c r="N157" i="44" a="1"/>
  <c r="J146" i="41" a="1"/>
  <c r="L146" i="41"/>
  <c r="M146" i="41"/>
  <c r="I146" i="41" a="1"/>
  <c r="K146" i="41"/>
  <c r="G145" i="41" a="1"/>
  <c r="H145" i="41" a="1"/>
  <c r="K147" i="41" l="1"/>
  <c r="J147" i="41" a="1"/>
  <c r="I147" i="41" a="1"/>
  <c r="M147" i="41"/>
  <c r="L147" i="41"/>
  <c r="O160" i="44"/>
  <c r="P159" i="44"/>
  <c r="Q159" i="44" s="1"/>
  <c r="R159" i="44" s="1"/>
  <c r="N158" i="44" a="1"/>
  <c r="E158" i="44" a="1"/>
  <c r="K157" i="44"/>
  <c r="L157" i="44"/>
  <c r="E148" i="41"/>
  <c r="G157" i="44"/>
  <c r="H146" i="41" a="1"/>
  <c r="G146" i="41" a="1"/>
  <c r="P160" i="44" l="1"/>
  <c r="Q160" i="44" s="1"/>
  <c r="R160" i="44" s="1"/>
  <c r="O161" i="44"/>
  <c r="N159" i="44" a="1"/>
  <c r="E159" i="44" a="1"/>
  <c r="G158" i="44"/>
  <c r="K158" i="44"/>
  <c r="L158" i="44"/>
  <c r="E149" i="41"/>
  <c r="J148" i="41" a="1"/>
  <c r="K148" i="41"/>
  <c r="L148" i="41"/>
  <c r="M148" i="41"/>
  <c r="I148" i="41" a="1"/>
  <c r="G147" i="41" a="1"/>
  <c r="H147" i="41" a="1"/>
  <c r="N160" i="44" l="1" a="1"/>
  <c r="E160" i="44" a="1"/>
  <c r="P161" i="44"/>
  <c r="Q161" i="44" s="1"/>
  <c r="R161" i="44" s="1"/>
  <c r="O162" i="44"/>
  <c r="G159" i="44"/>
  <c r="L159" i="44"/>
  <c r="K159" i="44"/>
  <c r="E150" i="41"/>
  <c r="J149" i="41" a="1"/>
  <c r="I149" i="41" a="1"/>
  <c r="M149" i="41"/>
  <c r="L149" i="41"/>
  <c r="K149" i="41"/>
  <c r="H148" i="41" a="1"/>
  <c r="G148" i="41" a="1"/>
  <c r="L160" i="44" l="1"/>
  <c r="E151" i="41"/>
  <c r="K160" i="44"/>
  <c r="G160" i="44"/>
  <c r="E161" i="44" a="1"/>
  <c r="N161" i="44" a="1"/>
  <c r="P162" i="44"/>
  <c r="Q162" i="44" s="1"/>
  <c r="R162" i="44" s="1"/>
  <c r="O163" i="44"/>
  <c r="J150" i="41" a="1"/>
  <c r="M150" i="41"/>
  <c r="K150" i="41"/>
  <c r="L150" i="41"/>
  <c r="I150" i="41" a="1"/>
  <c r="H149" i="41" a="1"/>
  <c r="G149" i="41" a="1"/>
  <c r="J151" i="41" l="1" a="1"/>
  <c r="I151" i="41" a="1"/>
  <c r="L151" i="41"/>
  <c r="K151" i="41"/>
  <c r="M151" i="41"/>
  <c r="K161" i="44"/>
  <c r="L161" i="44"/>
  <c r="G161" i="44"/>
  <c r="E152" i="41"/>
  <c r="N162" i="44" a="1"/>
  <c r="E162" i="44" a="1"/>
  <c r="P163" i="44"/>
  <c r="Q163" i="44" s="1"/>
  <c r="R163" i="44" s="1"/>
  <c r="O164" i="44"/>
  <c r="G150" i="41" a="1"/>
  <c r="H150" i="41" a="1"/>
  <c r="L152" i="41" l="1"/>
  <c r="M152" i="41"/>
  <c r="I152" i="41" a="1"/>
  <c r="K152" i="41"/>
  <c r="J152" i="41" a="1"/>
  <c r="G162" i="44"/>
  <c r="E153" i="41"/>
  <c r="K162" i="44"/>
  <c r="L162" i="44"/>
  <c r="E163" i="44" a="1"/>
  <c r="N163" i="44" a="1"/>
  <c r="P164" i="44"/>
  <c r="Q164" i="44" s="1"/>
  <c r="R164" i="44" s="1"/>
  <c r="O165" i="44"/>
  <c r="G151" i="41" a="1"/>
  <c r="H151" i="41" a="1"/>
  <c r="M153" i="41" l="1"/>
  <c r="L153" i="41"/>
  <c r="K153" i="41"/>
  <c r="I153" i="41" a="1"/>
  <c r="J153" i="41" a="1"/>
  <c r="K163" i="44"/>
  <c r="L163" i="44"/>
  <c r="G163" i="44"/>
  <c r="E154" i="41"/>
  <c r="N164" i="44" a="1"/>
  <c r="E164" i="44" a="1"/>
  <c r="O166" i="44"/>
  <c r="P165" i="44"/>
  <c r="Q165" i="44" s="1"/>
  <c r="R165" i="44" s="1"/>
  <c r="H152" i="41" a="1"/>
  <c r="G152" i="41" a="1"/>
  <c r="K154" i="41" l="1"/>
  <c r="J154" i="41" a="1"/>
  <c r="I154" i="41" a="1"/>
  <c r="M154" i="41"/>
  <c r="L154" i="41"/>
  <c r="K164" i="44"/>
  <c r="L164" i="44"/>
  <c r="E155" i="41"/>
  <c r="G164" i="44"/>
  <c r="P166" i="44"/>
  <c r="Q166" i="44" s="1"/>
  <c r="R166" i="44" s="1"/>
  <c r="O167" i="44"/>
  <c r="E165" i="44" a="1"/>
  <c r="N165" i="44" a="1"/>
  <c r="G153" i="41" a="1"/>
  <c r="H153" i="41" a="1"/>
  <c r="K155" i="41" l="1"/>
  <c r="I155" i="41" a="1"/>
  <c r="L155" i="41"/>
  <c r="M155" i="41"/>
  <c r="J155" i="41" a="1"/>
  <c r="N166" i="44" a="1"/>
  <c r="E166" i="44" a="1"/>
  <c r="P167" i="44"/>
  <c r="Q167" i="44" s="1"/>
  <c r="R167" i="44" s="1"/>
  <c r="O168" i="44"/>
  <c r="L165" i="44"/>
  <c r="K165" i="44"/>
  <c r="E156" i="41"/>
  <c r="G165" i="44"/>
  <c r="G154" i="41" a="1"/>
  <c r="H154" i="41" a="1"/>
  <c r="K166" i="44" l="1"/>
  <c r="L166" i="44"/>
  <c r="G166" i="44"/>
  <c r="E157" i="41"/>
  <c r="E167" i="44" a="1"/>
  <c r="N167" i="44" a="1"/>
  <c r="O169" i="44"/>
  <c r="P168" i="44"/>
  <c r="Q168" i="44" s="1"/>
  <c r="R168" i="44" s="1"/>
  <c r="I156" i="41" a="1"/>
  <c r="L156" i="41"/>
  <c r="K156" i="41"/>
  <c r="J156" i="41" a="1"/>
  <c r="M156" i="41"/>
  <c r="H155" i="41" a="1"/>
  <c r="G155" i="41" a="1"/>
  <c r="L157" i="41" l="1"/>
  <c r="I157" i="41" a="1"/>
  <c r="M157" i="41"/>
  <c r="J157" i="41" a="1"/>
  <c r="K157" i="41"/>
  <c r="G167" i="44"/>
  <c r="E158" i="41"/>
  <c r="L167" i="44"/>
  <c r="K167" i="44"/>
  <c r="P169" i="44"/>
  <c r="Q169" i="44" s="1"/>
  <c r="R169" i="44" s="1"/>
  <c r="O170" i="44"/>
  <c r="E168" i="44" a="1"/>
  <c r="N168" i="44" a="1"/>
  <c r="H156" i="41" a="1"/>
  <c r="G156" i="41" a="1"/>
  <c r="J158" i="41" l="1" a="1"/>
  <c r="M158" i="41"/>
  <c r="L158" i="41"/>
  <c r="K158" i="41"/>
  <c r="I158" i="41" a="1"/>
  <c r="N169" i="44" a="1"/>
  <c r="E169" i="44" a="1"/>
  <c r="O171" i="44"/>
  <c r="P170" i="44"/>
  <c r="Q170" i="44" s="1"/>
  <c r="R170" i="44" s="1"/>
  <c r="K168" i="44"/>
  <c r="G168" i="44"/>
  <c r="E159" i="41"/>
  <c r="L168" i="44"/>
  <c r="G157" i="41" a="1"/>
  <c r="H157" i="41" a="1"/>
  <c r="G169" i="44" l="1"/>
  <c r="L169" i="44"/>
  <c r="K169" i="44"/>
  <c r="E160" i="41"/>
  <c r="O172" i="44"/>
  <c r="P171" i="44"/>
  <c r="Q171" i="44" s="1"/>
  <c r="R171" i="44" s="1"/>
  <c r="E170" i="44" a="1"/>
  <c r="N170" i="44" a="1"/>
  <c r="J159" i="41" a="1"/>
  <c r="K159" i="41"/>
  <c r="M159" i="41"/>
  <c r="L159" i="41"/>
  <c r="I159" i="41" a="1"/>
  <c r="H158" i="41" a="1"/>
  <c r="G158" i="41" a="1"/>
  <c r="K160" i="41" l="1"/>
  <c r="J160" i="41" a="1"/>
  <c r="M160" i="41"/>
  <c r="I160" i="41" a="1"/>
  <c r="L160" i="41"/>
  <c r="P172" i="44"/>
  <c r="Q172" i="44" s="1"/>
  <c r="R172" i="44" s="1"/>
  <c r="O173" i="44"/>
  <c r="E171" i="44" a="1"/>
  <c r="N171" i="44" a="1"/>
  <c r="G170" i="44"/>
  <c r="K170" i="44"/>
  <c r="L170" i="44"/>
  <c r="E161" i="41"/>
  <c r="H159" i="41" a="1"/>
  <c r="G159" i="41" a="1"/>
  <c r="N172" i="44" l="1" a="1"/>
  <c r="E172" i="44" a="1"/>
  <c r="P173" i="44"/>
  <c r="Q173" i="44" s="1"/>
  <c r="R173" i="44" s="1"/>
  <c r="O174" i="44"/>
  <c r="K171" i="44"/>
  <c r="G171" i="44"/>
  <c r="L171" i="44"/>
  <c r="E162" i="41"/>
  <c r="I161" i="41" a="1"/>
  <c r="K161" i="41"/>
  <c r="L161" i="41"/>
  <c r="M161" i="41"/>
  <c r="J161" i="41" a="1"/>
  <c r="G160" i="41" a="1"/>
  <c r="H160" i="41" a="1"/>
  <c r="K172" i="44" l="1"/>
  <c r="E163" i="41"/>
  <c r="G172" i="44"/>
  <c r="L172" i="44"/>
  <c r="N173" i="44" a="1"/>
  <c r="E173" i="44" a="1"/>
  <c r="P174" i="44"/>
  <c r="Q174" i="44" s="1"/>
  <c r="R174" i="44" s="1"/>
  <c r="O175" i="44"/>
  <c r="K162" i="41"/>
  <c r="L162" i="41"/>
  <c r="M162" i="41"/>
  <c r="J162" i="41" a="1"/>
  <c r="I162" i="41" a="1"/>
  <c r="G161" i="41" a="1"/>
  <c r="H161" i="41" a="1"/>
  <c r="I163" i="41" l="1" a="1"/>
  <c r="K163" i="41"/>
  <c r="L163" i="41"/>
  <c r="J163" i="41" a="1"/>
  <c r="M163" i="41"/>
  <c r="G173" i="44"/>
  <c r="E164" i="41"/>
  <c r="L173" i="44"/>
  <c r="K173" i="44"/>
  <c r="N174" i="44" a="1"/>
  <c r="E174" i="44" a="1"/>
  <c r="O176" i="44"/>
  <c r="P175" i="44"/>
  <c r="Q175" i="44" s="1"/>
  <c r="R175" i="44" s="1"/>
  <c r="H162" i="41" a="1"/>
  <c r="G162" i="41" a="1"/>
  <c r="L164" i="41" l="1"/>
  <c r="M164" i="41"/>
  <c r="J164" i="41" a="1"/>
  <c r="I164" i="41" a="1"/>
  <c r="K164" i="41"/>
  <c r="K174" i="44"/>
  <c r="G174" i="44"/>
  <c r="E165" i="41"/>
  <c r="L174" i="44"/>
  <c r="O177" i="44"/>
  <c r="P176" i="44"/>
  <c r="Q176" i="44" s="1"/>
  <c r="R176" i="44" s="1"/>
  <c r="E175" i="44" a="1"/>
  <c r="N175" i="44" a="1"/>
  <c r="H163" i="41" a="1"/>
  <c r="G163" i="41" a="1"/>
  <c r="M165" i="41" l="1"/>
  <c r="L165" i="41"/>
  <c r="I165" i="41" a="1"/>
  <c r="K165" i="41"/>
  <c r="J165" i="41" a="1"/>
  <c r="O178" i="44"/>
  <c r="P177" i="44"/>
  <c r="Q177" i="44" s="1"/>
  <c r="R177" i="44" s="1"/>
  <c r="E176" i="44" a="1"/>
  <c r="N176" i="44" a="1"/>
  <c r="K175" i="44"/>
  <c r="G175" i="44"/>
  <c r="L175" i="44"/>
  <c r="E166" i="41"/>
  <c r="H164" i="41" a="1"/>
  <c r="G164" i="41" a="1"/>
  <c r="O179" i="44" l="1"/>
  <c r="P178" i="44"/>
  <c r="Q178" i="44" s="1"/>
  <c r="R178" i="44" s="1"/>
  <c r="N177" i="44" a="1"/>
  <c r="E177" i="44" a="1"/>
  <c r="K176" i="44"/>
  <c r="G176" i="44"/>
  <c r="L176" i="44"/>
  <c r="E167" i="41"/>
  <c r="I166" i="41" a="1"/>
  <c r="K166" i="41"/>
  <c r="L166" i="41"/>
  <c r="J166" i="41" a="1"/>
  <c r="M166" i="41"/>
  <c r="H165" i="41" a="1"/>
  <c r="G165" i="41" a="1"/>
  <c r="O180" i="44" l="1"/>
  <c r="P179" i="44"/>
  <c r="Q179" i="44" s="1"/>
  <c r="R179" i="44" s="1"/>
  <c r="E178" i="44" a="1"/>
  <c r="N178" i="44" a="1"/>
  <c r="L177" i="44"/>
  <c r="K177" i="44"/>
  <c r="E168" i="41"/>
  <c r="G177" i="44"/>
  <c r="L167" i="41"/>
  <c r="K167" i="41"/>
  <c r="M167" i="41"/>
  <c r="J167" i="41" a="1"/>
  <c r="I167" i="41" a="1"/>
  <c r="G166" i="41" a="1"/>
  <c r="H166" i="41" a="1"/>
  <c r="O181" i="44" l="1"/>
  <c r="P180" i="44"/>
  <c r="Q180" i="44" s="1"/>
  <c r="R180" i="44" s="1"/>
  <c r="N179" i="44" a="1"/>
  <c r="E179" i="44" a="1"/>
  <c r="K178" i="44"/>
  <c r="E169" i="41"/>
  <c r="L178" i="44"/>
  <c r="G178" i="44"/>
  <c r="M168" i="41"/>
  <c r="K168" i="41"/>
  <c r="L168" i="41"/>
  <c r="I168" i="41" a="1"/>
  <c r="J168" i="41" a="1"/>
  <c r="G167" i="41" a="1"/>
  <c r="H167" i="41" a="1"/>
  <c r="P181" i="44" l="1"/>
  <c r="Q181" i="44" s="1"/>
  <c r="R181" i="44" s="1"/>
  <c r="O182" i="44"/>
  <c r="N180" i="44" a="1"/>
  <c r="E180" i="44" a="1"/>
  <c r="G179" i="44"/>
  <c r="K179" i="44"/>
  <c r="L179" i="44"/>
  <c r="E170" i="41"/>
  <c r="I169" i="41" a="1"/>
  <c r="K169" i="41"/>
  <c r="J169" i="41" a="1"/>
  <c r="L169" i="41"/>
  <c r="M169" i="41"/>
  <c r="G168" i="41" a="1"/>
  <c r="H168" i="41" a="1"/>
  <c r="E181" i="44" l="1" a="1"/>
  <c r="N181" i="44" a="1"/>
  <c r="P182" i="44"/>
  <c r="Q182" i="44" s="1"/>
  <c r="R182" i="44" s="1"/>
  <c r="O183" i="44"/>
  <c r="K180" i="44"/>
  <c r="G180" i="44"/>
  <c r="E171" i="41"/>
  <c r="L180" i="44"/>
  <c r="I170" i="41" a="1"/>
  <c r="K170" i="41"/>
  <c r="J170" i="41" a="1"/>
  <c r="L170" i="41"/>
  <c r="M170" i="41"/>
  <c r="G169" i="41" a="1"/>
  <c r="H169" i="41" a="1"/>
  <c r="K181" i="44" l="1"/>
  <c r="L181" i="44"/>
  <c r="G181" i="44"/>
  <c r="E172" i="41"/>
  <c r="N182" i="44" a="1"/>
  <c r="E182" i="44" a="1"/>
  <c r="O184" i="44"/>
  <c r="P183" i="44"/>
  <c r="Q183" i="44" s="1"/>
  <c r="R183" i="44" s="1"/>
  <c r="L171" i="41"/>
  <c r="K171" i="41"/>
  <c r="I171" i="41" a="1"/>
  <c r="M171" i="41"/>
  <c r="J171" i="41" a="1"/>
  <c r="H170" i="41" a="1"/>
  <c r="G170" i="41" a="1"/>
  <c r="L172" i="41" l="1"/>
  <c r="I172" i="41" a="1"/>
  <c r="M172" i="41"/>
  <c r="J172" i="41" a="1"/>
  <c r="K172" i="41"/>
  <c r="K182" i="44"/>
  <c r="L182" i="44"/>
  <c r="E173" i="41"/>
  <c r="G182" i="44"/>
  <c r="O185" i="44"/>
  <c r="P184" i="44"/>
  <c r="Q184" i="44" s="1"/>
  <c r="R184" i="44" s="1"/>
  <c r="N183" i="44" a="1"/>
  <c r="E183" i="44" a="1"/>
  <c r="H171" i="41" a="1"/>
  <c r="G171" i="41" a="1"/>
  <c r="L173" i="41" l="1"/>
  <c r="M173" i="41"/>
  <c r="I173" i="41" a="1"/>
  <c r="K173" i="41"/>
  <c r="J173" i="41" a="1"/>
  <c r="P185" i="44"/>
  <c r="Q185" i="44" s="1"/>
  <c r="R185" i="44" s="1"/>
  <c r="O186" i="44"/>
  <c r="N184" i="44" a="1"/>
  <c r="E184" i="44" a="1"/>
  <c r="E174" i="41"/>
  <c r="L183" i="44"/>
  <c r="K183" i="44"/>
  <c r="G183" i="44"/>
  <c r="H172" i="41" a="1"/>
  <c r="G172" i="41" a="1"/>
  <c r="N185" i="44" l="1" a="1"/>
  <c r="E185" i="44" a="1"/>
  <c r="P186" i="44"/>
  <c r="Q186" i="44" s="1"/>
  <c r="R186" i="44" s="1"/>
  <c r="O187" i="44"/>
  <c r="L184" i="44"/>
  <c r="E175" i="41"/>
  <c r="K184" i="44"/>
  <c r="G184" i="44"/>
  <c r="I174" i="41" a="1"/>
  <c r="L174" i="41"/>
  <c r="J174" i="41" a="1"/>
  <c r="K174" i="41"/>
  <c r="M174" i="41"/>
  <c r="H173" i="41" a="1"/>
  <c r="G173" i="41" a="1"/>
  <c r="L185" i="44" l="1"/>
  <c r="G185" i="44"/>
  <c r="K185" i="44"/>
  <c r="E176" i="41"/>
  <c r="N186" i="44" a="1"/>
  <c r="E186" i="44" a="1"/>
  <c r="P187" i="44"/>
  <c r="Q187" i="44" s="1"/>
  <c r="R187" i="44" s="1"/>
  <c r="O188" i="44"/>
  <c r="I175" i="41" a="1"/>
  <c r="M175" i="41"/>
  <c r="L175" i="41"/>
  <c r="K175" i="41"/>
  <c r="J175" i="41" a="1"/>
  <c r="G174" i="41" a="1"/>
  <c r="H174" i="41" a="1"/>
  <c r="I176" i="41" l="1" a="1"/>
  <c r="K176" i="41"/>
  <c r="L176" i="41"/>
  <c r="J176" i="41" a="1"/>
  <c r="M176" i="41"/>
  <c r="L186" i="44"/>
  <c r="K186" i="44"/>
  <c r="E177" i="41"/>
  <c r="G186" i="44"/>
  <c r="E187" i="44" a="1"/>
  <c r="N187" i="44" a="1"/>
  <c r="P188" i="44"/>
  <c r="Q188" i="44" s="1"/>
  <c r="R188" i="44" s="1"/>
  <c r="O189" i="44"/>
  <c r="G175" i="41" a="1"/>
  <c r="H175" i="41" a="1"/>
  <c r="I177" i="41" l="1" a="1"/>
  <c r="K177" i="41"/>
  <c r="L177" i="41"/>
  <c r="J177" i="41" a="1"/>
  <c r="M177" i="41"/>
  <c r="L187" i="44"/>
  <c r="K187" i="44"/>
  <c r="G187" i="44"/>
  <c r="E178" i="41"/>
  <c r="E188" i="44" a="1"/>
  <c r="N188" i="44" a="1"/>
  <c r="O190" i="44"/>
  <c r="P189" i="44"/>
  <c r="Q189" i="44" s="1"/>
  <c r="R189" i="44" s="1"/>
  <c r="G176" i="41" a="1"/>
  <c r="H176" i="41" a="1"/>
  <c r="M178" i="41" l="1"/>
  <c r="L178" i="41"/>
  <c r="J178" i="41" a="1"/>
  <c r="K178" i="41"/>
  <c r="I178" i="41" a="1"/>
  <c r="K188" i="44"/>
  <c r="G188" i="44"/>
  <c r="L188" i="44"/>
  <c r="E179" i="41"/>
  <c r="O191" i="44"/>
  <c r="P190" i="44"/>
  <c r="Q190" i="44" s="1"/>
  <c r="R190" i="44" s="1"/>
  <c r="N189" i="44" a="1"/>
  <c r="E189" i="44" a="1"/>
  <c r="G177" i="41" a="1"/>
  <c r="H177" i="41" a="1"/>
  <c r="J179" i="41" l="1" a="1"/>
  <c r="K179" i="41"/>
  <c r="L179" i="41"/>
  <c r="M179" i="41"/>
  <c r="I179" i="41" a="1"/>
  <c r="P191" i="44"/>
  <c r="Q191" i="44" s="1"/>
  <c r="R191" i="44" s="1"/>
  <c r="O192" i="44"/>
  <c r="N190" i="44" a="1"/>
  <c r="E190" i="44" a="1"/>
  <c r="K189" i="44"/>
  <c r="E180" i="41"/>
  <c r="L189" i="44"/>
  <c r="G189" i="44"/>
  <c r="G178" i="41" a="1"/>
  <c r="H178" i="41" a="1"/>
  <c r="E191" i="44" l="1" a="1"/>
  <c r="N191" i="44" a="1"/>
  <c r="O193" i="44"/>
  <c r="P192" i="44"/>
  <c r="Q192" i="44" s="1"/>
  <c r="R192" i="44" s="1"/>
  <c r="L190" i="44"/>
  <c r="E181" i="41"/>
  <c r="G190" i="44"/>
  <c r="K190" i="44"/>
  <c r="J180" i="41" a="1"/>
  <c r="K180" i="41"/>
  <c r="I180" i="41" a="1"/>
  <c r="M180" i="41"/>
  <c r="L180" i="41"/>
  <c r="G179" i="41" a="1"/>
  <c r="H179" i="41" a="1"/>
  <c r="K191" i="44" l="1"/>
  <c r="L191" i="44"/>
  <c r="G191" i="44"/>
  <c r="E182" i="41"/>
  <c r="O194" i="44"/>
  <c r="P193" i="44"/>
  <c r="Q193" i="44" s="1"/>
  <c r="R193" i="44" s="1"/>
  <c r="N192" i="44" a="1"/>
  <c r="E192" i="44" a="1"/>
  <c r="K181" i="41"/>
  <c r="L181" i="41"/>
  <c r="J181" i="41" a="1"/>
  <c r="M181" i="41"/>
  <c r="I181" i="41" a="1"/>
  <c r="H180" i="41" a="1"/>
  <c r="G180" i="41" a="1"/>
  <c r="L182" i="41" l="1"/>
  <c r="J182" i="41" a="1"/>
  <c r="I182" i="41" a="1"/>
  <c r="M182" i="41"/>
  <c r="K182" i="41"/>
  <c r="P194" i="44"/>
  <c r="Q194" i="44" s="1"/>
  <c r="R194" i="44" s="1"/>
  <c r="O195" i="44"/>
  <c r="E193" i="44" a="1"/>
  <c r="N193" i="44" a="1"/>
  <c r="L192" i="44"/>
  <c r="G192" i="44"/>
  <c r="K192" i="44"/>
  <c r="E183" i="41"/>
  <c r="H181" i="41" a="1"/>
  <c r="G181" i="41" a="1"/>
  <c r="N194" i="44" l="1" a="1"/>
  <c r="E194" i="44" a="1"/>
  <c r="O196" i="44"/>
  <c r="P195" i="44"/>
  <c r="Q195" i="44" s="1"/>
  <c r="R195" i="44" s="1"/>
  <c r="E184" i="41"/>
  <c r="K193" i="44"/>
  <c r="G193" i="44"/>
  <c r="L193" i="44"/>
  <c r="K183" i="41"/>
  <c r="I183" i="41" a="1"/>
  <c r="L183" i="41"/>
  <c r="M183" i="41"/>
  <c r="J183" i="41" a="1"/>
  <c r="G182" i="41" a="1"/>
  <c r="H182" i="41" a="1"/>
  <c r="G194" i="44" l="1"/>
  <c r="L194" i="44"/>
  <c r="E185" i="41"/>
  <c r="K194" i="44"/>
  <c r="P196" i="44"/>
  <c r="Q196" i="44" s="1"/>
  <c r="R196" i="44" s="1"/>
  <c r="O197" i="44"/>
  <c r="N195" i="44" a="1"/>
  <c r="E195" i="44" a="1"/>
  <c r="I184" i="41" a="1"/>
  <c r="K184" i="41"/>
  <c r="J184" i="41" a="1"/>
  <c r="M184" i="41"/>
  <c r="L184" i="41"/>
  <c r="H183" i="41" a="1"/>
  <c r="G183" i="41" a="1"/>
  <c r="J185" i="41" l="1" a="1"/>
  <c r="I185" i="41" a="1"/>
  <c r="L185" i="41"/>
  <c r="K185" i="41"/>
  <c r="M185" i="41"/>
  <c r="E196" i="44" a="1"/>
  <c r="N196" i="44" a="1"/>
  <c r="O198" i="44"/>
  <c r="P197" i="44"/>
  <c r="Q197" i="44" s="1"/>
  <c r="R197" i="44" s="1"/>
  <c r="L195" i="44"/>
  <c r="E186" i="41"/>
  <c r="G195" i="44"/>
  <c r="K195" i="44"/>
  <c r="H184" i="41" a="1"/>
  <c r="G184" i="41" a="1"/>
  <c r="L196" i="44" l="1"/>
  <c r="K196" i="44"/>
  <c r="G196" i="44"/>
  <c r="E187" i="41"/>
  <c r="P198" i="44"/>
  <c r="Q198" i="44" s="1"/>
  <c r="R198" i="44" s="1"/>
  <c r="O199" i="44"/>
  <c r="E197" i="44" a="1"/>
  <c r="N197" i="44" a="1"/>
  <c r="J186" i="41" a="1"/>
  <c r="M186" i="41"/>
  <c r="I186" i="41" a="1"/>
  <c r="K186" i="41"/>
  <c r="L186" i="41"/>
  <c r="G185" i="41" a="1"/>
  <c r="H185" i="41" a="1"/>
  <c r="K187" i="41" l="1"/>
  <c r="L187" i="41"/>
  <c r="I187" i="41" a="1"/>
  <c r="J187" i="41" a="1"/>
  <c r="M187" i="41"/>
  <c r="E198" i="44" a="1"/>
  <c r="N198" i="44" a="1"/>
  <c r="O200" i="44"/>
  <c r="P199" i="44"/>
  <c r="Q199" i="44" s="1"/>
  <c r="R199" i="44" s="1"/>
  <c r="L197" i="44"/>
  <c r="E188" i="41"/>
  <c r="K197" i="44"/>
  <c r="G197" i="44"/>
  <c r="G186" i="41" a="1"/>
  <c r="H186" i="41" a="1"/>
  <c r="E189" i="41" l="1"/>
  <c r="L198" i="44"/>
  <c r="K198" i="44"/>
  <c r="G198" i="44"/>
  <c r="O201" i="44"/>
  <c r="P200" i="44"/>
  <c r="Q200" i="44" s="1"/>
  <c r="R200" i="44" s="1"/>
  <c r="E199" i="44" a="1"/>
  <c r="N199" i="44" a="1"/>
  <c r="J188" i="41" a="1"/>
  <c r="M188" i="41"/>
  <c r="L188" i="41"/>
  <c r="I188" i="41" a="1"/>
  <c r="K188" i="41"/>
  <c r="G187" i="41" a="1"/>
  <c r="H187" i="41" a="1"/>
  <c r="I189" i="41" l="1" a="1"/>
  <c r="K189" i="41"/>
  <c r="L189" i="41"/>
  <c r="M189" i="41"/>
  <c r="J189" i="41" a="1"/>
  <c r="O202" i="44"/>
  <c r="P201" i="44"/>
  <c r="Q201" i="44" s="1"/>
  <c r="R201" i="44" s="1"/>
  <c r="E200" i="44" a="1"/>
  <c r="N200" i="44" a="1"/>
  <c r="K199" i="44"/>
  <c r="E190" i="41"/>
  <c r="L199" i="44"/>
  <c r="G199" i="44"/>
  <c r="G188" i="41" a="1"/>
  <c r="H188" i="41" a="1"/>
  <c r="O203" i="44" l="1"/>
  <c r="P202" i="44"/>
  <c r="Q202" i="44" s="1"/>
  <c r="R202" i="44" s="1"/>
  <c r="E201" i="44" a="1"/>
  <c r="N201" i="44" a="1"/>
  <c r="K200" i="44"/>
  <c r="E191" i="41"/>
  <c r="L200" i="44"/>
  <c r="G200" i="44"/>
  <c r="L190" i="41"/>
  <c r="K190" i="41"/>
  <c r="M190" i="41"/>
  <c r="J190" i="41" a="1"/>
  <c r="I190" i="41" a="1"/>
  <c r="G189" i="41" a="1"/>
  <c r="H189" i="41" a="1"/>
  <c r="O204" i="44" l="1"/>
  <c r="P203" i="44"/>
  <c r="Q203" i="44" s="1"/>
  <c r="R203" i="44" s="1"/>
  <c r="E202" i="44" a="1"/>
  <c r="N202" i="44" a="1"/>
  <c r="E192" i="41"/>
  <c r="L201" i="44"/>
  <c r="K201" i="44"/>
  <c r="G201" i="44"/>
  <c r="L191" i="41"/>
  <c r="M191" i="41"/>
  <c r="K191" i="41"/>
  <c r="J191" i="41" a="1"/>
  <c r="I191" i="41" a="1"/>
  <c r="H190" i="41" a="1"/>
  <c r="G190" i="41" a="1"/>
  <c r="P204" i="44" l="1"/>
  <c r="Q204" i="44" s="1"/>
  <c r="R204" i="44" s="1"/>
  <c r="O205" i="44"/>
  <c r="E203" i="44" a="1"/>
  <c r="N203" i="44" a="1"/>
  <c r="K202" i="44"/>
  <c r="E193" i="41"/>
  <c r="G202" i="44"/>
  <c r="L202" i="44"/>
  <c r="K192" i="41"/>
  <c r="L192" i="41"/>
  <c r="I192" i="41" a="1"/>
  <c r="J192" i="41" a="1"/>
  <c r="M192" i="41"/>
  <c r="H191" i="41" a="1"/>
  <c r="G191" i="41" a="1"/>
  <c r="E204" i="44" l="1" a="1"/>
  <c r="N204" i="44" a="1"/>
  <c r="O206" i="44"/>
  <c r="P205" i="44"/>
  <c r="Q205" i="44" s="1"/>
  <c r="R205" i="44" s="1"/>
  <c r="G203" i="44"/>
  <c r="L203" i="44"/>
  <c r="E194" i="41"/>
  <c r="K203" i="44"/>
  <c r="I193" i="41" a="1"/>
  <c r="K193" i="41"/>
  <c r="J193" i="41" a="1"/>
  <c r="L193" i="41"/>
  <c r="M193" i="41"/>
  <c r="G192" i="41" a="1"/>
  <c r="H192" i="41" a="1"/>
  <c r="L204" i="44" l="1"/>
  <c r="E195" i="41"/>
  <c r="K204" i="44"/>
  <c r="G204" i="44"/>
  <c r="P206" i="44"/>
  <c r="Q206" i="44" s="1"/>
  <c r="R206" i="44" s="1"/>
  <c r="O207" i="44"/>
  <c r="N205" i="44" a="1"/>
  <c r="E205" i="44" a="1"/>
  <c r="J194" i="41" a="1"/>
  <c r="I194" i="41" a="1"/>
  <c r="L194" i="41"/>
  <c r="K194" i="41"/>
  <c r="M194" i="41"/>
  <c r="H193" i="41" a="1"/>
  <c r="G193" i="41" a="1"/>
  <c r="M195" i="41" l="1"/>
  <c r="I195" i="41" a="1"/>
  <c r="J195" i="41" a="1"/>
  <c r="L195" i="41"/>
  <c r="K195" i="41"/>
  <c r="N206" i="44" a="1"/>
  <c r="E206" i="44" a="1"/>
  <c r="P207" i="44"/>
  <c r="Q207" i="44" s="1"/>
  <c r="R207" i="44" s="1"/>
  <c r="O208" i="44"/>
  <c r="L205" i="44"/>
  <c r="G205" i="44"/>
  <c r="E196" i="41"/>
  <c r="K205" i="44"/>
  <c r="G194" i="41" a="1"/>
  <c r="H194" i="41" a="1"/>
  <c r="G206" i="44" l="1"/>
  <c r="K206" i="44"/>
  <c r="L206" i="44"/>
  <c r="E197" i="41"/>
  <c r="N207" i="44" a="1"/>
  <c r="E207" i="44" a="1"/>
  <c r="P208" i="44"/>
  <c r="Q208" i="44" s="1"/>
  <c r="R208" i="44" s="1"/>
  <c r="O209" i="44"/>
  <c r="L196" i="41"/>
  <c r="M196" i="41"/>
  <c r="I196" i="41" a="1"/>
  <c r="J196" i="41" a="1"/>
  <c r="K196" i="41"/>
  <c r="H195" i="41" a="1"/>
  <c r="G195" i="41" a="1"/>
  <c r="J197" i="41" l="1" a="1"/>
  <c r="K197" i="41"/>
  <c r="I197" i="41" a="1"/>
  <c r="L197" i="41"/>
  <c r="M197" i="41"/>
  <c r="L207" i="44"/>
  <c r="G207" i="44"/>
  <c r="E198" i="41"/>
  <c r="K207" i="44"/>
  <c r="N208" i="44" a="1"/>
  <c r="E208" i="44" a="1"/>
  <c r="P209" i="44"/>
  <c r="Q209" i="44" s="1"/>
  <c r="R209" i="44" s="1"/>
  <c r="O210" i="44"/>
  <c r="H196" i="41" a="1"/>
  <c r="G196" i="41" a="1"/>
  <c r="M198" i="41" l="1"/>
  <c r="K198" i="41"/>
  <c r="J198" i="41" a="1"/>
  <c r="L198" i="41"/>
  <c r="I198" i="41" a="1"/>
  <c r="G208" i="44"/>
  <c r="K208" i="44"/>
  <c r="L208" i="44"/>
  <c r="E199" i="41"/>
  <c r="E209" i="44" a="1"/>
  <c r="N209" i="44" a="1"/>
  <c r="P210" i="44"/>
  <c r="Q210" i="44" s="1"/>
  <c r="R210" i="44" s="1"/>
  <c r="O211" i="44"/>
  <c r="H197" i="41" a="1"/>
  <c r="G197" i="41" a="1"/>
  <c r="L199" i="41" l="1"/>
  <c r="I199" i="41" a="1"/>
  <c r="J199" i="41" a="1"/>
  <c r="K199" i="41"/>
  <c r="M199" i="41"/>
  <c r="K209" i="44"/>
  <c r="E200" i="41"/>
  <c r="L209" i="44"/>
  <c r="G209" i="44"/>
  <c r="N210" i="44" a="1"/>
  <c r="E210" i="44" a="1"/>
  <c r="P211" i="44"/>
  <c r="Q211" i="44" s="1"/>
  <c r="R211" i="44" s="1"/>
  <c r="O212" i="44"/>
  <c r="H198" i="41" a="1"/>
  <c r="G198" i="41" a="1"/>
  <c r="I200" i="41" l="1" a="1"/>
  <c r="L200" i="41"/>
  <c r="K200" i="41"/>
  <c r="M200" i="41"/>
  <c r="J200" i="41" a="1"/>
  <c r="E201" i="41"/>
  <c r="G210" i="44"/>
  <c r="L210" i="44"/>
  <c r="K210" i="44"/>
  <c r="E211" i="44" a="1"/>
  <c r="N211" i="44" a="1"/>
  <c r="O213" i="44"/>
  <c r="P212" i="44"/>
  <c r="Q212" i="44" s="1"/>
  <c r="R212" i="44" s="1"/>
  <c r="H199" i="41" a="1"/>
  <c r="G199" i="41" a="1"/>
  <c r="I201" i="41" l="1" a="1"/>
  <c r="L201" i="41"/>
  <c r="M201" i="41"/>
  <c r="J201" i="41" a="1"/>
  <c r="K201" i="41"/>
  <c r="E202" i="41"/>
  <c r="K211" i="44"/>
  <c r="L211" i="44"/>
  <c r="G211" i="44"/>
  <c r="P213" i="44"/>
  <c r="Q213" i="44" s="1"/>
  <c r="R213" i="44" s="1"/>
  <c r="O214" i="44"/>
  <c r="N212" i="44" a="1"/>
  <c r="E212" i="44" a="1"/>
  <c r="H200" i="41" a="1"/>
  <c r="G200" i="41" a="1"/>
  <c r="M202" i="41" l="1"/>
  <c r="K202" i="41"/>
  <c r="L202" i="41"/>
  <c r="J202" i="41" a="1"/>
  <c r="I202" i="41" a="1"/>
  <c r="E213" i="44" a="1"/>
  <c r="N213" i="44" a="1"/>
  <c r="P214" i="44"/>
  <c r="Q214" i="44" s="1"/>
  <c r="R214" i="44" s="1"/>
  <c r="O215" i="44"/>
  <c r="E203" i="41"/>
  <c r="L212" i="44"/>
  <c r="K212" i="44"/>
  <c r="G212" i="44"/>
  <c r="G201" i="41" a="1"/>
  <c r="H201" i="41" a="1"/>
  <c r="L213" i="44" l="1"/>
  <c r="G213" i="44"/>
  <c r="K213" i="44"/>
  <c r="E204" i="41"/>
  <c r="N214" i="44" a="1"/>
  <c r="E214" i="44" a="1"/>
  <c r="P215" i="44"/>
  <c r="Q215" i="44" s="1"/>
  <c r="R215" i="44" s="1"/>
  <c r="O216" i="44"/>
  <c r="J203" i="41" a="1"/>
  <c r="I203" i="41" a="1"/>
  <c r="L203" i="41"/>
  <c r="K203" i="41"/>
  <c r="M203" i="41"/>
  <c r="H202" i="41" a="1"/>
  <c r="G202" i="41" a="1"/>
  <c r="I204" i="41" l="1" a="1"/>
  <c r="K204" i="41"/>
  <c r="M204" i="41"/>
  <c r="L204" i="41"/>
  <c r="J204" i="41" a="1"/>
  <c r="L214" i="44"/>
  <c r="G214" i="44"/>
  <c r="K214" i="44"/>
  <c r="E205" i="41"/>
  <c r="N215" i="44" a="1"/>
  <c r="E215" i="44" a="1"/>
  <c r="P216" i="44"/>
  <c r="Q216" i="44" s="1"/>
  <c r="R216" i="44" s="1"/>
  <c r="O217" i="44"/>
  <c r="H203" i="41" a="1"/>
  <c r="G203" i="41" a="1"/>
  <c r="L205" i="41" l="1"/>
  <c r="K205" i="41"/>
  <c r="J205" i="41" a="1"/>
  <c r="I205" i="41" a="1"/>
  <c r="M205" i="41"/>
  <c r="K215" i="44"/>
  <c r="G215" i="44"/>
  <c r="L215" i="44"/>
  <c r="E206" i="41"/>
  <c r="N216" i="44" a="1"/>
  <c r="E216" i="44" a="1"/>
  <c r="O218" i="44"/>
  <c r="P217" i="44"/>
  <c r="Q217" i="44" s="1"/>
  <c r="R217" i="44" s="1"/>
  <c r="G204" i="41" a="1"/>
  <c r="H204" i="41" a="1"/>
  <c r="M206" i="41" l="1"/>
  <c r="J206" i="41" a="1"/>
  <c r="I206" i="41" a="1"/>
  <c r="K206" i="41"/>
  <c r="L206" i="41"/>
  <c r="K216" i="44"/>
  <c r="E207" i="41"/>
  <c r="G216" i="44"/>
  <c r="L216" i="44"/>
  <c r="O219" i="44"/>
  <c r="P218" i="44"/>
  <c r="Q218" i="44" s="1"/>
  <c r="R218" i="44" s="1"/>
  <c r="E217" i="44" a="1"/>
  <c r="N217" i="44" a="1"/>
  <c r="G205" i="41" a="1"/>
  <c r="H205" i="41" a="1"/>
  <c r="J207" i="41" l="1" a="1"/>
  <c r="M207" i="41"/>
  <c r="L207" i="41"/>
  <c r="I207" i="41" a="1"/>
  <c r="K207" i="41"/>
  <c r="O220" i="44"/>
  <c r="P219" i="44"/>
  <c r="Q219" i="44" s="1"/>
  <c r="R219" i="44" s="1"/>
  <c r="E218" i="44" a="1"/>
  <c r="N218" i="44" a="1"/>
  <c r="K217" i="44"/>
  <c r="L217" i="44"/>
  <c r="E208" i="41"/>
  <c r="G217" i="44"/>
  <c r="H206" i="41" a="1"/>
  <c r="G206" i="41" a="1"/>
  <c r="O221" i="44" l="1"/>
  <c r="P220" i="44"/>
  <c r="Q220" i="44" s="1"/>
  <c r="R220" i="44" s="1"/>
  <c r="E219" i="44" a="1"/>
  <c r="N219" i="44" a="1"/>
  <c r="K218" i="44"/>
  <c r="L218" i="44"/>
  <c r="G218" i="44"/>
  <c r="E209" i="41"/>
  <c r="M208" i="41"/>
  <c r="L208" i="41"/>
  <c r="I208" i="41" a="1"/>
  <c r="K208" i="41"/>
  <c r="J208" i="41" a="1"/>
  <c r="G207" i="41" a="1"/>
  <c r="H207" i="41" a="1"/>
  <c r="O222" i="44" l="1"/>
  <c r="P221" i="44"/>
  <c r="Q221" i="44" s="1"/>
  <c r="R221" i="44" s="1"/>
  <c r="N220" i="44" a="1"/>
  <c r="E220" i="44" a="1"/>
  <c r="L219" i="44"/>
  <c r="E210" i="41"/>
  <c r="K219" i="44"/>
  <c r="G219" i="44"/>
  <c r="J209" i="41" a="1"/>
  <c r="M209" i="41"/>
  <c r="K209" i="41"/>
  <c r="I209" i="41" a="1"/>
  <c r="L209" i="41"/>
  <c r="G208" i="41" a="1"/>
  <c r="H208" i="41" a="1"/>
  <c r="P222" i="44" l="1"/>
  <c r="Q222" i="44" s="1"/>
  <c r="R222" i="44" s="1"/>
  <c r="O223" i="44"/>
  <c r="E221" i="44" a="1"/>
  <c r="N221" i="44" a="1"/>
  <c r="K220" i="44"/>
  <c r="L220" i="44"/>
  <c r="E211" i="41"/>
  <c r="G220" i="44"/>
  <c r="I210" i="41" a="1"/>
  <c r="M210" i="41"/>
  <c r="K210" i="41"/>
  <c r="J210" i="41" a="1"/>
  <c r="L210" i="41"/>
  <c r="G209" i="41" a="1"/>
  <c r="H209" i="41" a="1"/>
  <c r="E222" i="44" l="1" a="1"/>
  <c r="N222" i="44" a="1"/>
  <c r="P223" i="44"/>
  <c r="Q223" i="44" s="1"/>
  <c r="R223" i="44" s="1"/>
  <c r="O224" i="44"/>
  <c r="E212" i="41"/>
  <c r="L221" i="44"/>
  <c r="G221" i="44"/>
  <c r="K221" i="44"/>
  <c r="M211" i="41"/>
  <c r="K211" i="41"/>
  <c r="I211" i="41" a="1"/>
  <c r="L211" i="41"/>
  <c r="J211" i="41" a="1"/>
  <c r="G210" i="41" a="1"/>
  <c r="H210" i="41" a="1"/>
  <c r="K222" i="44" l="1"/>
  <c r="E213" i="41"/>
  <c r="G222" i="44"/>
  <c r="L222" i="44"/>
  <c r="E223" i="44" a="1"/>
  <c r="N223" i="44" a="1"/>
  <c r="O225" i="44"/>
  <c r="P224" i="44"/>
  <c r="Q224" i="44" s="1"/>
  <c r="R224" i="44" s="1"/>
  <c r="L212" i="41"/>
  <c r="J212" i="41" a="1"/>
  <c r="I212" i="41" a="1"/>
  <c r="K212" i="41"/>
  <c r="M212" i="41"/>
  <c r="H211" i="41" a="1"/>
  <c r="G211" i="41" a="1"/>
  <c r="J213" i="41" l="1" a="1"/>
  <c r="L213" i="41"/>
  <c r="I213" i="41" a="1"/>
  <c r="K213" i="41"/>
  <c r="M213" i="41"/>
  <c r="K223" i="44"/>
  <c r="L223" i="44"/>
  <c r="G223" i="44"/>
  <c r="E214" i="41"/>
  <c r="P225" i="44"/>
  <c r="Q225" i="44" s="1"/>
  <c r="R225" i="44" s="1"/>
  <c r="O226" i="44"/>
  <c r="E224" i="44" a="1"/>
  <c r="N224" i="44" a="1"/>
  <c r="G212" i="41" a="1"/>
  <c r="H212" i="41" a="1"/>
  <c r="I214" i="41" l="1" a="1"/>
  <c r="L214" i="41"/>
  <c r="J214" i="41" a="1"/>
  <c r="M214" i="41"/>
  <c r="K214" i="41"/>
  <c r="N225" i="44" a="1"/>
  <c r="E225" i="44" a="1"/>
  <c r="O227" i="44"/>
  <c r="P226" i="44"/>
  <c r="Q226" i="44" s="1"/>
  <c r="R226" i="44" s="1"/>
  <c r="K224" i="44"/>
  <c r="E215" i="41"/>
  <c r="G224" i="44"/>
  <c r="L224" i="44"/>
  <c r="G213" i="41" a="1"/>
  <c r="H213" i="41" a="1"/>
  <c r="K225" i="44" l="1"/>
  <c r="L225" i="44"/>
  <c r="G225" i="44"/>
  <c r="E216" i="41"/>
  <c r="O228" i="44"/>
  <c r="P227" i="44"/>
  <c r="Q227" i="44" s="1"/>
  <c r="R227" i="44" s="1"/>
  <c r="E226" i="44" a="1"/>
  <c r="N226" i="44" a="1"/>
  <c r="M215" i="41"/>
  <c r="J215" i="41" a="1"/>
  <c r="L215" i="41"/>
  <c r="I215" i="41" a="1"/>
  <c r="K215" i="41"/>
  <c r="H214" i="41" a="1"/>
  <c r="G214" i="41" a="1"/>
  <c r="K216" i="41" l="1"/>
  <c r="J216" i="41" a="1"/>
  <c r="I216" i="41" a="1"/>
  <c r="L216" i="41"/>
  <c r="M216" i="41"/>
  <c r="O229" i="44"/>
  <c r="P228" i="44"/>
  <c r="Q228" i="44" s="1"/>
  <c r="R228" i="44" s="1"/>
  <c r="N227" i="44" a="1"/>
  <c r="E227" i="44" a="1"/>
  <c r="L226" i="44"/>
  <c r="E217" i="41"/>
  <c r="K226" i="44"/>
  <c r="G226" i="44"/>
  <c r="H215" i="41" a="1"/>
  <c r="G215" i="41" a="1"/>
  <c r="P229" i="44" l="1"/>
  <c r="Q229" i="44" s="1"/>
  <c r="R229" i="44" s="1"/>
  <c r="O230" i="44"/>
  <c r="N228" i="44" a="1"/>
  <c r="E228" i="44" a="1"/>
  <c r="K227" i="44"/>
  <c r="G227" i="44"/>
  <c r="E218" i="41"/>
  <c r="L227" i="44"/>
  <c r="L217" i="41"/>
  <c r="K217" i="41"/>
  <c r="J217" i="41" a="1"/>
  <c r="M217" i="41"/>
  <c r="I217" i="41" a="1"/>
  <c r="G216" i="41" a="1"/>
  <c r="H216" i="41" a="1"/>
  <c r="E229" i="44" l="1" a="1"/>
  <c r="N229" i="44" a="1"/>
  <c r="O231" i="44"/>
  <c r="P230" i="44"/>
  <c r="Q230" i="44" s="1"/>
  <c r="R230" i="44" s="1"/>
  <c r="L228" i="44"/>
  <c r="G228" i="44"/>
  <c r="K228" i="44"/>
  <c r="E219" i="41"/>
  <c r="K218" i="41"/>
  <c r="I218" i="41" a="1"/>
  <c r="J218" i="41" a="1"/>
  <c r="M218" i="41"/>
  <c r="L218" i="41"/>
  <c r="G217" i="41" a="1"/>
  <c r="H217" i="41" a="1"/>
  <c r="K229" i="44" l="1"/>
  <c r="E220" i="41"/>
  <c r="G229" i="44"/>
  <c r="L229" i="44"/>
  <c r="P231" i="44"/>
  <c r="Q231" i="44" s="1"/>
  <c r="R231" i="44" s="1"/>
  <c r="O232" i="44"/>
  <c r="N230" i="44" a="1"/>
  <c r="E230" i="44" a="1"/>
  <c r="J219" i="41" a="1"/>
  <c r="L219" i="41"/>
  <c r="K219" i="41"/>
  <c r="M219" i="41"/>
  <c r="I219" i="41" a="1"/>
  <c r="G218" i="41" a="1"/>
  <c r="H218" i="41" a="1"/>
  <c r="L220" i="41" l="1"/>
  <c r="K220" i="41"/>
  <c r="M220" i="41"/>
  <c r="I220" i="41" a="1"/>
  <c r="J220" i="41" a="1"/>
  <c r="E231" i="44" a="1"/>
  <c r="N231" i="44" a="1"/>
  <c r="O233" i="44"/>
  <c r="P232" i="44"/>
  <c r="Q232" i="44" s="1"/>
  <c r="R232" i="44" s="1"/>
  <c r="L230" i="44"/>
  <c r="G230" i="44"/>
  <c r="K230" i="44"/>
  <c r="E221" i="41"/>
  <c r="G219" i="41" a="1"/>
  <c r="H219" i="41" a="1"/>
  <c r="L231" i="44" l="1"/>
  <c r="G231" i="44"/>
  <c r="K231" i="44"/>
  <c r="E222" i="41"/>
  <c r="P233" i="44"/>
  <c r="Q233" i="44" s="1"/>
  <c r="R233" i="44" s="1"/>
  <c r="O234" i="44"/>
  <c r="E232" i="44" a="1"/>
  <c r="N232" i="44" a="1"/>
  <c r="J221" i="41" a="1"/>
  <c r="I221" i="41" a="1"/>
  <c r="M221" i="41"/>
  <c r="K221" i="41"/>
  <c r="L221" i="41"/>
  <c r="G220" i="41" a="1"/>
  <c r="H220" i="41" a="1"/>
  <c r="K222" i="41" l="1"/>
  <c r="I222" i="41" a="1"/>
  <c r="L222" i="41"/>
  <c r="J222" i="41" a="1"/>
  <c r="M222" i="41"/>
  <c r="N233" i="44" a="1"/>
  <c r="E233" i="44" a="1"/>
  <c r="O235" i="44"/>
  <c r="P234" i="44"/>
  <c r="Q234" i="44" s="1"/>
  <c r="R234" i="44" s="1"/>
  <c r="L232" i="44"/>
  <c r="G232" i="44"/>
  <c r="K232" i="44"/>
  <c r="E223" i="41"/>
  <c r="H221" i="41" a="1"/>
  <c r="G221" i="41" a="1"/>
  <c r="L233" i="44" l="1"/>
  <c r="E224" i="41"/>
  <c r="K233" i="44"/>
  <c r="G233" i="44"/>
  <c r="P235" i="44"/>
  <c r="Q235" i="44" s="1"/>
  <c r="R235" i="44" s="1"/>
  <c r="O236" i="44"/>
  <c r="N234" i="44" a="1"/>
  <c r="E234" i="44" a="1"/>
  <c r="K223" i="41"/>
  <c r="M223" i="41"/>
  <c r="L223" i="41"/>
  <c r="J223" i="41" a="1"/>
  <c r="I223" i="41" a="1"/>
  <c r="H222" i="41" a="1"/>
  <c r="G222" i="41" a="1"/>
  <c r="K224" i="41" l="1"/>
  <c r="I224" i="41" a="1"/>
  <c r="L224" i="41"/>
  <c r="M224" i="41"/>
  <c r="J224" i="41" a="1"/>
  <c r="N235" i="44" a="1"/>
  <c r="E235" i="44" a="1"/>
  <c r="O237" i="44"/>
  <c r="P236" i="44"/>
  <c r="Q236" i="44" s="1"/>
  <c r="R236" i="44" s="1"/>
  <c r="K234" i="44"/>
  <c r="E225" i="41"/>
  <c r="G234" i="44"/>
  <c r="L234" i="44"/>
  <c r="H223" i="41" a="1"/>
  <c r="G223" i="41" a="1"/>
  <c r="K235" i="44" l="1"/>
  <c r="G235" i="44"/>
  <c r="E226" i="41"/>
  <c r="L235" i="44"/>
  <c r="O238" i="44"/>
  <c r="P237" i="44"/>
  <c r="Q237" i="44" s="1"/>
  <c r="R237" i="44" s="1"/>
  <c r="N236" i="44" a="1"/>
  <c r="E236" i="44" a="1"/>
  <c r="M225" i="41"/>
  <c r="I225" i="41" a="1"/>
  <c r="J225" i="41" a="1"/>
  <c r="L225" i="41"/>
  <c r="K225" i="41"/>
  <c r="H224" i="41" a="1"/>
  <c r="G224" i="41" a="1"/>
  <c r="M226" i="41" l="1"/>
  <c r="K226" i="41"/>
  <c r="I226" i="41" a="1"/>
  <c r="J226" i="41" a="1"/>
  <c r="L226" i="41"/>
  <c r="O239" i="44"/>
  <c r="P238" i="44"/>
  <c r="Q238" i="44" s="1"/>
  <c r="R238" i="44" s="1"/>
  <c r="N237" i="44" a="1"/>
  <c r="E237" i="44" a="1"/>
  <c r="K236" i="44"/>
  <c r="G236" i="44"/>
  <c r="L236" i="44"/>
  <c r="E227" i="41"/>
  <c r="G225" i="41" a="1"/>
  <c r="H225" i="41" a="1"/>
  <c r="P239" i="44" l="1"/>
  <c r="Q239" i="44" s="1"/>
  <c r="R239" i="44" s="1"/>
  <c r="O240" i="44"/>
  <c r="N238" i="44" a="1"/>
  <c r="E238" i="44" a="1"/>
  <c r="E228" i="41"/>
  <c r="L237" i="44"/>
  <c r="K237" i="44"/>
  <c r="G237" i="44"/>
  <c r="M227" i="41"/>
  <c r="J227" i="41" a="1"/>
  <c r="I227" i="41" a="1"/>
  <c r="K227" i="41"/>
  <c r="L227" i="41"/>
  <c r="G226" i="41" a="1"/>
  <c r="H226" i="41" a="1"/>
  <c r="E239" i="44" l="1" a="1"/>
  <c r="N239" i="44" a="1"/>
  <c r="O241" i="44"/>
  <c r="P240" i="44"/>
  <c r="Q240" i="44" s="1"/>
  <c r="R240" i="44" s="1"/>
  <c r="K238" i="44"/>
  <c r="G238" i="44"/>
  <c r="L238" i="44"/>
  <c r="E229" i="41"/>
  <c r="L228" i="41"/>
  <c r="M228" i="41"/>
  <c r="J228" i="41" a="1"/>
  <c r="I228" i="41" a="1"/>
  <c r="K228" i="41"/>
  <c r="H227" i="41" a="1"/>
  <c r="G227" i="41" a="1"/>
  <c r="G239" i="44" l="1"/>
  <c r="K239" i="44"/>
  <c r="L239" i="44"/>
  <c r="E230" i="41"/>
  <c r="P241" i="44"/>
  <c r="Q241" i="44" s="1"/>
  <c r="R241" i="44" s="1"/>
  <c r="O242" i="44"/>
  <c r="N240" i="44" a="1"/>
  <c r="E240" i="44" a="1"/>
  <c r="I229" i="41" a="1"/>
  <c r="J229" i="41" a="1"/>
  <c r="K229" i="41"/>
  <c r="L229" i="41"/>
  <c r="M229" i="41"/>
  <c r="G228" i="41" a="1"/>
  <c r="H228" i="41" a="1"/>
  <c r="M230" i="41" l="1"/>
  <c r="K230" i="41"/>
  <c r="I230" i="41" a="1"/>
  <c r="J230" i="41" a="1"/>
  <c r="L230" i="41"/>
  <c r="N241" i="44" a="1"/>
  <c r="E241" i="44" a="1"/>
  <c r="P242" i="44"/>
  <c r="Q242" i="44" s="1"/>
  <c r="R242" i="44" s="1"/>
  <c r="O243" i="44"/>
  <c r="K240" i="44"/>
  <c r="E231" i="41"/>
  <c r="G240" i="44"/>
  <c r="L240" i="44"/>
  <c r="H229" i="41" a="1"/>
  <c r="G229" i="41" a="1"/>
  <c r="E232" i="41" l="1"/>
  <c r="K241" i="44"/>
  <c r="L241" i="44"/>
  <c r="G241" i="44"/>
  <c r="N242" i="44" a="1"/>
  <c r="E242" i="44" a="1"/>
  <c r="O244" i="44"/>
  <c r="P243" i="44"/>
  <c r="Q243" i="44" s="1"/>
  <c r="R243" i="44" s="1"/>
  <c r="I231" i="41" a="1"/>
  <c r="K231" i="41"/>
  <c r="J231" i="41" a="1"/>
  <c r="L231" i="41"/>
  <c r="M231" i="41"/>
  <c r="H230" i="41" a="1"/>
  <c r="G230" i="41" a="1"/>
  <c r="J232" i="41" l="1" a="1"/>
  <c r="I232" i="41" a="1"/>
  <c r="M232" i="41"/>
  <c r="K232" i="41"/>
  <c r="L232" i="41"/>
  <c r="K242" i="44"/>
  <c r="L242" i="44"/>
  <c r="G242" i="44"/>
  <c r="E233" i="41"/>
  <c r="O245" i="44"/>
  <c r="P244" i="44"/>
  <c r="Q244" i="44" s="1"/>
  <c r="R244" i="44" s="1"/>
  <c r="N243" i="44" a="1"/>
  <c r="E243" i="44" a="1"/>
  <c r="G231" i="41" a="1"/>
  <c r="H231" i="41" a="1"/>
  <c r="J233" i="41" l="1" a="1"/>
  <c r="L233" i="41"/>
  <c r="M233" i="41"/>
  <c r="I233" i="41" a="1"/>
  <c r="K233" i="41"/>
  <c r="P245" i="44"/>
  <c r="Q245" i="44" s="1"/>
  <c r="R245" i="44" s="1"/>
  <c r="O246" i="44"/>
  <c r="N244" i="44" a="1"/>
  <c r="E244" i="44" a="1"/>
  <c r="E234" i="41"/>
  <c r="K243" i="44"/>
  <c r="L243" i="44"/>
  <c r="G243" i="44"/>
  <c r="H232" i="41" a="1"/>
  <c r="G232" i="41" a="1"/>
  <c r="N245" i="44" l="1" a="1"/>
  <c r="E245" i="44" a="1"/>
  <c r="O247" i="44"/>
  <c r="P246" i="44"/>
  <c r="Q246" i="44" s="1"/>
  <c r="R246" i="44" s="1"/>
  <c r="L244" i="44"/>
  <c r="G244" i="44"/>
  <c r="E235" i="41"/>
  <c r="K244" i="44"/>
  <c r="J234" i="41" a="1"/>
  <c r="L234" i="41"/>
  <c r="M234" i="41"/>
  <c r="I234" i="41" a="1"/>
  <c r="K234" i="41"/>
  <c r="G233" i="41" a="1"/>
  <c r="H233" i="41" a="1"/>
  <c r="K245" i="44" l="1"/>
  <c r="G245" i="44"/>
  <c r="E236" i="41"/>
  <c r="L245" i="44"/>
  <c r="P247" i="44"/>
  <c r="Q247" i="44" s="1"/>
  <c r="R247" i="44" s="1"/>
  <c r="O248" i="44"/>
  <c r="N246" i="44" a="1"/>
  <c r="E246" i="44" a="1"/>
  <c r="J235" i="41" a="1"/>
  <c r="K235" i="41"/>
  <c r="M235" i="41"/>
  <c r="I235" i="41" a="1"/>
  <c r="L235" i="41"/>
  <c r="G234" i="41" a="1"/>
  <c r="H234" i="41" a="1"/>
  <c r="M236" i="41" l="1"/>
  <c r="K236" i="41"/>
  <c r="J236" i="41" a="1"/>
  <c r="I236" i="41" a="1"/>
  <c r="L236" i="41"/>
  <c r="N247" i="44" a="1"/>
  <c r="E247" i="44" a="1"/>
  <c r="O249" i="44"/>
  <c r="P248" i="44"/>
  <c r="Q248" i="44" s="1"/>
  <c r="R248" i="44" s="1"/>
  <c r="G246" i="44"/>
  <c r="E237" i="41"/>
  <c r="L246" i="44"/>
  <c r="K246" i="44"/>
  <c r="G235" i="41" a="1"/>
  <c r="H235" i="41" a="1"/>
  <c r="K247" i="44" l="1"/>
  <c r="L247" i="44"/>
  <c r="G247" i="44"/>
  <c r="E238" i="41"/>
  <c r="O250" i="44"/>
  <c r="P249" i="44"/>
  <c r="Q249" i="44" s="1"/>
  <c r="R249" i="44" s="1"/>
  <c r="E248" i="44" a="1"/>
  <c r="N248" i="44" a="1"/>
  <c r="M237" i="41"/>
  <c r="L237" i="41"/>
  <c r="J237" i="41" a="1"/>
  <c r="K237" i="41"/>
  <c r="I237" i="41" a="1"/>
  <c r="H236" i="41" a="1"/>
  <c r="G236" i="41" a="1"/>
  <c r="J238" i="41" l="1" a="1"/>
  <c r="I238" i="41" a="1"/>
  <c r="K238" i="41"/>
  <c r="L238" i="41"/>
  <c r="M238" i="41"/>
  <c r="O251" i="44"/>
  <c r="P250" i="44"/>
  <c r="Q250" i="44" s="1"/>
  <c r="R250" i="44" s="1"/>
  <c r="E249" i="44" a="1"/>
  <c r="N249" i="44" a="1"/>
  <c r="K248" i="44"/>
  <c r="L248" i="44"/>
  <c r="E239" i="41"/>
  <c r="G248" i="44"/>
  <c r="H237" i="41" a="1"/>
  <c r="G237" i="41" a="1"/>
  <c r="P251" i="44" l="1"/>
  <c r="Q251" i="44" s="1"/>
  <c r="R251" i="44" s="1"/>
  <c r="O252" i="44"/>
  <c r="E250" i="44" a="1"/>
  <c r="N250" i="44" a="1"/>
  <c r="L249" i="44"/>
  <c r="E240" i="41"/>
  <c r="K249" i="44"/>
  <c r="G249" i="44"/>
  <c r="I239" i="41" a="1"/>
  <c r="K239" i="41"/>
  <c r="M239" i="41"/>
  <c r="L239" i="41"/>
  <c r="J239" i="41" a="1"/>
  <c r="H238" i="41" a="1"/>
  <c r="G238" i="41" a="1"/>
  <c r="E251" i="44" l="1" a="1"/>
  <c r="N251" i="44" a="1"/>
  <c r="O253" i="44"/>
  <c r="P252" i="44"/>
  <c r="Q252" i="44" s="1"/>
  <c r="R252" i="44" s="1"/>
  <c r="G250" i="44"/>
  <c r="L250" i="44"/>
  <c r="K250" i="44"/>
  <c r="E241" i="41"/>
  <c r="I240" i="41" a="1"/>
  <c r="K240" i="41"/>
  <c r="M240" i="41"/>
  <c r="L240" i="41"/>
  <c r="J240" i="41" a="1"/>
  <c r="H239" i="41" a="1"/>
  <c r="G239" i="41" a="1"/>
  <c r="G251" i="44" l="1"/>
  <c r="K251" i="44"/>
  <c r="L251" i="44"/>
  <c r="E242" i="41"/>
  <c r="O254" i="44"/>
  <c r="P253" i="44"/>
  <c r="Q253" i="44" s="1"/>
  <c r="R253" i="44" s="1"/>
  <c r="E252" i="44" a="1"/>
  <c r="N252" i="44" a="1"/>
  <c r="I241" i="41" a="1"/>
  <c r="J241" i="41" a="1"/>
  <c r="M241" i="41"/>
  <c r="L241" i="41"/>
  <c r="K241" i="41"/>
  <c r="G240" i="41" a="1"/>
  <c r="H240" i="41" a="1"/>
  <c r="J242" i="41" l="1" a="1"/>
  <c r="L242" i="41"/>
  <c r="I242" i="41" a="1"/>
  <c r="M242" i="41"/>
  <c r="K242" i="41"/>
  <c r="P254" i="44"/>
  <c r="Q254" i="44" s="1"/>
  <c r="R254" i="44" s="1"/>
  <c r="O255" i="44"/>
  <c r="N253" i="44" a="1"/>
  <c r="E253" i="44" a="1"/>
  <c r="K252" i="44"/>
  <c r="E243" i="41"/>
  <c r="G252" i="44"/>
  <c r="L252" i="44"/>
  <c r="G241" i="41" a="1"/>
  <c r="H241" i="41" a="1"/>
  <c r="E254" i="44" l="1" a="1"/>
  <c r="N254" i="44" a="1"/>
  <c r="O256" i="44"/>
  <c r="P255" i="44"/>
  <c r="Q255" i="44" s="1"/>
  <c r="R255" i="44" s="1"/>
  <c r="G253" i="44"/>
  <c r="K253" i="44"/>
  <c r="L253" i="44"/>
  <c r="E244" i="41"/>
  <c r="K243" i="41"/>
  <c r="J243" i="41" a="1"/>
  <c r="I243" i="41" a="1"/>
  <c r="L243" i="41"/>
  <c r="M243" i="41"/>
  <c r="H242" i="41" a="1"/>
  <c r="G242" i="41" a="1"/>
  <c r="G254" i="44" l="1"/>
  <c r="K254" i="44"/>
  <c r="L254" i="44"/>
  <c r="E245" i="41"/>
  <c r="O257" i="44"/>
  <c r="P256" i="44"/>
  <c r="Q256" i="44" s="1"/>
  <c r="R256" i="44" s="1"/>
  <c r="E255" i="44" a="1"/>
  <c r="N255" i="44" a="1"/>
  <c r="L244" i="41"/>
  <c r="K244" i="41"/>
  <c r="I244" i="41" a="1"/>
  <c r="M244" i="41"/>
  <c r="J244" i="41" a="1"/>
  <c r="H243" i="41" a="1"/>
  <c r="G243" i="41" a="1"/>
  <c r="K245" i="41" l="1"/>
  <c r="I245" i="41" a="1"/>
  <c r="M245" i="41"/>
  <c r="L245" i="41"/>
  <c r="J245" i="41" a="1"/>
  <c r="O258" i="44"/>
  <c r="P257" i="44"/>
  <c r="Q257" i="44" s="1"/>
  <c r="R257" i="44" s="1"/>
  <c r="E256" i="44" a="1"/>
  <c r="N256" i="44" a="1"/>
  <c r="G255" i="44"/>
  <c r="K255" i="44"/>
  <c r="L255" i="44"/>
  <c r="E246" i="41"/>
  <c r="G244" i="41" a="1"/>
  <c r="H244" i="41" a="1"/>
  <c r="P258" i="44" l="1"/>
  <c r="Q258" i="44" s="1"/>
  <c r="R258" i="44" s="1"/>
  <c r="O259" i="44"/>
  <c r="N257" i="44" a="1"/>
  <c r="E257" i="44" a="1"/>
  <c r="L256" i="44"/>
  <c r="E247" i="41"/>
  <c r="G256" i="44"/>
  <c r="K256" i="44"/>
  <c r="L246" i="41"/>
  <c r="K246" i="41"/>
  <c r="M246" i="41"/>
  <c r="I246" i="41" a="1"/>
  <c r="J246" i="41" a="1"/>
  <c r="G245" i="41" a="1"/>
  <c r="H245" i="41" a="1"/>
  <c r="N258" i="44" l="1" a="1"/>
  <c r="E258" i="44" a="1"/>
  <c r="O260" i="44"/>
  <c r="P259" i="44"/>
  <c r="Q259" i="44" s="1"/>
  <c r="R259" i="44" s="1"/>
  <c r="K257" i="44"/>
  <c r="L257" i="44"/>
  <c r="G257" i="44"/>
  <c r="E248" i="41"/>
  <c r="M247" i="41"/>
  <c r="J247" i="41" a="1"/>
  <c r="I247" i="41" a="1"/>
  <c r="K247" i="41"/>
  <c r="L247" i="41"/>
  <c r="H246" i="41" a="1"/>
  <c r="G246" i="41" a="1"/>
  <c r="K258" i="44" l="1"/>
  <c r="L258" i="44"/>
  <c r="E249" i="41"/>
  <c r="G258" i="44"/>
  <c r="O261" i="44"/>
  <c r="P260" i="44"/>
  <c r="Q260" i="44" s="1"/>
  <c r="R260" i="44" s="1"/>
  <c r="E259" i="44" a="1"/>
  <c r="N259" i="44" a="1"/>
  <c r="J248" i="41" a="1"/>
  <c r="I248" i="41" a="1"/>
  <c r="M248" i="41"/>
  <c r="K248" i="41"/>
  <c r="L248" i="41"/>
  <c r="H247" i="41" a="1"/>
  <c r="G247" i="41" a="1"/>
  <c r="K249" i="41" l="1"/>
  <c r="L249" i="41"/>
  <c r="J249" i="41" a="1"/>
  <c r="I249" i="41" a="1"/>
  <c r="M249" i="41"/>
  <c r="O262" i="44"/>
  <c r="P261" i="44"/>
  <c r="Q261" i="44" s="1"/>
  <c r="R261" i="44" s="1"/>
  <c r="E260" i="44" a="1"/>
  <c r="N260" i="44" a="1"/>
  <c r="E250" i="41"/>
  <c r="K259" i="44"/>
  <c r="L259" i="44"/>
  <c r="G259" i="44"/>
  <c r="G248" i="41" a="1"/>
  <c r="H248" i="41" a="1"/>
  <c r="O263" i="44" l="1"/>
  <c r="P262" i="44"/>
  <c r="Q262" i="44" s="1"/>
  <c r="R262" i="44" s="1"/>
  <c r="E261" i="44" a="1"/>
  <c r="N261" i="44" a="1"/>
  <c r="K260" i="44"/>
  <c r="L260" i="44"/>
  <c r="G260" i="44"/>
  <c r="E251" i="41"/>
  <c r="I250" i="41" a="1"/>
  <c r="J250" i="41" a="1"/>
  <c r="K250" i="41"/>
  <c r="M250" i="41"/>
  <c r="L250" i="41"/>
  <c r="G249" i="41" a="1"/>
  <c r="H249" i="41" a="1"/>
  <c r="P263" i="44" l="1"/>
  <c r="Q263" i="44" s="1"/>
  <c r="R263" i="44" s="1"/>
  <c r="O264" i="44"/>
  <c r="E262" i="44" a="1"/>
  <c r="N262" i="44" a="1"/>
  <c r="K261" i="44"/>
  <c r="L261" i="44"/>
  <c r="G261" i="44"/>
  <c r="E252" i="41"/>
  <c r="M251" i="41"/>
  <c r="L251" i="41"/>
  <c r="I251" i="41" a="1"/>
  <c r="K251" i="41"/>
  <c r="J251" i="41" a="1"/>
  <c r="G250" i="41" a="1"/>
  <c r="H250" i="41" a="1"/>
  <c r="E263" i="44" l="1" a="1"/>
  <c r="N263" i="44" a="1"/>
  <c r="P264" i="44"/>
  <c r="Q264" i="44" s="1"/>
  <c r="R264" i="44" s="1"/>
  <c r="O265" i="44"/>
  <c r="L262" i="44"/>
  <c r="E253" i="41"/>
  <c r="K262" i="44"/>
  <c r="G262" i="44"/>
  <c r="M252" i="41"/>
  <c r="J252" i="41" a="1"/>
  <c r="I252" i="41" a="1"/>
  <c r="L252" i="41"/>
  <c r="K252" i="41"/>
  <c r="H251" i="41" a="1"/>
  <c r="G251" i="41" a="1"/>
  <c r="K263" i="44" l="1"/>
  <c r="L263" i="44"/>
  <c r="E254" i="41"/>
  <c r="G263" i="44"/>
  <c r="E264" i="44" a="1"/>
  <c r="N264" i="44" a="1"/>
  <c r="O266" i="44"/>
  <c r="P265" i="44"/>
  <c r="Q265" i="44" s="1"/>
  <c r="R265" i="44" s="1"/>
  <c r="K253" i="41"/>
  <c r="M253" i="41"/>
  <c r="J253" i="41" a="1"/>
  <c r="L253" i="41"/>
  <c r="I253" i="41" a="1"/>
  <c r="G252" i="41" a="1"/>
  <c r="H252" i="41" a="1"/>
  <c r="K254" i="41" l="1"/>
  <c r="L254" i="41"/>
  <c r="I254" i="41" a="1"/>
  <c r="J254" i="41" a="1"/>
  <c r="M254" i="41"/>
  <c r="L264" i="44"/>
  <c r="K264" i="44"/>
  <c r="G264" i="44"/>
  <c r="E255" i="41"/>
  <c r="O267" i="44"/>
  <c r="P266" i="44"/>
  <c r="Q266" i="44" s="1"/>
  <c r="R266" i="44" s="1"/>
  <c r="E265" i="44" a="1"/>
  <c r="N265" i="44" a="1"/>
  <c r="G253" i="41" a="1"/>
  <c r="H253" i="41" a="1"/>
  <c r="I255" i="41" l="1" a="1"/>
  <c r="J255" i="41" a="1"/>
  <c r="M255" i="41"/>
  <c r="K255" i="41"/>
  <c r="L255" i="41"/>
  <c r="O268" i="44"/>
  <c r="P267" i="44"/>
  <c r="Q267" i="44" s="1"/>
  <c r="R267" i="44" s="1"/>
  <c r="N266" i="44" a="1"/>
  <c r="E266" i="44" a="1"/>
  <c r="K265" i="44"/>
  <c r="L265" i="44"/>
  <c r="E256" i="41"/>
  <c r="G265" i="44"/>
  <c r="H254" i="41" a="1"/>
  <c r="G254" i="41" a="1"/>
  <c r="P268" i="44" l="1"/>
  <c r="Q268" i="44" s="1"/>
  <c r="R268" i="44" s="1"/>
  <c r="O269" i="44"/>
  <c r="N267" i="44" a="1"/>
  <c r="E267" i="44" a="1"/>
  <c r="G266" i="44"/>
  <c r="K266" i="44"/>
  <c r="L266" i="44"/>
  <c r="E257" i="41"/>
  <c r="K256" i="41"/>
  <c r="M256" i="41"/>
  <c r="I256" i="41" a="1"/>
  <c r="L256" i="41"/>
  <c r="J256" i="41" a="1"/>
  <c r="G255" i="41" a="1"/>
  <c r="H255" i="41" a="1"/>
  <c r="E268" i="44" l="1" a="1"/>
  <c r="N268" i="44" a="1"/>
  <c r="P269" i="44"/>
  <c r="Q269" i="44" s="1"/>
  <c r="R269" i="44" s="1"/>
  <c r="O270" i="44"/>
  <c r="G267" i="44"/>
  <c r="K267" i="44"/>
  <c r="L267" i="44"/>
  <c r="E258" i="41"/>
  <c r="M257" i="41"/>
  <c r="I257" i="41" a="1"/>
  <c r="L257" i="41"/>
  <c r="J257" i="41" a="1"/>
  <c r="K257" i="41"/>
  <c r="G256" i="41" a="1"/>
  <c r="H256" i="41" a="1"/>
  <c r="K268" i="44" l="1"/>
  <c r="L268" i="44"/>
  <c r="E259" i="41"/>
  <c r="G268" i="44"/>
  <c r="E269" i="44" a="1"/>
  <c r="N269" i="44" a="1"/>
  <c r="O271" i="44"/>
  <c r="P270" i="44"/>
  <c r="Q270" i="44" s="1"/>
  <c r="R270" i="44" s="1"/>
  <c r="L258" i="41"/>
  <c r="I258" i="41" a="1"/>
  <c r="K258" i="41"/>
  <c r="M258" i="41"/>
  <c r="J258" i="41" a="1"/>
  <c r="G257" i="41" a="1"/>
  <c r="H257" i="41" a="1"/>
  <c r="K259" i="41" l="1"/>
  <c r="I259" i="41" a="1"/>
  <c r="J259" i="41" a="1"/>
  <c r="M259" i="41"/>
  <c r="L259" i="41"/>
  <c r="E260" i="41"/>
  <c r="L269" i="44"/>
  <c r="K269" i="44"/>
  <c r="G269" i="44"/>
  <c r="O272" i="44"/>
  <c r="P271" i="44"/>
  <c r="Q271" i="44" s="1"/>
  <c r="R271" i="44" s="1"/>
  <c r="E270" i="44" a="1"/>
  <c r="N270" i="44" a="1"/>
  <c r="G258" i="41" a="1"/>
  <c r="H258" i="41" a="1"/>
  <c r="L260" i="41" l="1"/>
  <c r="I260" i="41" a="1"/>
  <c r="J260" i="41" a="1"/>
  <c r="K260" i="41"/>
  <c r="M260" i="41"/>
  <c r="O273" i="44"/>
  <c r="P272" i="44"/>
  <c r="Q272" i="44" s="1"/>
  <c r="R272" i="44" s="1"/>
  <c r="N271" i="44" a="1"/>
  <c r="E271" i="44" a="1"/>
  <c r="K270" i="44"/>
  <c r="G270" i="44"/>
  <c r="E261" i="41"/>
  <c r="L270" i="44"/>
  <c r="G259" i="41" a="1"/>
  <c r="H259" i="41" a="1"/>
  <c r="O274" i="44" l="1"/>
  <c r="P273" i="44"/>
  <c r="Q273" i="44" s="1"/>
  <c r="R273" i="44" s="1"/>
  <c r="E272" i="44" a="1"/>
  <c r="N272" i="44" a="1"/>
  <c r="K271" i="44"/>
  <c r="L271" i="44"/>
  <c r="G271" i="44"/>
  <c r="E262" i="41"/>
  <c r="L261" i="41"/>
  <c r="I261" i="41" a="1"/>
  <c r="M261" i="41"/>
  <c r="K261" i="41"/>
  <c r="J261" i="41" a="1"/>
  <c r="G260" i="41" a="1"/>
  <c r="H260" i="41" a="1"/>
  <c r="O275" i="44" l="1"/>
  <c r="P274" i="44"/>
  <c r="Q274" i="44" s="1"/>
  <c r="R274" i="44" s="1"/>
  <c r="E273" i="44" a="1"/>
  <c r="N273" i="44" a="1"/>
  <c r="K272" i="44"/>
  <c r="L272" i="44"/>
  <c r="G272" i="44"/>
  <c r="E263" i="41"/>
  <c r="J262" i="41" a="1"/>
  <c r="M262" i="41"/>
  <c r="L262" i="41"/>
  <c r="K262" i="41"/>
  <c r="I262" i="41" a="1"/>
  <c r="G261" i="41" a="1"/>
  <c r="H261" i="41" a="1"/>
  <c r="P275" i="44" l="1"/>
  <c r="Q275" i="44" s="1"/>
  <c r="R275" i="44" s="1"/>
  <c r="O276" i="44"/>
  <c r="E274" i="44" a="1"/>
  <c r="N274" i="44" a="1"/>
  <c r="G273" i="44"/>
  <c r="K273" i="44"/>
  <c r="L273" i="44"/>
  <c r="E264" i="41"/>
  <c r="L263" i="41"/>
  <c r="M263" i="41"/>
  <c r="K263" i="41"/>
  <c r="J263" i="41" a="1"/>
  <c r="I263" i="41" a="1"/>
  <c r="G262" i="41" a="1"/>
  <c r="H262" i="41" a="1"/>
  <c r="N275" i="44" l="1" a="1"/>
  <c r="E275" i="44" a="1"/>
  <c r="P276" i="44"/>
  <c r="Q276" i="44" s="1"/>
  <c r="R276" i="44" s="1"/>
  <c r="O277" i="44"/>
  <c r="K274" i="44"/>
  <c r="G274" i="44"/>
  <c r="E265" i="41"/>
  <c r="L274" i="44"/>
  <c r="I264" i="41" a="1"/>
  <c r="K264" i="41"/>
  <c r="L264" i="41"/>
  <c r="J264" i="41" a="1"/>
  <c r="M264" i="41"/>
  <c r="G263" i="41" a="1"/>
  <c r="H263" i="41" a="1"/>
  <c r="K275" i="44" l="1"/>
  <c r="G275" i="44"/>
  <c r="E266" i="41"/>
  <c r="L275" i="44"/>
  <c r="N276" i="44" a="1"/>
  <c r="E276" i="44" a="1"/>
  <c r="P277" i="44"/>
  <c r="Q277" i="44" s="1"/>
  <c r="R277" i="44" s="1"/>
  <c r="O278" i="44"/>
  <c r="L265" i="41"/>
  <c r="I265" i="41" a="1"/>
  <c r="M265" i="41"/>
  <c r="K265" i="41"/>
  <c r="J265" i="41" a="1"/>
  <c r="H264" i="41" a="1"/>
  <c r="G264" i="41" a="1"/>
  <c r="K266" i="41" l="1"/>
  <c r="I266" i="41" a="1"/>
  <c r="M266" i="41"/>
  <c r="J266" i="41" a="1"/>
  <c r="L266" i="41"/>
  <c r="K276" i="44"/>
  <c r="L276" i="44"/>
  <c r="E267" i="41"/>
  <c r="G276" i="44"/>
  <c r="N277" i="44" a="1"/>
  <c r="E277" i="44" a="1"/>
  <c r="O279" i="44"/>
  <c r="P278" i="44"/>
  <c r="Q278" i="44" s="1"/>
  <c r="R278" i="44" s="1"/>
  <c r="G265" i="41" a="1"/>
  <c r="H265" i="41" a="1"/>
  <c r="L267" i="41" l="1"/>
  <c r="K267" i="41"/>
  <c r="I267" i="41" a="1"/>
  <c r="M267" i="41"/>
  <c r="J267" i="41" a="1"/>
  <c r="E268" i="41"/>
  <c r="K277" i="44"/>
  <c r="L277" i="44"/>
  <c r="G277" i="44"/>
  <c r="O280" i="44"/>
  <c r="P279" i="44"/>
  <c r="Q279" i="44" s="1"/>
  <c r="R279" i="44" s="1"/>
  <c r="E278" i="44" a="1"/>
  <c r="N278" i="44" a="1"/>
  <c r="H266" i="41" a="1"/>
  <c r="G266" i="41" a="1"/>
  <c r="L268" i="41" l="1"/>
  <c r="M268" i="41"/>
  <c r="I268" i="41" a="1"/>
  <c r="K268" i="41"/>
  <c r="J268" i="41" a="1"/>
  <c r="P280" i="44"/>
  <c r="Q280" i="44" s="1"/>
  <c r="R280" i="44" s="1"/>
  <c r="O281" i="44"/>
  <c r="E279" i="44" a="1"/>
  <c r="N279" i="44" a="1"/>
  <c r="K278" i="44"/>
  <c r="L278" i="44"/>
  <c r="G278" i="44"/>
  <c r="E269" i="41"/>
  <c r="G267" i="41" a="1"/>
  <c r="H267" i="41" a="1"/>
  <c r="N280" i="44" l="1" a="1"/>
  <c r="E280" i="44" a="1"/>
  <c r="O282" i="44"/>
  <c r="P281" i="44"/>
  <c r="Q281" i="44" s="1"/>
  <c r="R281" i="44" s="1"/>
  <c r="K279" i="44"/>
  <c r="L279" i="44"/>
  <c r="E270" i="41"/>
  <c r="G279" i="44"/>
  <c r="I269" i="41" a="1"/>
  <c r="K269" i="41"/>
  <c r="J269" i="41" a="1"/>
  <c r="M269" i="41"/>
  <c r="L269" i="41"/>
  <c r="H268" i="41" a="1"/>
  <c r="G268" i="41" a="1"/>
  <c r="K280" i="44" l="1"/>
  <c r="L280" i="44"/>
  <c r="E271" i="41"/>
  <c r="G280" i="44"/>
  <c r="O283" i="44"/>
  <c r="P282" i="44"/>
  <c r="Q282" i="44" s="1"/>
  <c r="R282" i="44" s="1"/>
  <c r="E281" i="44" a="1"/>
  <c r="N281" i="44" a="1"/>
  <c r="M270" i="41"/>
  <c r="J270" i="41" a="1"/>
  <c r="L270" i="41"/>
  <c r="K270" i="41"/>
  <c r="I270" i="41" a="1"/>
  <c r="G269" i="41" a="1"/>
  <c r="H269" i="41" a="1"/>
  <c r="M271" i="41" l="1"/>
  <c r="I271" i="41" a="1"/>
  <c r="K271" i="41"/>
  <c r="L271" i="41"/>
  <c r="J271" i="41" a="1"/>
  <c r="O284" i="44"/>
  <c r="P283" i="44"/>
  <c r="Q283" i="44" s="1"/>
  <c r="R283" i="44" s="1"/>
  <c r="N282" i="44" a="1"/>
  <c r="E282" i="44" a="1"/>
  <c r="G281" i="44"/>
  <c r="E272" i="41"/>
  <c r="L281" i="44"/>
  <c r="K281" i="44"/>
  <c r="G270" i="41" a="1"/>
  <c r="H270" i="41" a="1"/>
  <c r="P284" i="44" l="1"/>
  <c r="Q284" i="44" s="1"/>
  <c r="R284" i="44" s="1"/>
  <c r="O285" i="44"/>
  <c r="N283" i="44" a="1"/>
  <c r="E283" i="44" a="1"/>
  <c r="G282" i="44"/>
  <c r="K282" i="44"/>
  <c r="E273" i="41"/>
  <c r="L282" i="44"/>
  <c r="J272" i="41" a="1"/>
  <c r="L272" i="41"/>
  <c r="I272" i="41" a="1"/>
  <c r="M272" i="41"/>
  <c r="K272" i="41"/>
  <c r="G271" i="41" a="1"/>
  <c r="H271" i="41" a="1"/>
  <c r="N284" i="44" l="1" a="1"/>
  <c r="E284" i="44" a="1"/>
  <c r="O286" i="44"/>
  <c r="P285" i="44"/>
  <c r="Q285" i="44" s="1"/>
  <c r="R285" i="44" s="1"/>
  <c r="E274" i="41"/>
  <c r="G283" i="44"/>
  <c r="L283" i="44"/>
  <c r="K283" i="44"/>
  <c r="L273" i="41"/>
  <c r="K273" i="41"/>
  <c r="M273" i="41"/>
  <c r="J273" i="41" a="1"/>
  <c r="I273" i="41" a="1"/>
  <c r="H272" i="41" a="1"/>
  <c r="G272" i="41" a="1"/>
  <c r="K284" i="44" l="1"/>
  <c r="G284" i="44"/>
  <c r="E275" i="41"/>
  <c r="L284" i="44"/>
  <c r="P286" i="44"/>
  <c r="Q286" i="44" s="1"/>
  <c r="R286" i="44" s="1"/>
  <c r="O287" i="44"/>
  <c r="E285" i="44" a="1"/>
  <c r="N285" i="44" a="1"/>
  <c r="J274" i="41" a="1"/>
  <c r="I274" i="41" a="1"/>
  <c r="M274" i="41"/>
  <c r="L274" i="41"/>
  <c r="K274" i="41"/>
  <c r="G273" i="41" a="1"/>
  <c r="H273" i="41" a="1"/>
  <c r="I275" i="41" l="1" a="1"/>
  <c r="J275" i="41" a="1"/>
  <c r="K275" i="41"/>
  <c r="L275" i="41"/>
  <c r="M275" i="41"/>
  <c r="E286" i="44" a="1"/>
  <c r="N286" i="44" a="1"/>
  <c r="O288" i="44"/>
  <c r="P287" i="44"/>
  <c r="Q287" i="44" s="1"/>
  <c r="R287" i="44" s="1"/>
  <c r="G285" i="44"/>
  <c r="E276" i="41"/>
  <c r="K285" i="44"/>
  <c r="L285" i="44"/>
  <c r="G274" i="41" a="1"/>
  <c r="H274" i="41" a="1"/>
  <c r="G286" i="44" l="1"/>
  <c r="L286" i="44"/>
  <c r="K286" i="44"/>
  <c r="E277" i="41"/>
  <c r="P288" i="44"/>
  <c r="Q288" i="44" s="1"/>
  <c r="R288" i="44" s="1"/>
  <c r="O289" i="44"/>
  <c r="N287" i="44" a="1"/>
  <c r="E287" i="44" a="1"/>
  <c r="I276" i="41" a="1"/>
  <c r="M276" i="41"/>
  <c r="K276" i="41"/>
  <c r="L276" i="41"/>
  <c r="J276" i="41" a="1"/>
  <c r="H275" i="41" a="1"/>
  <c r="G275" i="41" a="1"/>
  <c r="L277" i="41" l="1"/>
  <c r="J277" i="41" a="1"/>
  <c r="I277" i="41" a="1"/>
  <c r="K277" i="41"/>
  <c r="M277" i="41"/>
  <c r="E288" i="44" a="1"/>
  <c r="N288" i="44" a="1"/>
  <c r="O290" i="44"/>
  <c r="P289" i="44"/>
  <c r="Q289" i="44" s="1"/>
  <c r="R289" i="44" s="1"/>
  <c r="L287" i="44"/>
  <c r="G287" i="44"/>
  <c r="K287" i="44"/>
  <c r="E278" i="41"/>
  <c r="H276" i="41" a="1"/>
  <c r="G276" i="41" a="1"/>
  <c r="K288" i="44" l="1"/>
  <c r="G288" i="44"/>
  <c r="L288" i="44"/>
  <c r="E279" i="41"/>
  <c r="O291" i="44"/>
  <c r="P290" i="44"/>
  <c r="Q290" i="44" s="1"/>
  <c r="R290" i="44" s="1"/>
  <c r="N289" i="44" a="1"/>
  <c r="E289" i="44" a="1"/>
  <c r="I278" i="41" a="1"/>
  <c r="J278" i="41" a="1"/>
  <c r="L278" i="41"/>
  <c r="M278" i="41"/>
  <c r="K278" i="41"/>
  <c r="G277" i="41" a="1"/>
  <c r="H277" i="41" a="1"/>
  <c r="L279" i="41" l="1"/>
  <c r="M279" i="41"/>
  <c r="K279" i="41"/>
  <c r="J279" i="41" a="1"/>
  <c r="I279" i="41" a="1"/>
  <c r="P291" i="44"/>
  <c r="Q291" i="44" s="1"/>
  <c r="R291" i="44" s="1"/>
  <c r="O292" i="44"/>
  <c r="N290" i="44" a="1"/>
  <c r="E290" i="44" a="1"/>
  <c r="G289" i="44"/>
  <c r="E280" i="41"/>
  <c r="L289" i="44"/>
  <c r="K289" i="44"/>
  <c r="H278" i="41" a="1"/>
  <c r="G278" i="41" a="1"/>
  <c r="N291" i="44" l="1" a="1"/>
  <c r="E291" i="44" a="1"/>
  <c r="O293" i="44"/>
  <c r="P292" i="44"/>
  <c r="Q292" i="44" s="1"/>
  <c r="R292" i="44" s="1"/>
  <c r="E281" i="41"/>
  <c r="L290" i="44"/>
  <c r="K290" i="44"/>
  <c r="G290" i="44"/>
  <c r="J280" i="41" a="1"/>
  <c r="L280" i="41"/>
  <c r="I280" i="41" a="1"/>
  <c r="K280" i="41"/>
  <c r="M280" i="41"/>
  <c r="G279" i="41" a="1"/>
  <c r="H279" i="41" a="1"/>
  <c r="L291" i="44" l="1"/>
  <c r="E282" i="41"/>
  <c r="K291" i="44"/>
  <c r="G291" i="44"/>
  <c r="P293" i="44"/>
  <c r="Q293" i="44" s="1"/>
  <c r="R293" i="44" s="1"/>
  <c r="O294" i="44"/>
  <c r="N292" i="44" a="1"/>
  <c r="E292" i="44" a="1"/>
  <c r="L281" i="41"/>
  <c r="J281" i="41" a="1"/>
  <c r="M281" i="41"/>
  <c r="I281" i="41" a="1"/>
  <c r="K281" i="41"/>
  <c r="G280" i="41" a="1"/>
  <c r="H280" i="41" a="1"/>
  <c r="I282" i="41" l="1" a="1"/>
  <c r="J282" i="41" a="1"/>
  <c r="K282" i="41"/>
  <c r="L282" i="41"/>
  <c r="M282" i="41"/>
  <c r="N293" i="44" a="1"/>
  <c r="E293" i="44" a="1"/>
  <c r="O295" i="44"/>
  <c r="P294" i="44"/>
  <c r="Q294" i="44" s="1"/>
  <c r="R294" i="44" s="1"/>
  <c r="G292" i="44"/>
  <c r="K292" i="44"/>
  <c r="L292" i="44"/>
  <c r="E283" i="41"/>
  <c r="H281" i="41" a="1"/>
  <c r="G281" i="41" a="1"/>
  <c r="L293" i="44" l="1"/>
  <c r="K293" i="44"/>
  <c r="G293" i="44"/>
  <c r="E284" i="41"/>
  <c r="O296" i="44"/>
  <c r="P295" i="44"/>
  <c r="Q295" i="44" s="1"/>
  <c r="R295" i="44" s="1"/>
  <c r="E294" i="44" a="1"/>
  <c r="N294" i="44" a="1"/>
  <c r="L283" i="41"/>
  <c r="J283" i="41" a="1"/>
  <c r="I283" i="41" a="1"/>
  <c r="M283" i="41"/>
  <c r="K283" i="41"/>
  <c r="H282" i="41" a="1"/>
  <c r="G282" i="41" a="1"/>
  <c r="K284" i="41" l="1"/>
  <c r="J284" i="41" a="1"/>
  <c r="L284" i="41"/>
  <c r="I284" i="41" a="1"/>
  <c r="M284" i="41"/>
  <c r="O297" i="44"/>
  <c r="P296" i="44"/>
  <c r="Q296" i="44" s="1"/>
  <c r="R296" i="44" s="1"/>
  <c r="E295" i="44" a="1"/>
  <c r="N295" i="44" a="1"/>
  <c r="G294" i="44"/>
  <c r="L294" i="44"/>
  <c r="K294" i="44"/>
  <c r="E285" i="41"/>
  <c r="G283" i="41" a="1"/>
  <c r="H283" i="41" a="1"/>
  <c r="P297" i="44" l="1"/>
  <c r="Q297" i="44" s="1"/>
  <c r="R297" i="44" s="1"/>
  <c r="O298" i="44"/>
  <c r="N296" i="44" a="1"/>
  <c r="E296" i="44" a="1"/>
  <c r="E286" i="41"/>
  <c r="L295" i="44"/>
  <c r="K295" i="44"/>
  <c r="G295" i="44"/>
  <c r="M285" i="41"/>
  <c r="L285" i="41"/>
  <c r="I285" i="41" a="1"/>
  <c r="J285" i="41" a="1"/>
  <c r="K285" i="41"/>
  <c r="G284" i="41" a="1"/>
  <c r="H284" i="41" a="1"/>
  <c r="E297" i="44" l="1" a="1"/>
  <c r="N297" i="44" a="1"/>
  <c r="O299" i="44"/>
  <c r="P298" i="44"/>
  <c r="Q298" i="44" s="1"/>
  <c r="R298" i="44" s="1"/>
  <c r="K296" i="44"/>
  <c r="E287" i="41"/>
  <c r="G296" i="44"/>
  <c r="L296" i="44"/>
  <c r="K286" i="41"/>
  <c r="I286" i="41" a="1"/>
  <c r="J286" i="41" a="1"/>
  <c r="M286" i="41"/>
  <c r="L286" i="41"/>
  <c r="H285" i="41" a="1"/>
  <c r="G285" i="41" a="1"/>
  <c r="G297" i="44" l="1"/>
  <c r="K297" i="44"/>
  <c r="L297" i="44"/>
  <c r="E288" i="41"/>
  <c r="O300" i="44"/>
  <c r="P299" i="44"/>
  <c r="Q299" i="44" s="1"/>
  <c r="R299" i="44" s="1"/>
  <c r="E298" i="44" a="1"/>
  <c r="N298" i="44" a="1"/>
  <c r="L287" i="41"/>
  <c r="K287" i="41"/>
  <c r="I287" i="41" a="1"/>
  <c r="M287" i="41"/>
  <c r="J287" i="41" a="1"/>
  <c r="H286" i="41" a="1"/>
  <c r="G286" i="41" a="1"/>
  <c r="I288" i="41" l="1" a="1"/>
  <c r="L288" i="41"/>
  <c r="M288" i="41"/>
  <c r="J288" i="41" a="1"/>
  <c r="K288" i="41"/>
  <c r="P300" i="44"/>
  <c r="Q300" i="44" s="1"/>
  <c r="R300" i="44" s="1"/>
  <c r="O301" i="44"/>
  <c r="E299" i="44" a="1"/>
  <c r="N299" i="44" a="1"/>
  <c r="L298" i="44"/>
  <c r="E289" i="41"/>
  <c r="G298" i="44"/>
  <c r="K298" i="44"/>
  <c r="H287" i="41" a="1"/>
  <c r="G287" i="41" a="1"/>
  <c r="N300" i="44" l="1" a="1"/>
  <c r="E300" i="44" a="1"/>
  <c r="P301" i="44"/>
  <c r="Q301" i="44" s="1"/>
  <c r="R301" i="44" s="1"/>
  <c r="O302" i="44"/>
  <c r="E290" i="41"/>
  <c r="K299" i="44"/>
  <c r="L299" i="44"/>
  <c r="G299" i="44"/>
  <c r="M289" i="41"/>
  <c r="K289" i="41"/>
  <c r="I289" i="41" a="1"/>
  <c r="L289" i="41"/>
  <c r="J289" i="41" a="1"/>
  <c r="H288" i="41" a="1"/>
  <c r="G288" i="41" a="1"/>
  <c r="K300" i="44" l="1"/>
  <c r="E291" i="41"/>
  <c r="L300" i="44"/>
  <c r="G300" i="44"/>
  <c r="N301" i="44" a="1"/>
  <c r="E301" i="44" a="1"/>
  <c r="O303" i="44"/>
  <c r="P302" i="44"/>
  <c r="Q302" i="44" s="1"/>
  <c r="R302" i="44" s="1"/>
  <c r="K290" i="41"/>
  <c r="J290" i="41" a="1"/>
  <c r="M290" i="41"/>
  <c r="L290" i="41"/>
  <c r="I290" i="41" a="1"/>
  <c r="G289" i="41" a="1"/>
  <c r="H289" i="41" a="1"/>
  <c r="J291" i="41" l="1" a="1"/>
  <c r="M291" i="41"/>
  <c r="I291" i="41" a="1"/>
  <c r="K291" i="41"/>
  <c r="L291" i="41"/>
  <c r="G301" i="44"/>
  <c r="K301" i="44"/>
  <c r="L301" i="44"/>
  <c r="E292" i="41"/>
  <c r="P303" i="44"/>
  <c r="Q303" i="44" s="1"/>
  <c r="R303" i="44" s="1"/>
  <c r="O304" i="44"/>
  <c r="N302" i="44" a="1"/>
  <c r="E302" i="44" a="1"/>
  <c r="H290" i="41" a="1"/>
  <c r="G290" i="41" a="1"/>
  <c r="J292" i="41" l="1" a="1"/>
  <c r="M292" i="41"/>
  <c r="I292" i="41" a="1"/>
  <c r="L292" i="41"/>
  <c r="K292" i="41"/>
  <c r="N303" i="44" a="1"/>
  <c r="E303" i="44" a="1"/>
  <c r="O305" i="44"/>
  <c r="P304" i="44"/>
  <c r="Q304" i="44" s="1"/>
  <c r="R304" i="44" s="1"/>
  <c r="E293" i="41"/>
  <c r="K302" i="44"/>
  <c r="G302" i="44"/>
  <c r="L302" i="44"/>
  <c r="G291" i="41" a="1"/>
  <c r="H291" i="41" a="1"/>
  <c r="G303" i="44" l="1"/>
  <c r="L303" i="44"/>
  <c r="E294" i="41"/>
  <c r="K303" i="44"/>
  <c r="P305" i="44"/>
  <c r="Q305" i="44" s="1"/>
  <c r="R305" i="44" s="1"/>
  <c r="O306" i="44"/>
  <c r="E304" i="44" a="1"/>
  <c r="N304" i="44" a="1"/>
  <c r="M293" i="41"/>
  <c r="I293" i="41" a="1"/>
  <c r="L293" i="41"/>
  <c r="K293" i="41"/>
  <c r="J293" i="41" a="1"/>
  <c r="H292" i="41" a="1"/>
  <c r="G292" i="41" a="1"/>
  <c r="J294" i="41" l="1" a="1"/>
  <c r="L294" i="41"/>
  <c r="M294" i="41"/>
  <c r="K294" i="41"/>
  <c r="I294" i="41" a="1"/>
  <c r="N305" i="44" a="1"/>
  <c r="E305" i="44" a="1"/>
  <c r="O307" i="44"/>
  <c r="P306" i="44"/>
  <c r="Q306" i="44" s="1"/>
  <c r="R306" i="44" s="1"/>
  <c r="K304" i="44"/>
  <c r="L304" i="44"/>
  <c r="E295" i="41"/>
  <c r="G304" i="44"/>
  <c r="H293" i="41" a="1"/>
  <c r="G293" i="41" a="1"/>
  <c r="G305" i="44" l="1"/>
  <c r="K305" i="44"/>
  <c r="L305" i="44"/>
  <c r="E296" i="41"/>
  <c r="P307" i="44"/>
  <c r="Q307" i="44" s="1"/>
  <c r="R307" i="44" s="1"/>
  <c r="O308" i="44"/>
  <c r="N306" i="44" a="1"/>
  <c r="E306" i="44" a="1"/>
  <c r="M295" i="41"/>
  <c r="L295" i="41"/>
  <c r="K295" i="41"/>
  <c r="I295" i="41" a="1"/>
  <c r="J295" i="41" a="1"/>
  <c r="H294" i="41" a="1"/>
  <c r="G294" i="41" a="1"/>
  <c r="J296" i="41" l="1" a="1"/>
  <c r="I296" i="41" a="1"/>
  <c r="L296" i="41"/>
  <c r="M296" i="41"/>
  <c r="K296" i="41"/>
  <c r="N307" i="44" a="1"/>
  <c r="E307" i="44" a="1"/>
  <c r="O309" i="44"/>
  <c r="P308" i="44"/>
  <c r="Q308" i="44" s="1"/>
  <c r="R308" i="44" s="1"/>
  <c r="K306" i="44"/>
  <c r="L306" i="44"/>
  <c r="E297" i="41"/>
  <c r="G306" i="44"/>
  <c r="H295" i="41" a="1"/>
  <c r="G295" i="41" a="1"/>
  <c r="K307" i="44" l="1"/>
  <c r="L307" i="44"/>
  <c r="E298" i="41"/>
  <c r="G307" i="44"/>
  <c r="P309" i="44"/>
  <c r="Q309" i="44" s="1"/>
  <c r="R309" i="44" s="1"/>
  <c r="O310" i="44"/>
  <c r="E308" i="44" a="1"/>
  <c r="N308" i="44" a="1"/>
  <c r="K297" i="41"/>
  <c r="M297" i="41"/>
  <c r="I297" i="41" a="1"/>
  <c r="L297" i="41"/>
  <c r="J297" i="41" a="1"/>
  <c r="G296" i="41" a="1"/>
  <c r="H296" i="41" a="1"/>
  <c r="I298" i="41" l="1" a="1"/>
  <c r="J298" i="41" a="1"/>
  <c r="K298" i="41"/>
  <c r="M298" i="41"/>
  <c r="L298" i="41"/>
  <c r="E309" i="44" a="1"/>
  <c r="N309" i="44" a="1"/>
  <c r="P310" i="44"/>
  <c r="Q310" i="44" s="1"/>
  <c r="R310" i="44" s="1"/>
  <c r="O311" i="44"/>
  <c r="K308" i="44"/>
  <c r="G308" i="44"/>
  <c r="L308" i="44"/>
  <c r="E299" i="41"/>
  <c r="G297" i="41" a="1"/>
  <c r="H297" i="41" a="1"/>
  <c r="E300" i="41" l="1"/>
  <c r="L309" i="44"/>
  <c r="G309" i="44"/>
  <c r="K309" i="44"/>
  <c r="N310" i="44" a="1"/>
  <c r="E310" i="44" a="1"/>
  <c r="O312" i="44"/>
  <c r="P311" i="44"/>
  <c r="Q311" i="44" s="1"/>
  <c r="R311" i="44" s="1"/>
  <c r="J299" i="41" a="1"/>
  <c r="M299" i="41"/>
  <c r="L299" i="41"/>
  <c r="I299" i="41" a="1"/>
  <c r="K299" i="41"/>
  <c r="G298" i="41" a="1"/>
  <c r="H298" i="41" a="1"/>
  <c r="I300" i="41" l="1" a="1"/>
  <c r="M300" i="41"/>
  <c r="K300" i="41"/>
  <c r="J300" i="41" a="1"/>
  <c r="L300" i="41"/>
  <c r="E301" i="41"/>
  <c r="G310" i="44"/>
  <c r="K310" i="44"/>
  <c r="L310" i="44"/>
  <c r="O313" i="44"/>
  <c r="P312" i="44"/>
  <c r="Q312" i="44" s="1"/>
  <c r="R312" i="44" s="1"/>
  <c r="N311" i="44" a="1"/>
  <c r="E311" i="44" a="1"/>
  <c r="G299" i="41" a="1"/>
  <c r="H299" i="41" a="1"/>
  <c r="I301" i="41" l="1" a="1"/>
  <c r="J301" i="41" a="1"/>
  <c r="K301" i="41"/>
  <c r="L301" i="41"/>
  <c r="M301" i="41"/>
  <c r="O314" i="44"/>
  <c r="P313" i="44"/>
  <c r="Q313" i="44" s="1"/>
  <c r="R313" i="44" s="1"/>
  <c r="E312" i="44" a="1"/>
  <c r="N312" i="44" a="1"/>
  <c r="L311" i="44"/>
  <c r="G311" i="44"/>
  <c r="E302" i="41"/>
  <c r="K311" i="44"/>
  <c r="H300" i="41" a="1"/>
  <c r="G300" i="41" a="1"/>
  <c r="O315" i="44" l="1"/>
  <c r="P314" i="44"/>
  <c r="Q314" i="44" s="1"/>
  <c r="R314" i="44" s="1"/>
  <c r="N313" i="44" a="1"/>
  <c r="E313" i="44" a="1"/>
  <c r="G312" i="44"/>
  <c r="E303" i="41"/>
  <c r="L312" i="44"/>
  <c r="K312" i="44"/>
  <c r="J302" i="41" a="1"/>
  <c r="M302" i="41"/>
  <c r="K302" i="41"/>
  <c r="I302" i="41" a="1"/>
  <c r="L302" i="41"/>
  <c r="H301" i="41" a="1"/>
  <c r="G301" i="41" a="1"/>
  <c r="P315" i="44" l="1"/>
  <c r="Q315" i="44" s="1"/>
  <c r="R315" i="44" s="1"/>
  <c r="O316" i="44"/>
  <c r="N314" i="44" a="1"/>
  <c r="E314" i="44" a="1"/>
  <c r="K313" i="44"/>
  <c r="G313" i="44"/>
  <c r="L313" i="44"/>
  <c r="E304" i="41"/>
  <c r="I303" i="41" a="1"/>
  <c r="M303" i="41"/>
  <c r="K303" i="41"/>
  <c r="J303" i="41" a="1"/>
  <c r="L303" i="41"/>
  <c r="H302" i="41" a="1"/>
  <c r="G302" i="41" a="1"/>
  <c r="N315" i="44" l="1" a="1"/>
  <c r="E315" i="44" a="1"/>
  <c r="P316" i="44"/>
  <c r="Q316" i="44" s="1"/>
  <c r="R316" i="44" s="1"/>
  <c r="O317" i="44"/>
  <c r="K314" i="44"/>
  <c r="G314" i="44"/>
  <c r="L314" i="44"/>
  <c r="E305" i="41"/>
  <c r="I304" i="41" a="1"/>
  <c r="M304" i="41"/>
  <c r="J304" i="41" a="1"/>
  <c r="L304" i="41"/>
  <c r="K304" i="41"/>
  <c r="H303" i="41" a="1"/>
  <c r="G303" i="41" a="1"/>
  <c r="G315" i="44" l="1"/>
  <c r="E306" i="41"/>
  <c r="L315" i="44"/>
  <c r="K315" i="44"/>
  <c r="N316" i="44" a="1"/>
  <c r="E316" i="44" a="1"/>
  <c r="P317" i="44"/>
  <c r="Q317" i="44" s="1"/>
  <c r="R317" i="44" s="1"/>
  <c r="O318" i="44"/>
  <c r="L305" i="41"/>
  <c r="K305" i="41"/>
  <c r="M305" i="41"/>
  <c r="J305" i="41" a="1"/>
  <c r="I305" i="41" a="1"/>
  <c r="H304" i="41" a="1"/>
  <c r="G304" i="41" a="1"/>
  <c r="J306" i="41" l="1" a="1"/>
  <c r="M306" i="41"/>
  <c r="K306" i="41"/>
  <c r="L306" i="41"/>
  <c r="I306" i="41" a="1"/>
  <c r="L316" i="44"/>
  <c r="E307" i="41"/>
  <c r="G316" i="44"/>
  <c r="K316" i="44"/>
  <c r="E317" i="44" a="1"/>
  <c r="N317" i="44" a="1"/>
  <c r="P318" i="44"/>
  <c r="Q318" i="44" s="1"/>
  <c r="R318" i="44" s="1"/>
  <c r="O319" i="44"/>
  <c r="H305" i="41" a="1"/>
  <c r="G305" i="41" a="1"/>
  <c r="M307" i="41" l="1"/>
  <c r="J307" i="41" a="1"/>
  <c r="I307" i="41" a="1"/>
  <c r="L307" i="41"/>
  <c r="K307" i="41"/>
  <c r="E308" i="41"/>
  <c r="L317" i="44"/>
  <c r="K317" i="44"/>
  <c r="G317" i="44"/>
  <c r="E318" i="44" a="1"/>
  <c r="N318" i="44" a="1"/>
  <c r="P319" i="44"/>
  <c r="Q319" i="44" s="1"/>
  <c r="R319" i="44" s="1"/>
  <c r="O320" i="44"/>
  <c r="H306" i="41" a="1"/>
  <c r="G306" i="41" a="1"/>
  <c r="I308" i="41" l="1" a="1"/>
  <c r="L308" i="41"/>
  <c r="K308" i="41"/>
  <c r="J308" i="41" a="1"/>
  <c r="M308" i="41"/>
  <c r="K318" i="44"/>
  <c r="L318" i="44"/>
  <c r="E309" i="41"/>
  <c r="G318" i="44"/>
  <c r="N319" i="44" a="1"/>
  <c r="E319" i="44" a="1"/>
  <c r="O321" i="44"/>
  <c r="P320" i="44"/>
  <c r="Q320" i="44" s="1"/>
  <c r="R320" i="44" s="1"/>
  <c r="G307" i="41" a="1"/>
  <c r="H307" i="41" a="1"/>
  <c r="M309" i="41" l="1"/>
  <c r="L309" i="41"/>
  <c r="I309" i="41" a="1"/>
  <c r="K309" i="41"/>
  <c r="J309" i="41" a="1"/>
  <c r="K319" i="44"/>
  <c r="G319" i="44"/>
  <c r="L319" i="44"/>
  <c r="E310" i="41"/>
  <c r="O322" i="44"/>
  <c r="P321" i="44"/>
  <c r="Q321" i="44" s="1"/>
  <c r="R321" i="44" s="1"/>
  <c r="E320" i="44" a="1"/>
  <c r="N320" i="44" a="1"/>
  <c r="G308" i="41" a="1"/>
  <c r="H308" i="41" a="1"/>
  <c r="J310" i="41" l="1" a="1"/>
  <c r="L310" i="41"/>
  <c r="I310" i="41" a="1"/>
  <c r="M310" i="41"/>
  <c r="K310" i="41"/>
  <c r="P322" i="44"/>
  <c r="Q322" i="44" s="1"/>
  <c r="R322" i="44" s="1"/>
  <c r="O323" i="44"/>
  <c r="N321" i="44" a="1"/>
  <c r="E321" i="44" a="1"/>
  <c r="L320" i="44"/>
  <c r="E311" i="41"/>
  <c r="K320" i="44"/>
  <c r="G320" i="44"/>
  <c r="G309" i="41" a="1"/>
  <c r="H309" i="41" a="1"/>
  <c r="E322" i="44" l="1" a="1"/>
  <c r="N322" i="44" a="1"/>
  <c r="P323" i="44"/>
  <c r="Q323" i="44" s="1"/>
  <c r="R323" i="44" s="1"/>
  <c r="O324" i="44"/>
  <c r="E312" i="41"/>
  <c r="L321" i="44"/>
  <c r="K321" i="44"/>
  <c r="G321" i="44"/>
  <c r="J311" i="41" a="1"/>
  <c r="K311" i="41"/>
  <c r="L311" i="41"/>
  <c r="M311" i="41"/>
  <c r="I311" i="41" a="1"/>
  <c r="G310" i="41" a="1"/>
  <c r="H310" i="41" a="1"/>
  <c r="G322" i="44" l="1"/>
  <c r="L322" i="44"/>
  <c r="K322" i="44"/>
  <c r="E313" i="41"/>
  <c r="E323" i="44" a="1"/>
  <c r="N323" i="44" a="1"/>
  <c r="P324" i="44"/>
  <c r="Q324" i="44" s="1"/>
  <c r="R324" i="44" s="1"/>
  <c r="O325" i="44"/>
  <c r="K312" i="41"/>
  <c r="M312" i="41"/>
  <c r="L312" i="41"/>
  <c r="J312" i="41" a="1"/>
  <c r="I312" i="41" a="1"/>
  <c r="G311" i="41" a="1"/>
  <c r="H311" i="41" a="1"/>
  <c r="I313" i="41" l="1" a="1"/>
  <c r="L313" i="41"/>
  <c r="J313" i="41" a="1"/>
  <c r="K313" i="41"/>
  <c r="M313" i="41"/>
  <c r="K323" i="44"/>
  <c r="G323" i="44"/>
  <c r="L323" i="44"/>
  <c r="E314" i="41"/>
  <c r="E324" i="44" a="1"/>
  <c r="N324" i="44" a="1"/>
  <c r="P325" i="44"/>
  <c r="Q325" i="44" s="1"/>
  <c r="R325" i="44" s="1"/>
  <c r="O326" i="44"/>
  <c r="H312" i="41" a="1"/>
  <c r="G312" i="41" a="1"/>
  <c r="I314" i="41" l="1" a="1"/>
  <c r="L314" i="41"/>
  <c r="J314" i="41" a="1"/>
  <c r="K314" i="41"/>
  <c r="M314" i="41"/>
  <c r="K324" i="44"/>
  <c r="E315" i="41"/>
  <c r="G324" i="44"/>
  <c r="L324" i="44"/>
  <c r="N325" i="44" a="1"/>
  <c r="E325" i="44" a="1"/>
  <c r="O327" i="44"/>
  <c r="P326" i="44"/>
  <c r="Q326" i="44" s="1"/>
  <c r="R326" i="44" s="1"/>
  <c r="G313" i="41" a="1"/>
  <c r="H313" i="41" a="1"/>
  <c r="K315" i="41" l="1"/>
  <c r="L315" i="41"/>
  <c r="I315" i="41" a="1"/>
  <c r="M315" i="41"/>
  <c r="J315" i="41" a="1"/>
  <c r="G325" i="44"/>
  <c r="L325" i="44"/>
  <c r="K325" i="44"/>
  <c r="E316" i="41"/>
  <c r="O328" i="44"/>
  <c r="P327" i="44"/>
  <c r="Q327" i="44" s="1"/>
  <c r="R327" i="44" s="1"/>
  <c r="N326" i="44" a="1"/>
  <c r="E326" i="44" a="1"/>
  <c r="H314" i="41" a="1"/>
  <c r="G314" i="41" a="1"/>
  <c r="J316" i="41" l="1" a="1"/>
  <c r="M316" i="41"/>
  <c r="L316" i="41"/>
  <c r="K316" i="41"/>
  <c r="I316" i="41" a="1"/>
  <c r="O329" i="44"/>
  <c r="P328" i="44"/>
  <c r="Q328" i="44" s="1"/>
  <c r="R328" i="44" s="1"/>
  <c r="N327" i="44" a="1"/>
  <c r="E327" i="44" a="1"/>
  <c r="L326" i="44"/>
  <c r="E317" i="41"/>
  <c r="K326" i="44"/>
  <c r="G326" i="44"/>
  <c r="G315" i="41" a="1"/>
  <c r="H315" i="41" a="1"/>
  <c r="P329" i="44" l="1"/>
  <c r="Q329" i="44" s="1"/>
  <c r="R329" i="44" s="1"/>
  <c r="O330" i="44"/>
  <c r="N328" i="44" a="1"/>
  <c r="E328" i="44" a="1"/>
  <c r="K327" i="44"/>
  <c r="L327" i="44"/>
  <c r="E318" i="41"/>
  <c r="G327" i="44"/>
  <c r="J317" i="41" a="1"/>
  <c r="M317" i="41"/>
  <c r="K317" i="41"/>
  <c r="L317" i="41"/>
  <c r="I317" i="41" a="1"/>
  <c r="H316" i="41" a="1"/>
  <c r="G316" i="41" a="1"/>
  <c r="E329" i="44" l="1" a="1"/>
  <c r="N329" i="44" a="1"/>
  <c r="O331" i="44"/>
  <c r="P330" i="44"/>
  <c r="Q330" i="44" s="1"/>
  <c r="R330" i="44" s="1"/>
  <c r="K328" i="44"/>
  <c r="G328" i="44"/>
  <c r="L328" i="44"/>
  <c r="E319" i="41"/>
  <c r="I318" i="41" a="1"/>
  <c r="J318" i="41" a="1"/>
  <c r="L318" i="41"/>
  <c r="K318" i="41"/>
  <c r="M318" i="41"/>
  <c r="H317" i="41" a="1"/>
  <c r="G317" i="41" a="1"/>
  <c r="L329" i="44" l="1"/>
  <c r="E320" i="41"/>
  <c r="K329" i="44"/>
  <c r="G329" i="44"/>
  <c r="O332" i="44"/>
  <c r="P331" i="44"/>
  <c r="Q331" i="44" s="1"/>
  <c r="R331" i="44" s="1"/>
  <c r="N330" i="44" a="1"/>
  <c r="E330" i="44" a="1"/>
  <c r="K319" i="41"/>
  <c r="I319" i="41" a="1"/>
  <c r="M319" i="41"/>
  <c r="L319" i="41"/>
  <c r="J319" i="41" a="1"/>
  <c r="H318" i="41" a="1"/>
  <c r="G318" i="41" a="1"/>
  <c r="L320" i="41" l="1"/>
  <c r="K320" i="41"/>
  <c r="J320" i="41" a="1"/>
  <c r="I320" i="41" a="1"/>
  <c r="M320" i="41"/>
  <c r="O333" i="44"/>
  <c r="P332" i="44"/>
  <c r="Q332" i="44" s="1"/>
  <c r="R332" i="44" s="1"/>
  <c r="E331" i="44" a="1"/>
  <c r="N331" i="44" a="1"/>
  <c r="K330" i="44"/>
  <c r="G330" i="44"/>
  <c r="L330" i="44"/>
  <c r="E321" i="41"/>
  <c r="G319" i="41" a="1"/>
  <c r="H319" i="41" a="1"/>
  <c r="P333" i="44" l="1"/>
  <c r="Q333" i="44" s="1"/>
  <c r="R333" i="44" s="1"/>
  <c r="O334" i="44"/>
  <c r="E332" i="44" a="1"/>
  <c r="N332" i="44" a="1"/>
  <c r="G331" i="44"/>
  <c r="L331" i="44"/>
  <c r="K331" i="44"/>
  <c r="E322" i="41"/>
  <c r="K321" i="41"/>
  <c r="M321" i="41"/>
  <c r="J321" i="41" a="1"/>
  <c r="I321" i="41" a="1"/>
  <c r="L321" i="41"/>
  <c r="G320" i="41" a="1"/>
  <c r="H320" i="41" a="1"/>
  <c r="E333" i="44" l="1" a="1"/>
  <c r="N333" i="44" a="1"/>
  <c r="O335" i="44"/>
  <c r="P334" i="44"/>
  <c r="Q334" i="44" s="1"/>
  <c r="R334" i="44" s="1"/>
  <c r="E323" i="41"/>
  <c r="K332" i="44"/>
  <c r="G332" i="44"/>
  <c r="L332" i="44"/>
  <c r="J322" i="41" a="1"/>
  <c r="L322" i="41"/>
  <c r="M322" i="41"/>
  <c r="I322" i="41" a="1"/>
  <c r="K322" i="41"/>
  <c r="G321" i="41" a="1"/>
  <c r="H321" i="41" a="1"/>
  <c r="L333" i="44" l="1"/>
  <c r="E324" i="41"/>
  <c r="G333" i="44"/>
  <c r="K333" i="44"/>
  <c r="P335" i="44"/>
  <c r="Q335" i="44" s="1"/>
  <c r="R335" i="44" s="1"/>
  <c r="O336" i="44"/>
  <c r="E334" i="44" a="1"/>
  <c r="N334" i="44" a="1"/>
  <c r="L323" i="41"/>
  <c r="M323" i="41"/>
  <c r="K323" i="41"/>
  <c r="I323" i="41" a="1"/>
  <c r="J323" i="41" a="1"/>
  <c r="G322" i="41" a="1"/>
  <c r="H322" i="41" a="1"/>
  <c r="M324" i="41" l="1"/>
  <c r="K324" i="41"/>
  <c r="I324" i="41" a="1"/>
  <c r="L324" i="41"/>
  <c r="J324" i="41" a="1"/>
  <c r="E335" i="44" a="1"/>
  <c r="N335" i="44" a="1"/>
  <c r="P336" i="44"/>
  <c r="Q336" i="44" s="1"/>
  <c r="R336" i="44" s="1"/>
  <c r="O337" i="44"/>
  <c r="L334" i="44"/>
  <c r="E325" i="41"/>
  <c r="G334" i="44"/>
  <c r="K334" i="44"/>
  <c r="G323" i="41" a="1"/>
  <c r="H323" i="41" a="1"/>
  <c r="G335" i="44" l="1"/>
  <c r="K335" i="44"/>
  <c r="L335" i="44"/>
  <c r="E326" i="41"/>
  <c r="N336" i="44" a="1"/>
  <c r="E336" i="44" a="1"/>
  <c r="P337" i="44"/>
  <c r="Q337" i="44" s="1"/>
  <c r="R337" i="44" s="1"/>
  <c r="O338" i="44"/>
  <c r="J325" i="41" a="1"/>
  <c r="K325" i="41"/>
  <c r="I325" i="41" a="1"/>
  <c r="L325" i="41"/>
  <c r="M325" i="41"/>
  <c r="H324" i="41" a="1"/>
  <c r="G324" i="41" a="1"/>
  <c r="J326" i="41" l="1" a="1"/>
  <c r="M326" i="41"/>
  <c r="K326" i="41"/>
  <c r="L326" i="41"/>
  <c r="I326" i="41" a="1"/>
  <c r="G336" i="44"/>
  <c r="K336" i="44"/>
  <c r="E327" i="41"/>
  <c r="L336" i="44"/>
  <c r="N337" i="44" a="1"/>
  <c r="E337" i="44" a="1"/>
  <c r="P338" i="44"/>
  <c r="Q338" i="44" s="1"/>
  <c r="R338" i="44" s="1"/>
  <c r="O339" i="44"/>
  <c r="G325" i="41" a="1"/>
  <c r="H325" i="41" a="1"/>
  <c r="L327" i="41" l="1"/>
  <c r="J327" i="41" a="1"/>
  <c r="M327" i="41"/>
  <c r="I327" i="41" a="1"/>
  <c r="K327" i="41"/>
  <c r="L337" i="44"/>
  <c r="E328" i="41"/>
  <c r="K337" i="44"/>
  <c r="G337" i="44"/>
  <c r="N338" i="44" a="1"/>
  <c r="E338" i="44" a="1"/>
  <c r="O340" i="44"/>
  <c r="P339" i="44"/>
  <c r="Q339" i="44" s="1"/>
  <c r="R339" i="44" s="1"/>
  <c r="H326" i="41" a="1"/>
  <c r="G326" i="41" a="1"/>
  <c r="J328" i="41" l="1" a="1"/>
  <c r="I328" i="41" a="1"/>
  <c r="L328" i="41"/>
  <c r="K328" i="41"/>
  <c r="M328" i="41"/>
  <c r="E329" i="41"/>
  <c r="L338" i="44"/>
  <c r="G338" i="44"/>
  <c r="K338" i="44"/>
  <c r="O341" i="44"/>
  <c r="P340" i="44"/>
  <c r="Q340" i="44" s="1"/>
  <c r="R340" i="44" s="1"/>
  <c r="E339" i="44" a="1"/>
  <c r="N339" i="44" a="1"/>
  <c r="H327" i="41" a="1"/>
  <c r="G327" i="41" a="1"/>
  <c r="J329" i="41" l="1" a="1"/>
  <c r="M329" i="41"/>
  <c r="I329" i="41" a="1"/>
  <c r="L329" i="41"/>
  <c r="K329" i="41"/>
  <c r="O342" i="44"/>
  <c r="P341" i="44"/>
  <c r="Q341" i="44" s="1"/>
  <c r="R341" i="44" s="1"/>
  <c r="E340" i="44" a="1"/>
  <c r="N340" i="44" a="1"/>
  <c r="E330" i="41"/>
  <c r="G339" i="44"/>
  <c r="L339" i="44"/>
  <c r="K339" i="44"/>
  <c r="G328" i="41" a="1"/>
  <c r="H328" i="41" a="1"/>
  <c r="O343" i="44" l="1"/>
  <c r="P342" i="44"/>
  <c r="Q342" i="44" s="1"/>
  <c r="R342" i="44" s="1"/>
  <c r="E341" i="44" a="1"/>
  <c r="N341" i="44" a="1"/>
  <c r="K340" i="44"/>
  <c r="L340" i="44"/>
  <c r="E331" i="41"/>
  <c r="G340" i="44"/>
  <c r="K330" i="41"/>
  <c r="I330" i="41" a="1"/>
  <c r="J330" i="41" a="1"/>
  <c r="L330" i="41"/>
  <c r="M330" i="41"/>
  <c r="G329" i="41" a="1"/>
  <c r="H329" i="41" a="1"/>
  <c r="P343" i="44" l="1"/>
  <c r="Q343" i="44" s="1"/>
  <c r="R343" i="44" s="1"/>
  <c r="O344" i="44"/>
  <c r="E342" i="44" a="1"/>
  <c r="N342" i="44" a="1"/>
  <c r="K341" i="44"/>
  <c r="E332" i="41"/>
  <c r="G341" i="44"/>
  <c r="L341" i="44"/>
  <c r="M331" i="41"/>
  <c r="J331" i="41" a="1"/>
  <c r="I331" i="41" a="1"/>
  <c r="L331" i="41"/>
  <c r="K331" i="41"/>
  <c r="G330" i="41" a="1"/>
  <c r="H330" i="41" a="1"/>
  <c r="N343" i="44" l="1" a="1"/>
  <c r="E343" i="44" a="1"/>
  <c r="O345" i="44"/>
  <c r="P344" i="44"/>
  <c r="Q344" i="44" s="1"/>
  <c r="R344" i="44" s="1"/>
  <c r="K342" i="44"/>
  <c r="G342" i="44"/>
  <c r="L342" i="44"/>
  <c r="E333" i="41"/>
  <c r="I332" i="41" a="1"/>
  <c r="J332" i="41" a="1"/>
  <c r="L332" i="41"/>
  <c r="M332" i="41"/>
  <c r="K332" i="41"/>
  <c r="G331" i="41" a="1"/>
  <c r="H331" i="41" a="1"/>
  <c r="L343" i="44" l="1"/>
  <c r="K343" i="44"/>
  <c r="G343" i="44"/>
  <c r="E334" i="41"/>
  <c r="P345" i="44"/>
  <c r="Q345" i="44" s="1"/>
  <c r="R345" i="44" s="1"/>
  <c r="O346" i="44"/>
  <c r="N344" i="44" a="1"/>
  <c r="E344" i="44" a="1"/>
  <c r="M333" i="41"/>
  <c r="I333" i="41" a="1"/>
  <c r="K333" i="41"/>
  <c r="J333" i="41" a="1"/>
  <c r="L333" i="41"/>
  <c r="H332" i="41" a="1"/>
  <c r="G332" i="41" a="1"/>
  <c r="J334" i="41" l="1" a="1"/>
  <c r="I334" i="41" a="1"/>
  <c r="L334" i="41"/>
  <c r="K334" i="41"/>
  <c r="M334" i="41"/>
  <c r="E345" i="44" a="1"/>
  <c r="N345" i="44" a="1"/>
  <c r="O347" i="44"/>
  <c r="P346" i="44"/>
  <c r="Q346" i="44" s="1"/>
  <c r="R346" i="44" s="1"/>
  <c r="L344" i="44"/>
  <c r="E335" i="41"/>
  <c r="K344" i="44"/>
  <c r="G344" i="44"/>
  <c r="G333" i="41" a="1"/>
  <c r="H333" i="41" a="1"/>
  <c r="L345" i="44" l="1"/>
  <c r="K345" i="44"/>
  <c r="G345" i="44"/>
  <c r="E336" i="41"/>
  <c r="P347" i="44"/>
  <c r="Q347" i="44" s="1"/>
  <c r="R347" i="44" s="1"/>
  <c r="O348" i="44"/>
  <c r="N346" i="44" a="1"/>
  <c r="E346" i="44" a="1"/>
  <c r="J335" i="41" a="1"/>
  <c r="I335" i="41" a="1"/>
  <c r="M335" i="41"/>
  <c r="L335" i="41"/>
  <c r="K335" i="41"/>
  <c r="G334" i="41" a="1"/>
  <c r="H334" i="41" a="1"/>
  <c r="L336" i="41" l="1"/>
  <c r="K336" i="41"/>
  <c r="M336" i="41"/>
  <c r="J336" i="41" a="1"/>
  <c r="I336" i="41" a="1"/>
  <c r="E347" i="44" a="1"/>
  <c r="N347" i="44" a="1"/>
  <c r="O349" i="44"/>
  <c r="P348" i="44"/>
  <c r="Q348" i="44" s="1"/>
  <c r="R348" i="44" s="1"/>
  <c r="E337" i="41"/>
  <c r="L346" i="44"/>
  <c r="G346" i="44"/>
  <c r="K346" i="44"/>
  <c r="G335" i="41" a="1"/>
  <c r="H335" i="41" a="1"/>
  <c r="E338" i="41" l="1"/>
  <c r="L347" i="44"/>
  <c r="K347" i="44"/>
  <c r="G347" i="44"/>
  <c r="O350" i="44"/>
  <c r="P349" i="44"/>
  <c r="Q349" i="44" s="1"/>
  <c r="R349" i="44" s="1"/>
  <c r="E348" i="44" a="1"/>
  <c r="N348" i="44" a="1"/>
  <c r="J337" i="41" a="1"/>
  <c r="K337" i="41"/>
  <c r="M337" i="41"/>
  <c r="L337" i="41"/>
  <c r="I337" i="41" a="1"/>
  <c r="H336" i="41" a="1"/>
  <c r="G336" i="41" a="1"/>
  <c r="M338" i="41" l="1"/>
  <c r="L338" i="41"/>
  <c r="I338" i="41" a="1"/>
  <c r="J338" i="41" a="1"/>
  <c r="K338" i="41"/>
  <c r="P350" i="44"/>
  <c r="Q350" i="44" s="1"/>
  <c r="R350" i="44" s="1"/>
  <c r="O351" i="44"/>
  <c r="N349" i="44" a="1"/>
  <c r="E349" i="44" a="1"/>
  <c r="K348" i="44"/>
  <c r="E339" i="41"/>
  <c r="G348" i="44"/>
  <c r="L348" i="44"/>
  <c r="H337" i="41" a="1"/>
  <c r="G337" i="41" a="1"/>
  <c r="N350" i="44" l="1" a="1"/>
  <c r="E350" i="44" a="1"/>
  <c r="O352" i="44"/>
  <c r="P351" i="44"/>
  <c r="Q351" i="44" s="1"/>
  <c r="R351" i="44" s="1"/>
  <c r="G349" i="44"/>
  <c r="K349" i="44"/>
  <c r="L349" i="44"/>
  <c r="E340" i="41"/>
  <c r="M339" i="41"/>
  <c r="J339" i="41" a="1"/>
  <c r="K339" i="41"/>
  <c r="L339" i="41"/>
  <c r="I339" i="41" a="1"/>
  <c r="G338" i="41" a="1"/>
  <c r="H338" i="41" a="1"/>
  <c r="K350" i="44" l="1"/>
  <c r="E341" i="41"/>
  <c r="G350" i="44"/>
  <c r="L350" i="44"/>
  <c r="P352" i="44"/>
  <c r="Q352" i="44" s="1"/>
  <c r="R352" i="44" s="1"/>
  <c r="O353" i="44"/>
  <c r="E351" i="44" a="1"/>
  <c r="N351" i="44" a="1"/>
  <c r="I340" i="41" a="1"/>
  <c r="J340" i="41" a="1"/>
  <c r="K340" i="41"/>
  <c r="L340" i="41"/>
  <c r="M340" i="41"/>
  <c r="G339" i="41" a="1"/>
  <c r="H339" i="41" a="1"/>
  <c r="I341" i="41" l="1" a="1"/>
  <c r="L341" i="41"/>
  <c r="M341" i="41"/>
  <c r="K341" i="41"/>
  <c r="J341" i="41" a="1"/>
  <c r="N352" i="44" a="1"/>
  <c r="E352" i="44" a="1"/>
  <c r="O354" i="44"/>
  <c r="P353" i="44"/>
  <c r="Q353" i="44" s="1"/>
  <c r="R353" i="44" s="1"/>
  <c r="G351" i="44"/>
  <c r="L351" i="44"/>
  <c r="K351" i="44"/>
  <c r="E342" i="41"/>
  <c r="G340" i="41" a="1"/>
  <c r="H340" i="41" a="1"/>
  <c r="K352" i="44" l="1"/>
  <c r="G352" i="44"/>
  <c r="L352" i="44"/>
  <c r="E343" i="41"/>
  <c r="P354" i="44"/>
  <c r="Q354" i="44" s="1"/>
  <c r="R354" i="44" s="1"/>
  <c r="O355" i="44"/>
  <c r="N353" i="44" a="1"/>
  <c r="E353" i="44" a="1"/>
  <c r="J342" i="41" a="1"/>
  <c r="M342" i="41"/>
  <c r="K342" i="41"/>
  <c r="I342" i="41" a="1"/>
  <c r="L342" i="41"/>
  <c r="H341" i="41" a="1"/>
  <c r="G341" i="41" a="1"/>
  <c r="I343" i="41" l="1" a="1"/>
  <c r="K343" i="41"/>
  <c r="M343" i="41"/>
  <c r="L343" i="41"/>
  <c r="J343" i="41" a="1"/>
  <c r="N354" i="44" a="1"/>
  <c r="E354" i="44" a="1"/>
  <c r="O356" i="44"/>
  <c r="P355" i="44"/>
  <c r="Q355" i="44" s="1"/>
  <c r="R355" i="44" s="1"/>
  <c r="E344" i="41"/>
  <c r="K353" i="44"/>
  <c r="G353" i="44"/>
  <c r="L353" i="44"/>
  <c r="H342" i="41" a="1"/>
  <c r="G342" i="41" a="1"/>
  <c r="L354" i="44" l="1"/>
  <c r="G354" i="44"/>
  <c r="E345" i="41"/>
  <c r="K354" i="44"/>
  <c r="P356" i="44"/>
  <c r="Q356" i="44" s="1"/>
  <c r="R356" i="44" s="1"/>
  <c r="O357" i="44"/>
  <c r="E355" i="44" a="1"/>
  <c r="N355" i="44" a="1"/>
  <c r="J344" i="41" a="1"/>
  <c r="L344" i="41"/>
  <c r="M344" i="41"/>
  <c r="I344" i="41" a="1"/>
  <c r="K344" i="41"/>
  <c r="G343" i="41" a="1"/>
  <c r="H343" i="41" a="1"/>
  <c r="I345" i="41" l="1" a="1"/>
  <c r="L345" i="41"/>
  <c r="J345" i="41" a="1"/>
  <c r="K345" i="41"/>
  <c r="M345" i="41"/>
  <c r="E356" i="44" a="1"/>
  <c r="N356" i="44" a="1"/>
  <c r="P357" i="44"/>
  <c r="Q357" i="44" s="1"/>
  <c r="R357" i="44" s="1"/>
  <c r="O358" i="44"/>
  <c r="E346" i="41"/>
  <c r="K355" i="44"/>
  <c r="G355" i="44"/>
  <c r="L355" i="44"/>
  <c r="G344" i="41" a="1"/>
  <c r="H344" i="41" a="1"/>
  <c r="L356" i="44" l="1"/>
  <c r="K356" i="44"/>
  <c r="E347" i="41"/>
  <c r="G356" i="44"/>
  <c r="N357" i="44" a="1"/>
  <c r="E357" i="44" a="1"/>
  <c r="O359" i="44"/>
  <c r="P358" i="44"/>
  <c r="Q358" i="44" s="1"/>
  <c r="R358" i="44" s="1"/>
  <c r="K346" i="41"/>
  <c r="J346" i="41" a="1"/>
  <c r="L346" i="41"/>
  <c r="M346" i="41"/>
  <c r="I346" i="41" a="1"/>
  <c r="H345" i="41" a="1"/>
  <c r="G345" i="41" a="1"/>
  <c r="J347" i="41" l="1" a="1"/>
  <c r="M347" i="41"/>
  <c r="I347" i="41" a="1"/>
  <c r="L347" i="41"/>
  <c r="K347" i="41"/>
  <c r="K357" i="44"/>
  <c r="E348" i="41"/>
  <c r="G357" i="44"/>
  <c r="L357" i="44"/>
  <c r="O360" i="44"/>
  <c r="P359" i="44"/>
  <c r="Q359" i="44" s="1"/>
  <c r="R359" i="44" s="1"/>
  <c r="E358" i="44" a="1"/>
  <c r="N358" i="44" a="1"/>
  <c r="G346" i="41" a="1"/>
  <c r="H346" i="41" a="1"/>
  <c r="L348" i="41" l="1"/>
  <c r="M348" i="41"/>
  <c r="I348" i="41" a="1"/>
  <c r="K348" i="41"/>
  <c r="J348" i="41" a="1"/>
  <c r="P360" i="44"/>
  <c r="Q360" i="44" s="1"/>
  <c r="R360" i="44" s="1"/>
  <c r="O361" i="44"/>
  <c r="E359" i="44" a="1"/>
  <c r="N359" i="44" a="1"/>
  <c r="E349" i="41"/>
  <c r="K358" i="44"/>
  <c r="L358" i="44"/>
  <c r="G358" i="44"/>
  <c r="G347" i="41" a="1"/>
  <c r="H347" i="41" a="1"/>
  <c r="N360" i="44" l="1" a="1"/>
  <c r="E360" i="44" a="1"/>
  <c r="P361" i="44"/>
  <c r="Q361" i="44" s="1"/>
  <c r="R361" i="44" s="1"/>
  <c r="O362" i="44"/>
  <c r="G359" i="44"/>
  <c r="E350" i="41"/>
  <c r="L359" i="44"/>
  <c r="K359" i="44"/>
  <c r="J349" i="41" a="1"/>
  <c r="M349" i="41"/>
  <c r="L349" i="41"/>
  <c r="I349" i="41" a="1"/>
  <c r="K349" i="41"/>
  <c r="H348" i="41" a="1"/>
  <c r="G348" i="41" a="1"/>
  <c r="G360" i="44" l="1"/>
  <c r="E351" i="41"/>
  <c r="L360" i="44"/>
  <c r="K360" i="44"/>
  <c r="N361" i="44" a="1"/>
  <c r="E361" i="44" a="1"/>
  <c r="P362" i="44"/>
  <c r="Q362" i="44" s="1"/>
  <c r="R362" i="44" s="1"/>
  <c r="O363" i="44"/>
  <c r="M350" i="41"/>
  <c r="I350" i="41" a="1"/>
  <c r="K350" i="41"/>
  <c r="J350" i="41" a="1"/>
  <c r="L350" i="41"/>
  <c r="H349" i="41" a="1"/>
  <c r="G349" i="41" a="1"/>
  <c r="I351" i="41" l="1" a="1"/>
  <c r="J351" i="41" a="1"/>
  <c r="L351" i="41"/>
  <c r="K351" i="41"/>
  <c r="M351" i="41"/>
  <c r="E352" i="41"/>
  <c r="L361" i="44"/>
  <c r="G361" i="44"/>
  <c r="K361" i="44"/>
  <c r="E362" i="44" a="1"/>
  <c r="N362" i="44" a="1"/>
  <c r="O364" i="44"/>
  <c r="P363" i="44"/>
  <c r="Q363" i="44" s="1"/>
  <c r="R363" i="44" s="1"/>
  <c r="G350" i="41" a="1"/>
  <c r="H350" i="41" a="1"/>
  <c r="M352" i="41" l="1"/>
  <c r="J352" i="41" a="1"/>
  <c r="L352" i="41"/>
  <c r="I352" i="41" a="1"/>
  <c r="K352" i="41"/>
  <c r="K362" i="44"/>
  <c r="G362" i="44"/>
  <c r="E353" i="41"/>
  <c r="L362" i="44"/>
  <c r="O365" i="44"/>
  <c r="P364" i="44"/>
  <c r="Q364" i="44" s="1"/>
  <c r="R364" i="44" s="1"/>
  <c r="N363" i="44" a="1"/>
  <c r="E363" i="44" a="1"/>
  <c r="G351" i="41" a="1"/>
  <c r="H351" i="41" a="1"/>
  <c r="L353" i="41" l="1"/>
  <c r="M353" i="41"/>
  <c r="I353" i="41" a="1"/>
  <c r="J353" i="41" a="1"/>
  <c r="K353" i="41"/>
  <c r="P365" i="44"/>
  <c r="Q365" i="44" s="1"/>
  <c r="R365" i="44" s="1"/>
  <c r="O366" i="44"/>
  <c r="N364" i="44" a="1"/>
  <c r="E364" i="44" a="1"/>
  <c r="G363" i="44"/>
  <c r="L363" i="44"/>
  <c r="K363" i="44"/>
  <c r="E354" i="41"/>
  <c r="H352" i="41" a="1"/>
  <c r="G352" i="41" a="1"/>
  <c r="N365" i="44" l="1" a="1"/>
  <c r="E365" i="44" a="1"/>
  <c r="O367" i="44"/>
  <c r="P366" i="44"/>
  <c r="Q366" i="44" s="1"/>
  <c r="R366" i="44" s="1"/>
  <c r="E355" i="41"/>
  <c r="K364" i="44"/>
  <c r="G364" i="44"/>
  <c r="L364" i="44"/>
  <c r="K354" i="41"/>
  <c r="I354" i="41" a="1"/>
  <c r="L354" i="41"/>
  <c r="J354" i="41" a="1"/>
  <c r="M354" i="41"/>
  <c r="G353" i="41" a="1"/>
  <c r="H353" i="41" a="1"/>
  <c r="E356" i="41" l="1"/>
  <c r="K365" i="44"/>
  <c r="L365" i="44"/>
  <c r="G365" i="44"/>
  <c r="O368" i="44"/>
  <c r="P367" i="44"/>
  <c r="Q367" i="44" s="1"/>
  <c r="R367" i="44" s="1"/>
  <c r="N366" i="44" a="1"/>
  <c r="E366" i="44" a="1"/>
  <c r="L355" i="41"/>
  <c r="M355" i="41"/>
  <c r="I355" i="41" a="1"/>
  <c r="K355" i="41"/>
  <c r="J355" i="41" a="1"/>
  <c r="G354" i="41" a="1"/>
  <c r="H354" i="41" a="1"/>
  <c r="I356" i="41" l="1" a="1"/>
  <c r="J356" i="41" a="1"/>
  <c r="L356" i="41"/>
  <c r="K356" i="41"/>
  <c r="M356" i="41"/>
  <c r="O369" i="44"/>
  <c r="P368" i="44"/>
  <c r="Q368" i="44" s="1"/>
  <c r="R368" i="44" s="1"/>
  <c r="N367" i="44" a="1"/>
  <c r="E367" i="44" a="1"/>
  <c r="K366" i="44"/>
  <c r="E357" i="41"/>
  <c r="L366" i="44"/>
  <c r="G366" i="44"/>
  <c r="H355" i="41" a="1"/>
  <c r="G355" i="41" a="1"/>
  <c r="O370" i="44" l="1"/>
  <c r="P369" i="44"/>
  <c r="Q369" i="44" s="1"/>
  <c r="R369" i="44" s="1"/>
  <c r="E368" i="44" a="1"/>
  <c r="N368" i="44" a="1"/>
  <c r="L367" i="44"/>
  <c r="E358" i="41"/>
  <c r="G367" i="44"/>
  <c r="K367" i="44"/>
  <c r="K357" i="41"/>
  <c r="I357" i="41" a="1"/>
  <c r="L357" i="41"/>
  <c r="J357" i="41" a="1"/>
  <c r="M357" i="41"/>
  <c r="H356" i="41" a="1"/>
  <c r="G356" i="41" a="1"/>
  <c r="P370" i="44" l="1"/>
  <c r="Q370" i="44" s="1"/>
  <c r="R370" i="44" s="1"/>
  <c r="O371" i="44"/>
  <c r="N369" i="44" a="1"/>
  <c r="E369" i="44" a="1"/>
  <c r="K368" i="44"/>
  <c r="E359" i="41"/>
  <c r="G368" i="44"/>
  <c r="L368" i="44"/>
  <c r="K358" i="41"/>
  <c r="M358" i="41"/>
  <c r="L358" i="41"/>
  <c r="J358" i="41" a="1"/>
  <c r="I358" i="41" a="1"/>
  <c r="G357" i="41" a="1"/>
  <c r="H357" i="41" a="1"/>
  <c r="E370" i="44" l="1" a="1"/>
  <c r="N370" i="44" a="1"/>
  <c r="O372" i="44"/>
  <c r="P371" i="44"/>
  <c r="Q371" i="44" s="1"/>
  <c r="R371" i="44" s="1"/>
  <c r="G369" i="44"/>
  <c r="L369" i="44"/>
  <c r="E360" i="41"/>
  <c r="K369" i="44"/>
  <c r="M359" i="41"/>
  <c r="K359" i="41"/>
  <c r="I359" i="41" a="1"/>
  <c r="J359" i="41" a="1"/>
  <c r="L359" i="41"/>
  <c r="H358" i="41" a="1"/>
  <c r="G358" i="41" a="1"/>
  <c r="G370" i="44" l="1"/>
  <c r="E361" i="41"/>
  <c r="L370" i="44"/>
  <c r="K370" i="44"/>
  <c r="O373" i="44"/>
  <c r="P372" i="44"/>
  <c r="Q372" i="44" s="1"/>
  <c r="R372" i="44" s="1"/>
  <c r="E371" i="44" a="1"/>
  <c r="N371" i="44" a="1"/>
  <c r="M360" i="41"/>
  <c r="L360" i="41"/>
  <c r="K360" i="41"/>
  <c r="J360" i="41" a="1"/>
  <c r="I360" i="41" a="1"/>
  <c r="G359" i="41" a="1"/>
  <c r="H359" i="41" a="1"/>
  <c r="M361" i="41" l="1"/>
  <c r="J361" i="41" a="1"/>
  <c r="K361" i="41"/>
  <c r="I361" i="41" a="1"/>
  <c r="L361" i="41"/>
  <c r="O374" i="44"/>
  <c r="P373" i="44"/>
  <c r="Q373" i="44" s="1"/>
  <c r="R373" i="44" s="1"/>
  <c r="E372" i="44" a="1"/>
  <c r="N372" i="44" a="1"/>
  <c r="E362" i="41"/>
  <c r="G371" i="44"/>
  <c r="L371" i="44"/>
  <c r="K371" i="44"/>
  <c r="G360" i="41" a="1"/>
  <c r="H360" i="41" a="1"/>
  <c r="P374" i="44" l="1"/>
  <c r="Q374" i="44" s="1"/>
  <c r="R374" i="44" s="1"/>
  <c r="O375" i="44"/>
  <c r="E373" i="44" a="1"/>
  <c r="N373" i="44" a="1"/>
  <c r="L372" i="44"/>
  <c r="G372" i="44"/>
  <c r="K372" i="44"/>
  <c r="E363" i="41"/>
  <c r="K362" i="41"/>
  <c r="I362" i="41" a="1"/>
  <c r="M362" i="41"/>
  <c r="J362" i="41" a="1"/>
  <c r="L362" i="41"/>
  <c r="G361" i="41" a="1"/>
  <c r="H361" i="41" a="1"/>
  <c r="E374" i="44" l="1" a="1"/>
  <c r="N374" i="44" a="1"/>
  <c r="O376" i="44"/>
  <c r="P375" i="44"/>
  <c r="Q375" i="44" s="1"/>
  <c r="R375" i="44" s="1"/>
  <c r="G373" i="44"/>
  <c r="L373" i="44"/>
  <c r="E364" i="41"/>
  <c r="K373" i="44"/>
  <c r="I363" i="41" a="1"/>
  <c r="J363" i="41" a="1"/>
  <c r="L363" i="41"/>
  <c r="K363" i="41"/>
  <c r="M363" i="41"/>
  <c r="H362" i="41" a="1"/>
  <c r="G362" i="41" a="1"/>
  <c r="L374" i="44" l="1"/>
  <c r="E365" i="41"/>
  <c r="G374" i="44"/>
  <c r="K374" i="44"/>
  <c r="P376" i="44"/>
  <c r="Q376" i="44" s="1"/>
  <c r="R376" i="44" s="1"/>
  <c r="O377" i="44"/>
  <c r="E375" i="44" a="1"/>
  <c r="N375" i="44" a="1"/>
  <c r="K364" i="41"/>
  <c r="I364" i="41" a="1"/>
  <c r="J364" i="41" a="1"/>
  <c r="L364" i="41"/>
  <c r="M364" i="41"/>
  <c r="G363" i="41" a="1"/>
  <c r="H363" i="41" a="1"/>
  <c r="J365" i="41" l="1" a="1"/>
  <c r="M365" i="41"/>
  <c r="K365" i="41"/>
  <c r="I365" i="41" a="1"/>
  <c r="L365" i="41"/>
  <c r="N376" i="44" a="1"/>
  <c r="E376" i="44" a="1"/>
  <c r="O378" i="44"/>
  <c r="P377" i="44"/>
  <c r="Q377" i="44" s="1"/>
  <c r="R377" i="44" s="1"/>
  <c r="G375" i="44"/>
  <c r="L375" i="44"/>
  <c r="E366" i="41"/>
  <c r="K375" i="44"/>
  <c r="H364" i="41" a="1"/>
  <c r="G364" i="41" a="1"/>
  <c r="E367" i="41" l="1"/>
  <c r="L376" i="44"/>
  <c r="G376" i="44"/>
  <c r="K376" i="44"/>
  <c r="P378" i="44"/>
  <c r="Q378" i="44" s="1"/>
  <c r="R378" i="44" s="1"/>
  <c r="O379" i="44"/>
  <c r="N377" i="44" a="1"/>
  <c r="E377" i="44" a="1"/>
  <c r="I366" i="41" a="1"/>
  <c r="J366" i="41" a="1"/>
  <c r="L366" i="41"/>
  <c r="M366" i="41"/>
  <c r="K366" i="41"/>
  <c r="G365" i="41" a="1"/>
  <c r="H365" i="41" a="1"/>
  <c r="I367" i="41" l="1" a="1"/>
  <c r="K367" i="41"/>
  <c r="J367" i="41" a="1"/>
  <c r="M367" i="41"/>
  <c r="L367" i="41"/>
  <c r="N378" i="44" a="1"/>
  <c r="E378" i="44" a="1"/>
  <c r="O380" i="44"/>
  <c r="P379" i="44"/>
  <c r="Q379" i="44" s="1"/>
  <c r="R379" i="44" s="1"/>
  <c r="E368" i="41"/>
  <c r="G377" i="44"/>
  <c r="L377" i="44"/>
  <c r="K377" i="44"/>
  <c r="G366" i="41" a="1"/>
  <c r="H366" i="41" a="1"/>
  <c r="G378" i="44" l="1"/>
  <c r="K378" i="44"/>
  <c r="E369" i="41"/>
  <c r="L378" i="44"/>
  <c r="P380" i="44"/>
  <c r="Q380" i="44" s="1"/>
  <c r="R380" i="44" s="1"/>
  <c r="O381" i="44"/>
  <c r="E379" i="44" a="1"/>
  <c r="N379" i="44" a="1"/>
  <c r="I368" i="41" a="1"/>
  <c r="M368" i="41"/>
  <c r="L368" i="41"/>
  <c r="J368" i="41" a="1"/>
  <c r="K368" i="41"/>
  <c r="H367" i="41" a="1"/>
  <c r="G367" i="41" a="1"/>
  <c r="I369" i="41" l="1" a="1"/>
  <c r="J369" i="41" a="1"/>
  <c r="M369" i="41"/>
  <c r="L369" i="41"/>
  <c r="K369" i="41"/>
  <c r="E380" i="44" a="1"/>
  <c r="N380" i="44" a="1"/>
  <c r="O382" i="44"/>
  <c r="P381" i="44"/>
  <c r="Q381" i="44" s="1"/>
  <c r="R381" i="44" s="1"/>
  <c r="K379" i="44"/>
  <c r="L379" i="44"/>
  <c r="G379" i="44"/>
  <c r="E370" i="41"/>
  <c r="G368" i="41" a="1"/>
  <c r="H368" i="41" a="1"/>
  <c r="E371" i="41" l="1"/>
  <c r="L380" i="44"/>
  <c r="G380" i="44"/>
  <c r="K380" i="44"/>
  <c r="P382" i="44"/>
  <c r="Q382" i="44" s="1"/>
  <c r="R382" i="44" s="1"/>
  <c r="O383" i="44"/>
  <c r="N381" i="44" a="1"/>
  <c r="E381" i="44" a="1"/>
  <c r="L370" i="41"/>
  <c r="K370" i="41"/>
  <c r="J370" i="41" a="1"/>
  <c r="M370" i="41"/>
  <c r="I370" i="41" a="1"/>
  <c r="H369" i="41" a="1"/>
  <c r="G369" i="41" a="1"/>
  <c r="K371" i="41" l="1"/>
  <c r="J371" i="41" a="1"/>
  <c r="L371" i="41"/>
  <c r="M371" i="41"/>
  <c r="I371" i="41" a="1"/>
  <c r="N382" i="44" a="1"/>
  <c r="E382" i="44" a="1"/>
  <c r="P383" i="44"/>
  <c r="Q383" i="44" s="1"/>
  <c r="R383" i="44" s="1"/>
  <c r="O384" i="44"/>
  <c r="E372" i="41"/>
  <c r="K381" i="44"/>
  <c r="L381" i="44"/>
  <c r="G381" i="44"/>
  <c r="H370" i="41" a="1"/>
  <c r="G370" i="41" a="1"/>
  <c r="K382" i="44" l="1"/>
  <c r="G382" i="44"/>
  <c r="E373" i="41"/>
  <c r="L382" i="44"/>
  <c r="N383" i="44" a="1"/>
  <c r="E383" i="44" a="1"/>
  <c r="P384" i="44"/>
  <c r="Q384" i="44" s="1"/>
  <c r="R384" i="44" s="1"/>
  <c r="O385" i="44"/>
  <c r="J372" i="41" a="1"/>
  <c r="I372" i="41" a="1"/>
  <c r="K372" i="41"/>
  <c r="M372" i="41"/>
  <c r="L372" i="41"/>
  <c r="G371" i="41" a="1"/>
  <c r="H371" i="41" a="1"/>
  <c r="M373" i="41" l="1"/>
  <c r="L373" i="41"/>
  <c r="I373" i="41" a="1"/>
  <c r="J373" i="41" a="1"/>
  <c r="K373" i="41"/>
  <c r="G383" i="44"/>
  <c r="K383" i="44"/>
  <c r="L383" i="44"/>
  <c r="E374" i="41"/>
  <c r="N384" i="44" a="1"/>
  <c r="E384" i="44" a="1"/>
  <c r="O386" i="44"/>
  <c r="P385" i="44"/>
  <c r="Q385" i="44" s="1"/>
  <c r="R385" i="44" s="1"/>
  <c r="H372" i="41" a="1"/>
  <c r="G372" i="41" a="1"/>
  <c r="L374" i="41" l="1"/>
  <c r="M374" i="41"/>
  <c r="K374" i="41"/>
  <c r="I374" i="41" a="1"/>
  <c r="J374" i="41" a="1"/>
  <c r="E375" i="41"/>
  <c r="K384" i="44"/>
  <c r="G384" i="44"/>
  <c r="L384" i="44"/>
  <c r="P386" i="44"/>
  <c r="Q386" i="44" s="1"/>
  <c r="R386" i="44" s="1"/>
  <c r="O387" i="44"/>
  <c r="E385" i="44" a="1"/>
  <c r="N385" i="44" a="1"/>
  <c r="G373" i="41" a="1"/>
  <c r="H373" i="41" a="1"/>
  <c r="J375" i="41" l="1" a="1"/>
  <c r="L375" i="41"/>
  <c r="I375" i="41" a="1"/>
  <c r="M375" i="41"/>
  <c r="K375" i="41"/>
  <c r="E386" i="44" a="1"/>
  <c r="N386" i="44" a="1"/>
  <c r="O388" i="44"/>
  <c r="P387" i="44"/>
  <c r="Q387" i="44" s="1"/>
  <c r="R387" i="44" s="1"/>
  <c r="G385" i="44"/>
  <c r="L385" i="44"/>
  <c r="K385" i="44"/>
  <c r="E376" i="41"/>
  <c r="H374" i="41" a="1"/>
  <c r="G374" i="41" a="1"/>
  <c r="K386" i="44" l="1"/>
  <c r="G386" i="44"/>
  <c r="E377" i="41"/>
  <c r="L386" i="44"/>
  <c r="P388" i="44"/>
  <c r="Q388" i="44" s="1"/>
  <c r="R388" i="44" s="1"/>
  <c r="O389" i="44"/>
  <c r="N387" i="44" a="1"/>
  <c r="E387" i="44" a="1"/>
  <c r="I376" i="41" a="1"/>
  <c r="J376" i="41" a="1"/>
  <c r="L376" i="41"/>
  <c r="K376" i="41"/>
  <c r="M376" i="41"/>
  <c r="G375" i="41" a="1"/>
  <c r="H375" i="41" a="1"/>
  <c r="L377" i="41" l="1"/>
  <c r="I377" i="41" a="1"/>
  <c r="K377" i="41"/>
  <c r="J377" i="41" a="1"/>
  <c r="M377" i="41"/>
  <c r="N388" i="44" a="1"/>
  <c r="E388" i="44" a="1"/>
  <c r="P389" i="44"/>
  <c r="Q389" i="44" s="1"/>
  <c r="R389" i="44" s="1"/>
  <c r="O390" i="44"/>
  <c r="E378" i="41"/>
  <c r="G387" i="44"/>
  <c r="K387" i="44"/>
  <c r="L387" i="44"/>
  <c r="G376" i="41" a="1"/>
  <c r="H376" i="41" a="1"/>
  <c r="K388" i="44" l="1"/>
  <c r="E379" i="41"/>
  <c r="G388" i="44"/>
  <c r="L388" i="44"/>
  <c r="N389" i="44" a="1"/>
  <c r="E389" i="44" a="1"/>
  <c r="O391" i="44"/>
  <c r="P390" i="44"/>
  <c r="Q390" i="44" s="1"/>
  <c r="R390" i="44" s="1"/>
  <c r="I378" i="41" a="1"/>
  <c r="K378" i="41"/>
  <c r="J378" i="41" a="1"/>
  <c r="M378" i="41"/>
  <c r="L378" i="41"/>
  <c r="H377" i="41" a="1"/>
  <c r="G377" i="41" a="1"/>
  <c r="I379" i="41" l="1" a="1"/>
  <c r="L379" i="41"/>
  <c r="J379" i="41" a="1"/>
  <c r="M379" i="41"/>
  <c r="K379" i="41"/>
  <c r="L389" i="44"/>
  <c r="G389" i="44"/>
  <c r="E380" i="41"/>
  <c r="K389" i="44"/>
  <c r="P391" i="44"/>
  <c r="Q391" i="44" s="1"/>
  <c r="R391" i="44" s="1"/>
  <c r="O392" i="44"/>
  <c r="N390" i="44" a="1"/>
  <c r="E390" i="44" a="1"/>
  <c r="H378" i="41" a="1"/>
  <c r="G378" i="41" a="1"/>
  <c r="K380" i="41" l="1"/>
  <c r="L380" i="41"/>
  <c r="J380" i="41" a="1"/>
  <c r="I380" i="41" a="1"/>
  <c r="M380" i="41"/>
  <c r="N391" i="44" a="1"/>
  <c r="E391" i="44" a="1"/>
  <c r="O393" i="44"/>
  <c r="P392" i="44"/>
  <c r="Q392" i="44" s="1"/>
  <c r="R392" i="44" s="1"/>
  <c r="E381" i="41"/>
  <c r="L390" i="44"/>
  <c r="K390" i="44"/>
  <c r="G390" i="44"/>
  <c r="H379" i="41" a="1"/>
  <c r="G379" i="41" a="1"/>
  <c r="L391" i="44" l="1"/>
  <c r="E382" i="41"/>
  <c r="G391" i="44"/>
  <c r="K391" i="44"/>
  <c r="P393" i="44"/>
  <c r="Q393" i="44" s="1"/>
  <c r="R393" i="44" s="1"/>
  <c r="O394" i="44"/>
  <c r="E392" i="44" a="1"/>
  <c r="N392" i="44" a="1"/>
  <c r="L381" i="41"/>
  <c r="J381" i="41" a="1"/>
  <c r="I381" i="41" a="1"/>
  <c r="M381" i="41"/>
  <c r="K381" i="41"/>
  <c r="H380" i="41" a="1"/>
  <c r="G380" i="41" a="1"/>
  <c r="J382" i="41" l="1" a="1"/>
  <c r="K382" i="41"/>
  <c r="L382" i="41"/>
  <c r="I382" i="41" a="1"/>
  <c r="M382" i="41"/>
  <c r="N393" i="44" a="1"/>
  <c r="E393" i="44" a="1"/>
  <c r="O395" i="44"/>
  <c r="P394" i="44"/>
  <c r="Q394" i="44" s="1"/>
  <c r="R394" i="44" s="1"/>
  <c r="E383" i="41"/>
  <c r="K392" i="44"/>
  <c r="G392" i="44"/>
  <c r="L392" i="44"/>
  <c r="H381" i="41" a="1"/>
  <c r="G381" i="41" a="1"/>
  <c r="K393" i="44" l="1"/>
  <c r="G393" i="44"/>
  <c r="L393" i="44"/>
  <c r="E384" i="41"/>
  <c r="P395" i="44"/>
  <c r="Q395" i="44" s="1"/>
  <c r="R395" i="44" s="1"/>
  <c r="O396" i="44"/>
  <c r="E394" i="44" a="1"/>
  <c r="N394" i="44" a="1"/>
  <c r="J383" i="41" a="1"/>
  <c r="M383" i="41"/>
  <c r="I383" i="41" a="1"/>
  <c r="K383" i="41"/>
  <c r="L383" i="41"/>
  <c r="H382" i="41" a="1"/>
  <c r="G382" i="41" a="1"/>
  <c r="J384" i="41" l="1" a="1"/>
  <c r="M384" i="41"/>
  <c r="L384" i="41"/>
  <c r="K384" i="41"/>
  <c r="I384" i="41" a="1"/>
  <c r="E395" i="44" a="1"/>
  <c r="N395" i="44" a="1"/>
  <c r="O397" i="44"/>
  <c r="P396" i="44"/>
  <c r="Q396" i="44" s="1"/>
  <c r="R396" i="44" s="1"/>
  <c r="G394" i="44"/>
  <c r="L394" i="44"/>
  <c r="E385" i="41"/>
  <c r="K394" i="44"/>
  <c r="G383" i="41" a="1"/>
  <c r="H383" i="41" a="1"/>
  <c r="E386" i="41" l="1"/>
  <c r="L395" i="44"/>
  <c r="G395" i="44"/>
  <c r="K395" i="44"/>
  <c r="O398" i="44"/>
  <c r="P397" i="44"/>
  <c r="Q397" i="44" s="1"/>
  <c r="R397" i="44" s="1"/>
  <c r="N396" i="44" a="1"/>
  <c r="E396" i="44" a="1"/>
  <c r="L385" i="41"/>
  <c r="I385" i="41" a="1"/>
  <c r="M385" i="41"/>
  <c r="J385" i="41" a="1"/>
  <c r="K385" i="41"/>
  <c r="H384" i="41" a="1"/>
  <c r="G384" i="41" a="1"/>
  <c r="I386" i="41" l="1" a="1"/>
  <c r="K386" i="41"/>
  <c r="J386" i="41" a="1"/>
  <c r="M386" i="41"/>
  <c r="L386" i="41"/>
  <c r="P398" i="44"/>
  <c r="Q398" i="44" s="1"/>
  <c r="R398" i="44" s="1"/>
  <c r="O399" i="44"/>
  <c r="N397" i="44" a="1"/>
  <c r="E397" i="44" a="1"/>
  <c r="E387" i="41"/>
  <c r="G396" i="44"/>
  <c r="L396" i="44"/>
  <c r="K396" i="44"/>
  <c r="G385" i="41" a="1"/>
  <c r="H385" i="41" a="1"/>
  <c r="E398" i="44" l="1" a="1"/>
  <c r="N398" i="44" a="1"/>
  <c r="O400" i="44"/>
  <c r="P399" i="44"/>
  <c r="Q399" i="44" s="1"/>
  <c r="R399" i="44" s="1"/>
  <c r="K397" i="44"/>
  <c r="G397" i="44"/>
  <c r="E388" i="41"/>
  <c r="L397" i="44"/>
  <c r="J387" i="41" a="1"/>
  <c r="L387" i="41"/>
  <c r="K387" i="41"/>
  <c r="I387" i="41" a="1"/>
  <c r="M387" i="41"/>
  <c r="G386" i="41" a="1"/>
  <c r="H386" i="41" a="1"/>
  <c r="E389" i="41" l="1"/>
  <c r="L398" i="44"/>
  <c r="G398" i="44"/>
  <c r="K398" i="44"/>
  <c r="P400" i="44"/>
  <c r="Q400" i="44" s="1"/>
  <c r="R400" i="44" s="1"/>
  <c r="O401" i="44"/>
  <c r="N399" i="44" a="1"/>
  <c r="E399" i="44" a="1"/>
  <c r="J388" i="41" a="1"/>
  <c r="L388" i="41"/>
  <c r="I388" i="41" a="1"/>
  <c r="M388" i="41"/>
  <c r="K388" i="41"/>
  <c r="G387" i="41" a="1"/>
  <c r="H387" i="41" a="1"/>
  <c r="I389" i="41" l="1" a="1"/>
  <c r="M389" i="41"/>
  <c r="K389" i="41"/>
  <c r="L389" i="41"/>
  <c r="J389" i="41" a="1"/>
  <c r="E400" i="44" a="1"/>
  <c r="N400" i="44" a="1"/>
  <c r="O402" i="44"/>
  <c r="P401" i="44"/>
  <c r="Q401" i="44" s="1"/>
  <c r="R401" i="44" s="1"/>
  <c r="E390" i="41"/>
  <c r="L399" i="44"/>
  <c r="G399" i="44"/>
  <c r="K399" i="44"/>
  <c r="H388" i="41" a="1"/>
  <c r="G388" i="41" a="1"/>
  <c r="K400" i="44" l="1"/>
  <c r="G400" i="44"/>
  <c r="L400" i="44"/>
  <c r="E391" i="41"/>
  <c r="O403" i="44"/>
  <c r="P402" i="44"/>
  <c r="Q402" i="44" s="1"/>
  <c r="R402" i="44" s="1"/>
  <c r="E401" i="44" a="1"/>
  <c r="N401" i="44" a="1"/>
  <c r="I390" i="41" a="1"/>
  <c r="K390" i="41"/>
  <c r="L390" i="41"/>
  <c r="M390" i="41"/>
  <c r="J390" i="41" a="1"/>
  <c r="H389" i="41" a="1"/>
  <c r="G389" i="41" a="1"/>
  <c r="J391" i="41" l="1" a="1"/>
  <c r="L391" i="41"/>
  <c r="M391" i="41"/>
  <c r="I391" i="41" a="1"/>
  <c r="K391" i="41"/>
  <c r="P403" i="44"/>
  <c r="Q403" i="44" s="1"/>
  <c r="R403" i="44" s="1"/>
  <c r="O404" i="44"/>
  <c r="N402" i="44" a="1"/>
  <c r="E402" i="44" a="1"/>
  <c r="K401" i="44"/>
  <c r="G401" i="44"/>
  <c r="L401" i="44"/>
  <c r="E392" i="41"/>
  <c r="G390" i="41" a="1"/>
  <c r="H390" i="41" a="1"/>
  <c r="E403" i="44" l="1" a="1"/>
  <c r="N403" i="44" a="1"/>
  <c r="O405" i="44"/>
  <c r="P404" i="44"/>
  <c r="Q404" i="44" s="1"/>
  <c r="R404" i="44" s="1"/>
  <c r="E393" i="41"/>
  <c r="G402" i="44"/>
  <c r="K402" i="44"/>
  <c r="L402" i="44"/>
  <c r="I392" i="41" a="1"/>
  <c r="K392" i="41"/>
  <c r="L392" i="41"/>
  <c r="M392" i="41"/>
  <c r="J392" i="41" a="1"/>
  <c r="H391" i="41" a="1"/>
  <c r="G391" i="41" a="1"/>
  <c r="E394" i="41" l="1"/>
  <c r="L403" i="44"/>
  <c r="G403" i="44"/>
  <c r="K403" i="44"/>
  <c r="P405" i="44"/>
  <c r="Q405" i="44" s="1"/>
  <c r="R405" i="44" s="1"/>
  <c r="O406" i="44"/>
  <c r="E404" i="44" a="1"/>
  <c r="N404" i="44" a="1"/>
  <c r="J393" i="41" a="1"/>
  <c r="I393" i="41" a="1"/>
  <c r="K393" i="41"/>
  <c r="M393" i="41"/>
  <c r="L393" i="41"/>
  <c r="H392" i="41" a="1"/>
  <c r="G392" i="41" a="1"/>
  <c r="I394" i="41" l="1" a="1"/>
  <c r="L394" i="41"/>
  <c r="K394" i="41"/>
  <c r="M394" i="41"/>
  <c r="J394" i="41" a="1"/>
  <c r="E405" i="44" a="1"/>
  <c r="N405" i="44" a="1"/>
  <c r="O407" i="44"/>
  <c r="P406" i="44"/>
  <c r="Q406" i="44" s="1"/>
  <c r="R406" i="44" s="1"/>
  <c r="E395" i="41"/>
  <c r="L404" i="44"/>
  <c r="G404" i="44"/>
  <c r="K404" i="44"/>
  <c r="G393" i="41" a="1"/>
  <c r="H393" i="41" a="1"/>
  <c r="E396" i="41" l="1"/>
  <c r="L405" i="44"/>
  <c r="G405" i="44"/>
  <c r="K405" i="44"/>
  <c r="O408" i="44"/>
  <c r="P407" i="44"/>
  <c r="Q407" i="44" s="1"/>
  <c r="R407" i="44" s="1"/>
  <c r="E406" i="44" a="1"/>
  <c r="N406" i="44" a="1"/>
  <c r="J395" i="41" a="1"/>
  <c r="L395" i="41"/>
  <c r="M395" i="41"/>
  <c r="I395" i="41" a="1"/>
  <c r="K395" i="41"/>
  <c r="G394" i="41" a="1"/>
  <c r="H394" i="41" a="1"/>
  <c r="J396" i="41" l="1" a="1"/>
  <c r="L396" i="41"/>
  <c r="M396" i="41"/>
  <c r="K396" i="41"/>
  <c r="I396" i="41" a="1"/>
  <c r="P408" i="44"/>
  <c r="Q408" i="44" s="1"/>
  <c r="R408" i="44" s="1"/>
  <c r="O409" i="44"/>
  <c r="E407" i="44" a="1"/>
  <c r="N407" i="44" a="1"/>
  <c r="L406" i="44"/>
  <c r="K406" i="44"/>
  <c r="G406" i="44"/>
  <c r="E397" i="41"/>
  <c r="H395" i="41" a="1"/>
  <c r="G395" i="41" a="1"/>
  <c r="E408" i="44" l="1" a="1"/>
  <c r="N408" i="44" a="1"/>
  <c r="P409" i="44"/>
  <c r="Q409" i="44" s="1"/>
  <c r="R409" i="44" s="1"/>
  <c r="O410" i="44"/>
  <c r="E398" i="41"/>
  <c r="L407" i="44"/>
  <c r="G407" i="44"/>
  <c r="K407" i="44"/>
  <c r="K397" i="41"/>
  <c r="M397" i="41"/>
  <c r="I397" i="41" a="1"/>
  <c r="L397" i="41"/>
  <c r="J397" i="41" a="1"/>
  <c r="G396" i="41" a="1"/>
  <c r="H396" i="41" a="1"/>
  <c r="E399" i="41" l="1"/>
  <c r="L408" i="44"/>
  <c r="G408" i="44"/>
  <c r="K408" i="44"/>
  <c r="E409" i="44" a="1"/>
  <c r="N409" i="44" a="1"/>
  <c r="O411" i="44"/>
  <c r="P410" i="44"/>
  <c r="Q410" i="44" s="1"/>
  <c r="R410" i="44" s="1"/>
  <c r="L398" i="41"/>
  <c r="J398" i="41" a="1"/>
  <c r="M398" i="41"/>
  <c r="K398" i="41"/>
  <c r="I398" i="41" a="1"/>
  <c r="G397" i="41" a="1"/>
  <c r="H397" i="41" a="1"/>
  <c r="I399" i="41" l="1" a="1"/>
  <c r="J399" i="41" a="1"/>
  <c r="L399" i="41"/>
  <c r="K399" i="41"/>
  <c r="M399" i="41"/>
  <c r="L409" i="44"/>
  <c r="G409" i="44"/>
  <c r="K409" i="44"/>
  <c r="E400" i="41"/>
  <c r="P411" i="44"/>
  <c r="Q411" i="44" s="1"/>
  <c r="R411" i="44" s="1"/>
  <c r="O412" i="44"/>
  <c r="N410" i="44" a="1"/>
  <c r="E410" i="44" a="1"/>
  <c r="H398" i="41" a="1"/>
  <c r="G398" i="41" a="1"/>
  <c r="M400" i="41" l="1"/>
  <c r="I400" i="41" a="1"/>
  <c r="L400" i="41"/>
  <c r="K400" i="41"/>
  <c r="J400" i="41" a="1"/>
  <c r="E411" i="44" a="1"/>
  <c r="N411" i="44" a="1"/>
  <c r="O413" i="44"/>
  <c r="P412" i="44"/>
  <c r="Q412" i="44" s="1"/>
  <c r="R412" i="44" s="1"/>
  <c r="K410" i="44"/>
  <c r="E401" i="41"/>
  <c r="L410" i="44"/>
  <c r="G410" i="44"/>
  <c r="H399" i="41" a="1"/>
  <c r="G399" i="41" a="1"/>
  <c r="L411" i="44" l="1"/>
  <c r="G411" i="44"/>
  <c r="K411" i="44"/>
  <c r="E402" i="41"/>
  <c r="O414" i="44"/>
  <c r="P413" i="44"/>
  <c r="Q413" i="44" s="1"/>
  <c r="R413" i="44" s="1"/>
  <c r="E412" i="44" a="1"/>
  <c r="N412" i="44" a="1"/>
  <c r="M401" i="41"/>
  <c r="K401" i="41"/>
  <c r="L401" i="41"/>
  <c r="J401" i="41" a="1"/>
  <c r="I401" i="41" a="1"/>
  <c r="G400" i="41" a="1"/>
  <c r="H400" i="41" a="1"/>
  <c r="M402" i="41" l="1"/>
  <c r="L402" i="41"/>
  <c r="J402" i="41" a="1"/>
  <c r="K402" i="41"/>
  <c r="I402" i="41" a="1"/>
  <c r="P414" i="44"/>
  <c r="Q414" i="44" s="1"/>
  <c r="R414" i="44" s="1"/>
  <c r="O415" i="44"/>
  <c r="N413" i="44" a="1"/>
  <c r="E413" i="44" a="1"/>
  <c r="K412" i="44"/>
  <c r="G412" i="44"/>
  <c r="E403" i="41"/>
  <c r="L412" i="44"/>
  <c r="H401" i="41" a="1"/>
  <c r="G401" i="41" a="1"/>
  <c r="E414" i="44" l="1" a="1"/>
  <c r="N414" i="44" a="1"/>
  <c r="O416" i="44"/>
  <c r="P415" i="44"/>
  <c r="Q415" i="44" s="1"/>
  <c r="R415" i="44" s="1"/>
  <c r="E404" i="41"/>
  <c r="L413" i="44"/>
  <c r="G413" i="44"/>
  <c r="K413" i="44"/>
  <c r="L403" i="41"/>
  <c r="I403" i="41" a="1"/>
  <c r="J403" i="41" a="1"/>
  <c r="M403" i="41"/>
  <c r="K403" i="41"/>
  <c r="G402" i="41" a="1"/>
  <c r="H402" i="41" a="1"/>
  <c r="G414" i="44" l="1"/>
  <c r="K414" i="44"/>
  <c r="E405" i="41"/>
  <c r="L414" i="44"/>
  <c r="P416" i="44"/>
  <c r="Q416" i="44" s="1"/>
  <c r="R416" i="44" s="1"/>
  <c r="O417" i="44"/>
  <c r="E415" i="44" a="1"/>
  <c r="N415" i="44" a="1"/>
  <c r="I404" i="41" a="1"/>
  <c r="L404" i="41"/>
  <c r="M404" i="41"/>
  <c r="J404" i="41" a="1"/>
  <c r="K404" i="41"/>
  <c r="H403" i="41" a="1"/>
  <c r="G403" i="41" a="1"/>
  <c r="M405" i="41" l="1"/>
  <c r="K405" i="41"/>
  <c r="L405" i="41"/>
  <c r="J405" i="41" a="1"/>
  <c r="I405" i="41" a="1"/>
  <c r="E416" i="44" a="1"/>
  <c r="N416" i="44" a="1"/>
  <c r="P417" i="44"/>
  <c r="Q417" i="44" s="1"/>
  <c r="R417" i="44" s="1"/>
  <c r="O418" i="44"/>
  <c r="K415" i="44"/>
  <c r="E406" i="41"/>
  <c r="G415" i="44"/>
  <c r="L415" i="44"/>
  <c r="G404" i="41" a="1"/>
  <c r="H404" i="41" a="1"/>
  <c r="K416" i="44" l="1"/>
  <c r="L416" i="44"/>
  <c r="E407" i="41"/>
  <c r="G416" i="44"/>
  <c r="N417" i="44" a="1"/>
  <c r="E417" i="44" a="1"/>
  <c r="O419" i="44"/>
  <c r="P418" i="44"/>
  <c r="Q418" i="44" s="1"/>
  <c r="R418" i="44" s="1"/>
  <c r="I406" i="41" a="1"/>
  <c r="M406" i="41"/>
  <c r="L406" i="41"/>
  <c r="J406" i="41" a="1"/>
  <c r="K406" i="41"/>
  <c r="G405" i="41" a="1"/>
  <c r="H405" i="41" a="1"/>
  <c r="K407" i="41" l="1"/>
  <c r="M407" i="41"/>
  <c r="I407" i="41" a="1"/>
  <c r="J407" i="41" a="1"/>
  <c r="L407" i="41"/>
  <c r="L417" i="44"/>
  <c r="G417" i="44"/>
  <c r="K417" i="44"/>
  <c r="E408" i="41"/>
  <c r="P419" i="44"/>
  <c r="Q419" i="44" s="1"/>
  <c r="R419" i="44" s="1"/>
  <c r="O420" i="44"/>
  <c r="E418" i="44" a="1"/>
  <c r="N418" i="44" a="1"/>
  <c r="G406" i="41" a="1"/>
  <c r="H406" i="41" a="1"/>
  <c r="M408" i="41" l="1"/>
  <c r="L408" i="41"/>
  <c r="I408" i="41" a="1"/>
  <c r="K408" i="41"/>
  <c r="J408" i="41" a="1"/>
  <c r="E419" i="44" a="1"/>
  <c r="N419" i="44" a="1"/>
  <c r="P420" i="44"/>
  <c r="Q420" i="44" s="1"/>
  <c r="R420" i="44" s="1"/>
  <c r="O421" i="44"/>
  <c r="E409" i="41"/>
  <c r="K418" i="44"/>
  <c r="G418" i="44"/>
  <c r="L418" i="44"/>
  <c r="H407" i="41" a="1"/>
  <c r="G407" i="41" a="1"/>
  <c r="K419" i="44" l="1"/>
  <c r="L419" i="44"/>
  <c r="G419" i="44"/>
  <c r="E410" i="41"/>
  <c r="E420" i="44" a="1"/>
  <c r="N420" i="44" a="1"/>
  <c r="O422" i="44"/>
  <c r="P421" i="44"/>
  <c r="Q421" i="44" s="1"/>
  <c r="R421" i="44" s="1"/>
  <c r="K409" i="41"/>
  <c r="J409" i="41" a="1"/>
  <c r="I409" i="41" a="1"/>
  <c r="M409" i="41"/>
  <c r="L409" i="41"/>
  <c r="G408" i="41" a="1"/>
  <c r="H408" i="41" a="1"/>
  <c r="K410" i="41" l="1"/>
  <c r="L410" i="41"/>
  <c r="M410" i="41"/>
  <c r="I410" i="41" a="1"/>
  <c r="J410" i="41" a="1"/>
  <c r="L420" i="44"/>
  <c r="E411" i="41"/>
  <c r="G420" i="44"/>
  <c r="K420" i="44"/>
  <c r="O423" i="44"/>
  <c r="P422" i="44"/>
  <c r="Q422" i="44" s="1"/>
  <c r="R422" i="44" s="1"/>
  <c r="E421" i="44" a="1"/>
  <c r="N421" i="44" a="1"/>
  <c r="H409" i="41" a="1"/>
  <c r="G409" i="41" a="1"/>
  <c r="K411" i="41" l="1"/>
  <c r="I411" i="41" a="1"/>
  <c r="M411" i="41"/>
  <c r="J411" i="41" a="1"/>
  <c r="L411" i="41"/>
  <c r="O424" i="44"/>
  <c r="P423" i="44"/>
  <c r="Q423" i="44" s="1"/>
  <c r="R423" i="44" s="1"/>
  <c r="N422" i="44" a="1"/>
  <c r="E422" i="44" a="1"/>
  <c r="K421" i="44"/>
  <c r="G421" i="44"/>
  <c r="L421" i="44"/>
  <c r="E412" i="41"/>
  <c r="G410" i="41" a="1"/>
  <c r="H410" i="41" a="1"/>
  <c r="P424" i="44" l="1"/>
  <c r="Q424" i="44" s="1"/>
  <c r="R424" i="44" s="1"/>
  <c r="O425" i="44"/>
  <c r="N423" i="44" a="1"/>
  <c r="E423" i="44" a="1"/>
  <c r="K422" i="44"/>
  <c r="G422" i="44"/>
  <c r="L422" i="44"/>
  <c r="E413" i="41"/>
  <c r="J412" i="41" a="1"/>
  <c r="M412" i="41"/>
  <c r="L412" i="41"/>
  <c r="K412" i="41"/>
  <c r="I412" i="41" a="1"/>
  <c r="G411" i="41" a="1"/>
  <c r="H411" i="41" a="1"/>
  <c r="N424" i="44" l="1" a="1"/>
  <c r="E424" i="44" a="1"/>
  <c r="P425" i="44"/>
  <c r="Q425" i="44" s="1"/>
  <c r="R425" i="44" s="1"/>
  <c r="O426" i="44"/>
  <c r="G423" i="44"/>
  <c r="K423" i="44"/>
  <c r="E414" i="41"/>
  <c r="L423" i="44"/>
  <c r="K413" i="41"/>
  <c r="L413" i="41"/>
  <c r="M413" i="41"/>
  <c r="J413" i="41" a="1"/>
  <c r="I413" i="41" a="1"/>
  <c r="H412" i="41" a="1"/>
  <c r="G412" i="41" a="1"/>
  <c r="E415" i="41" l="1"/>
  <c r="K424" i="44"/>
  <c r="G424" i="44"/>
  <c r="L424" i="44"/>
  <c r="E425" i="44" a="1"/>
  <c r="N425" i="44" a="1"/>
  <c r="O427" i="44"/>
  <c r="P426" i="44"/>
  <c r="Q426" i="44" s="1"/>
  <c r="R426" i="44" s="1"/>
  <c r="I414" i="41" a="1"/>
  <c r="L414" i="41"/>
  <c r="K414" i="41"/>
  <c r="M414" i="41"/>
  <c r="J414" i="41" a="1"/>
  <c r="H413" i="41" a="1"/>
  <c r="G413" i="41" a="1"/>
  <c r="J415" i="41" l="1" a="1"/>
  <c r="K415" i="41"/>
  <c r="L415" i="41"/>
  <c r="M415" i="41"/>
  <c r="I415" i="41" a="1"/>
  <c r="E416" i="41"/>
  <c r="G425" i="44"/>
  <c r="L425" i="44"/>
  <c r="K425" i="44"/>
  <c r="P427" i="44"/>
  <c r="Q427" i="44" s="1"/>
  <c r="R427" i="44" s="1"/>
  <c r="O428" i="44"/>
  <c r="E426" i="44" a="1"/>
  <c r="N426" i="44" a="1"/>
  <c r="H414" i="41" a="1"/>
  <c r="G414" i="41" a="1"/>
  <c r="I416" i="41" l="1" a="1"/>
  <c r="J416" i="41" a="1"/>
  <c r="L416" i="41"/>
  <c r="M416" i="41"/>
  <c r="K416" i="41"/>
  <c r="E427" i="44" a="1"/>
  <c r="N427" i="44" a="1"/>
  <c r="P428" i="44"/>
  <c r="Q428" i="44" s="1"/>
  <c r="R428" i="44" s="1"/>
  <c r="O429" i="44"/>
  <c r="G426" i="44"/>
  <c r="L426" i="44"/>
  <c r="E417" i="41"/>
  <c r="K426" i="44"/>
  <c r="G415" i="41" a="1"/>
  <c r="H415" i="41" a="1"/>
  <c r="K427" i="44" l="1"/>
  <c r="E418" i="41"/>
  <c r="L427" i="44"/>
  <c r="G427" i="44"/>
  <c r="N428" i="44" a="1"/>
  <c r="E428" i="44" a="1"/>
  <c r="O430" i="44"/>
  <c r="P429" i="44"/>
  <c r="Q429" i="44" s="1"/>
  <c r="R429" i="44" s="1"/>
  <c r="K417" i="41"/>
  <c r="J417" i="41" a="1"/>
  <c r="M417" i="41"/>
  <c r="I417" i="41" a="1"/>
  <c r="L417" i="41"/>
  <c r="G416" i="41" a="1"/>
  <c r="H416" i="41" a="1"/>
  <c r="K418" i="41" l="1"/>
  <c r="J418" i="41" a="1"/>
  <c r="L418" i="41"/>
  <c r="I418" i="41" a="1"/>
  <c r="M418" i="41"/>
  <c r="G428" i="44"/>
  <c r="L428" i="44"/>
  <c r="K428" i="44"/>
  <c r="E419" i="41"/>
  <c r="O431" i="44"/>
  <c r="P430" i="44"/>
  <c r="Q430" i="44" s="1"/>
  <c r="R430" i="44" s="1"/>
  <c r="N429" i="44" a="1"/>
  <c r="E429" i="44" a="1"/>
  <c r="H417" i="41" a="1"/>
  <c r="G417" i="41" a="1"/>
  <c r="I419" i="41" l="1" a="1"/>
  <c r="K419" i="41"/>
  <c r="L419" i="41"/>
  <c r="J419" i="41" a="1"/>
  <c r="M419" i="41"/>
  <c r="P431" i="44"/>
  <c r="Q431" i="44" s="1"/>
  <c r="R431" i="44" s="1"/>
  <c r="O432" i="44"/>
  <c r="N430" i="44" a="1"/>
  <c r="E430" i="44" a="1"/>
  <c r="G429" i="44"/>
  <c r="K429" i="44"/>
  <c r="L429" i="44"/>
  <c r="E420" i="41"/>
  <c r="H418" i="41" a="1"/>
  <c r="G418" i="41" a="1"/>
  <c r="E431" i="44" l="1" a="1"/>
  <c r="N431" i="44" a="1"/>
  <c r="O433" i="44"/>
  <c r="P432" i="44"/>
  <c r="Q432" i="44" s="1"/>
  <c r="R432" i="44" s="1"/>
  <c r="K430" i="44"/>
  <c r="E421" i="41"/>
  <c r="G430" i="44"/>
  <c r="L430" i="44"/>
  <c r="J420" i="41" a="1"/>
  <c r="L420" i="41"/>
  <c r="K420" i="41"/>
  <c r="I420" i="41" a="1"/>
  <c r="M420" i="41"/>
  <c r="G419" i="41" a="1"/>
  <c r="H419" i="41" a="1"/>
  <c r="E422" i="41" l="1"/>
  <c r="K431" i="44"/>
  <c r="L431" i="44"/>
  <c r="G431" i="44"/>
  <c r="O434" i="44"/>
  <c r="P433" i="44"/>
  <c r="Q433" i="44" s="1"/>
  <c r="R433" i="44" s="1"/>
  <c r="N432" i="44" a="1"/>
  <c r="E432" i="44" a="1"/>
  <c r="L421" i="41"/>
  <c r="K421" i="41"/>
  <c r="I421" i="41" a="1"/>
  <c r="M421" i="41"/>
  <c r="J421" i="41" a="1"/>
  <c r="H420" i="41" a="1"/>
  <c r="G420" i="41" a="1"/>
  <c r="K422" i="41" l="1"/>
  <c r="L422" i="41"/>
  <c r="I422" i="41" a="1"/>
  <c r="J422" i="41" a="1"/>
  <c r="M422" i="41"/>
  <c r="P434" i="44"/>
  <c r="Q434" i="44" s="1"/>
  <c r="R434" i="44" s="1"/>
  <c r="O435" i="44"/>
  <c r="N433" i="44" a="1"/>
  <c r="E433" i="44" a="1"/>
  <c r="G432" i="44"/>
  <c r="E423" i="41"/>
  <c r="L432" i="44"/>
  <c r="K432" i="44"/>
  <c r="G421" i="41" a="1"/>
  <c r="H421" i="41" a="1"/>
  <c r="N434" i="44" l="1" a="1"/>
  <c r="E434" i="44" a="1"/>
  <c r="O436" i="44"/>
  <c r="P435" i="44"/>
  <c r="Q435" i="44" s="1"/>
  <c r="R435" i="44" s="1"/>
  <c r="K433" i="44"/>
  <c r="E424" i="41"/>
  <c r="G433" i="44"/>
  <c r="L433" i="44"/>
  <c r="K423" i="41"/>
  <c r="L423" i="41"/>
  <c r="M423" i="41"/>
  <c r="J423" i="41" a="1"/>
  <c r="I423" i="41" a="1"/>
  <c r="G422" i="41" a="1"/>
  <c r="H422" i="41" a="1"/>
  <c r="K434" i="44" l="1"/>
  <c r="E425" i="41"/>
  <c r="G434" i="44"/>
  <c r="L434" i="44"/>
  <c r="O437" i="44"/>
  <c r="P436" i="44"/>
  <c r="Q436" i="44" s="1"/>
  <c r="R436" i="44" s="1"/>
  <c r="E435" i="44" a="1"/>
  <c r="N435" i="44" a="1"/>
  <c r="K424" i="41"/>
  <c r="J424" i="41" a="1"/>
  <c r="M424" i="41"/>
  <c r="I424" i="41" a="1"/>
  <c r="L424" i="41"/>
  <c r="H423" i="41" a="1"/>
  <c r="G423" i="41" a="1"/>
  <c r="J425" i="41" l="1" a="1"/>
  <c r="M425" i="41"/>
  <c r="L425" i="41"/>
  <c r="K425" i="41"/>
  <c r="I425" i="41" a="1"/>
  <c r="O438" i="44"/>
  <c r="P437" i="44"/>
  <c r="Q437" i="44" s="1"/>
  <c r="R437" i="44" s="1"/>
  <c r="E436" i="44" a="1"/>
  <c r="N436" i="44" a="1"/>
  <c r="E426" i="41"/>
  <c r="G435" i="44"/>
  <c r="L435" i="44"/>
  <c r="K435" i="44"/>
  <c r="G424" i="41" a="1"/>
  <c r="H424" i="41" a="1"/>
  <c r="O439" i="44" l="1"/>
  <c r="P438" i="44"/>
  <c r="Q438" i="44" s="1"/>
  <c r="R438" i="44" s="1"/>
  <c r="E437" i="44" a="1"/>
  <c r="N437" i="44" a="1"/>
  <c r="K436" i="44"/>
  <c r="G436" i="44"/>
  <c r="E427" i="41"/>
  <c r="L436" i="44"/>
  <c r="J426" i="41" a="1"/>
  <c r="I426" i="41" a="1"/>
  <c r="L426" i="41"/>
  <c r="K426" i="41"/>
  <c r="M426" i="41"/>
  <c r="H425" i="41" a="1"/>
  <c r="G425" i="41" a="1"/>
  <c r="O440" i="44" l="1"/>
  <c r="P439" i="44"/>
  <c r="Q439" i="44" s="1"/>
  <c r="R439" i="44" s="1"/>
  <c r="E438" i="44" a="1"/>
  <c r="N438" i="44" a="1"/>
  <c r="K437" i="44"/>
  <c r="G437" i="44"/>
  <c r="L437" i="44"/>
  <c r="E428" i="41"/>
  <c r="I427" i="41" a="1"/>
  <c r="K427" i="41"/>
  <c r="M427" i="41"/>
  <c r="J427" i="41" a="1"/>
  <c r="L427" i="41"/>
  <c r="G426" i="41" a="1"/>
  <c r="H426" i="41" a="1"/>
  <c r="P440" i="44" l="1"/>
  <c r="Q440" i="44" s="1"/>
  <c r="R440" i="44" s="1"/>
  <c r="O441" i="44"/>
  <c r="N439" i="44" a="1"/>
  <c r="E439" i="44" a="1"/>
  <c r="G438" i="44"/>
  <c r="L438" i="44"/>
  <c r="K438" i="44"/>
  <c r="E429" i="41"/>
  <c r="I428" i="41" a="1"/>
  <c r="K428" i="41"/>
  <c r="M428" i="41"/>
  <c r="L428" i="41"/>
  <c r="J428" i="41" a="1"/>
  <c r="G427" i="41" a="1"/>
  <c r="H427" i="41" a="1"/>
  <c r="N440" i="44" l="1" a="1"/>
  <c r="E440" i="44" a="1"/>
  <c r="P441" i="44"/>
  <c r="Q441" i="44" s="1"/>
  <c r="R441" i="44" s="1"/>
  <c r="O442" i="44"/>
  <c r="E430" i="41"/>
  <c r="L439" i="44"/>
  <c r="K439" i="44"/>
  <c r="G439" i="44"/>
  <c r="K429" i="41"/>
  <c r="J429" i="41" a="1"/>
  <c r="M429" i="41"/>
  <c r="L429" i="41"/>
  <c r="I429" i="41" a="1"/>
  <c r="G428" i="41" a="1"/>
  <c r="H428" i="41" a="1"/>
  <c r="E431" i="41" l="1"/>
  <c r="K440" i="44"/>
  <c r="L440" i="44"/>
  <c r="G440" i="44"/>
  <c r="E441" i="44" a="1"/>
  <c r="N441" i="44" a="1"/>
  <c r="P442" i="44"/>
  <c r="Q442" i="44" s="1"/>
  <c r="R442" i="44" s="1"/>
  <c r="O443" i="44"/>
  <c r="K430" i="41"/>
  <c r="I430" i="41" a="1"/>
  <c r="M430" i="41"/>
  <c r="J430" i="41" a="1"/>
  <c r="L430" i="41"/>
  <c r="G429" i="41" a="1"/>
  <c r="H429" i="41" a="1"/>
  <c r="M431" i="41" l="1"/>
  <c r="I431" i="41" a="1"/>
  <c r="K431" i="41"/>
  <c r="J431" i="41" a="1"/>
  <c r="L431" i="41"/>
  <c r="G441" i="44"/>
  <c r="K441" i="44"/>
  <c r="E432" i="41"/>
  <c r="L441" i="44"/>
  <c r="E442" i="44" a="1"/>
  <c r="N442" i="44" a="1"/>
  <c r="P443" i="44"/>
  <c r="Q443" i="44" s="1"/>
  <c r="R443" i="44" s="1"/>
  <c r="O444" i="44"/>
  <c r="H430" i="41" a="1"/>
  <c r="G430" i="41" a="1"/>
  <c r="J432" i="41" l="1" a="1"/>
  <c r="K432" i="41"/>
  <c r="I432" i="41" a="1"/>
  <c r="L432" i="41"/>
  <c r="M432" i="41"/>
  <c r="K442" i="44"/>
  <c r="G442" i="44"/>
  <c r="E433" i="41"/>
  <c r="L442" i="44"/>
  <c r="N443" i="44" a="1"/>
  <c r="E443" i="44" a="1"/>
  <c r="O445" i="44"/>
  <c r="P444" i="44"/>
  <c r="Q444" i="44" s="1"/>
  <c r="R444" i="44" s="1"/>
  <c r="H431" i="41" a="1"/>
  <c r="G431" i="41" a="1"/>
  <c r="L433" i="41" l="1"/>
  <c r="K433" i="41"/>
  <c r="J433" i="41" a="1"/>
  <c r="M433" i="41"/>
  <c r="I433" i="41" a="1"/>
  <c r="E434" i="41"/>
  <c r="G443" i="44"/>
  <c r="K443" i="44"/>
  <c r="L443" i="44"/>
  <c r="O446" i="44"/>
  <c r="P445" i="44"/>
  <c r="Q445" i="44" s="1"/>
  <c r="R445" i="44" s="1"/>
  <c r="N444" i="44" a="1"/>
  <c r="E444" i="44" a="1"/>
  <c r="G432" i="41" a="1"/>
  <c r="H432" i="41" a="1"/>
  <c r="J434" i="41" l="1" a="1"/>
  <c r="K434" i="41"/>
  <c r="I434" i="41" a="1"/>
  <c r="L434" i="41"/>
  <c r="M434" i="41"/>
  <c r="O447" i="44"/>
  <c r="P446" i="44"/>
  <c r="Q446" i="44" s="1"/>
  <c r="R446" i="44" s="1"/>
  <c r="N445" i="44" a="1"/>
  <c r="E445" i="44" a="1"/>
  <c r="G444" i="44"/>
  <c r="L444" i="44"/>
  <c r="K444" i="44"/>
  <c r="E435" i="41"/>
  <c r="G433" i="41" a="1"/>
  <c r="H433" i="41" a="1"/>
  <c r="P447" i="44" l="1"/>
  <c r="Q447" i="44" s="1"/>
  <c r="R447" i="44" s="1"/>
  <c r="O448" i="44"/>
  <c r="N446" i="44" a="1"/>
  <c r="E446" i="44" a="1"/>
  <c r="E436" i="41"/>
  <c r="G445" i="44"/>
  <c r="L445" i="44"/>
  <c r="K445" i="44"/>
  <c r="L435" i="41"/>
  <c r="K435" i="41"/>
  <c r="I435" i="41" a="1"/>
  <c r="M435" i="41"/>
  <c r="J435" i="41" a="1"/>
  <c r="H434" i="41" a="1"/>
  <c r="G434" i="41" a="1"/>
  <c r="E447" i="44" l="1" a="1"/>
  <c r="N447" i="44" a="1"/>
  <c r="O449" i="44"/>
  <c r="P448" i="44"/>
  <c r="Q448" i="44" s="1"/>
  <c r="R448" i="44" s="1"/>
  <c r="E437" i="41"/>
  <c r="L446" i="44"/>
  <c r="G446" i="44"/>
  <c r="K446" i="44"/>
  <c r="M436" i="41"/>
  <c r="J436" i="41" a="1"/>
  <c r="L436" i="41"/>
  <c r="K436" i="41"/>
  <c r="I436" i="41" a="1"/>
  <c r="G435" i="41" a="1"/>
  <c r="H435" i="41" a="1"/>
  <c r="K447" i="44" l="1"/>
  <c r="E438" i="41"/>
  <c r="G447" i="44"/>
  <c r="L447" i="44"/>
  <c r="P449" i="44"/>
  <c r="Q449" i="44" s="1"/>
  <c r="R449" i="44" s="1"/>
  <c r="O450" i="44"/>
  <c r="E448" i="44" a="1"/>
  <c r="N448" i="44" a="1"/>
  <c r="I437" i="41" a="1"/>
  <c r="J437" i="41" a="1"/>
  <c r="M437" i="41"/>
  <c r="K437" i="41"/>
  <c r="L437" i="41"/>
  <c r="G436" i="41" a="1"/>
  <c r="H436" i="41" a="1"/>
  <c r="I438" i="41" l="1" a="1"/>
  <c r="J438" i="41" a="1"/>
  <c r="L438" i="41"/>
  <c r="K438" i="41"/>
  <c r="M438" i="41"/>
  <c r="E449" i="44" a="1"/>
  <c r="N449" i="44" a="1"/>
  <c r="O451" i="44"/>
  <c r="P450" i="44"/>
  <c r="Q450" i="44" s="1"/>
  <c r="R450" i="44" s="1"/>
  <c r="G448" i="44"/>
  <c r="K448" i="44"/>
  <c r="L448" i="44"/>
  <c r="E439" i="41"/>
  <c r="G437" i="41" a="1"/>
  <c r="H437" i="41" a="1"/>
  <c r="G449" i="44" l="1"/>
  <c r="K449" i="44"/>
  <c r="L449" i="44"/>
  <c r="E440" i="41"/>
  <c r="O452" i="44"/>
  <c r="P451" i="44"/>
  <c r="Q451" i="44" s="1"/>
  <c r="R451" i="44" s="1"/>
  <c r="E450" i="44" a="1"/>
  <c r="N450" i="44" a="1"/>
  <c r="I439" i="41" a="1"/>
  <c r="J439" i="41" a="1"/>
  <c r="K439" i="41"/>
  <c r="M439" i="41"/>
  <c r="L439" i="41"/>
  <c r="G438" i="41" a="1"/>
  <c r="H438" i="41" a="1"/>
  <c r="L440" i="41" l="1"/>
  <c r="K440" i="41"/>
  <c r="M440" i="41"/>
  <c r="I440" i="41" a="1"/>
  <c r="J440" i="41" a="1"/>
  <c r="P452" i="44"/>
  <c r="Q452" i="44" s="1"/>
  <c r="R452" i="44" s="1"/>
  <c r="O453" i="44"/>
  <c r="E451" i="44" a="1"/>
  <c r="N451" i="44" a="1"/>
  <c r="E441" i="41"/>
  <c r="L450" i="44"/>
  <c r="G450" i="44"/>
  <c r="K450" i="44"/>
  <c r="G439" i="41" a="1"/>
  <c r="H439" i="41" a="1"/>
  <c r="E452" i="44" l="1" a="1"/>
  <c r="N452" i="44" a="1"/>
  <c r="P453" i="44"/>
  <c r="Q453" i="44" s="1"/>
  <c r="R453" i="44" s="1"/>
  <c r="O454" i="44"/>
  <c r="G451" i="44"/>
  <c r="L451" i="44"/>
  <c r="K451" i="44"/>
  <c r="E442" i="41"/>
  <c r="I441" i="41" a="1"/>
  <c r="M441" i="41"/>
  <c r="L441" i="41"/>
  <c r="J441" i="41" a="1"/>
  <c r="K441" i="41"/>
  <c r="G440" i="41" a="1"/>
  <c r="H440" i="41" a="1"/>
  <c r="K452" i="44" l="1"/>
  <c r="E443" i="41"/>
  <c r="G452" i="44"/>
  <c r="L452" i="44"/>
  <c r="E453" i="44" a="1"/>
  <c r="N453" i="44" a="1"/>
  <c r="O455" i="44"/>
  <c r="P454" i="44"/>
  <c r="Q454" i="44" s="1"/>
  <c r="R454" i="44" s="1"/>
  <c r="I442" i="41" a="1"/>
  <c r="K442" i="41"/>
  <c r="J442" i="41" a="1"/>
  <c r="L442" i="41"/>
  <c r="M442" i="41"/>
  <c r="H441" i="41" a="1"/>
  <c r="G441" i="41" a="1"/>
  <c r="K443" i="41" l="1"/>
  <c r="L443" i="41"/>
  <c r="M443" i="41"/>
  <c r="J443" i="41" a="1"/>
  <c r="I443" i="41" a="1"/>
  <c r="L453" i="44"/>
  <c r="K453" i="44"/>
  <c r="E444" i="41"/>
  <c r="G453" i="44"/>
  <c r="P455" i="44"/>
  <c r="Q455" i="44" s="1"/>
  <c r="R455" i="44" s="1"/>
  <c r="O456" i="44"/>
  <c r="N454" i="44" a="1"/>
  <c r="E454" i="44" a="1"/>
  <c r="H442" i="41" a="1"/>
  <c r="G442" i="41" a="1"/>
  <c r="J444" i="41" l="1" a="1"/>
  <c r="I444" i="41" a="1"/>
  <c r="L444" i="41"/>
  <c r="M444" i="41"/>
  <c r="K444" i="41"/>
  <c r="E455" i="44" a="1"/>
  <c r="N455" i="44" a="1"/>
  <c r="O457" i="44"/>
  <c r="P456" i="44"/>
  <c r="Q456" i="44" s="1"/>
  <c r="R456" i="44" s="1"/>
  <c r="K454" i="44"/>
  <c r="E445" i="41"/>
  <c r="G454" i="44"/>
  <c r="L454" i="44"/>
  <c r="H443" i="41" a="1"/>
  <c r="G443" i="41" a="1"/>
  <c r="K455" i="44" l="1"/>
  <c r="G455" i="44"/>
  <c r="E446" i="41"/>
  <c r="L455" i="44"/>
  <c r="P457" i="44"/>
  <c r="Q457" i="44" s="1"/>
  <c r="R457" i="44" s="1"/>
  <c r="O458" i="44"/>
  <c r="N456" i="44" a="1"/>
  <c r="E456" i="44" a="1"/>
  <c r="K445" i="41"/>
  <c r="L445" i="41"/>
  <c r="J445" i="41" a="1"/>
  <c r="M445" i="41"/>
  <c r="I445" i="41" a="1"/>
  <c r="H444" i="41" a="1"/>
  <c r="G444" i="41" a="1"/>
  <c r="K446" i="41" l="1"/>
  <c r="M446" i="41"/>
  <c r="J446" i="41" a="1"/>
  <c r="L446" i="41"/>
  <c r="I446" i="41" a="1"/>
  <c r="N457" i="44" a="1"/>
  <c r="E457" i="44" a="1"/>
  <c r="O459" i="44"/>
  <c r="P458" i="44"/>
  <c r="Q458" i="44" s="1"/>
  <c r="R458" i="44" s="1"/>
  <c r="L456" i="44"/>
  <c r="G456" i="44"/>
  <c r="E447" i="41"/>
  <c r="K456" i="44"/>
  <c r="H445" i="41" a="1"/>
  <c r="G445" i="41" a="1"/>
  <c r="E448" i="41" l="1"/>
  <c r="K457" i="44"/>
  <c r="G457" i="44"/>
  <c r="L457" i="44"/>
  <c r="O460" i="44"/>
  <c r="P459" i="44"/>
  <c r="Q459" i="44" s="1"/>
  <c r="R459" i="44" s="1"/>
  <c r="N458" i="44" a="1"/>
  <c r="E458" i="44" a="1"/>
  <c r="L447" i="41"/>
  <c r="J447" i="41" a="1"/>
  <c r="M447" i="41"/>
  <c r="I447" i="41" a="1"/>
  <c r="K447" i="41"/>
  <c r="H446" i="41" a="1"/>
  <c r="G446" i="41" a="1"/>
  <c r="I448" i="41" l="1" a="1"/>
  <c r="K448" i="41"/>
  <c r="J448" i="41" a="1"/>
  <c r="L448" i="41"/>
  <c r="M448" i="41"/>
  <c r="O461" i="44"/>
  <c r="P460" i="44"/>
  <c r="Q460" i="44" s="1"/>
  <c r="R460" i="44" s="1"/>
  <c r="N459" i="44" a="1"/>
  <c r="E459" i="44" a="1"/>
  <c r="K458" i="44"/>
  <c r="E449" i="41"/>
  <c r="G458" i="44"/>
  <c r="L458" i="44"/>
  <c r="G447" i="41" a="1"/>
  <c r="H447" i="41" a="1"/>
  <c r="P461" i="44" l="1"/>
  <c r="Q461" i="44" s="1"/>
  <c r="R461" i="44" s="1"/>
  <c r="O462" i="44"/>
  <c r="N460" i="44" a="1"/>
  <c r="E460" i="44" a="1"/>
  <c r="G459" i="44"/>
  <c r="K459" i="44"/>
  <c r="E450" i="41"/>
  <c r="L459" i="44"/>
  <c r="K449" i="41"/>
  <c r="I449" i="41" a="1"/>
  <c r="M449" i="41"/>
  <c r="L449" i="41"/>
  <c r="J449" i="41" a="1"/>
  <c r="G448" i="41" a="1"/>
  <c r="H448" i="41" a="1"/>
  <c r="N461" i="44" l="1" a="1"/>
  <c r="E461" i="44" a="1"/>
  <c r="O463" i="44"/>
  <c r="P462" i="44"/>
  <c r="Q462" i="44" s="1"/>
  <c r="R462" i="44" s="1"/>
  <c r="G460" i="44"/>
  <c r="E451" i="41"/>
  <c r="K460" i="44"/>
  <c r="L460" i="44"/>
  <c r="J450" i="41" a="1"/>
  <c r="L450" i="41"/>
  <c r="K450" i="41"/>
  <c r="I450" i="41" a="1"/>
  <c r="M450" i="41"/>
  <c r="G449" i="41" a="1"/>
  <c r="H449" i="41" a="1"/>
  <c r="G461" i="44" l="1"/>
  <c r="L461" i="44"/>
  <c r="K461" i="44"/>
  <c r="E452" i="41"/>
  <c r="O464" i="44"/>
  <c r="P463" i="44"/>
  <c r="Q463" i="44" s="1"/>
  <c r="R463" i="44" s="1"/>
  <c r="E462" i="44" a="1"/>
  <c r="N462" i="44" a="1"/>
  <c r="M451" i="41"/>
  <c r="L451" i="41"/>
  <c r="I451" i="41" a="1"/>
  <c r="K451" i="41"/>
  <c r="J451" i="41" a="1"/>
  <c r="G450" i="41" a="1"/>
  <c r="H450" i="41" a="1"/>
  <c r="I452" i="41" l="1" a="1"/>
  <c r="K452" i="41"/>
  <c r="J452" i="41" a="1"/>
  <c r="L452" i="41"/>
  <c r="M452" i="41"/>
  <c r="O465" i="44"/>
  <c r="P464" i="44"/>
  <c r="Q464" i="44" s="1"/>
  <c r="R464" i="44" s="1"/>
  <c r="E463" i="44" a="1"/>
  <c r="N463" i="44" a="1"/>
  <c r="K462" i="44"/>
  <c r="L462" i="44"/>
  <c r="E453" i="41"/>
  <c r="G462" i="44"/>
  <c r="G451" i="41" a="1"/>
  <c r="H451" i="41" a="1"/>
  <c r="O466" i="44" l="1"/>
  <c r="P465" i="44"/>
  <c r="Q465" i="44" s="1"/>
  <c r="R465" i="44" s="1"/>
  <c r="E464" i="44" a="1"/>
  <c r="N464" i="44" a="1"/>
  <c r="E454" i="41"/>
  <c r="L463" i="44"/>
  <c r="K463" i="44"/>
  <c r="G463" i="44"/>
  <c r="I453" i="41" a="1"/>
  <c r="K453" i="41"/>
  <c r="L453" i="41"/>
  <c r="J453" i="41" a="1"/>
  <c r="M453" i="41"/>
  <c r="H452" i="41" a="1"/>
  <c r="G452" i="41" a="1"/>
  <c r="O467" i="44" l="1"/>
  <c r="P466" i="44"/>
  <c r="Q466" i="44" s="1"/>
  <c r="R466" i="44" s="1"/>
  <c r="E465" i="44" a="1"/>
  <c r="N465" i="44" a="1"/>
  <c r="G464" i="44"/>
  <c r="E455" i="41"/>
  <c r="K464" i="44"/>
  <c r="L464" i="44"/>
  <c r="I454" i="41" a="1"/>
  <c r="L454" i="41"/>
  <c r="M454" i="41"/>
  <c r="J454" i="41" a="1"/>
  <c r="K454" i="41"/>
  <c r="H453" i="41" a="1"/>
  <c r="G453" i="41" a="1"/>
  <c r="O468" i="44" l="1"/>
  <c r="P467" i="44"/>
  <c r="Q467" i="44" s="1"/>
  <c r="R467" i="44" s="1"/>
  <c r="N466" i="44" a="1"/>
  <c r="E466" i="44" a="1"/>
  <c r="K465" i="44"/>
  <c r="G465" i="44"/>
  <c r="L465" i="44"/>
  <c r="E456" i="41"/>
  <c r="J455" i="41" a="1"/>
  <c r="I455" i="41" a="1"/>
  <c r="L455" i="41"/>
  <c r="M455" i="41"/>
  <c r="K455" i="41"/>
  <c r="G454" i="41" a="1"/>
  <c r="H454" i="41" a="1"/>
  <c r="O469" i="44" l="1"/>
  <c r="P468" i="44"/>
  <c r="Q468" i="44" s="1"/>
  <c r="R468" i="44" s="1"/>
  <c r="N467" i="44" a="1"/>
  <c r="E467" i="44" a="1"/>
  <c r="K466" i="44"/>
  <c r="L466" i="44"/>
  <c r="E457" i="41"/>
  <c r="G466" i="44"/>
  <c r="I456" i="41" a="1"/>
  <c r="K456" i="41"/>
  <c r="J456" i="41" a="1"/>
  <c r="L456" i="41"/>
  <c r="M456" i="41"/>
  <c r="G455" i="41" a="1"/>
  <c r="H455" i="41" a="1"/>
  <c r="O470" i="44" l="1"/>
  <c r="P469" i="44"/>
  <c r="Q469" i="44" s="1"/>
  <c r="R469" i="44" s="1"/>
  <c r="N468" i="44" a="1"/>
  <c r="E468" i="44" a="1"/>
  <c r="G467" i="44"/>
  <c r="K467" i="44"/>
  <c r="L467" i="44"/>
  <c r="E458" i="41"/>
  <c r="L457" i="41"/>
  <c r="I457" i="41" a="1"/>
  <c r="K457" i="41"/>
  <c r="M457" i="41"/>
  <c r="J457" i="41" a="1"/>
  <c r="H456" i="41" a="1"/>
  <c r="G456" i="41" a="1"/>
  <c r="P470" i="44" l="1"/>
  <c r="Q470" i="44" s="1"/>
  <c r="R470" i="44" s="1"/>
  <c r="O471" i="44"/>
  <c r="E469" i="44" a="1"/>
  <c r="N469" i="44" a="1"/>
  <c r="E459" i="41"/>
  <c r="K468" i="44"/>
  <c r="G468" i="44"/>
  <c r="L468" i="44"/>
  <c r="M458" i="41"/>
  <c r="L458" i="41"/>
  <c r="J458" i="41" a="1"/>
  <c r="I458" i="41" a="1"/>
  <c r="K458" i="41"/>
  <c r="H457" i="41" a="1"/>
  <c r="G457" i="41" a="1"/>
  <c r="E470" i="44" l="1" a="1"/>
  <c r="N470" i="44" a="1"/>
  <c r="O472" i="44"/>
  <c r="P471" i="44"/>
  <c r="Q471" i="44" s="1"/>
  <c r="R471" i="44" s="1"/>
  <c r="K469" i="44"/>
  <c r="G469" i="44"/>
  <c r="L469" i="44"/>
  <c r="E460" i="41"/>
  <c r="M459" i="41"/>
  <c r="J459" i="41" a="1"/>
  <c r="L459" i="41"/>
  <c r="K459" i="41"/>
  <c r="I459" i="41" a="1"/>
  <c r="H458" i="41" a="1"/>
  <c r="G458" i="41" a="1"/>
  <c r="G470" i="44" l="1"/>
  <c r="K470" i="44"/>
  <c r="L470" i="44"/>
  <c r="E461" i="41"/>
  <c r="O473" i="44"/>
  <c r="P472" i="44"/>
  <c r="Q472" i="44" s="1"/>
  <c r="R472" i="44" s="1"/>
  <c r="E471" i="44" a="1"/>
  <c r="N471" i="44" a="1"/>
  <c r="K460" i="41"/>
  <c r="I460" i="41" a="1"/>
  <c r="J460" i="41" a="1"/>
  <c r="L460" i="41"/>
  <c r="M460" i="41"/>
  <c r="G459" i="41" a="1"/>
  <c r="H459" i="41" a="1"/>
  <c r="K461" i="41" l="1"/>
  <c r="M461" i="41"/>
  <c r="J461" i="41" a="1"/>
  <c r="L461" i="41"/>
  <c r="I461" i="41" a="1"/>
  <c r="O474" i="44"/>
  <c r="P473" i="44"/>
  <c r="Q473" i="44" s="1"/>
  <c r="R473" i="44" s="1"/>
  <c r="E472" i="44" a="1"/>
  <c r="N472" i="44" a="1"/>
  <c r="E462" i="41"/>
  <c r="K471" i="44"/>
  <c r="G471" i="44"/>
  <c r="L471" i="44"/>
  <c r="H460" i="41" a="1"/>
  <c r="G460" i="41" a="1"/>
  <c r="O475" i="44" l="1"/>
  <c r="P474" i="44"/>
  <c r="Q474" i="44" s="1"/>
  <c r="R474" i="44" s="1"/>
  <c r="E473" i="44" a="1"/>
  <c r="N473" i="44" a="1"/>
  <c r="G472" i="44"/>
  <c r="E463" i="41"/>
  <c r="K472" i="44"/>
  <c r="L472" i="44"/>
  <c r="J462" i="41" a="1"/>
  <c r="K462" i="41"/>
  <c r="I462" i="41" a="1"/>
  <c r="M462" i="41"/>
  <c r="L462" i="41"/>
  <c r="G461" i="41" a="1"/>
  <c r="H461" i="41" a="1"/>
  <c r="O476" i="44" l="1"/>
  <c r="P475" i="44"/>
  <c r="Q475" i="44" s="1"/>
  <c r="R475" i="44" s="1"/>
  <c r="N474" i="44" a="1"/>
  <c r="E474" i="44" a="1"/>
  <c r="K473" i="44"/>
  <c r="E464" i="41"/>
  <c r="L473" i="44"/>
  <c r="G473" i="44"/>
  <c r="K463" i="41"/>
  <c r="L463" i="41"/>
  <c r="I463" i="41" a="1"/>
  <c r="J463" i="41" a="1"/>
  <c r="M463" i="41"/>
  <c r="G462" i="41" a="1"/>
  <c r="H462" i="41" a="1"/>
  <c r="O477" i="44" l="1"/>
  <c r="P476" i="44"/>
  <c r="Q476" i="44" s="1"/>
  <c r="R476" i="44" s="1"/>
  <c r="N475" i="44" a="1"/>
  <c r="E475" i="44" a="1"/>
  <c r="G474" i="44"/>
  <c r="E465" i="41"/>
  <c r="K474" i="44"/>
  <c r="L474" i="44"/>
  <c r="L464" i="41"/>
  <c r="K464" i="41"/>
  <c r="M464" i="41"/>
  <c r="J464" i="41" a="1"/>
  <c r="I464" i="41" a="1"/>
  <c r="G463" i="41" a="1"/>
  <c r="H463" i="41" a="1"/>
  <c r="P477" i="44" l="1"/>
  <c r="Q477" i="44" s="1"/>
  <c r="R477" i="44" s="1"/>
  <c r="O478" i="44"/>
  <c r="E476" i="44" a="1"/>
  <c r="N476" i="44" a="1"/>
  <c r="E466" i="41"/>
  <c r="G475" i="44"/>
  <c r="K475" i="44"/>
  <c r="L475" i="44"/>
  <c r="M465" i="41"/>
  <c r="L465" i="41"/>
  <c r="K465" i="41"/>
  <c r="J465" i="41" a="1"/>
  <c r="I465" i="41" a="1"/>
  <c r="G464" i="41" a="1"/>
  <c r="H464" i="41" a="1"/>
  <c r="N477" i="44" l="1" a="1"/>
  <c r="E477" i="44" a="1"/>
  <c r="P478" i="44"/>
  <c r="Q478" i="44" s="1"/>
  <c r="R478" i="44" s="1"/>
  <c r="O479" i="44"/>
  <c r="L476" i="44"/>
  <c r="K476" i="44"/>
  <c r="G476" i="44"/>
  <c r="E467" i="41"/>
  <c r="J466" i="41" a="1"/>
  <c r="M466" i="41"/>
  <c r="L466" i="41"/>
  <c r="K466" i="41"/>
  <c r="I466" i="41" a="1"/>
  <c r="G465" i="41" a="1"/>
  <c r="H465" i="41" a="1"/>
  <c r="G477" i="44" l="1"/>
  <c r="L477" i="44"/>
  <c r="E468" i="41"/>
  <c r="K477" i="44"/>
  <c r="N478" i="44" a="1"/>
  <c r="E478" i="44" a="1"/>
  <c r="O480" i="44"/>
  <c r="P479" i="44"/>
  <c r="Q479" i="44" s="1"/>
  <c r="R479" i="44" s="1"/>
  <c r="J467" i="41" a="1"/>
  <c r="M467" i="41"/>
  <c r="I467" i="41" a="1"/>
  <c r="L467" i="41"/>
  <c r="K467" i="41"/>
  <c r="G466" i="41" a="1"/>
  <c r="H466" i="41" a="1"/>
  <c r="I468" i="41" l="1" a="1"/>
  <c r="M468" i="41"/>
  <c r="K468" i="41"/>
  <c r="L468" i="41"/>
  <c r="J468" i="41" a="1"/>
  <c r="K478" i="44"/>
  <c r="L478" i="44"/>
  <c r="E469" i="41"/>
  <c r="G478" i="44"/>
  <c r="P480" i="44"/>
  <c r="Q480" i="44" s="1"/>
  <c r="R480" i="44" s="1"/>
  <c r="O481" i="44"/>
  <c r="E479" i="44" a="1"/>
  <c r="N479" i="44" a="1"/>
  <c r="G467" i="41" a="1"/>
  <c r="H467" i="41" a="1"/>
  <c r="M469" i="41" l="1"/>
  <c r="K469" i="41"/>
  <c r="J469" i="41" a="1"/>
  <c r="I469" i="41" a="1"/>
  <c r="L469" i="41"/>
  <c r="E480" i="44" a="1"/>
  <c r="N480" i="44" a="1"/>
  <c r="O482" i="44"/>
  <c r="P481" i="44"/>
  <c r="Q481" i="44" s="1"/>
  <c r="R481" i="44" s="1"/>
  <c r="K479" i="44"/>
  <c r="L479" i="44"/>
  <c r="E470" i="41"/>
  <c r="G479" i="44"/>
  <c r="G468" i="41" a="1"/>
  <c r="H468" i="41" a="1"/>
  <c r="G480" i="44" l="1"/>
  <c r="E471" i="41"/>
  <c r="K480" i="44"/>
  <c r="L480" i="44"/>
  <c r="O483" i="44"/>
  <c r="P482" i="44"/>
  <c r="Q482" i="44" s="1"/>
  <c r="R482" i="44" s="1"/>
  <c r="N481" i="44" a="1"/>
  <c r="E481" i="44" a="1"/>
  <c r="M470" i="41"/>
  <c r="K470" i="41"/>
  <c r="I470" i="41" a="1"/>
  <c r="L470" i="41"/>
  <c r="J470" i="41" a="1"/>
  <c r="H469" i="41" a="1"/>
  <c r="G469" i="41" a="1"/>
  <c r="I471" i="41" l="1" a="1"/>
  <c r="M471" i="41"/>
  <c r="L471" i="41"/>
  <c r="K471" i="41"/>
  <c r="J471" i="41" a="1"/>
  <c r="P483" i="44"/>
  <c r="Q483" i="44" s="1"/>
  <c r="R483" i="44" s="1"/>
  <c r="O484" i="44"/>
  <c r="E482" i="44" a="1"/>
  <c r="N482" i="44" a="1"/>
  <c r="L481" i="44"/>
  <c r="K481" i="44"/>
  <c r="E472" i="41"/>
  <c r="G481" i="44"/>
  <c r="H470" i="41" a="1"/>
  <c r="G470" i="41" a="1"/>
  <c r="N483" i="44" l="1" a="1"/>
  <c r="E483" i="44" a="1"/>
  <c r="O485" i="44"/>
  <c r="P484" i="44"/>
  <c r="Q484" i="44" s="1"/>
  <c r="R484" i="44" s="1"/>
  <c r="E473" i="41"/>
  <c r="G482" i="44"/>
  <c r="L482" i="44"/>
  <c r="K482" i="44"/>
  <c r="M472" i="41"/>
  <c r="I472" i="41" a="1"/>
  <c r="L472" i="41"/>
  <c r="K472" i="41"/>
  <c r="J472" i="41" a="1"/>
  <c r="H471" i="41" a="1"/>
  <c r="G471" i="41" a="1"/>
  <c r="G483" i="44" l="1"/>
  <c r="K483" i="44"/>
  <c r="L483" i="44"/>
  <c r="E474" i="41"/>
  <c r="O486" i="44"/>
  <c r="P485" i="44"/>
  <c r="Q485" i="44" s="1"/>
  <c r="R485" i="44" s="1"/>
  <c r="N484" i="44" a="1"/>
  <c r="E484" i="44" a="1"/>
  <c r="I473" i="41" a="1"/>
  <c r="M473" i="41"/>
  <c r="K473" i="41"/>
  <c r="L473" i="41"/>
  <c r="J473" i="41" a="1"/>
  <c r="H472" i="41" a="1"/>
  <c r="G472" i="41" a="1"/>
  <c r="I474" i="41" l="1" a="1"/>
  <c r="L474" i="41"/>
  <c r="K474" i="41"/>
  <c r="M474" i="41"/>
  <c r="J474" i="41" a="1"/>
  <c r="P486" i="44"/>
  <c r="Q486" i="44" s="1"/>
  <c r="R486" i="44" s="1"/>
  <c r="O487" i="44"/>
  <c r="E485" i="44" a="1"/>
  <c r="N485" i="44" a="1"/>
  <c r="G484" i="44"/>
  <c r="K484" i="44"/>
  <c r="L484" i="44"/>
  <c r="E475" i="41"/>
  <c r="H473" i="41" a="1"/>
  <c r="G473" i="41" a="1"/>
  <c r="E486" i="44" l="1" a="1"/>
  <c r="N486" i="44" a="1"/>
  <c r="O488" i="44"/>
  <c r="P487" i="44"/>
  <c r="Q487" i="44" s="1"/>
  <c r="R487" i="44" s="1"/>
  <c r="K485" i="44"/>
  <c r="L485" i="44"/>
  <c r="E476" i="41"/>
  <c r="G485" i="44"/>
  <c r="M475" i="41"/>
  <c r="K475" i="41"/>
  <c r="I475" i="41" a="1"/>
  <c r="J475" i="41" a="1"/>
  <c r="L475" i="41"/>
  <c r="H474" i="41" a="1"/>
  <c r="G474" i="41" a="1"/>
  <c r="G486" i="44" l="1"/>
  <c r="K486" i="44"/>
  <c r="L486" i="44"/>
  <c r="E477" i="41"/>
  <c r="O489" i="44"/>
  <c r="P488" i="44"/>
  <c r="Q488" i="44" s="1"/>
  <c r="R488" i="44" s="1"/>
  <c r="E487" i="44" a="1"/>
  <c r="N487" i="44" a="1"/>
  <c r="J476" i="41" a="1"/>
  <c r="M476" i="41"/>
  <c r="L476" i="41"/>
  <c r="I476" i="41" a="1"/>
  <c r="K476" i="41"/>
  <c r="G475" i="41" a="1"/>
  <c r="H475" i="41" a="1"/>
  <c r="K477" i="41" l="1"/>
  <c r="L477" i="41"/>
  <c r="J477" i="41" a="1"/>
  <c r="I477" i="41" a="1"/>
  <c r="M477" i="41"/>
  <c r="P489" i="44"/>
  <c r="Q489" i="44" s="1"/>
  <c r="R489" i="44" s="1"/>
  <c r="O490" i="44"/>
  <c r="N488" i="44" a="1"/>
  <c r="E488" i="44" a="1"/>
  <c r="L487" i="44"/>
  <c r="G487" i="44"/>
  <c r="K487" i="44"/>
  <c r="E478" i="41"/>
  <c r="G476" i="41" a="1"/>
  <c r="H476" i="41" a="1"/>
  <c r="N489" i="44" l="1" a="1"/>
  <c r="E489" i="44" a="1"/>
  <c r="O491" i="44"/>
  <c r="P490" i="44"/>
  <c r="Q490" i="44" s="1"/>
  <c r="R490" i="44" s="1"/>
  <c r="E479" i="41"/>
  <c r="K488" i="44"/>
  <c r="L488" i="44"/>
  <c r="G488" i="44"/>
  <c r="I478" i="41" a="1"/>
  <c r="K478" i="41"/>
  <c r="M478" i="41"/>
  <c r="L478" i="41"/>
  <c r="J478" i="41" a="1"/>
  <c r="H477" i="41" a="1"/>
  <c r="G477" i="41" a="1"/>
  <c r="G489" i="44" l="1"/>
  <c r="K489" i="44"/>
  <c r="E480" i="41"/>
  <c r="L489" i="44"/>
  <c r="O492" i="44"/>
  <c r="P491" i="44"/>
  <c r="Q491" i="44" s="1"/>
  <c r="R491" i="44" s="1"/>
  <c r="N490" i="44" a="1"/>
  <c r="E490" i="44" a="1"/>
  <c r="I479" i="41" a="1"/>
  <c r="M479" i="41"/>
  <c r="K479" i="41"/>
  <c r="J479" i="41" a="1"/>
  <c r="L479" i="41"/>
  <c r="H478" i="41" a="1"/>
  <c r="G478" i="41" a="1"/>
  <c r="L480" i="41" l="1"/>
  <c r="J480" i="41" a="1"/>
  <c r="K480" i="41"/>
  <c r="M480" i="41"/>
  <c r="I480" i="41" a="1"/>
  <c r="O493" i="44"/>
  <c r="P492" i="44"/>
  <c r="Q492" i="44" s="1"/>
  <c r="R492" i="44" s="1"/>
  <c r="N491" i="44" a="1"/>
  <c r="E491" i="44" a="1"/>
  <c r="E481" i="41"/>
  <c r="G490" i="44"/>
  <c r="L490" i="44"/>
  <c r="K490" i="44"/>
  <c r="H479" i="41" a="1"/>
  <c r="G479" i="41" a="1"/>
  <c r="O494" i="44" l="1"/>
  <c r="P493" i="44"/>
  <c r="Q493" i="44" s="1"/>
  <c r="R493" i="44" s="1"/>
  <c r="N492" i="44" a="1"/>
  <c r="E492" i="44" a="1"/>
  <c r="K491" i="44"/>
  <c r="G491" i="44"/>
  <c r="E482" i="41"/>
  <c r="L491" i="44"/>
  <c r="K481" i="41"/>
  <c r="I481" i="41" a="1"/>
  <c r="M481" i="41"/>
  <c r="L481" i="41"/>
  <c r="J481" i="41" a="1"/>
  <c r="H480" i="41" a="1"/>
  <c r="G480" i="41" a="1"/>
  <c r="P494" i="44" l="1"/>
  <c r="Q494" i="44" s="1"/>
  <c r="R494" i="44" s="1"/>
  <c r="O495" i="44"/>
  <c r="N493" i="44" a="1"/>
  <c r="E493" i="44" a="1"/>
  <c r="G492" i="44"/>
  <c r="K492" i="44"/>
  <c r="L492" i="44"/>
  <c r="E483" i="41"/>
  <c r="L482" i="41"/>
  <c r="M482" i="41"/>
  <c r="I482" i="41" a="1"/>
  <c r="K482" i="41"/>
  <c r="J482" i="41" a="1"/>
  <c r="G481" i="41" a="1"/>
  <c r="H481" i="41" a="1"/>
  <c r="E494" i="44" l="1" a="1"/>
  <c r="N494" i="44" a="1"/>
  <c r="O496" i="44"/>
  <c r="P495" i="44"/>
  <c r="Q495" i="44" s="1"/>
  <c r="R495" i="44" s="1"/>
  <c r="G493" i="44"/>
  <c r="L493" i="44"/>
  <c r="K493" i="44"/>
  <c r="E484" i="41"/>
  <c r="L483" i="41"/>
  <c r="I483" i="41" a="1"/>
  <c r="K483" i="41"/>
  <c r="J483" i="41" a="1"/>
  <c r="M483" i="41"/>
  <c r="H482" i="41" a="1"/>
  <c r="G482" i="41" a="1"/>
  <c r="E485" i="41" l="1"/>
  <c r="K494" i="44"/>
  <c r="L494" i="44"/>
  <c r="G494" i="44"/>
  <c r="O497" i="44"/>
  <c r="P496" i="44"/>
  <c r="Q496" i="44" s="1"/>
  <c r="R496" i="44" s="1"/>
  <c r="N495" i="44" a="1"/>
  <c r="E495" i="44" a="1"/>
  <c r="J484" i="41" a="1"/>
  <c r="I484" i="41" a="1"/>
  <c r="L484" i="41"/>
  <c r="M484" i="41"/>
  <c r="K484" i="41"/>
  <c r="H483" i="41" a="1"/>
  <c r="G483" i="41" a="1"/>
  <c r="M485" i="41" l="1"/>
  <c r="J485" i="41" a="1"/>
  <c r="L485" i="41"/>
  <c r="I485" i="41" a="1"/>
  <c r="K485" i="41"/>
  <c r="O498" i="44"/>
  <c r="P497" i="44"/>
  <c r="Q497" i="44" s="1"/>
  <c r="R497" i="44" s="1"/>
  <c r="N496" i="44" a="1"/>
  <c r="E496" i="44" a="1"/>
  <c r="E486" i="41"/>
  <c r="L495" i="44"/>
  <c r="K495" i="44"/>
  <c r="G495" i="44"/>
  <c r="G484" i="41" a="1"/>
  <c r="H484" i="41" a="1"/>
  <c r="O499" i="44" l="1"/>
  <c r="P498" i="44"/>
  <c r="Q498" i="44" s="1"/>
  <c r="R498" i="44" s="1"/>
  <c r="N497" i="44" a="1"/>
  <c r="E497" i="44" a="1"/>
  <c r="K496" i="44"/>
  <c r="E487" i="41"/>
  <c r="L496" i="44"/>
  <c r="G496" i="44"/>
  <c r="J486" i="41" a="1"/>
  <c r="K486" i="41"/>
  <c r="M486" i="41"/>
  <c r="L486" i="41"/>
  <c r="I486" i="41" a="1"/>
  <c r="G485" i="41" a="1"/>
  <c r="H485" i="41" a="1"/>
  <c r="P499" i="44" l="1"/>
  <c r="Q499" i="44" s="1"/>
  <c r="R499" i="44" s="1"/>
  <c r="O500" i="44"/>
  <c r="N498" i="44" a="1"/>
  <c r="E498" i="44" a="1"/>
  <c r="G497" i="44"/>
  <c r="E488" i="41"/>
  <c r="L497" i="44"/>
  <c r="K497" i="44"/>
  <c r="M487" i="41"/>
  <c r="L487" i="41"/>
  <c r="I487" i="41" a="1"/>
  <c r="J487" i="41" a="1"/>
  <c r="K487" i="41"/>
  <c r="H486" i="41" a="1"/>
  <c r="G486" i="41" a="1"/>
  <c r="N499" i="44" l="1" a="1"/>
  <c r="E499" i="44" a="1"/>
  <c r="P500" i="44"/>
  <c r="Q500" i="44" s="1"/>
  <c r="R500" i="44" s="1"/>
  <c r="O501" i="44"/>
  <c r="G498" i="44"/>
  <c r="L498" i="44"/>
  <c r="K498" i="44"/>
  <c r="E489" i="41"/>
  <c r="I488" i="41" a="1"/>
  <c r="L488" i="41"/>
  <c r="J488" i="41" a="1"/>
  <c r="K488" i="41"/>
  <c r="M488" i="41"/>
  <c r="G487" i="41" a="1"/>
  <c r="H487" i="41" a="1"/>
  <c r="K499" i="44" l="1"/>
  <c r="G499" i="44"/>
  <c r="L499" i="44"/>
  <c r="E490" i="41"/>
  <c r="N500" i="44" a="1"/>
  <c r="E500" i="44" a="1"/>
  <c r="P501" i="44"/>
  <c r="Q501" i="44" s="1"/>
  <c r="R501" i="44" s="1"/>
  <c r="O502" i="44"/>
  <c r="K489" i="41"/>
  <c r="I489" i="41" a="1"/>
  <c r="L489" i="41"/>
  <c r="J489" i="41" a="1"/>
  <c r="M489" i="41"/>
  <c r="G488" i="41" a="1"/>
  <c r="H488" i="41" a="1"/>
  <c r="M490" i="41" l="1"/>
  <c r="J490" i="41" a="1"/>
  <c r="I490" i="41" a="1"/>
  <c r="L490" i="41"/>
  <c r="K490" i="41"/>
  <c r="E491" i="41"/>
  <c r="L500" i="44"/>
  <c r="K500" i="44"/>
  <c r="G500" i="44"/>
  <c r="E501" i="44" a="1"/>
  <c r="N501" i="44" a="1"/>
  <c r="P502" i="44"/>
  <c r="Q502" i="44" s="1"/>
  <c r="R502" i="44" s="1"/>
  <c r="O503" i="44"/>
  <c r="H489" i="41" a="1"/>
  <c r="G489" i="41" a="1"/>
  <c r="J491" i="41" l="1" a="1"/>
  <c r="I491" i="41" a="1"/>
  <c r="L491" i="41"/>
  <c r="K491" i="41"/>
  <c r="M491" i="41"/>
  <c r="G501" i="44"/>
  <c r="K501" i="44"/>
  <c r="L501" i="44"/>
  <c r="E492" i="41"/>
  <c r="E502" i="44" a="1"/>
  <c r="N502" i="44" a="1"/>
  <c r="O504" i="44"/>
  <c r="P503" i="44"/>
  <c r="Q503" i="44" s="1"/>
  <c r="R503" i="44" s="1"/>
  <c r="H490" i="41" a="1"/>
  <c r="G490" i="41" a="1"/>
  <c r="I492" i="41" l="1" a="1"/>
  <c r="L492" i="41"/>
  <c r="M492" i="41"/>
  <c r="K492" i="41"/>
  <c r="J492" i="41" a="1"/>
  <c r="E493" i="41"/>
  <c r="K502" i="44"/>
  <c r="L502" i="44"/>
  <c r="G502" i="44"/>
  <c r="O505" i="44"/>
  <c r="P504" i="44"/>
  <c r="Q504" i="44" s="1"/>
  <c r="R504" i="44" s="1"/>
  <c r="E503" i="44" a="1"/>
  <c r="N503" i="44" a="1"/>
  <c r="H491" i="41" a="1"/>
  <c r="G491" i="41" a="1"/>
  <c r="K493" i="41" l="1"/>
  <c r="M493" i="41"/>
  <c r="J493" i="41" a="1"/>
  <c r="I493" i="41" a="1"/>
  <c r="L493" i="41"/>
  <c r="O506" i="44"/>
  <c r="P505" i="44"/>
  <c r="Q505" i="44" s="1"/>
  <c r="R505" i="44" s="1"/>
  <c r="E504" i="44" a="1"/>
  <c r="N504" i="44" a="1"/>
  <c r="E494" i="41"/>
  <c r="G503" i="44"/>
  <c r="L503" i="44"/>
  <c r="K503" i="44"/>
  <c r="G492" i="41" a="1"/>
  <c r="H492" i="41" a="1"/>
  <c r="O507" i="44" l="1"/>
  <c r="P506" i="44"/>
  <c r="Q506" i="44" s="1"/>
  <c r="R506" i="44" s="1"/>
  <c r="E505" i="44" a="1"/>
  <c r="N505" i="44" a="1"/>
  <c r="E495" i="41"/>
  <c r="G504" i="44"/>
  <c r="L504" i="44"/>
  <c r="K504" i="44"/>
  <c r="K494" i="41"/>
  <c r="L494" i="41"/>
  <c r="J494" i="41" a="1"/>
  <c r="M494" i="41"/>
  <c r="I494" i="41" a="1"/>
  <c r="H493" i="41" a="1"/>
  <c r="G493" i="41" a="1"/>
  <c r="O508" i="44" l="1"/>
  <c r="P507" i="44"/>
  <c r="Q507" i="44" s="1"/>
  <c r="R507" i="44" s="1"/>
  <c r="E506" i="44" a="1"/>
  <c r="N506" i="44" a="1"/>
  <c r="K505" i="44"/>
  <c r="L505" i="44"/>
  <c r="G505" i="44"/>
  <c r="E496" i="41"/>
  <c r="I495" i="41" a="1"/>
  <c r="L495" i="41"/>
  <c r="J495" i="41" a="1"/>
  <c r="M495" i="41"/>
  <c r="K495" i="41"/>
  <c r="H494" i="41" a="1"/>
  <c r="G494" i="41" a="1"/>
  <c r="O509" i="44" l="1"/>
  <c r="P508" i="44"/>
  <c r="Q508" i="44" s="1"/>
  <c r="R508" i="44" s="1"/>
  <c r="N507" i="44" a="1"/>
  <c r="E507" i="44" a="1"/>
  <c r="E497" i="41"/>
  <c r="G506" i="44"/>
  <c r="L506" i="44"/>
  <c r="K506" i="44"/>
  <c r="J496" i="41" a="1"/>
  <c r="L496" i="41"/>
  <c r="M496" i="41"/>
  <c r="K496" i="41"/>
  <c r="I496" i="41" a="1"/>
  <c r="G495" i="41" a="1"/>
  <c r="H495" i="41" a="1"/>
  <c r="O510" i="44" l="1"/>
  <c r="P509" i="44"/>
  <c r="Q509" i="44" s="1"/>
  <c r="R509" i="44" s="1"/>
  <c r="N508" i="44" a="1"/>
  <c r="E508" i="44" a="1"/>
  <c r="K507" i="44"/>
  <c r="L507" i="44"/>
  <c r="G507" i="44"/>
  <c r="E498" i="41"/>
  <c r="K497" i="41"/>
  <c r="M497" i="41"/>
  <c r="I497" i="41" a="1"/>
  <c r="J497" i="41" a="1"/>
  <c r="L497" i="41"/>
  <c r="G496" i="41" a="1"/>
  <c r="H496" i="41" a="1"/>
  <c r="P510" i="44" l="1"/>
  <c r="Q510" i="44" s="1"/>
  <c r="R510" i="44" s="1"/>
  <c r="O511" i="44"/>
  <c r="E509" i="44" a="1"/>
  <c r="N509" i="44" a="1"/>
  <c r="L508" i="44"/>
  <c r="K508" i="44"/>
  <c r="G508" i="44"/>
  <c r="E499" i="41"/>
  <c r="L498" i="41"/>
  <c r="J498" i="41" a="1"/>
  <c r="M498" i="41"/>
  <c r="K498" i="41"/>
  <c r="I498" i="41" a="1"/>
  <c r="G497" i="41" a="1"/>
  <c r="H497" i="41" a="1"/>
  <c r="E510" i="44" l="1" a="1"/>
  <c r="N510" i="44" a="1"/>
  <c r="P511" i="44"/>
  <c r="Q511" i="44" s="1"/>
  <c r="R511" i="44" s="1"/>
  <c r="O512" i="44"/>
  <c r="G509" i="44"/>
  <c r="L509" i="44"/>
  <c r="K509" i="44"/>
  <c r="E500" i="41"/>
  <c r="K499" i="41"/>
  <c r="J499" i="41" a="1"/>
  <c r="M499" i="41"/>
  <c r="L499" i="41"/>
  <c r="I499" i="41" a="1"/>
  <c r="H498" i="41" a="1"/>
  <c r="G498" i="41" a="1"/>
  <c r="K510" i="44" l="1"/>
  <c r="G510" i="44"/>
  <c r="E501" i="41"/>
  <c r="L510" i="44"/>
  <c r="E511" i="44" a="1"/>
  <c r="N511" i="44" a="1"/>
  <c r="P512" i="44"/>
  <c r="Q512" i="44" s="1"/>
  <c r="R512" i="44" s="1"/>
  <c r="O513" i="44"/>
  <c r="K500" i="41"/>
  <c r="M500" i="41"/>
  <c r="I500" i="41" a="1"/>
  <c r="J500" i="41" a="1"/>
  <c r="L500" i="41"/>
  <c r="H499" i="41" a="1"/>
  <c r="G499" i="41" a="1"/>
  <c r="M501" i="41" l="1"/>
  <c r="I501" i="41" a="1"/>
  <c r="J501" i="41" a="1"/>
  <c r="L501" i="41"/>
  <c r="K501" i="41"/>
  <c r="K511" i="44"/>
  <c r="E502" i="41"/>
  <c r="G511" i="44"/>
  <c r="L511" i="44"/>
  <c r="N512" i="44" a="1"/>
  <c r="E512" i="44" a="1"/>
  <c r="O514" i="44"/>
  <c r="P513" i="44"/>
  <c r="Q513" i="44" s="1"/>
  <c r="R513" i="44" s="1"/>
  <c r="G500" i="41" a="1"/>
  <c r="H500" i="41" a="1"/>
  <c r="J502" i="41" l="1" a="1"/>
  <c r="I502" i="41" a="1"/>
  <c r="L502" i="41"/>
  <c r="K502" i="41"/>
  <c r="M502" i="41"/>
  <c r="K512" i="44"/>
  <c r="G512" i="44"/>
  <c r="E503" i="41"/>
  <c r="L512" i="44"/>
  <c r="O515" i="44"/>
  <c r="P514" i="44"/>
  <c r="Q514" i="44" s="1"/>
  <c r="R514" i="44" s="1"/>
  <c r="E513" i="44" a="1"/>
  <c r="N513" i="44" a="1"/>
  <c r="G501" i="41" a="1"/>
  <c r="H501" i="41" a="1"/>
  <c r="J503" i="41" l="1" a="1"/>
  <c r="L503" i="41"/>
  <c r="I503" i="41" a="1"/>
  <c r="K503" i="41"/>
  <c r="M503" i="41"/>
  <c r="O516" i="44"/>
  <c r="P515" i="44"/>
  <c r="Q515" i="44" s="1"/>
  <c r="R515" i="44" s="1"/>
  <c r="E514" i="44" a="1"/>
  <c r="N514" i="44" a="1"/>
  <c r="G513" i="44"/>
  <c r="K513" i="44"/>
  <c r="L513" i="44"/>
  <c r="E504" i="41"/>
  <c r="H502" i="41" a="1"/>
  <c r="G502" i="41" a="1"/>
  <c r="O517" i="44" l="1"/>
  <c r="P516" i="44"/>
  <c r="Q516" i="44" s="1"/>
  <c r="R516" i="44" s="1"/>
  <c r="E515" i="44" a="1"/>
  <c r="N515" i="44" a="1"/>
  <c r="E505" i="41"/>
  <c r="L514" i="44"/>
  <c r="G514" i="44"/>
  <c r="K514" i="44"/>
  <c r="M504" i="41"/>
  <c r="J504" i="41" a="1"/>
  <c r="I504" i="41" a="1"/>
  <c r="L504" i="41"/>
  <c r="K504" i="41"/>
  <c r="G503" i="41" a="1"/>
  <c r="H503" i="41" a="1"/>
  <c r="O518" i="44" l="1"/>
  <c r="P517" i="44"/>
  <c r="Q517" i="44" s="1"/>
  <c r="R517" i="44" s="1"/>
  <c r="E516" i="44" a="1"/>
  <c r="N516" i="44" a="1"/>
  <c r="G515" i="44"/>
  <c r="K515" i="44"/>
  <c r="E506" i="41"/>
  <c r="L515" i="44"/>
  <c r="M505" i="41"/>
  <c r="J505" i="41" a="1"/>
  <c r="L505" i="41"/>
  <c r="I505" i="41" a="1"/>
  <c r="K505" i="41"/>
  <c r="H504" i="41" a="1"/>
  <c r="G504" i="41" a="1"/>
  <c r="O519" i="44" l="1"/>
  <c r="P518" i="44"/>
  <c r="Q518" i="44" s="1"/>
  <c r="R518" i="44" s="1"/>
  <c r="N517" i="44" a="1"/>
  <c r="E517" i="44" a="1"/>
  <c r="E507" i="41"/>
  <c r="G516" i="44"/>
  <c r="K516" i="44"/>
  <c r="L516" i="44"/>
  <c r="L506" i="41"/>
  <c r="J506" i="41" a="1"/>
  <c r="M506" i="41"/>
  <c r="I506" i="41" a="1"/>
  <c r="K506" i="41"/>
  <c r="G505" i="41" a="1"/>
  <c r="H505" i="41" a="1"/>
  <c r="O520" i="44" l="1"/>
  <c r="P519" i="44"/>
  <c r="Q519" i="44" s="1"/>
  <c r="R519" i="44" s="1"/>
  <c r="E518" i="44" a="1"/>
  <c r="N518" i="44" a="1"/>
  <c r="G517" i="44"/>
  <c r="K517" i="44"/>
  <c r="L517" i="44"/>
  <c r="E508" i="41"/>
  <c r="L507" i="41"/>
  <c r="M507" i="41"/>
  <c r="J507" i="41" a="1"/>
  <c r="K507" i="41"/>
  <c r="I507" i="41" a="1"/>
  <c r="G506" i="41" a="1"/>
  <c r="H506" i="41" a="1"/>
  <c r="O521" i="44" l="1"/>
  <c r="P520" i="44"/>
  <c r="Q520" i="44" s="1"/>
  <c r="R520" i="44" s="1"/>
  <c r="E519" i="44" a="1"/>
  <c r="N519" i="44" a="1"/>
  <c r="E509" i="41"/>
  <c r="G518" i="44"/>
  <c r="K518" i="44"/>
  <c r="L518" i="44"/>
  <c r="M508" i="41"/>
  <c r="J508" i="41" a="1"/>
  <c r="K508" i="41"/>
  <c r="L508" i="41"/>
  <c r="I508" i="41" a="1"/>
  <c r="H507" i="41" a="1"/>
  <c r="G507" i="41" a="1"/>
  <c r="O522" i="44" l="1"/>
  <c r="P521" i="44"/>
  <c r="Q521" i="44" s="1"/>
  <c r="R521" i="44" s="1"/>
  <c r="N520" i="44" a="1"/>
  <c r="E520" i="44" a="1"/>
  <c r="G519" i="44"/>
  <c r="L519" i="44"/>
  <c r="K519" i="44"/>
  <c r="E510" i="41"/>
  <c r="K509" i="41"/>
  <c r="M509" i="41"/>
  <c r="J509" i="41" a="1"/>
  <c r="L509" i="41"/>
  <c r="I509" i="41" a="1"/>
  <c r="H508" i="41" a="1"/>
  <c r="G508" i="41" a="1"/>
  <c r="O523" i="44" l="1"/>
  <c r="P522" i="44"/>
  <c r="Q522" i="44" s="1"/>
  <c r="R522" i="44" s="1"/>
  <c r="N521" i="44" a="1"/>
  <c r="E521" i="44" a="1"/>
  <c r="E511" i="41"/>
  <c r="L520" i="44"/>
  <c r="K520" i="44"/>
  <c r="G520" i="44"/>
  <c r="M510" i="41"/>
  <c r="K510" i="41"/>
  <c r="I510" i="41" a="1"/>
  <c r="L510" i="41"/>
  <c r="J510" i="41" a="1"/>
  <c r="G509" i="41" a="1"/>
  <c r="H509" i="41" a="1"/>
  <c r="O524" i="44" l="1"/>
  <c r="P523" i="44"/>
  <c r="Q523" i="44" s="1"/>
  <c r="R523" i="44" s="1"/>
  <c r="N522" i="44" a="1"/>
  <c r="E522" i="44" a="1"/>
  <c r="E512" i="41"/>
  <c r="L521" i="44"/>
  <c r="K521" i="44"/>
  <c r="G521" i="44"/>
  <c r="M511" i="41"/>
  <c r="J511" i="41" a="1"/>
  <c r="I511" i="41" a="1"/>
  <c r="L511" i="41"/>
  <c r="K511" i="41"/>
  <c r="H510" i="41" a="1"/>
  <c r="G510" i="41" a="1"/>
  <c r="O525" i="44" l="1"/>
  <c r="P524" i="44"/>
  <c r="Q524" i="44" s="1"/>
  <c r="R524" i="44" s="1"/>
  <c r="N523" i="44" a="1"/>
  <c r="E523" i="44" a="1"/>
  <c r="L522" i="44"/>
  <c r="E513" i="41"/>
  <c r="K522" i="44"/>
  <c r="G522" i="44"/>
  <c r="M512" i="41"/>
  <c r="K512" i="41"/>
  <c r="I512" i="41" a="1"/>
  <c r="L512" i="41"/>
  <c r="J512" i="41" a="1"/>
  <c r="H511" i="41" a="1"/>
  <c r="G511" i="41" a="1"/>
  <c r="P525" i="44" l="1"/>
  <c r="Q525" i="44" s="1"/>
  <c r="R525" i="44" s="1"/>
  <c r="O526" i="44"/>
  <c r="E524" i="44" a="1"/>
  <c r="N524" i="44" a="1"/>
  <c r="G523" i="44"/>
  <c r="K523" i="44"/>
  <c r="E514" i="41"/>
  <c r="L523" i="44"/>
  <c r="K513" i="41"/>
  <c r="M513" i="41"/>
  <c r="J513" i="41" a="1"/>
  <c r="I513" i="41" a="1"/>
  <c r="L513" i="41"/>
  <c r="H512" i="41" a="1"/>
  <c r="G512" i="41" a="1"/>
  <c r="E525" i="44" l="1" a="1"/>
  <c r="N525" i="44" a="1"/>
  <c r="P526" i="44"/>
  <c r="Q526" i="44" s="1"/>
  <c r="R526" i="44" s="1"/>
  <c r="O527" i="44"/>
  <c r="G524" i="44"/>
  <c r="L524" i="44"/>
  <c r="K524" i="44"/>
  <c r="E515" i="41"/>
  <c r="K514" i="41"/>
  <c r="M514" i="41"/>
  <c r="L514" i="41"/>
  <c r="I514" i="41" a="1"/>
  <c r="J514" i="41" a="1"/>
  <c r="G513" i="41" a="1"/>
  <c r="H513" i="41" a="1"/>
  <c r="L525" i="44" l="1"/>
  <c r="G525" i="44"/>
  <c r="K525" i="44"/>
  <c r="E516" i="41"/>
  <c r="N526" i="44" a="1"/>
  <c r="E526" i="44" a="1"/>
  <c r="O528" i="44"/>
  <c r="P527" i="44"/>
  <c r="Q527" i="44" s="1"/>
  <c r="R527" i="44" s="1"/>
  <c r="K515" i="41"/>
  <c r="J515" i="41" a="1"/>
  <c r="I515" i="41" a="1"/>
  <c r="M515" i="41"/>
  <c r="L515" i="41"/>
  <c r="H514" i="41" a="1"/>
  <c r="G514" i="41" a="1"/>
  <c r="J516" i="41" l="1" a="1"/>
  <c r="M516" i="41"/>
  <c r="L516" i="41"/>
  <c r="K516" i="41"/>
  <c r="I516" i="41" a="1"/>
  <c r="L526" i="44"/>
  <c r="G526" i="44"/>
  <c r="E517" i="41"/>
  <c r="K526" i="44"/>
  <c r="P528" i="44"/>
  <c r="Q528" i="44" s="1"/>
  <c r="R528" i="44" s="1"/>
  <c r="O529" i="44"/>
  <c r="N527" i="44" a="1"/>
  <c r="E527" i="44" a="1"/>
  <c r="G515" i="41" a="1"/>
  <c r="H515" i="41" a="1"/>
  <c r="L517" i="41" l="1"/>
  <c r="K517" i="41"/>
  <c r="J517" i="41" a="1"/>
  <c r="I517" i="41" a="1"/>
  <c r="M517" i="41"/>
  <c r="E528" i="44" a="1"/>
  <c r="N528" i="44" a="1"/>
  <c r="O530" i="44"/>
  <c r="P529" i="44"/>
  <c r="Q529" i="44" s="1"/>
  <c r="R529" i="44" s="1"/>
  <c r="K527" i="44"/>
  <c r="L527" i="44"/>
  <c r="G527" i="44"/>
  <c r="E518" i="41"/>
  <c r="H516" i="41" a="1"/>
  <c r="G516" i="41" a="1"/>
  <c r="L528" i="44" l="1"/>
  <c r="G528" i="44"/>
  <c r="K528" i="44"/>
  <c r="E519" i="41"/>
  <c r="P530" i="44"/>
  <c r="Q530" i="44" s="1"/>
  <c r="R530" i="44" s="1"/>
  <c r="O531" i="44"/>
  <c r="N529" i="44" a="1"/>
  <c r="E529" i="44" a="1"/>
  <c r="K518" i="41"/>
  <c r="I518" i="41" a="1"/>
  <c r="J518" i="41" a="1"/>
  <c r="M518" i="41"/>
  <c r="L518" i="41"/>
  <c r="H517" i="41" a="1"/>
  <c r="G517" i="41" a="1"/>
  <c r="L519" i="41" l="1"/>
  <c r="K519" i="41"/>
  <c r="I519" i="41" a="1"/>
  <c r="M519" i="41"/>
  <c r="J519" i="41" a="1"/>
  <c r="E530" i="44" a="1"/>
  <c r="N530" i="44" a="1"/>
  <c r="P531" i="44"/>
  <c r="Q531" i="44" s="1"/>
  <c r="R531" i="44" s="1"/>
  <c r="O532" i="44"/>
  <c r="L529" i="44"/>
  <c r="G529" i="44"/>
  <c r="E520" i="41"/>
  <c r="K529" i="44"/>
  <c r="H518" i="41" a="1"/>
  <c r="G518" i="41" a="1"/>
  <c r="L530" i="44" l="1"/>
  <c r="G530" i="44"/>
  <c r="E521" i="41"/>
  <c r="K530" i="44"/>
  <c r="N531" i="44" a="1"/>
  <c r="E531" i="44" a="1"/>
  <c r="O533" i="44"/>
  <c r="P532" i="44"/>
  <c r="Q532" i="44" s="1"/>
  <c r="R532" i="44" s="1"/>
  <c r="I520" i="41" a="1"/>
  <c r="M520" i="41"/>
  <c r="J520" i="41" a="1"/>
  <c r="L520" i="41"/>
  <c r="K520" i="41"/>
  <c r="H519" i="41" a="1"/>
  <c r="G519" i="41" a="1"/>
  <c r="J521" i="41" l="1" a="1"/>
  <c r="I521" i="41" a="1"/>
  <c r="K521" i="41"/>
  <c r="L521" i="41"/>
  <c r="M521" i="41"/>
  <c r="L531" i="44"/>
  <c r="E522" i="41"/>
  <c r="K531" i="44"/>
  <c r="G531" i="44"/>
  <c r="O534" i="44"/>
  <c r="P533" i="44"/>
  <c r="Q533" i="44" s="1"/>
  <c r="R533" i="44" s="1"/>
  <c r="E532" i="44" a="1"/>
  <c r="N532" i="44" a="1"/>
  <c r="H520" i="41" a="1"/>
  <c r="G520" i="41" a="1"/>
  <c r="I522" i="41" l="1" a="1"/>
  <c r="M522" i="41"/>
  <c r="K522" i="41"/>
  <c r="L522" i="41"/>
  <c r="J522" i="41" a="1"/>
  <c r="P534" i="44"/>
  <c r="Q534" i="44" s="1"/>
  <c r="R534" i="44" s="1"/>
  <c r="O535" i="44"/>
  <c r="E533" i="44" a="1"/>
  <c r="N533" i="44" a="1"/>
  <c r="K532" i="44"/>
  <c r="L532" i="44"/>
  <c r="G532" i="44"/>
  <c r="E523" i="41"/>
  <c r="G521" i="41" a="1"/>
  <c r="H521" i="41" a="1"/>
  <c r="N534" i="44" l="1" a="1"/>
  <c r="E534" i="44" a="1"/>
  <c r="P535" i="44"/>
  <c r="Q535" i="44" s="1"/>
  <c r="R535" i="44" s="1"/>
  <c r="O536" i="44"/>
  <c r="K533" i="44"/>
  <c r="G533" i="44"/>
  <c r="L533" i="44"/>
  <c r="E524" i="41"/>
  <c r="J523" i="41" a="1"/>
  <c r="M523" i="41"/>
  <c r="L523" i="41"/>
  <c r="K523" i="41"/>
  <c r="I523" i="41" a="1"/>
  <c r="G522" i="41" a="1"/>
  <c r="H522" i="41" a="1"/>
  <c r="K534" i="44" l="1"/>
  <c r="G534" i="44"/>
  <c r="E525" i="41"/>
  <c r="L534" i="44"/>
  <c r="E535" i="44" a="1"/>
  <c r="N535" i="44" a="1"/>
  <c r="O537" i="44"/>
  <c r="P536" i="44"/>
  <c r="Q536" i="44" s="1"/>
  <c r="R536" i="44" s="1"/>
  <c r="I524" i="41" a="1"/>
  <c r="M524" i="41"/>
  <c r="L524" i="41"/>
  <c r="K524" i="41"/>
  <c r="J524" i="41" a="1"/>
  <c r="H523" i="41" a="1"/>
  <c r="G523" i="41" a="1"/>
  <c r="L525" i="41" l="1"/>
  <c r="I525" i="41" a="1"/>
  <c r="M525" i="41"/>
  <c r="J525" i="41" a="1"/>
  <c r="K525" i="41"/>
  <c r="L535" i="44"/>
  <c r="G535" i="44"/>
  <c r="K535" i="44"/>
  <c r="E526" i="41"/>
  <c r="P537" i="44"/>
  <c r="Q537" i="44" s="1"/>
  <c r="R537" i="44" s="1"/>
  <c r="O538" i="44"/>
  <c r="N536" i="44" a="1"/>
  <c r="E536" i="44" a="1"/>
  <c r="H524" i="41" a="1"/>
  <c r="G524" i="41" a="1"/>
  <c r="L526" i="41" l="1"/>
  <c r="K526" i="41"/>
  <c r="M526" i="41"/>
  <c r="J526" i="41" a="1"/>
  <c r="I526" i="41" a="1"/>
  <c r="N537" i="44" a="1"/>
  <c r="E537" i="44" a="1"/>
  <c r="O539" i="44"/>
  <c r="P538" i="44"/>
  <c r="Q538" i="44" s="1"/>
  <c r="R538" i="44" s="1"/>
  <c r="E527" i="41"/>
  <c r="K536" i="44"/>
  <c r="L536" i="44"/>
  <c r="G536" i="44"/>
  <c r="G525" i="41" a="1"/>
  <c r="H525" i="41" a="1"/>
  <c r="K537" i="44" l="1"/>
  <c r="E528" i="41"/>
  <c r="L537" i="44"/>
  <c r="G537" i="44"/>
  <c r="O540" i="44"/>
  <c r="P539" i="44"/>
  <c r="Q539" i="44" s="1"/>
  <c r="R539" i="44" s="1"/>
  <c r="N538" i="44" a="1"/>
  <c r="E538" i="44" a="1"/>
  <c r="I527" i="41" a="1"/>
  <c r="M527" i="41"/>
  <c r="K527" i="41"/>
  <c r="J527" i="41" a="1"/>
  <c r="L527" i="41"/>
  <c r="H526" i="41" a="1"/>
  <c r="G526" i="41" a="1"/>
  <c r="K528" i="41" l="1"/>
  <c r="M528" i="41"/>
  <c r="J528" i="41" a="1"/>
  <c r="L528" i="41"/>
  <c r="I528" i="41" a="1"/>
  <c r="O541" i="44"/>
  <c r="P540" i="44"/>
  <c r="Q540" i="44" s="1"/>
  <c r="R540" i="44" s="1"/>
  <c r="N539" i="44" a="1"/>
  <c r="E539" i="44" a="1"/>
  <c r="L538" i="44"/>
  <c r="E529" i="41"/>
  <c r="K538" i="44"/>
  <c r="G538" i="44"/>
  <c r="H527" i="41" a="1"/>
  <c r="G527" i="41" a="1"/>
  <c r="P541" i="44" l="1"/>
  <c r="Q541" i="44" s="1"/>
  <c r="R541" i="44" s="1"/>
  <c r="O542" i="44"/>
  <c r="E540" i="44" a="1"/>
  <c r="N540" i="44" a="1"/>
  <c r="K539" i="44"/>
  <c r="L539" i="44"/>
  <c r="E530" i="41"/>
  <c r="G539" i="44"/>
  <c r="K529" i="41"/>
  <c r="I529" i="41" a="1"/>
  <c r="J529" i="41" a="1"/>
  <c r="L529" i="41"/>
  <c r="M529" i="41"/>
  <c r="H528" i="41" a="1"/>
  <c r="G528" i="41" a="1"/>
  <c r="N541" i="44" l="1" a="1"/>
  <c r="E541" i="44" a="1"/>
  <c r="O543" i="44"/>
  <c r="P542" i="44"/>
  <c r="Q542" i="44" s="1"/>
  <c r="R542" i="44" s="1"/>
  <c r="K540" i="44"/>
  <c r="L540" i="44"/>
  <c r="G540" i="44"/>
  <c r="E531" i="41"/>
  <c r="M530" i="41"/>
  <c r="I530" i="41" a="1"/>
  <c r="L530" i="41"/>
  <c r="K530" i="41"/>
  <c r="J530" i="41" a="1"/>
  <c r="G529" i="41" a="1"/>
  <c r="H529" i="41" a="1"/>
  <c r="L541" i="44" l="1"/>
  <c r="G541" i="44"/>
  <c r="K541" i="44"/>
  <c r="E532" i="41"/>
  <c r="P543" i="44"/>
  <c r="Q543" i="44" s="1"/>
  <c r="R543" i="44" s="1"/>
  <c r="O544" i="44"/>
  <c r="N542" i="44" a="1"/>
  <c r="E542" i="44" a="1"/>
  <c r="K531" i="41"/>
  <c r="J531" i="41" a="1"/>
  <c r="L531" i="41"/>
  <c r="I531" i="41" a="1"/>
  <c r="M531" i="41"/>
  <c r="H530" i="41" a="1"/>
  <c r="G530" i="41" a="1"/>
  <c r="I532" i="41" l="1" a="1"/>
  <c r="M532" i="41"/>
  <c r="K532" i="41"/>
  <c r="J532" i="41" a="1"/>
  <c r="L532" i="41"/>
  <c r="E543" i="44" a="1"/>
  <c r="N543" i="44" a="1"/>
  <c r="O545" i="44"/>
  <c r="P544" i="44"/>
  <c r="Q544" i="44" s="1"/>
  <c r="R544" i="44" s="1"/>
  <c r="G542" i="44"/>
  <c r="E533" i="41"/>
  <c r="L542" i="44"/>
  <c r="K542" i="44"/>
  <c r="G531" i="41" a="1"/>
  <c r="H531" i="41" a="1"/>
  <c r="G543" i="44" l="1"/>
  <c r="L543" i="44"/>
  <c r="E534" i="41"/>
  <c r="K543" i="44"/>
  <c r="P545" i="44"/>
  <c r="Q545" i="44" s="1"/>
  <c r="R545" i="44" s="1"/>
  <c r="O546" i="44"/>
  <c r="E544" i="44" a="1"/>
  <c r="N544" i="44" a="1"/>
  <c r="J533" i="41" a="1"/>
  <c r="K533" i="41"/>
  <c r="M533" i="41"/>
  <c r="I533" i="41" a="1"/>
  <c r="L533" i="41"/>
  <c r="H532" i="41" a="1"/>
  <c r="G532" i="41" a="1"/>
  <c r="K534" i="41" l="1"/>
  <c r="L534" i="41"/>
  <c r="J534" i="41" a="1"/>
  <c r="M534" i="41"/>
  <c r="I534" i="41" a="1"/>
  <c r="E545" i="44" a="1"/>
  <c r="N545" i="44" a="1"/>
  <c r="O547" i="44"/>
  <c r="P546" i="44"/>
  <c r="Q546" i="44" s="1"/>
  <c r="R546" i="44" s="1"/>
  <c r="L544" i="44"/>
  <c r="E535" i="41"/>
  <c r="K544" i="44"/>
  <c r="G544" i="44"/>
  <c r="G533" i="41" a="1"/>
  <c r="H533" i="41" a="1"/>
  <c r="K545" i="44" l="1"/>
  <c r="G545" i="44"/>
  <c r="L545" i="44"/>
  <c r="E536" i="41"/>
  <c r="O548" i="44"/>
  <c r="P547" i="44"/>
  <c r="Q547" i="44" s="1"/>
  <c r="R547" i="44" s="1"/>
  <c r="N546" i="44" a="1"/>
  <c r="E546" i="44" a="1"/>
  <c r="I535" i="41" a="1"/>
  <c r="M535" i="41"/>
  <c r="J535" i="41" a="1"/>
  <c r="K535" i="41"/>
  <c r="L535" i="41"/>
  <c r="H534" i="41" a="1"/>
  <c r="G534" i="41" a="1"/>
  <c r="K536" i="41" l="1"/>
  <c r="L536" i="41"/>
  <c r="M536" i="41"/>
  <c r="I536" i="41" a="1"/>
  <c r="J536" i="41" a="1"/>
  <c r="O549" i="44"/>
  <c r="P548" i="44"/>
  <c r="Q548" i="44" s="1"/>
  <c r="R548" i="44" s="1"/>
  <c r="E547" i="44" a="1"/>
  <c r="N547" i="44" a="1"/>
  <c r="L546" i="44"/>
  <c r="K546" i="44"/>
  <c r="G546" i="44"/>
  <c r="E537" i="41"/>
  <c r="H535" i="41" a="1"/>
  <c r="G535" i="41" a="1"/>
  <c r="O550" i="44" l="1"/>
  <c r="P549" i="44"/>
  <c r="Q549" i="44" s="1"/>
  <c r="R549" i="44" s="1"/>
  <c r="E548" i="44" a="1"/>
  <c r="N548" i="44" a="1"/>
  <c r="L547" i="44"/>
  <c r="G547" i="44"/>
  <c r="K547" i="44"/>
  <c r="E538" i="41"/>
  <c r="L537" i="41"/>
  <c r="M537" i="41"/>
  <c r="I537" i="41" a="1"/>
  <c r="J537" i="41" a="1"/>
  <c r="K537" i="41"/>
  <c r="H536" i="41" a="1"/>
  <c r="G536" i="41" a="1"/>
  <c r="P550" i="44" l="1"/>
  <c r="Q550" i="44" s="1"/>
  <c r="R550" i="44" s="1"/>
  <c r="O551" i="44"/>
  <c r="N549" i="44" a="1"/>
  <c r="E549" i="44" a="1"/>
  <c r="G548" i="44"/>
  <c r="K548" i="44"/>
  <c r="L548" i="44"/>
  <c r="E539" i="41"/>
  <c r="I538" i="41" a="1"/>
  <c r="K538" i="41"/>
  <c r="L538" i="41"/>
  <c r="M538" i="41"/>
  <c r="J538" i="41" a="1"/>
  <c r="G537" i="41" a="1"/>
  <c r="H537" i="41" a="1"/>
  <c r="E550" i="44" l="1" a="1"/>
  <c r="N550" i="44" a="1"/>
  <c r="O552" i="44"/>
  <c r="P551" i="44"/>
  <c r="Q551" i="44" s="1"/>
  <c r="R551" i="44" s="1"/>
  <c r="G549" i="44"/>
  <c r="K549" i="44"/>
  <c r="L549" i="44"/>
  <c r="E540" i="41"/>
  <c r="J539" i="41" a="1"/>
  <c r="M539" i="41"/>
  <c r="L539" i="41"/>
  <c r="K539" i="41"/>
  <c r="I539" i="41" a="1"/>
  <c r="H538" i="41" a="1"/>
  <c r="G538" i="41" a="1"/>
  <c r="L550" i="44" l="1"/>
  <c r="G550" i="44"/>
  <c r="E541" i="41"/>
  <c r="K550" i="44"/>
  <c r="O553" i="44"/>
  <c r="P552" i="44"/>
  <c r="Q552" i="44" s="1"/>
  <c r="R552" i="44" s="1"/>
  <c r="E551" i="44" a="1"/>
  <c r="N551" i="44" a="1"/>
  <c r="I540" i="41" a="1"/>
  <c r="K540" i="41"/>
  <c r="M540" i="41"/>
  <c r="J540" i="41" a="1"/>
  <c r="L540" i="41"/>
  <c r="H539" i="41" a="1"/>
  <c r="G539" i="41" a="1"/>
  <c r="I541" i="41" l="1" a="1"/>
  <c r="K541" i="41"/>
  <c r="J541" i="41" a="1"/>
  <c r="M541" i="41"/>
  <c r="L541" i="41"/>
  <c r="O554" i="44"/>
  <c r="P553" i="44"/>
  <c r="Q553" i="44" s="1"/>
  <c r="R553" i="44" s="1"/>
  <c r="N552" i="44" a="1"/>
  <c r="E552" i="44" a="1"/>
  <c r="K551" i="44"/>
  <c r="E542" i="41"/>
  <c r="G551" i="44"/>
  <c r="L551" i="44"/>
  <c r="H540" i="41" a="1"/>
  <c r="G540" i="41" a="1"/>
  <c r="O555" i="44" l="1"/>
  <c r="P554" i="44"/>
  <c r="Q554" i="44" s="1"/>
  <c r="R554" i="44" s="1"/>
  <c r="E553" i="44" a="1"/>
  <c r="N553" i="44" a="1"/>
  <c r="K552" i="44"/>
  <c r="L552" i="44"/>
  <c r="G552" i="44"/>
  <c r="E543" i="41"/>
  <c r="J542" i="41" a="1"/>
  <c r="M542" i="41"/>
  <c r="K542" i="41"/>
  <c r="I542" i="41" a="1"/>
  <c r="L542" i="41"/>
  <c r="H541" i="41" a="1"/>
  <c r="G541" i="41" a="1"/>
  <c r="P555" i="44" l="1"/>
  <c r="Q555" i="44" s="1"/>
  <c r="R555" i="44" s="1"/>
  <c r="O556" i="44"/>
  <c r="E554" i="44" a="1"/>
  <c r="N554" i="44" a="1"/>
  <c r="K553" i="44"/>
  <c r="E544" i="41"/>
  <c r="G553" i="44"/>
  <c r="L553" i="44"/>
  <c r="J543" i="41" a="1"/>
  <c r="I543" i="41" a="1"/>
  <c r="L543" i="41"/>
  <c r="M543" i="41"/>
  <c r="K543" i="41"/>
  <c r="H542" i="41" a="1"/>
  <c r="G542" i="41" a="1"/>
  <c r="N555" i="44" l="1" a="1"/>
  <c r="E555" i="44" a="1"/>
  <c r="P556" i="44"/>
  <c r="Q556" i="44" s="1"/>
  <c r="R556" i="44" s="1"/>
  <c r="O557" i="44"/>
  <c r="K554" i="44"/>
  <c r="E545" i="41"/>
  <c r="L554" i="44"/>
  <c r="G554" i="44"/>
  <c r="K544" i="41"/>
  <c r="L544" i="41"/>
  <c r="J544" i="41" a="1"/>
  <c r="M544" i="41"/>
  <c r="I544" i="41" a="1"/>
  <c r="G543" i="41" a="1"/>
  <c r="H543" i="41" a="1"/>
  <c r="K555" i="44" l="1"/>
  <c r="E546" i="41"/>
  <c r="G555" i="44"/>
  <c r="L555" i="44"/>
  <c r="N556" i="44" a="1"/>
  <c r="E556" i="44" a="1"/>
  <c r="O558" i="44"/>
  <c r="P557" i="44"/>
  <c r="Q557" i="44" s="1"/>
  <c r="R557" i="44" s="1"/>
  <c r="K545" i="41"/>
  <c r="M545" i="41"/>
  <c r="L545" i="41"/>
  <c r="J545" i="41" a="1"/>
  <c r="I545" i="41" a="1"/>
  <c r="H544" i="41" a="1"/>
  <c r="G544" i="41" a="1"/>
  <c r="I546" i="41" l="1" a="1"/>
  <c r="J546" i="41" a="1"/>
  <c r="M546" i="41"/>
  <c r="K546" i="41"/>
  <c r="L546" i="41"/>
  <c r="L556" i="44"/>
  <c r="G556" i="44"/>
  <c r="K556" i="44"/>
  <c r="E547" i="41"/>
  <c r="O559" i="44"/>
  <c r="P558" i="44"/>
  <c r="Q558" i="44" s="1"/>
  <c r="R558" i="44" s="1"/>
  <c r="E557" i="44" a="1"/>
  <c r="N557" i="44" a="1"/>
  <c r="G545" i="41" a="1"/>
  <c r="H545" i="41" a="1"/>
  <c r="K547" i="41" l="1"/>
  <c r="I547" i="41" a="1"/>
  <c r="J547" i="41" a="1"/>
  <c r="M547" i="41"/>
  <c r="L547" i="41"/>
  <c r="P559" i="44"/>
  <c r="Q559" i="44" s="1"/>
  <c r="R559" i="44" s="1"/>
  <c r="O560" i="44"/>
  <c r="N558" i="44" a="1"/>
  <c r="E558" i="44" a="1"/>
  <c r="K557" i="44"/>
  <c r="G557" i="44"/>
  <c r="L557" i="44"/>
  <c r="E548" i="41"/>
  <c r="H546" i="41" a="1"/>
  <c r="G546" i="41" a="1"/>
  <c r="E559" i="44" l="1" a="1"/>
  <c r="N559" i="44" a="1"/>
  <c r="O561" i="44"/>
  <c r="P560" i="44"/>
  <c r="Q560" i="44" s="1"/>
  <c r="R560" i="44" s="1"/>
  <c r="K558" i="44"/>
  <c r="E549" i="41"/>
  <c r="L558" i="44"/>
  <c r="G558" i="44"/>
  <c r="J548" i="41" a="1"/>
  <c r="I548" i="41" a="1"/>
  <c r="K548" i="41"/>
  <c r="M548" i="41"/>
  <c r="L548" i="41"/>
  <c r="H547" i="41" a="1"/>
  <c r="G547" i="41" a="1"/>
  <c r="L559" i="44" l="1"/>
  <c r="E550" i="41"/>
  <c r="K559" i="44"/>
  <c r="G559" i="44"/>
  <c r="O562" i="44"/>
  <c r="P561" i="44"/>
  <c r="Q561" i="44" s="1"/>
  <c r="R561" i="44" s="1"/>
  <c r="N560" i="44" a="1"/>
  <c r="E560" i="44" a="1"/>
  <c r="L549" i="41"/>
  <c r="M549" i="41"/>
  <c r="K549" i="41"/>
  <c r="J549" i="41" a="1"/>
  <c r="I549" i="41" a="1"/>
  <c r="H548" i="41" a="1"/>
  <c r="G548" i="41" a="1"/>
  <c r="J550" i="41" l="1" a="1"/>
  <c r="K550" i="41"/>
  <c r="L550" i="41"/>
  <c r="M550" i="41"/>
  <c r="I550" i="41" a="1"/>
  <c r="O563" i="44"/>
  <c r="P562" i="44"/>
  <c r="Q562" i="44" s="1"/>
  <c r="R562" i="44" s="1"/>
  <c r="E561" i="44" a="1"/>
  <c r="N561" i="44" a="1"/>
  <c r="K560" i="44"/>
  <c r="G560" i="44"/>
  <c r="E551" i="41"/>
  <c r="L560" i="44"/>
  <c r="G549" i="41" a="1"/>
  <c r="H549" i="41" a="1"/>
  <c r="P563" i="44" l="1"/>
  <c r="Q563" i="44" s="1"/>
  <c r="R563" i="44" s="1"/>
  <c r="O564" i="44"/>
  <c r="N562" i="44" a="1"/>
  <c r="E562" i="44" a="1"/>
  <c r="K561" i="44"/>
  <c r="L561" i="44"/>
  <c r="G561" i="44"/>
  <c r="E552" i="41"/>
  <c r="J551" i="41" a="1"/>
  <c r="I551" i="41" a="1"/>
  <c r="M551" i="41"/>
  <c r="K551" i="41"/>
  <c r="L551" i="41"/>
  <c r="G550" i="41" a="1"/>
  <c r="H550" i="41" a="1"/>
  <c r="N563" i="44" l="1" a="1"/>
  <c r="E563" i="44" a="1"/>
  <c r="P564" i="44"/>
  <c r="Q564" i="44" s="1"/>
  <c r="R564" i="44" s="1"/>
  <c r="O565" i="44"/>
  <c r="K562" i="44"/>
  <c r="G562" i="44"/>
  <c r="L562" i="44"/>
  <c r="E553" i="41"/>
  <c r="J552" i="41" a="1"/>
  <c r="L552" i="41"/>
  <c r="I552" i="41" a="1"/>
  <c r="K552" i="41"/>
  <c r="M552" i="41"/>
  <c r="H551" i="41" a="1"/>
  <c r="G551" i="41" a="1"/>
  <c r="K563" i="44" l="1"/>
  <c r="E554" i="41"/>
  <c r="L563" i="44"/>
  <c r="G563" i="44"/>
  <c r="E564" i="44" a="1"/>
  <c r="N564" i="44" a="1"/>
  <c r="P565" i="44"/>
  <c r="Q565" i="44" s="1"/>
  <c r="R565" i="44" s="1"/>
  <c r="O566" i="44"/>
  <c r="J553" i="41" a="1"/>
  <c r="K553" i="41"/>
  <c r="M553" i="41"/>
  <c r="L553" i="41"/>
  <c r="I553" i="41" a="1"/>
  <c r="G552" i="41" a="1"/>
  <c r="H552" i="41" a="1"/>
  <c r="M554" i="41" l="1"/>
  <c r="K554" i="41"/>
  <c r="J554" i="41" a="1"/>
  <c r="L554" i="41"/>
  <c r="I554" i="41" a="1"/>
  <c r="K564" i="44"/>
  <c r="G564" i="44"/>
  <c r="L564" i="44"/>
  <c r="E555" i="41"/>
  <c r="E565" i="44" a="1"/>
  <c r="N565" i="44" a="1"/>
  <c r="P566" i="44"/>
  <c r="Q566" i="44" s="1"/>
  <c r="R566" i="44" s="1"/>
  <c r="O567" i="44"/>
  <c r="H553" i="41" a="1"/>
  <c r="G553" i="41" a="1"/>
  <c r="I555" i="41" l="1" a="1"/>
  <c r="J555" i="41" a="1"/>
  <c r="M555" i="41"/>
  <c r="L555" i="41"/>
  <c r="K555" i="41"/>
  <c r="K565" i="44"/>
  <c r="L565" i="44"/>
  <c r="E556" i="41"/>
  <c r="G565" i="44"/>
  <c r="N566" i="44" a="1"/>
  <c r="E566" i="44" a="1"/>
  <c r="P567" i="44"/>
  <c r="Q567" i="44" s="1"/>
  <c r="R567" i="44" s="1"/>
  <c r="O568" i="44"/>
  <c r="H554" i="41" a="1"/>
  <c r="G554" i="41" a="1"/>
  <c r="M556" i="41" l="1"/>
  <c r="L556" i="41"/>
  <c r="I556" i="41" a="1"/>
  <c r="K556" i="41"/>
  <c r="J556" i="41" a="1"/>
  <c r="K566" i="44"/>
  <c r="E557" i="41"/>
  <c r="G566" i="44"/>
  <c r="L566" i="44"/>
  <c r="N567" i="44" a="1"/>
  <c r="E567" i="44" a="1"/>
  <c r="O569" i="44"/>
  <c r="P568" i="44"/>
  <c r="Q568" i="44" s="1"/>
  <c r="R568" i="44" s="1"/>
  <c r="H555" i="41" a="1"/>
  <c r="G555" i="41" a="1"/>
  <c r="M557" i="41" l="1"/>
  <c r="L557" i="41"/>
  <c r="J557" i="41" a="1"/>
  <c r="I557" i="41" a="1"/>
  <c r="K557" i="41"/>
  <c r="K567" i="44"/>
  <c r="G567" i="44"/>
  <c r="E558" i="41"/>
  <c r="L567" i="44"/>
  <c r="P569" i="44"/>
  <c r="Q569" i="44" s="1"/>
  <c r="R569" i="44" s="1"/>
  <c r="O570" i="44"/>
  <c r="N568" i="44" a="1"/>
  <c r="E568" i="44" a="1"/>
  <c r="H556" i="41" a="1"/>
  <c r="G556" i="41" a="1"/>
  <c r="L558" i="41" l="1"/>
  <c r="K558" i="41"/>
  <c r="I558" i="41" a="1"/>
  <c r="M558" i="41"/>
  <c r="J558" i="41" a="1"/>
  <c r="N569" i="44" a="1"/>
  <c r="E569" i="44" a="1"/>
  <c r="P570" i="44"/>
  <c r="Q570" i="44" s="1"/>
  <c r="R570" i="44" s="1"/>
  <c r="O571" i="44"/>
  <c r="K568" i="44"/>
  <c r="G568" i="44"/>
  <c r="L568" i="44"/>
  <c r="E559" i="41"/>
  <c r="H557" i="41" a="1"/>
  <c r="G557" i="41" a="1"/>
  <c r="K569" i="44" l="1"/>
  <c r="G569" i="44"/>
  <c r="E560" i="41"/>
  <c r="L569" i="44"/>
  <c r="N570" i="44" a="1"/>
  <c r="E570" i="44" a="1"/>
  <c r="P571" i="44"/>
  <c r="Q571" i="44" s="1"/>
  <c r="R571" i="44" s="1"/>
  <c r="O572" i="44"/>
  <c r="I559" i="41" a="1"/>
  <c r="L559" i="41"/>
  <c r="J559" i="41" a="1"/>
  <c r="M559" i="41"/>
  <c r="K559" i="41"/>
  <c r="H558" i="41" a="1"/>
  <c r="G558" i="41" a="1"/>
  <c r="J560" i="41" l="1" a="1"/>
  <c r="L560" i="41"/>
  <c r="M560" i="41"/>
  <c r="I560" i="41" a="1"/>
  <c r="K560" i="41"/>
  <c r="K570" i="44"/>
  <c r="E561" i="41"/>
  <c r="L570" i="44"/>
  <c r="G570" i="44"/>
  <c r="E571" i="44" a="1"/>
  <c r="N571" i="44" a="1"/>
  <c r="O573" i="44"/>
  <c r="P572" i="44"/>
  <c r="Q572" i="44" s="1"/>
  <c r="R572" i="44" s="1"/>
  <c r="G559" i="41" a="1"/>
  <c r="H559" i="41" a="1"/>
  <c r="K561" i="41" l="1"/>
  <c r="I561" i="41" a="1"/>
  <c r="M561" i="41"/>
  <c r="J561" i="41" a="1"/>
  <c r="L561" i="41"/>
  <c r="K571" i="44"/>
  <c r="G571" i="44"/>
  <c r="E562" i="41"/>
  <c r="L571" i="44"/>
  <c r="P573" i="44"/>
  <c r="Q573" i="44" s="1"/>
  <c r="R573" i="44" s="1"/>
  <c r="O574" i="44"/>
  <c r="N572" i="44" a="1"/>
  <c r="E572" i="44" a="1"/>
  <c r="G560" i="41" a="1"/>
  <c r="H560" i="41" a="1"/>
  <c r="L562" i="41" l="1"/>
  <c r="J562" i="41" a="1"/>
  <c r="I562" i="41" a="1"/>
  <c r="M562" i="41"/>
  <c r="K562" i="41"/>
  <c r="N573" i="44" a="1"/>
  <c r="E573" i="44" a="1"/>
  <c r="P574" i="44"/>
  <c r="Q574" i="44" s="1"/>
  <c r="R574" i="44" s="1"/>
  <c r="O575" i="44"/>
  <c r="L572" i="44"/>
  <c r="E563" i="41"/>
  <c r="G572" i="44"/>
  <c r="K572" i="44"/>
  <c r="G561" i="41" a="1"/>
  <c r="H561" i="41" a="1"/>
  <c r="K573" i="44" l="1"/>
  <c r="L573" i="44"/>
  <c r="G573" i="44"/>
  <c r="E564" i="41"/>
  <c r="E574" i="44" a="1"/>
  <c r="N574" i="44" a="1"/>
  <c r="O576" i="44"/>
  <c r="P575" i="44"/>
  <c r="Q575" i="44" s="1"/>
  <c r="R575" i="44" s="1"/>
  <c r="J563" i="41" a="1"/>
  <c r="M563" i="41"/>
  <c r="L563" i="41"/>
  <c r="K563" i="41"/>
  <c r="I563" i="41" a="1"/>
  <c r="H562" i="41" a="1"/>
  <c r="G562" i="41" a="1"/>
  <c r="K564" i="41" l="1"/>
  <c r="J564" i="41" a="1"/>
  <c r="L564" i="41"/>
  <c r="M564" i="41"/>
  <c r="I564" i="41" a="1"/>
  <c r="K574" i="44"/>
  <c r="G574" i="44"/>
  <c r="L574" i="44"/>
  <c r="E565" i="41"/>
  <c r="P576" i="44"/>
  <c r="Q576" i="44" s="1"/>
  <c r="R576" i="44" s="1"/>
  <c r="O577" i="44"/>
  <c r="E575" i="44" a="1"/>
  <c r="N575" i="44" a="1"/>
  <c r="H563" i="41" a="1"/>
  <c r="G563" i="41" a="1"/>
  <c r="I565" i="41" l="1" a="1"/>
  <c r="L565" i="41"/>
  <c r="M565" i="41"/>
  <c r="J565" i="41" a="1"/>
  <c r="K565" i="41"/>
  <c r="E576" i="44" a="1"/>
  <c r="N576" i="44" a="1"/>
  <c r="O578" i="44"/>
  <c r="P577" i="44"/>
  <c r="Q577" i="44" s="1"/>
  <c r="R577" i="44" s="1"/>
  <c r="K575" i="44"/>
  <c r="L575" i="44"/>
  <c r="E566" i="41"/>
  <c r="G575" i="44"/>
  <c r="H564" i="41" a="1"/>
  <c r="G564" i="41" a="1"/>
  <c r="E567" i="41" l="1"/>
  <c r="L576" i="44"/>
  <c r="G576" i="44"/>
  <c r="K576" i="44"/>
  <c r="O579" i="44"/>
  <c r="P578" i="44"/>
  <c r="Q578" i="44" s="1"/>
  <c r="R578" i="44" s="1"/>
  <c r="N577" i="44" a="1"/>
  <c r="E577" i="44" a="1"/>
  <c r="I566" i="41" a="1"/>
  <c r="M566" i="41"/>
  <c r="L566" i="41"/>
  <c r="K566" i="41"/>
  <c r="J566" i="41" a="1"/>
  <c r="G565" i="41" a="1"/>
  <c r="H565" i="41" a="1"/>
  <c r="J567" i="41" l="1" a="1"/>
  <c r="I567" i="41" a="1"/>
  <c r="K567" i="41"/>
  <c r="M567" i="41"/>
  <c r="L567" i="41"/>
  <c r="O580" i="44"/>
  <c r="P579" i="44"/>
  <c r="Q579" i="44" s="1"/>
  <c r="R579" i="44" s="1"/>
  <c r="N578" i="44" a="1"/>
  <c r="E578" i="44" a="1"/>
  <c r="K577" i="44"/>
  <c r="L577" i="44"/>
  <c r="G577" i="44"/>
  <c r="E568" i="41"/>
  <c r="H566" i="41" a="1"/>
  <c r="G566" i="41" a="1"/>
  <c r="O581" i="44" l="1"/>
  <c r="P580" i="44"/>
  <c r="Q580" i="44" s="1"/>
  <c r="R580" i="44" s="1"/>
  <c r="E579" i="44" a="1"/>
  <c r="N579" i="44" a="1"/>
  <c r="E569" i="41"/>
  <c r="L578" i="44"/>
  <c r="K578" i="44"/>
  <c r="G578" i="44"/>
  <c r="L568" i="41"/>
  <c r="J568" i="41" a="1"/>
  <c r="I568" i="41" a="1"/>
  <c r="M568" i="41"/>
  <c r="K568" i="41"/>
  <c r="H567" i="41" a="1"/>
  <c r="G567" i="41" a="1"/>
  <c r="O582" i="44" l="1"/>
  <c r="P581" i="44"/>
  <c r="Q581" i="44" s="1"/>
  <c r="R581" i="44" s="1"/>
  <c r="N580" i="44" a="1"/>
  <c r="E580" i="44" a="1"/>
  <c r="K579" i="44"/>
  <c r="E570" i="41"/>
  <c r="G579" i="44"/>
  <c r="L579" i="44"/>
  <c r="J569" i="41" a="1"/>
  <c r="K569" i="41"/>
  <c r="L569" i="41"/>
  <c r="I569" i="41" a="1"/>
  <c r="M569" i="41"/>
  <c r="G568" i="41" a="1"/>
  <c r="H568" i="41" a="1"/>
  <c r="O583" i="44" l="1"/>
  <c r="P582" i="44"/>
  <c r="Q582" i="44" s="1"/>
  <c r="R582" i="44" s="1"/>
  <c r="E581" i="44" a="1"/>
  <c r="N581" i="44" a="1"/>
  <c r="L580" i="44"/>
  <c r="E571" i="41"/>
  <c r="K580" i="44"/>
  <c r="G580" i="44"/>
  <c r="K570" i="41"/>
  <c r="L570" i="41"/>
  <c r="J570" i="41" a="1"/>
  <c r="I570" i="41" a="1"/>
  <c r="M570" i="41"/>
  <c r="H569" i="41" a="1"/>
  <c r="G569" i="41" a="1"/>
  <c r="P583" i="44" l="1"/>
  <c r="Q583" i="44" s="1"/>
  <c r="R583" i="44" s="1"/>
  <c r="O584" i="44"/>
  <c r="E582" i="44" a="1"/>
  <c r="N582" i="44" a="1"/>
  <c r="K581" i="44"/>
  <c r="L581" i="44"/>
  <c r="G581" i="44"/>
  <c r="E572" i="41"/>
  <c r="I571" i="41" a="1"/>
  <c r="J571" i="41" a="1"/>
  <c r="K571" i="41"/>
  <c r="L571" i="41"/>
  <c r="M571" i="41"/>
  <c r="G570" i="41" a="1"/>
  <c r="H570" i="41" a="1"/>
  <c r="E583" i="44" l="1" a="1"/>
  <c r="N583" i="44" a="1"/>
  <c r="O585" i="44"/>
  <c r="P584" i="44"/>
  <c r="Q584" i="44" s="1"/>
  <c r="R584" i="44" s="1"/>
  <c r="L582" i="44"/>
  <c r="E573" i="41"/>
  <c r="K582" i="44"/>
  <c r="G582" i="44"/>
  <c r="K572" i="41"/>
  <c r="J572" i="41" a="1"/>
  <c r="M572" i="41"/>
  <c r="L572" i="41"/>
  <c r="I572" i="41" a="1"/>
  <c r="G571" i="41" a="1"/>
  <c r="H571" i="41" a="1"/>
  <c r="K583" i="44" l="1"/>
  <c r="L583" i="44"/>
  <c r="G583" i="44"/>
  <c r="E574" i="41"/>
  <c r="O586" i="44"/>
  <c r="P585" i="44"/>
  <c r="Q585" i="44" s="1"/>
  <c r="R585" i="44" s="1"/>
  <c r="N584" i="44" a="1"/>
  <c r="E584" i="44" a="1"/>
  <c r="I573" i="41" a="1"/>
  <c r="M573" i="41"/>
  <c r="L573" i="41"/>
  <c r="K573" i="41"/>
  <c r="J573" i="41" a="1"/>
  <c r="G572" i="41" a="1"/>
  <c r="H572" i="41" a="1"/>
  <c r="J574" i="41" l="1" a="1"/>
  <c r="K574" i="41"/>
  <c r="M574" i="41"/>
  <c r="L574" i="41"/>
  <c r="I574" i="41" a="1"/>
  <c r="O587" i="44"/>
  <c r="P586" i="44"/>
  <c r="Q586" i="44" s="1"/>
  <c r="R586" i="44" s="1"/>
  <c r="E585" i="44" a="1"/>
  <c r="N585" i="44" a="1"/>
  <c r="L584" i="44"/>
  <c r="G584" i="44"/>
  <c r="E575" i="41"/>
  <c r="K584" i="44"/>
  <c r="G573" i="41" a="1"/>
  <c r="H573" i="41" a="1"/>
  <c r="P587" i="44" l="1"/>
  <c r="Q587" i="44" s="1"/>
  <c r="R587" i="44" s="1"/>
  <c r="O588" i="44"/>
  <c r="N586" i="44" a="1"/>
  <c r="E586" i="44" a="1"/>
  <c r="K585" i="44"/>
  <c r="G585" i="44"/>
  <c r="L585" i="44"/>
  <c r="E576" i="41"/>
  <c r="I575" i="41" a="1"/>
  <c r="K575" i="41"/>
  <c r="M575" i="41"/>
  <c r="L575" i="41"/>
  <c r="J575" i="41" a="1"/>
  <c r="G574" i="41" a="1"/>
  <c r="H574" i="41" a="1"/>
  <c r="N587" i="44" l="1" a="1"/>
  <c r="E587" i="44" a="1"/>
  <c r="P588" i="44"/>
  <c r="Q588" i="44" s="1"/>
  <c r="R588" i="44" s="1"/>
  <c r="O589" i="44"/>
  <c r="K586" i="44"/>
  <c r="G586" i="44"/>
  <c r="L586" i="44"/>
  <c r="E577" i="41"/>
  <c r="K576" i="41"/>
  <c r="M576" i="41"/>
  <c r="I576" i="41" a="1"/>
  <c r="J576" i="41" a="1"/>
  <c r="L576" i="41"/>
  <c r="G575" i="41" a="1"/>
  <c r="H575" i="41" a="1"/>
  <c r="K587" i="44" l="1"/>
  <c r="G587" i="44"/>
  <c r="L587" i="44"/>
  <c r="E578" i="41"/>
  <c r="E588" i="44" a="1"/>
  <c r="N588" i="44" a="1"/>
  <c r="P589" i="44"/>
  <c r="Q589" i="44" s="1"/>
  <c r="R589" i="44" s="1"/>
  <c r="O590" i="44"/>
  <c r="I577" i="41" a="1"/>
  <c r="L577" i="41"/>
  <c r="J577" i="41" a="1"/>
  <c r="M577" i="41"/>
  <c r="K577" i="41"/>
  <c r="G576" i="41" a="1"/>
  <c r="H576" i="41" a="1"/>
  <c r="I578" i="41" l="1" a="1"/>
  <c r="J578" i="41" a="1"/>
  <c r="L578" i="41"/>
  <c r="K578" i="41"/>
  <c r="M578" i="41"/>
  <c r="K588" i="44"/>
  <c r="E579" i="41"/>
  <c r="G588" i="44"/>
  <c r="L588" i="44"/>
  <c r="E589" i="44" a="1"/>
  <c r="N589" i="44" a="1"/>
  <c r="O591" i="44"/>
  <c r="P590" i="44"/>
  <c r="Q590" i="44" s="1"/>
  <c r="R590" i="44" s="1"/>
  <c r="G577" i="41" a="1"/>
  <c r="H577" i="41" a="1"/>
  <c r="J579" i="41" l="1" a="1"/>
  <c r="K579" i="41"/>
  <c r="L579" i="41"/>
  <c r="I579" i="41" a="1"/>
  <c r="M579" i="41"/>
  <c r="L589" i="44"/>
  <c r="G589" i="44"/>
  <c r="E580" i="41"/>
  <c r="K589" i="44"/>
  <c r="P591" i="44"/>
  <c r="Q591" i="44" s="1"/>
  <c r="R591" i="44" s="1"/>
  <c r="O592" i="44"/>
  <c r="N590" i="44" a="1"/>
  <c r="E590" i="44" a="1"/>
  <c r="G578" i="41" a="1"/>
  <c r="H578" i="41" a="1"/>
  <c r="K580" i="41" l="1"/>
  <c r="J580" i="41" a="1"/>
  <c r="M580" i="41"/>
  <c r="I580" i="41" a="1"/>
  <c r="L580" i="41"/>
  <c r="E591" i="44" a="1"/>
  <c r="N591" i="44" a="1"/>
  <c r="P592" i="44"/>
  <c r="Q592" i="44" s="1"/>
  <c r="R592" i="44" s="1"/>
  <c r="O593" i="44"/>
  <c r="K590" i="44"/>
  <c r="L590" i="44"/>
  <c r="G590" i="44"/>
  <c r="E581" i="41"/>
  <c r="H579" i="41" a="1"/>
  <c r="G579" i="41" a="1"/>
  <c r="K591" i="44" l="1"/>
  <c r="L591" i="44"/>
  <c r="E582" i="41"/>
  <c r="G591" i="44"/>
  <c r="N592" i="44" a="1"/>
  <c r="E592" i="44" a="1"/>
  <c r="O594" i="44"/>
  <c r="P593" i="44"/>
  <c r="Q593" i="44" s="1"/>
  <c r="R593" i="44" s="1"/>
  <c r="K581" i="41"/>
  <c r="J581" i="41" a="1"/>
  <c r="L581" i="41"/>
  <c r="M581" i="41"/>
  <c r="I581" i="41" a="1"/>
  <c r="H580" i="41" a="1"/>
  <c r="G580" i="41" a="1"/>
  <c r="J582" i="41" l="1" a="1"/>
  <c r="K582" i="41"/>
  <c r="L582" i="41"/>
  <c r="M582" i="41"/>
  <c r="I582" i="41" a="1"/>
  <c r="E583" i="41"/>
  <c r="L592" i="44"/>
  <c r="G592" i="44"/>
  <c r="K592" i="44"/>
  <c r="O595" i="44"/>
  <c r="P594" i="44"/>
  <c r="Q594" i="44" s="1"/>
  <c r="R594" i="44" s="1"/>
  <c r="E593" i="44" a="1"/>
  <c r="N593" i="44" a="1"/>
  <c r="G581" i="41" a="1"/>
  <c r="H581" i="41" a="1"/>
  <c r="L583" i="41" l="1"/>
  <c r="M583" i="41"/>
  <c r="K583" i="41"/>
  <c r="I583" i="41" a="1"/>
  <c r="J583" i="41" a="1"/>
  <c r="O596" i="44"/>
  <c r="P595" i="44"/>
  <c r="Q595" i="44" s="1"/>
  <c r="R595" i="44" s="1"/>
  <c r="E594" i="44" a="1"/>
  <c r="N594" i="44" a="1"/>
  <c r="E584" i="41"/>
  <c r="K593" i="44"/>
  <c r="L593" i="44"/>
  <c r="G593" i="44"/>
  <c r="H582" i="41" a="1"/>
  <c r="G582" i="41" a="1"/>
  <c r="O597" i="44" l="1"/>
  <c r="P596" i="44"/>
  <c r="Q596" i="44" s="1"/>
  <c r="R596" i="44" s="1"/>
  <c r="E595" i="44" a="1"/>
  <c r="N595" i="44" a="1"/>
  <c r="K594" i="44"/>
  <c r="G594" i="44"/>
  <c r="E585" i="41"/>
  <c r="L594" i="44"/>
  <c r="L584" i="41"/>
  <c r="J584" i="41" a="1"/>
  <c r="M584" i="41"/>
  <c r="I584" i="41" a="1"/>
  <c r="K584" i="41"/>
  <c r="H583" i="41" a="1"/>
  <c r="G583" i="41" a="1"/>
  <c r="O598" i="44" l="1"/>
  <c r="P597" i="44"/>
  <c r="Q597" i="44" s="1"/>
  <c r="R597" i="44" s="1"/>
  <c r="N596" i="44" a="1"/>
  <c r="E596" i="44" a="1"/>
  <c r="G595" i="44"/>
  <c r="E586" i="41"/>
  <c r="K595" i="44"/>
  <c r="L595" i="44"/>
  <c r="M585" i="41"/>
  <c r="K585" i="41"/>
  <c r="L585" i="41"/>
  <c r="J585" i="41" a="1"/>
  <c r="I585" i="41" a="1"/>
  <c r="G584" i="41" a="1"/>
  <c r="H584" i="41" a="1"/>
  <c r="O599" i="44" l="1"/>
  <c r="P598" i="44"/>
  <c r="Q598" i="44" s="1"/>
  <c r="R598" i="44" s="1"/>
  <c r="E597" i="44" a="1"/>
  <c r="N597" i="44" a="1"/>
  <c r="L596" i="44"/>
  <c r="G596" i="44"/>
  <c r="K596" i="44"/>
  <c r="E587" i="41"/>
  <c r="L586" i="41"/>
  <c r="I586" i="41" a="1"/>
  <c r="J586" i="41" a="1"/>
  <c r="M586" i="41"/>
  <c r="K586" i="41"/>
  <c r="H585" i="41" a="1"/>
  <c r="G585" i="41" a="1"/>
  <c r="O600" i="44" l="1"/>
  <c r="P599" i="44"/>
  <c r="Q599" i="44" s="1"/>
  <c r="R599" i="44" s="1"/>
  <c r="N598" i="44" a="1"/>
  <c r="E598" i="44" a="1"/>
  <c r="E588" i="41"/>
  <c r="K597" i="44"/>
  <c r="L597" i="44"/>
  <c r="G597" i="44"/>
  <c r="J587" i="41" a="1"/>
  <c r="I587" i="41" a="1"/>
  <c r="K587" i="41"/>
  <c r="L587" i="41"/>
  <c r="M587" i="41"/>
  <c r="G586" i="41" a="1"/>
  <c r="H586" i="41" a="1"/>
  <c r="P600" i="44" l="1"/>
  <c r="Q600" i="44" s="1"/>
  <c r="R600" i="44" s="1"/>
  <c r="O601" i="44"/>
  <c r="N599" i="44" a="1"/>
  <c r="E599" i="44" a="1"/>
  <c r="E589" i="41"/>
  <c r="L598" i="44"/>
  <c r="K598" i="44"/>
  <c r="G598" i="44"/>
  <c r="J588" i="41" a="1"/>
  <c r="M588" i="41"/>
  <c r="K588" i="41"/>
  <c r="I588" i="41" a="1"/>
  <c r="L588" i="41"/>
  <c r="H587" i="41" a="1"/>
  <c r="G587" i="41" a="1"/>
  <c r="N600" i="44" l="1" a="1"/>
  <c r="E600" i="44" a="1"/>
  <c r="O602" i="44"/>
  <c r="P601" i="44"/>
  <c r="Q601" i="44" s="1"/>
  <c r="R601" i="44" s="1"/>
  <c r="K599" i="44"/>
  <c r="L599" i="44"/>
  <c r="G599" i="44"/>
  <c r="E590" i="41"/>
  <c r="I589" i="41" a="1"/>
  <c r="K589" i="41"/>
  <c r="L589" i="41"/>
  <c r="J589" i="41" a="1"/>
  <c r="M589" i="41"/>
  <c r="G588" i="41" a="1"/>
  <c r="H588" i="41" a="1"/>
  <c r="E591" i="41" l="1"/>
  <c r="K600" i="44"/>
  <c r="G600" i="44"/>
  <c r="L600" i="44"/>
  <c r="P602" i="44"/>
  <c r="Q602" i="44" s="1"/>
  <c r="R602" i="44" s="1"/>
  <c r="O603" i="44"/>
  <c r="E601" i="44" a="1"/>
  <c r="N601" i="44" a="1"/>
  <c r="J590" i="41" a="1"/>
  <c r="L590" i="41"/>
  <c r="I590" i="41" a="1"/>
  <c r="M590" i="41"/>
  <c r="K590" i="41"/>
  <c r="H589" i="41" a="1"/>
  <c r="G589" i="41" a="1"/>
  <c r="I591" i="41" l="1" a="1"/>
  <c r="L591" i="41"/>
  <c r="M591" i="41"/>
  <c r="J591" i="41" a="1"/>
  <c r="K591" i="41"/>
  <c r="N602" i="44" a="1"/>
  <c r="E602" i="44" a="1"/>
  <c r="P603" i="44"/>
  <c r="Q603" i="44" s="1"/>
  <c r="R603" i="44" s="1"/>
  <c r="O604" i="44"/>
  <c r="E592" i="41"/>
  <c r="G601" i="44"/>
  <c r="L601" i="44"/>
  <c r="K601" i="44"/>
  <c r="G590" i="41" a="1"/>
  <c r="H590" i="41" a="1"/>
  <c r="E593" i="41" l="1"/>
  <c r="L602" i="44"/>
  <c r="G602" i="44"/>
  <c r="K602" i="44"/>
  <c r="N603" i="44" a="1"/>
  <c r="E603" i="44" a="1"/>
  <c r="O605" i="44"/>
  <c r="P604" i="44"/>
  <c r="Q604" i="44" s="1"/>
  <c r="R604" i="44" s="1"/>
  <c r="I592" i="41" a="1"/>
  <c r="L592" i="41"/>
  <c r="K592" i="41"/>
  <c r="J592" i="41" a="1"/>
  <c r="M592" i="41"/>
  <c r="H591" i="41" a="1"/>
  <c r="G591" i="41" a="1"/>
  <c r="J593" i="41" l="1" a="1"/>
  <c r="K593" i="41"/>
  <c r="I593" i="41" a="1"/>
  <c r="M593" i="41"/>
  <c r="L593" i="41"/>
  <c r="L603" i="44"/>
  <c r="K603" i="44"/>
  <c r="E594" i="41"/>
  <c r="G603" i="44"/>
  <c r="O606" i="44"/>
  <c r="P605" i="44"/>
  <c r="Q605" i="44" s="1"/>
  <c r="R605" i="44" s="1"/>
  <c r="E604" i="44" a="1"/>
  <c r="N604" i="44" a="1"/>
  <c r="H592" i="41" a="1"/>
  <c r="G592" i="41" a="1"/>
  <c r="I594" i="41" l="1" a="1"/>
  <c r="J594" i="41" a="1"/>
  <c r="L594" i="41"/>
  <c r="M594" i="41"/>
  <c r="K594" i="41"/>
  <c r="P606" i="44"/>
  <c r="Q606" i="44" s="1"/>
  <c r="R606" i="44" s="1"/>
  <c r="O607" i="44"/>
  <c r="N605" i="44" a="1"/>
  <c r="E605" i="44" a="1"/>
  <c r="K604" i="44"/>
  <c r="E595" i="41"/>
  <c r="G604" i="44"/>
  <c r="L604" i="44"/>
  <c r="H593" i="41" a="1"/>
  <c r="G593" i="41" a="1"/>
  <c r="E606" i="44" l="1" a="1"/>
  <c r="N606" i="44" a="1"/>
  <c r="O608" i="44"/>
  <c r="P607" i="44"/>
  <c r="Q607" i="44" s="1"/>
  <c r="R607" i="44" s="1"/>
  <c r="G605" i="44"/>
  <c r="K605" i="44"/>
  <c r="E596" i="41"/>
  <c r="L605" i="44"/>
  <c r="J595" i="41" a="1"/>
  <c r="L595" i="41"/>
  <c r="M595" i="41"/>
  <c r="K595" i="41"/>
  <c r="I595" i="41" a="1"/>
  <c r="H594" i="41" a="1"/>
  <c r="G594" i="41" a="1"/>
  <c r="E597" i="41" l="1"/>
  <c r="K606" i="44"/>
  <c r="G606" i="44"/>
  <c r="L606" i="44"/>
  <c r="O609" i="44"/>
  <c r="P608" i="44"/>
  <c r="Q608" i="44" s="1"/>
  <c r="R608" i="44" s="1"/>
  <c r="E607" i="44" a="1"/>
  <c r="N607" i="44" a="1"/>
  <c r="M596" i="41"/>
  <c r="L596" i="41"/>
  <c r="J596" i="41" a="1"/>
  <c r="I596" i="41" a="1"/>
  <c r="K596" i="41"/>
  <c r="H595" i="41" a="1"/>
  <c r="G595" i="41" a="1"/>
  <c r="M597" i="41" l="1"/>
  <c r="J597" i="41" a="1"/>
  <c r="I597" i="41" a="1"/>
  <c r="K597" i="41"/>
  <c r="L597" i="41"/>
  <c r="O610" i="44"/>
  <c r="P609" i="44"/>
  <c r="Q609" i="44" s="1"/>
  <c r="R609" i="44" s="1"/>
  <c r="N608" i="44" a="1"/>
  <c r="E608" i="44" a="1"/>
  <c r="G607" i="44"/>
  <c r="E598" i="41"/>
  <c r="L607" i="44"/>
  <c r="K607" i="44"/>
  <c r="G596" i="41" a="1"/>
  <c r="H596" i="41" a="1"/>
  <c r="O611" i="44" l="1"/>
  <c r="P610" i="44"/>
  <c r="Q610" i="44" s="1"/>
  <c r="R610" i="44" s="1"/>
  <c r="N609" i="44" a="1"/>
  <c r="E609" i="44" a="1"/>
  <c r="G608" i="44"/>
  <c r="L608" i="44"/>
  <c r="E599" i="41"/>
  <c r="K608" i="44"/>
  <c r="K598" i="41"/>
  <c r="M598" i="41"/>
  <c r="I598" i="41" a="1"/>
  <c r="J598" i="41" a="1"/>
  <c r="L598" i="41"/>
  <c r="G597" i="41" a="1"/>
  <c r="H597" i="41" a="1"/>
  <c r="P611" i="44" l="1"/>
  <c r="Q611" i="44" s="1"/>
  <c r="R611" i="44" s="1"/>
  <c r="O612" i="44"/>
  <c r="E610" i="44" a="1"/>
  <c r="N610" i="44" a="1"/>
  <c r="G609" i="44"/>
  <c r="K609" i="44"/>
  <c r="L609" i="44"/>
  <c r="E600" i="41"/>
  <c r="K599" i="41"/>
  <c r="I599" i="41" a="1"/>
  <c r="L599" i="41"/>
  <c r="M599" i="41"/>
  <c r="J599" i="41" a="1"/>
  <c r="H598" i="41" a="1"/>
  <c r="G598" i="41" a="1"/>
  <c r="E611" i="44" l="1" a="1"/>
  <c r="N611" i="44" a="1"/>
  <c r="P612" i="44"/>
  <c r="Q612" i="44" s="1"/>
  <c r="R612" i="44" s="1"/>
  <c r="O613" i="44"/>
  <c r="G610" i="44"/>
  <c r="E601" i="41"/>
  <c r="K610" i="44"/>
  <c r="L610" i="44"/>
  <c r="K600" i="41"/>
  <c r="J600" i="41" a="1"/>
  <c r="L600" i="41"/>
  <c r="I600" i="41" a="1"/>
  <c r="M600" i="41"/>
  <c r="H599" i="41" a="1"/>
  <c r="G599" i="41" a="1"/>
  <c r="K611" i="44" l="1"/>
  <c r="L611" i="44"/>
  <c r="G611" i="44"/>
  <c r="E602" i="41"/>
  <c r="E612" i="44" a="1"/>
  <c r="N612" i="44" a="1"/>
  <c r="O614" i="44"/>
  <c r="P613" i="44"/>
  <c r="Q613" i="44" s="1"/>
  <c r="R613" i="44" s="1"/>
  <c r="M601" i="41"/>
  <c r="K601" i="41"/>
  <c r="L601" i="41"/>
  <c r="I601" i="41" a="1"/>
  <c r="J601" i="41" a="1"/>
  <c r="H600" i="41" a="1"/>
  <c r="G600" i="41" a="1"/>
  <c r="M602" i="41" l="1"/>
  <c r="J602" i="41" a="1"/>
  <c r="I602" i="41" a="1"/>
  <c r="L602" i="41"/>
  <c r="K602" i="41"/>
  <c r="G612" i="44"/>
  <c r="E603" i="41"/>
  <c r="K612" i="44"/>
  <c r="L612" i="44"/>
  <c r="O615" i="44"/>
  <c r="P614" i="44"/>
  <c r="Q614" i="44" s="1"/>
  <c r="R614" i="44" s="1"/>
  <c r="N613" i="44" a="1"/>
  <c r="E613" i="44" a="1"/>
  <c r="H601" i="41" a="1"/>
  <c r="G601" i="41" a="1"/>
  <c r="K603" i="41" l="1"/>
  <c r="L603" i="41"/>
  <c r="I603" i="41" a="1"/>
  <c r="M603" i="41"/>
  <c r="J603" i="41" a="1"/>
  <c r="O616" i="44"/>
  <c r="P615" i="44"/>
  <c r="Q615" i="44" s="1"/>
  <c r="R615" i="44" s="1"/>
  <c r="E614" i="44" a="1"/>
  <c r="N614" i="44" a="1"/>
  <c r="G613" i="44"/>
  <c r="L613" i="44"/>
  <c r="E604" i="41"/>
  <c r="K613" i="44"/>
  <c r="G602" i="41" a="1"/>
  <c r="H602" i="41" a="1"/>
  <c r="P616" i="44" l="1"/>
  <c r="Q616" i="44" s="1"/>
  <c r="R616" i="44" s="1"/>
  <c r="O617" i="44"/>
  <c r="N615" i="44" a="1"/>
  <c r="E615" i="44" a="1"/>
  <c r="L614" i="44"/>
  <c r="G614" i="44"/>
  <c r="K614" i="44"/>
  <c r="E605" i="41"/>
  <c r="I604" i="41" a="1"/>
  <c r="J604" i="41" a="1"/>
  <c r="M604" i="41"/>
  <c r="K604" i="41"/>
  <c r="L604" i="41"/>
  <c r="H603" i="41" a="1"/>
  <c r="G603" i="41" a="1"/>
  <c r="N616" i="44" l="1" a="1"/>
  <c r="E616" i="44" a="1"/>
  <c r="O618" i="44"/>
  <c r="P617" i="44"/>
  <c r="Q617" i="44" s="1"/>
  <c r="R617" i="44" s="1"/>
  <c r="E606" i="41"/>
  <c r="K615" i="44"/>
  <c r="G615" i="44"/>
  <c r="L615" i="44"/>
  <c r="J605" i="41" a="1"/>
  <c r="K605" i="41"/>
  <c r="I605" i="41" a="1"/>
  <c r="L605" i="41"/>
  <c r="M605" i="41"/>
  <c r="G604" i="41" a="1"/>
  <c r="H604" i="41" a="1"/>
  <c r="K616" i="44" l="1"/>
  <c r="L616" i="44"/>
  <c r="G616" i="44"/>
  <c r="E607" i="41"/>
  <c r="P618" i="44"/>
  <c r="Q618" i="44" s="1"/>
  <c r="R618" i="44" s="1"/>
  <c r="O619" i="44"/>
  <c r="N617" i="44" a="1"/>
  <c r="E617" i="44" a="1"/>
  <c r="K606" i="41"/>
  <c r="I606" i="41" a="1"/>
  <c r="M606" i="41"/>
  <c r="J606" i="41" a="1"/>
  <c r="L606" i="41"/>
  <c r="G605" i="41" a="1"/>
  <c r="H605" i="41" a="1"/>
  <c r="J607" i="41" l="1" a="1"/>
  <c r="M607" i="41"/>
  <c r="K607" i="41"/>
  <c r="I607" i="41" a="1"/>
  <c r="L607" i="41"/>
  <c r="N618" i="44" a="1"/>
  <c r="E618" i="44" a="1"/>
  <c r="P619" i="44"/>
  <c r="Q619" i="44" s="1"/>
  <c r="R619" i="44" s="1"/>
  <c r="O620" i="44"/>
  <c r="E608" i="41"/>
  <c r="K617" i="44"/>
  <c r="L617" i="44"/>
  <c r="G617" i="44"/>
  <c r="H606" i="41" a="1"/>
  <c r="G606" i="41" a="1"/>
  <c r="G618" i="44" l="1"/>
  <c r="K618" i="44"/>
  <c r="L618" i="44"/>
  <c r="E609" i="41"/>
  <c r="E619" i="44" a="1"/>
  <c r="N619" i="44" a="1"/>
  <c r="P620" i="44"/>
  <c r="Q620" i="44" s="1"/>
  <c r="R620" i="44" s="1"/>
  <c r="O621" i="44"/>
  <c r="K608" i="41"/>
  <c r="M608" i="41"/>
  <c r="I608" i="41" a="1"/>
  <c r="J608" i="41" a="1"/>
  <c r="L608" i="41"/>
  <c r="G607" i="41" a="1"/>
  <c r="H607" i="41" a="1"/>
  <c r="I609" i="41" l="1" a="1"/>
  <c r="M609" i="41"/>
  <c r="L609" i="41"/>
  <c r="K609" i="41"/>
  <c r="J609" i="41" a="1"/>
  <c r="G619" i="44"/>
  <c r="L619" i="44"/>
  <c r="E610" i="41"/>
  <c r="K619" i="44"/>
  <c r="N620" i="44" a="1"/>
  <c r="E620" i="44" a="1"/>
  <c r="O622" i="44"/>
  <c r="P621" i="44"/>
  <c r="Q621" i="44" s="1"/>
  <c r="R621" i="44" s="1"/>
  <c r="H608" i="41" a="1"/>
  <c r="G608" i="41" a="1"/>
  <c r="M610" i="41" l="1"/>
  <c r="J610" i="41" a="1"/>
  <c r="K610" i="41"/>
  <c r="L610" i="41"/>
  <c r="I610" i="41" a="1"/>
  <c r="L620" i="44"/>
  <c r="K620" i="44"/>
  <c r="E611" i="41"/>
  <c r="G620" i="44"/>
  <c r="O623" i="44"/>
  <c r="P622" i="44"/>
  <c r="Q622" i="44" s="1"/>
  <c r="R622" i="44" s="1"/>
  <c r="E621" i="44" a="1"/>
  <c r="N621" i="44" a="1"/>
  <c r="G609" i="41" a="1"/>
  <c r="H609" i="41" a="1"/>
  <c r="L611" i="41" l="1"/>
  <c r="K611" i="41"/>
  <c r="I611" i="41" a="1"/>
  <c r="J611" i="41" a="1"/>
  <c r="M611" i="41"/>
  <c r="O624" i="44"/>
  <c r="P623" i="44"/>
  <c r="Q623" i="44" s="1"/>
  <c r="R623" i="44" s="1"/>
  <c r="N622" i="44" a="1"/>
  <c r="E622" i="44" a="1"/>
  <c r="K621" i="44"/>
  <c r="L621" i="44"/>
  <c r="E612" i="41"/>
  <c r="G621" i="44"/>
  <c r="H610" i="41" a="1"/>
  <c r="G610" i="41" a="1"/>
  <c r="O625" i="44" l="1"/>
  <c r="P624" i="44"/>
  <c r="Q624" i="44" s="1"/>
  <c r="R624" i="44" s="1"/>
  <c r="E623" i="44" a="1"/>
  <c r="N623" i="44" a="1"/>
  <c r="E613" i="41"/>
  <c r="K622" i="44"/>
  <c r="G622" i="44"/>
  <c r="L622" i="44"/>
  <c r="I612" i="41" a="1"/>
  <c r="M612" i="41"/>
  <c r="L612" i="41"/>
  <c r="J612" i="41" a="1"/>
  <c r="K612" i="41"/>
  <c r="H611" i="41" a="1"/>
  <c r="G611" i="41" a="1"/>
  <c r="O626" i="44" l="1"/>
  <c r="P625" i="44"/>
  <c r="Q625" i="44" s="1"/>
  <c r="R625" i="44" s="1"/>
  <c r="E624" i="44" a="1"/>
  <c r="N624" i="44" a="1"/>
  <c r="E614" i="41"/>
  <c r="G623" i="44"/>
  <c r="K623" i="44"/>
  <c r="L623" i="44"/>
  <c r="K613" i="41"/>
  <c r="M613" i="41"/>
  <c r="I613" i="41" a="1"/>
  <c r="J613" i="41" a="1"/>
  <c r="L613" i="41"/>
  <c r="H612" i="41" a="1"/>
  <c r="G612" i="41" a="1"/>
  <c r="O627" i="44" l="1"/>
  <c r="P626" i="44"/>
  <c r="Q626" i="44" s="1"/>
  <c r="R626" i="44" s="1"/>
  <c r="E625" i="44" a="1"/>
  <c r="N625" i="44" a="1"/>
  <c r="K624" i="44"/>
  <c r="E615" i="41"/>
  <c r="L624" i="44"/>
  <c r="G624" i="44"/>
  <c r="J614" i="41" a="1"/>
  <c r="L614" i="41"/>
  <c r="K614" i="41"/>
  <c r="I614" i="41" a="1"/>
  <c r="M614" i="41"/>
  <c r="H613" i="41" a="1"/>
  <c r="G613" i="41" a="1"/>
  <c r="O628" i="44" l="1"/>
  <c r="P627" i="44"/>
  <c r="Q627" i="44" s="1"/>
  <c r="R627" i="44" s="1"/>
  <c r="N626" i="44" a="1"/>
  <c r="E626" i="44" a="1"/>
  <c r="E616" i="41"/>
  <c r="L625" i="44"/>
  <c r="K625" i="44"/>
  <c r="G625" i="44"/>
  <c r="L615" i="41"/>
  <c r="M615" i="41"/>
  <c r="I615" i="41" a="1"/>
  <c r="J615" i="41" a="1"/>
  <c r="K615" i="41"/>
  <c r="G614" i="41" a="1"/>
  <c r="H614" i="41" a="1"/>
  <c r="O629" i="44" l="1"/>
  <c r="P628" i="44"/>
  <c r="Q628" i="44" s="1"/>
  <c r="R628" i="44" s="1"/>
  <c r="N627" i="44" a="1"/>
  <c r="E627" i="44" a="1"/>
  <c r="E617" i="41"/>
  <c r="L626" i="44"/>
  <c r="K626" i="44"/>
  <c r="G626" i="44"/>
  <c r="L616" i="41"/>
  <c r="K616" i="41"/>
  <c r="I616" i="41" a="1"/>
  <c r="M616" i="41"/>
  <c r="J616" i="41" a="1"/>
  <c r="G615" i="41" a="1"/>
  <c r="H615" i="41" a="1"/>
  <c r="P629" i="44" l="1"/>
  <c r="Q629" i="44" s="1"/>
  <c r="R629" i="44" s="1"/>
  <c r="O630" i="44"/>
  <c r="N628" i="44" a="1"/>
  <c r="E628" i="44" a="1"/>
  <c r="E618" i="41"/>
  <c r="G627" i="44"/>
  <c r="L627" i="44"/>
  <c r="K627" i="44"/>
  <c r="J617" i="41" a="1"/>
  <c r="M617" i="41"/>
  <c r="L617" i="41"/>
  <c r="K617" i="41"/>
  <c r="I617" i="41" a="1"/>
  <c r="H616" i="41" a="1"/>
  <c r="G616" i="41" a="1"/>
  <c r="E629" i="44" l="1" a="1"/>
  <c r="N629" i="44" a="1"/>
  <c r="O631" i="44"/>
  <c r="P630" i="44"/>
  <c r="Q630" i="44" s="1"/>
  <c r="R630" i="44" s="1"/>
  <c r="G628" i="44"/>
  <c r="L628" i="44"/>
  <c r="K628" i="44"/>
  <c r="E619" i="41"/>
  <c r="K618" i="41"/>
  <c r="J618" i="41" a="1"/>
  <c r="M618" i="41"/>
  <c r="I618" i="41" a="1"/>
  <c r="L618" i="41"/>
  <c r="H617" i="41" a="1"/>
  <c r="G617" i="41" a="1"/>
  <c r="G629" i="44" l="1"/>
  <c r="E620" i="41"/>
  <c r="K629" i="44"/>
  <c r="L629" i="44"/>
  <c r="O632" i="44"/>
  <c r="P631" i="44"/>
  <c r="Q631" i="44" s="1"/>
  <c r="R631" i="44" s="1"/>
  <c r="N630" i="44" a="1"/>
  <c r="E630" i="44" a="1"/>
  <c r="I619" i="41" a="1"/>
  <c r="M619" i="41"/>
  <c r="J619" i="41" a="1"/>
  <c r="K619" i="41"/>
  <c r="L619" i="41"/>
  <c r="H618" i="41" a="1"/>
  <c r="G618" i="41" a="1"/>
  <c r="I620" i="41" l="1" a="1"/>
  <c r="K620" i="41"/>
  <c r="L620" i="41"/>
  <c r="J620" i="41" a="1"/>
  <c r="M620" i="41"/>
  <c r="O633" i="44"/>
  <c r="P632" i="44"/>
  <c r="Q632" i="44" s="1"/>
  <c r="R632" i="44" s="1"/>
  <c r="N631" i="44" a="1"/>
  <c r="E631" i="44" a="1"/>
  <c r="G630" i="44"/>
  <c r="K630" i="44"/>
  <c r="L630" i="44"/>
  <c r="E621" i="41"/>
  <c r="G619" i="41" a="1"/>
  <c r="H619" i="41" a="1"/>
  <c r="O634" i="44" l="1"/>
  <c r="P633" i="44"/>
  <c r="Q633" i="44" s="1"/>
  <c r="R633" i="44" s="1"/>
  <c r="N632" i="44" a="1"/>
  <c r="E632" i="44" a="1"/>
  <c r="E622" i="41"/>
  <c r="G631" i="44"/>
  <c r="L631" i="44"/>
  <c r="K631" i="44"/>
  <c r="L621" i="41"/>
  <c r="K621" i="41"/>
  <c r="M621" i="41"/>
  <c r="I621" i="41" a="1"/>
  <c r="J621" i="41" a="1"/>
  <c r="G620" i="41" a="1"/>
  <c r="H620" i="41" a="1"/>
  <c r="O635" i="44" l="1"/>
  <c r="P634" i="44"/>
  <c r="Q634" i="44" s="1"/>
  <c r="R634" i="44" s="1"/>
  <c r="N633" i="44" a="1"/>
  <c r="E633" i="44" a="1"/>
  <c r="G632" i="44"/>
  <c r="L632" i="44"/>
  <c r="E623" i="41"/>
  <c r="K632" i="44"/>
  <c r="I622" i="41" a="1"/>
  <c r="L622" i="41"/>
  <c r="J622" i="41" a="1"/>
  <c r="K622" i="41"/>
  <c r="M622" i="41"/>
  <c r="G621" i="41" a="1"/>
  <c r="H621" i="41" a="1"/>
  <c r="O636" i="44" l="1"/>
  <c r="P635" i="44"/>
  <c r="Q635" i="44" s="1"/>
  <c r="R635" i="44" s="1"/>
  <c r="N634" i="44" a="1"/>
  <c r="E634" i="44" a="1"/>
  <c r="E624" i="41"/>
  <c r="L633" i="44"/>
  <c r="K633" i="44"/>
  <c r="G633" i="44"/>
  <c r="I623" i="41" a="1"/>
  <c r="M623" i="41"/>
  <c r="J623" i="41" a="1"/>
  <c r="L623" i="41"/>
  <c r="K623" i="41"/>
  <c r="H622" i="41" a="1"/>
  <c r="G622" i="41" a="1"/>
  <c r="O637" i="44" l="1"/>
  <c r="P636" i="44"/>
  <c r="Q636" i="44" s="1"/>
  <c r="R636" i="44" s="1"/>
  <c r="E635" i="44" a="1"/>
  <c r="N635" i="44" a="1"/>
  <c r="E625" i="41"/>
  <c r="G634" i="44"/>
  <c r="K634" i="44"/>
  <c r="L634" i="44"/>
  <c r="K624" i="41"/>
  <c r="I624" i="41" a="1"/>
  <c r="M624" i="41"/>
  <c r="L624" i="41"/>
  <c r="J624" i="41" a="1"/>
  <c r="G623" i="41" a="1"/>
  <c r="H623" i="41" a="1"/>
  <c r="P637" i="44" l="1"/>
  <c r="Q637" i="44" s="1"/>
  <c r="R637" i="44" s="1"/>
  <c r="O638" i="44"/>
  <c r="E636" i="44" a="1"/>
  <c r="N636" i="44" a="1"/>
  <c r="L635" i="44"/>
  <c r="E626" i="41"/>
  <c r="K635" i="44"/>
  <c r="G635" i="44"/>
  <c r="L625" i="41"/>
  <c r="J625" i="41" a="1"/>
  <c r="M625" i="41"/>
  <c r="I625" i="41" a="1"/>
  <c r="K625" i="41"/>
  <c r="G624" i="41" a="1"/>
  <c r="H624" i="41" a="1"/>
  <c r="E637" i="44" l="1" a="1"/>
  <c r="N637" i="44" a="1"/>
  <c r="O639" i="44"/>
  <c r="P638" i="44"/>
  <c r="Q638" i="44" s="1"/>
  <c r="R638" i="44" s="1"/>
  <c r="L636" i="44"/>
  <c r="E627" i="41"/>
  <c r="G636" i="44"/>
  <c r="K636" i="44"/>
  <c r="I626" i="41" a="1"/>
  <c r="M626" i="41"/>
  <c r="K626" i="41"/>
  <c r="J626" i="41" a="1"/>
  <c r="L626" i="41"/>
  <c r="H625" i="41" a="1"/>
  <c r="G625" i="41" a="1"/>
  <c r="K637" i="44" l="1"/>
  <c r="G637" i="44"/>
  <c r="L637" i="44"/>
  <c r="E628" i="41"/>
  <c r="O640" i="44"/>
  <c r="P639" i="44"/>
  <c r="Q639" i="44" s="1"/>
  <c r="R639" i="44" s="1"/>
  <c r="E638" i="44" a="1"/>
  <c r="N638" i="44" a="1"/>
  <c r="K627" i="41"/>
  <c r="M627" i="41"/>
  <c r="L627" i="41"/>
  <c r="I627" i="41" a="1"/>
  <c r="J627" i="41" a="1"/>
  <c r="G626" i="41" a="1"/>
  <c r="H626" i="41" a="1"/>
  <c r="K628" i="41" l="1"/>
  <c r="I628" i="41" a="1"/>
  <c r="M628" i="41"/>
  <c r="L628" i="41"/>
  <c r="J628" i="41" a="1"/>
  <c r="O641" i="44"/>
  <c r="P640" i="44"/>
  <c r="Q640" i="44" s="1"/>
  <c r="R640" i="44" s="1"/>
  <c r="N639" i="44" a="1"/>
  <c r="E639" i="44" a="1"/>
  <c r="K638" i="44"/>
  <c r="E629" i="41"/>
  <c r="L638" i="44"/>
  <c r="G638" i="44"/>
  <c r="G627" i="41" a="1"/>
  <c r="H627" i="41" a="1"/>
  <c r="O642" i="44" l="1"/>
  <c r="P641" i="44"/>
  <c r="Q641" i="44" s="1"/>
  <c r="R641" i="44" s="1"/>
  <c r="N640" i="44" a="1"/>
  <c r="E640" i="44" a="1"/>
  <c r="G639" i="44"/>
  <c r="E630" i="41"/>
  <c r="L639" i="44"/>
  <c r="K639" i="44"/>
  <c r="M629" i="41"/>
  <c r="J629" i="41" a="1"/>
  <c r="L629" i="41"/>
  <c r="K629" i="41"/>
  <c r="I629" i="41" a="1"/>
  <c r="G628" i="41" a="1"/>
  <c r="H628" i="41" a="1"/>
  <c r="O643" i="44" l="1"/>
  <c r="P642" i="44"/>
  <c r="Q642" i="44" s="1"/>
  <c r="R642" i="44" s="1"/>
  <c r="E641" i="44" a="1"/>
  <c r="N641" i="44" a="1"/>
  <c r="K640" i="44"/>
  <c r="G640" i="44"/>
  <c r="L640" i="44"/>
  <c r="E631" i="41"/>
  <c r="J630" i="41" a="1"/>
  <c r="M630" i="41"/>
  <c r="I630" i="41" a="1"/>
  <c r="K630" i="41"/>
  <c r="L630" i="41"/>
  <c r="G629" i="41" a="1"/>
  <c r="H629" i="41" a="1"/>
  <c r="O644" i="44" l="1"/>
  <c r="P643" i="44"/>
  <c r="Q643" i="44" s="1"/>
  <c r="R643" i="44" s="1"/>
  <c r="E642" i="44" a="1"/>
  <c r="N642" i="44" a="1"/>
  <c r="K641" i="44"/>
  <c r="L641" i="44"/>
  <c r="G641" i="44"/>
  <c r="E632" i="41"/>
  <c r="L631" i="41"/>
  <c r="K631" i="41"/>
  <c r="I631" i="41" a="1"/>
  <c r="M631" i="41"/>
  <c r="J631" i="41" a="1"/>
  <c r="H630" i="41" a="1"/>
  <c r="G630" i="41" a="1"/>
  <c r="P644" i="44" l="1"/>
  <c r="Q644" i="44" s="1"/>
  <c r="R644" i="44" s="1"/>
  <c r="O645" i="44"/>
  <c r="N643" i="44" a="1"/>
  <c r="E643" i="44" a="1"/>
  <c r="G642" i="44"/>
  <c r="E633" i="41"/>
  <c r="L642" i="44"/>
  <c r="K642" i="44"/>
  <c r="M632" i="41"/>
  <c r="K632" i="41"/>
  <c r="J632" i="41" a="1"/>
  <c r="I632" i="41" a="1"/>
  <c r="L632" i="41"/>
  <c r="H631" i="41" a="1"/>
  <c r="G631" i="41" a="1"/>
  <c r="N644" i="44" l="1" a="1"/>
  <c r="E644" i="44" a="1"/>
  <c r="O646" i="44"/>
  <c r="P645" i="44"/>
  <c r="Q645" i="44" s="1"/>
  <c r="R645" i="44" s="1"/>
  <c r="L643" i="44"/>
  <c r="G643" i="44"/>
  <c r="E634" i="41"/>
  <c r="K643" i="44"/>
  <c r="J633" i="41" a="1"/>
  <c r="L633" i="41"/>
  <c r="K633" i="41"/>
  <c r="I633" i="41" a="1"/>
  <c r="M633" i="41"/>
  <c r="H632" i="41" a="1"/>
  <c r="G632" i="41" a="1"/>
  <c r="K644" i="44" l="1"/>
  <c r="L644" i="44"/>
  <c r="G644" i="44"/>
  <c r="E635" i="41"/>
  <c r="O647" i="44"/>
  <c r="P646" i="44"/>
  <c r="Q646" i="44" s="1"/>
  <c r="R646" i="44" s="1"/>
  <c r="E645" i="44" a="1"/>
  <c r="N645" i="44" a="1"/>
  <c r="I634" i="41" a="1"/>
  <c r="K634" i="41"/>
  <c r="L634" i="41"/>
  <c r="J634" i="41" a="1"/>
  <c r="M634" i="41"/>
  <c r="H633" i="41" a="1"/>
  <c r="G633" i="41" a="1"/>
  <c r="J635" i="41" l="1" a="1"/>
  <c r="K635" i="41"/>
  <c r="M635" i="41"/>
  <c r="L635" i="41"/>
  <c r="I635" i="41" a="1"/>
  <c r="O648" i="44"/>
  <c r="P647" i="44"/>
  <c r="Q647" i="44" s="1"/>
  <c r="R647" i="44" s="1"/>
  <c r="E646" i="44" a="1"/>
  <c r="N646" i="44" a="1"/>
  <c r="K645" i="44"/>
  <c r="E636" i="41"/>
  <c r="G645" i="44"/>
  <c r="L645" i="44"/>
  <c r="G634" i="41" a="1"/>
  <c r="H634" i="41" a="1"/>
  <c r="O649" i="44" l="1"/>
  <c r="P648" i="44"/>
  <c r="Q648" i="44" s="1"/>
  <c r="R648" i="44" s="1"/>
  <c r="E647" i="44" a="1"/>
  <c r="N647" i="44" a="1"/>
  <c r="L646" i="44"/>
  <c r="E637" i="41"/>
  <c r="K646" i="44"/>
  <c r="G646" i="44"/>
  <c r="J636" i="41" a="1"/>
  <c r="K636" i="41"/>
  <c r="M636" i="41"/>
  <c r="I636" i="41" a="1"/>
  <c r="L636" i="41"/>
  <c r="G635" i="41" a="1"/>
  <c r="H635" i="41" a="1"/>
  <c r="O650" i="44" l="1"/>
  <c r="P649" i="44"/>
  <c r="Q649" i="44" s="1"/>
  <c r="R649" i="44" s="1"/>
  <c r="N648" i="44" a="1"/>
  <c r="E648" i="44" a="1"/>
  <c r="L647" i="44"/>
  <c r="E638" i="41"/>
  <c r="G647" i="44"/>
  <c r="K647" i="44"/>
  <c r="L637" i="41"/>
  <c r="M637" i="41"/>
  <c r="I637" i="41" a="1"/>
  <c r="J637" i="41" a="1"/>
  <c r="K637" i="41"/>
  <c r="H636" i="41" a="1"/>
  <c r="G636" i="41" a="1"/>
  <c r="O651" i="44" l="1"/>
  <c r="P650" i="44"/>
  <c r="Q650" i="44" s="1"/>
  <c r="R650" i="44" s="1"/>
  <c r="E649" i="44" a="1"/>
  <c r="N649" i="44" a="1"/>
  <c r="K648" i="44"/>
  <c r="G648" i="44"/>
  <c r="L648" i="44"/>
  <c r="E639" i="41"/>
  <c r="L638" i="41"/>
  <c r="K638" i="41"/>
  <c r="J638" i="41" a="1"/>
  <c r="M638" i="41"/>
  <c r="I638" i="41" a="1"/>
  <c r="G637" i="41" a="1"/>
  <c r="H637" i="41" a="1"/>
  <c r="O652" i="44" l="1"/>
  <c r="P651" i="44"/>
  <c r="Q651" i="44" s="1"/>
  <c r="R651" i="44" s="1"/>
  <c r="N650" i="44" a="1"/>
  <c r="E650" i="44" a="1"/>
  <c r="K649" i="44"/>
  <c r="G649" i="44"/>
  <c r="L649" i="44"/>
  <c r="E640" i="41"/>
  <c r="J639" i="41" a="1"/>
  <c r="M639" i="41"/>
  <c r="L639" i="41"/>
  <c r="K639" i="41"/>
  <c r="I639" i="41" a="1"/>
  <c r="G638" i="41" a="1"/>
  <c r="H638" i="41" a="1"/>
  <c r="O653" i="44" l="1"/>
  <c r="P652" i="44"/>
  <c r="Q652" i="44" s="1"/>
  <c r="R652" i="44" s="1"/>
  <c r="N651" i="44" a="1"/>
  <c r="E651" i="44" a="1"/>
  <c r="E641" i="41"/>
  <c r="L650" i="44"/>
  <c r="K650" i="44"/>
  <c r="G650" i="44"/>
  <c r="I640" i="41" a="1"/>
  <c r="L640" i="41"/>
  <c r="K640" i="41"/>
  <c r="J640" i="41" a="1"/>
  <c r="M640" i="41"/>
  <c r="H639" i="41" a="1"/>
  <c r="G639" i="41" a="1"/>
  <c r="O654" i="44" l="1"/>
  <c r="P653" i="44"/>
  <c r="Q653" i="44" s="1"/>
  <c r="R653" i="44" s="1"/>
  <c r="N652" i="44" a="1"/>
  <c r="E652" i="44" a="1"/>
  <c r="G651" i="44"/>
  <c r="L651" i="44"/>
  <c r="E642" i="41"/>
  <c r="K651" i="44"/>
  <c r="I641" i="41" a="1"/>
  <c r="K641" i="41"/>
  <c r="L641" i="41"/>
  <c r="M641" i="41"/>
  <c r="J641" i="41" a="1"/>
  <c r="G640" i="41" a="1"/>
  <c r="H640" i="41" a="1"/>
  <c r="P654" i="44" l="1"/>
  <c r="Q654" i="44" s="1"/>
  <c r="R654" i="44" s="1"/>
  <c r="O655" i="44"/>
  <c r="E653" i="44" a="1"/>
  <c r="N653" i="44" a="1"/>
  <c r="L652" i="44"/>
  <c r="G652" i="44"/>
  <c r="K652" i="44"/>
  <c r="E643" i="41"/>
  <c r="I642" i="41" a="1"/>
  <c r="M642" i="41"/>
  <c r="J642" i="41" a="1"/>
  <c r="L642" i="41"/>
  <c r="K642" i="41"/>
  <c r="H641" i="41" a="1"/>
  <c r="G641" i="41" a="1"/>
  <c r="E654" i="44" l="1" a="1"/>
  <c r="N654" i="44" a="1"/>
  <c r="O656" i="44"/>
  <c r="P655" i="44"/>
  <c r="Q655" i="44" s="1"/>
  <c r="R655" i="44" s="1"/>
  <c r="L653" i="44"/>
  <c r="E644" i="41"/>
  <c r="K653" i="44"/>
  <c r="G653" i="44"/>
  <c r="K643" i="41"/>
  <c r="L643" i="41"/>
  <c r="M643" i="41"/>
  <c r="J643" i="41" a="1"/>
  <c r="I643" i="41" a="1"/>
  <c r="G642" i="41" a="1"/>
  <c r="H642" i="41" a="1"/>
  <c r="K654" i="44" l="1"/>
  <c r="E645" i="41"/>
  <c r="G654" i="44"/>
  <c r="L654" i="44"/>
  <c r="O657" i="44"/>
  <c r="P656" i="44"/>
  <c r="Q656" i="44" s="1"/>
  <c r="R656" i="44" s="1"/>
  <c r="N655" i="44" a="1"/>
  <c r="E655" i="44" a="1"/>
  <c r="M644" i="41"/>
  <c r="I644" i="41" a="1"/>
  <c r="J644" i="41" a="1"/>
  <c r="K644" i="41"/>
  <c r="L644" i="41"/>
  <c r="H643" i="41" a="1"/>
  <c r="G643" i="41" a="1"/>
  <c r="J645" i="41" l="1" a="1"/>
  <c r="I645" i="41" a="1"/>
  <c r="L645" i="41"/>
  <c r="K645" i="41"/>
  <c r="M645" i="41"/>
  <c r="O658" i="44"/>
  <c r="P657" i="44"/>
  <c r="Q657" i="44" s="1"/>
  <c r="R657" i="44" s="1"/>
  <c r="E656" i="44" a="1"/>
  <c r="N656" i="44" a="1"/>
  <c r="E646" i="41"/>
  <c r="L655" i="44"/>
  <c r="G655" i="44"/>
  <c r="K655" i="44"/>
  <c r="G644" i="41" a="1"/>
  <c r="H644" i="41" a="1"/>
  <c r="O659" i="44" l="1"/>
  <c r="P658" i="44"/>
  <c r="Q658" i="44" s="1"/>
  <c r="R658" i="44" s="1"/>
  <c r="E657" i="44" a="1"/>
  <c r="N657" i="44" a="1"/>
  <c r="K656" i="44"/>
  <c r="G656" i="44"/>
  <c r="E647" i="41"/>
  <c r="L656" i="44"/>
  <c r="J646" i="41" a="1"/>
  <c r="M646" i="41"/>
  <c r="K646" i="41"/>
  <c r="L646" i="41"/>
  <c r="I646" i="41" a="1"/>
  <c r="H645" i="41" a="1"/>
  <c r="G645" i="41" a="1"/>
  <c r="O660" i="44" l="1"/>
  <c r="P659" i="44"/>
  <c r="Q659" i="44" s="1"/>
  <c r="R659" i="44" s="1"/>
  <c r="E658" i="44" a="1"/>
  <c r="N658" i="44" a="1"/>
  <c r="L657" i="44"/>
  <c r="G657" i="44"/>
  <c r="E648" i="41"/>
  <c r="K657" i="44"/>
  <c r="J647" i="41" a="1"/>
  <c r="L647" i="41"/>
  <c r="M647" i="41"/>
  <c r="I647" i="41" a="1"/>
  <c r="K647" i="41"/>
  <c r="H646" i="41" a="1"/>
  <c r="G646" i="41" a="1"/>
  <c r="O661" i="44" l="1"/>
  <c r="P660" i="44"/>
  <c r="Q660" i="44" s="1"/>
  <c r="R660" i="44" s="1"/>
  <c r="N659" i="44" a="1"/>
  <c r="E659" i="44" a="1"/>
  <c r="K658" i="44"/>
  <c r="L658" i="44"/>
  <c r="E649" i="41"/>
  <c r="G658" i="44"/>
  <c r="J648" i="41" a="1"/>
  <c r="L648" i="41"/>
  <c r="K648" i="41"/>
  <c r="I648" i="41" a="1"/>
  <c r="M648" i="41"/>
  <c r="H647" i="41" a="1"/>
  <c r="G647" i="41" a="1"/>
  <c r="O662" i="44" l="1"/>
  <c r="P661" i="44"/>
  <c r="Q661" i="44" s="1"/>
  <c r="R661" i="44" s="1"/>
  <c r="N660" i="44" a="1"/>
  <c r="E660" i="44" a="1"/>
  <c r="E650" i="41"/>
  <c r="L659" i="44"/>
  <c r="K659" i="44"/>
  <c r="G659" i="44"/>
  <c r="K649" i="41"/>
  <c r="M649" i="41"/>
  <c r="I649" i="41" a="1"/>
  <c r="L649" i="41"/>
  <c r="J649" i="41" a="1"/>
  <c r="G648" i="41" a="1"/>
  <c r="H648" i="41" a="1"/>
  <c r="O663" i="44" l="1"/>
  <c r="P662" i="44"/>
  <c r="Q662" i="44" s="1"/>
  <c r="R662" i="44" s="1"/>
  <c r="E661" i="44" a="1"/>
  <c r="N661" i="44" a="1"/>
  <c r="E651" i="41"/>
  <c r="G660" i="44"/>
  <c r="K660" i="44"/>
  <c r="L660" i="44"/>
  <c r="I650" i="41" a="1"/>
  <c r="J650" i="41" a="1"/>
  <c r="K650" i="41"/>
  <c r="M650" i="41"/>
  <c r="L650" i="41"/>
  <c r="G649" i="41" a="1"/>
  <c r="H649" i="41" a="1"/>
  <c r="P663" i="44" l="1"/>
  <c r="Q663" i="44" s="1"/>
  <c r="R663" i="44" s="1"/>
  <c r="O664" i="44"/>
  <c r="N662" i="44" a="1"/>
  <c r="E662" i="44" a="1"/>
  <c r="K661" i="44"/>
  <c r="L661" i="44"/>
  <c r="G661" i="44"/>
  <c r="E652" i="41"/>
  <c r="K651" i="41"/>
  <c r="M651" i="41"/>
  <c r="I651" i="41" a="1"/>
  <c r="J651" i="41" a="1"/>
  <c r="L651" i="41"/>
  <c r="G650" i="41" a="1"/>
  <c r="H650" i="41" a="1"/>
  <c r="N663" i="44" l="1" a="1"/>
  <c r="E663" i="44" a="1"/>
  <c r="O665" i="44"/>
  <c r="P664" i="44"/>
  <c r="Q664" i="44" s="1"/>
  <c r="R664" i="44" s="1"/>
  <c r="E653" i="41"/>
  <c r="L662" i="44"/>
  <c r="K662" i="44"/>
  <c r="G662" i="44"/>
  <c r="M652" i="41"/>
  <c r="K652" i="41"/>
  <c r="L652" i="41"/>
  <c r="I652" i="41" a="1"/>
  <c r="J652" i="41" a="1"/>
  <c r="G651" i="41" a="1"/>
  <c r="H651" i="41" a="1"/>
  <c r="K663" i="44" l="1"/>
  <c r="L663" i="44"/>
  <c r="G663" i="44"/>
  <c r="E654" i="41"/>
  <c r="P665" i="44"/>
  <c r="Q665" i="44" s="1"/>
  <c r="R665" i="44" s="1"/>
  <c r="O666" i="44"/>
  <c r="N664" i="44" a="1"/>
  <c r="E664" i="44" a="1"/>
  <c r="M653" i="41"/>
  <c r="J653" i="41" a="1"/>
  <c r="L653" i="41"/>
  <c r="I653" i="41" a="1"/>
  <c r="K653" i="41"/>
  <c r="G652" i="41" a="1"/>
  <c r="H652" i="41" a="1"/>
  <c r="L654" i="41" l="1"/>
  <c r="K654" i="41"/>
  <c r="I654" i="41" a="1"/>
  <c r="M654" i="41"/>
  <c r="J654" i="41" a="1"/>
  <c r="N665" i="44" a="1"/>
  <c r="E665" i="44" a="1"/>
  <c r="O667" i="44"/>
  <c r="P666" i="44"/>
  <c r="Q666" i="44" s="1"/>
  <c r="R666" i="44" s="1"/>
  <c r="E655" i="41"/>
  <c r="L664" i="44"/>
  <c r="G664" i="44"/>
  <c r="K664" i="44"/>
  <c r="H653" i="41" a="1"/>
  <c r="G653" i="41" a="1"/>
  <c r="G665" i="44" l="1"/>
  <c r="K665" i="44"/>
  <c r="L665" i="44"/>
  <c r="E656" i="41"/>
  <c r="O668" i="44"/>
  <c r="P667" i="44"/>
  <c r="Q667" i="44" s="1"/>
  <c r="R667" i="44" s="1"/>
  <c r="N666" i="44" a="1"/>
  <c r="E666" i="44" a="1"/>
  <c r="I655" i="41" a="1"/>
  <c r="M655" i="41"/>
  <c r="J655" i="41" a="1"/>
  <c r="L655" i="41"/>
  <c r="K655" i="41"/>
  <c r="H654" i="41" a="1"/>
  <c r="G654" i="41" a="1"/>
  <c r="J656" i="41" l="1" a="1"/>
  <c r="K656" i="41"/>
  <c r="M656" i="41"/>
  <c r="I656" i="41" a="1"/>
  <c r="L656" i="41"/>
  <c r="O669" i="44"/>
  <c r="P668" i="44"/>
  <c r="Q668" i="44" s="1"/>
  <c r="R668" i="44" s="1"/>
  <c r="N667" i="44" a="1"/>
  <c r="E667" i="44" a="1"/>
  <c r="K666" i="44"/>
  <c r="L666" i="44"/>
  <c r="G666" i="44"/>
  <c r="E657" i="41"/>
  <c r="G655" i="41" a="1"/>
  <c r="H655" i="41" a="1"/>
  <c r="P669" i="44" l="1"/>
  <c r="Q669" i="44" s="1"/>
  <c r="R669" i="44" s="1"/>
  <c r="O670" i="44"/>
  <c r="E668" i="44" a="1"/>
  <c r="N668" i="44" a="1"/>
  <c r="K667" i="44"/>
  <c r="L667" i="44"/>
  <c r="E658" i="41"/>
  <c r="G667" i="44"/>
  <c r="I657" i="41" a="1"/>
  <c r="L657" i="41"/>
  <c r="M657" i="41"/>
  <c r="J657" i="41" a="1"/>
  <c r="K657" i="41"/>
  <c r="G656" i="41" a="1"/>
  <c r="H656" i="41" a="1"/>
  <c r="N669" i="44" l="1" a="1"/>
  <c r="E669" i="44" a="1"/>
  <c r="O671" i="44"/>
  <c r="P670" i="44"/>
  <c r="Q670" i="44" s="1"/>
  <c r="R670" i="44" s="1"/>
  <c r="K668" i="44"/>
  <c r="G668" i="44"/>
  <c r="L668" i="44"/>
  <c r="E659" i="41"/>
  <c r="L658" i="41"/>
  <c r="M658" i="41"/>
  <c r="J658" i="41" a="1"/>
  <c r="I658" i="41" a="1"/>
  <c r="K658" i="41"/>
  <c r="G657" i="41" a="1"/>
  <c r="H657" i="41" a="1"/>
  <c r="G669" i="44" l="1"/>
  <c r="L669" i="44"/>
  <c r="K669" i="44"/>
  <c r="E660" i="41"/>
  <c r="O672" i="44"/>
  <c r="P671" i="44"/>
  <c r="Q671" i="44" s="1"/>
  <c r="R671" i="44" s="1"/>
  <c r="N670" i="44" a="1"/>
  <c r="E670" i="44" a="1"/>
  <c r="J659" i="41" a="1"/>
  <c r="K659" i="41"/>
  <c r="M659" i="41"/>
  <c r="I659" i="41" a="1"/>
  <c r="L659" i="41"/>
  <c r="G658" i="41" a="1"/>
  <c r="H658" i="41" a="1"/>
  <c r="I660" i="41" l="1" a="1"/>
  <c r="M660" i="41"/>
  <c r="L660" i="41"/>
  <c r="K660" i="41"/>
  <c r="J660" i="41" a="1"/>
  <c r="O673" i="44"/>
  <c r="P672" i="44"/>
  <c r="Q672" i="44" s="1"/>
  <c r="R672" i="44" s="1"/>
  <c r="E671" i="44" a="1"/>
  <c r="N671" i="44" a="1"/>
  <c r="K670" i="44"/>
  <c r="G670" i="44"/>
  <c r="E661" i="41"/>
  <c r="L670" i="44"/>
  <c r="H659" i="41" a="1"/>
  <c r="G659" i="41" a="1"/>
  <c r="O674" i="44" l="1"/>
  <c r="P673" i="44"/>
  <c r="Q673" i="44" s="1"/>
  <c r="R673" i="44" s="1"/>
  <c r="E672" i="44" a="1"/>
  <c r="N672" i="44" a="1"/>
  <c r="K671" i="44"/>
  <c r="L671" i="44"/>
  <c r="G671" i="44"/>
  <c r="E662" i="41"/>
  <c r="I661" i="41" a="1"/>
  <c r="K661" i="41"/>
  <c r="M661" i="41"/>
  <c r="L661" i="41"/>
  <c r="J661" i="41" a="1"/>
  <c r="H660" i="41" a="1"/>
  <c r="G660" i="41" a="1"/>
  <c r="O675" i="44" l="1"/>
  <c r="P674" i="44"/>
  <c r="Q674" i="44" s="1"/>
  <c r="R674" i="44" s="1"/>
  <c r="N673" i="44" a="1"/>
  <c r="E673" i="44" a="1"/>
  <c r="E663" i="41"/>
  <c r="G672" i="44"/>
  <c r="L672" i="44"/>
  <c r="K672" i="44"/>
  <c r="I662" i="41" a="1"/>
  <c r="M662" i="41"/>
  <c r="K662" i="41"/>
  <c r="L662" i="41"/>
  <c r="J662" i="41" a="1"/>
  <c r="G661" i="41" a="1"/>
  <c r="H661" i="41" a="1"/>
  <c r="O676" i="44" l="1"/>
  <c r="P675" i="44"/>
  <c r="Q675" i="44" s="1"/>
  <c r="R675" i="44" s="1"/>
  <c r="E674" i="44" a="1"/>
  <c r="N674" i="44" a="1"/>
  <c r="K673" i="44"/>
  <c r="L673" i="44"/>
  <c r="E664" i="41"/>
  <c r="G673" i="44"/>
  <c r="I663" i="41" a="1"/>
  <c r="J663" i="41" a="1"/>
  <c r="M663" i="41"/>
  <c r="K663" i="41"/>
  <c r="L663" i="41"/>
  <c r="G662" i="41" a="1"/>
  <c r="H662" i="41" a="1"/>
  <c r="O677" i="44" l="1"/>
  <c r="P676" i="44"/>
  <c r="Q676" i="44" s="1"/>
  <c r="R676" i="44" s="1"/>
  <c r="N675" i="44" a="1"/>
  <c r="E675" i="44" a="1"/>
  <c r="K674" i="44"/>
  <c r="E665" i="41"/>
  <c r="L674" i="44"/>
  <c r="G674" i="44"/>
  <c r="J664" i="41" a="1"/>
  <c r="K664" i="41"/>
  <c r="I664" i="41" a="1"/>
  <c r="L664" i="41"/>
  <c r="M664" i="41"/>
  <c r="G663" i="41" a="1"/>
  <c r="H663" i="41" a="1"/>
  <c r="O678" i="44" l="1"/>
  <c r="P677" i="44"/>
  <c r="Q677" i="44" s="1"/>
  <c r="R677" i="44" s="1"/>
  <c r="N676" i="44" a="1"/>
  <c r="E676" i="44" a="1"/>
  <c r="K675" i="44"/>
  <c r="E666" i="41"/>
  <c r="G675" i="44"/>
  <c r="L675" i="44"/>
  <c r="M665" i="41"/>
  <c r="K665" i="41"/>
  <c r="L665" i="41"/>
  <c r="J665" i="41" a="1"/>
  <c r="I665" i="41" a="1"/>
  <c r="G664" i="41" a="1"/>
  <c r="H664" i="41" a="1"/>
  <c r="O679" i="44" l="1"/>
  <c r="P678" i="44"/>
  <c r="Q678" i="44" s="1"/>
  <c r="R678" i="44" s="1"/>
  <c r="E677" i="44" a="1"/>
  <c r="N677" i="44" a="1"/>
  <c r="E667" i="41"/>
  <c r="G676" i="44"/>
  <c r="L676" i="44"/>
  <c r="K676" i="44"/>
  <c r="J666" i="41" a="1"/>
  <c r="L666" i="41"/>
  <c r="K666" i="41"/>
  <c r="I666" i="41" a="1"/>
  <c r="M666" i="41"/>
  <c r="H665" i="41" a="1"/>
  <c r="G665" i="41" a="1"/>
  <c r="P679" i="44" l="1"/>
  <c r="Q679" i="44" s="1"/>
  <c r="R679" i="44" s="1"/>
  <c r="O680" i="44"/>
  <c r="E678" i="44" a="1"/>
  <c r="N678" i="44" a="1"/>
  <c r="L677" i="44"/>
  <c r="E668" i="41"/>
  <c r="G677" i="44"/>
  <c r="K677" i="44"/>
  <c r="I667" i="41" a="1"/>
  <c r="M667" i="41"/>
  <c r="J667" i="41" a="1"/>
  <c r="K667" i="41"/>
  <c r="L667" i="41"/>
  <c r="G666" i="41" a="1"/>
  <c r="H666" i="41" a="1"/>
  <c r="N679" i="44" l="1" a="1"/>
  <c r="E679" i="44" a="1"/>
  <c r="O681" i="44"/>
  <c r="P680" i="44"/>
  <c r="Q680" i="44" s="1"/>
  <c r="R680" i="44" s="1"/>
  <c r="L678" i="44"/>
  <c r="G678" i="44"/>
  <c r="K678" i="44"/>
  <c r="E669" i="41"/>
  <c r="M668" i="41"/>
  <c r="K668" i="41"/>
  <c r="I668" i="41" a="1"/>
  <c r="L668" i="41"/>
  <c r="J668" i="41" a="1"/>
  <c r="H667" i="41" a="1"/>
  <c r="G667" i="41" a="1"/>
  <c r="K679" i="44" l="1"/>
  <c r="L679" i="44"/>
  <c r="E670" i="41"/>
  <c r="G679" i="44"/>
  <c r="P681" i="44"/>
  <c r="Q681" i="44" s="1"/>
  <c r="R681" i="44" s="1"/>
  <c r="O682" i="44"/>
  <c r="E680" i="44" a="1"/>
  <c r="N680" i="44" a="1"/>
  <c r="I669" i="41" a="1"/>
  <c r="M669" i="41"/>
  <c r="L669" i="41"/>
  <c r="K669" i="41"/>
  <c r="J669" i="41" a="1"/>
  <c r="G668" i="41" a="1"/>
  <c r="H668" i="41" a="1"/>
  <c r="J670" i="41" l="1" a="1"/>
  <c r="L670" i="41"/>
  <c r="I670" i="41" a="1"/>
  <c r="M670" i="41"/>
  <c r="K670" i="41"/>
  <c r="N681" i="44" a="1"/>
  <c r="E681" i="44" a="1"/>
  <c r="O683" i="44"/>
  <c r="P682" i="44"/>
  <c r="Q682" i="44" s="1"/>
  <c r="R682" i="44" s="1"/>
  <c r="E671" i="41"/>
  <c r="G680" i="44"/>
  <c r="L680" i="44"/>
  <c r="K680" i="44"/>
  <c r="G669" i="41" a="1"/>
  <c r="H669" i="41" a="1"/>
  <c r="K681" i="44" l="1"/>
  <c r="G681" i="44"/>
  <c r="E672" i="41"/>
  <c r="L681" i="44"/>
  <c r="O684" i="44"/>
  <c r="P683" i="44"/>
  <c r="Q683" i="44" s="1"/>
  <c r="R683" i="44" s="1"/>
  <c r="N682" i="44" a="1"/>
  <c r="E682" i="44" a="1"/>
  <c r="L671" i="41"/>
  <c r="I671" i="41" a="1"/>
  <c r="K671" i="41"/>
  <c r="M671" i="41"/>
  <c r="J671" i="41" a="1"/>
  <c r="G670" i="41" a="1"/>
  <c r="H670" i="41" a="1"/>
  <c r="L672" i="41" l="1"/>
  <c r="M672" i="41"/>
  <c r="K672" i="41"/>
  <c r="I672" i="41" a="1"/>
  <c r="J672" i="41" a="1"/>
  <c r="O685" i="44"/>
  <c r="P684" i="44"/>
  <c r="Q684" i="44" s="1"/>
  <c r="R684" i="44" s="1"/>
  <c r="N683" i="44" a="1"/>
  <c r="E683" i="44" a="1"/>
  <c r="L682" i="44"/>
  <c r="G682" i="44"/>
  <c r="K682" i="44"/>
  <c r="E673" i="41"/>
  <c r="H671" i="41" a="1"/>
  <c r="G671" i="41" a="1"/>
  <c r="O686" i="44" l="1"/>
  <c r="P685" i="44"/>
  <c r="Q685" i="44" s="1"/>
  <c r="R685" i="44" s="1"/>
  <c r="E684" i="44" a="1"/>
  <c r="N684" i="44" a="1"/>
  <c r="K683" i="44"/>
  <c r="E674" i="41"/>
  <c r="G683" i="44"/>
  <c r="L683" i="44"/>
  <c r="L673" i="41"/>
  <c r="M673" i="41"/>
  <c r="I673" i="41" a="1"/>
  <c r="J673" i="41" a="1"/>
  <c r="K673" i="41"/>
  <c r="H672" i="41" a="1"/>
  <c r="G672" i="41" a="1"/>
  <c r="O687" i="44" l="1"/>
  <c r="P686" i="44"/>
  <c r="Q686" i="44" s="1"/>
  <c r="R686" i="44" s="1"/>
  <c r="N685" i="44" a="1"/>
  <c r="E685" i="44" a="1"/>
  <c r="K684" i="44"/>
  <c r="E675" i="41"/>
  <c r="G684" i="44"/>
  <c r="L684" i="44"/>
  <c r="J674" i="41" a="1"/>
  <c r="I674" i="41" a="1"/>
  <c r="L674" i="41"/>
  <c r="M674" i="41"/>
  <c r="K674" i="41"/>
  <c r="G673" i="41" a="1"/>
  <c r="H673" i="41" a="1"/>
  <c r="O688" i="44" l="1"/>
  <c r="P687" i="44"/>
  <c r="Q687" i="44" s="1"/>
  <c r="R687" i="44" s="1"/>
  <c r="E686" i="44" a="1"/>
  <c r="N686" i="44" a="1"/>
  <c r="K685" i="44"/>
  <c r="L685" i="44"/>
  <c r="E676" i="41"/>
  <c r="G685" i="44"/>
  <c r="M675" i="41"/>
  <c r="J675" i="41" a="1"/>
  <c r="L675" i="41"/>
  <c r="K675" i="41"/>
  <c r="I675" i="41" a="1"/>
  <c r="G674" i="41" a="1"/>
  <c r="H674" i="41" a="1"/>
  <c r="O689" i="44" l="1"/>
  <c r="P688" i="44"/>
  <c r="Q688" i="44" s="1"/>
  <c r="R688" i="44" s="1"/>
  <c r="E687" i="44" a="1"/>
  <c r="N687" i="44" a="1"/>
  <c r="K686" i="44"/>
  <c r="L686" i="44"/>
  <c r="E677" i="41"/>
  <c r="G686" i="44"/>
  <c r="J676" i="41" a="1"/>
  <c r="M676" i="41"/>
  <c r="L676" i="41"/>
  <c r="K676" i="41"/>
  <c r="I676" i="41" a="1"/>
  <c r="H675" i="41" a="1"/>
  <c r="G675" i="41" a="1"/>
  <c r="P689" i="44" l="1"/>
  <c r="Q689" i="44" s="1"/>
  <c r="R689" i="44" s="1"/>
  <c r="O690" i="44"/>
  <c r="E688" i="44" a="1"/>
  <c r="N688" i="44" a="1"/>
  <c r="L687" i="44"/>
  <c r="G687" i="44"/>
  <c r="K687" i="44"/>
  <c r="E678" i="41"/>
  <c r="J677" i="41" a="1"/>
  <c r="M677" i="41"/>
  <c r="K677" i="41"/>
  <c r="L677" i="41"/>
  <c r="I677" i="41" a="1"/>
  <c r="H676" i="41" a="1"/>
  <c r="G676" i="41" a="1"/>
  <c r="N689" i="44" l="1" a="1"/>
  <c r="E689" i="44" a="1"/>
  <c r="P690" i="44"/>
  <c r="Q690" i="44" s="1"/>
  <c r="R690" i="44" s="1"/>
  <c r="O691" i="44"/>
  <c r="L688" i="44"/>
  <c r="E679" i="41"/>
  <c r="G688" i="44"/>
  <c r="K688" i="44"/>
  <c r="J678" i="41" a="1"/>
  <c r="K678" i="41"/>
  <c r="M678" i="41"/>
  <c r="L678" i="41"/>
  <c r="I678" i="41" a="1"/>
  <c r="H677" i="41" a="1"/>
  <c r="G677" i="41" a="1"/>
  <c r="K689" i="44" l="1"/>
  <c r="G689" i="44"/>
  <c r="L689" i="44"/>
  <c r="E680" i="41"/>
  <c r="N690" i="44" a="1"/>
  <c r="E690" i="44" a="1"/>
  <c r="P691" i="44"/>
  <c r="Q691" i="44" s="1"/>
  <c r="R691" i="44" s="1"/>
  <c r="O692" i="44"/>
  <c r="L679" i="41"/>
  <c r="J679" i="41" a="1"/>
  <c r="K679" i="41"/>
  <c r="M679" i="41"/>
  <c r="I679" i="41" a="1"/>
  <c r="H678" i="41" a="1"/>
  <c r="G678" i="41" a="1"/>
  <c r="K680" i="41" l="1"/>
  <c r="M680" i="41"/>
  <c r="J680" i="41" a="1"/>
  <c r="L680" i="41"/>
  <c r="I680" i="41" a="1"/>
  <c r="G690" i="44"/>
  <c r="K690" i="44"/>
  <c r="E681" i="41"/>
  <c r="L690" i="44"/>
  <c r="E691" i="44" a="1"/>
  <c r="N691" i="44" a="1"/>
  <c r="O693" i="44"/>
  <c r="P692" i="44"/>
  <c r="Q692" i="44" s="1"/>
  <c r="R692" i="44" s="1"/>
  <c r="H679" i="41" a="1"/>
  <c r="G679" i="41" a="1"/>
  <c r="L681" i="41" l="1"/>
  <c r="J681" i="41" a="1"/>
  <c r="K681" i="41"/>
  <c r="M681" i="41"/>
  <c r="I681" i="41" a="1"/>
  <c r="K691" i="44"/>
  <c r="L691" i="44"/>
  <c r="E682" i="41"/>
  <c r="G691" i="44"/>
  <c r="O694" i="44"/>
  <c r="P693" i="44"/>
  <c r="Q693" i="44" s="1"/>
  <c r="R693" i="44" s="1"/>
  <c r="E692" i="44" a="1"/>
  <c r="N692" i="44" a="1"/>
  <c r="H680" i="41" a="1"/>
  <c r="G680" i="41" a="1"/>
  <c r="L682" i="41" l="1"/>
  <c r="I682" i="41" a="1"/>
  <c r="K682" i="41"/>
  <c r="M682" i="41"/>
  <c r="J682" i="41" a="1"/>
  <c r="O695" i="44"/>
  <c r="P694" i="44"/>
  <c r="Q694" i="44" s="1"/>
  <c r="R694" i="44" s="1"/>
  <c r="E693" i="44" a="1"/>
  <c r="N693" i="44" a="1"/>
  <c r="E683" i="41"/>
  <c r="L692" i="44"/>
  <c r="K692" i="44"/>
  <c r="G692" i="44"/>
  <c r="H681" i="41" a="1"/>
  <c r="G681" i="41" a="1"/>
  <c r="O696" i="44" l="1"/>
  <c r="P695" i="44"/>
  <c r="Q695" i="44" s="1"/>
  <c r="R695" i="44" s="1"/>
  <c r="E694" i="44" a="1"/>
  <c r="N694" i="44" a="1"/>
  <c r="K693" i="44"/>
  <c r="G693" i="44"/>
  <c r="E684" i="41"/>
  <c r="L693" i="44"/>
  <c r="I683" i="41" a="1"/>
  <c r="K683" i="41"/>
  <c r="M683" i="41"/>
  <c r="J683" i="41" a="1"/>
  <c r="L683" i="41"/>
  <c r="H682" i="41" a="1"/>
  <c r="G682" i="41" a="1"/>
  <c r="P696" i="44" l="1"/>
  <c r="Q696" i="44" s="1"/>
  <c r="R696" i="44" s="1"/>
  <c r="O697" i="44"/>
  <c r="E695" i="44" a="1"/>
  <c r="N695" i="44" a="1"/>
  <c r="K694" i="44"/>
  <c r="E685" i="41"/>
  <c r="G694" i="44"/>
  <c r="L694" i="44"/>
  <c r="M684" i="41"/>
  <c r="K684" i="41"/>
  <c r="L684" i="41"/>
  <c r="I684" i="41" a="1"/>
  <c r="J684" i="41" a="1"/>
  <c r="G683" i="41" a="1"/>
  <c r="H683" i="41" a="1"/>
  <c r="N696" i="44" l="1" a="1"/>
  <c r="E696" i="44" a="1"/>
  <c r="O698" i="44"/>
  <c r="P697" i="44"/>
  <c r="Q697" i="44" s="1"/>
  <c r="R697" i="44" s="1"/>
  <c r="K695" i="44"/>
  <c r="E686" i="41"/>
  <c r="G695" i="44"/>
  <c r="L695" i="44"/>
  <c r="L685" i="41"/>
  <c r="I685" i="41" a="1"/>
  <c r="J685" i="41" a="1"/>
  <c r="K685" i="41"/>
  <c r="M685" i="41"/>
  <c r="G684" i="41" a="1"/>
  <c r="H684" i="41" a="1"/>
  <c r="E687" i="41" l="1"/>
  <c r="G696" i="44"/>
  <c r="L696" i="44"/>
  <c r="K696" i="44"/>
  <c r="O699" i="44"/>
  <c r="P698" i="44"/>
  <c r="Q698" i="44" s="1"/>
  <c r="R698" i="44" s="1"/>
  <c r="N697" i="44" a="1"/>
  <c r="E697" i="44" a="1"/>
  <c r="K686" i="41"/>
  <c r="J686" i="41" a="1"/>
  <c r="I686" i="41" a="1"/>
  <c r="L686" i="41"/>
  <c r="M686" i="41"/>
  <c r="G685" i="41" a="1"/>
  <c r="H685" i="41" a="1"/>
  <c r="K687" i="41" l="1"/>
  <c r="L687" i="41"/>
  <c r="M687" i="41"/>
  <c r="I687" i="41" a="1"/>
  <c r="J687" i="41" a="1"/>
  <c r="O700" i="44"/>
  <c r="P699" i="44"/>
  <c r="Q699" i="44" s="1"/>
  <c r="R699" i="44" s="1"/>
  <c r="E698" i="44" a="1"/>
  <c r="N698" i="44" a="1"/>
  <c r="K697" i="44"/>
  <c r="G697" i="44"/>
  <c r="L697" i="44"/>
  <c r="E688" i="41"/>
  <c r="G686" i="41" a="1"/>
  <c r="H686" i="41" a="1"/>
  <c r="O701" i="44" l="1"/>
  <c r="P700" i="44"/>
  <c r="Q700" i="44" s="1"/>
  <c r="R700" i="44" s="1"/>
  <c r="N699" i="44" a="1"/>
  <c r="E699" i="44" a="1"/>
  <c r="E689" i="41"/>
  <c r="G698" i="44"/>
  <c r="K698" i="44"/>
  <c r="L698" i="44"/>
  <c r="I688" i="41" a="1"/>
  <c r="J688" i="41" a="1"/>
  <c r="M688" i="41"/>
  <c r="L688" i="41"/>
  <c r="K688" i="41"/>
  <c r="H687" i="41" a="1"/>
  <c r="G687" i="41" a="1"/>
  <c r="O702" i="44" l="1"/>
  <c r="P701" i="44"/>
  <c r="Q701" i="44" s="1"/>
  <c r="R701" i="44" s="1"/>
  <c r="N700" i="44" a="1"/>
  <c r="E700" i="44" a="1"/>
  <c r="K699" i="44"/>
  <c r="G699" i="44"/>
  <c r="L699" i="44"/>
  <c r="E690" i="41"/>
  <c r="K689" i="41"/>
  <c r="M689" i="41"/>
  <c r="J689" i="41" a="1"/>
  <c r="L689" i="41"/>
  <c r="I689" i="41" a="1"/>
  <c r="G688" i="41" a="1"/>
  <c r="H688" i="41" a="1"/>
  <c r="O703" i="44" l="1"/>
  <c r="P702" i="44"/>
  <c r="Q702" i="44" s="1"/>
  <c r="R702" i="44" s="1"/>
  <c r="E701" i="44" a="1"/>
  <c r="N701" i="44" a="1"/>
  <c r="K700" i="44"/>
  <c r="L700" i="44"/>
  <c r="E691" i="41"/>
  <c r="G700" i="44"/>
  <c r="M690" i="41"/>
  <c r="J690" i="41" a="1"/>
  <c r="K690" i="41"/>
  <c r="L690" i="41"/>
  <c r="I690" i="41" a="1"/>
  <c r="H689" i="41" a="1"/>
  <c r="G689" i="41" a="1"/>
  <c r="O704" i="44" l="1"/>
  <c r="P703" i="44"/>
  <c r="Q703" i="44" s="1"/>
  <c r="R703" i="44" s="1"/>
  <c r="E702" i="44" a="1"/>
  <c r="N702" i="44" a="1"/>
  <c r="E692" i="41"/>
  <c r="K701" i="44"/>
  <c r="L701" i="44"/>
  <c r="G701" i="44"/>
  <c r="L691" i="41"/>
  <c r="K691" i="41"/>
  <c r="M691" i="41"/>
  <c r="J691" i="41" a="1"/>
  <c r="I691" i="41" a="1"/>
  <c r="H690" i="41" a="1"/>
  <c r="G690" i="41" a="1"/>
  <c r="P704" i="44" l="1"/>
  <c r="Q704" i="44" s="1"/>
  <c r="R704" i="44" s="1"/>
  <c r="O705" i="44"/>
  <c r="E703" i="44" a="1"/>
  <c r="N703" i="44" a="1"/>
  <c r="L702" i="44"/>
  <c r="K702" i="44"/>
  <c r="G702" i="44"/>
  <c r="E693" i="41"/>
  <c r="I692" i="41" a="1"/>
  <c r="L692" i="41"/>
  <c r="J692" i="41" a="1"/>
  <c r="K692" i="41"/>
  <c r="M692" i="41"/>
  <c r="H691" i="41" a="1"/>
  <c r="G691" i="41" a="1"/>
  <c r="N704" i="44" l="1" a="1"/>
  <c r="E704" i="44" a="1"/>
  <c r="O706" i="44"/>
  <c r="P705" i="44"/>
  <c r="Q705" i="44" s="1"/>
  <c r="R705" i="44" s="1"/>
  <c r="L703" i="44"/>
  <c r="G703" i="44"/>
  <c r="K703" i="44"/>
  <c r="E694" i="41"/>
  <c r="I693" i="41" a="1"/>
  <c r="K693" i="41"/>
  <c r="J693" i="41" a="1"/>
  <c r="L693" i="41"/>
  <c r="M693" i="41"/>
  <c r="G692" i="41" a="1"/>
  <c r="H692" i="41" a="1"/>
  <c r="E695" i="41" l="1"/>
  <c r="G704" i="44"/>
  <c r="L704" i="44"/>
  <c r="K704" i="44"/>
  <c r="O707" i="44"/>
  <c r="P706" i="44"/>
  <c r="Q706" i="44" s="1"/>
  <c r="R706" i="44" s="1"/>
  <c r="N705" i="44" a="1"/>
  <c r="E705" i="44" a="1"/>
  <c r="I694" i="41" a="1"/>
  <c r="K694" i="41"/>
  <c r="J694" i="41" a="1"/>
  <c r="M694" i="41"/>
  <c r="L694" i="41"/>
  <c r="H693" i="41" a="1"/>
  <c r="G693" i="41" a="1"/>
  <c r="L695" i="41" l="1"/>
  <c r="K695" i="41"/>
  <c r="I695" i="41" a="1"/>
  <c r="J695" i="41" a="1"/>
  <c r="M695" i="41"/>
  <c r="O708" i="44"/>
  <c r="P707" i="44"/>
  <c r="Q707" i="44" s="1"/>
  <c r="R707" i="44" s="1"/>
  <c r="E706" i="44" a="1"/>
  <c r="N706" i="44" a="1"/>
  <c r="K705" i="44"/>
  <c r="E696" i="41"/>
  <c r="G705" i="44"/>
  <c r="L705" i="44"/>
  <c r="H694" i="41" a="1"/>
  <c r="G694" i="41" a="1"/>
  <c r="O709" i="44" l="1"/>
  <c r="P708" i="44"/>
  <c r="Q708" i="44" s="1"/>
  <c r="R708" i="44" s="1"/>
  <c r="N707" i="44" a="1"/>
  <c r="E707" i="44" a="1"/>
  <c r="K706" i="44"/>
  <c r="E697" i="41"/>
  <c r="G706" i="44"/>
  <c r="L706" i="44"/>
  <c r="L696" i="41"/>
  <c r="I696" i="41" a="1"/>
  <c r="M696" i="41"/>
  <c r="J696" i="41" a="1"/>
  <c r="K696" i="41"/>
  <c r="G695" i="41" a="1"/>
  <c r="H695" i="41" a="1"/>
  <c r="O710" i="44" l="1"/>
  <c r="P709" i="44"/>
  <c r="Q709" i="44" s="1"/>
  <c r="R709" i="44" s="1"/>
  <c r="E708" i="44" a="1"/>
  <c r="N708" i="44" a="1"/>
  <c r="L707" i="44"/>
  <c r="G707" i="44"/>
  <c r="K707" i="44"/>
  <c r="E698" i="41"/>
  <c r="J697" i="41" a="1"/>
  <c r="L697" i="41"/>
  <c r="I697" i="41" a="1"/>
  <c r="K697" i="41"/>
  <c r="M697" i="41"/>
  <c r="G696" i="41" a="1"/>
  <c r="H696" i="41" a="1"/>
  <c r="O711" i="44" l="1"/>
  <c r="P710" i="44"/>
  <c r="Q710" i="44" s="1"/>
  <c r="R710" i="44" s="1"/>
  <c r="E709" i="44" a="1"/>
  <c r="N709" i="44" a="1"/>
  <c r="L708" i="44"/>
  <c r="G708" i="44"/>
  <c r="K708" i="44"/>
  <c r="E699" i="41"/>
  <c r="K698" i="41"/>
  <c r="L698" i="41"/>
  <c r="J698" i="41" a="1"/>
  <c r="I698" i="41" a="1"/>
  <c r="M698" i="41"/>
  <c r="H697" i="41" a="1"/>
  <c r="G697" i="41" a="1"/>
  <c r="O712" i="44" l="1"/>
  <c r="P711" i="44"/>
  <c r="Q711" i="44" s="1"/>
  <c r="R711" i="44" s="1"/>
  <c r="N710" i="44" a="1"/>
  <c r="E710" i="44" a="1"/>
  <c r="K709" i="44"/>
  <c r="L709" i="44"/>
  <c r="E700" i="41"/>
  <c r="G709" i="44"/>
  <c r="I699" i="41" a="1"/>
  <c r="K699" i="41"/>
  <c r="M699" i="41"/>
  <c r="L699" i="41"/>
  <c r="J699" i="41" a="1"/>
  <c r="G698" i="41" a="1"/>
  <c r="H698" i="41" a="1"/>
  <c r="O713" i="44" l="1"/>
  <c r="P712" i="44"/>
  <c r="Q712" i="44" s="1"/>
  <c r="R712" i="44" s="1"/>
  <c r="E711" i="44" a="1"/>
  <c r="N711" i="44" a="1"/>
  <c r="K710" i="44"/>
  <c r="G710" i="44"/>
  <c r="E701" i="41"/>
  <c r="L710" i="44"/>
  <c r="M700" i="41"/>
  <c r="L700" i="41"/>
  <c r="I700" i="41" a="1"/>
  <c r="J700" i="41" a="1"/>
  <c r="K700" i="41"/>
  <c r="H699" i="41" a="1"/>
  <c r="G699" i="41" a="1"/>
  <c r="P713" i="44" l="1"/>
  <c r="Q713" i="44" s="1"/>
  <c r="R713" i="44" s="1"/>
  <c r="O714" i="44"/>
  <c r="N712" i="44" a="1"/>
  <c r="E712" i="44" a="1"/>
  <c r="K711" i="44"/>
  <c r="G711" i="44"/>
  <c r="E702" i="41"/>
  <c r="L711" i="44"/>
  <c r="L701" i="41"/>
  <c r="J701" i="41" a="1"/>
  <c r="M701" i="41"/>
  <c r="K701" i="41"/>
  <c r="I701" i="41" a="1"/>
  <c r="G700" i="41" a="1"/>
  <c r="H700" i="41" a="1"/>
  <c r="N713" i="44" l="1" a="1"/>
  <c r="E713" i="44" a="1"/>
  <c r="P714" i="44"/>
  <c r="Q714" i="44" s="1"/>
  <c r="R714" i="44" s="1"/>
  <c r="O715" i="44"/>
  <c r="K712" i="44"/>
  <c r="L712" i="44"/>
  <c r="E703" i="41"/>
  <c r="G712" i="44"/>
  <c r="J702" i="41" a="1"/>
  <c r="I702" i="41" a="1"/>
  <c r="M702" i="41"/>
  <c r="L702" i="41"/>
  <c r="K702" i="41"/>
  <c r="H701" i="41" a="1"/>
  <c r="G701" i="41" a="1"/>
  <c r="K713" i="44" l="1"/>
  <c r="L713" i="44"/>
  <c r="E704" i="41"/>
  <c r="G713" i="44"/>
  <c r="N714" i="44" a="1"/>
  <c r="E714" i="44" a="1"/>
  <c r="P715" i="44"/>
  <c r="Q715" i="44" s="1"/>
  <c r="R715" i="44" s="1"/>
  <c r="O716" i="44"/>
  <c r="K703" i="41"/>
  <c r="M703" i="41"/>
  <c r="I703" i="41" a="1"/>
  <c r="J703" i="41" a="1"/>
  <c r="L703" i="41"/>
  <c r="G702" i="41" a="1"/>
  <c r="H702" i="41" a="1"/>
  <c r="K704" i="41" l="1"/>
  <c r="J704" i="41" a="1"/>
  <c r="L704" i="41"/>
  <c r="M704" i="41"/>
  <c r="I704" i="41" a="1"/>
  <c r="K714" i="44"/>
  <c r="E705" i="41"/>
  <c r="L714" i="44"/>
  <c r="G714" i="44"/>
  <c r="N715" i="44" a="1"/>
  <c r="E715" i="44" a="1"/>
  <c r="O717" i="44"/>
  <c r="P716" i="44"/>
  <c r="Q716" i="44" s="1"/>
  <c r="R716" i="44" s="1"/>
  <c r="H703" i="41" a="1"/>
  <c r="G703" i="41" a="1"/>
  <c r="K705" i="41" l="1"/>
  <c r="J705" i="41" a="1"/>
  <c r="M705" i="41"/>
  <c r="I705" i="41" a="1"/>
  <c r="L705" i="41"/>
  <c r="K715" i="44"/>
  <c r="G715" i="44"/>
  <c r="L715" i="44"/>
  <c r="E706" i="41"/>
  <c r="P717" i="44"/>
  <c r="Q717" i="44" s="1"/>
  <c r="R717" i="44" s="1"/>
  <c r="O718" i="44"/>
  <c r="N716" i="44" a="1"/>
  <c r="E716" i="44" a="1"/>
  <c r="G704" i="41" a="1"/>
  <c r="H704" i="41" a="1"/>
  <c r="L706" i="41" l="1"/>
  <c r="K706" i="41"/>
  <c r="I706" i="41" a="1"/>
  <c r="M706" i="41"/>
  <c r="J706" i="41" a="1"/>
  <c r="N717" i="44" a="1"/>
  <c r="E717" i="44" a="1"/>
  <c r="O719" i="44"/>
  <c r="P718" i="44"/>
  <c r="Q718" i="44" s="1"/>
  <c r="R718" i="44" s="1"/>
  <c r="E707" i="41"/>
  <c r="L716" i="44"/>
  <c r="K716" i="44"/>
  <c r="G716" i="44"/>
  <c r="G705" i="41" a="1"/>
  <c r="H705" i="41" a="1"/>
  <c r="K717" i="44" l="1"/>
  <c r="G717" i="44"/>
  <c r="E708" i="41"/>
  <c r="L717" i="44"/>
  <c r="O720" i="44"/>
  <c r="P719" i="44"/>
  <c r="Q719" i="44" s="1"/>
  <c r="R719" i="44" s="1"/>
  <c r="N718" i="44" a="1"/>
  <c r="E718" i="44" a="1"/>
  <c r="L707" i="41"/>
  <c r="J707" i="41" a="1"/>
  <c r="K707" i="41"/>
  <c r="I707" i="41" a="1"/>
  <c r="M707" i="41"/>
  <c r="G706" i="41" a="1"/>
  <c r="H706" i="41" a="1"/>
  <c r="K708" i="41" l="1"/>
  <c r="I708" i="41" a="1"/>
  <c r="M708" i="41"/>
  <c r="J708" i="41" a="1"/>
  <c r="L708" i="41"/>
  <c r="O721" i="44"/>
  <c r="P720" i="44"/>
  <c r="Q720" i="44" s="1"/>
  <c r="R720" i="44" s="1"/>
  <c r="E719" i="44" a="1"/>
  <c r="N719" i="44" a="1"/>
  <c r="K718" i="44"/>
  <c r="L718" i="44"/>
  <c r="G718" i="44"/>
  <c r="E709" i="41"/>
  <c r="H707" i="41" a="1"/>
  <c r="G707" i="41" a="1"/>
  <c r="O722" i="44" l="1"/>
  <c r="P721" i="44"/>
  <c r="Q721" i="44" s="1"/>
  <c r="R721" i="44" s="1"/>
  <c r="N720" i="44" a="1"/>
  <c r="E720" i="44" a="1"/>
  <c r="L719" i="44"/>
  <c r="E710" i="41"/>
  <c r="K719" i="44"/>
  <c r="G719" i="44"/>
  <c r="J709" i="41" a="1"/>
  <c r="I709" i="41" a="1"/>
  <c r="K709" i="41"/>
  <c r="M709" i="41"/>
  <c r="L709" i="41"/>
  <c r="G708" i="41" a="1"/>
  <c r="H708" i="41" a="1"/>
  <c r="P722" i="44" l="1"/>
  <c r="Q722" i="44" s="1"/>
  <c r="R722" i="44" s="1"/>
  <c r="O723" i="44"/>
  <c r="E721" i="44" a="1"/>
  <c r="N721" i="44" a="1"/>
  <c r="K720" i="44"/>
  <c r="E711" i="41"/>
  <c r="G720" i="44"/>
  <c r="L720" i="44"/>
  <c r="L710" i="41"/>
  <c r="I710" i="41" a="1"/>
  <c r="J710" i="41" a="1"/>
  <c r="K710" i="41"/>
  <c r="M710" i="41"/>
  <c r="G709" i="41" a="1"/>
  <c r="H709" i="41" a="1"/>
  <c r="N722" i="44" l="1" a="1"/>
  <c r="E722" i="44" a="1"/>
  <c r="O724" i="44"/>
  <c r="P723" i="44"/>
  <c r="Q723" i="44" s="1"/>
  <c r="R723" i="44" s="1"/>
  <c r="K721" i="44"/>
  <c r="L721" i="44"/>
  <c r="E712" i="41"/>
  <c r="G721" i="44"/>
  <c r="L711" i="41"/>
  <c r="M711" i="41"/>
  <c r="J711" i="41" a="1"/>
  <c r="I711" i="41" a="1"/>
  <c r="K711" i="41"/>
  <c r="G710" i="41" a="1"/>
  <c r="H710" i="41" a="1"/>
  <c r="K722" i="44" l="1"/>
  <c r="L722" i="44"/>
  <c r="G722" i="44"/>
  <c r="E713" i="41"/>
  <c r="O725" i="44"/>
  <c r="P724" i="44"/>
  <c r="Q724" i="44" s="1"/>
  <c r="R724" i="44" s="1"/>
  <c r="N723" i="44" a="1"/>
  <c r="E723" i="44" a="1"/>
  <c r="L712" i="41"/>
  <c r="K712" i="41"/>
  <c r="M712" i="41"/>
  <c r="J712" i="41" a="1"/>
  <c r="I712" i="41" a="1"/>
  <c r="G711" i="41" a="1"/>
  <c r="H711" i="41" a="1"/>
  <c r="I713" i="41" l="1" a="1"/>
  <c r="M713" i="41"/>
  <c r="K713" i="41"/>
  <c r="L713" i="41"/>
  <c r="J713" i="41" a="1"/>
  <c r="P725" i="44"/>
  <c r="Q725" i="44" s="1"/>
  <c r="R725" i="44" s="1"/>
  <c r="O726" i="44"/>
  <c r="N724" i="44" a="1"/>
  <c r="E724" i="44" a="1"/>
  <c r="G723" i="44"/>
  <c r="K723" i="44"/>
  <c r="L723" i="44"/>
  <c r="E714" i="41"/>
  <c r="H712" i="41" a="1"/>
  <c r="G712" i="41" a="1"/>
  <c r="E725" i="44" l="1" a="1"/>
  <c r="N725" i="44" a="1"/>
  <c r="O727" i="44"/>
  <c r="P726" i="44"/>
  <c r="Q726" i="44" s="1"/>
  <c r="R726" i="44" s="1"/>
  <c r="K724" i="44"/>
  <c r="G724" i="44"/>
  <c r="E715" i="41"/>
  <c r="L724" i="44"/>
  <c r="J714" i="41" a="1"/>
  <c r="K714" i="41"/>
  <c r="I714" i="41" a="1"/>
  <c r="L714" i="41"/>
  <c r="M714" i="41"/>
  <c r="H713" i="41" a="1"/>
  <c r="G713" i="41" a="1"/>
  <c r="K725" i="44" l="1"/>
  <c r="E716" i="41"/>
  <c r="G725" i="44"/>
  <c r="L725" i="44"/>
  <c r="P727" i="44"/>
  <c r="Q727" i="44" s="1"/>
  <c r="R727" i="44" s="1"/>
  <c r="O728" i="44"/>
  <c r="N726" i="44" a="1"/>
  <c r="E726" i="44" a="1"/>
  <c r="K715" i="41"/>
  <c r="I715" i="41" a="1"/>
  <c r="M715" i="41"/>
  <c r="J715" i="41" a="1"/>
  <c r="L715" i="41"/>
  <c r="G714" i="41" a="1"/>
  <c r="H714" i="41" a="1"/>
  <c r="K716" i="41" l="1"/>
  <c r="J716" i="41" a="1"/>
  <c r="L716" i="41"/>
  <c r="I716" i="41" a="1"/>
  <c r="M716" i="41"/>
  <c r="E727" i="44" a="1"/>
  <c r="N727" i="44" a="1"/>
  <c r="O729" i="44"/>
  <c r="P728" i="44"/>
  <c r="Q728" i="44" s="1"/>
  <c r="R728" i="44" s="1"/>
  <c r="K726" i="44"/>
  <c r="E717" i="41"/>
  <c r="G726" i="44"/>
  <c r="L726" i="44"/>
  <c r="G715" i="41" a="1"/>
  <c r="H715" i="41" a="1"/>
  <c r="K727" i="44" l="1"/>
  <c r="L727" i="44"/>
  <c r="G727" i="44"/>
  <c r="E718" i="41"/>
  <c r="O730" i="44"/>
  <c r="P729" i="44"/>
  <c r="Q729" i="44" s="1"/>
  <c r="R729" i="44" s="1"/>
  <c r="N728" i="44" a="1"/>
  <c r="E728" i="44" a="1"/>
  <c r="K717" i="41"/>
  <c r="L717" i="41"/>
  <c r="M717" i="41"/>
  <c r="J717" i="41" a="1"/>
  <c r="I717" i="41" a="1"/>
  <c r="G716" i="41" a="1"/>
  <c r="H716" i="41" a="1"/>
  <c r="M718" i="41" l="1"/>
  <c r="J718" i="41" a="1"/>
  <c r="K718" i="41"/>
  <c r="L718" i="41"/>
  <c r="I718" i="41" a="1"/>
  <c r="O731" i="44"/>
  <c r="P730" i="44"/>
  <c r="Q730" i="44" s="1"/>
  <c r="R730" i="44" s="1"/>
  <c r="E729" i="44" a="1"/>
  <c r="N729" i="44" a="1"/>
  <c r="K728" i="44"/>
  <c r="G728" i="44"/>
  <c r="L728" i="44"/>
  <c r="E719" i="41"/>
  <c r="G717" i="41" a="1"/>
  <c r="H717" i="41" a="1"/>
  <c r="P731" i="44" l="1"/>
  <c r="Q731" i="44" s="1"/>
  <c r="R731" i="44" s="1"/>
  <c r="O732" i="44"/>
  <c r="N730" i="44" a="1"/>
  <c r="E730" i="44" a="1"/>
  <c r="K729" i="44"/>
  <c r="L729" i="44"/>
  <c r="E720" i="41"/>
  <c r="G729" i="44"/>
  <c r="K719" i="41"/>
  <c r="M719" i="41"/>
  <c r="J719" i="41" a="1"/>
  <c r="I719" i="41" a="1"/>
  <c r="L719" i="41"/>
  <c r="G718" i="41" a="1"/>
  <c r="H718" i="41" a="1"/>
  <c r="E731" i="44" l="1" a="1"/>
  <c r="N731" i="44" a="1"/>
  <c r="O733" i="44"/>
  <c r="P732" i="44"/>
  <c r="Q732" i="44" s="1"/>
  <c r="R732" i="44" s="1"/>
  <c r="K730" i="44"/>
  <c r="G730" i="44"/>
  <c r="E721" i="41"/>
  <c r="L730" i="44"/>
  <c r="J720" i="41" a="1"/>
  <c r="K720" i="41"/>
  <c r="I720" i="41" a="1"/>
  <c r="L720" i="41"/>
  <c r="M720" i="41"/>
  <c r="G719" i="41" a="1"/>
  <c r="H719" i="41" a="1"/>
  <c r="L731" i="44" l="1"/>
  <c r="G731" i="44"/>
  <c r="K731" i="44"/>
  <c r="E722" i="41"/>
  <c r="O734" i="44"/>
  <c r="P733" i="44"/>
  <c r="Q733" i="44" s="1"/>
  <c r="R733" i="44" s="1"/>
  <c r="E732" i="44" a="1"/>
  <c r="N732" i="44" a="1"/>
  <c r="I721" i="41" a="1"/>
  <c r="M721" i="41"/>
  <c r="K721" i="41"/>
  <c r="L721" i="41"/>
  <c r="J721" i="41" a="1"/>
  <c r="G720" i="41" a="1"/>
  <c r="H720" i="41" a="1"/>
  <c r="L722" i="41" l="1"/>
  <c r="I722" i="41" a="1"/>
  <c r="M722" i="41"/>
  <c r="K722" i="41"/>
  <c r="J722" i="41" a="1"/>
  <c r="O735" i="44"/>
  <c r="P734" i="44"/>
  <c r="Q734" i="44" s="1"/>
  <c r="R734" i="44" s="1"/>
  <c r="E733" i="44" a="1"/>
  <c r="N733" i="44" a="1"/>
  <c r="E723" i="41"/>
  <c r="K732" i="44"/>
  <c r="L732" i="44"/>
  <c r="G732" i="44"/>
  <c r="G721" i="41" a="1"/>
  <c r="H721" i="41" a="1"/>
  <c r="O736" i="44" l="1"/>
  <c r="P735" i="44"/>
  <c r="Q735" i="44" s="1"/>
  <c r="R735" i="44" s="1"/>
  <c r="N734" i="44" a="1"/>
  <c r="E734" i="44" a="1"/>
  <c r="L733" i="44"/>
  <c r="E724" i="41"/>
  <c r="G733" i="44"/>
  <c r="K733" i="44"/>
  <c r="I723" i="41" a="1"/>
  <c r="M723" i="41"/>
  <c r="K723" i="41"/>
  <c r="J723" i="41" a="1"/>
  <c r="L723" i="41"/>
  <c r="G722" i="41" a="1"/>
  <c r="H722" i="41" a="1"/>
  <c r="O737" i="44" l="1"/>
  <c r="P736" i="44"/>
  <c r="Q736" i="44" s="1"/>
  <c r="R736" i="44" s="1"/>
  <c r="E735" i="44" a="1"/>
  <c r="N735" i="44" a="1"/>
  <c r="G734" i="44"/>
  <c r="L734" i="44"/>
  <c r="K734" i="44"/>
  <c r="E725" i="41"/>
  <c r="K724" i="41"/>
  <c r="M724" i="41"/>
  <c r="L724" i="41"/>
  <c r="J724" i="41" a="1"/>
  <c r="I724" i="41" a="1"/>
  <c r="H723" i="41" a="1"/>
  <c r="G723" i="41" a="1"/>
  <c r="O738" i="44" l="1"/>
  <c r="P737" i="44"/>
  <c r="Q737" i="44" s="1"/>
  <c r="R737" i="44" s="1"/>
  <c r="E736" i="44" a="1"/>
  <c r="N736" i="44" a="1"/>
  <c r="L735" i="44"/>
  <c r="E726" i="41"/>
  <c r="G735" i="44"/>
  <c r="K735" i="44"/>
  <c r="J725" i="41" a="1"/>
  <c r="I725" i="41" a="1"/>
  <c r="K725" i="41"/>
  <c r="L725" i="41"/>
  <c r="M725" i="41"/>
  <c r="G724" i="41" a="1"/>
  <c r="H724" i="41" a="1"/>
  <c r="O739" i="44" l="1"/>
  <c r="P738" i="44"/>
  <c r="Q738" i="44" s="1"/>
  <c r="R738" i="44" s="1"/>
  <c r="E737" i="44" a="1"/>
  <c r="N737" i="44" a="1"/>
  <c r="K736" i="44"/>
  <c r="E727" i="41"/>
  <c r="L736" i="44"/>
  <c r="G736" i="44"/>
  <c r="L726" i="41"/>
  <c r="I726" i="41" a="1"/>
  <c r="M726" i="41"/>
  <c r="K726" i="41"/>
  <c r="J726" i="41" a="1"/>
  <c r="H725" i="41" a="1"/>
  <c r="G725" i="41" a="1"/>
  <c r="O740" i="44" l="1"/>
  <c r="P739" i="44"/>
  <c r="Q739" i="44" s="1"/>
  <c r="R739" i="44" s="1"/>
  <c r="N738" i="44" a="1"/>
  <c r="E738" i="44" a="1"/>
  <c r="K737" i="44"/>
  <c r="G737" i="44"/>
  <c r="E728" i="41"/>
  <c r="L737" i="44"/>
  <c r="L727" i="41"/>
  <c r="M727" i="41"/>
  <c r="I727" i="41" a="1"/>
  <c r="J727" i="41" a="1"/>
  <c r="K727" i="41"/>
  <c r="H726" i="41" a="1"/>
  <c r="G726" i="41" a="1"/>
  <c r="O741" i="44" l="1"/>
  <c r="P740" i="44"/>
  <c r="Q740" i="44" s="1"/>
  <c r="R740" i="44" s="1"/>
  <c r="N739" i="44" a="1"/>
  <c r="E739" i="44" a="1"/>
  <c r="K738" i="44"/>
  <c r="G738" i="44"/>
  <c r="E729" i="41"/>
  <c r="L738" i="44"/>
  <c r="M728" i="41"/>
  <c r="L728" i="41"/>
  <c r="I728" i="41" a="1"/>
  <c r="J728" i="41" a="1"/>
  <c r="K728" i="41"/>
  <c r="G727" i="41" a="1"/>
  <c r="H727" i="41" a="1"/>
  <c r="O742" i="44" l="1"/>
  <c r="P741" i="44"/>
  <c r="Q741" i="44" s="1"/>
  <c r="R741" i="44" s="1"/>
  <c r="N740" i="44" a="1"/>
  <c r="E740" i="44" a="1"/>
  <c r="K739" i="44"/>
  <c r="G739" i="44"/>
  <c r="L739" i="44"/>
  <c r="E730" i="41"/>
  <c r="M729" i="41"/>
  <c r="L729" i="41"/>
  <c r="I729" i="41" a="1"/>
  <c r="J729" i="41" a="1"/>
  <c r="K729" i="41"/>
  <c r="H728" i="41" a="1"/>
  <c r="G728" i="41" a="1"/>
  <c r="P742" i="44" l="1"/>
  <c r="Q742" i="44" s="1"/>
  <c r="R742" i="44" s="1"/>
  <c r="O743" i="44"/>
  <c r="E741" i="44" a="1"/>
  <c r="N741" i="44" a="1"/>
  <c r="K740" i="44"/>
  <c r="L740" i="44"/>
  <c r="G740" i="44"/>
  <c r="E731" i="41"/>
  <c r="K730" i="41"/>
  <c r="I730" i="41" a="1"/>
  <c r="M730" i="41"/>
  <c r="L730" i="41"/>
  <c r="J730" i="41" a="1"/>
  <c r="H729" i="41" a="1"/>
  <c r="G729" i="41" a="1"/>
  <c r="N742" i="44" l="1" a="1"/>
  <c r="E742" i="44" a="1"/>
  <c r="O744" i="44"/>
  <c r="P743" i="44"/>
  <c r="Q743" i="44" s="1"/>
  <c r="R743" i="44" s="1"/>
  <c r="K741" i="44"/>
  <c r="G741" i="44"/>
  <c r="L741" i="44"/>
  <c r="E732" i="41"/>
  <c r="I731" i="41" a="1"/>
  <c r="M731" i="41"/>
  <c r="L731" i="41"/>
  <c r="J731" i="41" a="1"/>
  <c r="K731" i="41"/>
  <c r="H730" i="41" a="1"/>
  <c r="G730" i="41" a="1"/>
  <c r="L742" i="44" l="1"/>
  <c r="G742" i="44"/>
  <c r="K742" i="44"/>
  <c r="E733" i="41"/>
  <c r="O745" i="44"/>
  <c r="P744" i="44"/>
  <c r="Q744" i="44" s="1"/>
  <c r="R744" i="44" s="1"/>
  <c r="E743" i="44" a="1"/>
  <c r="N743" i="44" a="1"/>
  <c r="L732" i="41"/>
  <c r="M732" i="41"/>
  <c r="K732" i="41"/>
  <c r="I732" i="41" a="1"/>
  <c r="J732" i="41" a="1"/>
  <c r="H731" i="41" a="1"/>
  <c r="G731" i="41" a="1"/>
  <c r="L733" i="41" l="1"/>
  <c r="K733" i="41"/>
  <c r="M733" i="41"/>
  <c r="J733" i="41" a="1"/>
  <c r="I733" i="41" a="1"/>
  <c r="O746" i="44"/>
  <c r="P745" i="44"/>
  <c r="Q745" i="44" s="1"/>
  <c r="R745" i="44" s="1"/>
  <c r="N744" i="44" a="1"/>
  <c r="E744" i="44" a="1"/>
  <c r="K743" i="44"/>
  <c r="E734" i="41"/>
  <c r="L743" i="44"/>
  <c r="G743" i="44"/>
  <c r="H732" i="41" a="1"/>
  <c r="G732" i="41" a="1"/>
  <c r="O747" i="44" l="1"/>
  <c r="P746" i="44"/>
  <c r="Q746" i="44" s="1"/>
  <c r="R746" i="44" s="1"/>
  <c r="E745" i="44" a="1"/>
  <c r="N745" i="44" a="1"/>
  <c r="K744" i="44"/>
  <c r="E735" i="41"/>
  <c r="G744" i="44"/>
  <c r="L744" i="44"/>
  <c r="K734" i="41"/>
  <c r="I734" i="41" a="1"/>
  <c r="L734" i="41"/>
  <c r="J734" i="41" a="1"/>
  <c r="M734" i="41"/>
  <c r="H733" i="41" a="1"/>
  <c r="G733" i="41" a="1"/>
  <c r="P747" i="44" l="1"/>
  <c r="Q747" i="44" s="1"/>
  <c r="R747" i="44" s="1"/>
  <c r="O748" i="44"/>
  <c r="N746" i="44" a="1"/>
  <c r="E746" i="44" a="1"/>
  <c r="K745" i="44"/>
  <c r="E736" i="41"/>
  <c r="G745" i="44"/>
  <c r="L745" i="44"/>
  <c r="K735" i="41"/>
  <c r="I735" i="41" a="1"/>
  <c r="M735" i="41"/>
  <c r="J735" i="41" a="1"/>
  <c r="L735" i="41"/>
  <c r="H734" i="41" a="1"/>
  <c r="G734" i="41" a="1"/>
  <c r="N747" i="44" l="1" a="1"/>
  <c r="E747" i="44" a="1"/>
  <c r="P748" i="44"/>
  <c r="Q748" i="44" s="1"/>
  <c r="R748" i="44" s="1"/>
  <c r="O749" i="44"/>
  <c r="K746" i="44"/>
  <c r="G746" i="44"/>
  <c r="L746" i="44"/>
  <c r="E737" i="41"/>
  <c r="J736" i="41" a="1"/>
  <c r="K736" i="41"/>
  <c r="I736" i="41" a="1"/>
  <c r="L736" i="41"/>
  <c r="M736" i="41"/>
  <c r="H735" i="41" a="1"/>
  <c r="G735" i="41" a="1"/>
  <c r="K747" i="44" l="1"/>
  <c r="E738" i="41"/>
  <c r="G747" i="44"/>
  <c r="L747" i="44"/>
  <c r="E748" i="44" a="1"/>
  <c r="N748" i="44" a="1"/>
  <c r="O750" i="44"/>
  <c r="P749" i="44"/>
  <c r="Q749" i="44" s="1"/>
  <c r="R749" i="44" s="1"/>
  <c r="M737" i="41"/>
  <c r="K737" i="41"/>
  <c r="I737" i="41" a="1"/>
  <c r="J737" i="41" a="1"/>
  <c r="L737" i="41"/>
  <c r="H736" i="41" a="1"/>
  <c r="G736" i="41" a="1"/>
  <c r="L738" i="41" l="1"/>
  <c r="J738" i="41" a="1"/>
  <c r="M738" i="41"/>
  <c r="K738" i="41"/>
  <c r="I738" i="41" a="1"/>
  <c r="L748" i="44"/>
  <c r="K748" i="44"/>
  <c r="G748" i="44"/>
  <c r="E739" i="41"/>
  <c r="P750" i="44"/>
  <c r="Q750" i="44" s="1"/>
  <c r="R750" i="44" s="1"/>
  <c r="O751" i="44"/>
  <c r="E749" i="44" a="1"/>
  <c r="N749" i="44" a="1"/>
  <c r="G737" i="41" a="1"/>
  <c r="H737" i="41" a="1"/>
  <c r="M739" i="41" l="1"/>
  <c r="L739" i="41"/>
  <c r="K739" i="41"/>
  <c r="J739" i="41" a="1"/>
  <c r="I739" i="41" a="1"/>
  <c r="E750" i="44" a="1"/>
  <c r="N750" i="44" a="1"/>
  <c r="O752" i="44"/>
  <c r="P751" i="44"/>
  <c r="Q751" i="44" s="1"/>
  <c r="R751" i="44" s="1"/>
  <c r="L749" i="44"/>
  <c r="G749" i="44"/>
  <c r="K749" i="44"/>
  <c r="E740" i="41"/>
  <c r="G738" i="41" a="1"/>
  <c r="H738" i="41" a="1"/>
  <c r="L750" i="44" l="1"/>
  <c r="K750" i="44"/>
  <c r="E741" i="41"/>
  <c r="G750" i="44"/>
  <c r="P752" i="44"/>
  <c r="Q752" i="44" s="1"/>
  <c r="R752" i="44" s="1"/>
  <c r="O753" i="44"/>
  <c r="E751" i="44" a="1"/>
  <c r="N751" i="44" a="1"/>
  <c r="J740" i="41" a="1"/>
  <c r="M740" i="41"/>
  <c r="L740" i="41"/>
  <c r="K740" i="41"/>
  <c r="I740" i="41" a="1"/>
  <c r="H739" i="41" a="1"/>
  <c r="G739" i="41" a="1"/>
  <c r="I741" i="41" l="1" a="1"/>
  <c r="K741" i="41"/>
  <c r="M741" i="41"/>
  <c r="L741" i="41"/>
  <c r="J741" i="41" a="1"/>
  <c r="N752" i="44" a="1"/>
  <c r="E752" i="44" a="1"/>
  <c r="O754" i="44"/>
  <c r="P753" i="44"/>
  <c r="Q753" i="44" s="1"/>
  <c r="R753" i="44" s="1"/>
  <c r="G751" i="44"/>
  <c r="E742" i="41"/>
  <c r="K751" i="44"/>
  <c r="L751" i="44"/>
  <c r="H740" i="41" a="1"/>
  <c r="G740" i="41" a="1"/>
  <c r="K752" i="44" l="1"/>
  <c r="L752" i="44"/>
  <c r="G752" i="44"/>
  <c r="E743" i="41"/>
  <c r="O755" i="44"/>
  <c r="P754" i="44"/>
  <c r="Q754" i="44" s="1"/>
  <c r="R754" i="44" s="1"/>
  <c r="N753" i="44" a="1"/>
  <c r="E753" i="44" a="1"/>
  <c r="J742" i="41" a="1"/>
  <c r="M742" i="41"/>
  <c r="K742" i="41"/>
  <c r="I742" i="41" a="1"/>
  <c r="L742" i="41"/>
  <c r="G741" i="41" a="1"/>
  <c r="H741" i="41" a="1"/>
  <c r="M743" i="41" l="1"/>
  <c r="I743" i="41" a="1"/>
  <c r="K743" i="41"/>
  <c r="L743" i="41"/>
  <c r="J743" i="41" a="1"/>
  <c r="O756" i="44"/>
  <c r="P755" i="44"/>
  <c r="Q755" i="44" s="1"/>
  <c r="R755" i="44" s="1"/>
  <c r="E754" i="44" a="1"/>
  <c r="N754" i="44" a="1"/>
  <c r="K753" i="44"/>
  <c r="L753" i="44"/>
  <c r="G753" i="44"/>
  <c r="E744" i="41"/>
  <c r="G742" i="41" a="1"/>
  <c r="H742" i="41" a="1"/>
  <c r="O757" i="44" l="1"/>
  <c r="P756" i="44"/>
  <c r="Q756" i="44" s="1"/>
  <c r="R756" i="44" s="1"/>
  <c r="N755" i="44" a="1"/>
  <c r="E755" i="44" a="1"/>
  <c r="L754" i="44"/>
  <c r="E745" i="41"/>
  <c r="K754" i="44"/>
  <c r="G754" i="44"/>
  <c r="J744" i="41" a="1"/>
  <c r="I744" i="41" a="1"/>
  <c r="M744" i="41"/>
  <c r="L744" i="41"/>
  <c r="K744" i="41"/>
  <c r="H743" i="41" a="1"/>
  <c r="G743" i="41" a="1"/>
  <c r="O758" i="44" l="1"/>
  <c r="P757" i="44"/>
  <c r="Q757" i="44" s="1"/>
  <c r="R757" i="44" s="1"/>
  <c r="E756" i="44" a="1"/>
  <c r="N756" i="44" a="1"/>
  <c r="E746" i="41"/>
  <c r="G755" i="44"/>
  <c r="K755" i="44"/>
  <c r="L755" i="44"/>
  <c r="L745" i="41"/>
  <c r="M745" i="41"/>
  <c r="I745" i="41" a="1"/>
  <c r="J745" i="41" a="1"/>
  <c r="K745" i="41"/>
  <c r="G744" i="41" a="1"/>
  <c r="H744" i="41" a="1"/>
  <c r="O759" i="44" l="1"/>
  <c r="P758" i="44"/>
  <c r="Q758" i="44" s="1"/>
  <c r="R758" i="44" s="1"/>
  <c r="N757" i="44" a="1"/>
  <c r="E757" i="44" a="1"/>
  <c r="E747" i="41"/>
  <c r="G756" i="44"/>
  <c r="L756" i="44"/>
  <c r="K756" i="44"/>
  <c r="K746" i="41"/>
  <c r="I746" i="41" a="1"/>
  <c r="J746" i="41" a="1"/>
  <c r="L746" i="41"/>
  <c r="M746" i="41"/>
  <c r="G745" i="41" a="1"/>
  <c r="H745" i="41" a="1"/>
  <c r="O760" i="44" l="1"/>
  <c r="P759" i="44"/>
  <c r="Q759" i="44" s="1"/>
  <c r="R759" i="44" s="1"/>
  <c r="N758" i="44" a="1"/>
  <c r="E758" i="44" a="1"/>
  <c r="K757" i="44"/>
  <c r="E748" i="41"/>
  <c r="L757" i="44"/>
  <c r="G757" i="44"/>
  <c r="L747" i="41"/>
  <c r="M747" i="41"/>
  <c r="J747" i="41" a="1"/>
  <c r="K747" i="41"/>
  <c r="I747" i="41" a="1"/>
  <c r="H746" i="41" a="1"/>
  <c r="G746" i="41" a="1"/>
  <c r="O761" i="44" l="1"/>
  <c r="P760" i="44"/>
  <c r="Q760" i="44" s="1"/>
  <c r="R760" i="44" s="1"/>
  <c r="E759" i="44" a="1"/>
  <c r="N759" i="44" a="1"/>
  <c r="E749" i="41"/>
  <c r="L758" i="44"/>
  <c r="G758" i="44"/>
  <c r="K758" i="44"/>
  <c r="K748" i="41"/>
  <c r="L748" i="41"/>
  <c r="I748" i="41" a="1"/>
  <c r="M748" i="41"/>
  <c r="J748" i="41" a="1"/>
  <c r="G747" i="41" a="1"/>
  <c r="H747" i="41" a="1"/>
  <c r="O762" i="44" l="1"/>
  <c r="P761" i="44"/>
  <c r="Q761" i="44" s="1"/>
  <c r="R761" i="44" s="1"/>
  <c r="E760" i="44" a="1"/>
  <c r="N760" i="44" a="1"/>
  <c r="K759" i="44"/>
  <c r="G759" i="44"/>
  <c r="L759" i="44"/>
  <c r="E750" i="41"/>
  <c r="I749" i="41" a="1"/>
  <c r="L749" i="41"/>
  <c r="K749" i="41"/>
  <c r="M749" i="41"/>
  <c r="J749" i="41" a="1"/>
  <c r="G748" i="41" a="1"/>
  <c r="H748" i="41" a="1"/>
  <c r="O763" i="44" l="1"/>
  <c r="P762" i="44"/>
  <c r="Q762" i="44" s="1"/>
  <c r="R762" i="44" s="1"/>
  <c r="E761" i="44" a="1"/>
  <c r="N761" i="44" a="1"/>
  <c r="K760" i="44"/>
  <c r="E751" i="41"/>
  <c r="G760" i="44"/>
  <c r="L760" i="44"/>
  <c r="J750" i="41" a="1"/>
  <c r="M750" i="41"/>
  <c r="L750" i="41"/>
  <c r="K750" i="41"/>
  <c r="I750" i="41" a="1"/>
  <c r="H749" i="41" a="1"/>
  <c r="G749" i="41" a="1"/>
  <c r="O764" i="44" l="1"/>
  <c r="P763" i="44"/>
  <c r="Q763" i="44" s="1"/>
  <c r="R763" i="44" s="1"/>
  <c r="E762" i="44" a="1"/>
  <c r="N762" i="44" a="1"/>
  <c r="K761" i="44"/>
  <c r="L761" i="44"/>
  <c r="E752" i="41"/>
  <c r="G761" i="44"/>
  <c r="J751" i="41" a="1"/>
  <c r="K751" i="41"/>
  <c r="I751" i="41" a="1"/>
  <c r="M751" i="41"/>
  <c r="L751" i="41"/>
  <c r="H750" i="41" a="1"/>
  <c r="G750" i="41" a="1"/>
  <c r="P764" i="44" l="1"/>
  <c r="Q764" i="44" s="1"/>
  <c r="R764" i="44" s="1"/>
  <c r="O765" i="44"/>
  <c r="N763" i="44" a="1"/>
  <c r="E763" i="44" a="1"/>
  <c r="K762" i="44"/>
  <c r="L762" i="44"/>
  <c r="G762" i="44"/>
  <c r="E753" i="41"/>
  <c r="K752" i="41"/>
  <c r="M752" i="41"/>
  <c r="I752" i="41" a="1"/>
  <c r="L752" i="41"/>
  <c r="J752" i="41" a="1"/>
  <c r="G751" i="41" a="1"/>
  <c r="H751" i="41" a="1"/>
  <c r="E764" i="44" l="1" a="1"/>
  <c r="N764" i="44" a="1"/>
  <c r="O766" i="44"/>
  <c r="P765" i="44"/>
  <c r="Q765" i="44" s="1"/>
  <c r="R765" i="44" s="1"/>
  <c r="E754" i="41"/>
  <c r="G763" i="44"/>
  <c r="L763" i="44"/>
  <c r="K763" i="44"/>
  <c r="M753" i="41"/>
  <c r="L753" i="41"/>
  <c r="I753" i="41" a="1"/>
  <c r="J753" i="41" a="1"/>
  <c r="K753" i="41"/>
  <c r="G752" i="41" a="1"/>
  <c r="H752" i="41" a="1"/>
  <c r="L764" i="44" l="1"/>
  <c r="G764" i="44"/>
  <c r="K764" i="44"/>
  <c r="E755" i="41"/>
  <c r="P766" i="44"/>
  <c r="Q766" i="44" s="1"/>
  <c r="R766" i="44" s="1"/>
  <c r="O767" i="44"/>
  <c r="N765" i="44" a="1"/>
  <c r="E765" i="44" a="1"/>
  <c r="M754" i="41"/>
  <c r="J754" i="41" a="1"/>
  <c r="I754" i="41" a="1"/>
  <c r="L754" i="41"/>
  <c r="K754" i="41"/>
  <c r="H753" i="41" a="1"/>
  <c r="G753" i="41" a="1"/>
  <c r="K755" i="41" l="1"/>
  <c r="M755" i="41"/>
  <c r="I755" i="41" a="1"/>
  <c r="L755" i="41"/>
  <c r="J755" i="41" a="1"/>
  <c r="N766" i="44" a="1"/>
  <c r="E766" i="44" a="1"/>
  <c r="O768" i="44"/>
  <c r="P767" i="44"/>
  <c r="Q767" i="44" s="1"/>
  <c r="R767" i="44" s="1"/>
  <c r="E756" i="41"/>
  <c r="K765" i="44"/>
  <c r="G765" i="44"/>
  <c r="L765" i="44"/>
  <c r="G754" i="41" a="1"/>
  <c r="H754" i="41" a="1"/>
  <c r="K766" i="44" l="1"/>
  <c r="L766" i="44"/>
  <c r="E757" i="41"/>
  <c r="G766" i="44"/>
  <c r="P768" i="44"/>
  <c r="Q768" i="44" s="1"/>
  <c r="R768" i="44" s="1"/>
  <c r="O769" i="44"/>
  <c r="N767" i="44" a="1"/>
  <c r="E767" i="44" a="1"/>
  <c r="I756" i="41" a="1"/>
  <c r="M756" i="41"/>
  <c r="L756" i="41"/>
  <c r="J756" i="41" a="1"/>
  <c r="K756" i="41"/>
  <c r="G755" i="41" a="1"/>
  <c r="H755" i="41" a="1"/>
  <c r="I757" i="41" l="1" a="1"/>
  <c r="M757" i="41"/>
  <c r="L757" i="41"/>
  <c r="J757" i="41" a="1"/>
  <c r="K757" i="41"/>
  <c r="N768" i="44" a="1"/>
  <c r="E768" i="44" a="1"/>
  <c r="P769" i="44"/>
  <c r="Q769" i="44" s="1"/>
  <c r="R769" i="44" s="1"/>
  <c r="O770" i="44"/>
  <c r="L767" i="44"/>
  <c r="G767" i="44"/>
  <c r="E758" i="41"/>
  <c r="K767" i="44"/>
  <c r="H756" i="41" a="1"/>
  <c r="G756" i="41" a="1"/>
  <c r="E759" i="41" l="1"/>
  <c r="G768" i="44"/>
  <c r="K768" i="44"/>
  <c r="L768" i="44"/>
  <c r="N769" i="44" a="1"/>
  <c r="E769" i="44" a="1"/>
  <c r="P770" i="44"/>
  <c r="Q770" i="44" s="1"/>
  <c r="R770" i="44" s="1"/>
  <c r="O771" i="44"/>
  <c r="I758" i="41" a="1"/>
  <c r="M758" i="41"/>
  <c r="J758" i="41" a="1"/>
  <c r="L758" i="41"/>
  <c r="K758" i="41"/>
  <c r="G757" i="41" a="1"/>
  <c r="H757" i="41" a="1"/>
  <c r="K759" i="41" l="1"/>
  <c r="L759" i="41"/>
  <c r="I759" i="41" a="1"/>
  <c r="M759" i="41"/>
  <c r="J759" i="41" a="1"/>
  <c r="K769" i="44"/>
  <c r="G769" i="44"/>
  <c r="L769" i="44"/>
  <c r="E760" i="41"/>
  <c r="E770" i="44" a="1"/>
  <c r="N770" i="44" a="1"/>
  <c r="O772" i="44"/>
  <c r="P771" i="44"/>
  <c r="Q771" i="44" s="1"/>
  <c r="R771" i="44" s="1"/>
  <c r="H758" i="41" a="1"/>
  <c r="G758" i="41" a="1"/>
  <c r="I760" i="41" l="1" a="1"/>
  <c r="L760" i="41"/>
  <c r="J760" i="41" a="1"/>
  <c r="M760" i="41"/>
  <c r="K760" i="41"/>
  <c r="K770" i="44"/>
  <c r="E761" i="41"/>
  <c r="G770" i="44"/>
  <c r="L770" i="44"/>
  <c r="P772" i="44"/>
  <c r="Q772" i="44" s="1"/>
  <c r="R772" i="44" s="1"/>
  <c r="O773" i="44"/>
  <c r="E771" i="44" a="1"/>
  <c r="N771" i="44" a="1"/>
  <c r="H759" i="41" a="1"/>
  <c r="G759" i="41" a="1"/>
  <c r="M761" i="41" l="1"/>
  <c r="I761" i="41" a="1"/>
  <c r="L761" i="41"/>
  <c r="J761" i="41" a="1"/>
  <c r="K761" i="41"/>
  <c r="E772" i="44" a="1"/>
  <c r="N772" i="44" a="1"/>
  <c r="O774" i="44"/>
  <c r="P773" i="44"/>
  <c r="Q773" i="44" s="1"/>
  <c r="R773" i="44" s="1"/>
  <c r="E762" i="41"/>
  <c r="G771" i="44"/>
  <c r="K771" i="44"/>
  <c r="L771" i="44"/>
  <c r="G760" i="41" a="1"/>
  <c r="H760" i="41" a="1"/>
  <c r="K772" i="44" l="1"/>
  <c r="G772" i="44"/>
  <c r="E763" i="41"/>
  <c r="L772" i="44"/>
  <c r="O775" i="44"/>
  <c r="P774" i="44"/>
  <c r="Q774" i="44" s="1"/>
  <c r="R774" i="44" s="1"/>
  <c r="E773" i="44" a="1"/>
  <c r="N773" i="44" a="1"/>
  <c r="I762" i="41" a="1"/>
  <c r="L762" i="41"/>
  <c r="M762" i="41"/>
  <c r="J762" i="41" a="1"/>
  <c r="K762" i="41"/>
  <c r="G761" i="41" a="1"/>
  <c r="H761" i="41" a="1"/>
  <c r="L763" i="41" l="1"/>
  <c r="J763" i="41" a="1"/>
  <c r="K763" i="41"/>
  <c r="M763" i="41"/>
  <c r="I763" i="41" a="1"/>
  <c r="O776" i="44"/>
  <c r="P775" i="44"/>
  <c r="Q775" i="44" s="1"/>
  <c r="R775" i="44" s="1"/>
  <c r="N774" i="44" a="1"/>
  <c r="E774" i="44" a="1"/>
  <c r="K773" i="44"/>
  <c r="G773" i="44"/>
  <c r="L773" i="44"/>
  <c r="E764" i="41"/>
  <c r="G762" i="41" a="1"/>
  <c r="H762" i="41" a="1"/>
  <c r="O777" i="44" l="1"/>
  <c r="P776" i="44"/>
  <c r="Q776" i="44" s="1"/>
  <c r="R776" i="44" s="1"/>
  <c r="E775" i="44" a="1"/>
  <c r="N775" i="44" a="1"/>
  <c r="K774" i="44"/>
  <c r="G774" i="44"/>
  <c r="E765" i="41"/>
  <c r="L774" i="44"/>
  <c r="J764" i="41" a="1"/>
  <c r="L764" i="41"/>
  <c r="M764" i="41"/>
  <c r="K764" i="41"/>
  <c r="I764" i="41" a="1"/>
  <c r="H763" i="41" a="1"/>
  <c r="G763" i="41" a="1"/>
  <c r="O778" i="44" l="1"/>
  <c r="P777" i="44"/>
  <c r="Q777" i="44" s="1"/>
  <c r="R777" i="44" s="1"/>
  <c r="N776" i="44" a="1"/>
  <c r="E776" i="44" a="1"/>
  <c r="E766" i="41"/>
  <c r="G775" i="44"/>
  <c r="K775" i="44"/>
  <c r="L775" i="44"/>
  <c r="K765" i="41"/>
  <c r="M765" i="41"/>
  <c r="I765" i="41" a="1"/>
  <c r="L765" i="41"/>
  <c r="J765" i="41" a="1"/>
  <c r="H764" i="41" a="1"/>
  <c r="G764" i="41" a="1"/>
  <c r="O779" i="44" l="1"/>
  <c r="P778" i="44"/>
  <c r="Q778" i="44" s="1"/>
  <c r="R778" i="44" s="1"/>
  <c r="N777" i="44" a="1"/>
  <c r="E777" i="44" a="1"/>
  <c r="E767" i="41"/>
  <c r="G776" i="44"/>
  <c r="K776" i="44"/>
  <c r="L776" i="44"/>
  <c r="J766" i="41" a="1"/>
  <c r="L766" i="41"/>
  <c r="K766" i="41"/>
  <c r="M766" i="41"/>
  <c r="I766" i="41" a="1"/>
  <c r="G765" i="41" a="1"/>
  <c r="H765" i="41" a="1"/>
  <c r="O780" i="44" l="1"/>
  <c r="P779" i="44"/>
  <c r="Q779" i="44" s="1"/>
  <c r="R779" i="44" s="1"/>
  <c r="N778" i="44" a="1"/>
  <c r="E778" i="44" a="1"/>
  <c r="K777" i="44"/>
  <c r="E768" i="41"/>
  <c r="G777" i="44"/>
  <c r="L777" i="44"/>
  <c r="M767" i="41"/>
  <c r="K767" i="41"/>
  <c r="J767" i="41" a="1"/>
  <c r="I767" i="41" a="1"/>
  <c r="L767" i="41"/>
  <c r="G766" i="41" a="1"/>
  <c r="H766" i="41" a="1"/>
  <c r="O781" i="44" l="1"/>
  <c r="P780" i="44"/>
  <c r="Q780" i="44" s="1"/>
  <c r="R780" i="44" s="1"/>
  <c r="N779" i="44" a="1"/>
  <c r="E779" i="44" a="1"/>
  <c r="K778" i="44"/>
  <c r="L778" i="44"/>
  <c r="G778" i="44"/>
  <c r="E769" i="41"/>
  <c r="K768" i="41"/>
  <c r="L768" i="41"/>
  <c r="J768" i="41" a="1"/>
  <c r="I768" i="41" a="1"/>
  <c r="M768" i="41"/>
  <c r="G767" i="41" a="1"/>
  <c r="H767" i="41" a="1"/>
  <c r="O782" i="44" l="1"/>
  <c r="P781" i="44"/>
  <c r="Q781" i="44" s="1"/>
  <c r="R781" i="44" s="1"/>
  <c r="N780" i="44" a="1"/>
  <c r="E780" i="44" a="1"/>
  <c r="E770" i="41"/>
  <c r="G779" i="44"/>
  <c r="L779" i="44"/>
  <c r="K779" i="44"/>
  <c r="M769" i="41"/>
  <c r="J769" i="41" a="1"/>
  <c r="L769" i="41"/>
  <c r="K769" i="41"/>
  <c r="I769" i="41" a="1"/>
  <c r="H768" i="41" a="1"/>
  <c r="G768" i="41" a="1"/>
  <c r="O783" i="44" l="1"/>
  <c r="P782" i="44"/>
  <c r="Q782" i="44" s="1"/>
  <c r="R782" i="44" s="1"/>
  <c r="N781" i="44" a="1"/>
  <c r="E781" i="44" a="1"/>
  <c r="K780" i="44"/>
  <c r="L780" i="44"/>
  <c r="G780" i="44"/>
  <c r="E771" i="41"/>
  <c r="K770" i="41"/>
  <c r="J770" i="41" a="1"/>
  <c r="I770" i="41" a="1"/>
  <c r="L770" i="41"/>
  <c r="M770" i="41"/>
  <c r="H769" i="41" a="1"/>
  <c r="G769" i="41" a="1"/>
  <c r="O784" i="44" l="1"/>
  <c r="P783" i="44"/>
  <c r="Q783" i="44" s="1"/>
  <c r="R783" i="44" s="1"/>
  <c r="E782" i="44" a="1"/>
  <c r="N782" i="44" a="1"/>
  <c r="K781" i="44"/>
  <c r="G781" i="44"/>
  <c r="E772" i="41"/>
  <c r="L781" i="44"/>
  <c r="J771" i="41" a="1"/>
  <c r="M771" i="41"/>
  <c r="L771" i="41"/>
  <c r="K771" i="41"/>
  <c r="I771" i="41" a="1"/>
  <c r="G770" i="41" a="1"/>
  <c r="H770" i="41" a="1"/>
  <c r="O785" i="44" l="1"/>
  <c r="P784" i="44"/>
  <c r="Q784" i="44" s="1"/>
  <c r="R784" i="44" s="1"/>
  <c r="E783" i="44" a="1"/>
  <c r="N783" i="44" a="1"/>
  <c r="K782" i="44"/>
  <c r="E773" i="41"/>
  <c r="L782" i="44"/>
  <c r="G782" i="44"/>
  <c r="L772" i="41"/>
  <c r="I772" i="41" a="1"/>
  <c r="K772" i="41"/>
  <c r="M772" i="41"/>
  <c r="J772" i="41" a="1"/>
  <c r="H771" i="41" a="1"/>
  <c r="G771" i="41" a="1"/>
  <c r="P785" i="44" l="1"/>
  <c r="Q785" i="44" s="1"/>
  <c r="R785" i="44" s="1"/>
  <c r="O786" i="44"/>
  <c r="N784" i="44" a="1"/>
  <c r="E784" i="44" a="1"/>
  <c r="K783" i="44"/>
  <c r="G783" i="44"/>
  <c r="E774" i="41"/>
  <c r="L783" i="44"/>
  <c r="I773" i="41" a="1"/>
  <c r="M773" i="41"/>
  <c r="K773" i="41"/>
  <c r="J773" i="41" a="1"/>
  <c r="L773" i="41"/>
  <c r="H772" i="41" a="1"/>
  <c r="G772" i="41" a="1"/>
  <c r="E785" i="44" l="1" a="1"/>
  <c r="N785" i="44" a="1"/>
  <c r="O787" i="44"/>
  <c r="P786" i="44"/>
  <c r="Q786" i="44" s="1"/>
  <c r="R786" i="44" s="1"/>
  <c r="K784" i="44"/>
  <c r="E775" i="41"/>
  <c r="G784" i="44"/>
  <c r="L784" i="44"/>
  <c r="M774" i="41"/>
  <c r="K774" i="41"/>
  <c r="I774" i="41" a="1"/>
  <c r="L774" i="41"/>
  <c r="J774" i="41" a="1"/>
  <c r="G773" i="41" a="1"/>
  <c r="H773" i="41" a="1"/>
  <c r="K785" i="44" l="1"/>
  <c r="L785" i="44"/>
  <c r="G785" i="44"/>
  <c r="E776" i="41"/>
  <c r="O788" i="44"/>
  <c r="P787" i="44"/>
  <c r="Q787" i="44" s="1"/>
  <c r="R787" i="44" s="1"/>
  <c r="N786" i="44" a="1"/>
  <c r="E786" i="44" a="1"/>
  <c r="M775" i="41"/>
  <c r="L775" i="41"/>
  <c r="I775" i="41" a="1"/>
  <c r="K775" i="41"/>
  <c r="J775" i="41" a="1"/>
  <c r="G774" i="41" a="1"/>
  <c r="H774" i="41" a="1"/>
  <c r="M776" i="41" l="1"/>
  <c r="J776" i="41" a="1"/>
  <c r="I776" i="41" a="1"/>
  <c r="K776" i="41"/>
  <c r="L776" i="41"/>
  <c r="O789" i="44"/>
  <c r="P788" i="44"/>
  <c r="Q788" i="44" s="1"/>
  <c r="R788" i="44" s="1"/>
  <c r="N787" i="44" a="1"/>
  <c r="E787" i="44" a="1"/>
  <c r="K786" i="44"/>
  <c r="E777" i="41"/>
  <c r="G786" i="44"/>
  <c r="L786" i="44"/>
  <c r="H775" i="41" a="1"/>
  <c r="G775" i="41" a="1"/>
  <c r="O790" i="44" l="1"/>
  <c r="P789" i="44"/>
  <c r="Q789" i="44" s="1"/>
  <c r="R789" i="44" s="1"/>
  <c r="N788" i="44" a="1"/>
  <c r="E788" i="44" a="1"/>
  <c r="K787" i="44"/>
  <c r="L787" i="44"/>
  <c r="G787" i="44"/>
  <c r="E778" i="41"/>
  <c r="J777" i="41" a="1"/>
  <c r="I777" i="41" a="1"/>
  <c r="L777" i="41"/>
  <c r="M777" i="41"/>
  <c r="K777" i="41"/>
  <c r="G776" i="41" a="1"/>
  <c r="H776" i="41" a="1"/>
  <c r="O791" i="44" l="1"/>
  <c r="P790" i="44"/>
  <c r="Q790" i="44" s="1"/>
  <c r="R790" i="44" s="1"/>
  <c r="E789" i="44" a="1"/>
  <c r="N789" i="44" a="1"/>
  <c r="K788" i="44"/>
  <c r="E779" i="41"/>
  <c r="G788" i="44"/>
  <c r="L788" i="44"/>
  <c r="J778" i="41" a="1"/>
  <c r="M778" i="41"/>
  <c r="K778" i="41"/>
  <c r="L778" i="41"/>
  <c r="I778" i="41" a="1"/>
  <c r="H777" i="41" a="1"/>
  <c r="G777" i="41" a="1"/>
  <c r="O792" i="44" l="1"/>
  <c r="P791" i="44"/>
  <c r="Q791" i="44" s="1"/>
  <c r="R791" i="44" s="1"/>
  <c r="N790" i="44" a="1"/>
  <c r="E790" i="44" a="1"/>
  <c r="K789" i="44"/>
  <c r="G789" i="44"/>
  <c r="E780" i="41"/>
  <c r="L789" i="44"/>
  <c r="I779" i="41" a="1"/>
  <c r="M779" i="41"/>
  <c r="J779" i="41" a="1"/>
  <c r="K779" i="41"/>
  <c r="L779" i="41"/>
  <c r="H778" i="41" a="1"/>
  <c r="G778" i="41" a="1"/>
  <c r="O793" i="44" l="1"/>
  <c r="P792" i="44"/>
  <c r="Q792" i="44" s="1"/>
  <c r="R792" i="44" s="1"/>
  <c r="E791" i="44" a="1"/>
  <c r="N791" i="44" a="1"/>
  <c r="K790" i="44"/>
  <c r="G790" i="44"/>
  <c r="E781" i="41"/>
  <c r="L790" i="44"/>
  <c r="J780" i="41" a="1"/>
  <c r="L780" i="41"/>
  <c r="M780" i="41"/>
  <c r="K780" i="41"/>
  <c r="I780" i="41" a="1"/>
  <c r="G779" i="41" a="1"/>
  <c r="H779" i="41" a="1"/>
  <c r="O794" i="44" l="1"/>
  <c r="P793" i="44"/>
  <c r="Q793" i="44" s="1"/>
  <c r="R793" i="44" s="1"/>
  <c r="N792" i="44" a="1"/>
  <c r="E792" i="44" a="1"/>
  <c r="K791" i="44"/>
  <c r="G791" i="44"/>
  <c r="E782" i="41"/>
  <c r="L791" i="44"/>
  <c r="L781" i="41"/>
  <c r="M781" i="41"/>
  <c r="K781" i="41"/>
  <c r="J781" i="41" a="1"/>
  <c r="I781" i="41" a="1"/>
  <c r="G780" i="41" a="1"/>
  <c r="H780" i="41" a="1"/>
  <c r="O795" i="44" l="1"/>
  <c r="P794" i="44"/>
  <c r="Q794" i="44" s="1"/>
  <c r="R794" i="44" s="1"/>
  <c r="E793" i="44" a="1"/>
  <c r="N793" i="44" a="1"/>
  <c r="K792" i="44"/>
  <c r="G792" i="44"/>
  <c r="E783" i="41"/>
  <c r="L792" i="44"/>
  <c r="I782" i="41" a="1"/>
  <c r="L782" i="41"/>
  <c r="K782" i="41"/>
  <c r="M782" i="41"/>
  <c r="J782" i="41" a="1"/>
  <c r="H781" i="41" a="1"/>
  <c r="G781" i="41" a="1"/>
  <c r="O796" i="44" l="1"/>
  <c r="P795" i="44"/>
  <c r="Q795" i="44" s="1"/>
  <c r="R795" i="44" s="1"/>
  <c r="N794" i="44" a="1"/>
  <c r="E794" i="44" a="1"/>
  <c r="K793" i="44"/>
  <c r="L793" i="44"/>
  <c r="E784" i="41"/>
  <c r="G793" i="44"/>
  <c r="M783" i="41"/>
  <c r="K783" i="41"/>
  <c r="L783" i="41"/>
  <c r="J783" i="41" a="1"/>
  <c r="I783" i="41" a="1"/>
  <c r="H782" i="41" a="1"/>
  <c r="G782" i="41" a="1"/>
  <c r="O797" i="44" l="1"/>
  <c r="P796" i="44"/>
  <c r="Q796" i="44" s="1"/>
  <c r="R796" i="44" s="1"/>
  <c r="N795" i="44" a="1"/>
  <c r="E795" i="44" a="1"/>
  <c r="E785" i="41"/>
  <c r="K794" i="44"/>
  <c r="G794" i="44"/>
  <c r="L794" i="44"/>
  <c r="I784" i="41" a="1"/>
  <c r="M784" i="41"/>
  <c r="L784" i="41"/>
  <c r="J784" i="41" a="1"/>
  <c r="K784" i="41"/>
  <c r="G783" i="41" a="1"/>
  <c r="H783" i="41" a="1"/>
  <c r="O798" i="44" l="1"/>
  <c r="P797" i="44"/>
  <c r="Q797" i="44" s="1"/>
  <c r="R797" i="44" s="1"/>
  <c r="E796" i="44" a="1"/>
  <c r="N796" i="44" a="1"/>
  <c r="K795" i="44"/>
  <c r="L795" i="44"/>
  <c r="E786" i="41"/>
  <c r="G795" i="44"/>
  <c r="L785" i="41"/>
  <c r="K785" i="41"/>
  <c r="M785" i="41"/>
  <c r="J785" i="41" a="1"/>
  <c r="I785" i="41" a="1"/>
  <c r="G784" i="41" a="1"/>
  <c r="H784" i="41" a="1"/>
  <c r="O799" i="44" l="1"/>
  <c r="P798" i="44"/>
  <c r="Q798" i="44" s="1"/>
  <c r="R798" i="44" s="1"/>
  <c r="E797" i="44" a="1"/>
  <c r="N797" i="44" a="1"/>
  <c r="K796" i="44"/>
  <c r="G796" i="44"/>
  <c r="E787" i="41"/>
  <c r="L796" i="44"/>
  <c r="M786" i="41"/>
  <c r="K786" i="41"/>
  <c r="I786" i="41" a="1"/>
  <c r="J786" i="41" a="1"/>
  <c r="L786" i="41"/>
  <c r="H785" i="41" a="1"/>
  <c r="G785" i="41" a="1"/>
  <c r="O800" i="44" l="1"/>
  <c r="P799" i="44"/>
  <c r="Q799" i="44" s="1"/>
  <c r="R799" i="44" s="1"/>
  <c r="N798" i="44" a="1"/>
  <c r="E798" i="44" a="1"/>
  <c r="K797" i="44"/>
  <c r="L797" i="44"/>
  <c r="G797" i="44"/>
  <c r="E788" i="41"/>
  <c r="L787" i="41"/>
  <c r="J787" i="41" a="1"/>
  <c r="I787" i="41" a="1"/>
  <c r="M787" i="41"/>
  <c r="K787" i="41"/>
  <c r="H786" i="41" a="1"/>
  <c r="G786" i="41" a="1"/>
  <c r="O801" i="44" l="1"/>
  <c r="P800" i="44"/>
  <c r="Q800" i="44" s="1"/>
  <c r="R800" i="44" s="1"/>
  <c r="E799" i="44" a="1"/>
  <c r="N799" i="44" a="1"/>
  <c r="K798" i="44"/>
  <c r="G798" i="44"/>
  <c r="E789" i="41"/>
  <c r="L798" i="44"/>
  <c r="J788" i="41" a="1"/>
  <c r="I788" i="41" a="1"/>
  <c r="L788" i="41"/>
  <c r="K788" i="41"/>
  <c r="M788" i="41"/>
  <c r="G787" i="41" a="1"/>
  <c r="H787" i="41" a="1"/>
  <c r="O802" i="44" l="1"/>
  <c r="P801" i="44"/>
  <c r="Q801" i="44" s="1"/>
  <c r="R801" i="44" s="1"/>
  <c r="N800" i="44" a="1"/>
  <c r="E800" i="44" a="1"/>
  <c r="K799" i="44"/>
  <c r="L799" i="44"/>
  <c r="E790" i="41"/>
  <c r="G799" i="44"/>
  <c r="J789" i="41" a="1"/>
  <c r="L789" i="41"/>
  <c r="M789" i="41"/>
  <c r="K789" i="41"/>
  <c r="I789" i="41" a="1"/>
  <c r="G788" i="41" a="1"/>
  <c r="H788" i="41" a="1"/>
  <c r="O803" i="44" l="1"/>
  <c r="P802" i="44"/>
  <c r="Q802" i="44" s="1"/>
  <c r="R802" i="44" s="1"/>
  <c r="N801" i="44" a="1"/>
  <c r="E801" i="44" a="1"/>
  <c r="K800" i="44"/>
  <c r="L800" i="44"/>
  <c r="G800" i="44"/>
  <c r="E791" i="41"/>
  <c r="I790" i="41" a="1"/>
  <c r="M790" i="41"/>
  <c r="L790" i="41"/>
  <c r="J790" i="41" a="1"/>
  <c r="K790" i="41"/>
  <c r="H789" i="41" a="1"/>
  <c r="G789" i="41" a="1"/>
  <c r="O804" i="44" l="1"/>
  <c r="P803" i="44"/>
  <c r="Q803" i="44" s="1"/>
  <c r="R803" i="44" s="1"/>
  <c r="N802" i="44" a="1"/>
  <c r="E802" i="44" a="1"/>
  <c r="K801" i="44"/>
  <c r="E792" i="41"/>
  <c r="L801" i="44"/>
  <c r="G801" i="44"/>
  <c r="M791" i="41"/>
  <c r="K791" i="41"/>
  <c r="L791" i="41"/>
  <c r="J791" i="41" a="1"/>
  <c r="I791" i="41" a="1"/>
  <c r="H790" i="41" a="1"/>
  <c r="G790" i="41" a="1"/>
  <c r="O805" i="44" l="1"/>
  <c r="P804" i="44"/>
  <c r="Q804" i="44" s="1"/>
  <c r="R804" i="44" s="1"/>
  <c r="N803" i="44" a="1"/>
  <c r="E803" i="44" a="1"/>
  <c r="K802" i="44"/>
  <c r="E793" i="41"/>
  <c r="G802" i="44"/>
  <c r="L802" i="44"/>
  <c r="I792" i="41" a="1"/>
  <c r="K792" i="41"/>
  <c r="M792" i="41"/>
  <c r="J792" i="41" a="1"/>
  <c r="L792" i="41"/>
  <c r="G791" i="41" a="1"/>
  <c r="H791" i="41" a="1"/>
  <c r="P805" i="44" l="1"/>
  <c r="Q805" i="44" s="1"/>
  <c r="R805" i="44" s="1"/>
  <c r="O806" i="44"/>
  <c r="E804" i="44" a="1"/>
  <c r="N804" i="44" a="1"/>
  <c r="E794" i="41"/>
  <c r="K803" i="44"/>
  <c r="G803" i="44"/>
  <c r="L803" i="44"/>
  <c r="L793" i="41"/>
  <c r="M793" i="41"/>
  <c r="J793" i="41" a="1"/>
  <c r="I793" i="41" a="1"/>
  <c r="K793" i="41"/>
  <c r="G792" i="41" a="1"/>
  <c r="H792" i="41" a="1"/>
  <c r="E805" i="44" l="1" a="1"/>
  <c r="N805" i="44" a="1"/>
  <c r="O807" i="44"/>
  <c r="P806" i="44"/>
  <c r="Q806" i="44" s="1"/>
  <c r="R806" i="44" s="1"/>
  <c r="K804" i="44"/>
  <c r="G804" i="44"/>
  <c r="L804" i="44"/>
  <c r="E795" i="41"/>
  <c r="M794" i="41"/>
  <c r="K794" i="41"/>
  <c r="I794" i="41" a="1"/>
  <c r="L794" i="41"/>
  <c r="J794" i="41" a="1"/>
  <c r="G793" i="41" a="1"/>
  <c r="H793" i="41" a="1"/>
  <c r="K805" i="44" l="1"/>
  <c r="L805" i="44"/>
  <c r="G805" i="44"/>
  <c r="E796" i="41"/>
  <c r="O808" i="44"/>
  <c r="P807" i="44"/>
  <c r="Q807" i="44" s="1"/>
  <c r="R807" i="44" s="1"/>
  <c r="E806" i="44" a="1"/>
  <c r="N806" i="44" a="1"/>
  <c r="L795" i="41"/>
  <c r="J795" i="41" a="1"/>
  <c r="K795" i="41"/>
  <c r="I795" i="41" a="1"/>
  <c r="M795" i="41"/>
  <c r="H794" i="41" a="1"/>
  <c r="G794" i="41" a="1"/>
  <c r="M796" i="41" l="1"/>
  <c r="L796" i="41"/>
  <c r="K796" i="41"/>
  <c r="I796" i="41" a="1"/>
  <c r="J796" i="41" a="1"/>
  <c r="O809" i="44"/>
  <c r="P808" i="44"/>
  <c r="Q808" i="44" s="1"/>
  <c r="R808" i="44" s="1"/>
  <c r="N807" i="44" a="1"/>
  <c r="E807" i="44" a="1"/>
  <c r="K806" i="44"/>
  <c r="G806" i="44"/>
  <c r="E797" i="41"/>
  <c r="L806" i="44"/>
  <c r="H795" i="41" a="1"/>
  <c r="G795" i="41" a="1"/>
  <c r="O810" i="44" l="1"/>
  <c r="P809" i="44"/>
  <c r="Q809" i="44" s="1"/>
  <c r="R809" i="44" s="1"/>
  <c r="E808" i="44" a="1"/>
  <c r="N808" i="44" a="1"/>
  <c r="K807" i="44"/>
  <c r="L807" i="44"/>
  <c r="E798" i="41"/>
  <c r="G807" i="44"/>
  <c r="J797" i="41" a="1"/>
  <c r="K797" i="41"/>
  <c r="L797" i="41"/>
  <c r="M797" i="41"/>
  <c r="I797" i="41" a="1"/>
  <c r="G796" i="41" a="1"/>
  <c r="H796" i="41" a="1"/>
  <c r="O811" i="44" l="1"/>
  <c r="P810" i="44"/>
  <c r="Q810" i="44" s="1"/>
  <c r="R810" i="44" s="1"/>
  <c r="N809" i="44" a="1"/>
  <c r="E809" i="44" a="1"/>
  <c r="L808" i="44"/>
  <c r="E799" i="41"/>
  <c r="K808" i="44"/>
  <c r="G808" i="44"/>
  <c r="K798" i="41"/>
  <c r="I798" i="41" a="1"/>
  <c r="J798" i="41" a="1"/>
  <c r="L798" i="41"/>
  <c r="M798" i="41"/>
  <c r="H797" i="41" a="1"/>
  <c r="G797" i="41" a="1"/>
  <c r="P811" i="44" l="1"/>
  <c r="Q811" i="44" s="1"/>
  <c r="R811" i="44" s="1"/>
  <c r="O812" i="44"/>
  <c r="N810" i="44" a="1"/>
  <c r="E810" i="44" a="1"/>
  <c r="E800" i="41"/>
  <c r="G809" i="44"/>
  <c r="K809" i="44"/>
  <c r="L809" i="44"/>
  <c r="K799" i="41"/>
  <c r="I799" i="41" a="1"/>
  <c r="J799" i="41" a="1"/>
  <c r="L799" i="41"/>
  <c r="M799" i="41"/>
  <c r="G798" i="41" a="1"/>
  <c r="H798" i="41" a="1"/>
  <c r="E811" i="44" l="1" a="1"/>
  <c r="N811" i="44" a="1"/>
  <c r="P812" i="44"/>
  <c r="Q812" i="44" s="1"/>
  <c r="R812" i="44" s="1"/>
  <c r="O813" i="44"/>
  <c r="G810" i="44"/>
  <c r="L810" i="44"/>
  <c r="K810" i="44"/>
  <c r="E801" i="41"/>
  <c r="L800" i="41"/>
  <c r="J800" i="41" a="1"/>
  <c r="M800" i="41"/>
  <c r="I800" i="41" a="1"/>
  <c r="K800" i="41"/>
  <c r="G799" i="41" a="1"/>
  <c r="H799" i="41" a="1"/>
  <c r="K811" i="44" l="1"/>
  <c r="G811" i="44"/>
  <c r="E802" i="41"/>
  <c r="L811" i="44"/>
  <c r="N812" i="44" a="1"/>
  <c r="E812" i="44" a="1"/>
  <c r="O814" i="44"/>
  <c r="P813" i="44"/>
  <c r="Q813" i="44" s="1"/>
  <c r="R813" i="44" s="1"/>
  <c r="I801" i="41" a="1"/>
  <c r="K801" i="41"/>
  <c r="J801" i="41" a="1"/>
  <c r="L801" i="41"/>
  <c r="M801" i="41"/>
  <c r="H800" i="41" a="1"/>
  <c r="G800" i="41" a="1"/>
  <c r="I802" i="41" l="1" a="1"/>
  <c r="K802" i="41"/>
  <c r="J802" i="41" a="1"/>
  <c r="M802" i="41"/>
  <c r="L802" i="41"/>
  <c r="G812" i="44"/>
  <c r="E803" i="41"/>
  <c r="L812" i="44"/>
  <c r="K812" i="44"/>
  <c r="P814" i="44"/>
  <c r="Q814" i="44" s="1"/>
  <c r="R814" i="44" s="1"/>
  <c r="O815" i="44"/>
  <c r="E813" i="44" a="1"/>
  <c r="N813" i="44" a="1"/>
  <c r="G801" i="41" a="1"/>
  <c r="H801" i="41" a="1"/>
  <c r="M803" i="41" l="1"/>
  <c r="L803" i="41"/>
  <c r="K803" i="41"/>
  <c r="J803" i="41" a="1"/>
  <c r="I803" i="41" a="1"/>
  <c r="E814" i="44" a="1"/>
  <c r="N814" i="44" a="1"/>
  <c r="O816" i="44"/>
  <c r="P815" i="44"/>
  <c r="Q815" i="44" s="1"/>
  <c r="R815" i="44" s="1"/>
  <c r="E804" i="41"/>
  <c r="K813" i="44"/>
  <c r="L813" i="44"/>
  <c r="G813" i="44"/>
  <c r="G802" i="41" a="1"/>
  <c r="H802" i="41" a="1"/>
  <c r="L814" i="44" l="1"/>
  <c r="E805" i="41"/>
  <c r="K814" i="44"/>
  <c r="G814" i="44"/>
  <c r="O817" i="44"/>
  <c r="P816" i="44"/>
  <c r="Q816" i="44" s="1"/>
  <c r="R816" i="44" s="1"/>
  <c r="E815" i="44" a="1"/>
  <c r="N815" i="44" a="1"/>
  <c r="I804" i="41" a="1"/>
  <c r="J804" i="41" a="1"/>
  <c r="M804" i="41"/>
  <c r="L804" i="41"/>
  <c r="K804" i="41"/>
  <c r="G803" i="41" a="1"/>
  <c r="H803" i="41" a="1"/>
  <c r="K805" i="41" l="1"/>
  <c r="J805" i="41" a="1"/>
  <c r="I805" i="41" a="1"/>
  <c r="L805" i="41"/>
  <c r="M805" i="41"/>
  <c r="P817" i="44"/>
  <c r="Q817" i="44" s="1"/>
  <c r="R817" i="44" s="1"/>
  <c r="O818" i="44"/>
  <c r="N816" i="44" a="1"/>
  <c r="E816" i="44" a="1"/>
  <c r="L815" i="44"/>
  <c r="K815" i="44"/>
  <c r="G815" i="44"/>
  <c r="E806" i="41"/>
  <c r="H804" i="41" a="1"/>
  <c r="G804" i="41" a="1"/>
  <c r="E817" i="44" l="1" a="1"/>
  <c r="N817" i="44" a="1"/>
  <c r="P818" i="44"/>
  <c r="Q818" i="44" s="1"/>
  <c r="R818" i="44" s="1"/>
  <c r="O819" i="44"/>
  <c r="K816" i="44"/>
  <c r="E807" i="41"/>
  <c r="L816" i="44"/>
  <c r="G816" i="44"/>
  <c r="L806" i="41"/>
  <c r="K806" i="41"/>
  <c r="I806" i="41" a="1"/>
  <c r="M806" i="41"/>
  <c r="J806" i="41" a="1"/>
  <c r="G805" i="41" a="1"/>
  <c r="H805" i="41" a="1"/>
  <c r="G817" i="44" l="1"/>
  <c r="E808" i="41"/>
  <c r="L817" i="44"/>
  <c r="K817" i="44"/>
  <c r="N818" i="44" a="1"/>
  <c r="E818" i="44" a="1"/>
  <c r="P819" i="44"/>
  <c r="Q819" i="44" s="1"/>
  <c r="R819" i="44" s="1"/>
  <c r="O820" i="44"/>
  <c r="L807" i="41"/>
  <c r="I807" i="41" a="1"/>
  <c r="J807" i="41" a="1"/>
  <c r="K807" i="41"/>
  <c r="M807" i="41"/>
  <c r="G806" i="41" a="1"/>
  <c r="H806" i="41" a="1"/>
  <c r="L808" i="41" l="1"/>
  <c r="M808" i="41"/>
  <c r="K808" i="41"/>
  <c r="I808" i="41" a="1"/>
  <c r="J808" i="41" a="1"/>
  <c r="L818" i="44"/>
  <c r="E809" i="41"/>
  <c r="K818" i="44"/>
  <c r="G818" i="44"/>
  <c r="N819" i="44" a="1"/>
  <c r="E819" i="44" a="1"/>
  <c r="O821" i="44"/>
  <c r="P820" i="44"/>
  <c r="Q820" i="44" s="1"/>
  <c r="R820" i="44" s="1"/>
  <c r="H807" i="41" a="1"/>
  <c r="G807" i="41" a="1"/>
  <c r="M809" i="41" l="1"/>
  <c r="K809" i="41"/>
  <c r="L809" i="41"/>
  <c r="I809" i="41" a="1"/>
  <c r="J809" i="41" a="1"/>
  <c r="K819" i="44"/>
  <c r="E810" i="41"/>
  <c r="G819" i="44"/>
  <c r="L819" i="44"/>
  <c r="P821" i="44"/>
  <c r="Q821" i="44" s="1"/>
  <c r="R821" i="44" s="1"/>
  <c r="O822" i="44"/>
  <c r="N820" i="44" a="1"/>
  <c r="E820" i="44" a="1"/>
  <c r="G808" i="41" a="1"/>
  <c r="H808" i="41" a="1"/>
  <c r="K810" i="41" l="1"/>
  <c r="L810" i="41"/>
  <c r="M810" i="41"/>
  <c r="J810" i="41" a="1"/>
  <c r="I810" i="41" a="1"/>
  <c r="N821" i="44" a="1"/>
  <c r="E821" i="44" a="1"/>
  <c r="P822" i="44"/>
  <c r="Q822" i="44" s="1"/>
  <c r="R822" i="44" s="1"/>
  <c r="O823" i="44"/>
  <c r="K820" i="44"/>
  <c r="G820" i="44"/>
  <c r="L820" i="44"/>
  <c r="E811" i="41"/>
  <c r="G809" i="41" a="1"/>
  <c r="H809" i="41" a="1"/>
  <c r="E812" i="41" l="1"/>
  <c r="G821" i="44"/>
  <c r="K821" i="44"/>
  <c r="L821" i="44"/>
  <c r="N822" i="44" a="1"/>
  <c r="E822" i="44" a="1"/>
  <c r="O824" i="44"/>
  <c r="P823" i="44"/>
  <c r="Q823" i="44" s="1"/>
  <c r="R823" i="44" s="1"/>
  <c r="I811" i="41" a="1"/>
  <c r="K811" i="41"/>
  <c r="L811" i="41"/>
  <c r="J811" i="41" a="1"/>
  <c r="M811" i="41"/>
  <c r="H810" i="41" a="1"/>
  <c r="G810" i="41" a="1"/>
  <c r="J812" i="41" l="1" a="1"/>
  <c r="K812" i="41"/>
  <c r="I812" i="41" a="1"/>
  <c r="L812" i="41"/>
  <c r="M812" i="41"/>
  <c r="K822" i="44"/>
  <c r="E813" i="41"/>
  <c r="L822" i="44"/>
  <c r="G822" i="44"/>
  <c r="O825" i="44"/>
  <c r="P824" i="44"/>
  <c r="Q824" i="44" s="1"/>
  <c r="R824" i="44" s="1"/>
  <c r="N823" i="44" a="1"/>
  <c r="E823" i="44" a="1"/>
  <c r="H811" i="41" a="1"/>
  <c r="G811" i="41" a="1"/>
  <c r="K813" i="41" l="1"/>
  <c r="L813" i="41"/>
  <c r="M813" i="41"/>
  <c r="J813" i="41" a="1"/>
  <c r="I813" i="41" a="1"/>
  <c r="O826" i="44"/>
  <c r="P825" i="44"/>
  <c r="Q825" i="44" s="1"/>
  <c r="R825" i="44" s="1"/>
  <c r="N824" i="44" a="1"/>
  <c r="E824" i="44" a="1"/>
  <c r="K823" i="44"/>
  <c r="L823" i="44"/>
  <c r="G823" i="44"/>
  <c r="E814" i="41"/>
  <c r="H812" i="41" a="1"/>
  <c r="G812" i="41" a="1"/>
  <c r="P826" i="44" l="1"/>
  <c r="Q826" i="44" s="1"/>
  <c r="R826" i="44" s="1"/>
  <c r="O827" i="44"/>
  <c r="E825" i="44" a="1"/>
  <c r="N825" i="44" a="1"/>
  <c r="L824" i="44"/>
  <c r="E815" i="41"/>
  <c r="K824" i="44"/>
  <c r="G824" i="44"/>
  <c r="K814" i="41"/>
  <c r="I814" i="41" a="1"/>
  <c r="J814" i="41" a="1"/>
  <c r="L814" i="41"/>
  <c r="M814" i="41"/>
  <c r="H813" i="41" a="1"/>
  <c r="G813" i="41" a="1"/>
  <c r="N826" i="44" l="1" a="1"/>
  <c r="E826" i="44" a="1"/>
  <c r="P827" i="44"/>
  <c r="Q827" i="44" s="1"/>
  <c r="R827" i="44" s="1"/>
  <c r="O828" i="44"/>
  <c r="L825" i="44"/>
  <c r="K825" i="44"/>
  <c r="G825" i="44"/>
  <c r="E816" i="41"/>
  <c r="K815" i="41"/>
  <c r="I815" i="41" a="1"/>
  <c r="M815" i="41"/>
  <c r="L815" i="41"/>
  <c r="J815" i="41" a="1"/>
  <c r="G814" i="41" a="1"/>
  <c r="H814" i="41" a="1"/>
  <c r="K826" i="44" l="1"/>
  <c r="L826" i="44"/>
  <c r="E817" i="41"/>
  <c r="G826" i="44"/>
  <c r="E827" i="44" a="1"/>
  <c r="N827" i="44" a="1"/>
  <c r="O829" i="44"/>
  <c r="P828" i="44"/>
  <c r="Q828" i="44" s="1"/>
  <c r="R828" i="44" s="1"/>
  <c r="K816" i="41"/>
  <c r="I816" i="41" a="1"/>
  <c r="J816" i="41" a="1"/>
  <c r="L816" i="41"/>
  <c r="M816" i="41"/>
  <c r="G815" i="41" a="1"/>
  <c r="H815" i="41" a="1"/>
  <c r="L817" i="41" l="1"/>
  <c r="I817" i="41" a="1"/>
  <c r="M817" i="41"/>
  <c r="K817" i="41"/>
  <c r="J817" i="41" a="1"/>
  <c r="E818" i="41"/>
  <c r="K827" i="44"/>
  <c r="L827" i="44"/>
  <c r="G827" i="44"/>
  <c r="P829" i="44"/>
  <c r="Q829" i="44" s="1"/>
  <c r="R829" i="44" s="1"/>
  <c r="O830" i="44"/>
  <c r="N828" i="44" a="1"/>
  <c r="E828" i="44" a="1"/>
  <c r="G816" i="41" a="1"/>
  <c r="H816" i="41" a="1"/>
  <c r="K818" i="41" l="1"/>
  <c r="J818" i="41" a="1"/>
  <c r="L818" i="41"/>
  <c r="I818" i="41" a="1"/>
  <c r="M818" i="41"/>
  <c r="N829" i="44" a="1"/>
  <c r="E829" i="44" a="1"/>
  <c r="O831" i="44"/>
  <c r="P830" i="44"/>
  <c r="Q830" i="44" s="1"/>
  <c r="R830" i="44" s="1"/>
  <c r="K828" i="44"/>
  <c r="G828" i="44"/>
  <c r="L828" i="44"/>
  <c r="E819" i="41"/>
  <c r="G817" i="41" a="1"/>
  <c r="H817" i="41" a="1"/>
  <c r="K829" i="44" l="1"/>
  <c r="G829" i="44"/>
  <c r="E820" i="41"/>
  <c r="L829" i="44"/>
  <c r="O832" i="44"/>
  <c r="P831" i="44"/>
  <c r="Q831" i="44" s="1"/>
  <c r="R831" i="44" s="1"/>
  <c r="N830" i="44" a="1"/>
  <c r="E830" i="44" a="1"/>
  <c r="I819" i="41" a="1"/>
  <c r="M819" i="41"/>
  <c r="J819" i="41" a="1"/>
  <c r="K819" i="41"/>
  <c r="L819" i="41"/>
  <c r="H818" i="41" a="1"/>
  <c r="G818" i="41" a="1"/>
  <c r="L820" i="41" l="1"/>
  <c r="J820" i="41" a="1"/>
  <c r="K820" i="41"/>
  <c r="M820" i="41"/>
  <c r="I820" i="41" a="1"/>
  <c r="O833" i="44"/>
  <c r="P832" i="44"/>
  <c r="Q832" i="44" s="1"/>
  <c r="R832" i="44" s="1"/>
  <c r="E831" i="44" a="1"/>
  <c r="N831" i="44" a="1"/>
  <c r="K830" i="44"/>
  <c r="E821" i="41"/>
  <c r="L830" i="44"/>
  <c r="G830" i="44"/>
  <c r="H819" i="41" a="1"/>
  <c r="G819" i="41" a="1"/>
  <c r="P833" i="44" l="1"/>
  <c r="Q833" i="44" s="1"/>
  <c r="R833" i="44" s="1"/>
  <c r="O834" i="44"/>
  <c r="N832" i="44" a="1"/>
  <c r="E832" i="44" a="1"/>
  <c r="K831" i="44"/>
  <c r="E822" i="41"/>
  <c r="G831" i="44"/>
  <c r="L831" i="44"/>
  <c r="I821" i="41" a="1"/>
  <c r="K821" i="41"/>
  <c r="M821" i="41"/>
  <c r="L821" i="41"/>
  <c r="J821" i="41" a="1"/>
  <c r="G820" i="41" a="1"/>
  <c r="H820" i="41" a="1"/>
  <c r="E833" i="44" l="1" a="1"/>
  <c r="N833" i="44" a="1"/>
  <c r="O835" i="44"/>
  <c r="P834" i="44"/>
  <c r="Q834" i="44" s="1"/>
  <c r="R834" i="44" s="1"/>
  <c r="K832" i="44"/>
  <c r="E823" i="41"/>
  <c r="G832" i="44"/>
  <c r="L832" i="44"/>
  <c r="M822" i="41"/>
  <c r="J822" i="41" a="1"/>
  <c r="K822" i="41"/>
  <c r="L822" i="41"/>
  <c r="I822" i="41" a="1"/>
  <c r="H821" i="41" a="1"/>
  <c r="G821" i="41" a="1"/>
  <c r="E824" i="41" l="1"/>
  <c r="G833" i="44"/>
  <c r="K833" i="44"/>
  <c r="L833" i="44"/>
  <c r="O836" i="44"/>
  <c r="P835" i="44"/>
  <c r="Q835" i="44" s="1"/>
  <c r="R835" i="44" s="1"/>
  <c r="N834" i="44" a="1"/>
  <c r="E834" i="44" a="1"/>
  <c r="I823" i="41" a="1"/>
  <c r="M823" i="41"/>
  <c r="K823" i="41"/>
  <c r="J823" i="41" a="1"/>
  <c r="L823" i="41"/>
  <c r="G822" i="41" a="1"/>
  <c r="H822" i="41" a="1"/>
  <c r="K824" i="41" l="1"/>
  <c r="J824" i="41" a="1"/>
  <c r="I824" i="41" a="1"/>
  <c r="L824" i="41"/>
  <c r="M824" i="41"/>
  <c r="O837" i="44"/>
  <c r="P836" i="44"/>
  <c r="Q836" i="44" s="1"/>
  <c r="R836" i="44" s="1"/>
  <c r="E835" i="44" a="1"/>
  <c r="N835" i="44" a="1"/>
  <c r="E825" i="41"/>
  <c r="K834" i="44"/>
  <c r="L834" i="44"/>
  <c r="G834" i="44"/>
  <c r="H823" i="41" a="1"/>
  <c r="G823" i="41" a="1"/>
  <c r="O838" i="44" l="1"/>
  <c r="P837" i="44"/>
  <c r="Q837" i="44" s="1"/>
  <c r="R837" i="44" s="1"/>
  <c r="E836" i="44" a="1"/>
  <c r="N836" i="44" a="1"/>
  <c r="G835" i="44"/>
  <c r="L835" i="44"/>
  <c r="K835" i="44"/>
  <c r="E826" i="41"/>
  <c r="J825" i="41" a="1"/>
  <c r="L825" i="41"/>
  <c r="I825" i="41" a="1"/>
  <c r="K825" i="41"/>
  <c r="M825" i="41"/>
  <c r="H824" i="41" a="1"/>
  <c r="G824" i="41" a="1"/>
  <c r="O839" i="44" l="1"/>
  <c r="P838" i="44"/>
  <c r="Q838" i="44" s="1"/>
  <c r="R838" i="44" s="1"/>
  <c r="N837" i="44" a="1"/>
  <c r="E837" i="44" a="1"/>
  <c r="E827" i="41"/>
  <c r="L836" i="44"/>
  <c r="G836" i="44"/>
  <c r="K836" i="44"/>
  <c r="I826" i="41" a="1"/>
  <c r="K826" i="41"/>
  <c r="M826" i="41"/>
  <c r="L826" i="41"/>
  <c r="J826" i="41" a="1"/>
  <c r="G825" i="41" a="1"/>
  <c r="H825" i="41" a="1"/>
  <c r="O840" i="44" l="1"/>
  <c r="P839" i="44"/>
  <c r="Q839" i="44" s="1"/>
  <c r="R839" i="44" s="1"/>
  <c r="E838" i="44" a="1"/>
  <c r="N838" i="44" a="1"/>
  <c r="G837" i="44"/>
  <c r="K837" i="44"/>
  <c r="L837" i="44"/>
  <c r="E828" i="41"/>
  <c r="L827" i="41"/>
  <c r="J827" i="41" a="1"/>
  <c r="K827" i="41"/>
  <c r="I827" i="41" a="1"/>
  <c r="M827" i="41"/>
  <c r="H826" i="41" a="1"/>
  <c r="G826" i="41" a="1"/>
  <c r="O841" i="44" l="1"/>
  <c r="P840" i="44"/>
  <c r="Q840" i="44" s="1"/>
  <c r="R840" i="44" s="1"/>
  <c r="E839" i="44" a="1"/>
  <c r="N839" i="44" a="1"/>
  <c r="K838" i="44"/>
  <c r="E829" i="41"/>
  <c r="L838" i="44"/>
  <c r="G838" i="44"/>
  <c r="K828" i="41"/>
  <c r="J828" i="41" a="1"/>
  <c r="M828" i="41"/>
  <c r="I828" i="41" a="1"/>
  <c r="L828" i="41"/>
  <c r="G827" i="41" a="1"/>
  <c r="H827" i="41" a="1"/>
  <c r="O842" i="44" l="1"/>
  <c r="P841" i="44"/>
  <c r="Q841" i="44" s="1"/>
  <c r="R841" i="44" s="1"/>
  <c r="N840" i="44" a="1"/>
  <c r="E840" i="44" a="1"/>
  <c r="K839" i="44"/>
  <c r="E830" i="41"/>
  <c r="L839" i="44"/>
  <c r="G839" i="44"/>
  <c r="M829" i="41"/>
  <c r="I829" i="41" a="1"/>
  <c r="K829" i="41"/>
  <c r="J829" i="41" a="1"/>
  <c r="L829" i="41"/>
  <c r="H828" i="41" a="1"/>
  <c r="G828" i="41" a="1"/>
  <c r="P842" i="44" l="1"/>
  <c r="Q842" i="44" s="1"/>
  <c r="R842" i="44" s="1"/>
  <c r="O843" i="44"/>
  <c r="E841" i="44" a="1"/>
  <c r="N841" i="44" a="1"/>
  <c r="L840" i="44"/>
  <c r="E831" i="41"/>
  <c r="K840" i="44"/>
  <c r="G840" i="44"/>
  <c r="J830" i="41" a="1"/>
  <c r="M830" i="41"/>
  <c r="K830" i="41"/>
  <c r="L830" i="41"/>
  <c r="I830" i="41" a="1"/>
  <c r="H829" i="41" a="1"/>
  <c r="G829" i="41" a="1"/>
  <c r="E842" i="44" l="1" a="1"/>
  <c r="N842" i="44" a="1"/>
  <c r="O844" i="44"/>
  <c r="P843" i="44"/>
  <c r="Q843" i="44" s="1"/>
  <c r="R843" i="44" s="1"/>
  <c r="K841" i="44"/>
  <c r="G841" i="44"/>
  <c r="L841" i="44"/>
  <c r="E832" i="41"/>
  <c r="K831" i="41"/>
  <c r="M831" i="41"/>
  <c r="L831" i="41"/>
  <c r="J831" i="41" a="1"/>
  <c r="I831" i="41" a="1"/>
  <c r="G830" i="41" a="1"/>
  <c r="H830" i="41" a="1"/>
  <c r="E833" i="41" l="1"/>
  <c r="G842" i="44"/>
  <c r="K842" i="44"/>
  <c r="L842" i="44"/>
  <c r="P844" i="44"/>
  <c r="Q844" i="44" s="1"/>
  <c r="R844" i="44" s="1"/>
  <c r="O845" i="44"/>
  <c r="N843" i="44" a="1"/>
  <c r="E843" i="44" a="1"/>
  <c r="J832" i="41" a="1"/>
  <c r="K832" i="41"/>
  <c r="M832" i="41"/>
  <c r="I832" i="41" a="1"/>
  <c r="L832" i="41"/>
  <c r="H831" i="41" a="1"/>
  <c r="G831" i="41" a="1"/>
  <c r="M833" i="41" l="1"/>
  <c r="J833" i="41" a="1"/>
  <c r="K833" i="41"/>
  <c r="I833" i="41" a="1"/>
  <c r="L833" i="41"/>
  <c r="E844" i="44" a="1"/>
  <c r="N844" i="44" a="1"/>
  <c r="O846" i="44"/>
  <c r="P845" i="44"/>
  <c r="Q845" i="44" s="1"/>
  <c r="R845" i="44" s="1"/>
  <c r="L843" i="44"/>
  <c r="E834" i="41"/>
  <c r="K843" i="44"/>
  <c r="G843" i="44"/>
  <c r="H832" i="41" a="1"/>
  <c r="G832" i="41" a="1"/>
  <c r="L844" i="44" l="1"/>
  <c r="E835" i="41"/>
  <c r="K844" i="44"/>
  <c r="G844" i="44"/>
  <c r="P846" i="44"/>
  <c r="Q846" i="44" s="1"/>
  <c r="R846" i="44" s="1"/>
  <c r="O847" i="44"/>
  <c r="E845" i="44" a="1"/>
  <c r="N845" i="44" a="1"/>
  <c r="M834" i="41"/>
  <c r="I834" i="41" a="1"/>
  <c r="K834" i="41"/>
  <c r="L834" i="41"/>
  <c r="J834" i="41" a="1"/>
  <c r="H833" i="41" a="1"/>
  <c r="G833" i="41" a="1"/>
  <c r="M835" i="41" l="1"/>
  <c r="I835" i="41" a="1"/>
  <c r="K835" i="41"/>
  <c r="L835" i="41"/>
  <c r="J835" i="41" a="1"/>
  <c r="N846" i="44" a="1"/>
  <c r="E846" i="44" a="1"/>
  <c r="P847" i="44"/>
  <c r="Q847" i="44" s="1"/>
  <c r="R847" i="44" s="1"/>
  <c r="O848" i="44"/>
  <c r="L845" i="44"/>
  <c r="E836" i="41"/>
  <c r="K845" i="44"/>
  <c r="G845" i="44"/>
  <c r="H834" i="41" a="1"/>
  <c r="G834" i="41" a="1"/>
  <c r="K846" i="44" l="1"/>
  <c r="L846" i="44"/>
  <c r="E837" i="41"/>
  <c r="G846" i="44"/>
  <c r="N847" i="44" a="1"/>
  <c r="E847" i="44" a="1"/>
  <c r="O849" i="44"/>
  <c r="P848" i="44"/>
  <c r="Q848" i="44" s="1"/>
  <c r="R848" i="44" s="1"/>
  <c r="I836" i="41" a="1"/>
  <c r="J836" i="41" a="1"/>
  <c r="K836" i="41"/>
  <c r="L836" i="41"/>
  <c r="M836" i="41"/>
  <c r="G835" i="41" a="1"/>
  <c r="H835" i="41" a="1"/>
  <c r="J837" i="41" l="1" a="1"/>
  <c r="M837" i="41"/>
  <c r="K837" i="41"/>
  <c r="L837" i="41"/>
  <c r="I837" i="41" a="1"/>
  <c r="K847" i="44"/>
  <c r="G847" i="44"/>
  <c r="L847" i="44"/>
  <c r="E838" i="41"/>
  <c r="O850" i="44"/>
  <c r="P849" i="44"/>
  <c r="Q849" i="44" s="1"/>
  <c r="R849" i="44" s="1"/>
  <c r="E848" i="44" a="1"/>
  <c r="N848" i="44" a="1"/>
  <c r="G836" i="41" a="1"/>
  <c r="H836" i="41" a="1"/>
  <c r="K838" i="41" l="1"/>
  <c r="M838" i="41"/>
  <c r="L838" i="41"/>
  <c r="I838" i="41" a="1"/>
  <c r="J838" i="41" a="1"/>
  <c r="O851" i="44"/>
  <c r="P850" i="44"/>
  <c r="Q850" i="44" s="1"/>
  <c r="R850" i="44" s="1"/>
  <c r="N849" i="44" a="1"/>
  <c r="E849" i="44" a="1"/>
  <c r="K848" i="44"/>
  <c r="G848" i="44"/>
  <c r="L848" i="44"/>
  <c r="E839" i="41"/>
  <c r="G837" i="41" a="1"/>
  <c r="H837" i="41" a="1"/>
  <c r="P851" i="44" l="1"/>
  <c r="Q851" i="44" s="1"/>
  <c r="R851" i="44" s="1"/>
  <c r="O852" i="44"/>
  <c r="E850" i="44" a="1"/>
  <c r="N850" i="44" a="1"/>
  <c r="K849" i="44"/>
  <c r="E840" i="41"/>
  <c r="G849" i="44"/>
  <c r="L849" i="44"/>
  <c r="K839" i="41"/>
  <c r="I839" i="41" a="1"/>
  <c r="J839" i="41" a="1"/>
  <c r="M839" i="41"/>
  <c r="L839" i="41"/>
  <c r="H838" i="41" a="1"/>
  <c r="G838" i="41" a="1"/>
  <c r="E851" i="44" l="1" a="1"/>
  <c r="N851" i="44" a="1"/>
  <c r="O853" i="44"/>
  <c r="P852" i="44"/>
  <c r="Q852" i="44" s="1"/>
  <c r="R852" i="44" s="1"/>
  <c r="K850" i="44"/>
  <c r="G850" i="44"/>
  <c r="L850" i="44"/>
  <c r="E841" i="41"/>
  <c r="L840" i="41"/>
  <c r="M840" i="41"/>
  <c r="K840" i="41"/>
  <c r="I840" i="41" a="1"/>
  <c r="J840" i="41" a="1"/>
  <c r="G839" i="41" a="1"/>
  <c r="H839" i="41" a="1"/>
  <c r="L851" i="44" l="1"/>
  <c r="E842" i="41"/>
  <c r="K851" i="44"/>
  <c r="G851" i="44"/>
  <c r="P853" i="44"/>
  <c r="Q853" i="44" s="1"/>
  <c r="R853" i="44" s="1"/>
  <c r="O854" i="44"/>
  <c r="E852" i="44" a="1"/>
  <c r="N852" i="44" a="1"/>
  <c r="M841" i="41"/>
  <c r="J841" i="41" a="1"/>
  <c r="I841" i="41" a="1"/>
  <c r="K841" i="41"/>
  <c r="L841" i="41"/>
  <c r="H840" i="41" a="1"/>
  <c r="G840" i="41" a="1"/>
  <c r="K842" i="41" l="1"/>
  <c r="J842" i="41" a="1"/>
  <c r="I842" i="41" a="1"/>
  <c r="L842" i="41"/>
  <c r="M842" i="41"/>
  <c r="E853" i="44" a="1"/>
  <c r="N853" i="44" a="1"/>
  <c r="P854" i="44"/>
  <c r="Q854" i="44" s="1"/>
  <c r="R854" i="44" s="1"/>
  <c r="O855" i="44"/>
  <c r="L852" i="44"/>
  <c r="E843" i="41"/>
  <c r="K852" i="44"/>
  <c r="G852" i="44"/>
  <c r="G841" i="41" a="1"/>
  <c r="H841" i="41" a="1"/>
  <c r="K853" i="44" l="1"/>
  <c r="E844" i="41"/>
  <c r="L853" i="44"/>
  <c r="G853" i="44"/>
  <c r="N854" i="44" a="1"/>
  <c r="E854" i="44" a="1"/>
  <c r="P855" i="44"/>
  <c r="Q855" i="44" s="1"/>
  <c r="R855" i="44" s="1"/>
  <c r="O856" i="44"/>
  <c r="K843" i="41"/>
  <c r="J843" i="41" a="1"/>
  <c r="M843" i="41"/>
  <c r="I843" i="41" a="1"/>
  <c r="L843" i="41"/>
  <c r="G842" i="41" a="1"/>
  <c r="H842" i="41" a="1"/>
  <c r="L844" i="41" l="1"/>
  <c r="I844" i="41" a="1"/>
  <c r="K844" i="41"/>
  <c r="M844" i="41"/>
  <c r="J844" i="41" a="1"/>
  <c r="L854" i="44"/>
  <c r="E845" i="41"/>
  <c r="K854" i="44"/>
  <c r="G854" i="44"/>
  <c r="N855" i="44" a="1"/>
  <c r="E855" i="44" a="1"/>
  <c r="O857" i="44"/>
  <c r="P856" i="44"/>
  <c r="Q856" i="44" s="1"/>
  <c r="R856" i="44" s="1"/>
  <c r="H843" i="41" a="1"/>
  <c r="G843" i="41" a="1"/>
  <c r="I845" i="41" l="1" a="1"/>
  <c r="K845" i="41"/>
  <c r="L845" i="41"/>
  <c r="J845" i="41" a="1"/>
  <c r="M845" i="41"/>
  <c r="G855" i="44"/>
  <c r="L855" i="44"/>
  <c r="E846" i="41"/>
  <c r="K855" i="44"/>
  <c r="O858" i="44"/>
  <c r="P857" i="44"/>
  <c r="Q857" i="44" s="1"/>
  <c r="R857" i="44" s="1"/>
  <c r="E856" i="44" a="1"/>
  <c r="N856" i="44" a="1"/>
  <c r="H844" i="41" a="1"/>
  <c r="G844" i="41" a="1"/>
  <c r="J846" i="41" l="1" a="1"/>
  <c r="L846" i="41"/>
  <c r="K846" i="41"/>
  <c r="I846" i="41" a="1"/>
  <c r="M846" i="41"/>
  <c r="O859" i="44"/>
  <c r="P858" i="44"/>
  <c r="Q858" i="44" s="1"/>
  <c r="R858" i="44" s="1"/>
  <c r="E857" i="44" a="1"/>
  <c r="N857" i="44" a="1"/>
  <c r="K856" i="44"/>
  <c r="E847" i="41"/>
  <c r="L856" i="44"/>
  <c r="G856" i="44"/>
  <c r="H845" i="41" a="1"/>
  <c r="G845" i="41" a="1"/>
  <c r="O860" i="44" l="1"/>
  <c r="P859" i="44"/>
  <c r="Q859" i="44" s="1"/>
  <c r="R859" i="44" s="1"/>
  <c r="N858" i="44" a="1"/>
  <c r="E858" i="44" a="1"/>
  <c r="E848" i="41"/>
  <c r="L857" i="44"/>
  <c r="K857" i="44"/>
  <c r="G857" i="44"/>
  <c r="M847" i="41"/>
  <c r="I847" i="41" a="1"/>
  <c r="K847" i="41"/>
  <c r="L847" i="41"/>
  <c r="J847" i="41" a="1"/>
  <c r="H846" i="41" a="1"/>
  <c r="G846" i="41" a="1"/>
  <c r="O861" i="44" l="1"/>
  <c r="P860" i="44"/>
  <c r="Q860" i="44" s="1"/>
  <c r="R860" i="44" s="1"/>
  <c r="N859" i="44" a="1"/>
  <c r="E859" i="44" a="1"/>
  <c r="K858" i="44"/>
  <c r="E849" i="41"/>
  <c r="L858" i="44"/>
  <c r="G858" i="44"/>
  <c r="I848" i="41" a="1"/>
  <c r="J848" i="41" a="1"/>
  <c r="M848" i="41"/>
  <c r="K848" i="41"/>
  <c r="L848" i="41"/>
  <c r="H847" i="41" a="1"/>
  <c r="G847" i="41" a="1"/>
  <c r="P861" i="44" l="1"/>
  <c r="Q861" i="44" s="1"/>
  <c r="R861" i="44" s="1"/>
  <c r="O862" i="44"/>
  <c r="E860" i="44" a="1"/>
  <c r="N860" i="44" a="1"/>
  <c r="K859" i="44"/>
  <c r="E850" i="41"/>
  <c r="G859" i="44"/>
  <c r="L859" i="44"/>
  <c r="I849" i="41" a="1"/>
  <c r="L849" i="41"/>
  <c r="M849" i="41"/>
  <c r="K849" i="41"/>
  <c r="J849" i="41" a="1"/>
  <c r="G848" i="41" a="1"/>
  <c r="H848" i="41" a="1"/>
  <c r="N861" i="44" l="1" a="1"/>
  <c r="E861" i="44" a="1"/>
  <c r="P862" i="44"/>
  <c r="Q862" i="44" s="1"/>
  <c r="R862" i="44" s="1"/>
  <c r="O863" i="44"/>
  <c r="K860" i="44"/>
  <c r="L860" i="44"/>
  <c r="E851" i="41"/>
  <c r="G860" i="44"/>
  <c r="M850" i="41"/>
  <c r="J850" i="41" a="1"/>
  <c r="K850" i="41"/>
  <c r="L850" i="41"/>
  <c r="I850" i="41" a="1"/>
  <c r="G849" i="41" a="1"/>
  <c r="H849" i="41" a="1"/>
  <c r="K861" i="44" l="1"/>
  <c r="E852" i="41"/>
  <c r="L861" i="44"/>
  <c r="G861" i="44"/>
  <c r="E862" i="44" a="1"/>
  <c r="N862" i="44" a="1"/>
  <c r="O864" i="44"/>
  <c r="P863" i="44"/>
  <c r="Q863" i="44" s="1"/>
  <c r="R863" i="44" s="1"/>
  <c r="K851" i="41"/>
  <c r="L851" i="41"/>
  <c r="M851" i="41"/>
  <c r="I851" i="41" a="1"/>
  <c r="J851" i="41" a="1"/>
  <c r="H850" i="41" a="1"/>
  <c r="G850" i="41" a="1"/>
  <c r="M852" i="41" l="1"/>
  <c r="K852" i="41"/>
  <c r="L852" i="41"/>
  <c r="I852" i="41" a="1"/>
  <c r="J852" i="41" a="1"/>
  <c r="K862" i="44"/>
  <c r="L862" i="44"/>
  <c r="E853" i="41"/>
  <c r="G862" i="44"/>
  <c r="O865" i="44"/>
  <c r="P864" i="44"/>
  <c r="Q864" i="44" s="1"/>
  <c r="R864" i="44" s="1"/>
  <c r="E863" i="44" a="1"/>
  <c r="N863" i="44" a="1"/>
  <c r="G851" i="41" a="1"/>
  <c r="H851" i="41" a="1"/>
  <c r="I853" i="41" l="1" a="1"/>
  <c r="J853" i="41" a="1"/>
  <c r="K853" i="41"/>
  <c r="M853" i="41"/>
  <c r="L853" i="41"/>
  <c r="P865" i="44"/>
  <c r="Q865" i="44" s="1"/>
  <c r="R865" i="44" s="1"/>
  <c r="O866" i="44"/>
  <c r="E864" i="44" a="1"/>
  <c r="N864" i="44" a="1"/>
  <c r="E854" i="41"/>
  <c r="G863" i="44"/>
  <c r="K863" i="44"/>
  <c r="L863" i="44"/>
  <c r="H852" i="41" a="1"/>
  <c r="G852" i="41" a="1"/>
  <c r="E865" i="44" l="1" a="1"/>
  <c r="N865" i="44" a="1"/>
  <c r="P866" i="44"/>
  <c r="Q866" i="44" s="1"/>
  <c r="R866" i="44" s="1"/>
  <c r="O867" i="44"/>
  <c r="K864" i="44"/>
  <c r="L864" i="44"/>
  <c r="E855" i="41"/>
  <c r="G864" i="44"/>
  <c r="K854" i="41"/>
  <c r="M854" i="41"/>
  <c r="I854" i="41" a="1"/>
  <c r="J854" i="41" a="1"/>
  <c r="L854" i="41"/>
  <c r="G853" i="41" a="1"/>
  <c r="H853" i="41" a="1"/>
  <c r="K865" i="44" l="1"/>
  <c r="E856" i="41"/>
  <c r="G865" i="44"/>
  <c r="L865" i="44"/>
  <c r="E866" i="44" a="1"/>
  <c r="N866" i="44" a="1"/>
  <c r="O868" i="44"/>
  <c r="P867" i="44"/>
  <c r="Q867" i="44" s="1"/>
  <c r="R867" i="44" s="1"/>
  <c r="J855" i="41" a="1"/>
  <c r="K855" i="41"/>
  <c r="L855" i="41"/>
  <c r="M855" i="41"/>
  <c r="I855" i="41" a="1"/>
  <c r="G854" i="41" a="1"/>
  <c r="H854" i="41" a="1"/>
  <c r="L856" i="41" l="1"/>
  <c r="K856" i="41"/>
  <c r="I856" i="41" a="1"/>
  <c r="M856" i="41"/>
  <c r="J856" i="41" a="1"/>
  <c r="K866" i="44"/>
  <c r="L866" i="44"/>
  <c r="G866" i="44"/>
  <c r="E857" i="41"/>
  <c r="P868" i="44"/>
  <c r="Q868" i="44" s="1"/>
  <c r="R868" i="44" s="1"/>
  <c r="O869" i="44"/>
  <c r="N867" i="44" a="1"/>
  <c r="E867" i="44" a="1"/>
  <c r="H855" i="41" a="1"/>
  <c r="G855" i="41" a="1"/>
  <c r="I857" i="41" l="1" a="1"/>
  <c r="L857" i="41"/>
  <c r="J857" i="41" a="1"/>
  <c r="K857" i="41"/>
  <c r="M857" i="41"/>
  <c r="N868" i="44" a="1"/>
  <c r="E868" i="44" a="1"/>
  <c r="O870" i="44"/>
  <c r="P869" i="44"/>
  <c r="Q869" i="44" s="1"/>
  <c r="R869" i="44" s="1"/>
  <c r="G867" i="44"/>
  <c r="E858" i="41"/>
  <c r="K867" i="44"/>
  <c r="L867" i="44"/>
  <c r="H856" i="41" a="1"/>
  <c r="G856" i="41" a="1"/>
  <c r="E859" i="41" l="1"/>
  <c r="K868" i="44"/>
  <c r="L868" i="44"/>
  <c r="G868" i="44"/>
  <c r="P870" i="44"/>
  <c r="Q870" i="44" s="1"/>
  <c r="R870" i="44" s="1"/>
  <c r="O871" i="44"/>
  <c r="E869" i="44" a="1"/>
  <c r="N869" i="44" a="1"/>
  <c r="K858" i="41"/>
  <c r="M858" i="41"/>
  <c r="J858" i="41" a="1"/>
  <c r="I858" i="41" a="1"/>
  <c r="L858" i="41"/>
  <c r="G857" i="41" a="1"/>
  <c r="H857" i="41" a="1"/>
  <c r="J859" i="41" l="1" a="1"/>
  <c r="L859" i="41"/>
  <c r="K859" i="41"/>
  <c r="I859" i="41" a="1"/>
  <c r="M859" i="41"/>
  <c r="N870" i="44" a="1"/>
  <c r="E870" i="44" a="1"/>
  <c r="P871" i="44"/>
  <c r="Q871" i="44" s="1"/>
  <c r="R871" i="44" s="1"/>
  <c r="O872" i="44"/>
  <c r="L869" i="44"/>
  <c r="G869" i="44"/>
  <c r="E860" i="41"/>
  <c r="K869" i="44"/>
  <c r="H858" i="41" a="1"/>
  <c r="G858" i="41" a="1"/>
  <c r="L870" i="44" l="1"/>
  <c r="E861" i="41"/>
  <c r="K870" i="44"/>
  <c r="G870" i="44"/>
  <c r="N871" i="44" a="1"/>
  <c r="E871" i="44" a="1"/>
  <c r="O873" i="44"/>
  <c r="P872" i="44"/>
  <c r="Q872" i="44" s="1"/>
  <c r="R872" i="44" s="1"/>
  <c r="K860" i="41"/>
  <c r="J860" i="41" a="1"/>
  <c r="L860" i="41"/>
  <c r="M860" i="41"/>
  <c r="I860" i="41" a="1"/>
  <c r="G859" i="41" a="1"/>
  <c r="H859" i="41" a="1"/>
  <c r="M861" i="41" l="1"/>
  <c r="K861" i="41"/>
  <c r="J861" i="41" a="1"/>
  <c r="L861" i="41"/>
  <c r="I861" i="41" a="1"/>
  <c r="K871" i="44"/>
  <c r="E862" i="41"/>
  <c r="G871" i="44"/>
  <c r="L871" i="44"/>
  <c r="O874" i="44"/>
  <c r="P873" i="44"/>
  <c r="Q873" i="44" s="1"/>
  <c r="R873" i="44" s="1"/>
  <c r="E872" i="44" a="1"/>
  <c r="N872" i="44" a="1"/>
  <c r="G860" i="41" a="1"/>
  <c r="H860" i="41" a="1"/>
  <c r="M862" i="41" l="1"/>
  <c r="L862" i="41"/>
  <c r="J862" i="41" a="1"/>
  <c r="K862" i="41"/>
  <c r="I862" i="41" a="1"/>
  <c r="O875" i="44"/>
  <c r="P874" i="44"/>
  <c r="Q874" i="44" s="1"/>
  <c r="R874" i="44" s="1"/>
  <c r="E873" i="44" a="1"/>
  <c r="N873" i="44" a="1"/>
  <c r="L872" i="44"/>
  <c r="E863" i="41"/>
  <c r="G872" i="44"/>
  <c r="K872" i="44"/>
  <c r="G861" i="41" a="1"/>
  <c r="H861" i="41" a="1"/>
  <c r="O876" i="44" l="1"/>
  <c r="P875" i="44"/>
  <c r="Q875" i="44" s="1"/>
  <c r="R875" i="44" s="1"/>
  <c r="E874" i="44" a="1"/>
  <c r="N874" i="44" a="1"/>
  <c r="L873" i="44"/>
  <c r="E864" i="41"/>
  <c r="K873" i="44"/>
  <c r="G873" i="44"/>
  <c r="M863" i="41"/>
  <c r="K863" i="41"/>
  <c r="L863" i="41"/>
  <c r="I863" i="41" a="1"/>
  <c r="J863" i="41" a="1"/>
  <c r="H862" i="41" a="1"/>
  <c r="G862" i="41" a="1"/>
  <c r="P876" i="44" l="1"/>
  <c r="Q876" i="44" s="1"/>
  <c r="R876" i="44" s="1"/>
  <c r="O877" i="44"/>
  <c r="E875" i="44" a="1"/>
  <c r="N875" i="44" a="1"/>
  <c r="E865" i="41"/>
  <c r="L874" i="44"/>
  <c r="K874" i="44"/>
  <c r="G874" i="44"/>
  <c r="L864" i="41"/>
  <c r="M864" i="41"/>
  <c r="K864" i="41"/>
  <c r="I864" i="41" a="1"/>
  <c r="J864" i="41" a="1"/>
  <c r="H863" i="41" a="1"/>
  <c r="G863" i="41" a="1"/>
  <c r="N876" i="44" l="1" a="1"/>
  <c r="E876" i="44" a="1"/>
  <c r="O878" i="44"/>
  <c r="P877" i="44"/>
  <c r="Q877" i="44" s="1"/>
  <c r="R877" i="44" s="1"/>
  <c r="K875" i="44"/>
  <c r="G875" i="44"/>
  <c r="L875" i="44"/>
  <c r="E866" i="41"/>
  <c r="J865" i="41" a="1"/>
  <c r="K865" i="41"/>
  <c r="L865" i="41"/>
  <c r="I865" i="41" a="1"/>
  <c r="M865" i="41"/>
  <c r="H864" i="41" a="1"/>
  <c r="G864" i="41" a="1"/>
  <c r="L876" i="44" l="1"/>
  <c r="E867" i="41"/>
  <c r="K876" i="44"/>
  <c r="G876" i="44"/>
  <c r="P878" i="44"/>
  <c r="Q878" i="44" s="1"/>
  <c r="R878" i="44" s="1"/>
  <c r="O879" i="44"/>
  <c r="E877" i="44" a="1"/>
  <c r="N877" i="44" a="1"/>
  <c r="M866" i="41"/>
  <c r="K866" i="41"/>
  <c r="I866" i="41" a="1"/>
  <c r="L866" i="41"/>
  <c r="J866" i="41" a="1"/>
  <c r="H865" i="41" a="1"/>
  <c r="G865" i="41" a="1"/>
  <c r="L867" i="41" l="1"/>
  <c r="K867" i="41"/>
  <c r="J867" i="41" a="1"/>
  <c r="I867" i="41" a="1"/>
  <c r="M867" i="41"/>
  <c r="N878" i="44" a="1"/>
  <c r="E878" i="44" a="1"/>
  <c r="O880" i="44"/>
  <c r="P879" i="44"/>
  <c r="Q879" i="44" s="1"/>
  <c r="R879" i="44" s="1"/>
  <c r="L877" i="44"/>
  <c r="K877" i="44"/>
  <c r="G877" i="44"/>
  <c r="E868" i="41"/>
  <c r="H866" i="41" a="1"/>
  <c r="G866" i="41" a="1"/>
  <c r="K878" i="44" l="1"/>
  <c r="E869" i="41"/>
  <c r="L878" i="44"/>
  <c r="G878" i="44"/>
  <c r="O881" i="44"/>
  <c r="P880" i="44"/>
  <c r="Q880" i="44" s="1"/>
  <c r="R880" i="44" s="1"/>
  <c r="N879" i="44" a="1"/>
  <c r="E879" i="44" a="1"/>
  <c r="L868" i="41"/>
  <c r="K868" i="41"/>
  <c r="I868" i="41" a="1"/>
  <c r="J868" i="41" a="1"/>
  <c r="M868" i="41"/>
  <c r="G867" i="41" a="1"/>
  <c r="H867" i="41" a="1"/>
  <c r="I869" i="41" l="1" a="1"/>
  <c r="L869" i="41"/>
  <c r="K869" i="41"/>
  <c r="M869" i="41"/>
  <c r="J869" i="41" a="1"/>
  <c r="O882" i="44"/>
  <c r="P881" i="44"/>
  <c r="Q881" i="44" s="1"/>
  <c r="R881" i="44" s="1"/>
  <c r="E880" i="44" a="1"/>
  <c r="N880" i="44" a="1"/>
  <c r="K879" i="44"/>
  <c r="L879" i="44"/>
  <c r="E870" i="41"/>
  <c r="G879" i="44"/>
  <c r="H868" i="41" a="1"/>
  <c r="G868" i="41" a="1"/>
  <c r="P882" i="44" l="1"/>
  <c r="Q882" i="44" s="1"/>
  <c r="R882" i="44" s="1"/>
  <c r="O883" i="44"/>
  <c r="E881" i="44" a="1"/>
  <c r="N881" i="44" a="1"/>
  <c r="E871" i="41"/>
  <c r="G880" i="44"/>
  <c r="L880" i="44"/>
  <c r="K880" i="44"/>
  <c r="J870" i="41" a="1"/>
  <c r="K870" i="41"/>
  <c r="M870" i="41"/>
  <c r="L870" i="41"/>
  <c r="I870" i="41" a="1"/>
  <c r="G869" i="41" a="1"/>
  <c r="H869" i="41" a="1"/>
  <c r="E882" i="44" l="1" a="1"/>
  <c r="N882" i="44" a="1"/>
  <c r="P883" i="44"/>
  <c r="Q883" i="44" s="1"/>
  <c r="R883" i="44" s="1"/>
  <c r="O884" i="44"/>
  <c r="K881" i="44"/>
  <c r="L881" i="44"/>
  <c r="E872" i="41"/>
  <c r="G881" i="44"/>
  <c r="K871" i="41"/>
  <c r="M871" i="41"/>
  <c r="I871" i="41" a="1"/>
  <c r="J871" i="41" a="1"/>
  <c r="L871" i="41"/>
  <c r="G870" i="41" a="1"/>
  <c r="H870" i="41" a="1"/>
  <c r="L882" i="44" l="1"/>
  <c r="E873" i="41"/>
  <c r="G882" i="44"/>
  <c r="K882" i="44"/>
  <c r="E883" i="44" a="1"/>
  <c r="N883" i="44" a="1"/>
  <c r="O885" i="44"/>
  <c r="P884" i="44"/>
  <c r="Q884" i="44" s="1"/>
  <c r="R884" i="44" s="1"/>
  <c r="J872" i="41" a="1"/>
  <c r="L872" i="41"/>
  <c r="I872" i="41" a="1"/>
  <c r="K872" i="41"/>
  <c r="M872" i="41"/>
  <c r="H871" i="41" a="1"/>
  <c r="G871" i="41" a="1"/>
  <c r="K873" i="41" l="1"/>
  <c r="I873" i="41" a="1"/>
  <c r="L873" i="41"/>
  <c r="M873" i="41"/>
  <c r="J873" i="41" a="1"/>
  <c r="K883" i="44"/>
  <c r="E874" i="41"/>
  <c r="G883" i="44"/>
  <c r="L883" i="44"/>
  <c r="O886" i="44"/>
  <c r="P885" i="44"/>
  <c r="Q885" i="44" s="1"/>
  <c r="R885" i="44" s="1"/>
  <c r="E884" i="44" a="1"/>
  <c r="N884" i="44" a="1"/>
  <c r="H872" i="41" a="1"/>
  <c r="G872" i="41" a="1"/>
  <c r="L874" i="41" l="1"/>
  <c r="J874" i="41" a="1"/>
  <c r="I874" i="41" a="1"/>
  <c r="M874" i="41"/>
  <c r="K874" i="41"/>
  <c r="O887" i="44"/>
  <c r="P886" i="44"/>
  <c r="Q886" i="44" s="1"/>
  <c r="R886" i="44" s="1"/>
  <c r="E885" i="44" a="1"/>
  <c r="N885" i="44" a="1"/>
  <c r="K884" i="44"/>
  <c r="L884" i="44"/>
  <c r="E875" i="41"/>
  <c r="G884" i="44"/>
  <c r="H873" i="41" a="1"/>
  <c r="G873" i="41" a="1"/>
  <c r="O888" i="44" l="1"/>
  <c r="P887" i="44"/>
  <c r="Q887" i="44" s="1"/>
  <c r="R887" i="44" s="1"/>
  <c r="E886" i="44" a="1"/>
  <c r="N886" i="44" a="1"/>
  <c r="K885" i="44"/>
  <c r="G885" i="44"/>
  <c r="E876" i="41"/>
  <c r="L885" i="44"/>
  <c r="L875" i="41"/>
  <c r="M875" i="41"/>
  <c r="K875" i="41"/>
  <c r="J875" i="41" a="1"/>
  <c r="I875" i="41" a="1"/>
  <c r="H874" i="41" a="1"/>
  <c r="G874" i="41" a="1"/>
  <c r="O889" i="44" l="1"/>
  <c r="P888" i="44"/>
  <c r="Q888" i="44" s="1"/>
  <c r="R888" i="44" s="1"/>
  <c r="N887" i="44" a="1"/>
  <c r="E887" i="44" a="1"/>
  <c r="K886" i="44"/>
  <c r="L886" i="44"/>
  <c r="G886" i="44"/>
  <c r="E877" i="41"/>
  <c r="I876" i="41" a="1"/>
  <c r="K876" i="41"/>
  <c r="M876" i="41"/>
  <c r="J876" i="41" a="1"/>
  <c r="L876" i="41"/>
  <c r="G875" i="41" a="1"/>
  <c r="H875" i="41" a="1"/>
  <c r="P889" i="44" l="1"/>
  <c r="Q889" i="44" s="1"/>
  <c r="R889" i="44" s="1"/>
  <c r="O890" i="44"/>
  <c r="E888" i="44" a="1"/>
  <c r="N888" i="44" a="1"/>
  <c r="L887" i="44"/>
  <c r="K887" i="44"/>
  <c r="G887" i="44"/>
  <c r="E878" i="41"/>
  <c r="J877" i="41" a="1"/>
  <c r="L877" i="41"/>
  <c r="M877" i="41"/>
  <c r="K877" i="41"/>
  <c r="I877" i="41" a="1"/>
  <c r="G876" i="41" a="1"/>
  <c r="H876" i="41" a="1"/>
  <c r="N889" i="44" l="1" a="1"/>
  <c r="E889" i="44" a="1"/>
  <c r="O891" i="44"/>
  <c r="P890" i="44"/>
  <c r="Q890" i="44" s="1"/>
  <c r="R890" i="44" s="1"/>
  <c r="K888" i="44"/>
  <c r="G888" i="44"/>
  <c r="E879" i="41"/>
  <c r="L888" i="44"/>
  <c r="J878" i="41" a="1"/>
  <c r="I878" i="41" a="1"/>
  <c r="L878" i="41"/>
  <c r="K878" i="41"/>
  <c r="M878" i="41"/>
  <c r="G877" i="41" a="1"/>
  <c r="H877" i="41" a="1"/>
  <c r="K889" i="44" l="1"/>
  <c r="L889" i="44"/>
  <c r="E880" i="41"/>
  <c r="G889" i="44"/>
  <c r="P891" i="44"/>
  <c r="Q891" i="44" s="1"/>
  <c r="R891" i="44" s="1"/>
  <c r="O892" i="44"/>
  <c r="E890" i="44" a="1"/>
  <c r="N890" i="44" a="1"/>
  <c r="J879" i="41" a="1"/>
  <c r="M879" i="41"/>
  <c r="L879" i="41"/>
  <c r="I879" i="41" a="1"/>
  <c r="K879" i="41"/>
  <c r="H878" i="41" a="1"/>
  <c r="G878" i="41" a="1"/>
  <c r="J880" i="41" l="1" a="1"/>
  <c r="M880" i="41"/>
  <c r="I880" i="41" a="1"/>
  <c r="K880" i="41"/>
  <c r="L880" i="41"/>
  <c r="N891" i="44" a="1"/>
  <c r="E891" i="44" a="1"/>
  <c r="O893" i="44"/>
  <c r="P892" i="44"/>
  <c r="Q892" i="44" s="1"/>
  <c r="R892" i="44" s="1"/>
  <c r="E881" i="41"/>
  <c r="K890" i="44"/>
  <c r="L890" i="44"/>
  <c r="G890" i="44"/>
  <c r="G879" i="41" a="1"/>
  <c r="H879" i="41" a="1"/>
  <c r="E882" i="41" l="1"/>
  <c r="G891" i="44"/>
  <c r="K891" i="44"/>
  <c r="L891" i="44"/>
  <c r="O894" i="44"/>
  <c r="P893" i="44"/>
  <c r="Q893" i="44" s="1"/>
  <c r="R893" i="44" s="1"/>
  <c r="N892" i="44" a="1"/>
  <c r="E892" i="44" a="1"/>
  <c r="I881" i="41" a="1"/>
  <c r="J881" i="41" a="1"/>
  <c r="M881" i="41"/>
  <c r="L881" i="41"/>
  <c r="K881" i="41"/>
  <c r="H880" i="41" a="1"/>
  <c r="G880" i="41" a="1"/>
  <c r="M882" i="41" l="1"/>
  <c r="I882" i="41" a="1"/>
  <c r="L882" i="41"/>
  <c r="K882" i="41"/>
  <c r="J882" i="41" a="1"/>
  <c r="O895" i="44"/>
  <c r="P894" i="44"/>
  <c r="Q894" i="44" s="1"/>
  <c r="R894" i="44" s="1"/>
  <c r="N893" i="44" a="1"/>
  <c r="E893" i="44" a="1"/>
  <c r="K892" i="44"/>
  <c r="L892" i="44"/>
  <c r="E883" i="41"/>
  <c r="G892" i="44"/>
  <c r="G881" i="41" a="1"/>
  <c r="H881" i="41" a="1"/>
  <c r="O896" i="44" l="1"/>
  <c r="P895" i="44"/>
  <c r="Q895" i="44" s="1"/>
  <c r="R895" i="44" s="1"/>
  <c r="N894" i="44" a="1"/>
  <c r="E894" i="44" a="1"/>
  <c r="K893" i="44"/>
  <c r="E884" i="41"/>
  <c r="G893" i="44"/>
  <c r="L893" i="44"/>
  <c r="I883" i="41" a="1"/>
  <c r="M883" i="41"/>
  <c r="K883" i="41"/>
  <c r="L883" i="41"/>
  <c r="J883" i="41" a="1"/>
  <c r="G882" i="41" a="1"/>
  <c r="H882" i="41" a="1"/>
  <c r="O897" i="44" l="1"/>
  <c r="P896" i="44"/>
  <c r="Q896" i="44" s="1"/>
  <c r="R896" i="44" s="1"/>
  <c r="N895" i="44" a="1"/>
  <c r="E895" i="44" a="1"/>
  <c r="K894" i="44"/>
  <c r="G894" i="44"/>
  <c r="E885" i="41"/>
  <c r="L894" i="44"/>
  <c r="K884" i="41"/>
  <c r="M884" i="41"/>
  <c r="J884" i="41" a="1"/>
  <c r="I884" i="41" a="1"/>
  <c r="L884" i="41"/>
  <c r="H883" i="41" a="1"/>
  <c r="G883" i="41" a="1"/>
  <c r="O898" i="44" l="1"/>
  <c r="P897" i="44"/>
  <c r="Q897" i="44" s="1"/>
  <c r="R897" i="44" s="1"/>
  <c r="E896" i="44" a="1"/>
  <c r="N896" i="44" a="1"/>
  <c r="G895" i="44"/>
  <c r="E886" i="41"/>
  <c r="K895" i="44"/>
  <c r="L895" i="44"/>
  <c r="K885" i="41"/>
  <c r="I885" i="41" a="1"/>
  <c r="L885" i="41"/>
  <c r="M885" i="41"/>
  <c r="J885" i="41" a="1"/>
  <c r="H884" i="41" a="1"/>
  <c r="G884" i="41" a="1"/>
  <c r="O899" i="44" l="1"/>
  <c r="P898" i="44"/>
  <c r="Q898" i="44" s="1"/>
  <c r="R898" i="44" s="1"/>
  <c r="N897" i="44" a="1"/>
  <c r="E897" i="44" a="1"/>
  <c r="K896" i="44"/>
  <c r="G896" i="44"/>
  <c r="E887" i="41"/>
  <c r="L896" i="44"/>
  <c r="L886" i="41"/>
  <c r="J886" i="41" a="1"/>
  <c r="I886" i="41" a="1"/>
  <c r="K886" i="41"/>
  <c r="M886" i="41"/>
  <c r="G885" i="41" a="1"/>
  <c r="H885" i="41" a="1"/>
  <c r="O900" i="44" l="1"/>
  <c r="P899" i="44"/>
  <c r="Q899" i="44" s="1"/>
  <c r="R899" i="44" s="1"/>
  <c r="E898" i="44" a="1"/>
  <c r="N898" i="44" a="1"/>
  <c r="K897" i="44"/>
  <c r="G897" i="44"/>
  <c r="E888" i="41"/>
  <c r="L897" i="44"/>
  <c r="M887" i="41"/>
  <c r="K887" i="41"/>
  <c r="L887" i="41"/>
  <c r="I887" i="41" a="1"/>
  <c r="J887" i="41" a="1"/>
  <c r="G886" i="41" a="1"/>
  <c r="H886" i="41" a="1"/>
  <c r="P900" i="44" l="1"/>
  <c r="Q900" i="44" s="1"/>
  <c r="R900" i="44" s="1"/>
  <c r="O901" i="44"/>
  <c r="E899" i="44" a="1"/>
  <c r="N899" i="44" a="1"/>
  <c r="K898" i="44"/>
  <c r="G898" i="44"/>
  <c r="E889" i="41"/>
  <c r="L898" i="44"/>
  <c r="I888" i="41" a="1"/>
  <c r="L888" i="41"/>
  <c r="K888" i="41"/>
  <c r="J888" i="41" a="1"/>
  <c r="M888" i="41"/>
  <c r="H887" i="41" a="1"/>
  <c r="G887" i="41" a="1"/>
  <c r="N900" i="44" l="1" a="1"/>
  <c r="E900" i="44" a="1"/>
  <c r="P901" i="44"/>
  <c r="Q901" i="44" s="1"/>
  <c r="R901" i="44" s="1"/>
  <c r="O902" i="44"/>
  <c r="K899" i="44"/>
  <c r="E890" i="41"/>
  <c r="G899" i="44"/>
  <c r="L899" i="44"/>
  <c r="I889" i="41" a="1"/>
  <c r="K889" i="41"/>
  <c r="L889" i="41"/>
  <c r="M889" i="41"/>
  <c r="J889" i="41" a="1"/>
  <c r="G888" i="41" a="1"/>
  <c r="H888" i="41" a="1"/>
  <c r="K900" i="44" l="1"/>
  <c r="G900" i="44"/>
  <c r="E891" i="41"/>
  <c r="L900" i="44"/>
  <c r="E901" i="44" a="1"/>
  <c r="N901" i="44" a="1"/>
  <c r="P902" i="44"/>
  <c r="Q902" i="44" s="1"/>
  <c r="R902" i="44" s="1"/>
  <c r="O903" i="44"/>
  <c r="K890" i="41"/>
  <c r="M890" i="41"/>
  <c r="L890" i="41"/>
  <c r="I890" i="41" a="1"/>
  <c r="J890" i="41" a="1"/>
  <c r="H889" i="41" a="1"/>
  <c r="G889" i="41" a="1"/>
  <c r="J891" i="41" l="1" a="1"/>
  <c r="M891" i="41"/>
  <c r="I891" i="41" a="1"/>
  <c r="L891" i="41"/>
  <c r="K891" i="41"/>
  <c r="K901" i="44"/>
  <c r="E892" i="41"/>
  <c r="G901" i="44"/>
  <c r="L901" i="44"/>
  <c r="N902" i="44" a="1"/>
  <c r="E902" i="44" a="1"/>
  <c r="O904" i="44"/>
  <c r="P903" i="44"/>
  <c r="Q903" i="44" s="1"/>
  <c r="R903" i="44" s="1"/>
  <c r="G890" i="41" a="1"/>
  <c r="H890" i="41" a="1"/>
  <c r="I892" i="41" l="1" a="1"/>
  <c r="L892" i="41"/>
  <c r="M892" i="41"/>
  <c r="K892" i="41"/>
  <c r="J892" i="41" a="1"/>
  <c r="G902" i="44"/>
  <c r="L902" i="44"/>
  <c r="K902" i="44"/>
  <c r="E893" i="41"/>
  <c r="P904" i="44"/>
  <c r="Q904" i="44" s="1"/>
  <c r="R904" i="44" s="1"/>
  <c r="O905" i="44"/>
  <c r="N903" i="44" a="1"/>
  <c r="E903" i="44" a="1"/>
  <c r="H891" i="41" a="1"/>
  <c r="G891" i="41" a="1"/>
  <c r="I893" i="41" l="1" a="1"/>
  <c r="K893" i="41"/>
  <c r="L893" i="41"/>
  <c r="J893" i="41" a="1"/>
  <c r="M893" i="41"/>
  <c r="N904" i="44" a="1"/>
  <c r="E904" i="44" a="1"/>
  <c r="O906" i="44"/>
  <c r="P905" i="44"/>
  <c r="Q905" i="44" s="1"/>
  <c r="R905" i="44" s="1"/>
  <c r="K903" i="44"/>
  <c r="E894" i="41"/>
  <c r="L903" i="44"/>
  <c r="G903" i="44"/>
  <c r="G892" i="41" a="1"/>
  <c r="H892" i="41" a="1"/>
  <c r="E895" i="41" l="1"/>
  <c r="L904" i="44"/>
  <c r="G904" i="44"/>
  <c r="K904" i="44"/>
  <c r="O907" i="44"/>
  <c r="P906" i="44"/>
  <c r="Q906" i="44" s="1"/>
  <c r="R906" i="44" s="1"/>
  <c r="E905" i="44" a="1"/>
  <c r="N905" i="44" a="1"/>
  <c r="K894" i="41"/>
  <c r="J894" i="41" a="1"/>
  <c r="I894" i="41" a="1"/>
  <c r="L894" i="41"/>
  <c r="M894" i="41"/>
  <c r="H893" i="41" a="1"/>
  <c r="G893" i="41" a="1"/>
  <c r="J895" i="41" l="1" a="1"/>
  <c r="K895" i="41"/>
  <c r="I895" i="41" a="1"/>
  <c r="M895" i="41"/>
  <c r="L895" i="41"/>
  <c r="O908" i="44"/>
  <c r="P907" i="44"/>
  <c r="Q907" i="44" s="1"/>
  <c r="R907" i="44" s="1"/>
  <c r="N906" i="44" a="1"/>
  <c r="E906" i="44" a="1"/>
  <c r="L905" i="44"/>
  <c r="G905" i="44"/>
  <c r="K905" i="44"/>
  <c r="E896" i="41"/>
  <c r="G894" i="41" a="1"/>
  <c r="H894" i="41" a="1"/>
  <c r="O909" i="44" l="1"/>
  <c r="P908" i="44"/>
  <c r="Q908" i="44" s="1"/>
  <c r="R908" i="44" s="1"/>
  <c r="E907" i="44" a="1"/>
  <c r="N907" i="44" a="1"/>
  <c r="L906" i="44"/>
  <c r="G906" i="44"/>
  <c r="E897" i="41"/>
  <c r="K906" i="44"/>
  <c r="I896" i="41" a="1"/>
  <c r="M896" i="41"/>
  <c r="K896" i="41"/>
  <c r="L896" i="41"/>
  <c r="J896" i="41" a="1"/>
  <c r="G895" i="41" a="1"/>
  <c r="H895" i="41" a="1"/>
  <c r="O910" i="44" l="1"/>
  <c r="P909" i="44"/>
  <c r="Q909" i="44" s="1"/>
  <c r="R909" i="44" s="1"/>
  <c r="N908" i="44" a="1"/>
  <c r="E908" i="44" a="1"/>
  <c r="K907" i="44"/>
  <c r="L907" i="44"/>
  <c r="G907" i="44"/>
  <c r="E898" i="41"/>
  <c r="J897" i="41" a="1"/>
  <c r="I897" i="41" a="1"/>
  <c r="M897" i="41"/>
  <c r="K897" i="41"/>
  <c r="L897" i="41"/>
  <c r="G896" i="41" a="1"/>
  <c r="H896" i="41" a="1"/>
  <c r="O911" i="44" l="1"/>
  <c r="P910" i="44"/>
  <c r="Q910" i="44" s="1"/>
  <c r="R910" i="44" s="1"/>
  <c r="N909" i="44" a="1"/>
  <c r="E909" i="44" a="1"/>
  <c r="K908" i="44"/>
  <c r="G908" i="44"/>
  <c r="E899" i="41"/>
  <c r="L908" i="44"/>
  <c r="I898" i="41" a="1"/>
  <c r="M898" i="41"/>
  <c r="K898" i="41"/>
  <c r="J898" i="41" a="1"/>
  <c r="L898" i="41"/>
  <c r="H897" i="41" a="1"/>
  <c r="G897" i="41" a="1"/>
  <c r="O912" i="44" l="1"/>
  <c r="P911" i="44"/>
  <c r="Q911" i="44" s="1"/>
  <c r="R911" i="44" s="1"/>
  <c r="N910" i="44" a="1"/>
  <c r="E910" i="44" a="1"/>
  <c r="K909" i="44"/>
  <c r="G909" i="44"/>
  <c r="E900" i="41"/>
  <c r="L909" i="44"/>
  <c r="L899" i="41"/>
  <c r="K899" i="41"/>
  <c r="I899" i="41" a="1"/>
  <c r="J899" i="41" a="1"/>
  <c r="M899" i="41"/>
  <c r="H898" i="41" a="1"/>
  <c r="G898" i="41" a="1"/>
  <c r="O913" i="44" l="1"/>
  <c r="P912" i="44"/>
  <c r="Q912" i="44" s="1"/>
  <c r="R912" i="44" s="1"/>
  <c r="N911" i="44" a="1"/>
  <c r="E911" i="44" a="1"/>
  <c r="E901" i="41"/>
  <c r="K910" i="44"/>
  <c r="L910" i="44"/>
  <c r="G910" i="44"/>
  <c r="K900" i="41"/>
  <c r="L900" i="41"/>
  <c r="M900" i="41"/>
  <c r="I900" i="41" a="1"/>
  <c r="J900" i="41" a="1"/>
  <c r="G899" i="41" a="1"/>
  <c r="H899" i="41" a="1"/>
  <c r="O914" i="44" l="1"/>
  <c r="P913" i="44"/>
  <c r="Q913" i="44" s="1"/>
  <c r="R913" i="44" s="1"/>
  <c r="E912" i="44" a="1"/>
  <c r="N912" i="44" a="1"/>
  <c r="K911" i="44"/>
  <c r="E902" i="41"/>
  <c r="G911" i="44"/>
  <c r="L911" i="44"/>
  <c r="L901" i="41"/>
  <c r="J901" i="41" a="1"/>
  <c r="K901" i="41"/>
  <c r="I901" i="41" a="1"/>
  <c r="M901" i="41"/>
  <c r="H900" i="41" a="1"/>
  <c r="G900" i="41" a="1"/>
  <c r="O915" i="44" l="1"/>
  <c r="P914" i="44"/>
  <c r="Q914" i="44" s="1"/>
  <c r="R914" i="44" s="1"/>
  <c r="N913" i="44" a="1"/>
  <c r="E913" i="44" a="1"/>
  <c r="L912" i="44"/>
  <c r="K912" i="44"/>
  <c r="E903" i="41"/>
  <c r="G912" i="44"/>
  <c r="L902" i="41"/>
  <c r="J902" i="41" a="1"/>
  <c r="K902" i="41"/>
  <c r="M902" i="41"/>
  <c r="I902" i="41" a="1"/>
  <c r="G901" i="41" a="1"/>
  <c r="H901" i="41" a="1"/>
  <c r="P915" i="44" l="1"/>
  <c r="Q915" i="44" s="1"/>
  <c r="R915" i="44" s="1"/>
  <c r="O916" i="44"/>
  <c r="E914" i="44" a="1"/>
  <c r="N914" i="44" a="1"/>
  <c r="L913" i="44"/>
  <c r="E904" i="41"/>
  <c r="K913" i="44"/>
  <c r="G913" i="44"/>
  <c r="I903" i="41" a="1"/>
  <c r="K903" i="41"/>
  <c r="M903" i="41"/>
  <c r="L903" i="41"/>
  <c r="J903" i="41" a="1"/>
  <c r="H902" i="41" a="1"/>
  <c r="G902" i="41" a="1"/>
  <c r="N915" i="44" l="1" a="1"/>
  <c r="E915" i="44" a="1"/>
  <c r="O917" i="44"/>
  <c r="P916" i="44"/>
  <c r="Q916" i="44" s="1"/>
  <c r="R916" i="44" s="1"/>
  <c r="L914" i="44"/>
  <c r="G914" i="44"/>
  <c r="E905" i="41"/>
  <c r="K914" i="44"/>
  <c r="J904" i="41" a="1"/>
  <c r="L904" i="41"/>
  <c r="K904" i="41"/>
  <c r="I904" i="41" a="1"/>
  <c r="M904" i="41"/>
  <c r="G903" i="41" a="1"/>
  <c r="H903" i="41" a="1"/>
  <c r="K915" i="44" l="1"/>
  <c r="E906" i="41"/>
  <c r="G915" i="44"/>
  <c r="L915" i="44"/>
  <c r="P917" i="44"/>
  <c r="Q917" i="44" s="1"/>
  <c r="R917" i="44" s="1"/>
  <c r="O918" i="44"/>
  <c r="E916" i="44" a="1"/>
  <c r="N916" i="44" a="1"/>
  <c r="L905" i="41"/>
  <c r="M905" i="41"/>
  <c r="K905" i="41"/>
  <c r="I905" i="41" a="1"/>
  <c r="J905" i="41" a="1"/>
  <c r="G904" i="41" a="1"/>
  <c r="H904" i="41" a="1"/>
  <c r="I906" i="41" l="1" a="1"/>
  <c r="L906" i="41"/>
  <c r="J906" i="41" a="1"/>
  <c r="M906" i="41"/>
  <c r="K906" i="41"/>
  <c r="E917" i="44" a="1"/>
  <c r="N917" i="44" a="1"/>
  <c r="O919" i="44"/>
  <c r="P918" i="44"/>
  <c r="Q918" i="44" s="1"/>
  <c r="R918" i="44" s="1"/>
  <c r="L916" i="44"/>
  <c r="E907" i="41"/>
  <c r="K916" i="44"/>
  <c r="G916" i="44"/>
  <c r="G905" i="41" a="1"/>
  <c r="H905" i="41" a="1"/>
  <c r="K917" i="44" l="1"/>
  <c r="E908" i="41"/>
  <c r="G917" i="44"/>
  <c r="L917" i="44"/>
  <c r="O920" i="44"/>
  <c r="P919" i="44"/>
  <c r="Q919" i="44" s="1"/>
  <c r="R919" i="44" s="1"/>
  <c r="N918" i="44" a="1"/>
  <c r="E918" i="44" a="1"/>
  <c r="M907" i="41"/>
  <c r="K907" i="41"/>
  <c r="I907" i="41" a="1"/>
  <c r="J907" i="41" a="1"/>
  <c r="L907" i="41"/>
  <c r="G906" i="41" a="1"/>
  <c r="H906" i="41" a="1"/>
  <c r="K908" i="41" l="1"/>
  <c r="L908" i="41"/>
  <c r="J908" i="41" a="1"/>
  <c r="I908" i="41" a="1"/>
  <c r="M908" i="41"/>
  <c r="O921" i="44"/>
  <c r="P920" i="44"/>
  <c r="Q920" i="44" s="1"/>
  <c r="R920" i="44" s="1"/>
  <c r="N919" i="44" a="1"/>
  <c r="E919" i="44" a="1"/>
  <c r="K918" i="44"/>
  <c r="G918" i="44"/>
  <c r="E909" i="41"/>
  <c r="L918" i="44"/>
  <c r="H907" i="41" a="1"/>
  <c r="G907" i="41" a="1"/>
  <c r="P921" i="44" l="1"/>
  <c r="Q921" i="44" s="1"/>
  <c r="R921" i="44" s="1"/>
  <c r="O922" i="44"/>
  <c r="N920" i="44" a="1"/>
  <c r="E920" i="44" a="1"/>
  <c r="L919" i="44"/>
  <c r="G919" i="44"/>
  <c r="K919" i="44"/>
  <c r="E910" i="41"/>
  <c r="L909" i="41"/>
  <c r="I909" i="41" a="1"/>
  <c r="J909" i="41" a="1"/>
  <c r="M909" i="41"/>
  <c r="K909" i="41"/>
  <c r="H908" i="41" a="1"/>
  <c r="G908" i="41" a="1"/>
  <c r="N921" i="44" l="1" a="1"/>
  <c r="E921" i="44" a="1"/>
  <c r="P922" i="44"/>
  <c r="Q922" i="44" s="1"/>
  <c r="R922" i="44" s="1"/>
  <c r="O923" i="44"/>
  <c r="G920" i="44"/>
  <c r="K920" i="44"/>
  <c r="E911" i="41"/>
  <c r="L920" i="44"/>
  <c r="K910" i="41"/>
  <c r="M910" i="41"/>
  <c r="J910" i="41" a="1"/>
  <c r="L910" i="41"/>
  <c r="I910" i="41" a="1"/>
  <c r="G909" i="41" a="1"/>
  <c r="H909" i="41" a="1"/>
  <c r="G921" i="44" l="1"/>
  <c r="K921" i="44"/>
  <c r="L921" i="44"/>
  <c r="E912" i="41"/>
  <c r="E922" i="44" a="1"/>
  <c r="N922" i="44" a="1"/>
  <c r="O924" i="44"/>
  <c r="P923" i="44"/>
  <c r="Q923" i="44" s="1"/>
  <c r="R923" i="44" s="1"/>
  <c r="I911" i="41" a="1"/>
  <c r="K911" i="41"/>
  <c r="M911" i="41"/>
  <c r="L911" i="41"/>
  <c r="J911" i="41" a="1"/>
  <c r="G910" i="41" a="1"/>
  <c r="H910" i="41" a="1"/>
  <c r="L912" i="41" l="1"/>
  <c r="M912" i="41"/>
  <c r="I912" i="41" a="1"/>
  <c r="K912" i="41"/>
  <c r="J912" i="41" a="1"/>
  <c r="L922" i="44"/>
  <c r="G922" i="44"/>
  <c r="E913" i="41"/>
  <c r="K922" i="44"/>
  <c r="P924" i="44"/>
  <c r="Q924" i="44" s="1"/>
  <c r="R924" i="44" s="1"/>
  <c r="O925" i="44"/>
  <c r="N923" i="44" a="1"/>
  <c r="E923" i="44" a="1"/>
  <c r="G911" i="41" a="1"/>
  <c r="H911" i="41" a="1"/>
  <c r="M913" i="41" l="1"/>
  <c r="I913" i="41" a="1"/>
  <c r="L913" i="41"/>
  <c r="J913" i="41" a="1"/>
  <c r="K913" i="41"/>
  <c r="N924" i="44" a="1"/>
  <c r="E924" i="44" a="1"/>
  <c r="O926" i="44"/>
  <c r="P925" i="44"/>
  <c r="Q925" i="44" s="1"/>
  <c r="R925" i="44" s="1"/>
  <c r="G923" i="44"/>
  <c r="L923" i="44"/>
  <c r="K923" i="44"/>
  <c r="E914" i="41"/>
  <c r="H912" i="41" a="1"/>
  <c r="G912" i="41" a="1"/>
  <c r="G924" i="44" l="1"/>
  <c r="E915" i="41"/>
  <c r="L924" i="44"/>
  <c r="K924" i="44"/>
  <c r="O927" i="44"/>
  <c r="P926" i="44"/>
  <c r="Q926" i="44" s="1"/>
  <c r="R926" i="44" s="1"/>
  <c r="E925" i="44" a="1"/>
  <c r="N925" i="44" a="1"/>
  <c r="L914" i="41"/>
  <c r="K914" i="41"/>
  <c r="J914" i="41" a="1"/>
  <c r="I914" i="41" a="1"/>
  <c r="M914" i="41"/>
  <c r="H913" i="41" a="1"/>
  <c r="G913" i="41" a="1"/>
  <c r="I915" i="41" l="1" a="1"/>
  <c r="L915" i="41"/>
  <c r="M915" i="41"/>
  <c r="K915" i="41"/>
  <c r="J915" i="41" a="1"/>
  <c r="P927" i="44"/>
  <c r="Q927" i="44" s="1"/>
  <c r="R927" i="44" s="1"/>
  <c r="O928" i="44"/>
  <c r="E926" i="44" a="1"/>
  <c r="N926" i="44" a="1"/>
  <c r="K925" i="44"/>
  <c r="L925" i="44"/>
  <c r="G925" i="44"/>
  <c r="E916" i="41"/>
  <c r="G914" i="41" a="1"/>
  <c r="H914" i="41" a="1"/>
  <c r="E927" i="44" l="1" a="1"/>
  <c r="N927" i="44" a="1"/>
  <c r="O929" i="44"/>
  <c r="P928" i="44"/>
  <c r="Q928" i="44" s="1"/>
  <c r="R928" i="44" s="1"/>
  <c r="E917" i="41"/>
  <c r="L926" i="44"/>
  <c r="K926" i="44"/>
  <c r="G926" i="44"/>
  <c r="J916" i="41" a="1"/>
  <c r="K916" i="41"/>
  <c r="L916" i="41"/>
  <c r="M916" i="41"/>
  <c r="I916" i="41" a="1"/>
  <c r="G915" i="41" a="1"/>
  <c r="H915" i="41" a="1"/>
  <c r="K927" i="44" l="1"/>
  <c r="E918" i="41"/>
  <c r="G927" i="44"/>
  <c r="L927" i="44"/>
  <c r="P929" i="44"/>
  <c r="Q929" i="44" s="1"/>
  <c r="R929" i="44" s="1"/>
  <c r="O930" i="44"/>
  <c r="E928" i="44" a="1"/>
  <c r="N928" i="44" a="1"/>
  <c r="I917" i="41" a="1"/>
  <c r="K917" i="41"/>
  <c r="M917" i="41"/>
  <c r="L917" i="41"/>
  <c r="J917" i="41" a="1"/>
  <c r="G916" i="41" a="1"/>
  <c r="H916" i="41" a="1"/>
  <c r="J918" i="41" l="1" a="1"/>
  <c r="M918" i="41"/>
  <c r="I918" i="41" a="1"/>
  <c r="K918" i="41"/>
  <c r="L918" i="41"/>
  <c r="E929" i="44" a="1"/>
  <c r="N929" i="44" a="1"/>
  <c r="O931" i="44"/>
  <c r="P930" i="44"/>
  <c r="Q930" i="44" s="1"/>
  <c r="R930" i="44" s="1"/>
  <c r="E919" i="41"/>
  <c r="K928" i="44"/>
  <c r="L928" i="44"/>
  <c r="G928" i="44"/>
  <c r="G917" i="41" a="1"/>
  <c r="H917" i="41" a="1"/>
  <c r="K929" i="44" l="1"/>
  <c r="E920" i="41"/>
  <c r="G929" i="44"/>
  <c r="L929" i="44"/>
  <c r="O932" i="44"/>
  <c r="P931" i="44"/>
  <c r="Q931" i="44" s="1"/>
  <c r="R931" i="44" s="1"/>
  <c r="N930" i="44" a="1"/>
  <c r="E930" i="44" a="1"/>
  <c r="J919" i="41" a="1"/>
  <c r="M919" i="41"/>
  <c r="K919" i="41"/>
  <c r="I919" i="41" a="1"/>
  <c r="L919" i="41"/>
  <c r="H918" i="41" a="1"/>
  <c r="G918" i="41" a="1"/>
  <c r="I920" i="41" l="1" a="1"/>
  <c r="L920" i="41"/>
  <c r="K920" i="41"/>
  <c r="J920" i="41" a="1"/>
  <c r="M920" i="41"/>
  <c r="O933" i="44"/>
  <c r="P932" i="44"/>
  <c r="Q932" i="44" s="1"/>
  <c r="R932" i="44" s="1"/>
  <c r="N931" i="44" a="1"/>
  <c r="E931" i="44" a="1"/>
  <c r="L930" i="44"/>
  <c r="E921" i="41"/>
  <c r="G930" i="44"/>
  <c r="K930" i="44"/>
  <c r="H919" i="41" a="1"/>
  <c r="G919" i="41" a="1"/>
  <c r="O934" i="44" l="1"/>
  <c r="P933" i="44"/>
  <c r="Q933" i="44" s="1"/>
  <c r="R933" i="44" s="1"/>
  <c r="E932" i="44" a="1"/>
  <c r="N932" i="44" a="1"/>
  <c r="K931" i="44"/>
  <c r="L931" i="44"/>
  <c r="G931" i="44"/>
  <c r="E922" i="41"/>
  <c r="L921" i="41"/>
  <c r="I921" i="41" a="1"/>
  <c r="K921" i="41"/>
  <c r="J921" i="41" a="1"/>
  <c r="M921" i="41"/>
  <c r="G920" i="41" a="1"/>
  <c r="H920" i="41" a="1"/>
  <c r="P934" i="44" l="1"/>
  <c r="Q934" i="44" s="1"/>
  <c r="R934" i="44" s="1"/>
  <c r="O935" i="44"/>
  <c r="E933" i="44" a="1"/>
  <c r="N933" i="44" a="1"/>
  <c r="L932" i="44"/>
  <c r="E923" i="41"/>
  <c r="G932" i="44"/>
  <c r="K932" i="44"/>
  <c r="M922" i="41"/>
  <c r="L922" i="41"/>
  <c r="I922" i="41" a="1"/>
  <c r="K922" i="41"/>
  <c r="J922" i="41" a="1"/>
  <c r="H921" i="41" a="1"/>
  <c r="G921" i="41" a="1"/>
  <c r="N934" i="44" l="1" a="1"/>
  <c r="E934" i="44" a="1"/>
  <c r="O936" i="44"/>
  <c r="P935" i="44"/>
  <c r="Q935" i="44" s="1"/>
  <c r="R935" i="44" s="1"/>
  <c r="L933" i="44"/>
  <c r="G933" i="44"/>
  <c r="E924" i="41"/>
  <c r="K933" i="44"/>
  <c r="I923" i="41" a="1"/>
  <c r="M923" i="41"/>
  <c r="J923" i="41" a="1"/>
  <c r="K923" i="41"/>
  <c r="L923" i="41"/>
  <c r="G922" i="41" a="1"/>
  <c r="H922" i="41" a="1"/>
  <c r="K934" i="44" l="1"/>
  <c r="G934" i="44"/>
  <c r="E925" i="41"/>
  <c r="L934" i="44"/>
  <c r="P936" i="44"/>
  <c r="Q936" i="44" s="1"/>
  <c r="R936" i="44" s="1"/>
  <c r="O937" i="44"/>
  <c r="E935" i="44" a="1"/>
  <c r="N935" i="44" a="1"/>
  <c r="I924" i="41" a="1"/>
  <c r="L924" i="41"/>
  <c r="J924" i="41" a="1"/>
  <c r="K924" i="41"/>
  <c r="M924" i="41"/>
  <c r="G923" i="41" a="1"/>
  <c r="H923" i="41" a="1"/>
  <c r="L925" i="41" l="1"/>
  <c r="J925" i="41" a="1"/>
  <c r="I925" i="41" a="1"/>
  <c r="K925" i="41"/>
  <c r="M925" i="41"/>
  <c r="N936" i="44" a="1"/>
  <c r="E936" i="44" a="1"/>
  <c r="O938" i="44"/>
  <c r="P937" i="44"/>
  <c r="Q937" i="44" s="1"/>
  <c r="R937" i="44" s="1"/>
  <c r="K935" i="44"/>
  <c r="L935" i="44"/>
  <c r="E926" i="41"/>
  <c r="G935" i="44"/>
  <c r="H924" i="41" a="1"/>
  <c r="G924" i="41" a="1"/>
  <c r="L936" i="44" l="1"/>
  <c r="E927" i="41"/>
  <c r="G936" i="44"/>
  <c r="K936" i="44"/>
  <c r="O939" i="44"/>
  <c r="P938" i="44"/>
  <c r="Q938" i="44" s="1"/>
  <c r="R938" i="44" s="1"/>
  <c r="N937" i="44" a="1"/>
  <c r="E937" i="44" a="1"/>
  <c r="K926" i="41"/>
  <c r="M926" i="41"/>
  <c r="I926" i="41" a="1"/>
  <c r="L926" i="41"/>
  <c r="J926" i="41" a="1"/>
  <c r="H925" i="41" a="1"/>
  <c r="G925" i="41" a="1"/>
  <c r="J927" i="41" l="1" a="1"/>
  <c r="M927" i="41"/>
  <c r="K927" i="41"/>
  <c r="L927" i="41"/>
  <c r="I927" i="41" a="1"/>
  <c r="P939" i="44"/>
  <c r="Q939" i="44" s="1"/>
  <c r="R939" i="44" s="1"/>
  <c r="O940" i="44"/>
  <c r="N938" i="44" a="1"/>
  <c r="E938" i="44" a="1"/>
  <c r="K937" i="44"/>
  <c r="L937" i="44"/>
  <c r="G937" i="44"/>
  <c r="E928" i="41"/>
  <c r="G926" i="41" a="1"/>
  <c r="H926" i="41" a="1"/>
  <c r="E939" i="44" l="1" a="1"/>
  <c r="N939" i="44" a="1"/>
  <c r="P940" i="44"/>
  <c r="Q940" i="44" s="1"/>
  <c r="R940" i="44" s="1"/>
  <c r="O941" i="44"/>
  <c r="G938" i="44"/>
  <c r="K938" i="44"/>
  <c r="L938" i="44"/>
  <c r="E929" i="41"/>
  <c r="K928" i="41"/>
  <c r="L928" i="41"/>
  <c r="M928" i="41"/>
  <c r="I928" i="41" a="1"/>
  <c r="J928" i="41" a="1"/>
  <c r="G927" i="41" a="1"/>
  <c r="H927" i="41" a="1"/>
  <c r="E930" i="41" l="1"/>
  <c r="K939" i="44"/>
  <c r="G939" i="44"/>
  <c r="L939" i="44"/>
  <c r="N940" i="44" a="1"/>
  <c r="E940" i="44" a="1"/>
  <c r="O942" i="44"/>
  <c r="P941" i="44"/>
  <c r="Q941" i="44" s="1"/>
  <c r="R941" i="44" s="1"/>
  <c r="J929" i="41" a="1"/>
  <c r="I929" i="41" a="1"/>
  <c r="M929" i="41"/>
  <c r="K929" i="41"/>
  <c r="L929" i="41"/>
  <c r="H928" i="41" a="1"/>
  <c r="G928" i="41" a="1"/>
  <c r="M930" i="41" l="1"/>
  <c r="J930" i="41" a="1"/>
  <c r="L930" i="41"/>
  <c r="I930" i="41" a="1"/>
  <c r="K930" i="41"/>
  <c r="K940" i="44"/>
  <c r="E931" i="41"/>
  <c r="L940" i="44"/>
  <c r="G940" i="44"/>
  <c r="O943" i="44"/>
  <c r="P942" i="44"/>
  <c r="Q942" i="44" s="1"/>
  <c r="R942" i="44" s="1"/>
  <c r="N941" i="44" a="1"/>
  <c r="E941" i="44" a="1"/>
  <c r="G929" i="41" a="1"/>
  <c r="H929" i="41" a="1"/>
  <c r="L931" i="41" l="1"/>
  <c r="I931" i="41" a="1"/>
  <c r="M931" i="41"/>
  <c r="K931" i="41"/>
  <c r="J931" i="41" a="1"/>
  <c r="O944" i="44"/>
  <c r="P943" i="44"/>
  <c r="Q943" i="44" s="1"/>
  <c r="R943" i="44" s="1"/>
  <c r="E942" i="44" a="1"/>
  <c r="N942" i="44" a="1"/>
  <c r="L941" i="44"/>
  <c r="G941" i="44"/>
  <c r="K941" i="44"/>
  <c r="E932" i="41"/>
  <c r="G930" i="41" a="1"/>
  <c r="H930" i="41" a="1"/>
  <c r="O945" i="44" l="1"/>
  <c r="P944" i="44"/>
  <c r="Q944" i="44" s="1"/>
  <c r="R944" i="44" s="1"/>
  <c r="E943" i="44" a="1"/>
  <c r="N943" i="44" a="1"/>
  <c r="L942" i="44"/>
  <c r="E933" i="41"/>
  <c r="K942" i="44"/>
  <c r="G942" i="44"/>
  <c r="K932" i="41"/>
  <c r="I932" i="41" a="1"/>
  <c r="J932" i="41" a="1"/>
  <c r="L932" i="41"/>
  <c r="M932" i="41"/>
  <c r="G931" i="41" a="1"/>
  <c r="H931" i="41" a="1"/>
  <c r="O946" i="44" l="1"/>
  <c r="P945" i="44"/>
  <c r="Q945" i="44" s="1"/>
  <c r="R945" i="44" s="1"/>
  <c r="E944" i="44" a="1"/>
  <c r="N944" i="44" a="1"/>
  <c r="K943" i="44"/>
  <c r="L943" i="44"/>
  <c r="E934" i="41"/>
  <c r="G943" i="44"/>
  <c r="I933" i="41" a="1"/>
  <c r="J933" i="41" a="1"/>
  <c r="M933" i="41"/>
  <c r="K933" i="41"/>
  <c r="L933" i="41"/>
  <c r="G932" i="41" a="1"/>
  <c r="H932" i="41" a="1"/>
  <c r="O947" i="44" l="1"/>
  <c r="P946" i="44"/>
  <c r="Q946" i="44" s="1"/>
  <c r="R946" i="44" s="1"/>
  <c r="E945" i="44" a="1"/>
  <c r="N945" i="44" a="1"/>
  <c r="K944" i="44"/>
  <c r="L944" i="44"/>
  <c r="E935" i="41"/>
  <c r="G944" i="44"/>
  <c r="L934" i="41"/>
  <c r="J934" i="41" a="1"/>
  <c r="M934" i="41"/>
  <c r="I934" i="41" a="1"/>
  <c r="K934" i="41"/>
  <c r="H933" i="41" a="1"/>
  <c r="G933" i="41" a="1"/>
  <c r="O948" i="44" l="1"/>
  <c r="P947" i="44"/>
  <c r="Q947" i="44" s="1"/>
  <c r="R947" i="44" s="1"/>
  <c r="N946" i="44" a="1"/>
  <c r="E946" i="44" a="1"/>
  <c r="K945" i="44"/>
  <c r="L945" i="44"/>
  <c r="G945" i="44"/>
  <c r="E936" i="41"/>
  <c r="I935" i="41" a="1"/>
  <c r="J935" i="41" a="1"/>
  <c r="M935" i="41"/>
  <c r="K935" i="41"/>
  <c r="L935" i="41"/>
  <c r="H934" i="41" a="1"/>
  <c r="G934" i="41" a="1"/>
  <c r="O949" i="44" l="1"/>
  <c r="P948" i="44"/>
  <c r="Q948" i="44" s="1"/>
  <c r="R948" i="44" s="1"/>
  <c r="N947" i="44" a="1"/>
  <c r="E947" i="44" a="1"/>
  <c r="E937" i="41"/>
  <c r="L946" i="44"/>
  <c r="G946" i="44"/>
  <c r="K946" i="44"/>
  <c r="L936" i="41"/>
  <c r="K936" i="41"/>
  <c r="M936" i="41"/>
  <c r="J936" i="41" a="1"/>
  <c r="I936" i="41" a="1"/>
  <c r="H935" i="41" a="1"/>
  <c r="G935" i="41" a="1"/>
  <c r="P949" i="44" l="1"/>
  <c r="Q949" i="44" s="1"/>
  <c r="R949" i="44" s="1"/>
  <c r="O950" i="44"/>
  <c r="E948" i="44" a="1"/>
  <c r="N948" i="44" a="1"/>
  <c r="K947" i="44"/>
  <c r="G947" i="44"/>
  <c r="L947" i="44"/>
  <c r="E938" i="41"/>
  <c r="L937" i="41"/>
  <c r="M937" i="41"/>
  <c r="K937" i="41"/>
  <c r="J937" i="41" a="1"/>
  <c r="I937" i="41" a="1"/>
  <c r="G936" i="41" a="1"/>
  <c r="H936" i="41" a="1"/>
  <c r="E949" i="44" l="1" a="1"/>
  <c r="N949" i="44" a="1"/>
  <c r="O951" i="44"/>
  <c r="P950" i="44"/>
  <c r="Q950" i="44" s="1"/>
  <c r="R950" i="44" s="1"/>
  <c r="K948" i="44"/>
  <c r="L948" i="44"/>
  <c r="E939" i="41"/>
  <c r="G948" i="44"/>
  <c r="M938" i="41"/>
  <c r="K938" i="41"/>
  <c r="J938" i="41" a="1"/>
  <c r="L938" i="41"/>
  <c r="I938" i="41" a="1"/>
  <c r="G937" i="41" a="1"/>
  <c r="H937" i="41" a="1"/>
  <c r="L949" i="44" l="1"/>
  <c r="G949" i="44"/>
  <c r="K949" i="44"/>
  <c r="E940" i="41"/>
  <c r="O952" i="44"/>
  <c r="P951" i="44"/>
  <c r="Q951" i="44" s="1"/>
  <c r="R951" i="44" s="1"/>
  <c r="E950" i="44" a="1"/>
  <c r="N950" i="44" a="1"/>
  <c r="I939" i="41" a="1"/>
  <c r="M939" i="41"/>
  <c r="L939" i="41"/>
  <c r="J939" i="41" a="1"/>
  <c r="K939" i="41"/>
  <c r="H938" i="41" a="1"/>
  <c r="G938" i="41" a="1"/>
  <c r="M940" i="41" l="1"/>
  <c r="L940" i="41"/>
  <c r="I940" i="41" a="1"/>
  <c r="K940" i="41"/>
  <c r="J940" i="41" a="1"/>
  <c r="O953" i="44"/>
  <c r="P952" i="44"/>
  <c r="Q952" i="44" s="1"/>
  <c r="R952" i="44" s="1"/>
  <c r="E951" i="44" a="1"/>
  <c r="N951" i="44" a="1"/>
  <c r="L950" i="44"/>
  <c r="G950" i="44"/>
  <c r="K950" i="44"/>
  <c r="E941" i="41"/>
  <c r="G939" i="41" a="1"/>
  <c r="H939" i="41" a="1"/>
  <c r="O954" i="44" l="1"/>
  <c r="P953" i="44"/>
  <c r="Q953" i="44" s="1"/>
  <c r="R953" i="44" s="1"/>
  <c r="N952" i="44" a="1"/>
  <c r="E952" i="44" a="1"/>
  <c r="G951" i="44"/>
  <c r="E942" i="41"/>
  <c r="K951" i="44"/>
  <c r="L951" i="44"/>
  <c r="I941" i="41" a="1"/>
  <c r="J941" i="41" a="1"/>
  <c r="M941" i="41"/>
  <c r="K941" i="41"/>
  <c r="L941" i="41"/>
  <c r="G940" i="41" a="1"/>
  <c r="H940" i="41" a="1"/>
  <c r="O955" i="44" l="1"/>
  <c r="P954" i="44"/>
  <c r="Q954" i="44" s="1"/>
  <c r="R954" i="44" s="1"/>
  <c r="N953" i="44" a="1"/>
  <c r="E953" i="44" a="1"/>
  <c r="K952" i="44"/>
  <c r="L952" i="44"/>
  <c r="E943" i="41"/>
  <c r="G952" i="44"/>
  <c r="K942" i="41"/>
  <c r="L942" i="41"/>
  <c r="I942" i="41" a="1"/>
  <c r="M942" i="41"/>
  <c r="J942" i="41" a="1"/>
  <c r="H941" i="41" a="1"/>
  <c r="G941" i="41" a="1"/>
  <c r="O956" i="44" l="1"/>
  <c r="P955" i="44"/>
  <c r="Q955" i="44" s="1"/>
  <c r="R955" i="44" s="1"/>
  <c r="E954" i="44" a="1"/>
  <c r="N954" i="44" a="1"/>
  <c r="G953" i="44"/>
  <c r="E944" i="41"/>
  <c r="L953" i="44"/>
  <c r="K953" i="44"/>
  <c r="L943" i="41"/>
  <c r="I943" i="41" a="1"/>
  <c r="K943" i="41"/>
  <c r="M943" i="41"/>
  <c r="J943" i="41" a="1"/>
  <c r="H942" i="41" a="1"/>
  <c r="G942" i="41" a="1"/>
  <c r="O957" i="44" l="1"/>
  <c r="P956" i="44"/>
  <c r="Q956" i="44" s="1"/>
  <c r="R956" i="44" s="1"/>
  <c r="E955" i="44" a="1"/>
  <c r="N955" i="44" a="1"/>
  <c r="K954" i="44"/>
  <c r="L954" i="44"/>
  <c r="E945" i="41"/>
  <c r="G954" i="44"/>
  <c r="L944" i="41"/>
  <c r="M944" i="41"/>
  <c r="I944" i="41" a="1"/>
  <c r="J944" i="41" a="1"/>
  <c r="K944" i="41"/>
  <c r="H943" i="41" a="1"/>
  <c r="G943" i="41" a="1"/>
  <c r="O958" i="44" l="1"/>
  <c r="P957" i="44"/>
  <c r="Q957" i="44" s="1"/>
  <c r="R957" i="44" s="1"/>
  <c r="E956" i="44" a="1"/>
  <c r="N956" i="44" a="1"/>
  <c r="G955" i="44"/>
  <c r="E946" i="41"/>
  <c r="L955" i="44"/>
  <c r="K955" i="44"/>
  <c r="J945" i="41" a="1"/>
  <c r="K945" i="41"/>
  <c r="M945" i="41"/>
  <c r="I945" i="41" a="1"/>
  <c r="L945" i="41"/>
  <c r="G944" i="41" a="1"/>
  <c r="H944" i="41" a="1"/>
  <c r="O959" i="44" l="1"/>
  <c r="P958" i="44"/>
  <c r="Q958" i="44" s="1"/>
  <c r="R958" i="44" s="1"/>
  <c r="E957" i="44" a="1"/>
  <c r="N957" i="44" a="1"/>
  <c r="K956" i="44"/>
  <c r="L956" i="44"/>
  <c r="E947" i="41"/>
  <c r="G956" i="44"/>
  <c r="L946" i="41"/>
  <c r="I946" i="41" a="1"/>
  <c r="K946" i="41"/>
  <c r="M946" i="41"/>
  <c r="J946" i="41" a="1"/>
  <c r="H945" i="41" a="1"/>
  <c r="G945" i="41" a="1"/>
  <c r="O960" i="44" l="1"/>
  <c r="P959" i="44"/>
  <c r="Q959" i="44" s="1"/>
  <c r="R959" i="44" s="1"/>
  <c r="E958" i="44" a="1"/>
  <c r="N958" i="44" a="1"/>
  <c r="G957" i="44"/>
  <c r="E948" i="41"/>
  <c r="K957" i="44"/>
  <c r="L957" i="44"/>
  <c r="K947" i="41"/>
  <c r="L947" i="41"/>
  <c r="J947" i="41" a="1"/>
  <c r="I947" i="41" a="1"/>
  <c r="M947" i="41"/>
  <c r="H946" i="41" a="1"/>
  <c r="G946" i="41" a="1"/>
  <c r="O961" i="44" l="1"/>
  <c r="P960" i="44"/>
  <c r="Q960" i="44" s="1"/>
  <c r="R960" i="44" s="1"/>
  <c r="E959" i="44" a="1"/>
  <c r="N959" i="44" a="1"/>
  <c r="K958" i="44"/>
  <c r="G958" i="44"/>
  <c r="L958" i="44"/>
  <c r="E949" i="41"/>
  <c r="I948" i="41" a="1"/>
  <c r="K948" i="41"/>
  <c r="M948" i="41"/>
  <c r="L948" i="41"/>
  <c r="J948" i="41" a="1"/>
  <c r="H947" i="41" a="1"/>
  <c r="G947" i="41" a="1"/>
  <c r="P961" i="44" l="1"/>
  <c r="Q961" i="44" s="1"/>
  <c r="R961" i="44" s="1"/>
  <c r="O962" i="44"/>
  <c r="E960" i="44" a="1"/>
  <c r="N960" i="44" a="1"/>
  <c r="E950" i="41"/>
  <c r="L959" i="44"/>
  <c r="K959" i="44"/>
  <c r="G959" i="44"/>
  <c r="J949" i="41" a="1"/>
  <c r="I949" i="41" a="1"/>
  <c r="K949" i="41"/>
  <c r="M949" i="41"/>
  <c r="L949" i="41"/>
  <c r="G948" i="41" a="1"/>
  <c r="H948" i="41" a="1"/>
  <c r="E961" i="44" l="1" a="1"/>
  <c r="N961" i="44" a="1"/>
  <c r="O963" i="44"/>
  <c r="P962" i="44"/>
  <c r="Q962" i="44" s="1"/>
  <c r="R962" i="44" s="1"/>
  <c r="L960" i="44"/>
  <c r="E951" i="41"/>
  <c r="K960" i="44"/>
  <c r="G960" i="44"/>
  <c r="M950" i="41"/>
  <c r="L950" i="41"/>
  <c r="I950" i="41" a="1"/>
  <c r="K950" i="41"/>
  <c r="J950" i="41" a="1"/>
  <c r="H949" i="41" a="1"/>
  <c r="G949" i="41" a="1"/>
  <c r="K961" i="44" l="1"/>
  <c r="L961" i="44"/>
  <c r="E952" i="41"/>
  <c r="G961" i="44"/>
  <c r="O964" i="44"/>
  <c r="P963" i="44"/>
  <c r="Q963" i="44" s="1"/>
  <c r="R963" i="44" s="1"/>
  <c r="E962" i="44" a="1"/>
  <c r="N962" i="44" a="1"/>
  <c r="L951" i="41"/>
  <c r="J951" i="41" a="1"/>
  <c r="I951" i="41" a="1"/>
  <c r="K951" i="41"/>
  <c r="M951" i="41"/>
  <c r="G950" i="41" a="1"/>
  <c r="H950" i="41" a="1"/>
  <c r="J952" i="41" l="1" a="1"/>
  <c r="K952" i="41"/>
  <c r="L952" i="41"/>
  <c r="M952" i="41"/>
  <c r="I952" i="41" a="1"/>
  <c r="O965" i="44"/>
  <c r="P964" i="44"/>
  <c r="Q964" i="44" s="1"/>
  <c r="R964" i="44" s="1"/>
  <c r="E963" i="44" a="1"/>
  <c r="N963" i="44" a="1"/>
  <c r="K962" i="44"/>
  <c r="G962" i="44"/>
  <c r="E953" i="41"/>
  <c r="L962" i="44"/>
  <c r="H951" i="41" a="1"/>
  <c r="G951" i="41" a="1"/>
  <c r="O966" i="44" l="1"/>
  <c r="P965" i="44"/>
  <c r="Q965" i="44" s="1"/>
  <c r="R965" i="44" s="1"/>
  <c r="N964" i="44" a="1"/>
  <c r="E964" i="44" a="1"/>
  <c r="E954" i="41"/>
  <c r="G963" i="44"/>
  <c r="L963" i="44"/>
  <c r="K963" i="44"/>
  <c r="K953" i="41"/>
  <c r="M953" i="41"/>
  <c r="I953" i="41" a="1"/>
  <c r="L953" i="41"/>
  <c r="J953" i="41" a="1"/>
  <c r="H952" i="41" a="1"/>
  <c r="G952" i="41" a="1"/>
  <c r="O967" i="44" l="1"/>
  <c r="P966" i="44"/>
  <c r="Q966" i="44" s="1"/>
  <c r="R966" i="44" s="1"/>
  <c r="E965" i="44" a="1"/>
  <c r="N965" i="44" a="1"/>
  <c r="K964" i="44"/>
  <c r="L964" i="44"/>
  <c r="E955" i="41"/>
  <c r="G964" i="44"/>
  <c r="J954" i="41" a="1"/>
  <c r="I954" i="41" a="1"/>
  <c r="M954" i="41"/>
  <c r="L954" i="41"/>
  <c r="K954" i="41"/>
  <c r="G953" i="41" a="1"/>
  <c r="H953" i="41" a="1"/>
  <c r="O968" i="44" l="1"/>
  <c r="P967" i="44"/>
  <c r="Q967" i="44" s="1"/>
  <c r="R967" i="44" s="1"/>
  <c r="N966" i="44" a="1"/>
  <c r="E966" i="44" a="1"/>
  <c r="K965" i="44"/>
  <c r="G965" i="44"/>
  <c r="E956" i="41"/>
  <c r="L965" i="44"/>
  <c r="L955" i="41"/>
  <c r="I955" i="41" a="1"/>
  <c r="J955" i="41" a="1"/>
  <c r="K955" i="41"/>
  <c r="M955" i="41"/>
  <c r="H954" i="41" a="1"/>
  <c r="G954" i="41" a="1"/>
  <c r="O969" i="44" l="1"/>
  <c r="P968" i="44"/>
  <c r="Q968" i="44" s="1"/>
  <c r="R968" i="44" s="1"/>
  <c r="E967" i="44" a="1"/>
  <c r="N967" i="44" a="1"/>
  <c r="L966" i="44"/>
  <c r="K966" i="44"/>
  <c r="G966" i="44"/>
  <c r="E957" i="41"/>
  <c r="L956" i="41"/>
  <c r="M956" i="41"/>
  <c r="I956" i="41" a="1"/>
  <c r="K956" i="41"/>
  <c r="J956" i="41" a="1"/>
  <c r="H955" i="41" a="1"/>
  <c r="G955" i="41" a="1"/>
  <c r="O970" i="44" l="1"/>
  <c r="P969" i="44"/>
  <c r="Q969" i="44" s="1"/>
  <c r="R969" i="44" s="1"/>
  <c r="N968" i="44" a="1"/>
  <c r="E968" i="44" a="1"/>
  <c r="E958" i="41"/>
  <c r="L967" i="44"/>
  <c r="K967" i="44"/>
  <c r="G967" i="44"/>
  <c r="I957" i="41" a="1"/>
  <c r="M957" i="41"/>
  <c r="K957" i="41"/>
  <c r="L957" i="41"/>
  <c r="J957" i="41" a="1"/>
  <c r="G956" i="41" a="1"/>
  <c r="H956" i="41" a="1"/>
  <c r="O971" i="44" l="1"/>
  <c r="P970" i="44"/>
  <c r="Q970" i="44" s="1"/>
  <c r="R970" i="44" s="1"/>
  <c r="E969" i="44" a="1"/>
  <c r="N969" i="44" a="1"/>
  <c r="L968" i="44"/>
  <c r="E959" i="41"/>
  <c r="K968" i="44"/>
  <c r="G968" i="44"/>
  <c r="I958" i="41" a="1"/>
  <c r="M958" i="41"/>
  <c r="J958" i="41" a="1"/>
  <c r="L958" i="41"/>
  <c r="K958" i="41"/>
  <c r="H957" i="41" a="1"/>
  <c r="G957" i="41" a="1"/>
  <c r="O972" i="44" l="1"/>
  <c r="P971" i="44"/>
  <c r="Q971" i="44" s="1"/>
  <c r="R971" i="44" s="1"/>
  <c r="E970" i="44" a="1"/>
  <c r="N970" i="44" a="1"/>
  <c r="K969" i="44"/>
  <c r="G969" i="44"/>
  <c r="E960" i="41"/>
  <c r="L969" i="44"/>
  <c r="J959" i="41" a="1"/>
  <c r="K959" i="41"/>
  <c r="L959" i="41"/>
  <c r="M959" i="41"/>
  <c r="I959" i="41" a="1"/>
  <c r="G958" i="41" a="1"/>
  <c r="H958" i="41" a="1"/>
  <c r="O973" i="44" l="1"/>
  <c r="P972" i="44"/>
  <c r="Q972" i="44" s="1"/>
  <c r="R972" i="44" s="1"/>
  <c r="E971" i="44" a="1"/>
  <c r="N971" i="44" a="1"/>
  <c r="K970" i="44"/>
  <c r="E961" i="41"/>
  <c r="L970" i="44"/>
  <c r="G970" i="44"/>
  <c r="M960" i="41"/>
  <c r="I960" i="41" a="1"/>
  <c r="J960" i="41" a="1"/>
  <c r="L960" i="41"/>
  <c r="K960" i="41"/>
  <c r="G959" i="41" a="1"/>
  <c r="H959" i="41" a="1"/>
  <c r="P973" i="44" l="1"/>
  <c r="Q973" i="44" s="1"/>
  <c r="R973" i="44" s="1"/>
  <c r="O974" i="44"/>
  <c r="N972" i="44" a="1"/>
  <c r="E972" i="44" a="1"/>
  <c r="K971" i="44"/>
  <c r="G971" i="44"/>
  <c r="E962" i="41"/>
  <c r="L971" i="44"/>
  <c r="M961" i="41"/>
  <c r="J961" i="41" a="1"/>
  <c r="L961" i="41"/>
  <c r="I961" i="41" a="1"/>
  <c r="K961" i="41"/>
  <c r="H960" i="41" a="1"/>
  <c r="G960" i="41" a="1"/>
  <c r="N973" i="44" l="1" a="1"/>
  <c r="E973" i="44" a="1"/>
  <c r="O975" i="44"/>
  <c r="P974" i="44"/>
  <c r="Q974" i="44" s="1"/>
  <c r="R974" i="44" s="1"/>
  <c r="L972" i="44"/>
  <c r="G972" i="44"/>
  <c r="K972" i="44"/>
  <c r="E963" i="41"/>
  <c r="L962" i="41"/>
  <c r="J962" i="41" a="1"/>
  <c r="K962" i="41"/>
  <c r="I962" i="41" a="1"/>
  <c r="M962" i="41"/>
  <c r="G961" i="41" a="1"/>
  <c r="H961" i="41" a="1"/>
  <c r="K973" i="44" l="1"/>
  <c r="G973" i="44"/>
  <c r="E964" i="41"/>
  <c r="L973" i="44"/>
  <c r="O976" i="44"/>
  <c r="P975" i="44"/>
  <c r="Q975" i="44" s="1"/>
  <c r="R975" i="44" s="1"/>
  <c r="N974" i="44" a="1"/>
  <c r="E974" i="44" a="1"/>
  <c r="J963" i="41" a="1"/>
  <c r="M963" i="41"/>
  <c r="L963" i="41"/>
  <c r="K963" i="41"/>
  <c r="I963" i="41" a="1"/>
  <c r="G962" i="41" a="1"/>
  <c r="H962" i="41" a="1"/>
  <c r="I964" i="41" l="1" a="1"/>
  <c r="K964" i="41"/>
  <c r="M964" i="41"/>
  <c r="L964" i="41"/>
  <c r="J964" i="41" a="1"/>
  <c r="O977" i="44"/>
  <c r="P976" i="44"/>
  <c r="Q976" i="44" s="1"/>
  <c r="R976" i="44" s="1"/>
  <c r="N975" i="44" a="1"/>
  <c r="E975" i="44" a="1"/>
  <c r="L974" i="44"/>
  <c r="G974" i="44"/>
  <c r="K974" i="44"/>
  <c r="E965" i="41"/>
  <c r="H963" i="41" a="1"/>
  <c r="G963" i="41" a="1"/>
  <c r="O978" i="44" l="1"/>
  <c r="P977" i="44"/>
  <c r="Q977" i="44" s="1"/>
  <c r="R977" i="44" s="1"/>
  <c r="N976" i="44" a="1"/>
  <c r="E976" i="44" a="1"/>
  <c r="K975" i="44"/>
  <c r="G975" i="44"/>
  <c r="E966" i="41"/>
  <c r="L975" i="44"/>
  <c r="I965" i="41" a="1"/>
  <c r="M965" i="41"/>
  <c r="J965" i="41" a="1"/>
  <c r="L965" i="41"/>
  <c r="K965" i="41"/>
  <c r="H964" i="41" a="1"/>
  <c r="G964" i="41" a="1"/>
  <c r="P978" i="44" l="1"/>
  <c r="Q978" i="44" s="1"/>
  <c r="R978" i="44" s="1"/>
  <c r="O979" i="44"/>
  <c r="E977" i="44" a="1"/>
  <c r="N977" i="44" a="1"/>
  <c r="L976" i="44"/>
  <c r="G976" i="44"/>
  <c r="K976" i="44"/>
  <c r="E967" i="41"/>
  <c r="J966" i="41" a="1"/>
  <c r="I966" i="41" a="1"/>
  <c r="L966" i="41"/>
  <c r="K966" i="41"/>
  <c r="M966" i="41"/>
  <c r="G965" i="41" a="1"/>
  <c r="H965" i="41" a="1"/>
  <c r="N978" i="44" l="1" a="1"/>
  <c r="E978" i="44" a="1"/>
  <c r="P979" i="44"/>
  <c r="Q979" i="44" s="1"/>
  <c r="R979" i="44" s="1"/>
  <c r="O980" i="44"/>
  <c r="K977" i="44"/>
  <c r="L977" i="44"/>
  <c r="E968" i="41"/>
  <c r="G977" i="44"/>
  <c r="J967" i="41" a="1"/>
  <c r="L967" i="41"/>
  <c r="K967" i="41"/>
  <c r="I967" i="41" a="1"/>
  <c r="M967" i="41"/>
  <c r="G966" i="41" a="1"/>
  <c r="H966" i="41" a="1"/>
  <c r="K978" i="44" l="1"/>
  <c r="G978" i="44"/>
  <c r="L978" i="44"/>
  <c r="E969" i="41"/>
  <c r="E979" i="44" a="1"/>
  <c r="N979" i="44" a="1"/>
  <c r="O981" i="44"/>
  <c r="P980" i="44"/>
  <c r="Q980" i="44" s="1"/>
  <c r="R980" i="44" s="1"/>
  <c r="J968" i="41" a="1"/>
  <c r="K968" i="41"/>
  <c r="I968" i="41" a="1"/>
  <c r="L968" i="41"/>
  <c r="M968" i="41"/>
  <c r="G967" i="41" a="1"/>
  <c r="H967" i="41" a="1"/>
  <c r="J969" i="41" l="1" a="1"/>
  <c r="L969" i="41"/>
  <c r="I969" i="41" a="1"/>
  <c r="K969" i="41"/>
  <c r="M969" i="41"/>
  <c r="K979" i="44"/>
  <c r="G979" i="44"/>
  <c r="E970" i="41"/>
  <c r="L979" i="44"/>
  <c r="O982" i="44"/>
  <c r="P981" i="44"/>
  <c r="Q981" i="44" s="1"/>
  <c r="R981" i="44" s="1"/>
  <c r="N980" i="44" a="1"/>
  <c r="E980" i="44" a="1"/>
  <c r="G968" i="41" a="1"/>
  <c r="H968" i="41" a="1"/>
  <c r="K970" i="41" l="1"/>
  <c r="I970" i="41" a="1"/>
  <c r="J970" i="41" a="1"/>
  <c r="L970" i="41"/>
  <c r="M970" i="41"/>
  <c r="O983" i="44"/>
  <c r="P982" i="44"/>
  <c r="Q982" i="44" s="1"/>
  <c r="R982" i="44" s="1"/>
  <c r="E981" i="44" a="1"/>
  <c r="N981" i="44" a="1"/>
  <c r="K980" i="44"/>
  <c r="E971" i="41"/>
  <c r="G980" i="44"/>
  <c r="L980" i="44"/>
  <c r="G969" i="41" a="1"/>
  <c r="H969" i="41" a="1"/>
  <c r="P983" i="44" l="1"/>
  <c r="Q983" i="44" s="1"/>
  <c r="R983" i="44" s="1"/>
  <c r="O984" i="44"/>
  <c r="E982" i="44" a="1"/>
  <c r="N982" i="44" a="1"/>
  <c r="K981" i="44"/>
  <c r="G981" i="44"/>
  <c r="L981" i="44"/>
  <c r="E972" i="41"/>
  <c r="J971" i="41" a="1"/>
  <c r="I971" i="41" a="1"/>
  <c r="K971" i="41"/>
  <c r="L971" i="41"/>
  <c r="M971" i="41"/>
  <c r="H970" i="41" a="1"/>
  <c r="G970" i="41" a="1"/>
  <c r="E983" i="44" l="1" a="1"/>
  <c r="N983" i="44" a="1"/>
  <c r="O985" i="44"/>
  <c r="P984" i="44"/>
  <c r="Q984" i="44" s="1"/>
  <c r="R984" i="44" s="1"/>
  <c r="L982" i="44"/>
  <c r="E973" i="41"/>
  <c r="K982" i="44"/>
  <c r="G982" i="44"/>
  <c r="L972" i="41"/>
  <c r="K972" i="41"/>
  <c r="I972" i="41" a="1"/>
  <c r="J972" i="41" a="1"/>
  <c r="M972" i="41"/>
  <c r="H971" i="41" a="1"/>
  <c r="G971" i="41" a="1"/>
  <c r="L983" i="44" l="1"/>
  <c r="G983" i="44"/>
  <c r="K983" i="44"/>
  <c r="E974" i="41"/>
  <c r="P985" i="44"/>
  <c r="Q985" i="44" s="1"/>
  <c r="R985" i="44" s="1"/>
  <c r="O986" i="44"/>
  <c r="E984" i="44" a="1"/>
  <c r="N984" i="44" a="1"/>
  <c r="I973" i="41" a="1"/>
  <c r="J973" i="41" a="1"/>
  <c r="L973" i="41"/>
  <c r="M973" i="41"/>
  <c r="K973" i="41"/>
  <c r="H972" i="41" a="1"/>
  <c r="G972" i="41" a="1"/>
  <c r="K974" i="41" l="1"/>
  <c r="L974" i="41"/>
  <c r="I974" i="41" a="1"/>
  <c r="M974" i="41"/>
  <c r="J974" i="41" a="1"/>
  <c r="E985" i="44" a="1"/>
  <c r="N985" i="44" a="1"/>
  <c r="O987" i="44"/>
  <c r="P986" i="44"/>
  <c r="Q986" i="44" s="1"/>
  <c r="R986" i="44" s="1"/>
  <c r="K984" i="44"/>
  <c r="G984" i="44"/>
  <c r="L984" i="44"/>
  <c r="E975" i="41"/>
  <c r="G973" i="41" a="1"/>
  <c r="H973" i="41" a="1"/>
  <c r="K985" i="44" l="1"/>
  <c r="L985" i="44"/>
  <c r="E976" i="41"/>
  <c r="G985" i="44"/>
  <c r="O988" i="44"/>
  <c r="P987" i="44"/>
  <c r="Q987" i="44" s="1"/>
  <c r="R987" i="44" s="1"/>
  <c r="N986" i="44" a="1"/>
  <c r="E986" i="44" a="1"/>
  <c r="I975" i="41" a="1"/>
  <c r="J975" i="41" a="1"/>
  <c r="K975" i="41"/>
  <c r="M975" i="41"/>
  <c r="L975" i="41"/>
  <c r="G974" i="41" a="1"/>
  <c r="H974" i="41" a="1"/>
  <c r="K976" i="41" l="1"/>
  <c r="J976" i="41" a="1"/>
  <c r="M976" i="41"/>
  <c r="I976" i="41" a="1"/>
  <c r="L976" i="41"/>
  <c r="P988" i="44"/>
  <c r="Q988" i="44" s="1"/>
  <c r="R988" i="44" s="1"/>
  <c r="O989" i="44"/>
  <c r="E987" i="44" a="1"/>
  <c r="N987" i="44" a="1"/>
  <c r="L986" i="44"/>
  <c r="G986" i="44"/>
  <c r="E977" i="41"/>
  <c r="K986" i="44"/>
  <c r="H975" i="41" a="1"/>
  <c r="G975" i="41" a="1"/>
  <c r="E988" i="44" l="1" a="1"/>
  <c r="N988" i="44" a="1"/>
  <c r="O990" i="44"/>
  <c r="P989" i="44"/>
  <c r="Q989" i="44" s="1"/>
  <c r="R989" i="44" s="1"/>
  <c r="E978" i="41"/>
  <c r="L987" i="44"/>
  <c r="K987" i="44"/>
  <c r="G987" i="44"/>
  <c r="I977" i="41" a="1"/>
  <c r="K977" i="41"/>
  <c r="L977" i="41"/>
  <c r="J977" i="41" a="1"/>
  <c r="M977" i="41"/>
  <c r="H976" i="41" a="1"/>
  <c r="G976" i="41" a="1"/>
  <c r="G988" i="44" l="1"/>
  <c r="K988" i="44"/>
  <c r="L988" i="44"/>
  <c r="E979" i="41"/>
  <c r="P990" i="44"/>
  <c r="Q990" i="44" s="1"/>
  <c r="R990" i="44" s="1"/>
  <c r="O991" i="44"/>
  <c r="E989" i="44" a="1"/>
  <c r="N989" i="44" a="1"/>
  <c r="M978" i="41"/>
  <c r="I978" i="41" a="1"/>
  <c r="J978" i="41" a="1"/>
  <c r="K978" i="41"/>
  <c r="L978" i="41"/>
  <c r="H977" i="41" a="1"/>
  <c r="G977" i="41" a="1"/>
  <c r="I979" i="41" l="1" a="1"/>
  <c r="M979" i="41"/>
  <c r="J979" i="41" a="1"/>
  <c r="L979" i="41"/>
  <c r="K979" i="41"/>
  <c r="E990" i="44" a="1"/>
  <c r="N990" i="44" a="1"/>
  <c r="O992" i="44"/>
  <c r="P991" i="44"/>
  <c r="Q991" i="44" s="1"/>
  <c r="R991" i="44" s="1"/>
  <c r="G989" i="44"/>
  <c r="L989" i="44"/>
  <c r="K989" i="44"/>
  <c r="E980" i="41"/>
  <c r="H978" i="41" a="1"/>
  <c r="G978" i="41" a="1"/>
  <c r="K990" i="44" l="1"/>
  <c r="G990" i="44"/>
  <c r="L990" i="44"/>
  <c r="E981" i="41"/>
  <c r="O993" i="44"/>
  <c r="P992" i="44"/>
  <c r="Q992" i="44" s="1"/>
  <c r="R992" i="44" s="1"/>
  <c r="E991" i="44" a="1"/>
  <c r="N991" i="44" a="1"/>
  <c r="L980" i="41"/>
  <c r="K980" i="41"/>
  <c r="J980" i="41" a="1"/>
  <c r="I980" i="41" a="1"/>
  <c r="M980" i="41"/>
  <c r="H979" i="41" a="1"/>
  <c r="G979" i="41" a="1"/>
  <c r="J981" i="41" l="1" a="1"/>
  <c r="M981" i="41"/>
  <c r="L981" i="41"/>
  <c r="K981" i="41"/>
  <c r="I981" i="41" a="1"/>
  <c r="O994" i="44"/>
  <c r="P993" i="44"/>
  <c r="Q993" i="44" s="1"/>
  <c r="R993" i="44" s="1"/>
  <c r="N992" i="44" a="1"/>
  <c r="E992" i="44" a="1"/>
  <c r="K991" i="44"/>
  <c r="L991" i="44"/>
  <c r="E982" i="41"/>
  <c r="G991" i="44"/>
  <c r="H980" i="41" a="1"/>
  <c r="G980" i="41" a="1"/>
  <c r="O995" i="44" l="1"/>
  <c r="P994" i="44"/>
  <c r="Q994" i="44" s="1"/>
  <c r="R994" i="44" s="1"/>
  <c r="N993" i="44" a="1"/>
  <c r="E993" i="44" a="1"/>
  <c r="G992" i="44"/>
  <c r="E983" i="41"/>
  <c r="L992" i="44"/>
  <c r="K992" i="44"/>
  <c r="L982" i="41"/>
  <c r="M982" i="41"/>
  <c r="J982" i="41" a="1"/>
  <c r="K982" i="41"/>
  <c r="I982" i="41" a="1"/>
  <c r="G981" i="41" a="1"/>
  <c r="H981" i="41" a="1"/>
  <c r="O996" i="44" l="1"/>
  <c r="P995" i="44"/>
  <c r="Q995" i="44" s="1"/>
  <c r="R995" i="44" s="1"/>
  <c r="E994" i="44" a="1"/>
  <c r="N994" i="44" a="1"/>
  <c r="K993" i="44"/>
  <c r="L993" i="44"/>
  <c r="G993" i="44"/>
  <c r="E984" i="41"/>
  <c r="M983" i="41"/>
  <c r="K983" i="41"/>
  <c r="L983" i="41"/>
  <c r="J983" i="41" a="1"/>
  <c r="I983" i="41" a="1"/>
  <c r="H982" i="41" a="1"/>
  <c r="G982" i="41" a="1"/>
  <c r="O997" i="44" l="1"/>
  <c r="P996" i="44"/>
  <c r="Q996" i="44" s="1"/>
  <c r="R996" i="44" s="1"/>
  <c r="N995" i="44" a="1"/>
  <c r="E995" i="44" a="1"/>
  <c r="K994" i="44"/>
  <c r="E985" i="41"/>
  <c r="G994" i="44"/>
  <c r="L994" i="44"/>
  <c r="L984" i="41"/>
  <c r="K984" i="41"/>
  <c r="M984" i="41"/>
  <c r="I984" i="41" a="1"/>
  <c r="J984" i="41" a="1"/>
  <c r="G983" i="41" a="1"/>
  <c r="H983" i="41" a="1"/>
  <c r="O998" i="44" l="1"/>
  <c r="P997" i="44"/>
  <c r="Q997" i="44" s="1"/>
  <c r="R997" i="44" s="1"/>
  <c r="N996" i="44" a="1"/>
  <c r="E996" i="44" a="1"/>
  <c r="L995" i="44"/>
  <c r="E986" i="41"/>
  <c r="K995" i="44"/>
  <c r="G995" i="44"/>
  <c r="I985" i="41" a="1"/>
  <c r="K985" i="41"/>
  <c r="M985" i="41"/>
  <c r="L985" i="41"/>
  <c r="J985" i="41" a="1"/>
  <c r="H984" i="41" a="1"/>
  <c r="G984" i="41" a="1"/>
  <c r="O999" i="44" l="1"/>
  <c r="P998" i="44"/>
  <c r="Q998" i="44" s="1"/>
  <c r="R998" i="44" s="1"/>
  <c r="E997" i="44" a="1"/>
  <c r="N997" i="44" a="1"/>
  <c r="G996" i="44"/>
  <c r="K996" i="44"/>
  <c r="L996" i="44"/>
  <c r="E987" i="41"/>
  <c r="J986" i="41" a="1"/>
  <c r="I986" i="41" a="1"/>
  <c r="M986" i="41"/>
  <c r="L986" i="41"/>
  <c r="K986" i="41"/>
  <c r="G985" i="41" a="1"/>
  <c r="H985" i="41" a="1"/>
  <c r="O1000" i="44" l="1"/>
  <c r="P999" i="44"/>
  <c r="Q999" i="44" s="1"/>
  <c r="R999" i="44" s="1"/>
  <c r="E998" i="44" a="1"/>
  <c r="N998" i="44" a="1"/>
  <c r="E988" i="41"/>
  <c r="K997" i="44"/>
  <c r="L997" i="44"/>
  <c r="G997" i="44"/>
  <c r="L987" i="41"/>
  <c r="K987" i="41"/>
  <c r="M987" i="41"/>
  <c r="J987" i="41" a="1"/>
  <c r="I987" i="41" a="1"/>
  <c r="H986" i="41" a="1"/>
  <c r="G986" i="41" a="1"/>
  <c r="O1001" i="44" l="1"/>
  <c r="P1000" i="44"/>
  <c r="Q1000" i="44" s="1"/>
  <c r="R1000" i="44" s="1"/>
  <c r="N999" i="44" a="1"/>
  <c r="E999" i="44" a="1"/>
  <c r="L998" i="44"/>
  <c r="E989" i="41"/>
  <c r="G998" i="44"/>
  <c r="K998" i="44"/>
  <c r="K988" i="41"/>
  <c r="I988" i="41" a="1"/>
  <c r="J988" i="41" a="1"/>
  <c r="L988" i="41"/>
  <c r="M988" i="41"/>
  <c r="H987" i="41" a="1"/>
  <c r="G987" i="41" a="1"/>
  <c r="O1002" i="44" l="1"/>
  <c r="P1001" i="44"/>
  <c r="Q1001" i="44" s="1"/>
  <c r="R1001" i="44" s="1"/>
  <c r="N1000" i="44" a="1"/>
  <c r="E1000" i="44" a="1"/>
  <c r="E990" i="41"/>
  <c r="L999" i="44"/>
  <c r="G999" i="44"/>
  <c r="K999" i="44"/>
  <c r="I989" i="41" a="1"/>
  <c r="M989" i="41"/>
  <c r="L989" i="41"/>
  <c r="J989" i="41" a="1"/>
  <c r="K989" i="41"/>
  <c r="H988" i="41" a="1"/>
  <c r="G988" i="41" a="1"/>
  <c r="O1003" i="44" l="1"/>
  <c r="P1002" i="44"/>
  <c r="Q1002" i="44" s="1"/>
  <c r="R1002" i="44" s="1"/>
  <c r="E1001" i="44" a="1"/>
  <c r="N1001" i="44" a="1"/>
  <c r="K1000" i="44"/>
  <c r="L1000" i="44"/>
  <c r="E991" i="41"/>
  <c r="G1000" i="44"/>
  <c r="I990" i="41" a="1"/>
  <c r="K990" i="41"/>
  <c r="M990" i="41"/>
  <c r="J990" i="41" a="1"/>
  <c r="L990" i="41"/>
  <c r="H989" i="41" a="1"/>
  <c r="G989" i="41" a="1"/>
  <c r="O1004" i="44" l="1"/>
  <c r="P1003" i="44"/>
  <c r="Q1003" i="44" s="1"/>
  <c r="R1003" i="44" s="1"/>
  <c r="N1002" i="44" a="1"/>
  <c r="E1002" i="44" a="1"/>
  <c r="K1001" i="44"/>
  <c r="L1001" i="44"/>
  <c r="E992" i="41"/>
  <c r="G1001" i="44"/>
  <c r="M991" i="41"/>
  <c r="K991" i="41"/>
  <c r="J991" i="41" a="1"/>
  <c r="L991" i="41"/>
  <c r="I991" i="41" a="1"/>
  <c r="H990" i="41" a="1"/>
  <c r="G990" i="41" a="1"/>
  <c r="O1005" i="44" l="1"/>
  <c r="P1004" i="44"/>
  <c r="Q1004" i="44" s="1"/>
  <c r="R1004" i="44" s="1"/>
  <c r="E1003" i="44" a="1"/>
  <c r="N1003" i="44" a="1"/>
  <c r="K1002" i="44"/>
  <c r="L1002" i="44"/>
  <c r="G1002" i="44"/>
  <c r="E993" i="41"/>
  <c r="I992" i="41" a="1"/>
  <c r="L992" i="41"/>
  <c r="J992" i="41" a="1"/>
  <c r="M992" i="41"/>
  <c r="K992" i="41"/>
  <c r="H991" i="41" a="1"/>
  <c r="G991" i="41" a="1"/>
  <c r="O1006" i="44" l="1"/>
  <c r="P1005" i="44"/>
  <c r="Q1005" i="44" s="1"/>
  <c r="R1005" i="44" s="1"/>
  <c r="E1004" i="44" a="1"/>
  <c r="N1004" i="44" a="1"/>
  <c r="K1003" i="44"/>
  <c r="L1003" i="44"/>
  <c r="G1003" i="44"/>
  <c r="E994" i="41"/>
  <c r="K993" i="41"/>
  <c r="L993" i="41"/>
  <c r="M993" i="41"/>
  <c r="I993" i="41" a="1"/>
  <c r="J993" i="41" a="1"/>
  <c r="H992" i="41" a="1"/>
  <c r="G992" i="41" a="1"/>
  <c r="P1006" i="44" l="1"/>
  <c r="Q1006" i="44" s="1"/>
  <c r="R1006" i="44" s="1"/>
  <c r="O1007" i="44"/>
  <c r="N1005" i="44" a="1"/>
  <c r="E1005" i="44" a="1"/>
  <c r="K1004" i="44"/>
  <c r="E995" i="41"/>
  <c r="G1004" i="44"/>
  <c r="L1004" i="44"/>
  <c r="I994" i="41" a="1"/>
  <c r="M994" i="41"/>
  <c r="J994" i="41" a="1"/>
  <c r="K994" i="41"/>
  <c r="L994" i="41"/>
  <c r="H993" i="41" a="1"/>
  <c r="G993" i="41" a="1"/>
  <c r="E1006" i="44" l="1" a="1"/>
  <c r="N1006" i="44" a="1"/>
  <c r="O1008" i="44"/>
  <c r="P1007" i="44"/>
  <c r="Q1007" i="44" s="1"/>
  <c r="R1007" i="44" s="1"/>
  <c r="L1005" i="44"/>
  <c r="G1005" i="44"/>
  <c r="E996" i="41"/>
  <c r="K1005" i="44"/>
  <c r="M995" i="41"/>
  <c r="I995" i="41" a="1"/>
  <c r="L995" i="41"/>
  <c r="K995" i="41"/>
  <c r="J995" i="41" a="1"/>
  <c r="G994" i="41" a="1"/>
  <c r="H994" i="41" a="1"/>
  <c r="G1006" i="44" l="1"/>
  <c r="K1006" i="44"/>
  <c r="L1006" i="44"/>
  <c r="E997" i="41"/>
  <c r="P1008" i="44"/>
  <c r="Q1008" i="44" s="1"/>
  <c r="R1008" i="44" s="1"/>
  <c r="O1009" i="44"/>
  <c r="E1007" i="44" a="1"/>
  <c r="N1007" i="44" a="1"/>
  <c r="K996" i="41"/>
  <c r="L996" i="41"/>
  <c r="J996" i="41" a="1"/>
  <c r="I996" i="41" a="1"/>
  <c r="M996" i="41"/>
  <c r="H995" i="41" a="1"/>
  <c r="G995" i="41" a="1"/>
  <c r="L997" i="41" l="1"/>
  <c r="I997" i="41" a="1"/>
  <c r="M997" i="41"/>
  <c r="J997" i="41" a="1"/>
  <c r="K997" i="41"/>
  <c r="N1008" i="44" a="1"/>
  <c r="E1008" i="44" a="1"/>
  <c r="O1010" i="44"/>
  <c r="P1009" i="44"/>
  <c r="Q1009" i="44" s="1"/>
  <c r="R1009" i="44" s="1"/>
  <c r="K1007" i="44"/>
  <c r="L1007" i="44"/>
  <c r="G1007" i="44"/>
  <c r="E998" i="41"/>
  <c r="G996" i="41" a="1"/>
  <c r="H996" i="41" a="1"/>
  <c r="K1008" i="44" l="1"/>
  <c r="L1008" i="44"/>
  <c r="E999" i="41"/>
  <c r="G1008" i="44"/>
  <c r="P1010" i="44"/>
  <c r="Q1010" i="44" s="1"/>
  <c r="R1010" i="44" s="1"/>
  <c r="O1011" i="44"/>
  <c r="E1009" i="44" a="1"/>
  <c r="N1009" i="44" a="1"/>
  <c r="I998" i="41" a="1"/>
  <c r="J998" i="41" a="1"/>
  <c r="K998" i="41"/>
  <c r="L998" i="41"/>
  <c r="M998" i="41"/>
  <c r="H997" i="41" a="1"/>
  <c r="G997" i="41" a="1"/>
  <c r="J999" i="41" l="1" a="1"/>
  <c r="L999" i="41"/>
  <c r="K999" i="41"/>
  <c r="I999" i="41" a="1"/>
  <c r="M999" i="41"/>
  <c r="N1010" i="44" a="1"/>
  <c r="E1010" i="44" a="1"/>
  <c r="O1012" i="44"/>
  <c r="P1011" i="44"/>
  <c r="Q1011" i="44" s="1"/>
  <c r="R1011" i="44" s="1"/>
  <c r="K1009" i="44"/>
  <c r="L1009" i="44"/>
  <c r="E1000" i="41"/>
  <c r="G1009" i="44"/>
  <c r="H998" i="41" a="1"/>
  <c r="G998" i="41" a="1"/>
  <c r="L1010" i="44" l="1"/>
  <c r="G1010" i="44"/>
  <c r="K1010" i="44"/>
  <c r="E1001" i="41"/>
  <c r="O1013" i="44"/>
  <c r="P1012" i="44"/>
  <c r="Q1012" i="44" s="1"/>
  <c r="R1012" i="44" s="1"/>
  <c r="N1011" i="44" a="1"/>
  <c r="E1011" i="44" a="1"/>
  <c r="K1000" i="41"/>
  <c r="J1000" i="41" a="1"/>
  <c r="M1000" i="41"/>
  <c r="I1000" i="41" a="1"/>
  <c r="L1000" i="41"/>
  <c r="G999" i="41" a="1"/>
  <c r="H999" i="41" a="1"/>
  <c r="K1001" i="41" l="1"/>
  <c r="I1001" i="41" a="1"/>
  <c r="J1001" i="41" a="1"/>
  <c r="L1001" i="41"/>
  <c r="M1001" i="41"/>
  <c r="O1014" i="44"/>
  <c r="P1013" i="44"/>
  <c r="Q1013" i="44" s="1"/>
  <c r="R1013" i="44" s="1"/>
  <c r="E1012" i="44" a="1"/>
  <c r="N1012" i="44" a="1"/>
  <c r="E1002" i="41"/>
  <c r="L1011" i="44"/>
  <c r="G1011" i="44"/>
  <c r="K1011" i="44"/>
  <c r="G1000" i="41" a="1"/>
  <c r="H1000" i="41" a="1"/>
  <c r="P1014" i="44" l="1"/>
  <c r="Q1014" i="44" s="1"/>
  <c r="R1014" i="44" s="1"/>
  <c r="O1015" i="44"/>
  <c r="N1013" i="44" a="1"/>
  <c r="E1013" i="44" a="1"/>
  <c r="L1012" i="44"/>
  <c r="G1012" i="44"/>
  <c r="K1012" i="44"/>
  <c r="E1003" i="41"/>
  <c r="J1002" i="41" a="1"/>
  <c r="L1002" i="41"/>
  <c r="M1002" i="41"/>
  <c r="I1002" i="41" a="1"/>
  <c r="K1002" i="41"/>
  <c r="G1001" i="41" a="1"/>
  <c r="H1001" i="41" a="1"/>
  <c r="N1014" i="44" l="1" a="1"/>
  <c r="E1014" i="44" a="1"/>
  <c r="K1013" i="44"/>
  <c r="L1013" i="44"/>
  <c r="G1013" i="44"/>
  <c r="E1004" i="41"/>
  <c r="M1003" i="41"/>
  <c r="K1003" i="41"/>
  <c r="L1003" i="41"/>
  <c r="J1003" i="41" a="1"/>
  <c r="I1003" i="41" a="1"/>
  <c r="P1015" i="44"/>
  <c r="Q1015" i="44"/>
  <c r="R1015" i="44" s="1"/>
  <c r="H1002" i="41" a="1"/>
  <c r="G1002" i="41" a="1"/>
  <c r="K1014" i="44" l="1"/>
  <c r="L1014" i="44"/>
  <c r="E1005" i="41"/>
  <c r="G1014" i="44"/>
  <c r="I1004" i="41" a="1"/>
  <c r="J1004" i="41" a="1"/>
  <c r="K1004" i="41"/>
  <c r="L1004" i="41"/>
  <c r="M1004" i="41"/>
  <c r="N1015" i="44" a="1"/>
  <c r="E1015" i="44" a="1"/>
  <c r="G1003" i="41" a="1"/>
  <c r="H1003" i="41" a="1"/>
  <c r="I197" i="44" l="1"/>
  <c r="I918" i="44"/>
  <c r="I733" i="44"/>
  <c r="I208" i="44"/>
  <c r="I471" i="44"/>
  <c r="I745" i="44"/>
  <c r="I897" i="44"/>
  <c r="I637" i="44"/>
  <c r="I765" i="44"/>
  <c r="I201" i="44"/>
  <c r="I739" i="44"/>
  <c r="I763" i="44"/>
  <c r="I715" i="44"/>
  <c r="I759" i="44"/>
  <c r="I618" i="44"/>
  <c r="I353" i="44"/>
  <c r="I755" i="44"/>
  <c r="I468" i="44"/>
  <c r="I751" i="44"/>
  <c r="I505" i="44"/>
  <c r="I783" i="44"/>
  <c r="I740" i="44"/>
  <c r="I492" i="44"/>
  <c r="I743" i="44"/>
  <c r="I807" i="44"/>
  <c r="I633" i="44"/>
  <c r="I775" i="44"/>
  <c r="I767" i="44"/>
  <c r="I598" i="44"/>
  <c r="I866" i="44"/>
  <c r="I886" i="44"/>
  <c r="I908" i="44"/>
  <c r="I447" i="44"/>
  <c r="I857" i="44"/>
  <c r="I513" i="44"/>
  <c r="I749" i="44"/>
  <c r="I757" i="44"/>
  <c r="I1014" i="44"/>
  <c r="J1005" i="41" a="1"/>
  <c r="I1005" i="41" a="1"/>
  <c r="M1005" i="41"/>
  <c r="K1005" i="41"/>
  <c r="L1005" i="41"/>
  <c r="K1015" i="44"/>
  <c r="L1015" i="44"/>
  <c r="L24" i="44" s="1"/>
  <c r="E1006" i="41"/>
  <c r="G1015" i="44"/>
  <c r="H1004" i="41" a="1"/>
  <c r="G1004" i="41" a="1"/>
  <c r="I685" i="44" l="1"/>
  <c r="I225" i="44"/>
  <c r="I752" i="44"/>
  <c r="I559" i="44"/>
  <c r="I418" i="44"/>
  <c r="I407" i="44"/>
  <c r="I399" i="44"/>
  <c r="I595" i="44"/>
  <c r="I203" i="44"/>
  <c r="I183" i="44"/>
  <c r="I371" i="44"/>
  <c r="I239" i="44"/>
  <c r="I131" i="44"/>
  <c r="I123" i="44"/>
  <c r="I750" i="44"/>
  <c r="I566" i="44"/>
  <c r="I305" i="44"/>
  <c r="I221" i="44"/>
  <c r="I1013" i="44"/>
  <c r="I1008" i="44"/>
  <c r="I996" i="44"/>
  <c r="I986" i="44"/>
  <c r="I973" i="44"/>
  <c r="I966" i="44"/>
  <c r="I954" i="44"/>
  <c r="I779" i="44"/>
  <c r="I705" i="44"/>
  <c r="I619" i="44"/>
  <c r="I580" i="44"/>
  <c r="I544" i="44"/>
  <c r="I531" i="44"/>
  <c r="I516" i="44"/>
  <c r="I512" i="44"/>
  <c r="I507" i="44"/>
  <c r="I504" i="44"/>
  <c r="I499" i="44"/>
  <c r="I497" i="44"/>
  <c r="I490" i="44"/>
  <c r="I487" i="44"/>
  <c r="I485" i="44"/>
  <c r="I481" i="44"/>
  <c r="I477" i="44"/>
  <c r="I475" i="44"/>
  <c r="I469" i="44"/>
  <c r="I467" i="44"/>
  <c r="I461" i="44"/>
  <c r="I457" i="44"/>
  <c r="I455" i="44"/>
  <c r="I450" i="44"/>
  <c r="I446" i="44"/>
  <c r="I444" i="44"/>
  <c r="I437" i="44"/>
  <c r="I361" i="44"/>
  <c r="I352" i="44"/>
  <c r="I348" i="44"/>
  <c r="I345" i="44"/>
  <c r="I340" i="44"/>
  <c r="I337" i="44"/>
  <c r="I332" i="44"/>
  <c r="I329" i="44"/>
  <c r="I323" i="44"/>
  <c r="I319" i="44"/>
  <c r="I312" i="44"/>
  <c r="I310" i="44"/>
  <c r="I303" i="44"/>
  <c r="I301" i="44"/>
  <c r="I291" i="44"/>
  <c r="I290" i="44"/>
  <c r="I284" i="44"/>
  <c r="I281" i="44"/>
  <c r="I276" i="44"/>
  <c r="I271" i="44"/>
  <c r="I692" i="44"/>
  <c r="I262" i="44"/>
  <c r="I379" i="44"/>
  <c r="I330" i="44"/>
  <c r="I177" i="44"/>
  <c r="I176" i="44"/>
  <c r="I613" i="44"/>
  <c r="I870" i="44"/>
  <c r="I169" i="44"/>
  <c r="I165" i="44"/>
  <c r="I163" i="44"/>
  <c r="I162" i="44"/>
  <c r="I151" i="44"/>
  <c r="I148" i="44"/>
  <c r="I967" i="44"/>
  <c r="I592" i="44"/>
  <c r="I357" i="44"/>
  <c r="I587" i="44"/>
  <c r="I600" i="44"/>
  <c r="I892" i="44"/>
  <c r="I766" i="44"/>
  <c r="I272" i="44"/>
  <c r="I900" i="44"/>
  <c r="I342" i="44"/>
  <c r="I921" i="44"/>
  <c r="I802" i="44"/>
  <c r="I191" i="44"/>
  <c r="I756" i="44"/>
  <c r="I267" i="44"/>
  <c r="I261" i="44"/>
  <c r="I256" i="44"/>
  <c r="I253" i="44"/>
  <c r="I247" i="44"/>
  <c r="I242" i="44"/>
  <c r="I240" i="44"/>
  <c r="I234" i="44"/>
  <c r="I1005" i="44"/>
  <c r="I994" i="44"/>
  <c r="I980" i="44"/>
  <c r="I969" i="44"/>
  <c r="I960" i="44"/>
  <c r="I791" i="44"/>
  <c r="I719" i="44"/>
  <c r="I635" i="44"/>
  <c r="I601" i="44"/>
  <c r="I560" i="44"/>
  <c r="I524" i="44"/>
  <c r="I228" i="44"/>
  <c r="I837" i="44"/>
  <c r="I836" i="44"/>
  <c r="I833" i="44"/>
  <c r="I835" i="44"/>
  <c r="I832" i="44"/>
  <c r="I834" i="44"/>
  <c r="I831" i="44"/>
  <c r="I830" i="44"/>
  <c r="I826" i="44"/>
  <c r="I822" i="44"/>
  <c r="I818" i="44"/>
  <c r="I813" i="44"/>
  <c r="I808" i="44"/>
  <c r="I803" i="44"/>
  <c r="I797" i="44"/>
  <c r="I792" i="44"/>
  <c r="I786" i="44"/>
  <c r="I781" i="44"/>
  <c r="I732" i="44"/>
  <c r="I726" i="44"/>
  <c r="I722" i="44"/>
  <c r="I714" i="44"/>
  <c r="I707" i="44"/>
  <c r="I701" i="44"/>
  <c r="I693" i="44"/>
  <c r="I638" i="44"/>
  <c r="I630" i="44"/>
  <c r="I623" i="44"/>
  <c r="I616" i="44"/>
  <c r="I606" i="44"/>
  <c r="I599" i="44"/>
  <c r="I591" i="44"/>
  <c r="I585" i="44"/>
  <c r="I579" i="44"/>
  <c r="I571" i="44"/>
  <c r="I561" i="44"/>
  <c r="I554" i="44"/>
  <c r="I549" i="44"/>
  <c r="I542" i="44"/>
  <c r="I534" i="44"/>
  <c r="I526" i="44"/>
  <c r="I519" i="44"/>
  <c r="I650" i="44"/>
  <c r="I510" i="44"/>
  <c r="I501" i="44"/>
  <c r="I493" i="44"/>
  <c r="I486" i="44"/>
  <c r="I476" i="44"/>
  <c r="I465" i="44"/>
  <c r="I458" i="44"/>
  <c r="I998" i="44"/>
  <c r="I987" i="44"/>
  <c r="I975" i="44"/>
  <c r="I964" i="44"/>
  <c r="I952" i="44"/>
  <c r="I735" i="44"/>
  <c r="I702" i="44"/>
  <c r="I615" i="44"/>
  <c r="I577" i="44"/>
  <c r="I537" i="44"/>
  <c r="I530" i="44"/>
  <c r="I840" i="44"/>
  <c r="I273" i="44"/>
  <c r="I397" i="44"/>
  <c r="I396" i="44"/>
  <c r="I392" i="44"/>
  <c r="I393" i="44"/>
  <c r="I395" i="44"/>
  <c r="I390" i="44"/>
  <c r="I1006" i="44"/>
  <c r="I995" i="44"/>
  <c r="I990" i="44"/>
  <c r="I978" i="44"/>
  <c r="I974" i="44"/>
  <c r="I968" i="44"/>
  <c r="I956" i="44"/>
  <c r="I951" i="44"/>
  <c r="I731" i="44"/>
  <c r="I717" i="44"/>
  <c r="I632" i="44"/>
  <c r="I614" i="44"/>
  <c r="I573" i="44"/>
  <c r="I557" i="44"/>
  <c r="I518" i="44"/>
  <c r="I535" i="44"/>
  <c r="I841" i="44"/>
  <c r="I442" i="44"/>
  <c r="I684" i="44"/>
  <c r="I681" i="44"/>
  <c r="I672" i="44"/>
  <c r="I669" i="44"/>
  <c r="I659" i="44"/>
  <c r="I655" i="44"/>
  <c r="I649" i="44"/>
  <c r="I528" i="44"/>
  <c r="I464" i="44"/>
  <c r="I244" i="44"/>
  <c r="I552" i="44"/>
  <c r="I459" i="44"/>
  <c r="I327" i="44"/>
  <c r="I434" i="44"/>
  <c r="I384" i="44"/>
  <c r="I368" i="44"/>
  <c r="I362" i="44"/>
  <c r="I133" i="44"/>
  <c r="I182" i="44"/>
  <c r="I178" i="44"/>
  <c r="I175" i="44"/>
  <c r="I173" i="44"/>
  <c r="I170" i="44"/>
  <c r="I172" i="44"/>
  <c r="I166" i="44"/>
  <c r="I167" i="44"/>
  <c r="I164" i="44"/>
  <c r="I161" i="44"/>
  <c r="I159" i="44"/>
  <c r="I158" i="44"/>
  <c r="I156" i="44"/>
  <c r="I153" i="44"/>
  <c r="I152" i="44"/>
  <c r="I155" i="44"/>
  <c r="I150" i="44"/>
  <c r="I991" i="44"/>
  <c r="I789" i="44"/>
  <c r="I713" i="44"/>
  <c r="I844" i="44"/>
  <c r="I336" i="44"/>
  <c r="I772" i="44"/>
  <c r="I583" i="44"/>
  <c r="I419" i="44"/>
  <c r="I408" i="44"/>
  <c r="I400" i="44"/>
  <c r="I699" i="44"/>
  <c r="I509" i="44"/>
  <c r="I157" i="44"/>
  <c r="I154" i="44"/>
  <c r="I149" i="44"/>
  <c r="I958" i="44"/>
  <c r="I555" i="44"/>
  <c r="I666" i="44"/>
  <c r="I263" i="44"/>
  <c r="I704" i="44"/>
  <c r="I817" i="44"/>
  <c r="I727" i="44"/>
  <c r="I939" i="44"/>
  <c r="I876" i="44"/>
  <c r="I277" i="44"/>
  <c r="I905" i="44"/>
  <c r="I721" i="44"/>
  <c r="I297" i="44"/>
  <c r="I741" i="44"/>
  <c r="I645" i="44"/>
  <c r="I642" i="44"/>
  <c r="I634" i="44"/>
  <c r="I620" i="44"/>
  <c r="I610" i="44"/>
  <c r="I597" i="44"/>
  <c r="I589" i="44"/>
  <c r="I574" i="44"/>
  <c r="I496" i="44"/>
  <c r="I354" i="44"/>
  <c r="I206" i="44"/>
  <c r="I690" i="44"/>
  <c r="I482" i="44"/>
  <c r="I349" i="44"/>
  <c r="I215" i="44"/>
  <c r="I433" i="44"/>
  <c r="I431" i="44"/>
  <c r="I430" i="44"/>
  <c r="I429" i="44"/>
  <c r="I427" i="44"/>
  <c r="I426" i="44"/>
  <c r="I424" i="44"/>
  <c r="I422" i="44"/>
  <c r="I420" i="44"/>
  <c r="I421" i="44"/>
  <c r="I389" i="44"/>
  <c r="I388" i="44"/>
  <c r="I387" i="44"/>
  <c r="I147" i="44"/>
  <c r="I144" i="44"/>
  <c r="I145" i="44"/>
  <c r="I1004" i="44"/>
  <c r="I993" i="44"/>
  <c r="I983" i="44"/>
  <c r="I971" i="44"/>
  <c r="I962" i="44"/>
  <c r="I949" i="44"/>
  <c r="I729" i="44"/>
  <c r="I698" i="44"/>
  <c r="I609" i="44"/>
  <c r="I570" i="44"/>
  <c r="I533" i="44"/>
  <c r="I522" i="44"/>
  <c r="I839" i="44"/>
  <c r="I216" i="44"/>
  <c r="I678" i="44"/>
  <c r="I670" i="44"/>
  <c r="I660" i="44"/>
  <c r="I652" i="44"/>
  <c r="I644" i="44"/>
  <c r="I511" i="44"/>
  <c r="I132" i="44"/>
  <c r="I517" i="44"/>
  <c r="I466" i="44"/>
  <c r="I441" i="44"/>
  <c r="I338" i="44"/>
  <c r="I307" i="44"/>
  <c r="I275" i="44"/>
  <c r="I245" i="44"/>
  <c r="I194" i="44"/>
  <c r="I863" i="44"/>
  <c r="I661" i="44"/>
  <c r="I286" i="44"/>
  <c r="I415" i="44"/>
  <c r="I404" i="44"/>
  <c r="I1001" i="44"/>
  <c r="I675" i="44"/>
  <c r="I174" i="44"/>
  <c r="I382" i="44"/>
  <c r="I365" i="44"/>
  <c r="I181" i="44"/>
  <c r="I121" i="44"/>
  <c r="I676" i="44"/>
  <c r="I909" i="44"/>
  <c r="I110" i="44"/>
  <c r="I279" i="44"/>
  <c r="I202" i="44"/>
  <c r="I90" i="44"/>
  <c r="I84" i="44"/>
  <c r="I982" i="44"/>
  <c r="I567" i="44"/>
  <c r="I448" i="44"/>
  <c r="I687" i="44"/>
  <c r="I679" i="44"/>
  <c r="I667" i="44"/>
  <c r="I657" i="44"/>
  <c r="I648" i="44"/>
  <c r="I143" i="44"/>
  <c r="I480" i="44"/>
  <c r="I226" i="44"/>
  <c r="I491" i="44"/>
  <c r="I117" i="44"/>
  <c r="I114" i="44"/>
  <c r="I106" i="44"/>
  <c r="I101" i="44"/>
  <c r="I96" i="44"/>
  <c r="I74" i="44"/>
  <c r="I70" i="44"/>
  <c r="I520" i="44"/>
  <c r="I335" i="44"/>
  <c r="I190" i="44"/>
  <c r="I525" i="44"/>
  <c r="I356" i="44"/>
  <c r="I235" i="44"/>
  <c r="I435" i="44"/>
  <c r="I386" i="44"/>
  <c r="I383" i="44"/>
  <c r="I381" i="44"/>
  <c r="I380" i="44"/>
  <c r="I376" i="44"/>
  <c r="I647" i="44"/>
  <c r="I454" i="44"/>
  <c r="I689" i="44"/>
  <c r="I116" i="44"/>
  <c r="I109" i="44"/>
  <c r="I100" i="44"/>
  <c r="I75" i="44"/>
  <c r="I611" i="44"/>
  <c r="I506" i="44"/>
  <c r="I309" i="44"/>
  <c r="I500" i="44"/>
  <c r="I295" i="44"/>
  <c r="I65" i="44"/>
  <c r="I66" i="44"/>
  <c r="I58" i="44"/>
  <c r="I54" i="44"/>
  <c r="I38" i="44"/>
  <c r="I37" i="44"/>
  <c r="I44" i="44"/>
  <c r="I26" i="44"/>
  <c r="I46" i="44"/>
  <c r="I41" i="44"/>
  <c r="I36" i="44"/>
  <c r="I42" i="44"/>
  <c r="I30" i="44"/>
  <c r="G30" i="44" s="1"/>
  <c r="I47" i="44"/>
  <c r="I32" i="44"/>
  <c r="G32" i="44" s="1"/>
  <c r="I664" i="44"/>
  <c r="I654" i="44"/>
  <c r="I646" i="44"/>
  <c r="I586" i="44"/>
  <c r="I439" i="44"/>
  <c r="I545" i="44"/>
  <c r="I728" i="44"/>
  <c r="I861" i="44"/>
  <c r="I627" i="44"/>
  <c r="I425" i="44"/>
  <c r="I411" i="44"/>
  <c r="I403" i="44"/>
  <c r="I961" i="44"/>
  <c r="I325" i="44"/>
  <c r="I160" i="44"/>
  <c r="I375" i="44"/>
  <c r="I311" i="44"/>
  <c r="I135" i="44"/>
  <c r="I122" i="44"/>
  <c r="I793" i="44"/>
  <c r="I746" i="44"/>
  <c r="I98" i="44"/>
  <c r="I252" i="44"/>
  <c r="I93" i="44"/>
  <c r="I88" i="44"/>
  <c r="I80" i="44"/>
  <c r="I959" i="44"/>
  <c r="I691" i="44"/>
  <c r="I95" i="44"/>
  <c r="I569" i="44"/>
  <c r="I60" i="44"/>
  <c r="I869" i="44"/>
  <c r="I825" i="44"/>
  <c r="I912" i="44"/>
  <c r="I911" i="44"/>
  <c r="I882" i="44"/>
  <c r="I1010" i="44"/>
  <c r="I350" i="44"/>
  <c r="I198" i="44"/>
  <c r="I129" i="44"/>
  <c r="I955" i="44"/>
  <c r="I843" i="44"/>
  <c r="I141" i="44"/>
  <c r="I52" i="44"/>
  <c r="I43" i="44"/>
  <c r="I72" i="44"/>
  <c r="I69" i="44"/>
  <c r="I62" i="44"/>
  <c r="I928" i="44"/>
  <c r="I881" i="44"/>
  <c r="I871" i="44"/>
  <c r="I828" i="44"/>
  <c r="I814" i="44"/>
  <c r="I913" i="44"/>
  <c r="I734" i="44"/>
  <c r="I860" i="44"/>
  <c r="I932" i="44"/>
  <c r="I859" i="44"/>
  <c r="I443" i="44"/>
  <c r="I922" i="44"/>
  <c r="I795" i="44"/>
  <c r="I944" i="44"/>
  <c r="I889" i="44"/>
  <c r="I625" i="44"/>
  <c r="I776" i="44"/>
  <c r="I736" i="44"/>
  <c r="I515" i="44"/>
  <c r="I508" i="44"/>
  <c r="I502" i="44"/>
  <c r="I495" i="44"/>
  <c r="I1007" i="44"/>
  <c r="I1003" i="44"/>
  <c r="I997" i="44"/>
  <c r="I989" i="44"/>
  <c r="I985" i="44"/>
  <c r="I981" i="44"/>
  <c r="I976" i="44"/>
  <c r="I970" i="44"/>
  <c r="I963" i="44"/>
  <c r="I957" i="44"/>
  <c r="I953" i="44"/>
  <c r="I794" i="44"/>
  <c r="I782" i="44"/>
  <c r="I723" i="44"/>
  <c r="I708" i="44"/>
  <c r="I639" i="44"/>
  <c r="I621" i="44"/>
  <c r="I607" i="44"/>
  <c r="I584" i="44"/>
  <c r="I564" i="44"/>
  <c r="I328" i="44"/>
  <c r="I785" i="44"/>
  <c r="I671" i="44"/>
  <c r="I532" i="44"/>
  <c r="I416" i="44"/>
  <c r="I410" i="44"/>
  <c r="I394" i="44"/>
  <c r="I344" i="44"/>
  <c r="I179" i="44"/>
  <c r="I385" i="44"/>
  <c r="I366" i="44"/>
  <c r="I187" i="44"/>
  <c r="I126" i="44"/>
  <c r="I628" i="44"/>
  <c r="I248" i="44"/>
  <c r="I119" i="44"/>
  <c r="I288" i="44"/>
  <c r="I212" i="44"/>
  <c r="I92" i="44"/>
  <c r="I82" i="44"/>
  <c r="I992" i="44"/>
  <c r="I603" i="44"/>
  <c r="I111" i="44"/>
  <c r="I582" i="44"/>
  <c r="I67" i="44"/>
  <c r="I879" i="44"/>
  <c r="I811" i="44"/>
  <c r="I211" i="44"/>
  <c r="I321" i="44"/>
  <c r="I941" i="44"/>
  <c r="I748" i="44"/>
  <c r="I363" i="44"/>
  <c r="I220" i="44"/>
  <c r="I136" i="44"/>
  <c r="I965" i="44"/>
  <c r="I541" i="44"/>
  <c r="I656" i="44"/>
  <c r="I61" i="44"/>
  <c r="I29" i="44"/>
  <c r="G29" i="44" s="1"/>
  <c r="I113" i="44"/>
  <c r="I529" i="44"/>
  <c r="I489" i="44"/>
  <c r="I668" i="44"/>
  <c r="I97" i="44"/>
  <c r="I63" i="44"/>
  <c r="I809" i="44"/>
  <c r="I774" i="44"/>
  <c r="I827" i="44"/>
  <c r="I57" i="44"/>
  <c r="I56" i="44"/>
  <c r="I55" i="44"/>
  <c r="I53" i="44"/>
  <c r="I50" i="44"/>
  <c r="I49" i="44"/>
  <c r="I51" i="44"/>
  <c r="I31" i="44"/>
  <c r="G31" i="44" s="1"/>
  <c r="I45" i="44"/>
  <c r="I48" i="44"/>
  <c r="I35" i="44"/>
  <c r="G35" i="44" s="1"/>
  <c r="I27" i="44"/>
  <c r="G27" i="44" s="1"/>
  <c r="I39" i="44"/>
  <c r="I28" i="44"/>
  <c r="G28" i="44" s="1"/>
  <c r="K24" i="44"/>
  <c r="J1015" i="44" s="1"/>
  <c r="I40" i="44"/>
  <c r="I484" i="44"/>
  <c r="I479" i="44"/>
  <c r="I470" i="44"/>
  <c r="I463" i="44"/>
  <c r="I452" i="44"/>
  <c r="I445" i="44"/>
  <c r="I438" i="44"/>
  <c r="I351" i="44"/>
  <c r="I343" i="44"/>
  <c r="I334" i="44"/>
  <c r="I326" i="44"/>
  <c r="I317" i="44"/>
  <c r="I308" i="44"/>
  <c r="I299" i="44"/>
  <c r="I287" i="44"/>
  <c r="I278" i="44"/>
  <c r="I269" i="44"/>
  <c r="I258" i="44"/>
  <c r="I251" i="44"/>
  <c r="I243" i="44"/>
  <c r="I658" i="44"/>
  <c r="I923" i="44"/>
  <c r="I917" i="44"/>
  <c r="I186" i="44"/>
  <c r="I631" i="44"/>
  <c r="I653" i="44"/>
  <c r="I604" i="44"/>
  <c r="I432" i="44"/>
  <c r="I423" i="44"/>
  <c r="I412" i="44"/>
  <c r="I414" i="44"/>
  <c r="I406" i="44"/>
  <c r="I402" i="44"/>
  <c r="I398" i="44"/>
  <c r="I984" i="44"/>
  <c r="I540" i="44"/>
  <c r="I663" i="44"/>
  <c r="I370" i="44"/>
  <c r="I171" i="44"/>
  <c r="I224" i="44"/>
  <c r="I378" i="44"/>
  <c r="I373" i="44"/>
  <c r="I358" i="44"/>
  <c r="I292" i="44"/>
  <c r="I210" i="44"/>
  <c r="I137" i="44"/>
  <c r="I127" i="44"/>
  <c r="I1000" i="44"/>
  <c r="I184" i="44"/>
  <c r="I945" i="44"/>
  <c r="I778" i="44"/>
  <c r="I315" i="44"/>
  <c r="I107" i="44"/>
  <c r="I318" i="44"/>
  <c r="I268" i="44"/>
  <c r="I238" i="44"/>
  <c r="I192" i="44"/>
  <c r="I94" i="44"/>
  <c r="I89" i="44"/>
  <c r="I83" i="44"/>
  <c r="I85" i="44"/>
  <c r="I78" i="44"/>
  <c r="I77" i="44"/>
  <c r="I972" i="44"/>
  <c r="I725" i="44"/>
  <c r="I527" i="44"/>
  <c r="I120" i="44"/>
  <c r="I105" i="44"/>
  <c r="I76" i="44"/>
  <c r="I472" i="44"/>
  <c r="I474" i="44"/>
  <c r="I124" i="44"/>
  <c r="I946" i="44"/>
  <c r="I950" i="44"/>
  <c r="I873" i="44"/>
  <c r="I824" i="44"/>
  <c r="I924" i="44"/>
  <c r="I703" i="44"/>
  <c r="I249" i="44"/>
  <c r="I207" i="44"/>
  <c r="I306" i="44"/>
  <c r="I868" i="44"/>
  <c r="I294" i="44"/>
  <c r="I790" i="44"/>
  <c r="I856" i="44"/>
  <c r="I374" i="44"/>
  <c r="I369" i="44"/>
  <c r="I359" i="44"/>
  <c r="I300" i="44"/>
  <c r="I250" i="44"/>
  <c r="I139" i="44"/>
  <c r="I138" i="44"/>
  <c r="I999" i="44"/>
  <c r="I977" i="44"/>
  <c r="I711" i="44"/>
  <c r="I593" i="44"/>
  <c r="I551" i="44"/>
  <c r="I673" i="44"/>
  <c r="I118" i="44"/>
  <c r="I73" i="44"/>
  <c r="I196" i="44"/>
  <c r="I34" i="44"/>
  <c r="G34" i="44" s="1"/>
  <c r="I33" i="44"/>
  <c r="I651" i="44"/>
  <c r="I539" i="44"/>
  <c r="I543" i="44"/>
  <c r="I451" i="44"/>
  <c r="I538" i="44"/>
  <c r="I842" i="44"/>
  <c r="I686" i="44"/>
  <c r="I677" i="44"/>
  <c r="I662" i="44"/>
  <c r="I296" i="44"/>
  <c r="I108" i="44"/>
  <c r="I449" i="44"/>
  <c r="I257" i="44"/>
  <c r="I887" i="44"/>
  <c r="I867" i="44"/>
  <c r="I878" i="44"/>
  <c r="I761" i="44"/>
  <c r="I293" i="44"/>
  <c r="I227" i="44"/>
  <c r="I590" i="44"/>
  <c r="I59" i="44"/>
  <c r="I223" i="44"/>
  <c r="I204" i="44"/>
  <c r="I188" i="44"/>
  <c r="I1009" i="44"/>
  <c r="I1011" i="44"/>
  <c r="I483" i="44"/>
  <c r="I440" i="44"/>
  <c r="I313" i="44"/>
  <c r="I264" i="44"/>
  <c r="I938" i="44"/>
  <c r="I885" i="44"/>
  <c r="I875" i="44"/>
  <c r="I865" i="44"/>
  <c r="I819" i="44"/>
  <c r="I806" i="44"/>
  <c r="I800" i="44"/>
  <c r="I770" i="44"/>
  <c r="I241" i="44"/>
  <c r="I724" i="44"/>
  <c r="I858" i="44"/>
  <c r="I931" i="44"/>
  <c r="I820" i="44"/>
  <c r="I229" i="44"/>
  <c r="I901" i="44"/>
  <c r="I706" i="44"/>
  <c r="I255" i="44"/>
  <c r="I695" i="44"/>
  <c r="I804" i="44"/>
  <c r="I801" i="44"/>
  <c r="I799" i="44"/>
  <c r="I494" i="44"/>
  <c r="I453" i="44"/>
  <c r="I331" i="44"/>
  <c r="I282" i="44"/>
  <c r="I232" i="44"/>
  <c r="I193" i="44"/>
  <c r="I942" i="44"/>
  <c r="I929" i="44"/>
  <c r="I920" i="44"/>
  <c r="I910" i="44"/>
  <c r="I899" i="44"/>
  <c r="I891" i="44"/>
  <c r="I872" i="44"/>
  <c r="I812" i="44"/>
  <c r="I788" i="44"/>
  <c r="I718" i="44"/>
  <c r="I640" i="44"/>
  <c r="I605" i="44"/>
  <c r="I581" i="44"/>
  <c r="I578" i="44"/>
  <c r="I576" i="44"/>
  <c r="I572" i="44"/>
  <c r="I568" i="44"/>
  <c r="I565" i="44"/>
  <c r="I562" i="44"/>
  <c r="I558" i="44"/>
  <c r="I556" i="44"/>
  <c r="I553" i="44"/>
  <c r="I548" i="44"/>
  <c r="I473" i="44"/>
  <c r="I355" i="44"/>
  <c r="I254" i="44"/>
  <c r="I205" i="44"/>
  <c r="I947" i="44"/>
  <c r="I936" i="44"/>
  <c r="I927" i="44"/>
  <c r="I915" i="44"/>
  <c r="I906" i="44"/>
  <c r="I896" i="44"/>
  <c r="I884" i="44"/>
  <c r="I864" i="44"/>
  <c r="I805" i="44"/>
  <c r="I780" i="44"/>
  <c r="I710" i="44"/>
  <c r="I629" i="44"/>
  <c r="I596" i="44"/>
  <c r="I189" i="44"/>
  <c r="I855" i="44"/>
  <c r="I853" i="44"/>
  <c r="I612" i="44"/>
  <c r="I316" i="44"/>
  <c r="I890" i="44"/>
  <c r="I933" i="44"/>
  <c r="I680" i="44"/>
  <c r="I643" i="44"/>
  <c r="I283" i="44"/>
  <c r="I428" i="44"/>
  <c r="I417" i="44"/>
  <c r="I413" i="44"/>
  <c r="I409" i="44"/>
  <c r="I405" i="44"/>
  <c r="I401" i="44"/>
  <c r="I391" i="44"/>
  <c r="I787" i="44"/>
  <c r="I222" i="44"/>
  <c r="I575" i="44"/>
  <c r="I280" i="44"/>
  <c r="I168" i="44"/>
  <c r="I436" i="44"/>
  <c r="I377" i="44"/>
  <c r="I367" i="44"/>
  <c r="I341" i="44"/>
  <c r="I260" i="44"/>
  <c r="I142" i="44"/>
  <c r="I134" i="44"/>
  <c r="I125" i="44"/>
  <c r="I979" i="44"/>
  <c r="I503" i="44"/>
  <c r="I888" i="44"/>
  <c r="I339" i="44"/>
  <c r="I563" i="44"/>
  <c r="I104" i="44"/>
  <c r="I298" i="44"/>
  <c r="I259" i="44"/>
  <c r="I230" i="44"/>
  <c r="I185" i="44"/>
  <c r="I91" i="44"/>
  <c r="I86" i="44"/>
  <c r="I87" i="44"/>
  <c r="I81" i="44"/>
  <c r="I79" i="44"/>
  <c r="I1002" i="44"/>
  <c r="I796" i="44"/>
  <c r="I694" i="44"/>
  <c r="I231" i="44"/>
  <c r="I112" i="44"/>
  <c r="I102" i="44"/>
  <c r="I71" i="44"/>
  <c r="I266" i="44"/>
  <c r="I320" i="44"/>
  <c r="I64" i="44"/>
  <c r="I346" i="44"/>
  <c r="I883" i="44"/>
  <c r="I829" i="44"/>
  <c r="I816" i="44"/>
  <c r="I903" i="44"/>
  <c r="I347" i="44"/>
  <c r="I940" i="44"/>
  <c r="I237" i="44"/>
  <c r="I937" i="44"/>
  <c r="I622" i="44"/>
  <c r="I916" i="44"/>
  <c r="I608" i="44"/>
  <c r="I768" i="44"/>
  <c r="I372" i="44"/>
  <c r="I364" i="44"/>
  <c r="I324" i="44"/>
  <c r="I270" i="44"/>
  <c r="I180" i="44"/>
  <c r="I140" i="44"/>
  <c r="I128" i="44"/>
  <c r="I988" i="44"/>
  <c r="I784" i="44"/>
  <c r="I626" i="44"/>
  <c r="I550" i="44"/>
  <c r="I682" i="44"/>
  <c r="I665" i="44"/>
  <c r="I103" i="44"/>
  <c r="I688" i="44"/>
  <c r="I523" i="44"/>
  <c r="I536" i="44"/>
  <c r="I99" i="44"/>
  <c r="I236" i="44"/>
  <c r="I547" i="44"/>
  <c r="I521" i="44"/>
  <c r="I838" i="44"/>
  <c r="I683" i="44"/>
  <c r="I674" i="44"/>
  <c r="I146" i="44"/>
  <c r="I115" i="44"/>
  <c r="I68" i="44"/>
  <c r="I546" i="44"/>
  <c r="I219" i="44"/>
  <c r="I877" i="44"/>
  <c r="I821" i="44"/>
  <c r="I617" i="44"/>
  <c r="I902" i="44"/>
  <c r="I907" i="44"/>
  <c r="I930" i="44"/>
  <c r="I764" i="44"/>
  <c r="I233" i="44"/>
  <c r="I214" i="44"/>
  <c r="I195" i="44"/>
  <c r="I852" i="44"/>
  <c r="I851" i="44"/>
  <c r="I848" i="44"/>
  <c r="I850" i="44"/>
  <c r="I847" i="44"/>
  <c r="I849" i="44"/>
  <c r="I846" i="44"/>
  <c r="I845" i="44"/>
  <c r="I514" i="44"/>
  <c r="I302" i="44"/>
  <c r="I130" i="44"/>
  <c r="I209" i="44"/>
  <c r="I943" i="44"/>
  <c r="I934" i="44"/>
  <c r="I894" i="44"/>
  <c r="I862" i="44"/>
  <c r="I742" i="44"/>
  <c r="I874" i="44"/>
  <c r="I758" i="44"/>
  <c r="I246" i="44"/>
  <c r="I898" i="44"/>
  <c r="I322" i="44"/>
  <c r="I919" i="44"/>
  <c r="I815" i="44"/>
  <c r="I217" i="44"/>
  <c r="I760" i="44"/>
  <c r="I762" i="44"/>
  <c r="I754" i="44"/>
  <c r="I747" i="44"/>
  <c r="I738" i="44"/>
  <c r="I709" i="44"/>
  <c r="I594" i="44"/>
  <c r="I488" i="44"/>
  <c r="I360" i="44"/>
  <c r="I777" i="44"/>
  <c r="I769" i="44"/>
  <c r="I753" i="44"/>
  <c r="I744" i="44"/>
  <c r="I737" i="44"/>
  <c r="I700" i="44"/>
  <c r="I498" i="44"/>
  <c r="I456" i="44"/>
  <c r="I333" i="44"/>
  <c r="I624" i="44"/>
  <c r="I478" i="44"/>
  <c r="I462" i="44"/>
  <c r="I716" i="44"/>
  <c r="I636" i="44"/>
  <c r="I588" i="44"/>
  <c r="I854" i="44"/>
  <c r="I274" i="44"/>
  <c r="I199" i="44"/>
  <c r="I771" i="44"/>
  <c r="I314" i="44"/>
  <c r="I265" i="44"/>
  <c r="I213" i="44"/>
  <c r="I948" i="44"/>
  <c r="I935" i="44"/>
  <c r="I925" i="44"/>
  <c r="I914" i="44"/>
  <c r="I904" i="44"/>
  <c r="I893" i="44"/>
  <c r="I880" i="44"/>
  <c r="I823" i="44"/>
  <c r="I798" i="44"/>
  <c r="I730" i="44"/>
  <c r="I697" i="44"/>
  <c r="I285" i="44"/>
  <c r="I696" i="44"/>
  <c r="I602" i="44"/>
  <c r="I926" i="44"/>
  <c r="I810" i="44"/>
  <c r="I200" i="44"/>
  <c r="I895" i="44"/>
  <c r="I641" i="44"/>
  <c r="I218" i="44"/>
  <c r="I720" i="44"/>
  <c r="I1015" i="44"/>
  <c r="J1006" i="41" a="1"/>
  <c r="K1006" i="41"/>
  <c r="L1006" i="41"/>
  <c r="M1006" i="41"/>
  <c r="I1006" i="41" a="1"/>
  <c r="I304" i="44"/>
  <c r="I460" i="44"/>
  <c r="I712" i="44"/>
  <c r="I1012" i="44"/>
  <c r="I289" i="44"/>
  <c r="I773" i="44"/>
  <c r="H1005" i="41" a="1"/>
  <c r="G1005" i="41" a="1"/>
  <c r="G26" i="44" l="1"/>
  <c r="I24" i="44"/>
  <c r="J1014" i="44"/>
  <c r="J1011" i="44"/>
  <c r="J1010" i="44"/>
  <c r="J53" i="44"/>
  <c r="J27" i="44"/>
  <c r="J42" i="44"/>
  <c r="J56" i="44"/>
  <c r="J57" i="44"/>
  <c r="J58" i="44"/>
  <c r="J59" i="44"/>
  <c r="J60" i="44"/>
  <c r="J62" i="44"/>
  <c r="J61" i="44"/>
  <c r="J63" i="44"/>
  <c r="J64" i="44"/>
  <c r="J65" i="44"/>
  <c r="J66" i="44"/>
  <c r="J67" i="44"/>
  <c r="J68" i="44"/>
  <c r="J69" i="44"/>
  <c r="J71" i="44"/>
  <c r="J70" i="44"/>
  <c r="J72" i="44"/>
  <c r="J73" i="44"/>
  <c r="J74" i="44"/>
  <c r="J75" i="44"/>
  <c r="J76" i="44"/>
  <c r="J77" i="44"/>
  <c r="J78" i="44"/>
  <c r="J79" i="44"/>
  <c r="J80" i="44"/>
  <c r="J81" i="44"/>
  <c r="J82" i="44"/>
  <c r="J83" i="44"/>
  <c r="J84" i="44"/>
  <c r="J85" i="44"/>
  <c r="J86" i="44"/>
  <c r="J87" i="44"/>
  <c r="J88" i="44"/>
  <c r="J89" i="44"/>
  <c r="J90" i="44"/>
  <c r="J91" i="44"/>
  <c r="J92" i="44"/>
  <c r="J93" i="44"/>
  <c r="J95" i="44"/>
  <c r="J94" i="44"/>
  <c r="J96" i="44"/>
  <c r="J30" i="44"/>
  <c r="J44" i="44"/>
  <c r="J97" i="44"/>
  <c r="J106" i="44"/>
  <c r="J115" i="44"/>
  <c r="J126" i="44"/>
  <c r="J135" i="44"/>
  <c r="J147" i="44"/>
  <c r="J158" i="44"/>
  <c r="J166" i="44"/>
  <c r="J180" i="44"/>
  <c r="J189" i="44"/>
  <c r="J199" i="44"/>
  <c r="J207" i="44"/>
  <c r="J213" i="44"/>
  <c r="J214" i="44"/>
  <c r="J215" i="44"/>
  <c r="J216" i="44"/>
  <c r="J217" i="44"/>
  <c r="J218" i="44"/>
  <c r="J219" i="44"/>
  <c r="J220" i="44"/>
  <c r="J221" i="44"/>
  <c r="J222" i="44"/>
  <c r="J223" i="44"/>
  <c r="J224" i="44"/>
  <c r="J225" i="44"/>
  <c r="J226" i="44"/>
  <c r="J227" i="44"/>
  <c r="J228" i="44"/>
  <c r="J229" i="44"/>
  <c r="J230" i="44"/>
  <c r="J231" i="44"/>
  <c r="J232" i="44"/>
  <c r="J233" i="44"/>
  <c r="J234" i="44"/>
  <c r="J235" i="44"/>
  <c r="J236" i="44"/>
  <c r="J237" i="44"/>
  <c r="J238" i="44"/>
  <c r="J239" i="44"/>
  <c r="J240" i="44"/>
  <c r="J241" i="44"/>
  <c r="J242" i="44"/>
  <c r="J243" i="44"/>
  <c r="J244" i="44"/>
  <c r="J245" i="44"/>
  <c r="J246" i="44"/>
  <c r="J247" i="44"/>
  <c r="J248" i="44"/>
  <c r="J249" i="44"/>
  <c r="J250" i="44"/>
  <c r="J251" i="44"/>
  <c r="J252" i="44"/>
  <c r="J253" i="44"/>
  <c r="J254" i="44"/>
  <c r="J255" i="44"/>
  <c r="J256" i="44"/>
  <c r="J257" i="44"/>
  <c r="J258" i="44"/>
  <c r="J259" i="44"/>
  <c r="J260" i="44"/>
  <c r="J261" i="44"/>
  <c r="J262" i="44"/>
  <c r="J264" i="44"/>
  <c r="J263" i="44"/>
  <c r="J265" i="44"/>
  <c r="J266" i="44"/>
  <c r="J50" i="44"/>
  <c r="J28" i="44"/>
  <c r="J41" i="44"/>
  <c r="J102" i="44"/>
  <c r="J110" i="44"/>
  <c r="J120" i="44"/>
  <c r="J131" i="44"/>
  <c r="J141" i="44"/>
  <c r="J150" i="44"/>
  <c r="J159" i="44"/>
  <c r="J172" i="44"/>
  <c r="J178" i="44"/>
  <c r="J188" i="44"/>
  <c r="J197" i="44"/>
  <c r="J206" i="44"/>
  <c r="J269" i="44"/>
  <c r="J277" i="44"/>
  <c r="J284" i="44"/>
  <c r="J292" i="44"/>
  <c r="J299" i="44"/>
  <c r="J307" i="44"/>
  <c r="J314" i="44"/>
  <c r="J321" i="44"/>
  <c r="J328" i="44"/>
  <c r="J336" i="44"/>
  <c r="J344" i="44"/>
  <c r="J352" i="44"/>
  <c r="J359" i="44"/>
  <c r="J361" i="44"/>
  <c r="J360" i="44"/>
  <c r="J362" i="44"/>
  <c r="J363" i="44"/>
  <c r="J364" i="44"/>
  <c r="J365" i="44"/>
  <c r="J366" i="44"/>
  <c r="J367" i="44"/>
  <c r="J368" i="44"/>
  <c r="J369" i="44"/>
  <c r="J370" i="44"/>
  <c r="J371" i="44"/>
  <c r="J372" i="44"/>
  <c r="J373" i="44"/>
  <c r="J374" i="44"/>
  <c r="J375" i="44"/>
  <c r="J376" i="44"/>
  <c r="J377" i="44"/>
  <c r="J379" i="44"/>
  <c r="J378" i="44"/>
  <c r="J380" i="44"/>
  <c r="J381" i="44"/>
  <c r="J382" i="44"/>
  <c r="J383" i="44"/>
  <c r="J384" i="44"/>
  <c r="J385" i="44"/>
  <c r="J386" i="44"/>
  <c r="J388" i="44"/>
  <c r="J387" i="44"/>
  <c r="J390" i="44"/>
  <c r="J389" i="44"/>
  <c r="J391" i="44"/>
  <c r="J392" i="44"/>
  <c r="J393" i="44"/>
  <c r="J394" i="44"/>
  <c r="J395" i="44"/>
  <c r="J396" i="44"/>
  <c r="J397" i="44"/>
  <c r="J398" i="44"/>
  <c r="J399" i="44"/>
  <c r="J400" i="44"/>
  <c r="J401" i="44"/>
  <c r="J402" i="44"/>
  <c r="J403" i="44"/>
  <c r="J404" i="44"/>
  <c r="J405" i="44"/>
  <c r="J406" i="44"/>
  <c r="J408" i="44"/>
  <c r="J407" i="44"/>
  <c r="J410" i="44"/>
  <c r="J409" i="44"/>
  <c r="J411" i="44"/>
  <c r="J412" i="44"/>
  <c r="J413" i="44"/>
  <c r="J414" i="44"/>
  <c r="J415" i="44"/>
  <c r="J416" i="44"/>
  <c r="J417" i="44"/>
  <c r="J418" i="44"/>
  <c r="J419" i="44"/>
  <c r="J420" i="44"/>
  <c r="J421" i="44"/>
  <c r="J422" i="44"/>
  <c r="J423" i="44"/>
  <c r="J424" i="44"/>
  <c r="J425" i="44"/>
  <c r="J426" i="44"/>
  <c r="J427" i="44"/>
  <c r="J428" i="44"/>
  <c r="J429" i="44"/>
  <c r="J430" i="44"/>
  <c r="J431" i="44"/>
  <c r="J432" i="44"/>
  <c r="J434" i="44"/>
  <c r="J433" i="44"/>
  <c r="J435" i="44"/>
  <c r="J436" i="44"/>
  <c r="J437" i="44"/>
  <c r="J33" i="44"/>
  <c r="J38" i="44"/>
  <c r="J51" i="44"/>
  <c r="J104" i="44"/>
  <c r="J114" i="44"/>
  <c r="J125" i="44"/>
  <c r="J134" i="44"/>
  <c r="J142" i="44"/>
  <c r="J151" i="44"/>
  <c r="J162" i="44"/>
  <c r="J171" i="44"/>
  <c r="J177" i="44"/>
  <c r="J186" i="44"/>
  <c r="J195" i="44"/>
  <c r="J208" i="44"/>
  <c r="J270" i="44"/>
  <c r="J278" i="44"/>
  <c r="J285" i="44"/>
  <c r="J294" i="44"/>
  <c r="J302" i="44"/>
  <c r="J310" i="44"/>
  <c r="J318" i="44"/>
  <c r="J324" i="44"/>
  <c r="J333" i="44"/>
  <c r="J341" i="44"/>
  <c r="J348" i="44"/>
  <c r="J356" i="44"/>
  <c r="J443" i="44"/>
  <c r="J452" i="44"/>
  <c r="J459" i="44"/>
  <c r="J467" i="44"/>
  <c r="J476" i="44"/>
  <c r="J483" i="44"/>
  <c r="J491" i="44"/>
  <c r="J501" i="44"/>
  <c r="J507" i="44"/>
  <c r="J509" i="44"/>
  <c r="J510" i="44"/>
  <c r="J511" i="44"/>
  <c r="J512" i="44"/>
  <c r="J513" i="44"/>
  <c r="J514" i="44"/>
  <c r="J515" i="44"/>
  <c r="J516" i="44"/>
  <c r="J517" i="44"/>
  <c r="J518" i="44"/>
  <c r="J519" i="44"/>
  <c r="J520" i="44"/>
  <c r="J521" i="44"/>
  <c r="J522" i="44"/>
  <c r="J35" i="44"/>
  <c r="J26" i="44"/>
  <c r="J48" i="44"/>
  <c r="J99" i="44"/>
  <c r="J111" i="44"/>
  <c r="J121" i="44"/>
  <c r="J129" i="44"/>
  <c r="J138" i="44"/>
  <c r="J146" i="44"/>
  <c r="J156" i="44"/>
  <c r="J164" i="44"/>
  <c r="J173" i="44"/>
  <c r="J184" i="44"/>
  <c r="J193" i="44"/>
  <c r="J204" i="44"/>
  <c r="J267" i="44"/>
  <c r="J274" i="44"/>
  <c r="J282" i="44"/>
  <c r="J289" i="44"/>
  <c r="J297" i="44"/>
  <c r="J304" i="44"/>
  <c r="J311" i="44"/>
  <c r="J319" i="44"/>
  <c r="J327" i="44"/>
  <c r="J335" i="44"/>
  <c r="J343" i="44"/>
  <c r="J350" i="44"/>
  <c r="J438" i="44"/>
  <c r="J444" i="44"/>
  <c r="J450" i="44"/>
  <c r="J457" i="44"/>
  <c r="J464" i="44"/>
  <c r="J471" i="44"/>
  <c r="J477" i="44"/>
  <c r="J484" i="44"/>
  <c r="J492" i="44"/>
  <c r="J497" i="44"/>
  <c r="J505" i="44"/>
  <c r="J527" i="44"/>
  <c r="J533" i="44"/>
  <c r="J538" i="44"/>
  <c r="J544" i="44"/>
  <c r="J551" i="44"/>
  <c r="J558" i="44"/>
  <c r="J567" i="44"/>
  <c r="J574" i="44"/>
  <c r="J576" i="44"/>
  <c r="J577" i="44"/>
  <c r="J578" i="44"/>
  <c r="J579" i="44"/>
  <c r="J580" i="44"/>
  <c r="J581" i="44"/>
  <c r="J582" i="44"/>
  <c r="J583" i="44"/>
  <c r="J584" i="44"/>
  <c r="J585" i="44"/>
  <c r="J586" i="44"/>
  <c r="J587" i="44"/>
  <c r="J588" i="44"/>
  <c r="J589" i="44"/>
  <c r="J590" i="44"/>
  <c r="J591" i="44"/>
  <c r="J592" i="44"/>
  <c r="J593" i="44"/>
  <c r="J594" i="44"/>
  <c r="J595" i="44"/>
  <c r="J596" i="44"/>
  <c r="J597" i="44"/>
  <c r="J598" i="44"/>
  <c r="J599" i="44"/>
  <c r="J600" i="44"/>
  <c r="J601" i="44"/>
  <c r="J602" i="44"/>
  <c r="J603" i="44"/>
  <c r="J604" i="44"/>
  <c r="J605" i="44"/>
  <c r="J606" i="44"/>
  <c r="J607" i="44"/>
  <c r="J49" i="44"/>
  <c r="J32" i="44"/>
  <c r="J39" i="44"/>
  <c r="J55" i="44"/>
  <c r="J109" i="44"/>
  <c r="J118" i="44"/>
  <c r="J127" i="44"/>
  <c r="J137" i="44"/>
  <c r="J144" i="44"/>
  <c r="J153" i="44"/>
  <c r="J161" i="44"/>
  <c r="J169" i="44"/>
  <c r="J183" i="44"/>
  <c r="J191" i="44"/>
  <c r="J201" i="44"/>
  <c r="J211" i="44"/>
  <c r="J273" i="44"/>
  <c r="J283" i="44"/>
  <c r="J291" i="44"/>
  <c r="J300" i="44"/>
  <c r="J306" i="44"/>
  <c r="J315" i="44"/>
  <c r="J323" i="44"/>
  <c r="J330" i="44"/>
  <c r="J338" i="44"/>
  <c r="J347" i="44"/>
  <c r="J354" i="44"/>
  <c r="J439" i="44"/>
  <c r="J446" i="44"/>
  <c r="J453" i="44"/>
  <c r="J460" i="44"/>
  <c r="J466" i="44"/>
  <c r="J472" i="44"/>
  <c r="J479" i="44"/>
  <c r="J486" i="44"/>
  <c r="J493" i="44"/>
  <c r="J499" i="44"/>
  <c r="J506" i="44"/>
  <c r="J525" i="44"/>
  <c r="J531" i="44"/>
  <c r="J537" i="44"/>
  <c r="J543" i="44"/>
  <c r="J548" i="44"/>
  <c r="J554" i="44"/>
  <c r="J560" i="44"/>
  <c r="J566" i="44"/>
  <c r="J573" i="44"/>
  <c r="J610" i="44"/>
  <c r="J616" i="44"/>
  <c r="J620" i="44"/>
  <c r="J625" i="44"/>
  <c r="J630" i="44"/>
  <c r="J634" i="44"/>
  <c r="J640" i="44"/>
  <c r="J643" i="44"/>
  <c r="J649" i="44"/>
  <c r="J653" i="44"/>
  <c r="J658" i="44"/>
  <c r="J661" i="44"/>
  <c r="J665" i="44"/>
  <c r="J671" i="44"/>
  <c r="J675" i="44"/>
  <c r="J680" i="44"/>
  <c r="J685" i="44"/>
  <c r="J688" i="44"/>
  <c r="J695" i="44"/>
  <c r="J700" i="44"/>
  <c r="J705" i="44"/>
  <c r="J710" i="44"/>
  <c r="J715" i="44"/>
  <c r="J719" i="44"/>
  <c r="J725" i="44"/>
  <c r="J729" i="44"/>
  <c r="J735" i="44"/>
  <c r="J738" i="44"/>
  <c r="J739" i="44"/>
  <c r="J740" i="44"/>
  <c r="J741" i="44"/>
  <c r="J742" i="44"/>
  <c r="J743" i="44"/>
  <c r="J744" i="44"/>
  <c r="J745" i="44"/>
  <c r="J746" i="44"/>
  <c r="J747" i="44"/>
  <c r="J748" i="44"/>
  <c r="J749" i="44"/>
  <c r="J750" i="44"/>
  <c r="J751" i="44"/>
  <c r="J752" i="44"/>
  <c r="J753" i="44"/>
  <c r="J754" i="44"/>
  <c r="J755" i="44"/>
  <c r="J756" i="44"/>
  <c r="J757" i="44"/>
  <c r="J758" i="44"/>
  <c r="J759" i="44"/>
  <c r="J760" i="44"/>
  <c r="J761" i="44"/>
  <c r="J762" i="44"/>
  <c r="J763" i="44"/>
  <c r="J764" i="44"/>
  <c r="J765" i="44"/>
  <c r="J766" i="44"/>
  <c r="J767" i="44"/>
  <c r="J768" i="44"/>
  <c r="J769" i="44"/>
  <c r="J770" i="44"/>
  <c r="J771" i="44"/>
  <c r="J772" i="44"/>
  <c r="J773" i="44"/>
  <c r="J774" i="44"/>
  <c r="J775" i="44"/>
  <c r="J776" i="44"/>
  <c r="J777" i="44"/>
  <c r="J778" i="44"/>
  <c r="J34" i="44"/>
  <c r="J47" i="44"/>
  <c r="J100" i="44"/>
  <c r="J108" i="44"/>
  <c r="J116" i="44"/>
  <c r="J123" i="44"/>
  <c r="J132" i="44"/>
  <c r="J139" i="44"/>
  <c r="J148" i="44"/>
  <c r="J155" i="44"/>
  <c r="J168" i="44"/>
  <c r="J175" i="44"/>
  <c r="J182" i="44"/>
  <c r="J192" i="44"/>
  <c r="J203" i="44"/>
  <c r="J210" i="44"/>
  <c r="J272" i="44"/>
  <c r="J279" i="44"/>
  <c r="J288" i="44"/>
  <c r="J295" i="44"/>
  <c r="J305" i="44"/>
  <c r="J316" i="44"/>
  <c r="J322" i="44"/>
  <c r="J332" i="44"/>
  <c r="J340" i="44"/>
  <c r="J349" i="44"/>
  <c r="J355" i="44"/>
  <c r="J442" i="44"/>
  <c r="J447" i="44"/>
  <c r="J455" i="44"/>
  <c r="J462" i="44"/>
  <c r="J469" i="44"/>
  <c r="J474" i="44"/>
  <c r="J482" i="44"/>
  <c r="J488" i="44"/>
  <c r="J496" i="44"/>
  <c r="J502" i="44"/>
  <c r="J524" i="44"/>
  <c r="J529" i="44"/>
  <c r="J535" i="44"/>
  <c r="J541" i="44"/>
  <c r="J547" i="44"/>
  <c r="J552" i="44"/>
  <c r="J559" i="44"/>
  <c r="J565" i="44"/>
  <c r="J570" i="44"/>
  <c r="J609" i="44"/>
  <c r="J613" i="44"/>
  <c r="J619" i="44"/>
  <c r="J623" i="44"/>
  <c r="J627" i="44"/>
  <c r="J633" i="44"/>
  <c r="J637" i="44"/>
  <c r="J644" i="44"/>
  <c r="J647" i="44"/>
  <c r="J654" i="44"/>
  <c r="J657" i="44"/>
  <c r="J662" i="44"/>
  <c r="J669" i="44"/>
  <c r="J672" i="44"/>
  <c r="J677" i="44"/>
  <c r="J682" i="44"/>
  <c r="J689" i="44"/>
  <c r="J692" i="44"/>
  <c r="J697" i="44"/>
  <c r="J702" i="44"/>
  <c r="J707" i="44"/>
  <c r="J712" i="44"/>
  <c r="J716" i="44"/>
  <c r="J722" i="44"/>
  <c r="J726" i="44"/>
  <c r="J732" i="44"/>
  <c r="J736" i="44"/>
  <c r="J782" i="44"/>
  <c r="J787" i="44"/>
  <c r="J789" i="44"/>
  <c r="J792" i="44"/>
  <c r="J797" i="44"/>
  <c r="J801" i="44"/>
  <c r="J804" i="44"/>
  <c r="J808" i="44"/>
  <c r="J812" i="44"/>
  <c r="J816" i="44"/>
  <c r="J819" i="44"/>
  <c r="J821" i="44"/>
  <c r="J822" i="44"/>
  <c r="J823" i="44"/>
  <c r="J824" i="44"/>
  <c r="J825" i="44"/>
  <c r="J826" i="44"/>
  <c r="J827" i="44"/>
  <c r="J828" i="44"/>
  <c r="J829" i="44"/>
  <c r="J830" i="44"/>
  <c r="J831" i="44"/>
  <c r="J832" i="44"/>
  <c r="J833" i="44"/>
  <c r="J834" i="44"/>
  <c r="J835" i="44"/>
  <c r="J836" i="44"/>
  <c r="J837" i="44"/>
  <c r="J838" i="44"/>
  <c r="J839" i="44"/>
  <c r="J840" i="44"/>
  <c r="J841" i="44"/>
  <c r="J842" i="44"/>
  <c r="J843" i="44"/>
  <c r="J844" i="44"/>
  <c r="J845" i="44"/>
  <c r="J846" i="44"/>
  <c r="J847" i="44"/>
  <c r="J848" i="44"/>
  <c r="J849" i="44"/>
  <c r="J850" i="44"/>
  <c r="J851" i="44"/>
  <c r="J852" i="44"/>
  <c r="J853" i="44"/>
  <c r="J854" i="44"/>
  <c r="J855" i="44"/>
  <c r="J856" i="44"/>
  <c r="J857" i="44"/>
  <c r="J858" i="44"/>
  <c r="J859" i="44"/>
  <c r="J860" i="44"/>
  <c r="J861" i="44"/>
  <c r="J862" i="44"/>
  <c r="J863" i="44"/>
  <c r="J54" i="44"/>
  <c r="J31" i="44"/>
  <c r="J29" i="44"/>
  <c r="J43" i="44"/>
  <c r="J46" i="44"/>
  <c r="J101" i="44"/>
  <c r="J105" i="44"/>
  <c r="J112" i="44"/>
  <c r="J117" i="44"/>
  <c r="J122" i="44"/>
  <c r="J128" i="44"/>
  <c r="J133" i="44"/>
  <c r="J140" i="44"/>
  <c r="J145" i="44"/>
  <c r="J152" i="44"/>
  <c r="J157" i="44"/>
  <c r="J163" i="44"/>
  <c r="J167" i="44"/>
  <c r="J174" i="44"/>
  <c r="J179" i="44"/>
  <c r="J185" i="44"/>
  <c r="J190" i="44"/>
  <c r="J196" i="44"/>
  <c r="J200" i="44"/>
  <c r="J205" i="44"/>
  <c r="J212" i="44"/>
  <c r="J271" i="44"/>
  <c r="J276" i="44"/>
  <c r="J280" i="44"/>
  <c r="J286" i="44"/>
  <c r="J290" i="44"/>
  <c r="J296" i="44"/>
  <c r="J301" i="44"/>
  <c r="J308" i="44"/>
  <c r="J312" i="44"/>
  <c r="J317" i="44"/>
  <c r="J326" i="44"/>
  <c r="J331" i="44"/>
  <c r="J337" i="44"/>
  <c r="J342" i="44"/>
  <c r="J346" i="44"/>
  <c r="J353" i="44"/>
  <c r="J358" i="44"/>
  <c r="J440" i="44"/>
  <c r="J445" i="44"/>
  <c r="J449" i="44"/>
  <c r="J454" i="44"/>
  <c r="J458" i="44"/>
  <c r="J463" i="44"/>
  <c r="J468" i="44"/>
  <c r="J473" i="44"/>
  <c r="J478" i="44"/>
  <c r="J481" i="44"/>
  <c r="J487" i="44"/>
  <c r="J490" i="44"/>
  <c r="J494" i="44"/>
  <c r="J498" i="44"/>
  <c r="J503" i="44"/>
  <c r="J508" i="44"/>
  <c r="J526" i="44"/>
  <c r="J530" i="44"/>
  <c r="J534" i="44"/>
  <c r="J539" i="44"/>
  <c r="J542" i="44"/>
  <c r="J546" i="44"/>
  <c r="J550" i="44"/>
  <c r="J555" i="44"/>
  <c r="J557" i="44"/>
  <c r="J562" i="44"/>
  <c r="J564" i="44"/>
  <c r="J569" i="44"/>
  <c r="J572" i="44"/>
  <c r="J608" i="44"/>
  <c r="J612" i="44"/>
  <c r="J615" i="44"/>
  <c r="J618" i="44"/>
  <c r="J622" i="44"/>
  <c r="J624" i="44"/>
  <c r="J628" i="44"/>
  <c r="J631" i="44"/>
  <c r="J635" i="44"/>
  <c r="J639" i="44"/>
  <c r="J642" i="44"/>
  <c r="J646" i="44"/>
  <c r="J650" i="44"/>
  <c r="J652" i="44"/>
  <c r="J655" i="44"/>
  <c r="J659" i="44"/>
  <c r="J663" i="44"/>
  <c r="J666" i="44"/>
  <c r="J668" i="44"/>
  <c r="J673" i="44"/>
  <c r="J676" i="44"/>
  <c r="J679" i="44"/>
  <c r="J683" i="44"/>
  <c r="J686" i="44"/>
  <c r="J690" i="44"/>
  <c r="J693" i="44"/>
  <c r="J696" i="44"/>
  <c r="J699" i="44"/>
  <c r="J703" i="44"/>
  <c r="J706" i="44"/>
  <c r="J709" i="44"/>
  <c r="J713" i="44"/>
  <c r="J717" i="44"/>
  <c r="J721" i="44"/>
  <c r="J723" i="44"/>
  <c r="J727" i="44"/>
  <c r="J730" i="44"/>
  <c r="J733" i="44"/>
  <c r="J737" i="44"/>
  <c r="J780" i="44"/>
  <c r="J783" i="44"/>
  <c r="J785" i="44"/>
  <c r="J788" i="44"/>
  <c r="J790" i="44"/>
  <c r="J793" i="44"/>
  <c r="J795" i="44"/>
  <c r="J798" i="44"/>
  <c r="J800" i="44"/>
  <c r="J803" i="44"/>
  <c r="J806" i="44"/>
  <c r="J807" i="44"/>
  <c r="J810" i="44"/>
  <c r="J813" i="44"/>
  <c r="J814" i="44"/>
  <c r="J817" i="44"/>
  <c r="J820" i="44"/>
  <c r="J865" i="44"/>
  <c r="J867" i="44"/>
  <c r="J868" i="44"/>
  <c r="J869" i="44"/>
  <c r="J870" i="44"/>
  <c r="J871" i="44"/>
  <c r="J872" i="44"/>
  <c r="J873" i="44"/>
  <c r="J874" i="44"/>
  <c r="J875" i="44"/>
  <c r="J876" i="44"/>
  <c r="J877" i="44"/>
  <c r="J878" i="44"/>
  <c r="J879" i="44"/>
  <c r="J880" i="44"/>
  <c r="J881" i="44"/>
  <c r="J882" i="44"/>
  <c r="J883" i="44"/>
  <c r="J884" i="44"/>
  <c r="J885" i="44"/>
  <c r="J886" i="44"/>
  <c r="J887" i="44"/>
  <c r="J888" i="44"/>
  <c r="J889" i="44"/>
  <c r="J890" i="44"/>
  <c r="J891" i="44"/>
  <c r="J892" i="44"/>
  <c r="J893" i="44"/>
  <c r="J894" i="44"/>
  <c r="J895" i="44"/>
  <c r="J896" i="44"/>
  <c r="J897" i="44"/>
  <c r="J898" i="44"/>
  <c r="J899" i="44"/>
  <c r="J900" i="44"/>
  <c r="J901" i="44"/>
  <c r="J902" i="44"/>
  <c r="J903" i="44"/>
  <c r="J904" i="44"/>
  <c r="J905" i="44"/>
  <c r="J906" i="44"/>
  <c r="J907" i="44"/>
  <c r="J908" i="44"/>
  <c r="J909" i="44"/>
  <c r="J910" i="44"/>
  <c r="J911" i="44"/>
  <c r="J912" i="44"/>
  <c r="J913" i="44"/>
  <c r="J914" i="44"/>
  <c r="J915" i="44"/>
  <c r="J916" i="44"/>
  <c r="J918" i="44"/>
  <c r="J917" i="44"/>
  <c r="J919" i="44"/>
  <c r="J920" i="44"/>
  <c r="J921" i="44"/>
  <c r="J922" i="44"/>
  <c r="J923" i="44"/>
  <c r="J924" i="44"/>
  <c r="J925" i="44"/>
  <c r="J926" i="44"/>
  <c r="J927" i="44"/>
  <c r="J928" i="44"/>
  <c r="J929" i="44"/>
  <c r="J930" i="44"/>
  <c r="J931" i="44"/>
  <c r="J932" i="44"/>
  <c r="J933" i="44"/>
  <c r="J934" i="44"/>
  <c r="J935" i="44"/>
  <c r="J936" i="44"/>
  <c r="J937" i="44"/>
  <c r="J938" i="44"/>
  <c r="J940" i="44"/>
  <c r="J939" i="44"/>
  <c r="J941" i="44"/>
  <c r="J942" i="44"/>
  <c r="J943" i="44"/>
  <c r="J944" i="44"/>
  <c r="J945" i="44"/>
  <c r="J946" i="44"/>
  <c r="J947" i="44"/>
  <c r="J948" i="44"/>
  <c r="J52" i="44"/>
  <c r="J36" i="44"/>
  <c r="J37" i="44"/>
  <c r="J40" i="44"/>
  <c r="J45" i="44"/>
  <c r="J98" i="44"/>
  <c r="J103" i="44"/>
  <c r="J107" i="44"/>
  <c r="J113" i="44"/>
  <c r="J119" i="44"/>
  <c r="J124" i="44"/>
  <c r="J130" i="44"/>
  <c r="J136" i="44"/>
  <c r="J143" i="44"/>
  <c r="J149" i="44"/>
  <c r="J154" i="44"/>
  <c r="J160" i="44"/>
  <c r="J165" i="44"/>
  <c r="J170" i="44"/>
  <c r="J176" i="44"/>
  <c r="J181" i="44"/>
  <c r="J187" i="44"/>
  <c r="J194" i="44"/>
  <c r="J198" i="44"/>
  <c r="J202" i="44"/>
  <c r="J209" i="44"/>
  <c r="J268" i="44"/>
  <c r="J275" i="44"/>
  <c r="J281" i="44"/>
  <c r="J287" i="44"/>
  <c r="J293" i="44"/>
  <c r="J298" i="44"/>
  <c r="J303" i="44"/>
  <c r="J309" i="44"/>
  <c r="J313" i="44"/>
  <c r="J320" i="44"/>
  <c r="J325" i="44"/>
  <c r="J329" i="44"/>
  <c r="J334" i="44"/>
  <c r="J339" i="44"/>
  <c r="J345" i="44"/>
  <c r="J351" i="44"/>
  <c r="J357" i="44"/>
  <c r="J441" i="44"/>
  <c r="J448" i="44"/>
  <c r="J451" i="44"/>
  <c r="J456" i="44"/>
  <c r="J461" i="44"/>
  <c r="J465" i="44"/>
  <c r="J470" i="44"/>
  <c r="J475" i="44"/>
  <c r="J480" i="44"/>
  <c r="J485" i="44"/>
  <c r="J489" i="44"/>
  <c r="J495" i="44"/>
  <c r="J500" i="44"/>
  <c r="J504" i="44"/>
  <c r="J523" i="44"/>
  <c r="J528" i="44"/>
  <c r="J532" i="44"/>
  <c r="J536" i="44"/>
  <c r="J540" i="44"/>
  <c r="J545" i="44"/>
  <c r="J549" i="44"/>
  <c r="J553" i="44"/>
  <c r="J556" i="44"/>
  <c r="J561" i="44"/>
  <c r="J563" i="44"/>
  <c r="J568" i="44"/>
  <c r="J571" i="44"/>
  <c r="J575" i="44"/>
  <c r="J611" i="44"/>
  <c r="J614" i="44"/>
  <c r="J617" i="44"/>
  <c r="J621" i="44"/>
  <c r="J626" i="44"/>
  <c r="J629" i="44"/>
  <c r="J632" i="44"/>
  <c r="J636" i="44"/>
  <c r="J638" i="44"/>
  <c r="J641" i="44"/>
  <c r="J645" i="44"/>
  <c r="J648" i="44"/>
  <c r="J651" i="44"/>
  <c r="J656" i="44"/>
  <c r="J660" i="44"/>
  <c r="J664" i="44"/>
  <c r="J667" i="44"/>
  <c r="J670" i="44"/>
  <c r="J674" i="44"/>
  <c r="J678" i="44"/>
  <c r="J681" i="44"/>
  <c r="J684" i="44"/>
  <c r="J687" i="44"/>
  <c r="J691" i="44"/>
  <c r="J694" i="44"/>
  <c r="J698" i="44"/>
  <c r="J701" i="44"/>
  <c r="J704" i="44"/>
  <c r="J708" i="44"/>
  <c r="J711" i="44"/>
  <c r="J714" i="44"/>
  <c r="J718" i="44"/>
  <c r="J720" i="44"/>
  <c r="J724" i="44"/>
  <c r="J728" i="44"/>
  <c r="J731" i="44"/>
  <c r="J734" i="44"/>
  <c r="J779" i="44"/>
  <c r="J781" i="44"/>
  <c r="J784" i="44"/>
  <c r="J786" i="44"/>
  <c r="J791" i="44"/>
  <c r="J794" i="44"/>
  <c r="J796" i="44"/>
  <c r="J799" i="44"/>
  <c r="J802" i="44"/>
  <c r="J805" i="44"/>
  <c r="J809" i="44"/>
  <c r="J811" i="44"/>
  <c r="J815" i="44"/>
  <c r="J818" i="44"/>
  <c r="J864" i="44"/>
  <c r="J866" i="44"/>
  <c r="J950" i="44"/>
  <c r="J949" i="44"/>
  <c r="J951" i="44"/>
  <c r="J952" i="44"/>
  <c r="J953" i="44"/>
  <c r="J954" i="44"/>
  <c r="J955" i="44"/>
  <c r="J956" i="44"/>
  <c r="J957" i="44"/>
  <c r="J958" i="44"/>
  <c r="J960" i="44"/>
  <c r="J959" i="44"/>
  <c r="J961" i="44"/>
  <c r="J962" i="44"/>
  <c r="J964" i="44"/>
  <c r="J963" i="44"/>
  <c r="J965" i="44"/>
  <c r="J966" i="44"/>
  <c r="J967" i="44"/>
  <c r="J968" i="44"/>
  <c r="J969" i="44"/>
  <c r="J970" i="44"/>
  <c r="J971" i="44"/>
  <c r="J972" i="44"/>
  <c r="J973" i="44"/>
  <c r="J974" i="44"/>
  <c r="J975" i="44"/>
  <c r="J976" i="44"/>
  <c r="J978" i="44"/>
  <c r="J977" i="44"/>
  <c r="J979" i="44"/>
  <c r="J980" i="44"/>
  <c r="J982" i="44"/>
  <c r="J981" i="44"/>
  <c r="J983" i="44"/>
  <c r="J984" i="44"/>
  <c r="J985" i="44"/>
  <c r="J987" i="44"/>
  <c r="J986" i="44"/>
  <c r="J988" i="44"/>
  <c r="J989" i="44"/>
  <c r="J990" i="44"/>
  <c r="J991" i="44"/>
  <c r="J992" i="44"/>
  <c r="J993" i="44"/>
  <c r="J994" i="44"/>
  <c r="J995" i="44"/>
  <c r="J996" i="44"/>
  <c r="J997" i="44"/>
  <c r="J998" i="44"/>
  <c r="J999" i="44"/>
  <c r="J1000" i="44"/>
  <c r="J1001" i="44"/>
  <c r="J1002" i="44"/>
  <c r="J1003" i="44"/>
  <c r="J1004" i="44"/>
  <c r="J1005" i="44"/>
  <c r="J1006" i="44"/>
  <c r="J1008" i="44"/>
  <c r="J1007" i="44"/>
  <c r="J1009" i="44"/>
  <c r="J1012" i="44"/>
  <c r="J1013" i="44"/>
  <c r="G33" i="44"/>
  <c r="G1006" i="41" a="1"/>
  <c r="H1006" i="41" a="1"/>
  <c r="G25" i="44" l="1"/>
  <c r="G23" i="44"/>
  <c r="J24" i="44"/>
  <c r="G1017" i="44" l="1"/>
  <c r="G1030" i="44"/>
  <c r="G1023" i="44"/>
  <c r="E1019" i="44" l="1"/>
  <c r="E1017" i="44"/>
  <c r="E1032" i="44"/>
  <c r="E1030" i="44"/>
  <c r="E1023" i="44"/>
  <c r="E1025" i="44"/>
  <c r="F300" i="130"/>
  <c r="F299" i="130"/>
  <c r="F298" i="130"/>
  <c r="F297" i="130"/>
  <c r="F296" i="130"/>
  <c r="F295" i="130"/>
  <c r="F294" i="130"/>
  <c r="F293" i="130"/>
  <c r="F292" i="130"/>
  <c r="F291" i="130"/>
  <c r="F290" i="130"/>
  <c r="F289" i="130"/>
  <c r="F288" i="130"/>
  <c r="F287" i="130"/>
  <c r="F286" i="130"/>
  <c r="F285" i="130"/>
  <c r="F284" i="130"/>
  <c r="F283" i="130"/>
  <c r="F282" i="130"/>
  <c r="F281" i="130"/>
  <c r="F280" i="130"/>
  <c r="F279" i="130"/>
  <c r="F278" i="130"/>
  <c r="F277" i="130"/>
  <c r="F276" i="130"/>
  <c r="F275" i="130"/>
  <c r="F274" i="130"/>
  <c r="F273" i="130"/>
  <c r="F272" i="130"/>
  <c r="F271" i="130"/>
  <c r="F270" i="130"/>
  <c r="F269" i="130"/>
  <c r="F268" i="130"/>
  <c r="F267" i="130"/>
  <c r="F266" i="130"/>
  <c r="F265" i="130"/>
  <c r="F264" i="130"/>
  <c r="F263" i="130"/>
  <c r="F262" i="130"/>
  <c r="F261" i="130"/>
  <c r="F260" i="130"/>
  <c r="F259" i="130"/>
  <c r="F258" i="130"/>
  <c r="F257" i="130"/>
  <c r="F256" i="130"/>
  <c r="F255" i="130"/>
  <c r="F254" i="130"/>
  <c r="F253" i="130"/>
  <c r="F252" i="130"/>
  <c r="F251" i="130"/>
  <c r="F250" i="130"/>
  <c r="F249" i="130"/>
  <c r="F248" i="130"/>
  <c r="F247" i="130"/>
  <c r="F246" i="130"/>
  <c r="F245" i="130"/>
  <c r="F244" i="130"/>
  <c r="F243" i="130"/>
  <c r="F242" i="130"/>
  <c r="F241" i="130"/>
  <c r="F240" i="130"/>
  <c r="F239" i="130"/>
  <c r="F238" i="130"/>
  <c r="F237" i="130"/>
  <c r="F236" i="130"/>
  <c r="F235" i="130"/>
  <c r="F234" i="130"/>
  <c r="F233" i="130"/>
  <c r="F232" i="130"/>
  <c r="F231" i="130"/>
  <c r="F230" i="130"/>
  <c r="F229" i="130"/>
  <c r="F228" i="130"/>
  <c r="F227" i="130"/>
  <c r="F226" i="130"/>
  <c r="F225" i="130"/>
  <c r="F224" i="130"/>
  <c r="F223" i="130"/>
  <c r="F222" i="130"/>
  <c r="F221" i="130"/>
  <c r="F220" i="130"/>
  <c r="F219" i="130"/>
  <c r="F218" i="130"/>
  <c r="F217" i="130"/>
  <c r="F216" i="130"/>
  <c r="F215" i="130"/>
  <c r="F214" i="130"/>
  <c r="F213" i="130"/>
  <c r="F212" i="130"/>
  <c r="F211" i="130"/>
  <c r="F210" i="130"/>
  <c r="F209" i="130"/>
  <c r="F208" i="130"/>
  <c r="F207" i="130"/>
  <c r="F206" i="130"/>
  <c r="F205" i="130"/>
  <c r="F204" i="130"/>
  <c r="F203" i="130"/>
  <c r="F202" i="130"/>
  <c r="F201" i="130"/>
  <c r="F200" i="130"/>
  <c r="F199" i="130"/>
  <c r="F198" i="130"/>
  <c r="F197" i="130"/>
  <c r="F196" i="130"/>
  <c r="F195" i="130"/>
  <c r="F194" i="130"/>
  <c r="F193" i="130"/>
  <c r="F192" i="130"/>
  <c r="F191" i="130"/>
  <c r="F190" i="130"/>
  <c r="F189" i="130"/>
  <c r="F188" i="130"/>
  <c r="F187" i="130"/>
  <c r="F186" i="130"/>
  <c r="F185" i="130"/>
  <c r="F184" i="130"/>
  <c r="F183" i="130"/>
  <c r="F182" i="130"/>
  <c r="F181" i="130"/>
  <c r="F180" i="130"/>
  <c r="F179" i="130"/>
  <c r="F178" i="130"/>
  <c r="F177" i="130"/>
  <c r="F176" i="130"/>
  <c r="F175" i="130"/>
  <c r="F174" i="130"/>
  <c r="F173" i="130"/>
  <c r="F172" i="130"/>
  <c r="F171" i="130"/>
  <c r="F170" i="130"/>
  <c r="F169" i="130"/>
  <c r="F168" i="130"/>
  <c r="F167" i="130"/>
  <c r="F166" i="130"/>
  <c r="F165" i="130"/>
  <c r="F164" i="130"/>
  <c r="F163" i="130"/>
  <c r="F162" i="130"/>
  <c r="F161" i="130"/>
  <c r="F160" i="130"/>
  <c r="F159" i="130"/>
  <c r="F158" i="130"/>
  <c r="F157" i="130"/>
  <c r="F156" i="130"/>
  <c r="F155" i="130"/>
  <c r="F154" i="130"/>
  <c r="F153" i="130"/>
  <c r="F152" i="130"/>
  <c r="F151" i="130"/>
  <c r="F150" i="130"/>
  <c r="F149" i="130"/>
  <c r="F148" i="130"/>
  <c r="F147" i="130"/>
  <c r="F146" i="130"/>
  <c r="F145" i="130"/>
  <c r="F144" i="130"/>
  <c r="F143" i="130"/>
  <c r="F142" i="130"/>
  <c r="F141" i="130"/>
  <c r="F140" i="130"/>
  <c r="F139" i="130"/>
  <c r="F138" i="130"/>
  <c r="F137" i="130"/>
  <c r="F136" i="130"/>
  <c r="F135" i="130"/>
  <c r="F134" i="130"/>
  <c r="F133" i="130"/>
  <c r="F132" i="130"/>
  <c r="F131" i="130"/>
  <c r="F130" i="130"/>
  <c r="F129" i="130"/>
  <c r="F128" i="130"/>
  <c r="F127" i="130"/>
  <c r="F126" i="130"/>
  <c r="F125" i="130"/>
  <c r="F124" i="130"/>
  <c r="F123" i="130"/>
  <c r="F122" i="130"/>
  <c r="F121" i="130"/>
  <c r="F120" i="130"/>
  <c r="F119" i="130"/>
  <c r="F118" i="130"/>
  <c r="F117" i="130"/>
  <c r="F116" i="130"/>
  <c r="F115" i="130"/>
  <c r="F114" i="130"/>
  <c r="F113" i="130"/>
  <c r="F112" i="130"/>
  <c r="F111" i="130"/>
  <c r="F110" i="130"/>
  <c r="F109" i="130"/>
  <c r="F108" i="130"/>
  <c r="F107" i="130"/>
  <c r="F106" i="130"/>
  <c r="F105" i="130"/>
  <c r="F104" i="130"/>
  <c r="F103" i="130"/>
  <c r="F102" i="130"/>
  <c r="F101" i="130"/>
  <c r="F100" i="130"/>
  <c r="F99" i="130"/>
  <c r="F98" i="130"/>
  <c r="F97" i="130"/>
  <c r="F96" i="130"/>
  <c r="F95" i="130"/>
  <c r="F94" i="130"/>
  <c r="F93" i="130"/>
  <c r="F92" i="130"/>
  <c r="F91" i="130"/>
  <c r="F90" i="130"/>
  <c r="F89" i="130"/>
  <c r="F88" i="130"/>
  <c r="F87" i="130"/>
  <c r="F86" i="130"/>
  <c r="F85" i="130"/>
  <c r="F84" i="130"/>
  <c r="F83" i="130"/>
  <c r="F82" i="130"/>
  <c r="F81" i="130"/>
  <c r="F80" i="130"/>
  <c r="F79" i="130"/>
  <c r="F78" i="130"/>
  <c r="F77" i="130"/>
  <c r="F76" i="130"/>
  <c r="F75" i="130"/>
  <c r="F74" i="130"/>
  <c r="F73" i="130"/>
  <c r="F72" i="130"/>
  <c r="F71" i="130"/>
  <c r="F70" i="130"/>
  <c r="F69" i="130"/>
  <c r="F68" i="130"/>
  <c r="F67" i="130"/>
  <c r="F66" i="130"/>
  <c r="F65" i="130"/>
  <c r="F64" i="130"/>
  <c r="F63" i="130"/>
  <c r="F62" i="130"/>
  <c r="F61" i="130"/>
  <c r="F60" i="130"/>
  <c r="F59" i="130"/>
  <c r="F58" i="130"/>
  <c r="F57" i="130"/>
  <c r="F56" i="130"/>
  <c r="F55" i="130"/>
  <c r="F54" i="130"/>
  <c r="F53" i="130"/>
  <c r="F52" i="130"/>
  <c r="F51" i="130"/>
  <c r="F50" i="130"/>
  <c r="F49" i="130"/>
  <c r="F48" i="130"/>
  <c r="F47" i="130"/>
  <c r="F46" i="130"/>
  <c r="F45" i="130"/>
  <c r="F44" i="130"/>
  <c r="F43" i="130"/>
  <c r="F42" i="130"/>
  <c r="F41" i="130"/>
  <c r="F40" i="130"/>
  <c r="F39" i="130"/>
  <c r="F38" i="130"/>
  <c r="F37" i="130"/>
  <c r="F36" i="130"/>
  <c r="F35" i="130"/>
  <c r="F34" i="130"/>
  <c r="F33" i="130"/>
  <c r="F32" i="130"/>
  <c r="F31" i="130"/>
  <c r="F30" i="130"/>
  <c r="F29" i="130"/>
  <c r="F28" i="130"/>
  <c r="F27" i="130"/>
  <c r="F26" i="130"/>
  <c r="F25" i="130"/>
  <c r="F24" i="130"/>
  <c r="F23" i="130"/>
  <c r="F22" i="130"/>
  <c r="F21" i="130"/>
  <c r="F20" i="130"/>
  <c r="F19" i="130"/>
  <c r="F18" i="130"/>
  <c r="F17" i="130"/>
  <c r="F16" i="130"/>
  <c r="F15" i="130"/>
  <c r="F14" i="130"/>
  <c r="F13" i="130"/>
  <c r="F12" i="130"/>
  <c r="F11" i="130"/>
  <c r="J1006" i="41"/>
  <c r="I1006" i="41"/>
  <c r="H1006" i="41"/>
  <c r="G1006" i="41"/>
  <c r="J1005" i="41"/>
  <c r="I1005" i="41"/>
  <c r="H1005" i="41"/>
  <c r="G1005" i="41"/>
  <c r="J1004" i="41"/>
  <c r="I1004" i="41"/>
  <c r="H1004" i="41"/>
  <c r="G1004" i="41"/>
  <c r="J1003" i="41"/>
  <c r="I1003" i="41"/>
  <c r="H1003" i="41"/>
  <c r="G1003" i="41"/>
  <c r="J1002" i="41"/>
  <c r="I1002" i="41"/>
  <c r="H1002" i="41"/>
  <c r="G1002" i="41"/>
  <c r="J1001" i="41"/>
  <c r="I1001" i="41"/>
  <c r="H1001" i="41"/>
  <c r="G1001" i="41"/>
  <c r="J1000" i="41"/>
  <c r="I1000" i="41"/>
  <c r="H1000" i="41"/>
  <c r="G1000" i="41"/>
  <c r="J999" i="41"/>
  <c r="I999" i="41"/>
  <c r="H999" i="41"/>
  <c r="G999" i="41"/>
  <c r="J998" i="41"/>
  <c r="I998" i="41"/>
  <c r="H998" i="41"/>
  <c r="G998" i="41"/>
  <c r="J997" i="41"/>
  <c r="I997" i="41"/>
  <c r="H997" i="41"/>
  <c r="G997" i="41"/>
  <c r="J996" i="41"/>
  <c r="I996" i="41"/>
  <c r="H996" i="41"/>
  <c r="G996" i="41"/>
  <c r="J995" i="41"/>
  <c r="I995" i="41"/>
  <c r="H995" i="41"/>
  <c r="G995" i="41"/>
  <c r="J994" i="41"/>
  <c r="I994" i="41"/>
  <c r="H994" i="41"/>
  <c r="G994" i="41"/>
  <c r="J993" i="41"/>
  <c r="I993" i="41"/>
  <c r="H993" i="41"/>
  <c r="G993" i="41"/>
  <c r="J992" i="41"/>
  <c r="I992" i="41"/>
  <c r="H992" i="41"/>
  <c r="G992" i="41"/>
  <c r="J991" i="41"/>
  <c r="I991" i="41"/>
  <c r="H991" i="41"/>
  <c r="G991" i="41"/>
  <c r="J990" i="41"/>
  <c r="I990" i="41"/>
  <c r="H990" i="41"/>
  <c r="G990" i="41"/>
  <c r="J989" i="41"/>
  <c r="I989" i="41"/>
  <c r="H989" i="41"/>
  <c r="G989" i="41"/>
  <c r="J988" i="41"/>
  <c r="I988" i="41"/>
  <c r="H988" i="41"/>
  <c r="G988" i="41"/>
  <c r="J987" i="41"/>
  <c r="I987" i="41"/>
  <c r="H987" i="41"/>
  <c r="G987" i="41"/>
  <c r="J986" i="41"/>
  <c r="I986" i="41"/>
  <c r="H986" i="41"/>
  <c r="G986" i="41"/>
  <c r="J985" i="41"/>
  <c r="I985" i="41"/>
  <c r="H985" i="41"/>
  <c r="G985" i="41"/>
  <c r="J984" i="41"/>
  <c r="I984" i="41"/>
  <c r="H984" i="41"/>
  <c r="G984" i="41"/>
  <c r="J983" i="41"/>
  <c r="I983" i="41"/>
  <c r="H983" i="41"/>
  <c r="G983" i="41"/>
  <c r="J982" i="41"/>
  <c r="I982" i="41"/>
  <c r="H982" i="41"/>
  <c r="G982" i="41"/>
  <c r="J981" i="41"/>
  <c r="I981" i="41"/>
  <c r="H981" i="41"/>
  <c r="G981" i="41"/>
  <c r="J980" i="41"/>
  <c r="I980" i="41"/>
  <c r="H980" i="41"/>
  <c r="G980" i="41"/>
  <c r="J979" i="41"/>
  <c r="I979" i="41"/>
  <c r="H979" i="41"/>
  <c r="G979" i="41"/>
  <c r="J978" i="41"/>
  <c r="I978" i="41"/>
  <c r="H978" i="41"/>
  <c r="G978" i="41"/>
  <c r="J977" i="41"/>
  <c r="I977" i="41"/>
  <c r="H977" i="41"/>
  <c r="G977" i="41"/>
  <c r="J976" i="41"/>
  <c r="I976" i="41"/>
  <c r="H976" i="41"/>
  <c r="G976" i="41"/>
  <c r="J975" i="41"/>
  <c r="I975" i="41"/>
  <c r="H975" i="41"/>
  <c r="G975" i="41"/>
  <c r="J974" i="41"/>
  <c r="I974" i="41"/>
  <c r="H974" i="41"/>
  <c r="G974" i="41"/>
  <c r="J973" i="41"/>
  <c r="I973" i="41"/>
  <c r="H973" i="41"/>
  <c r="G973" i="41"/>
  <c r="J972" i="41"/>
  <c r="I972" i="41"/>
  <c r="H972" i="41"/>
  <c r="G972" i="41"/>
  <c r="J971" i="41"/>
  <c r="I971" i="41"/>
  <c r="H971" i="41"/>
  <c r="G971" i="41"/>
  <c r="J970" i="41"/>
  <c r="I970" i="41"/>
  <c r="H970" i="41"/>
  <c r="G970" i="41"/>
  <c r="J969" i="41"/>
  <c r="I969" i="41"/>
  <c r="H969" i="41"/>
  <c r="G969" i="41"/>
  <c r="J968" i="41"/>
  <c r="I968" i="41"/>
  <c r="H968" i="41"/>
  <c r="G968" i="41"/>
  <c r="J967" i="41"/>
  <c r="I967" i="41"/>
  <c r="H967" i="41"/>
  <c r="G967" i="41"/>
  <c r="J966" i="41"/>
  <c r="I966" i="41"/>
  <c r="H966" i="41"/>
  <c r="G966" i="41"/>
  <c r="J965" i="41"/>
  <c r="I965" i="41"/>
  <c r="H965" i="41"/>
  <c r="G965" i="41"/>
  <c r="J964" i="41"/>
  <c r="I964" i="41"/>
  <c r="H964" i="41"/>
  <c r="G964" i="41"/>
  <c r="J963" i="41"/>
  <c r="I963" i="41"/>
  <c r="H963" i="41"/>
  <c r="G963" i="41"/>
  <c r="J962" i="41"/>
  <c r="I962" i="41"/>
  <c r="H962" i="41"/>
  <c r="G962" i="41"/>
  <c r="J961" i="41"/>
  <c r="I961" i="41"/>
  <c r="H961" i="41"/>
  <c r="G961" i="41"/>
  <c r="J960" i="41"/>
  <c r="I960" i="41"/>
  <c r="H960" i="41"/>
  <c r="G960" i="41"/>
  <c r="J959" i="41"/>
  <c r="I959" i="41"/>
  <c r="H959" i="41"/>
  <c r="G959" i="41"/>
  <c r="J958" i="41"/>
  <c r="I958" i="41"/>
  <c r="H958" i="41"/>
  <c r="G958" i="41"/>
  <c r="J957" i="41"/>
  <c r="I957" i="41"/>
  <c r="H957" i="41"/>
  <c r="G957" i="41"/>
  <c r="J956" i="41"/>
  <c r="I956" i="41"/>
  <c r="H956" i="41"/>
  <c r="G956" i="41"/>
  <c r="J955" i="41"/>
  <c r="I955" i="41"/>
  <c r="H955" i="41"/>
  <c r="G955" i="41"/>
  <c r="J954" i="41"/>
  <c r="I954" i="41"/>
  <c r="H954" i="41"/>
  <c r="G954" i="41"/>
  <c r="J953" i="41"/>
  <c r="I953" i="41"/>
  <c r="H953" i="41"/>
  <c r="G953" i="41"/>
  <c r="J952" i="41"/>
  <c r="I952" i="41"/>
  <c r="H952" i="41"/>
  <c r="G952" i="41"/>
  <c r="J951" i="41"/>
  <c r="I951" i="41"/>
  <c r="H951" i="41"/>
  <c r="G951" i="41"/>
  <c r="J950" i="41"/>
  <c r="I950" i="41"/>
  <c r="H950" i="41"/>
  <c r="G950" i="41"/>
  <c r="J949" i="41"/>
  <c r="I949" i="41"/>
  <c r="H949" i="41"/>
  <c r="G949" i="41"/>
  <c r="J948" i="41"/>
  <c r="I948" i="41"/>
  <c r="H948" i="41"/>
  <c r="G948" i="41"/>
  <c r="J947" i="41"/>
  <c r="I947" i="41"/>
  <c r="H947" i="41"/>
  <c r="G947" i="41"/>
  <c r="J946" i="41"/>
  <c r="I946" i="41"/>
  <c r="H946" i="41"/>
  <c r="G946" i="41"/>
  <c r="J945" i="41"/>
  <c r="I945" i="41"/>
  <c r="H945" i="41"/>
  <c r="G945" i="41"/>
  <c r="J944" i="41"/>
  <c r="I944" i="41"/>
  <c r="H944" i="41"/>
  <c r="G944" i="41"/>
  <c r="J943" i="41"/>
  <c r="I943" i="41"/>
  <c r="H943" i="41"/>
  <c r="G943" i="41"/>
  <c r="J942" i="41"/>
  <c r="I942" i="41"/>
  <c r="H942" i="41"/>
  <c r="G942" i="41"/>
  <c r="J941" i="41"/>
  <c r="I941" i="41"/>
  <c r="H941" i="41"/>
  <c r="G941" i="41"/>
  <c r="J940" i="41"/>
  <c r="I940" i="41"/>
  <c r="H940" i="41"/>
  <c r="G940" i="41"/>
  <c r="J939" i="41"/>
  <c r="I939" i="41"/>
  <c r="H939" i="41"/>
  <c r="G939" i="41"/>
  <c r="J938" i="41"/>
  <c r="I938" i="41"/>
  <c r="H938" i="41"/>
  <c r="G938" i="41"/>
  <c r="J937" i="41"/>
  <c r="I937" i="41"/>
  <c r="H937" i="41"/>
  <c r="G937" i="41"/>
  <c r="J936" i="41"/>
  <c r="I936" i="41"/>
  <c r="H936" i="41"/>
  <c r="G936" i="41"/>
  <c r="J935" i="41"/>
  <c r="I935" i="41"/>
  <c r="H935" i="41"/>
  <c r="G935" i="41"/>
  <c r="J934" i="41"/>
  <c r="I934" i="41"/>
  <c r="H934" i="41"/>
  <c r="G934" i="41"/>
  <c r="J933" i="41"/>
  <c r="I933" i="41"/>
  <c r="H933" i="41"/>
  <c r="G933" i="41"/>
  <c r="J932" i="41"/>
  <c r="I932" i="41"/>
  <c r="H932" i="41"/>
  <c r="G932" i="41"/>
  <c r="J931" i="41"/>
  <c r="I931" i="41"/>
  <c r="H931" i="41"/>
  <c r="G931" i="41"/>
  <c r="J930" i="41"/>
  <c r="I930" i="41"/>
  <c r="H930" i="41"/>
  <c r="G930" i="41"/>
  <c r="J929" i="41"/>
  <c r="I929" i="41"/>
  <c r="H929" i="41"/>
  <c r="G929" i="41"/>
  <c r="J928" i="41"/>
  <c r="I928" i="41"/>
  <c r="H928" i="41"/>
  <c r="G928" i="41"/>
  <c r="J927" i="41"/>
  <c r="I927" i="41"/>
  <c r="H927" i="41"/>
  <c r="G927" i="41"/>
  <c r="J926" i="41"/>
  <c r="I926" i="41"/>
  <c r="H926" i="41"/>
  <c r="G926" i="41"/>
  <c r="J925" i="41"/>
  <c r="I925" i="41"/>
  <c r="H925" i="41"/>
  <c r="G925" i="41"/>
  <c r="J924" i="41"/>
  <c r="I924" i="41"/>
  <c r="H924" i="41"/>
  <c r="G924" i="41"/>
  <c r="J923" i="41"/>
  <c r="I923" i="41"/>
  <c r="H923" i="41"/>
  <c r="G923" i="41"/>
  <c r="J922" i="41"/>
  <c r="I922" i="41"/>
  <c r="H922" i="41"/>
  <c r="G922" i="41"/>
  <c r="J921" i="41"/>
  <c r="I921" i="41"/>
  <c r="H921" i="41"/>
  <c r="G921" i="41"/>
  <c r="J920" i="41"/>
  <c r="I920" i="41"/>
  <c r="H920" i="41"/>
  <c r="G920" i="41"/>
  <c r="J919" i="41"/>
  <c r="I919" i="41"/>
  <c r="H919" i="41"/>
  <c r="G919" i="41"/>
  <c r="J918" i="41"/>
  <c r="I918" i="41"/>
  <c r="H918" i="41"/>
  <c r="G918" i="41"/>
  <c r="J917" i="41"/>
  <c r="I917" i="41"/>
  <c r="H917" i="41"/>
  <c r="G917" i="41"/>
  <c r="J916" i="41"/>
  <c r="I916" i="41"/>
  <c r="H916" i="41"/>
  <c r="G916" i="41"/>
  <c r="J915" i="41"/>
  <c r="I915" i="41"/>
  <c r="H915" i="41"/>
  <c r="G915" i="41"/>
  <c r="J914" i="41"/>
  <c r="I914" i="41"/>
  <c r="H914" i="41"/>
  <c r="G914" i="41"/>
  <c r="J913" i="41"/>
  <c r="I913" i="41"/>
  <c r="H913" i="41"/>
  <c r="G913" i="41"/>
  <c r="J912" i="41"/>
  <c r="I912" i="41"/>
  <c r="H912" i="41"/>
  <c r="G912" i="41"/>
  <c r="J911" i="41"/>
  <c r="I911" i="41"/>
  <c r="H911" i="41"/>
  <c r="G911" i="41"/>
  <c r="J910" i="41"/>
  <c r="I910" i="41"/>
  <c r="H910" i="41"/>
  <c r="G910" i="41"/>
  <c r="J909" i="41"/>
  <c r="I909" i="41"/>
  <c r="H909" i="41"/>
  <c r="G909" i="41"/>
  <c r="J908" i="41"/>
  <c r="I908" i="41"/>
  <c r="H908" i="41"/>
  <c r="G908" i="41"/>
  <c r="J907" i="41"/>
  <c r="I907" i="41"/>
  <c r="H907" i="41"/>
  <c r="G907" i="41"/>
  <c r="J906" i="41"/>
  <c r="I906" i="41"/>
  <c r="H906" i="41"/>
  <c r="G906" i="41"/>
  <c r="J905" i="41"/>
  <c r="I905" i="41"/>
  <c r="H905" i="41"/>
  <c r="G905" i="41"/>
  <c r="J904" i="41"/>
  <c r="I904" i="41"/>
  <c r="H904" i="41"/>
  <c r="G904" i="41"/>
  <c r="J903" i="41"/>
  <c r="I903" i="41"/>
  <c r="H903" i="41"/>
  <c r="G903" i="41"/>
  <c r="J902" i="41"/>
  <c r="I902" i="41"/>
  <c r="H902" i="41"/>
  <c r="G902" i="41"/>
  <c r="J901" i="41"/>
  <c r="I901" i="41"/>
  <c r="H901" i="41"/>
  <c r="G901" i="41"/>
  <c r="J900" i="41"/>
  <c r="I900" i="41"/>
  <c r="H900" i="41"/>
  <c r="G900" i="41"/>
  <c r="J899" i="41"/>
  <c r="I899" i="41"/>
  <c r="H899" i="41"/>
  <c r="G899" i="41"/>
  <c r="J898" i="41"/>
  <c r="I898" i="41"/>
  <c r="H898" i="41"/>
  <c r="G898" i="41"/>
  <c r="J897" i="41"/>
  <c r="I897" i="41"/>
  <c r="H897" i="41"/>
  <c r="G897" i="41"/>
  <c r="J896" i="41"/>
  <c r="I896" i="41"/>
  <c r="H896" i="41"/>
  <c r="G896" i="41"/>
  <c r="J895" i="41"/>
  <c r="I895" i="41"/>
  <c r="H895" i="41"/>
  <c r="G895" i="41"/>
  <c r="J894" i="41"/>
  <c r="I894" i="41"/>
  <c r="H894" i="41"/>
  <c r="G894" i="41"/>
  <c r="J893" i="41"/>
  <c r="I893" i="41"/>
  <c r="H893" i="41"/>
  <c r="G893" i="41"/>
  <c r="J892" i="41"/>
  <c r="I892" i="41"/>
  <c r="H892" i="41"/>
  <c r="G892" i="41"/>
  <c r="J891" i="41"/>
  <c r="I891" i="41"/>
  <c r="H891" i="41"/>
  <c r="G891" i="41"/>
  <c r="J890" i="41"/>
  <c r="I890" i="41"/>
  <c r="H890" i="41"/>
  <c r="G890" i="41"/>
  <c r="J889" i="41"/>
  <c r="I889" i="41"/>
  <c r="H889" i="41"/>
  <c r="G889" i="41"/>
  <c r="J888" i="41"/>
  <c r="I888" i="41"/>
  <c r="H888" i="41"/>
  <c r="G888" i="41"/>
  <c r="J887" i="41"/>
  <c r="I887" i="41"/>
  <c r="H887" i="41"/>
  <c r="G887" i="41"/>
  <c r="J886" i="41"/>
  <c r="I886" i="41"/>
  <c r="H886" i="41"/>
  <c r="G886" i="41"/>
  <c r="J885" i="41"/>
  <c r="I885" i="41"/>
  <c r="H885" i="41"/>
  <c r="G885" i="41"/>
  <c r="J884" i="41"/>
  <c r="I884" i="41"/>
  <c r="H884" i="41"/>
  <c r="G884" i="41"/>
  <c r="J883" i="41"/>
  <c r="I883" i="41"/>
  <c r="H883" i="41"/>
  <c r="G883" i="41"/>
  <c r="J882" i="41"/>
  <c r="I882" i="41"/>
  <c r="H882" i="41"/>
  <c r="G882" i="41"/>
  <c r="J881" i="41"/>
  <c r="I881" i="41"/>
  <c r="H881" i="41"/>
  <c r="G881" i="41"/>
  <c r="J880" i="41"/>
  <c r="I880" i="41"/>
  <c r="H880" i="41"/>
  <c r="G880" i="41"/>
  <c r="J879" i="41"/>
  <c r="I879" i="41"/>
  <c r="H879" i="41"/>
  <c r="G879" i="41"/>
  <c r="J878" i="41"/>
  <c r="I878" i="41"/>
  <c r="H878" i="41"/>
  <c r="G878" i="41"/>
  <c r="J877" i="41"/>
  <c r="I877" i="41"/>
  <c r="H877" i="41"/>
  <c r="G877" i="41"/>
  <c r="J876" i="41"/>
  <c r="I876" i="41"/>
  <c r="H876" i="41"/>
  <c r="G876" i="41"/>
  <c r="J875" i="41"/>
  <c r="I875" i="41"/>
  <c r="H875" i="41"/>
  <c r="G875" i="41"/>
  <c r="J874" i="41"/>
  <c r="I874" i="41"/>
  <c r="H874" i="41"/>
  <c r="G874" i="41"/>
  <c r="J873" i="41"/>
  <c r="I873" i="41"/>
  <c r="H873" i="41"/>
  <c r="G873" i="41"/>
  <c r="J872" i="41"/>
  <c r="I872" i="41"/>
  <c r="H872" i="41"/>
  <c r="G872" i="41"/>
  <c r="J871" i="41"/>
  <c r="I871" i="41"/>
  <c r="H871" i="41"/>
  <c r="G871" i="41"/>
  <c r="J870" i="41"/>
  <c r="I870" i="41"/>
  <c r="H870" i="41"/>
  <c r="G870" i="41"/>
  <c r="J869" i="41"/>
  <c r="I869" i="41"/>
  <c r="H869" i="41"/>
  <c r="G869" i="41"/>
  <c r="J868" i="41"/>
  <c r="I868" i="41"/>
  <c r="H868" i="41"/>
  <c r="G868" i="41"/>
  <c r="J867" i="41"/>
  <c r="I867" i="41"/>
  <c r="H867" i="41"/>
  <c r="G867" i="41"/>
  <c r="J866" i="41"/>
  <c r="I866" i="41"/>
  <c r="H866" i="41"/>
  <c r="G866" i="41"/>
  <c r="J865" i="41"/>
  <c r="I865" i="41"/>
  <c r="H865" i="41"/>
  <c r="G865" i="41"/>
  <c r="J864" i="41"/>
  <c r="I864" i="41"/>
  <c r="H864" i="41"/>
  <c r="G864" i="41"/>
  <c r="J863" i="41"/>
  <c r="I863" i="41"/>
  <c r="H863" i="41"/>
  <c r="G863" i="41"/>
  <c r="J862" i="41"/>
  <c r="I862" i="41"/>
  <c r="H862" i="41"/>
  <c r="G862" i="41"/>
  <c r="J861" i="41"/>
  <c r="I861" i="41"/>
  <c r="H861" i="41"/>
  <c r="G861" i="41"/>
  <c r="J860" i="41"/>
  <c r="I860" i="41"/>
  <c r="H860" i="41"/>
  <c r="G860" i="41"/>
  <c r="J859" i="41"/>
  <c r="I859" i="41"/>
  <c r="H859" i="41"/>
  <c r="G859" i="41"/>
  <c r="J858" i="41"/>
  <c r="I858" i="41"/>
  <c r="H858" i="41"/>
  <c r="G858" i="41"/>
  <c r="J857" i="41"/>
  <c r="I857" i="41"/>
  <c r="H857" i="41"/>
  <c r="G857" i="41"/>
  <c r="J856" i="41"/>
  <c r="I856" i="41"/>
  <c r="H856" i="41"/>
  <c r="G856" i="41"/>
  <c r="J855" i="41"/>
  <c r="I855" i="41"/>
  <c r="H855" i="41"/>
  <c r="G855" i="41"/>
  <c r="J854" i="41"/>
  <c r="I854" i="41"/>
  <c r="H854" i="41"/>
  <c r="G854" i="41"/>
  <c r="J853" i="41"/>
  <c r="I853" i="41"/>
  <c r="H853" i="41"/>
  <c r="G853" i="41"/>
  <c r="J852" i="41"/>
  <c r="I852" i="41"/>
  <c r="H852" i="41"/>
  <c r="G852" i="41"/>
  <c r="J851" i="41"/>
  <c r="I851" i="41"/>
  <c r="H851" i="41"/>
  <c r="G851" i="41"/>
  <c r="J850" i="41"/>
  <c r="I850" i="41"/>
  <c r="H850" i="41"/>
  <c r="G850" i="41"/>
  <c r="J849" i="41"/>
  <c r="I849" i="41"/>
  <c r="H849" i="41"/>
  <c r="G849" i="41"/>
  <c r="J848" i="41"/>
  <c r="I848" i="41"/>
  <c r="H848" i="41"/>
  <c r="G848" i="41"/>
  <c r="J847" i="41"/>
  <c r="I847" i="41"/>
  <c r="H847" i="41"/>
  <c r="G847" i="41"/>
  <c r="J846" i="41"/>
  <c r="I846" i="41"/>
  <c r="H846" i="41"/>
  <c r="G846" i="41"/>
  <c r="J845" i="41"/>
  <c r="I845" i="41"/>
  <c r="H845" i="41"/>
  <c r="G845" i="41"/>
  <c r="J844" i="41"/>
  <c r="I844" i="41"/>
  <c r="H844" i="41"/>
  <c r="G844" i="41"/>
  <c r="J843" i="41"/>
  <c r="I843" i="41"/>
  <c r="H843" i="41"/>
  <c r="G843" i="41"/>
  <c r="J842" i="41"/>
  <c r="I842" i="41"/>
  <c r="H842" i="41"/>
  <c r="G842" i="41"/>
  <c r="J841" i="41"/>
  <c r="I841" i="41"/>
  <c r="H841" i="41"/>
  <c r="G841" i="41"/>
  <c r="J840" i="41"/>
  <c r="I840" i="41"/>
  <c r="H840" i="41"/>
  <c r="G840" i="41"/>
  <c r="J839" i="41"/>
  <c r="I839" i="41"/>
  <c r="H839" i="41"/>
  <c r="G839" i="41"/>
  <c r="J838" i="41"/>
  <c r="I838" i="41"/>
  <c r="H838" i="41"/>
  <c r="G838" i="41"/>
  <c r="J837" i="41"/>
  <c r="I837" i="41"/>
  <c r="H837" i="41"/>
  <c r="G837" i="41"/>
  <c r="J836" i="41"/>
  <c r="I836" i="41"/>
  <c r="H836" i="41"/>
  <c r="G836" i="41"/>
  <c r="J835" i="41"/>
  <c r="I835" i="41"/>
  <c r="H835" i="41"/>
  <c r="G835" i="41"/>
  <c r="J834" i="41"/>
  <c r="I834" i="41"/>
  <c r="H834" i="41"/>
  <c r="G834" i="41"/>
  <c r="J833" i="41"/>
  <c r="I833" i="41"/>
  <c r="H833" i="41"/>
  <c r="G833" i="41"/>
  <c r="J832" i="41"/>
  <c r="I832" i="41"/>
  <c r="H832" i="41"/>
  <c r="G832" i="41"/>
  <c r="J831" i="41"/>
  <c r="I831" i="41"/>
  <c r="H831" i="41"/>
  <c r="G831" i="41"/>
  <c r="J830" i="41"/>
  <c r="I830" i="41"/>
  <c r="H830" i="41"/>
  <c r="G830" i="41"/>
  <c r="J829" i="41"/>
  <c r="I829" i="41"/>
  <c r="H829" i="41"/>
  <c r="G829" i="41"/>
  <c r="J828" i="41"/>
  <c r="I828" i="41"/>
  <c r="H828" i="41"/>
  <c r="G828" i="41"/>
  <c r="J827" i="41"/>
  <c r="I827" i="41"/>
  <c r="H827" i="41"/>
  <c r="G827" i="41"/>
  <c r="J826" i="41"/>
  <c r="I826" i="41"/>
  <c r="H826" i="41"/>
  <c r="G826" i="41"/>
  <c r="J825" i="41"/>
  <c r="I825" i="41"/>
  <c r="H825" i="41"/>
  <c r="G825" i="41"/>
  <c r="J824" i="41"/>
  <c r="I824" i="41"/>
  <c r="H824" i="41"/>
  <c r="G824" i="41"/>
  <c r="J823" i="41"/>
  <c r="I823" i="41"/>
  <c r="H823" i="41"/>
  <c r="G823" i="41"/>
  <c r="J822" i="41"/>
  <c r="I822" i="41"/>
  <c r="H822" i="41"/>
  <c r="G822" i="41"/>
  <c r="J821" i="41"/>
  <c r="I821" i="41"/>
  <c r="H821" i="41"/>
  <c r="G821" i="41"/>
  <c r="J820" i="41"/>
  <c r="I820" i="41"/>
  <c r="H820" i="41"/>
  <c r="G820" i="41"/>
  <c r="J819" i="41"/>
  <c r="I819" i="41"/>
  <c r="H819" i="41"/>
  <c r="G819" i="41"/>
  <c r="J818" i="41"/>
  <c r="I818" i="41"/>
  <c r="H818" i="41"/>
  <c r="G818" i="41"/>
  <c r="J817" i="41"/>
  <c r="I817" i="41"/>
  <c r="H817" i="41"/>
  <c r="G817" i="41"/>
  <c r="J816" i="41"/>
  <c r="I816" i="41"/>
  <c r="H816" i="41"/>
  <c r="G816" i="41"/>
  <c r="J815" i="41"/>
  <c r="I815" i="41"/>
  <c r="H815" i="41"/>
  <c r="G815" i="41"/>
  <c r="J814" i="41"/>
  <c r="I814" i="41"/>
  <c r="H814" i="41"/>
  <c r="G814" i="41"/>
  <c r="J813" i="41"/>
  <c r="I813" i="41"/>
  <c r="H813" i="41"/>
  <c r="G813" i="41"/>
  <c r="J812" i="41"/>
  <c r="I812" i="41"/>
  <c r="H812" i="41"/>
  <c r="G812" i="41"/>
  <c r="J811" i="41"/>
  <c r="I811" i="41"/>
  <c r="H811" i="41"/>
  <c r="G811" i="41"/>
  <c r="J810" i="41"/>
  <c r="I810" i="41"/>
  <c r="H810" i="41"/>
  <c r="G810" i="41"/>
  <c r="J809" i="41"/>
  <c r="I809" i="41"/>
  <c r="H809" i="41"/>
  <c r="G809" i="41"/>
  <c r="J808" i="41"/>
  <c r="I808" i="41"/>
  <c r="H808" i="41"/>
  <c r="G808" i="41"/>
  <c r="J807" i="41"/>
  <c r="I807" i="41"/>
  <c r="H807" i="41"/>
  <c r="G807" i="41"/>
  <c r="J806" i="41"/>
  <c r="I806" i="41"/>
  <c r="H806" i="41"/>
  <c r="G806" i="41"/>
  <c r="J805" i="41"/>
  <c r="I805" i="41"/>
  <c r="H805" i="41"/>
  <c r="G805" i="41"/>
  <c r="J804" i="41"/>
  <c r="I804" i="41"/>
  <c r="H804" i="41"/>
  <c r="G804" i="41"/>
  <c r="J803" i="41"/>
  <c r="I803" i="41"/>
  <c r="H803" i="41"/>
  <c r="G803" i="41"/>
  <c r="J802" i="41"/>
  <c r="I802" i="41"/>
  <c r="H802" i="41"/>
  <c r="G802" i="41"/>
  <c r="J801" i="41"/>
  <c r="I801" i="41"/>
  <c r="H801" i="41"/>
  <c r="G801" i="41"/>
  <c r="J800" i="41"/>
  <c r="I800" i="41"/>
  <c r="H800" i="41"/>
  <c r="G800" i="41"/>
  <c r="J799" i="41"/>
  <c r="I799" i="41"/>
  <c r="H799" i="41"/>
  <c r="G799" i="41"/>
  <c r="J798" i="41"/>
  <c r="I798" i="41"/>
  <c r="H798" i="41"/>
  <c r="G798" i="41"/>
  <c r="J797" i="41"/>
  <c r="I797" i="41"/>
  <c r="H797" i="41"/>
  <c r="G797" i="41"/>
  <c r="J796" i="41"/>
  <c r="I796" i="41"/>
  <c r="H796" i="41"/>
  <c r="G796" i="41"/>
  <c r="J795" i="41"/>
  <c r="I795" i="41"/>
  <c r="H795" i="41"/>
  <c r="G795" i="41"/>
  <c r="J794" i="41"/>
  <c r="I794" i="41"/>
  <c r="H794" i="41"/>
  <c r="G794" i="41"/>
  <c r="J793" i="41"/>
  <c r="I793" i="41"/>
  <c r="H793" i="41"/>
  <c r="G793" i="41"/>
  <c r="J792" i="41"/>
  <c r="I792" i="41"/>
  <c r="H792" i="41"/>
  <c r="G792" i="41"/>
  <c r="J791" i="41"/>
  <c r="I791" i="41"/>
  <c r="H791" i="41"/>
  <c r="G791" i="41"/>
  <c r="J790" i="41"/>
  <c r="I790" i="41"/>
  <c r="H790" i="41"/>
  <c r="G790" i="41"/>
  <c r="J789" i="41"/>
  <c r="I789" i="41"/>
  <c r="H789" i="41"/>
  <c r="G789" i="41"/>
  <c r="J788" i="41"/>
  <c r="I788" i="41"/>
  <c r="H788" i="41"/>
  <c r="G788" i="41"/>
  <c r="J787" i="41"/>
  <c r="I787" i="41"/>
  <c r="H787" i="41"/>
  <c r="G787" i="41"/>
  <c r="J786" i="41"/>
  <c r="I786" i="41"/>
  <c r="H786" i="41"/>
  <c r="G786" i="41"/>
  <c r="J785" i="41"/>
  <c r="I785" i="41"/>
  <c r="H785" i="41"/>
  <c r="G785" i="41"/>
  <c r="J784" i="41"/>
  <c r="I784" i="41"/>
  <c r="H784" i="41"/>
  <c r="G784" i="41"/>
  <c r="J783" i="41"/>
  <c r="I783" i="41"/>
  <c r="H783" i="41"/>
  <c r="G783" i="41"/>
  <c r="J782" i="41"/>
  <c r="I782" i="41"/>
  <c r="H782" i="41"/>
  <c r="G782" i="41"/>
  <c r="J781" i="41"/>
  <c r="I781" i="41"/>
  <c r="H781" i="41"/>
  <c r="G781" i="41"/>
  <c r="J780" i="41"/>
  <c r="I780" i="41"/>
  <c r="H780" i="41"/>
  <c r="G780" i="41"/>
  <c r="J779" i="41"/>
  <c r="I779" i="41"/>
  <c r="H779" i="41"/>
  <c r="G779" i="41"/>
  <c r="J778" i="41"/>
  <c r="I778" i="41"/>
  <c r="H778" i="41"/>
  <c r="G778" i="41"/>
  <c r="J777" i="41"/>
  <c r="I777" i="41"/>
  <c r="H777" i="41"/>
  <c r="G777" i="41"/>
  <c r="J776" i="41"/>
  <c r="I776" i="41"/>
  <c r="H776" i="41"/>
  <c r="G776" i="41"/>
  <c r="J775" i="41"/>
  <c r="I775" i="41"/>
  <c r="H775" i="41"/>
  <c r="G775" i="41"/>
  <c r="J774" i="41"/>
  <c r="I774" i="41"/>
  <c r="H774" i="41"/>
  <c r="G774" i="41"/>
  <c r="J773" i="41"/>
  <c r="I773" i="41"/>
  <c r="H773" i="41"/>
  <c r="G773" i="41"/>
  <c r="J772" i="41"/>
  <c r="I772" i="41"/>
  <c r="H772" i="41"/>
  <c r="G772" i="41"/>
  <c r="J771" i="41"/>
  <c r="I771" i="41"/>
  <c r="H771" i="41"/>
  <c r="G771" i="41"/>
  <c r="J770" i="41"/>
  <c r="I770" i="41"/>
  <c r="H770" i="41"/>
  <c r="G770" i="41"/>
  <c r="J769" i="41"/>
  <c r="I769" i="41"/>
  <c r="H769" i="41"/>
  <c r="G769" i="41"/>
  <c r="J768" i="41"/>
  <c r="I768" i="41"/>
  <c r="H768" i="41"/>
  <c r="G768" i="41"/>
  <c r="J767" i="41"/>
  <c r="I767" i="41"/>
  <c r="H767" i="41"/>
  <c r="G767" i="41"/>
  <c r="J766" i="41"/>
  <c r="I766" i="41"/>
  <c r="H766" i="41"/>
  <c r="G766" i="41"/>
  <c r="J765" i="41"/>
  <c r="I765" i="41"/>
  <c r="H765" i="41"/>
  <c r="G765" i="41"/>
  <c r="J764" i="41"/>
  <c r="I764" i="41"/>
  <c r="H764" i="41"/>
  <c r="G764" i="41"/>
  <c r="J763" i="41"/>
  <c r="I763" i="41"/>
  <c r="H763" i="41"/>
  <c r="G763" i="41"/>
  <c r="J762" i="41"/>
  <c r="I762" i="41"/>
  <c r="H762" i="41"/>
  <c r="G762" i="41"/>
  <c r="J761" i="41"/>
  <c r="I761" i="41"/>
  <c r="H761" i="41"/>
  <c r="G761" i="41"/>
  <c r="J760" i="41"/>
  <c r="I760" i="41"/>
  <c r="H760" i="41"/>
  <c r="G760" i="41"/>
  <c r="J759" i="41"/>
  <c r="I759" i="41"/>
  <c r="H759" i="41"/>
  <c r="G759" i="41"/>
  <c r="J758" i="41"/>
  <c r="I758" i="41"/>
  <c r="H758" i="41"/>
  <c r="G758" i="41"/>
  <c r="J757" i="41"/>
  <c r="I757" i="41"/>
  <c r="H757" i="41"/>
  <c r="G757" i="41"/>
  <c r="J756" i="41"/>
  <c r="I756" i="41"/>
  <c r="H756" i="41"/>
  <c r="G756" i="41"/>
  <c r="J755" i="41"/>
  <c r="I755" i="41"/>
  <c r="H755" i="41"/>
  <c r="G755" i="41"/>
  <c r="J754" i="41"/>
  <c r="I754" i="41"/>
  <c r="H754" i="41"/>
  <c r="G754" i="41"/>
  <c r="J753" i="41"/>
  <c r="I753" i="41"/>
  <c r="H753" i="41"/>
  <c r="G753" i="41"/>
  <c r="J752" i="41"/>
  <c r="I752" i="41"/>
  <c r="H752" i="41"/>
  <c r="G752" i="41"/>
  <c r="J751" i="41"/>
  <c r="I751" i="41"/>
  <c r="H751" i="41"/>
  <c r="G751" i="41"/>
  <c r="J750" i="41"/>
  <c r="I750" i="41"/>
  <c r="H750" i="41"/>
  <c r="G750" i="41"/>
  <c r="J749" i="41"/>
  <c r="I749" i="41"/>
  <c r="H749" i="41"/>
  <c r="G749" i="41"/>
  <c r="J748" i="41"/>
  <c r="I748" i="41"/>
  <c r="H748" i="41"/>
  <c r="G748" i="41"/>
  <c r="J747" i="41"/>
  <c r="I747" i="41"/>
  <c r="H747" i="41"/>
  <c r="G747" i="41"/>
  <c r="J746" i="41"/>
  <c r="I746" i="41"/>
  <c r="H746" i="41"/>
  <c r="G746" i="41"/>
  <c r="J745" i="41"/>
  <c r="I745" i="41"/>
  <c r="H745" i="41"/>
  <c r="G745" i="41"/>
  <c r="J744" i="41"/>
  <c r="I744" i="41"/>
  <c r="H744" i="41"/>
  <c r="G744" i="41"/>
  <c r="J743" i="41"/>
  <c r="I743" i="41"/>
  <c r="H743" i="41"/>
  <c r="G743" i="41"/>
  <c r="J742" i="41"/>
  <c r="I742" i="41"/>
  <c r="H742" i="41"/>
  <c r="G742" i="41"/>
  <c r="J741" i="41"/>
  <c r="I741" i="41"/>
  <c r="H741" i="41"/>
  <c r="G741" i="41"/>
  <c r="J740" i="41"/>
  <c r="I740" i="41"/>
  <c r="H740" i="41"/>
  <c r="G740" i="41"/>
  <c r="J739" i="41"/>
  <c r="I739" i="41"/>
  <c r="H739" i="41"/>
  <c r="G739" i="41"/>
  <c r="J738" i="41"/>
  <c r="I738" i="41"/>
  <c r="H738" i="41"/>
  <c r="G738" i="41"/>
  <c r="J737" i="41"/>
  <c r="I737" i="41"/>
  <c r="H737" i="41"/>
  <c r="G737" i="41"/>
  <c r="J736" i="41"/>
  <c r="I736" i="41"/>
  <c r="H736" i="41"/>
  <c r="G736" i="41"/>
  <c r="J735" i="41"/>
  <c r="I735" i="41"/>
  <c r="H735" i="41"/>
  <c r="G735" i="41"/>
  <c r="J734" i="41"/>
  <c r="I734" i="41"/>
  <c r="H734" i="41"/>
  <c r="G734" i="41"/>
  <c r="J733" i="41"/>
  <c r="I733" i="41"/>
  <c r="H733" i="41"/>
  <c r="G733" i="41"/>
  <c r="J732" i="41"/>
  <c r="I732" i="41"/>
  <c r="H732" i="41"/>
  <c r="G732" i="41"/>
  <c r="J731" i="41"/>
  <c r="I731" i="41"/>
  <c r="H731" i="41"/>
  <c r="G731" i="41"/>
  <c r="J730" i="41"/>
  <c r="I730" i="41"/>
  <c r="H730" i="41"/>
  <c r="G730" i="41"/>
  <c r="J729" i="41"/>
  <c r="I729" i="41"/>
  <c r="H729" i="41"/>
  <c r="G729" i="41"/>
  <c r="J728" i="41"/>
  <c r="I728" i="41"/>
  <c r="H728" i="41"/>
  <c r="G728" i="41"/>
  <c r="J727" i="41"/>
  <c r="I727" i="41"/>
  <c r="H727" i="41"/>
  <c r="G727" i="41"/>
  <c r="J726" i="41"/>
  <c r="I726" i="41"/>
  <c r="H726" i="41"/>
  <c r="G726" i="41"/>
  <c r="J725" i="41"/>
  <c r="I725" i="41"/>
  <c r="H725" i="41"/>
  <c r="G725" i="41"/>
  <c r="J724" i="41"/>
  <c r="I724" i="41"/>
  <c r="H724" i="41"/>
  <c r="G724" i="41"/>
  <c r="J723" i="41"/>
  <c r="I723" i="41"/>
  <c r="H723" i="41"/>
  <c r="G723" i="41"/>
  <c r="J722" i="41"/>
  <c r="I722" i="41"/>
  <c r="H722" i="41"/>
  <c r="G722" i="41"/>
  <c r="J721" i="41"/>
  <c r="I721" i="41"/>
  <c r="H721" i="41"/>
  <c r="G721" i="41"/>
  <c r="J720" i="41"/>
  <c r="I720" i="41"/>
  <c r="H720" i="41"/>
  <c r="G720" i="41"/>
  <c r="J719" i="41"/>
  <c r="I719" i="41"/>
  <c r="H719" i="41"/>
  <c r="G719" i="41"/>
  <c r="J718" i="41"/>
  <c r="I718" i="41"/>
  <c r="H718" i="41"/>
  <c r="G718" i="41"/>
  <c r="J717" i="41"/>
  <c r="I717" i="41"/>
  <c r="H717" i="41"/>
  <c r="G717" i="41"/>
  <c r="J716" i="41"/>
  <c r="I716" i="41"/>
  <c r="H716" i="41"/>
  <c r="G716" i="41"/>
  <c r="J715" i="41"/>
  <c r="I715" i="41"/>
  <c r="H715" i="41"/>
  <c r="G715" i="41"/>
  <c r="J714" i="41"/>
  <c r="I714" i="41"/>
  <c r="H714" i="41"/>
  <c r="G714" i="41"/>
  <c r="J713" i="41"/>
  <c r="I713" i="41"/>
  <c r="H713" i="41"/>
  <c r="G713" i="41"/>
  <c r="J712" i="41"/>
  <c r="I712" i="41"/>
  <c r="H712" i="41"/>
  <c r="G712" i="41"/>
  <c r="J711" i="41"/>
  <c r="I711" i="41"/>
  <c r="H711" i="41"/>
  <c r="G711" i="41"/>
  <c r="J710" i="41"/>
  <c r="I710" i="41"/>
  <c r="H710" i="41"/>
  <c r="G710" i="41"/>
  <c r="J709" i="41"/>
  <c r="I709" i="41"/>
  <c r="H709" i="41"/>
  <c r="G709" i="41"/>
  <c r="J708" i="41"/>
  <c r="I708" i="41"/>
  <c r="H708" i="41"/>
  <c r="G708" i="41"/>
  <c r="J707" i="41"/>
  <c r="I707" i="41"/>
  <c r="H707" i="41"/>
  <c r="G707" i="41"/>
  <c r="J706" i="41"/>
  <c r="I706" i="41"/>
  <c r="H706" i="41"/>
  <c r="G706" i="41"/>
  <c r="J705" i="41"/>
  <c r="I705" i="41"/>
  <c r="H705" i="41"/>
  <c r="G705" i="41"/>
  <c r="J704" i="41"/>
  <c r="I704" i="41"/>
  <c r="H704" i="41"/>
  <c r="G704" i="41"/>
  <c r="J703" i="41"/>
  <c r="I703" i="41"/>
  <c r="H703" i="41"/>
  <c r="G703" i="41"/>
  <c r="J702" i="41"/>
  <c r="I702" i="41"/>
  <c r="H702" i="41"/>
  <c r="G702" i="41"/>
  <c r="J701" i="41"/>
  <c r="I701" i="41"/>
  <c r="H701" i="41"/>
  <c r="G701" i="41"/>
  <c r="J700" i="41"/>
  <c r="I700" i="41"/>
  <c r="H700" i="41"/>
  <c r="G700" i="41"/>
  <c r="J699" i="41"/>
  <c r="I699" i="41"/>
  <c r="H699" i="41"/>
  <c r="G699" i="41"/>
  <c r="J698" i="41"/>
  <c r="I698" i="41"/>
  <c r="H698" i="41"/>
  <c r="G698" i="41"/>
  <c r="J697" i="41"/>
  <c r="I697" i="41"/>
  <c r="H697" i="41"/>
  <c r="G697" i="41"/>
  <c r="J696" i="41"/>
  <c r="I696" i="41"/>
  <c r="H696" i="41"/>
  <c r="G696" i="41"/>
  <c r="J695" i="41"/>
  <c r="I695" i="41"/>
  <c r="H695" i="41"/>
  <c r="G695" i="41"/>
  <c r="J694" i="41"/>
  <c r="I694" i="41"/>
  <c r="H694" i="41"/>
  <c r="G694" i="41"/>
  <c r="J693" i="41"/>
  <c r="I693" i="41"/>
  <c r="H693" i="41"/>
  <c r="G693" i="41"/>
  <c r="J692" i="41"/>
  <c r="I692" i="41"/>
  <c r="H692" i="41"/>
  <c r="G692" i="41"/>
  <c r="J691" i="41"/>
  <c r="I691" i="41"/>
  <c r="H691" i="41"/>
  <c r="G691" i="41"/>
  <c r="J690" i="41"/>
  <c r="I690" i="41"/>
  <c r="H690" i="41"/>
  <c r="G690" i="41"/>
  <c r="J689" i="41"/>
  <c r="I689" i="41"/>
  <c r="H689" i="41"/>
  <c r="G689" i="41"/>
  <c r="J688" i="41"/>
  <c r="I688" i="41"/>
  <c r="H688" i="41"/>
  <c r="G688" i="41"/>
  <c r="J687" i="41"/>
  <c r="I687" i="41"/>
  <c r="H687" i="41"/>
  <c r="G687" i="41"/>
  <c r="J686" i="41"/>
  <c r="I686" i="41"/>
  <c r="H686" i="41"/>
  <c r="G686" i="41"/>
  <c r="J685" i="41"/>
  <c r="I685" i="41"/>
  <c r="H685" i="41"/>
  <c r="G685" i="41"/>
  <c r="J684" i="41"/>
  <c r="I684" i="41"/>
  <c r="H684" i="41"/>
  <c r="G684" i="41"/>
  <c r="J683" i="41"/>
  <c r="I683" i="41"/>
  <c r="H683" i="41"/>
  <c r="G683" i="41"/>
  <c r="J682" i="41"/>
  <c r="I682" i="41"/>
  <c r="H682" i="41"/>
  <c r="G682" i="41"/>
  <c r="J681" i="41"/>
  <c r="I681" i="41"/>
  <c r="H681" i="41"/>
  <c r="G681" i="41"/>
  <c r="J680" i="41"/>
  <c r="I680" i="41"/>
  <c r="H680" i="41"/>
  <c r="G680" i="41"/>
  <c r="J679" i="41"/>
  <c r="I679" i="41"/>
  <c r="H679" i="41"/>
  <c r="G679" i="41"/>
  <c r="J678" i="41"/>
  <c r="I678" i="41"/>
  <c r="H678" i="41"/>
  <c r="G678" i="41"/>
  <c r="J677" i="41"/>
  <c r="I677" i="41"/>
  <c r="H677" i="41"/>
  <c r="G677" i="41"/>
  <c r="J676" i="41"/>
  <c r="I676" i="41"/>
  <c r="H676" i="41"/>
  <c r="G676" i="41"/>
  <c r="J675" i="41"/>
  <c r="I675" i="41"/>
  <c r="H675" i="41"/>
  <c r="G675" i="41"/>
  <c r="J674" i="41"/>
  <c r="I674" i="41"/>
  <c r="H674" i="41"/>
  <c r="G674" i="41"/>
  <c r="J673" i="41"/>
  <c r="I673" i="41"/>
  <c r="H673" i="41"/>
  <c r="G673" i="41"/>
  <c r="J672" i="41"/>
  <c r="I672" i="41"/>
  <c r="H672" i="41"/>
  <c r="G672" i="41"/>
  <c r="J671" i="41"/>
  <c r="I671" i="41"/>
  <c r="H671" i="41"/>
  <c r="G671" i="41"/>
  <c r="J670" i="41"/>
  <c r="I670" i="41"/>
  <c r="H670" i="41"/>
  <c r="G670" i="41"/>
  <c r="J669" i="41"/>
  <c r="I669" i="41"/>
  <c r="H669" i="41"/>
  <c r="G669" i="41"/>
  <c r="J668" i="41"/>
  <c r="I668" i="41"/>
  <c r="H668" i="41"/>
  <c r="G668" i="41"/>
  <c r="J667" i="41"/>
  <c r="I667" i="41"/>
  <c r="H667" i="41"/>
  <c r="G667" i="41"/>
  <c r="J666" i="41"/>
  <c r="I666" i="41"/>
  <c r="H666" i="41"/>
  <c r="G666" i="41"/>
  <c r="J665" i="41"/>
  <c r="I665" i="41"/>
  <c r="H665" i="41"/>
  <c r="G665" i="41"/>
  <c r="J664" i="41"/>
  <c r="I664" i="41"/>
  <c r="H664" i="41"/>
  <c r="G664" i="41"/>
  <c r="J663" i="41"/>
  <c r="I663" i="41"/>
  <c r="H663" i="41"/>
  <c r="G663" i="41"/>
  <c r="J662" i="41"/>
  <c r="I662" i="41"/>
  <c r="H662" i="41"/>
  <c r="G662" i="41"/>
  <c r="J661" i="41"/>
  <c r="I661" i="41"/>
  <c r="H661" i="41"/>
  <c r="G661" i="41"/>
  <c r="J660" i="41"/>
  <c r="I660" i="41"/>
  <c r="H660" i="41"/>
  <c r="G660" i="41"/>
  <c r="J659" i="41"/>
  <c r="I659" i="41"/>
  <c r="H659" i="41"/>
  <c r="G659" i="41"/>
  <c r="J658" i="41"/>
  <c r="I658" i="41"/>
  <c r="H658" i="41"/>
  <c r="G658" i="41"/>
  <c r="J657" i="41"/>
  <c r="I657" i="41"/>
  <c r="H657" i="41"/>
  <c r="G657" i="41"/>
  <c r="J656" i="41"/>
  <c r="I656" i="41"/>
  <c r="H656" i="41"/>
  <c r="G656" i="41"/>
  <c r="J655" i="41"/>
  <c r="I655" i="41"/>
  <c r="H655" i="41"/>
  <c r="G655" i="41"/>
  <c r="J654" i="41"/>
  <c r="I654" i="41"/>
  <c r="H654" i="41"/>
  <c r="G654" i="41"/>
  <c r="J653" i="41"/>
  <c r="I653" i="41"/>
  <c r="H653" i="41"/>
  <c r="G653" i="41"/>
  <c r="J652" i="41"/>
  <c r="I652" i="41"/>
  <c r="H652" i="41"/>
  <c r="G652" i="41"/>
  <c r="J651" i="41"/>
  <c r="I651" i="41"/>
  <c r="H651" i="41"/>
  <c r="G651" i="41"/>
  <c r="J650" i="41"/>
  <c r="I650" i="41"/>
  <c r="H650" i="41"/>
  <c r="G650" i="41"/>
  <c r="J649" i="41"/>
  <c r="I649" i="41"/>
  <c r="H649" i="41"/>
  <c r="G649" i="41"/>
  <c r="J648" i="41"/>
  <c r="I648" i="41"/>
  <c r="H648" i="41"/>
  <c r="G648" i="41"/>
  <c r="J647" i="41"/>
  <c r="I647" i="41"/>
  <c r="H647" i="41"/>
  <c r="G647" i="41"/>
  <c r="J646" i="41"/>
  <c r="I646" i="41"/>
  <c r="H646" i="41"/>
  <c r="G646" i="41"/>
  <c r="J645" i="41"/>
  <c r="I645" i="41"/>
  <c r="H645" i="41"/>
  <c r="G645" i="41"/>
  <c r="J644" i="41"/>
  <c r="I644" i="41"/>
  <c r="H644" i="41"/>
  <c r="G644" i="41"/>
  <c r="J643" i="41"/>
  <c r="I643" i="41"/>
  <c r="H643" i="41"/>
  <c r="G643" i="41"/>
  <c r="J642" i="41"/>
  <c r="I642" i="41"/>
  <c r="H642" i="41"/>
  <c r="G642" i="41"/>
  <c r="J641" i="41"/>
  <c r="I641" i="41"/>
  <c r="H641" i="41"/>
  <c r="G641" i="41"/>
  <c r="J640" i="41"/>
  <c r="I640" i="41"/>
  <c r="H640" i="41"/>
  <c r="G640" i="41"/>
  <c r="J639" i="41"/>
  <c r="I639" i="41"/>
  <c r="H639" i="41"/>
  <c r="G639" i="41"/>
  <c r="J638" i="41"/>
  <c r="I638" i="41"/>
  <c r="H638" i="41"/>
  <c r="G638" i="41"/>
  <c r="J637" i="41"/>
  <c r="I637" i="41"/>
  <c r="H637" i="41"/>
  <c r="G637" i="41"/>
  <c r="J636" i="41"/>
  <c r="I636" i="41"/>
  <c r="H636" i="41"/>
  <c r="G636" i="41"/>
  <c r="J635" i="41"/>
  <c r="I635" i="41"/>
  <c r="H635" i="41"/>
  <c r="G635" i="41"/>
  <c r="J634" i="41"/>
  <c r="I634" i="41"/>
  <c r="H634" i="41"/>
  <c r="G634" i="41"/>
  <c r="J633" i="41"/>
  <c r="I633" i="41"/>
  <c r="H633" i="41"/>
  <c r="G633" i="41"/>
  <c r="J632" i="41"/>
  <c r="I632" i="41"/>
  <c r="H632" i="41"/>
  <c r="G632" i="41"/>
  <c r="J631" i="41"/>
  <c r="I631" i="41"/>
  <c r="H631" i="41"/>
  <c r="G631" i="41"/>
  <c r="J630" i="41"/>
  <c r="I630" i="41"/>
  <c r="H630" i="41"/>
  <c r="G630" i="41"/>
  <c r="J629" i="41"/>
  <c r="I629" i="41"/>
  <c r="H629" i="41"/>
  <c r="G629" i="41"/>
  <c r="J628" i="41"/>
  <c r="I628" i="41"/>
  <c r="H628" i="41"/>
  <c r="G628" i="41"/>
  <c r="J627" i="41"/>
  <c r="I627" i="41"/>
  <c r="H627" i="41"/>
  <c r="G627" i="41"/>
  <c r="J626" i="41"/>
  <c r="I626" i="41"/>
  <c r="H626" i="41"/>
  <c r="G626" i="41"/>
  <c r="J625" i="41"/>
  <c r="I625" i="41"/>
  <c r="H625" i="41"/>
  <c r="G625" i="41"/>
  <c r="J624" i="41"/>
  <c r="I624" i="41"/>
  <c r="H624" i="41"/>
  <c r="G624" i="41"/>
  <c r="J623" i="41"/>
  <c r="I623" i="41"/>
  <c r="H623" i="41"/>
  <c r="G623" i="41"/>
  <c r="J622" i="41"/>
  <c r="I622" i="41"/>
  <c r="H622" i="41"/>
  <c r="G622" i="41"/>
  <c r="J621" i="41"/>
  <c r="I621" i="41"/>
  <c r="H621" i="41"/>
  <c r="G621" i="41"/>
  <c r="J620" i="41"/>
  <c r="I620" i="41"/>
  <c r="H620" i="41"/>
  <c r="G620" i="41"/>
  <c r="J619" i="41"/>
  <c r="I619" i="41"/>
  <c r="H619" i="41"/>
  <c r="G619" i="41"/>
  <c r="J618" i="41"/>
  <c r="I618" i="41"/>
  <c r="H618" i="41"/>
  <c r="G618" i="41"/>
  <c r="J617" i="41"/>
  <c r="I617" i="41"/>
  <c r="H617" i="41"/>
  <c r="G617" i="41"/>
  <c r="J616" i="41"/>
  <c r="I616" i="41"/>
  <c r="H616" i="41"/>
  <c r="G616" i="41"/>
  <c r="J615" i="41"/>
  <c r="I615" i="41"/>
  <c r="H615" i="41"/>
  <c r="G615" i="41"/>
  <c r="J614" i="41"/>
  <c r="I614" i="41"/>
  <c r="H614" i="41"/>
  <c r="G614" i="41"/>
  <c r="J613" i="41"/>
  <c r="I613" i="41"/>
  <c r="H613" i="41"/>
  <c r="G613" i="41"/>
  <c r="J612" i="41"/>
  <c r="I612" i="41"/>
  <c r="H612" i="41"/>
  <c r="G612" i="41"/>
  <c r="J611" i="41"/>
  <c r="I611" i="41"/>
  <c r="H611" i="41"/>
  <c r="G611" i="41"/>
  <c r="J610" i="41"/>
  <c r="I610" i="41"/>
  <c r="H610" i="41"/>
  <c r="G610" i="41"/>
  <c r="J609" i="41"/>
  <c r="I609" i="41"/>
  <c r="H609" i="41"/>
  <c r="G609" i="41"/>
  <c r="J608" i="41"/>
  <c r="I608" i="41"/>
  <c r="H608" i="41"/>
  <c r="G608" i="41"/>
  <c r="J607" i="41"/>
  <c r="I607" i="41"/>
  <c r="H607" i="41"/>
  <c r="G607" i="41"/>
  <c r="J606" i="41"/>
  <c r="I606" i="41"/>
  <c r="H606" i="41"/>
  <c r="G606" i="41"/>
  <c r="J605" i="41"/>
  <c r="I605" i="41"/>
  <c r="H605" i="41"/>
  <c r="G605" i="41"/>
  <c r="J604" i="41"/>
  <c r="I604" i="41"/>
  <c r="H604" i="41"/>
  <c r="G604" i="41"/>
  <c r="J603" i="41"/>
  <c r="I603" i="41"/>
  <c r="H603" i="41"/>
  <c r="G603" i="41"/>
  <c r="J602" i="41"/>
  <c r="I602" i="41"/>
  <c r="H602" i="41"/>
  <c r="G602" i="41"/>
  <c r="J601" i="41"/>
  <c r="I601" i="41"/>
  <c r="H601" i="41"/>
  <c r="G601" i="41"/>
  <c r="J600" i="41"/>
  <c r="I600" i="41"/>
  <c r="H600" i="41"/>
  <c r="G600" i="41"/>
  <c r="J599" i="41"/>
  <c r="I599" i="41"/>
  <c r="H599" i="41"/>
  <c r="G599" i="41"/>
  <c r="J598" i="41"/>
  <c r="I598" i="41"/>
  <c r="H598" i="41"/>
  <c r="G598" i="41"/>
  <c r="J597" i="41"/>
  <c r="I597" i="41"/>
  <c r="H597" i="41"/>
  <c r="G597" i="41"/>
  <c r="J596" i="41"/>
  <c r="I596" i="41"/>
  <c r="H596" i="41"/>
  <c r="G596" i="41"/>
  <c r="J595" i="41"/>
  <c r="I595" i="41"/>
  <c r="H595" i="41"/>
  <c r="G595" i="41"/>
  <c r="J594" i="41"/>
  <c r="I594" i="41"/>
  <c r="H594" i="41"/>
  <c r="G594" i="41"/>
  <c r="J593" i="41"/>
  <c r="I593" i="41"/>
  <c r="H593" i="41"/>
  <c r="G593" i="41"/>
  <c r="J592" i="41"/>
  <c r="I592" i="41"/>
  <c r="H592" i="41"/>
  <c r="G592" i="41"/>
  <c r="J591" i="41"/>
  <c r="I591" i="41"/>
  <c r="H591" i="41"/>
  <c r="G591" i="41"/>
  <c r="J590" i="41"/>
  <c r="I590" i="41"/>
  <c r="H590" i="41"/>
  <c r="G590" i="41"/>
  <c r="J589" i="41"/>
  <c r="I589" i="41"/>
  <c r="H589" i="41"/>
  <c r="G589" i="41"/>
  <c r="J588" i="41"/>
  <c r="I588" i="41"/>
  <c r="H588" i="41"/>
  <c r="G588" i="41"/>
  <c r="J587" i="41"/>
  <c r="I587" i="41"/>
  <c r="H587" i="41"/>
  <c r="G587" i="41"/>
  <c r="J586" i="41"/>
  <c r="I586" i="41"/>
  <c r="H586" i="41"/>
  <c r="G586" i="41"/>
  <c r="J585" i="41"/>
  <c r="I585" i="41"/>
  <c r="H585" i="41"/>
  <c r="G585" i="41"/>
  <c r="J584" i="41"/>
  <c r="I584" i="41"/>
  <c r="H584" i="41"/>
  <c r="G584" i="41"/>
  <c r="J583" i="41"/>
  <c r="I583" i="41"/>
  <c r="H583" i="41"/>
  <c r="G583" i="41"/>
  <c r="J582" i="41"/>
  <c r="I582" i="41"/>
  <c r="H582" i="41"/>
  <c r="G582" i="41"/>
  <c r="J581" i="41"/>
  <c r="I581" i="41"/>
  <c r="H581" i="41"/>
  <c r="G581" i="41"/>
  <c r="J580" i="41"/>
  <c r="I580" i="41"/>
  <c r="H580" i="41"/>
  <c r="G580" i="41"/>
  <c r="J579" i="41"/>
  <c r="I579" i="41"/>
  <c r="H579" i="41"/>
  <c r="G579" i="41"/>
  <c r="J578" i="41"/>
  <c r="I578" i="41"/>
  <c r="H578" i="41"/>
  <c r="G578" i="41"/>
  <c r="J577" i="41"/>
  <c r="I577" i="41"/>
  <c r="H577" i="41"/>
  <c r="G577" i="41"/>
  <c r="J576" i="41"/>
  <c r="I576" i="41"/>
  <c r="H576" i="41"/>
  <c r="G576" i="41"/>
  <c r="J575" i="41"/>
  <c r="I575" i="41"/>
  <c r="H575" i="41"/>
  <c r="G575" i="41"/>
  <c r="J574" i="41"/>
  <c r="I574" i="41"/>
  <c r="H574" i="41"/>
  <c r="G574" i="41"/>
  <c r="J573" i="41"/>
  <c r="I573" i="41"/>
  <c r="H573" i="41"/>
  <c r="G573" i="41"/>
  <c r="J572" i="41"/>
  <c r="I572" i="41"/>
  <c r="H572" i="41"/>
  <c r="G572" i="41"/>
  <c r="J571" i="41"/>
  <c r="I571" i="41"/>
  <c r="H571" i="41"/>
  <c r="G571" i="41"/>
  <c r="J570" i="41"/>
  <c r="I570" i="41"/>
  <c r="H570" i="41"/>
  <c r="G570" i="41"/>
  <c r="J569" i="41"/>
  <c r="I569" i="41"/>
  <c r="H569" i="41"/>
  <c r="G569" i="41"/>
  <c r="J568" i="41"/>
  <c r="I568" i="41"/>
  <c r="H568" i="41"/>
  <c r="G568" i="41"/>
  <c r="J567" i="41"/>
  <c r="I567" i="41"/>
  <c r="H567" i="41"/>
  <c r="G567" i="41"/>
  <c r="J566" i="41"/>
  <c r="I566" i="41"/>
  <c r="H566" i="41"/>
  <c r="G566" i="41"/>
  <c r="J565" i="41"/>
  <c r="I565" i="41"/>
  <c r="H565" i="41"/>
  <c r="G565" i="41"/>
  <c r="J564" i="41"/>
  <c r="I564" i="41"/>
  <c r="H564" i="41"/>
  <c r="G564" i="41"/>
  <c r="J563" i="41"/>
  <c r="I563" i="41"/>
  <c r="H563" i="41"/>
  <c r="G563" i="41"/>
  <c r="J562" i="41"/>
  <c r="I562" i="41"/>
  <c r="H562" i="41"/>
  <c r="G562" i="41"/>
  <c r="J561" i="41"/>
  <c r="I561" i="41"/>
  <c r="H561" i="41"/>
  <c r="G561" i="41"/>
  <c r="J560" i="41"/>
  <c r="I560" i="41"/>
  <c r="H560" i="41"/>
  <c r="G560" i="41"/>
  <c r="J559" i="41"/>
  <c r="I559" i="41"/>
  <c r="H559" i="41"/>
  <c r="G559" i="41"/>
  <c r="J558" i="41"/>
  <c r="I558" i="41"/>
  <c r="H558" i="41"/>
  <c r="G558" i="41"/>
  <c r="J557" i="41"/>
  <c r="I557" i="41"/>
  <c r="H557" i="41"/>
  <c r="G557" i="41"/>
  <c r="J556" i="41"/>
  <c r="I556" i="41"/>
  <c r="H556" i="41"/>
  <c r="G556" i="41"/>
  <c r="J555" i="41"/>
  <c r="I555" i="41"/>
  <c r="H555" i="41"/>
  <c r="G555" i="41"/>
  <c r="J554" i="41"/>
  <c r="I554" i="41"/>
  <c r="H554" i="41"/>
  <c r="G554" i="41"/>
  <c r="J553" i="41"/>
  <c r="I553" i="41"/>
  <c r="H553" i="41"/>
  <c r="G553" i="41"/>
  <c r="J552" i="41"/>
  <c r="I552" i="41"/>
  <c r="H552" i="41"/>
  <c r="G552" i="41"/>
  <c r="J551" i="41"/>
  <c r="I551" i="41"/>
  <c r="H551" i="41"/>
  <c r="G551" i="41"/>
  <c r="J550" i="41"/>
  <c r="I550" i="41"/>
  <c r="H550" i="41"/>
  <c r="G550" i="41"/>
  <c r="J549" i="41"/>
  <c r="I549" i="41"/>
  <c r="H549" i="41"/>
  <c r="G549" i="41"/>
  <c r="J548" i="41"/>
  <c r="I548" i="41"/>
  <c r="H548" i="41"/>
  <c r="G548" i="41"/>
  <c r="J547" i="41"/>
  <c r="I547" i="41"/>
  <c r="H547" i="41"/>
  <c r="G547" i="41"/>
  <c r="J546" i="41"/>
  <c r="I546" i="41"/>
  <c r="H546" i="41"/>
  <c r="G546" i="41"/>
  <c r="J545" i="41"/>
  <c r="I545" i="41"/>
  <c r="H545" i="41"/>
  <c r="G545" i="41"/>
  <c r="J544" i="41"/>
  <c r="I544" i="41"/>
  <c r="H544" i="41"/>
  <c r="G544" i="41"/>
  <c r="J543" i="41"/>
  <c r="I543" i="41"/>
  <c r="H543" i="41"/>
  <c r="G543" i="41"/>
  <c r="J542" i="41"/>
  <c r="I542" i="41"/>
  <c r="H542" i="41"/>
  <c r="G542" i="41"/>
  <c r="J541" i="41"/>
  <c r="I541" i="41"/>
  <c r="H541" i="41"/>
  <c r="G541" i="41"/>
  <c r="J540" i="41"/>
  <c r="I540" i="41"/>
  <c r="H540" i="41"/>
  <c r="G540" i="41"/>
  <c r="J539" i="41"/>
  <c r="I539" i="41"/>
  <c r="H539" i="41"/>
  <c r="G539" i="41"/>
  <c r="J538" i="41"/>
  <c r="I538" i="41"/>
  <c r="H538" i="41"/>
  <c r="G538" i="41"/>
  <c r="J537" i="41"/>
  <c r="I537" i="41"/>
  <c r="H537" i="41"/>
  <c r="G537" i="41"/>
  <c r="J536" i="41"/>
  <c r="I536" i="41"/>
  <c r="H536" i="41"/>
  <c r="G536" i="41"/>
  <c r="J535" i="41"/>
  <c r="I535" i="41"/>
  <c r="H535" i="41"/>
  <c r="G535" i="41"/>
  <c r="J534" i="41"/>
  <c r="I534" i="41"/>
  <c r="H534" i="41"/>
  <c r="G534" i="41"/>
  <c r="J533" i="41"/>
  <c r="I533" i="41"/>
  <c r="H533" i="41"/>
  <c r="G533" i="41"/>
  <c r="J532" i="41"/>
  <c r="I532" i="41"/>
  <c r="H532" i="41"/>
  <c r="G532" i="41"/>
  <c r="J531" i="41"/>
  <c r="I531" i="41"/>
  <c r="H531" i="41"/>
  <c r="G531" i="41"/>
  <c r="J530" i="41"/>
  <c r="I530" i="41"/>
  <c r="H530" i="41"/>
  <c r="G530" i="41"/>
  <c r="J529" i="41"/>
  <c r="I529" i="41"/>
  <c r="H529" i="41"/>
  <c r="G529" i="41"/>
  <c r="J528" i="41"/>
  <c r="I528" i="41"/>
  <c r="H528" i="41"/>
  <c r="G528" i="41"/>
  <c r="J527" i="41"/>
  <c r="I527" i="41"/>
  <c r="H527" i="41"/>
  <c r="G527" i="41"/>
  <c r="J526" i="41"/>
  <c r="I526" i="41"/>
  <c r="H526" i="41"/>
  <c r="G526" i="41"/>
  <c r="J525" i="41"/>
  <c r="I525" i="41"/>
  <c r="H525" i="41"/>
  <c r="G525" i="41"/>
  <c r="J524" i="41"/>
  <c r="I524" i="41"/>
  <c r="H524" i="41"/>
  <c r="G524" i="41"/>
  <c r="J523" i="41"/>
  <c r="I523" i="41"/>
  <c r="H523" i="41"/>
  <c r="G523" i="41"/>
  <c r="J522" i="41"/>
  <c r="I522" i="41"/>
  <c r="H522" i="41"/>
  <c r="G522" i="41"/>
  <c r="J521" i="41"/>
  <c r="I521" i="41"/>
  <c r="H521" i="41"/>
  <c r="G521" i="41"/>
  <c r="J520" i="41"/>
  <c r="I520" i="41"/>
  <c r="H520" i="41"/>
  <c r="G520" i="41"/>
  <c r="J519" i="41"/>
  <c r="I519" i="41"/>
  <c r="H519" i="41"/>
  <c r="G519" i="41"/>
  <c r="J518" i="41"/>
  <c r="I518" i="41"/>
  <c r="H518" i="41"/>
  <c r="G518" i="41"/>
  <c r="J517" i="41"/>
  <c r="I517" i="41"/>
  <c r="H517" i="41"/>
  <c r="G517" i="41"/>
  <c r="J516" i="41"/>
  <c r="I516" i="41"/>
  <c r="H516" i="41"/>
  <c r="G516" i="41"/>
  <c r="J515" i="41"/>
  <c r="I515" i="41"/>
  <c r="H515" i="41"/>
  <c r="G515" i="41"/>
  <c r="J514" i="41"/>
  <c r="I514" i="41"/>
  <c r="H514" i="41"/>
  <c r="G514" i="41"/>
  <c r="J513" i="41"/>
  <c r="I513" i="41"/>
  <c r="H513" i="41"/>
  <c r="G513" i="41"/>
  <c r="J512" i="41"/>
  <c r="I512" i="41"/>
  <c r="H512" i="41"/>
  <c r="G512" i="41"/>
  <c r="J511" i="41"/>
  <c r="I511" i="41"/>
  <c r="H511" i="41"/>
  <c r="G511" i="41"/>
  <c r="J510" i="41"/>
  <c r="I510" i="41"/>
  <c r="H510" i="41"/>
  <c r="G510" i="41"/>
  <c r="J509" i="41"/>
  <c r="I509" i="41"/>
  <c r="H509" i="41"/>
  <c r="G509" i="41"/>
  <c r="J508" i="41"/>
  <c r="I508" i="41"/>
  <c r="H508" i="41"/>
  <c r="G508" i="41"/>
  <c r="J507" i="41"/>
  <c r="I507" i="41"/>
  <c r="H507" i="41"/>
  <c r="G507" i="41"/>
  <c r="J506" i="41"/>
  <c r="I506" i="41"/>
  <c r="H506" i="41"/>
  <c r="G506" i="41"/>
  <c r="J505" i="41"/>
  <c r="I505" i="41"/>
  <c r="H505" i="41"/>
  <c r="G505" i="41"/>
  <c r="J504" i="41"/>
  <c r="I504" i="41"/>
  <c r="H504" i="41"/>
  <c r="G504" i="41"/>
  <c r="J503" i="41"/>
  <c r="I503" i="41"/>
  <c r="H503" i="41"/>
  <c r="G503" i="41"/>
  <c r="J502" i="41"/>
  <c r="I502" i="41"/>
  <c r="H502" i="41"/>
  <c r="G502" i="41"/>
  <c r="J501" i="41"/>
  <c r="I501" i="41"/>
  <c r="H501" i="41"/>
  <c r="G501" i="41"/>
  <c r="J500" i="41"/>
  <c r="I500" i="41"/>
  <c r="H500" i="41"/>
  <c r="G500" i="41"/>
  <c r="J499" i="41"/>
  <c r="I499" i="41"/>
  <c r="H499" i="41"/>
  <c r="G499" i="41"/>
  <c r="J498" i="41"/>
  <c r="I498" i="41"/>
  <c r="H498" i="41"/>
  <c r="G498" i="41"/>
  <c r="J497" i="41"/>
  <c r="I497" i="41"/>
  <c r="H497" i="41"/>
  <c r="G497" i="41"/>
  <c r="J496" i="41"/>
  <c r="I496" i="41"/>
  <c r="H496" i="41"/>
  <c r="G496" i="41"/>
  <c r="J495" i="41"/>
  <c r="I495" i="41"/>
  <c r="H495" i="41"/>
  <c r="G495" i="41"/>
  <c r="J494" i="41"/>
  <c r="I494" i="41"/>
  <c r="H494" i="41"/>
  <c r="G494" i="41"/>
  <c r="J493" i="41"/>
  <c r="I493" i="41"/>
  <c r="H493" i="41"/>
  <c r="G493" i="41"/>
  <c r="J492" i="41"/>
  <c r="I492" i="41"/>
  <c r="H492" i="41"/>
  <c r="G492" i="41"/>
  <c r="J491" i="41"/>
  <c r="I491" i="41"/>
  <c r="H491" i="41"/>
  <c r="G491" i="41"/>
  <c r="J490" i="41"/>
  <c r="I490" i="41"/>
  <c r="H490" i="41"/>
  <c r="G490" i="41"/>
  <c r="J489" i="41"/>
  <c r="I489" i="41"/>
  <c r="H489" i="41"/>
  <c r="G489" i="41"/>
  <c r="J488" i="41"/>
  <c r="I488" i="41"/>
  <c r="H488" i="41"/>
  <c r="G488" i="41"/>
  <c r="J487" i="41"/>
  <c r="I487" i="41"/>
  <c r="H487" i="41"/>
  <c r="G487" i="41"/>
  <c r="J486" i="41"/>
  <c r="I486" i="41"/>
  <c r="H486" i="41"/>
  <c r="G486" i="41"/>
  <c r="J485" i="41"/>
  <c r="I485" i="41"/>
  <c r="H485" i="41"/>
  <c r="G485" i="41"/>
  <c r="J484" i="41"/>
  <c r="I484" i="41"/>
  <c r="H484" i="41"/>
  <c r="G484" i="41"/>
  <c r="J483" i="41"/>
  <c r="I483" i="41"/>
  <c r="H483" i="41"/>
  <c r="G483" i="41"/>
  <c r="J482" i="41"/>
  <c r="I482" i="41"/>
  <c r="H482" i="41"/>
  <c r="G482" i="41"/>
  <c r="J481" i="41"/>
  <c r="I481" i="41"/>
  <c r="H481" i="41"/>
  <c r="G481" i="41"/>
  <c r="J480" i="41"/>
  <c r="I480" i="41"/>
  <c r="H480" i="41"/>
  <c r="G480" i="41"/>
  <c r="J479" i="41"/>
  <c r="I479" i="41"/>
  <c r="H479" i="41"/>
  <c r="G479" i="41"/>
  <c r="J478" i="41"/>
  <c r="I478" i="41"/>
  <c r="H478" i="41"/>
  <c r="G478" i="41"/>
  <c r="J477" i="41"/>
  <c r="I477" i="41"/>
  <c r="H477" i="41"/>
  <c r="G477" i="41"/>
  <c r="J476" i="41"/>
  <c r="I476" i="41"/>
  <c r="H476" i="41"/>
  <c r="G476" i="41"/>
  <c r="J475" i="41"/>
  <c r="I475" i="41"/>
  <c r="H475" i="41"/>
  <c r="G475" i="41"/>
  <c r="J474" i="41"/>
  <c r="I474" i="41"/>
  <c r="H474" i="41"/>
  <c r="G474" i="41"/>
  <c r="J473" i="41"/>
  <c r="I473" i="41"/>
  <c r="H473" i="41"/>
  <c r="G473" i="41"/>
  <c r="J472" i="41"/>
  <c r="I472" i="41"/>
  <c r="H472" i="41"/>
  <c r="G472" i="41"/>
  <c r="J471" i="41"/>
  <c r="I471" i="41"/>
  <c r="H471" i="41"/>
  <c r="G471" i="41"/>
  <c r="J470" i="41"/>
  <c r="I470" i="41"/>
  <c r="H470" i="41"/>
  <c r="G470" i="41"/>
  <c r="J469" i="41"/>
  <c r="I469" i="41"/>
  <c r="H469" i="41"/>
  <c r="G469" i="41"/>
  <c r="J468" i="41"/>
  <c r="I468" i="41"/>
  <c r="H468" i="41"/>
  <c r="G468" i="41"/>
  <c r="J467" i="41"/>
  <c r="I467" i="41"/>
  <c r="H467" i="41"/>
  <c r="G467" i="41"/>
  <c r="J466" i="41"/>
  <c r="I466" i="41"/>
  <c r="H466" i="41"/>
  <c r="G466" i="41"/>
  <c r="J465" i="41"/>
  <c r="I465" i="41"/>
  <c r="H465" i="41"/>
  <c r="G465" i="41"/>
  <c r="J464" i="41"/>
  <c r="I464" i="41"/>
  <c r="H464" i="41"/>
  <c r="G464" i="41"/>
  <c r="J463" i="41"/>
  <c r="I463" i="41"/>
  <c r="H463" i="41"/>
  <c r="G463" i="41"/>
  <c r="J462" i="41"/>
  <c r="I462" i="41"/>
  <c r="H462" i="41"/>
  <c r="G462" i="41"/>
  <c r="J461" i="41"/>
  <c r="I461" i="41"/>
  <c r="H461" i="41"/>
  <c r="G461" i="41"/>
  <c r="J460" i="41"/>
  <c r="I460" i="41"/>
  <c r="H460" i="41"/>
  <c r="G460" i="41"/>
  <c r="J459" i="41"/>
  <c r="I459" i="41"/>
  <c r="H459" i="41"/>
  <c r="G459" i="41"/>
  <c r="J458" i="41"/>
  <c r="I458" i="41"/>
  <c r="H458" i="41"/>
  <c r="G458" i="41"/>
  <c r="J457" i="41"/>
  <c r="I457" i="41"/>
  <c r="H457" i="41"/>
  <c r="G457" i="41"/>
  <c r="J456" i="41"/>
  <c r="I456" i="41"/>
  <c r="H456" i="41"/>
  <c r="G456" i="41"/>
  <c r="J455" i="41"/>
  <c r="I455" i="41"/>
  <c r="H455" i="41"/>
  <c r="G455" i="41"/>
  <c r="J454" i="41"/>
  <c r="I454" i="41"/>
  <c r="H454" i="41"/>
  <c r="G454" i="41"/>
  <c r="J453" i="41"/>
  <c r="I453" i="41"/>
  <c r="H453" i="41"/>
  <c r="G453" i="41"/>
  <c r="J452" i="41"/>
  <c r="I452" i="41"/>
  <c r="H452" i="41"/>
  <c r="G452" i="41"/>
  <c r="J451" i="41"/>
  <c r="I451" i="41"/>
  <c r="H451" i="41"/>
  <c r="G451" i="41"/>
  <c r="J450" i="41"/>
  <c r="I450" i="41"/>
  <c r="H450" i="41"/>
  <c r="G450" i="41"/>
  <c r="J449" i="41"/>
  <c r="I449" i="41"/>
  <c r="H449" i="41"/>
  <c r="G449" i="41"/>
  <c r="J448" i="41"/>
  <c r="I448" i="41"/>
  <c r="H448" i="41"/>
  <c r="G448" i="41"/>
  <c r="J447" i="41"/>
  <c r="I447" i="41"/>
  <c r="H447" i="41"/>
  <c r="G447" i="41"/>
  <c r="J446" i="41"/>
  <c r="I446" i="41"/>
  <c r="H446" i="41"/>
  <c r="G446" i="41"/>
  <c r="J445" i="41"/>
  <c r="I445" i="41"/>
  <c r="H445" i="41"/>
  <c r="G445" i="41"/>
  <c r="J444" i="41"/>
  <c r="I444" i="41"/>
  <c r="H444" i="41"/>
  <c r="G444" i="41"/>
  <c r="J443" i="41"/>
  <c r="I443" i="41"/>
  <c r="H443" i="41"/>
  <c r="G443" i="41"/>
  <c r="J442" i="41"/>
  <c r="I442" i="41"/>
  <c r="H442" i="41"/>
  <c r="G442" i="41"/>
  <c r="J441" i="41"/>
  <c r="I441" i="41"/>
  <c r="H441" i="41"/>
  <c r="G441" i="41"/>
  <c r="J440" i="41"/>
  <c r="I440" i="41"/>
  <c r="H440" i="41"/>
  <c r="G440" i="41"/>
  <c r="J439" i="41"/>
  <c r="I439" i="41"/>
  <c r="H439" i="41"/>
  <c r="G439" i="41"/>
  <c r="J438" i="41"/>
  <c r="I438" i="41"/>
  <c r="H438" i="41"/>
  <c r="G438" i="41"/>
  <c r="J437" i="41"/>
  <c r="I437" i="41"/>
  <c r="H437" i="41"/>
  <c r="G437" i="41"/>
  <c r="J436" i="41"/>
  <c r="I436" i="41"/>
  <c r="H436" i="41"/>
  <c r="G436" i="41"/>
  <c r="J435" i="41"/>
  <c r="I435" i="41"/>
  <c r="H435" i="41"/>
  <c r="G435" i="41"/>
  <c r="J434" i="41"/>
  <c r="I434" i="41"/>
  <c r="H434" i="41"/>
  <c r="G434" i="41"/>
  <c r="J433" i="41"/>
  <c r="I433" i="41"/>
  <c r="H433" i="41"/>
  <c r="G433" i="41"/>
  <c r="J432" i="41"/>
  <c r="I432" i="41"/>
  <c r="H432" i="41"/>
  <c r="G432" i="41"/>
  <c r="J431" i="41"/>
  <c r="I431" i="41"/>
  <c r="H431" i="41"/>
  <c r="G431" i="41"/>
  <c r="J430" i="41"/>
  <c r="I430" i="41"/>
  <c r="H430" i="41"/>
  <c r="G430" i="41"/>
  <c r="J429" i="41"/>
  <c r="I429" i="41"/>
  <c r="H429" i="41"/>
  <c r="G429" i="41"/>
  <c r="J428" i="41"/>
  <c r="I428" i="41"/>
  <c r="H428" i="41"/>
  <c r="G428" i="41"/>
  <c r="J427" i="41"/>
  <c r="I427" i="41"/>
  <c r="H427" i="41"/>
  <c r="G427" i="41"/>
  <c r="J426" i="41"/>
  <c r="I426" i="41"/>
  <c r="H426" i="41"/>
  <c r="G426" i="41"/>
  <c r="J425" i="41"/>
  <c r="I425" i="41"/>
  <c r="H425" i="41"/>
  <c r="G425" i="41"/>
  <c r="J424" i="41"/>
  <c r="I424" i="41"/>
  <c r="H424" i="41"/>
  <c r="G424" i="41"/>
  <c r="J423" i="41"/>
  <c r="I423" i="41"/>
  <c r="H423" i="41"/>
  <c r="G423" i="41"/>
  <c r="J422" i="41"/>
  <c r="I422" i="41"/>
  <c r="H422" i="41"/>
  <c r="G422" i="41"/>
  <c r="J421" i="41"/>
  <c r="I421" i="41"/>
  <c r="H421" i="41"/>
  <c r="G421" i="41"/>
  <c r="J420" i="41"/>
  <c r="I420" i="41"/>
  <c r="H420" i="41"/>
  <c r="G420" i="41"/>
  <c r="J419" i="41"/>
  <c r="I419" i="41"/>
  <c r="H419" i="41"/>
  <c r="G419" i="41"/>
  <c r="J418" i="41"/>
  <c r="I418" i="41"/>
  <c r="H418" i="41"/>
  <c r="G418" i="41"/>
  <c r="J417" i="41"/>
  <c r="I417" i="41"/>
  <c r="H417" i="41"/>
  <c r="G417" i="41"/>
  <c r="J416" i="41"/>
  <c r="I416" i="41"/>
  <c r="H416" i="41"/>
  <c r="G416" i="41"/>
  <c r="J415" i="41"/>
  <c r="I415" i="41"/>
  <c r="H415" i="41"/>
  <c r="G415" i="41"/>
  <c r="J414" i="41"/>
  <c r="I414" i="41"/>
  <c r="H414" i="41"/>
  <c r="G414" i="41"/>
  <c r="J413" i="41"/>
  <c r="I413" i="41"/>
  <c r="H413" i="41"/>
  <c r="G413" i="41"/>
  <c r="J412" i="41"/>
  <c r="I412" i="41"/>
  <c r="H412" i="41"/>
  <c r="G412" i="41"/>
  <c r="J411" i="41"/>
  <c r="I411" i="41"/>
  <c r="H411" i="41"/>
  <c r="G411" i="41"/>
  <c r="J410" i="41"/>
  <c r="I410" i="41"/>
  <c r="H410" i="41"/>
  <c r="G410" i="41"/>
  <c r="J409" i="41"/>
  <c r="I409" i="41"/>
  <c r="H409" i="41"/>
  <c r="G409" i="41"/>
  <c r="J408" i="41"/>
  <c r="I408" i="41"/>
  <c r="H408" i="41"/>
  <c r="G408" i="41"/>
  <c r="J407" i="41"/>
  <c r="I407" i="41"/>
  <c r="H407" i="41"/>
  <c r="G407" i="41"/>
  <c r="J406" i="41"/>
  <c r="I406" i="41"/>
  <c r="H406" i="41"/>
  <c r="G406" i="41"/>
  <c r="J405" i="41"/>
  <c r="I405" i="41"/>
  <c r="H405" i="41"/>
  <c r="G405" i="41"/>
  <c r="J404" i="41"/>
  <c r="I404" i="41"/>
  <c r="H404" i="41"/>
  <c r="G404" i="41"/>
  <c r="J403" i="41"/>
  <c r="I403" i="41"/>
  <c r="H403" i="41"/>
  <c r="G403" i="41"/>
  <c r="J402" i="41"/>
  <c r="I402" i="41"/>
  <c r="H402" i="41"/>
  <c r="G402" i="41"/>
  <c r="J401" i="41"/>
  <c r="I401" i="41"/>
  <c r="H401" i="41"/>
  <c r="G401" i="41"/>
  <c r="J400" i="41"/>
  <c r="I400" i="41"/>
  <c r="H400" i="41"/>
  <c r="G400" i="41"/>
  <c r="J399" i="41"/>
  <c r="I399" i="41"/>
  <c r="H399" i="41"/>
  <c r="G399" i="41"/>
  <c r="J398" i="41"/>
  <c r="I398" i="41"/>
  <c r="H398" i="41"/>
  <c r="G398" i="41"/>
  <c r="J397" i="41"/>
  <c r="I397" i="41"/>
  <c r="H397" i="41"/>
  <c r="G397" i="41"/>
  <c r="J396" i="41"/>
  <c r="I396" i="41"/>
  <c r="H396" i="41"/>
  <c r="G396" i="41"/>
  <c r="J395" i="41"/>
  <c r="I395" i="41"/>
  <c r="H395" i="41"/>
  <c r="G395" i="41"/>
  <c r="J394" i="41"/>
  <c r="I394" i="41"/>
  <c r="H394" i="41"/>
  <c r="G394" i="41"/>
  <c r="J393" i="41"/>
  <c r="I393" i="41"/>
  <c r="H393" i="41"/>
  <c r="G393" i="41"/>
  <c r="J392" i="41"/>
  <c r="I392" i="41"/>
  <c r="H392" i="41"/>
  <c r="G392" i="41"/>
  <c r="J391" i="41"/>
  <c r="I391" i="41"/>
  <c r="H391" i="41"/>
  <c r="G391" i="41"/>
  <c r="J390" i="41"/>
  <c r="I390" i="41"/>
  <c r="H390" i="41"/>
  <c r="G390" i="41"/>
  <c r="J389" i="41"/>
  <c r="I389" i="41"/>
  <c r="H389" i="41"/>
  <c r="G389" i="41"/>
  <c r="J388" i="41"/>
  <c r="I388" i="41"/>
  <c r="H388" i="41"/>
  <c r="G388" i="41"/>
  <c r="J387" i="41"/>
  <c r="I387" i="41"/>
  <c r="H387" i="41"/>
  <c r="G387" i="41"/>
  <c r="J386" i="41"/>
  <c r="I386" i="41"/>
  <c r="H386" i="41"/>
  <c r="G386" i="41"/>
  <c r="J385" i="41"/>
  <c r="I385" i="41"/>
  <c r="H385" i="41"/>
  <c r="G385" i="41"/>
  <c r="J384" i="41"/>
  <c r="I384" i="41"/>
  <c r="H384" i="41"/>
  <c r="G384" i="41"/>
  <c r="J383" i="41"/>
  <c r="I383" i="41"/>
  <c r="H383" i="41"/>
  <c r="G383" i="41"/>
  <c r="J382" i="41"/>
  <c r="I382" i="41"/>
  <c r="H382" i="41"/>
  <c r="G382" i="41"/>
  <c r="J381" i="41"/>
  <c r="I381" i="41"/>
  <c r="H381" i="41"/>
  <c r="G381" i="41"/>
  <c r="J380" i="41"/>
  <c r="I380" i="41"/>
  <c r="H380" i="41"/>
  <c r="G380" i="41"/>
  <c r="J379" i="41"/>
  <c r="I379" i="41"/>
  <c r="H379" i="41"/>
  <c r="G379" i="41"/>
  <c r="J378" i="41"/>
  <c r="I378" i="41"/>
  <c r="H378" i="41"/>
  <c r="G378" i="41"/>
  <c r="J377" i="41"/>
  <c r="I377" i="41"/>
  <c r="H377" i="41"/>
  <c r="G377" i="41"/>
  <c r="J376" i="41"/>
  <c r="I376" i="41"/>
  <c r="H376" i="41"/>
  <c r="G376" i="41"/>
  <c r="J375" i="41"/>
  <c r="I375" i="41"/>
  <c r="H375" i="41"/>
  <c r="G375" i="41"/>
  <c r="J374" i="41"/>
  <c r="I374" i="41"/>
  <c r="H374" i="41"/>
  <c r="G374" i="41"/>
  <c r="J373" i="41"/>
  <c r="I373" i="41"/>
  <c r="H373" i="41"/>
  <c r="G373" i="41"/>
  <c r="J372" i="41"/>
  <c r="I372" i="41"/>
  <c r="H372" i="41"/>
  <c r="G372" i="41"/>
  <c r="J371" i="41"/>
  <c r="I371" i="41"/>
  <c r="H371" i="41"/>
  <c r="G371" i="41"/>
  <c r="J370" i="41"/>
  <c r="I370" i="41"/>
  <c r="H370" i="41"/>
  <c r="G370" i="41"/>
  <c r="J369" i="41"/>
  <c r="I369" i="41"/>
  <c r="H369" i="41"/>
  <c r="G369" i="41"/>
  <c r="J368" i="41"/>
  <c r="I368" i="41"/>
  <c r="H368" i="41"/>
  <c r="G368" i="41"/>
  <c r="J367" i="41"/>
  <c r="I367" i="41"/>
  <c r="H367" i="41"/>
  <c r="G367" i="41"/>
  <c r="J366" i="41"/>
  <c r="I366" i="41"/>
  <c r="H366" i="41"/>
  <c r="G366" i="41"/>
  <c r="J365" i="41"/>
  <c r="I365" i="41"/>
  <c r="H365" i="41"/>
  <c r="G365" i="41"/>
  <c r="J364" i="41"/>
  <c r="I364" i="41"/>
  <c r="H364" i="41"/>
  <c r="G364" i="41"/>
  <c r="J363" i="41"/>
  <c r="I363" i="41"/>
  <c r="H363" i="41"/>
  <c r="G363" i="41"/>
  <c r="J362" i="41"/>
  <c r="I362" i="41"/>
  <c r="H362" i="41"/>
  <c r="G362" i="41"/>
  <c r="J361" i="41"/>
  <c r="I361" i="41"/>
  <c r="H361" i="41"/>
  <c r="G361" i="41"/>
  <c r="J360" i="41"/>
  <c r="I360" i="41"/>
  <c r="H360" i="41"/>
  <c r="G360" i="41"/>
  <c r="J359" i="41"/>
  <c r="I359" i="41"/>
  <c r="H359" i="41"/>
  <c r="G359" i="41"/>
  <c r="J358" i="41"/>
  <c r="I358" i="41"/>
  <c r="H358" i="41"/>
  <c r="G358" i="41"/>
  <c r="J357" i="41"/>
  <c r="I357" i="41"/>
  <c r="H357" i="41"/>
  <c r="G357" i="41"/>
  <c r="J356" i="41"/>
  <c r="I356" i="41"/>
  <c r="H356" i="41"/>
  <c r="G356" i="41"/>
  <c r="J355" i="41"/>
  <c r="I355" i="41"/>
  <c r="H355" i="41"/>
  <c r="G355" i="41"/>
  <c r="J354" i="41"/>
  <c r="I354" i="41"/>
  <c r="H354" i="41"/>
  <c r="G354" i="41"/>
  <c r="J353" i="41"/>
  <c r="I353" i="41"/>
  <c r="H353" i="41"/>
  <c r="G353" i="41"/>
  <c r="J352" i="41"/>
  <c r="I352" i="41"/>
  <c r="H352" i="41"/>
  <c r="G352" i="41"/>
  <c r="J351" i="41"/>
  <c r="I351" i="41"/>
  <c r="H351" i="41"/>
  <c r="G351" i="41"/>
  <c r="J350" i="41"/>
  <c r="I350" i="41"/>
  <c r="H350" i="41"/>
  <c r="G350" i="41"/>
  <c r="J349" i="41"/>
  <c r="I349" i="41"/>
  <c r="H349" i="41"/>
  <c r="G349" i="41"/>
  <c r="J348" i="41"/>
  <c r="I348" i="41"/>
  <c r="H348" i="41"/>
  <c r="G348" i="41"/>
  <c r="J347" i="41"/>
  <c r="I347" i="41"/>
  <c r="H347" i="41"/>
  <c r="G347" i="41"/>
  <c r="J346" i="41"/>
  <c r="I346" i="41"/>
  <c r="H346" i="41"/>
  <c r="G346" i="41"/>
  <c r="J345" i="41"/>
  <c r="I345" i="41"/>
  <c r="H345" i="41"/>
  <c r="G345" i="41"/>
  <c r="J344" i="41"/>
  <c r="I344" i="41"/>
  <c r="H344" i="41"/>
  <c r="G344" i="41"/>
  <c r="J343" i="41"/>
  <c r="I343" i="41"/>
  <c r="H343" i="41"/>
  <c r="G343" i="41"/>
  <c r="J342" i="41"/>
  <c r="I342" i="41"/>
  <c r="H342" i="41"/>
  <c r="G342" i="41"/>
  <c r="J341" i="41"/>
  <c r="I341" i="41"/>
  <c r="H341" i="41"/>
  <c r="G341" i="41"/>
  <c r="J340" i="41"/>
  <c r="I340" i="41"/>
  <c r="H340" i="41"/>
  <c r="G340" i="41"/>
  <c r="J339" i="41"/>
  <c r="I339" i="41"/>
  <c r="H339" i="41"/>
  <c r="G339" i="41"/>
  <c r="J338" i="41"/>
  <c r="I338" i="41"/>
  <c r="H338" i="41"/>
  <c r="G338" i="41"/>
  <c r="J337" i="41"/>
  <c r="I337" i="41"/>
  <c r="H337" i="41"/>
  <c r="G337" i="41"/>
  <c r="J336" i="41"/>
  <c r="I336" i="41"/>
  <c r="H336" i="41"/>
  <c r="G336" i="41"/>
  <c r="J335" i="41"/>
  <c r="I335" i="41"/>
  <c r="H335" i="41"/>
  <c r="G335" i="41"/>
  <c r="J334" i="41"/>
  <c r="I334" i="41"/>
  <c r="H334" i="41"/>
  <c r="G334" i="41"/>
  <c r="J333" i="41"/>
  <c r="I333" i="41"/>
  <c r="H333" i="41"/>
  <c r="G333" i="41"/>
  <c r="J332" i="41"/>
  <c r="I332" i="41"/>
  <c r="H332" i="41"/>
  <c r="G332" i="41"/>
  <c r="J331" i="41"/>
  <c r="I331" i="41"/>
  <c r="H331" i="41"/>
  <c r="G331" i="41"/>
  <c r="J330" i="41"/>
  <c r="I330" i="41"/>
  <c r="H330" i="41"/>
  <c r="G330" i="41"/>
  <c r="J329" i="41"/>
  <c r="I329" i="41"/>
  <c r="H329" i="41"/>
  <c r="G329" i="41"/>
  <c r="J328" i="41"/>
  <c r="I328" i="41"/>
  <c r="H328" i="41"/>
  <c r="G328" i="41"/>
  <c r="J327" i="41"/>
  <c r="I327" i="41"/>
  <c r="H327" i="41"/>
  <c r="G327" i="41"/>
  <c r="J326" i="41"/>
  <c r="I326" i="41"/>
  <c r="H326" i="41"/>
  <c r="G326" i="41"/>
  <c r="J325" i="41"/>
  <c r="I325" i="41"/>
  <c r="H325" i="41"/>
  <c r="G325" i="41"/>
  <c r="J324" i="41"/>
  <c r="I324" i="41"/>
  <c r="H324" i="41"/>
  <c r="G324" i="41"/>
  <c r="J323" i="41"/>
  <c r="I323" i="41"/>
  <c r="H323" i="41"/>
  <c r="G323" i="41"/>
  <c r="J322" i="41"/>
  <c r="I322" i="41"/>
  <c r="H322" i="41"/>
  <c r="G322" i="41"/>
  <c r="J321" i="41"/>
  <c r="I321" i="41"/>
  <c r="H321" i="41"/>
  <c r="G321" i="41"/>
  <c r="J320" i="41"/>
  <c r="I320" i="41"/>
  <c r="H320" i="41"/>
  <c r="G320" i="41"/>
  <c r="J319" i="41"/>
  <c r="I319" i="41"/>
  <c r="H319" i="41"/>
  <c r="G319" i="41"/>
  <c r="J318" i="41"/>
  <c r="I318" i="41"/>
  <c r="H318" i="41"/>
  <c r="G318" i="41"/>
  <c r="J317" i="41"/>
  <c r="I317" i="41"/>
  <c r="H317" i="41"/>
  <c r="G317" i="41"/>
  <c r="J316" i="41"/>
  <c r="I316" i="41"/>
  <c r="H316" i="41"/>
  <c r="G316" i="41"/>
  <c r="J315" i="41"/>
  <c r="I315" i="41"/>
  <c r="H315" i="41"/>
  <c r="G315" i="41"/>
  <c r="J314" i="41"/>
  <c r="I314" i="41"/>
  <c r="H314" i="41"/>
  <c r="G314" i="41"/>
  <c r="J313" i="41"/>
  <c r="I313" i="41"/>
  <c r="H313" i="41"/>
  <c r="G313" i="41"/>
  <c r="J312" i="41"/>
  <c r="I312" i="41"/>
  <c r="H312" i="41"/>
  <c r="G312" i="41"/>
  <c r="J311" i="41"/>
  <c r="I311" i="41"/>
  <c r="H311" i="41"/>
  <c r="G311" i="41"/>
  <c r="J310" i="41"/>
  <c r="I310" i="41"/>
  <c r="H310" i="41"/>
  <c r="G310" i="41"/>
  <c r="J309" i="41"/>
  <c r="I309" i="41"/>
  <c r="H309" i="41"/>
  <c r="G309" i="41"/>
  <c r="J308" i="41"/>
  <c r="I308" i="41"/>
  <c r="H308" i="41"/>
  <c r="G308" i="41"/>
  <c r="J307" i="41"/>
  <c r="I307" i="41"/>
  <c r="H307" i="41"/>
  <c r="G307" i="41"/>
  <c r="J306" i="41"/>
  <c r="I306" i="41"/>
  <c r="H306" i="41"/>
  <c r="G306" i="41"/>
  <c r="J305" i="41"/>
  <c r="I305" i="41"/>
  <c r="H305" i="41"/>
  <c r="G305" i="41"/>
  <c r="J304" i="41"/>
  <c r="I304" i="41"/>
  <c r="H304" i="41"/>
  <c r="G304" i="41"/>
  <c r="J303" i="41"/>
  <c r="I303" i="41"/>
  <c r="H303" i="41"/>
  <c r="G303" i="41"/>
  <c r="J302" i="41"/>
  <c r="I302" i="41"/>
  <c r="H302" i="41"/>
  <c r="G302" i="41"/>
  <c r="J301" i="41"/>
  <c r="I301" i="41"/>
  <c r="H301" i="41"/>
  <c r="G301" i="41"/>
  <c r="J300" i="41"/>
  <c r="I300" i="41"/>
  <c r="H300" i="41"/>
  <c r="G300" i="41"/>
  <c r="J299" i="41"/>
  <c r="I299" i="41"/>
  <c r="H299" i="41"/>
  <c r="G299" i="41"/>
  <c r="J298" i="41"/>
  <c r="I298" i="41"/>
  <c r="H298" i="41"/>
  <c r="G298" i="41"/>
  <c r="J297" i="41"/>
  <c r="I297" i="41"/>
  <c r="H297" i="41"/>
  <c r="G297" i="41"/>
  <c r="J296" i="41"/>
  <c r="I296" i="41"/>
  <c r="H296" i="41"/>
  <c r="G296" i="41"/>
  <c r="J295" i="41"/>
  <c r="I295" i="41"/>
  <c r="H295" i="41"/>
  <c r="G295" i="41"/>
  <c r="J294" i="41"/>
  <c r="I294" i="41"/>
  <c r="H294" i="41"/>
  <c r="G294" i="41"/>
  <c r="J293" i="41"/>
  <c r="I293" i="41"/>
  <c r="H293" i="41"/>
  <c r="G293" i="41"/>
  <c r="J292" i="41"/>
  <c r="I292" i="41"/>
  <c r="H292" i="41"/>
  <c r="G292" i="41"/>
  <c r="J291" i="41"/>
  <c r="I291" i="41"/>
  <c r="H291" i="41"/>
  <c r="G291" i="41"/>
  <c r="J290" i="41"/>
  <c r="I290" i="41"/>
  <c r="H290" i="41"/>
  <c r="G290" i="41"/>
  <c r="J289" i="41"/>
  <c r="I289" i="41"/>
  <c r="H289" i="41"/>
  <c r="G289" i="41"/>
  <c r="J288" i="41"/>
  <c r="I288" i="41"/>
  <c r="H288" i="41"/>
  <c r="G288" i="41"/>
  <c r="J287" i="41"/>
  <c r="I287" i="41"/>
  <c r="H287" i="41"/>
  <c r="G287" i="41"/>
  <c r="J286" i="41"/>
  <c r="I286" i="41"/>
  <c r="H286" i="41"/>
  <c r="G286" i="41"/>
  <c r="J285" i="41"/>
  <c r="I285" i="41"/>
  <c r="H285" i="41"/>
  <c r="G285" i="41"/>
  <c r="J284" i="41"/>
  <c r="I284" i="41"/>
  <c r="H284" i="41"/>
  <c r="G284" i="41"/>
  <c r="J283" i="41"/>
  <c r="I283" i="41"/>
  <c r="H283" i="41"/>
  <c r="G283" i="41"/>
  <c r="J282" i="41"/>
  <c r="I282" i="41"/>
  <c r="H282" i="41"/>
  <c r="G282" i="41"/>
  <c r="J281" i="41"/>
  <c r="I281" i="41"/>
  <c r="H281" i="41"/>
  <c r="G281" i="41"/>
  <c r="J280" i="41"/>
  <c r="I280" i="41"/>
  <c r="H280" i="41"/>
  <c r="G280" i="41"/>
  <c r="J279" i="41"/>
  <c r="I279" i="41"/>
  <c r="H279" i="41"/>
  <c r="G279" i="41"/>
  <c r="J278" i="41"/>
  <c r="I278" i="41"/>
  <c r="H278" i="41"/>
  <c r="G278" i="41"/>
  <c r="J277" i="41"/>
  <c r="I277" i="41"/>
  <c r="H277" i="41"/>
  <c r="G277" i="41"/>
  <c r="J276" i="41"/>
  <c r="I276" i="41"/>
  <c r="H276" i="41"/>
  <c r="G276" i="41"/>
  <c r="J275" i="41"/>
  <c r="I275" i="41"/>
  <c r="H275" i="41"/>
  <c r="G275" i="41"/>
  <c r="J274" i="41"/>
  <c r="I274" i="41"/>
  <c r="H274" i="41"/>
  <c r="G274" i="41"/>
  <c r="J273" i="41"/>
  <c r="I273" i="41"/>
  <c r="H273" i="41"/>
  <c r="G273" i="41"/>
  <c r="J272" i="41"/>
  <c r="I272" i="41"/>
  <c r="H272" i="41"/>
  <c r="G272" i="41"/>
  <c r="J271" i="41"/>
  <c r="I271" i="41"/>
  <c r="H271" i="41"/>
  <c r="G271" i="41"/>
  <c r="J270" i="41"/>
  <c r="I270" i="41"/>
  <c r="H270" i="41"/>
  <c r="G270" i="41"/>
  <c r="J269" i="41"/>
  <c r="I269" i="41"/>
  <c r="H269" i="41"/>
  <c r="G269" i="41"/>
  <c r="J268" i="41"/>
  <c r="I268" i="41"/>
  <c r="H268" i="41"/>
  <c r="G268" i="41"/>
  <c r="J267" i="41"/>
  <c r="I267" i="41"/>
  <c r="H267" i="41"/>
  <c r="G267" i="41"/>
  <c r="J266" i="41"/>
  <c r="I266" i="41"/>
  <c r="H266" i="41"/>
  <c r="G266" i="41"/>
  <c r="J265" i="41"/>
  <c r="I265" i="41"/>
  <c r="H265" i="41"/>
  <c r="G265" i="41"/>
  <c r="J264" i="41"/>
  <c r="I264" i="41"/>
  <c r="H264" i="41"/>
  <c r="G264" i="41"/>
  <c r="J263" i="41"/>
  <c r="I263" i="41"/>
  <c r="H263" i="41"/>
  <c r="G263" i="41"/>
  <c r="J262" i="41"/>
  <c r="I262" i="41"/>
  <c r="H262" i="41"/>
  <c r="G262" i="41"/>
  <c r="J261" i="41"/>
  <c r="I261" i="41"/>
  <c r="H261" i="41"/>
  <c r="G261" i="41"/>
  <c r="J260" i="41"/>
  <c r="I260" i="41"/>
  <c r="H260" i="41"/>
  <c r="G260" i="41"/>
  <c r="J259" i="41"/>
  <c r="I259" i="41"/>
  <c r="H259" i="41"/>
  <c r="G259" i="41"/>
  <c r="J258" i="41"/>
  <c r="I258" i="41"/>
  <c r="H258" i="41"/>
  <c r="G258" i="41"/>
  <c r="J257" i="41"/>
  <c r="I257" i="41"/>
  <c r="H257" i="41"/>
  <c r="G257" i="41"/>
  <c r="J256" i="41"/>
  <c r="I256" i="41"/>
  <c r="H256" i="41"/>
  <c r="G256" i="41"/>
  <c r="J255" i="41"/>
  <c r="I255" i="41"/>
  <c r="H255" i="41"/>
  <c r="G255" i="41"/>
  <c r="J254" i="41"/>
  <c r="I254" i="41"/>
  <c r="H254" i="41"/>
  <c r="G254" i="41"/>
  <c r="J253" i="41"/>
  <c r="I253" i="41"/>
  <c r="H253" i="41"/>
  <c r="G253" i="41"/>
  <c r="J252" i="41"/>
  <c r="I252" i="41"/>
  <c r="H252" i="41"/>
  <c r="G252" i="41"/>
  <c r="J251" i="41"/>
  <c r="I251" i="41"/>
  <c r="H251" i="41"/>
  <c r="G251" i="41"/>
  <c r="J250" i="41"/>
  <c r="I250" i="41"/>
  <c r="H250" i="41"/>
  <c r="G250" i="41"/>
  <c r="J249" i="41"/>
  <c r="I249" i="41"/>
  <c r="H249" i="41"/>
  <c r="G249" i="41"/>
  <c r="J248" i="41"/>
  <c r="I248" i="41"/>
  <c r="H248" i="41"/>
  <c r="G248" i="41"/>
  <c r="J247" i="41"/>
  <c r="I247" i="41"/>
  <c r="H247" i="41"/>
  <c r="G247" i="41"/>
  <c r="J246" i="41"/>
  <c r="I246" i="41"/>
  <c r="H246" i="41"/>
  <c r="G246" i="41"/>
  <c r="J245" i="41"/>
  <c r="I245" i="41"/>
  <c r="H245" i="41"/>
  <c r="G245" i="41"/>
  <c r="J244" i="41"/>
  <c r="I244" i="41"/>
  <c r="H244" i="41"/>
  <c r="G244" i="41"/>
  <c r="J243" i="41"/>
  <c r="I243" i="41"/>
  <c r="H243" i="41"/>
  <c r="G243" i="41"/>
  <c r="J242" i="41"/>
  <c r="I242" i="41"/>
  <c r="H242" i="41"/>
  <c r="G242" i="41"/>
  <c r="J241" i="41"/>
  <c r="I241" i="41"/>
  <c r="H241" i="41"/>
  <c r="G241" i="41"/>
  <c r="J240" i="41"/>
  <c r="I240" i="41"/>
  <c r="H240" i="41"/>
  <c r="G240" i="41"/>
  <c r="J239" i="41"/>
  <c r="I239" i="41"/>
  <c r="H239" i="41"/>
  <c r="G239" i="41"/>
  <c r="J238" i="41"/>
  <c r="I238" i="41"/>
  <c r="H238" i="41"/>
  <c r="G238" i="41"/>
  <c r="J237" i="41"/>
  <c r="I237" i="41"/>
  <c r="H237" i="41"/>
  <c r="G237" i="41"/>
  <c r="J236" i="41"/>
  <c r="I236" i="41"/>
  <c r="H236" i="41"/>
  <c r="G236" i="41"/>
  <c r="J235" i="41"/>
  <c r="I235" i="41"/>
  <c r="H235" i="41"/>
  <c r="G235" i="41"/>
  <c r="J234" i="41"/>
  <c r="I234" i="41"/>
  <c r="H234" i="41"/>
  <c r="G234" i="41"/>
  <c r="J233" i="41"/>
  <c r="I233" i="41"/>
  <c r="H233" i="41"/>
  <c r="G233" i="41"/>
  <c r="J232" i="41"/>
  <c r="I232" i="41"/>
  <c r="H232" i="41"/>
  <c r="G232" i="41"/>
  <c r="J231" i="41"/>
  <c r="I231" i="41"/>
  <c r="H231" i="41"/>
  <c r="G231" i="41"/>
  <c r="J230" i="41"/>
  <c r="I230" i="41"/>
  <c r="H230" i="41"/>
  <c r="G230" i="41"/>
  <c r="J229" i="41"/>
  <c r="I229" i="41"/>
  <c r="H229" i="41"/>
  <c r="G229" i="41"/>
  <c r="J228" i="41"/>
  <c r="I228" i="41"/>
  <c r="H228" i="41"/>
  <c r="G228" i="41"/>
  <c r="J227" i="41"/>
  <c r="I227" i="41"/>
  <c r="H227" i="41"/>
  <c r="G227" i="41"/>
  <c r="J226" i="41"/>
  <c r="I226" i="41"/>
  <c r="H226" i="41"/>
  <c r="G226" i="41"/>
  <c r="J225" i="41"/>
  <c r="I225" i="41"/>
  <c r="H225" i="41"/>
  <c r="G225" i="41"/>
  <c r="J224" i="41"/>
  <c r="I224" i="41"/>
  <c r="H224" i="41"/>
  <c r="G224" i="41"/>
  <c r="J223" i="41"/>
  <c r="I223" i="41"/>
  <c r="H223" i="41"/>
  <c r="G223" i="41"/>
  <c r="J222" i="41"/>
  <c r="I222" i="41"/>
  <c r="H222" i="41"/>
  <c r="G222" i="41"/>
  <c r="J221" i="41"/>
  <c r="I221" i="41"/>
  <c r="H221" i="41"/>
  <c r="G221" i="41"/>
  <c r="J220" i="41"/>
  <c r="I220" i="41"/>
  <c r="H220" i="41"/>
  <c r="G220" i="41"/>
  <c r="J219" i="41"/>
  <c r="I219" i="41"/>
  <c r="H219" i="41"/>
  <c r="G219" i="41"/>
  <c r="J218" i="41"/>
  <c r="I218" i="41"/>
  <c r="H218" i="41"/>
  <c r="G218" i="41"/>
  <c r="J217" i="41"/>
  <c r="I217" i="41"/>
  <c r="H217" i="41"/>
  <c r="G217" i="41"/>
  <c r="J216" i="41"/>
  <c r="I216" i="41"/>
  <c r="H216" i="41"/>
  <c r="G216" i="41"/>
  <c r="J215" i="41"/>
  <c r="I215" i="41"/>
  <c r="H215" i="41"/>
  <c r="G215" i="41"/>
  <c r="J214" i="41"/>
  <c r="I214" i="41"/>
  <c r="H214" i="41"/>
  <c r="G214" i="41"/>
  <c r="J213" i="41"/>
  <c r="I213" i="41"/>
  <c r="H213" i="41"/>
  <c r="G213" i="41"/>
  <c r="J212" i="41"/>
  <c r="I212" i="41"/>
  <c r="H212" i="41"/>
  <c r="G212" i="41"/>
  <c r="J211" i="41"/>
  <c r="I211" i="41"/>
  <c r="H211" i="41"/>
  <c r="G211" i="41"/>
  <c r="J210" i="41"/>
  <c r="I210" i="41"/>
  <c r="H210" i="41"/>
  <c r="G210" i="41"/>
  <c r="J209" i="41"/>
  <c r="I209" i="41"/>
  <c r="H209" i="41"/>
  <c r="G209" i="41"/>
  <c r="J208" i="41"/>
  <c r="I208" i="41"/>
  <c r="H208" i="41"/>
  <c r="G208" i="41"/>
  <c r="J207" i="41"/>
  <c r="I207" i="41"/>
  <c r="H207" i="41"/>
  <c r="G207" i="41"/>
  <c r="J206" i="41"/>
  <c r="I206" i="41"/>
  <c r="H206" i="41"/>
  <c r="G206" i="41"/>
  <c r="J205" i="41"/>
  <c r="I205" i="41"/>
  <c r="H205" i="41"/>
  <c r="G205" i="41"/>
  <c r="J204" i="41"/>
  <c r="I204" i="41"/>
  <c r="H204" i="41"/>
  <c r="G204" i="41"/>
  <c r="J203" i="41"/>
  <c r="I203" i="41"/>
  <c r="H203" i="41"/>
  <c r="G203" i="41"/>
  <c r="J202" i="41"/>
  <c r="I202" i="41"/>
  <c r="H202" i="41"/>
  <c r="G202" i="41"/>
  <c r="J201" i="41"/>
  <c r="I201" i="41"/>
  <c r="H201" i="41"/>
  <c r="G201" i="41"/>
  <c r="J200" i="41"/>
  <c r="I200" i="41"/>
  <c r="H200" i="41"/>
  <c r="G200" i="41"/>
  <c r="J199" i="41"/>
  <c r="I199" i="41"/>
  <c r="H199" i="41"/>
  <c r="G199" i="41"/>
  <c r="J198" i="41"/>
  <c r="I198" i="41"/>
  <c r="H198" i="41"/>
  <c r="G198" i="41"/>
  <c r="J197" i="41"/>
  <c r="I197" i="41"/>
  <c r="H197" i="41"/>
  <c r="G197" i="41"/>
  <c r="J196" i="41"/>
  <c r="I196" i="41"/>
  <c r="H196" i="41"/>
  <c r="G196" i="41"/>
  <c r="J195" i="41"/>
  <c r="I195" i="41"/>
  <c r="H195" i="41"/>
  <c r="G195" i="41"/>
  <c r="J194" i="41"/>
  <c r="I194" i="41"/>
  <c r="H194" i="41"/>
  <c r="G194" i="41"/>
  <c r="J193" i="41"/>
  <c r="I193" i="41"/>
  <c r="H193" i="41"/>
  <c r="G193" i="41"/>
  <c r="J192" i="41"/>
  <c r="I192" i="41"/>
  <c r="H192" i="41"/>
  <c r="G192" i="41"/>
  <c r="J191" i="41"/>
  <c r="I191" i="41"/>
  <c r="H191" i="41"/>
  <c r="G191" i="41"/>
  <c r="J190" i="41"/>
  <c r="I190" i="41"/>
  <c r="H190" i="41"/>
  <c r="G190" i="41"/>
  <c r="J189" i="41"/>
  <c r="I189" i="41"/>
  <c r="H189" i="41"/>
  <c r="G189" i="41"/>
  <c r="J188" i="41"/>
  <c r="I188" i="41"/>
  <c r="H188" i="41"/>
  <c r="G188" i="41"/>
  <c r="J187" i="41"/>
  <c r="I187" i="41"/>
  <c r="H187" i="41"/>
  <c r="G187" i="41"/>
  <c r="J186" i="41"/>
  <c r="I186" i="41"/>
  <c r="H186" i="41"/>
  <c r="G186" i="41"/>
  <c r="J185" i="41"/>
  <c r="I185" i="41"/>
  <c r="H185" i="41"/>
  <c r="G185" i="41"/>
  <c r="J184" i="41"/>
  <c r="I184" i="41"/>
  <c r="H184" i="41"/>
  <c r="G184" i="41"/>
  <c r="J183" i="41"/>
  <c r="I183" i="41"/>
  <c r="H183" i="41"/>
  <c r="G183" i="41"/>
  <c r="J182" i="41"/>
  <c r="I182" i="41"/>
  <c r="H182" i="41"/>
  <c r="G182" i="41"/>
  <c r="J181" i="41"/>
  <c r="I181" i="41"/>
  <c r="H181" i="41"/>
  <c r="G181" i="41"/>
  <c r="J180" i="41"/>
  <c r="I180" i="41"/>
  <c r="H180" i="41"/>
  <c r="G180" i="41"/>
  <c r="J179" i="41"/>
  <c r="I179" i="41"/>
  <c r="H179" i="41"/>
  <c r="G179" i="41"/>
  <c r="J178" i="41"/>
  <c r="I178" i="41"/>
  <c r="H178" i="41"/>
  <c r="G178" i="41"/>
  <c r="J177" i="41"/>
  <c r="I177" i="41"/>
  <c r="H177" i="41"/>
  <c r="G177" i="41"/>
  <c r="J176" i="41"/>
  <c r="I176" i="41"/>
  <c r="H176" i="41"/>
  <c r="G176" i="41"/>
  <c r="J175" i="41"/>
  <c r="I175" i="41"/>
  <c r="H175" i="41"/>
  <c r="G175" i="41"/>
  <c r="J174" i="41"/>
  <c r="I174" i="41"/>
  <c r="H174" i="41"/>
  <c r="G174" i="41"/>
  <c r="J173" i="41"/>
  <c r="I173" i="41"/>
  <c r="H173" i="41"/>
  <c r="G173" i="41"/>
  <c r="J172" i="41"/>
  <c r="I172" i="41"/>
  <c r="H172" i="41"/>
  <c r="G172" i="41"/>
  <c r="J171" i="41"/>
  <c r="I171" i="41"/>
  <c r="H171" i="41"/>
  <c r="G171" i="41"/>
  <c r="J170" i="41"/>
  <c r="I170" i="41"/>
  <c r="H170" i="41"/>
  <c r="G170" i="41"/>
  <c r="J169" i="41"/>
  <c r="I169" i="41"/>
  <c r="H169" i="41"/>
  <c r="G169" i="41"/>
  <c r="J168" i="41"/>
  <c r="I168" i="41"/>
  <c r="H168" i="41"/>
  <c r="G168" i="41"/>
  <c r="J167" i="41"/>
  <c r="I167" i="41"/>
  <c r="H167" i="41"/>
  <c r="G167" i="41"/>
  <c r="J166" i="41"/>
  <c r="I166" i="41"/>
  <c r="H166" i="41"/>
  <c r="G166" i="41"/>
  <c r="J165" i="41"/>
  <c r="I165" i="41"/>
  <c r="H165" i="41"/>
  <c r="G165" i="41"/>
  <c r="J164" i="41"/>
  <c r="I164" i="41"/>
  <c r="H164" i="41"/>
  <c r="G164" i="41"/>
  <c r="J163" i="41"/>
  <c r="I163" i="41"/>
  <c r="H163" i="41"/>
  <c r="G163" i="41"/>
  <c r="J162" i="41"/>
  <c r="I162" i="41"/>
  <c r="H162" i="41"/>
  <c r="G162" i="41"/>
  <c r="J161" i="41"/>
  <c r="I161" i="41"/>
  <c r="H161" i="41"/>
  <c r="G161" i="41"/>
  <c r="J160" i="41"/>
  <c r="I160" i="41"/>
  <c r="H160" i="41"/>
  <c r="G160" i="41"/>
  <c r="J159" i="41"/>
  <c r="I159" i="41"/>
  <c r="H159" i="41"/>
  <c r="G159" i="41"/>
  <c r="J158" i="41"/>
  <c r="I158" i="41"/>
  <c r="H158" i="41"/>
  <c r="G158" i="41"/>
  <c r="J157" i="41"/>
  <c r="I157" i="41"/>
  <c r="H157" i="41"/>
  <c r="G157" i="41"/>
  <c r="J156" i="41"/>
  <c r="I156" i="41"/>
  <c r="H156" i="41"/>
  <c r="G156" i="41"/>
  <c r="J155" i="41"/>
  <c r="I155" i="41"/>
  <c r="H155" i="41"/>
  <c r="G155" i="41"/>
  <c r="J154" i="41"/>
  <c r="I154" i="41"/>
  <c r="H154" i="41"/>
  <c r="G154" i="41"/>
  <c r="J153" i="41"/>
  <c r="I153" i="41"/>
  <c r="H153" i="41"/>
  <c r="G153" i="41"/>
  <c r="J152" i="41"/>
  <c r="I152" i="41"/>
  <c r="H152" i="41"/>
  <c r="G152" i="41"/>
  <c r="J151" i="41"/>
  <c r="I151" i="41"/>
  <c r="H151" i="41"/>
  <c r="G151" i="41"/>
  <c r="J150" i="41"/>
  <c r="I150" i="41"/>
  <c r="H150" i="41"/>
  <c r="G150" i="41"/>
  <c r="J149" i="41"/>
  <c r="I149" i="41"/>
  <c r="H149" i="41"/>
  <c r="G149" i="41"/>
  <c r="J148" i="41"/>
  <c r="I148" i="41"/>
  <c r="H148" i="41"/>
  <c r="G148" i="41"/>
  <c r="J147" i="41"/>
  <c r="I147" i="41"/>
  <c r="H147" i="41"/>
  <c r="G147" i="41"/>
  <c r="J146" i="41"/>
  <c r="I146" i="41"/>
  <c r="H146" i="41"/>
  <c r="G146" i="41"/>
  <c r="J145" i="41"/>
  <c r="I145" i="41"/>
  <c r="H145" i="41"/>
  <c r="G145" i="41"/>
  <c r="J144" i="41"/>
  <c r="I144" i="41"/>
  <c r="H144" i="41"/>
  <c r="G144" i="41"/>
  <c r="J143" i="41"/>
  <c r="I143" i="41"/>
  <c r="H143" i="41"/>
  <c r="G143" i="41"/>
  <c r="J142" i="41"/>
  <c r="I142" i="41"/>
  <c r="H142" i="41"/>
  <c r="G142" i="41"/>
  <c r="J141" i="41"/>
  <c r="I141" i="41"/>
  <c r="H141" i="41"/>
  <c r="G141" i="41"/>
  <c r="J140" i="41"/>
  <c r="I140" i="41"/>
  <c r="H140" i="41"/>
  <c r="G140" i="41"/>
  <c r="J139" i="41"/>
  <c r="I139" i="41"/>
  <c r="H139" i="41"/>
  <c r="G139" i="41"/>
  <c r="J138" i="41"/>
  <c r="I138" i="41"/>
  <c r="H138" i="41"/>
  <c r="G138" i="41"/>
  <c r="J137" i="41"/>
  <c r="I137" i="41"/>
  <c r="H137" i="41"/>
  <c r="G137" i="41"/>
  <c r="J136" i="41"/>
  <c r="I136" i="41"/>
  <c r="H136" i="41"/>
  <c r="G136" i="41"/>
  <c r="J135" i="41"/>
  <c r="I135" i="41"/>
  <c r="H135" i="41"/>
  <c r="G135" i="41"/>
  <c r="J134" i="41"/>
  <c r="I134" i="41"/>
  <c r="H134" i="41"/>
  <c r="G134" i="41"/>
  <c r="J133" i="41"/>
  <c r="I133" i="41"/>
  <c r="H133" i="41"/>
  <c r="G133" i="41"/>
  <c r="J132" i="41"/>
  <c r="I132" i="41"/>
  <c r="H132" i="41"/>
  <c r="G132" i="41"/>
  <c r="J131" i="41"/>
  <c r="I131" i="41"/>
  <c r="H131" i="41"/>
  <c r="G131" i="41"/>
  <c r="J130" i="41"/>
  <c r="I130" i="41"/>
  <c r="H130" i="41"/>
  <c r="G130" i="41"/>
  <c r="J129" i="41"/>
  <c r="I129" i="41"/>
  <c r="H129" i="41"/>
  <c r="G129" i="41"/>
  <c r="J128" i="41"/>
  <c r="I128" i="41"/>
  <c r="H128" i="41"/>
  <c r="G128" i="41"/>
  <c r="J127" i="41"/>
  <c r="I127" i="41"/>
  <c r="H127" i="41"/>
  <c r="G127" i="41"/>
  <c r="J126" i="41"/>
  <c r="I126" i="41"/>
  <c r="H126" i="41"/>
  <c r="G126" i="41"/>
  <c r="J125" i="41"/>
  <c r="I125" i="41"/>
  <c r="H125" i="41"/>
  <c r="G125" i="41"/>
  <c r="J124" i="41"/>
  <c r="I124" i="41"/>
  <c r="H124" i="41"/>
  <c r="G124" i="41"/>
  <c r="J123" i="41"/>
  <c r="I123" i="41"/>
  <c r="H123" i="41"/>
  <c r="G123" i="41"/>
  <c r="J122" i="41"/>
  <c r="I122" i="41"/>
  <c r="H122" i="41"/>
  <c r="G122" i="41"/>
  <c r="J121" i="41"/>
  <c r="I121" i="41"/>
  <c r="H121" i="41"/>
  <c r="G121" i="41"/>
  <c r="J120" i="41"/>
  <c r="I120" i="41"/>
  <c r="H120" i="41"/>
  <c r="G120" i="41"/>
  <c r="J119" i="41"/>
  <c r="I119" i="41"/>
  <c r="H119" i="41"/>
  <c r="G119" i="41"/>
  <c r="J118" i="41"/>
  <c r="I118" i="41"/>
  <c r="H118" i="41"/>
  <c r="G118" i="41"/>
  <c r="J117" i="41"/>
  <c r="I117" i="41"/>
  <c r="H117" i="41"/>
  <c r="G117" i="41"/>
  <c r="J116" i="41"/>
  <c r="I116" i="41"/>
  <c r="H116" i="41"/>
  <c r="G116" i="41"/>
  <c r="J115" i="41"/>
  <c r="I115" i="41"/>
  <c r="H115" i="41"/>
  <c r="G115" i="41"/>
  <c r="J114" i="41"/>
  <c r="I114" i="41"/>
  <c r="H114" i="41"/>
  <c r="G114" i="41"/>
  <c r="J113" i="41"/>
  <c r="I113" i="41"/>
  <c r="H113" i="41"/>
  <c r="G113" i="41"/>
  <c r="J112" i="41"/>
  <c r="I112" i="41"/>
  <c r="H112" i="41"/>
  <c r="G112" i="41"/>
  <c r="J111" i="41"/>
  <c r="I111" i="41"/>
  <c r="H111" i="41"/>
  <c r="G111" i="41"/>
  <c r="J110" i="41"/>
  <c r="I110" i="41"/>
  <c r="H110" i="41"/>
  <c r="G110" i="41"/>
  <c r="J109" i="41"/>
  <c r="I109" i="41"/>
  <c r="H109" i="41"/>
  <c r="G109" i="41"/>
  <c r="J108" i="41"/>
  <c r="I108" i="41"/>
  <c r="H108" i="41"/>
  <c r="G108" i="41"/>
  <c r="J107" i="41"/>
  <c r="I107" i="41"/>
  <c r="H107" i="41"/>
  <c r="G107" i="41"/>
  <c r="J106" i="41"/>
  <c r="I106" i="41"/>
  <c r="H106" i="41"/>
  <c r="G106" i="41"/>
  <c r="J105" i="41"/>
  <c r="I105" i="41"/>
  <c r="H105" i="41"/>
  <c r="G105" i="41"/>
  <c r="J104" i="41"/>
  <c r="I104" i="41"/>
  <c r="H104" i="41"/>
  <c r="G104" i="41"/>
  <c r="J103" i="41"/>
  <c r="I103" i="41"/>
  <c r="H103" i="41"/>
  <c r="G103" i="41"/>
  <c r="J102" i="41"/>
  <c r="I102" i="41"/>
  <c r="H102" i="41"/>
  <c r="G102" i="41"/>
  <c r="J101" i="41"/>
  <c r="I101" i="41"/>
  <c r="H101" i="41"/>
  <c r="G101" i="41"/>
  <c r="J100" i="41"/>
  <c r="I100" i="41"/>
  <c r="H100" i="41"/>
  <c r="G100" i="41"/>
  <c r="J99" i="41"/>
  <c r="I99" i="41"/>
  <c r="H99" i="41"/>
  <c r="G99" i="41"/>
  <c r="J98" i="41"/>
  <c r="I98" i="41"/>
  <c r="H98" i="41"/>
  <c r="G98" i="41"/>
  <c r="J97" i="41"/>
  <c r="I97" i="41"/>
  <c r="H97" i="41"/>
  <c r="G97" i="41"/>
  <c r="J96" i="41"/>
  <c r="I96" i="41"/>
  <c r="H96" i="41"/>
  <c r="G96" i="41"/>
  <c r="J95" i="41"/>
  <c r="I95" i="41"/>
  <c r="H95" i="41"/>
  <c r="G95" i="41"/>
  <c r="J94" i="41"/>
  <c r="I94" i="41"/>
  <c r="H94" i="41"/>
  <c r="G94" i="41"/>
  <c r="J93" i="41"/>
  <c r="I93" i="41"/>
  <c r="H93" i="41"/>
  <c r="G93" i="41"/>
  <c r="J92" i="41"/>
  <c r="I92" i="41"/>
  <c r="H92" i="41"/>
  <c r="G92" i="41"/>
  <c r="J91" i="41"/>
  <c r="I91" i="41"/>
  <c r="H91" i="41"/>
  <c r="G91" i="41"/>
  <c r="J90" i="41"/>
  <c r="I90" i="41"/>
  <c r="H90" i="41"/>
  <c r="G90" i="41"/>
  <c r="J89" i="41"/>
  <c r="I89" i="41"/>
  <c r="H89" i="41"/>
  <c r="G89" i="41"/>
  <c r="J88" i="41"/>
  <c r="I88" i="41"/>
  <c r="H88" i="41"/>
  <c r="G88" i="41"/>
  <c r="J87" i="41"/>
  <c r="I87" i="41"/>
  <c r="H87" i="41"/>
  <c r="G87" i="41"/>
  <c r="J86" i="41"/>
  <c r="I86" i="41"/>
  <c r="H86" i="41"/>
  <c r="G86" i="41"/>
  <c r="J85" i="41"/>
  <c r="I85" i="41"/>
  <c r="H85" i="41"/>
  <c r="G85" i="41"/>
  <c r="J84" i="41"/>
  <c r="I84" i="41"/>
  <c r="H84" i="41"/>
  <c r="G84" i="41"/>
  <c r="J83" i="41"/>
  <c r="I83" i="41"/>
  <c r="H83" i="41"/>
  <c r="G83" i="41"/>
  <c r="J82" i="41"/>
  <c r="I82" i="41"/>
  <c r="H82" i="41"/>
  <c r="G82" i="41"/>
  <c r="J81" i="41"/>
  <c r="I81" i="41"/>
  <c r="H81" i="41"/>
  <c r="G81" i="41"/>
  <c r="J80" i="41"/>
  <c r="I80" i="41"/>
  <c r="H80" i="41"/>
  <c r="G80" i="41"/>
  <c r="J79" i="41"/>
  <c r="I79" i="41"/>
  <c r="H79" i="41"/>
  <c r="G79" i="41"/>
  <c r="J78" i="41"/>
  <c r="I78" i="41"/>
  <c r="H78" i="41"/>
  <c r="G78" i="41"/>
  <c r="J77" i="41"/>
  <c r="I77" i="41"/>
  <c r="H77" i="41"/>
  <c r="G77" i="41"/>
  <c r="J76" i="41"/>
  <c r="I76" i="41"/>
  <c r="H76" i="41"/>
  <c r="G76" i="41"/>
  <c r="J75" i="41"/>
  <c r="I75" i="41"/>
  <c r="H75" i="41"/>
  <c r="G75" i="41"/>
  <c r="J74" i="41"/>
  <c r="I74" i="41"/>
  <c r="H74" i="41"/>
  <c r="G74" i="41"/>
  <c r="J73" i="41"/>
  <c r="I73" i="41"/>
  <c r="H73" i="41"/>
  <c r="G73" i="41"/>
  <c r="J72" i="41"/>
  <c r="I72" i="41"/>
  <c r="H72" i="41"/>
  <c r="G72" i="41"/>
  <c r="J71" i="41"/>
  <c r="I71" i="41"/>
  <c r="H71" i="41"/>
  <c r="G71" i="41"/>
  <c r="J70" i="41"/>
  <c r="I70" i="41"/>
  <c r="H70" i="41"/>
  <c r="G70" i="41"/>
  <c r="J69" i="41"/>
  <c r="I69" i="41"/>
  <c r="H69" i="41"/>
  <c r="G69" i="41"/>
  <c r="J68" i="41"/>
  <c r="I68" i="41"/>
  <c r="H68" i="41"/>
  <c r="G68" i="41"/>
  <c r="J67" i="41"/>
  <c r="I67" i="41"/>
  <c r="H67" i="41"/>
  <c r="G67" i="41"/>
  <c r="J66" i="41"/>
  <c r="I66" i="41"/>
  <c r="H66" i="41"/>
  <c r="G66" i="41"/>
  <c r="J65" i="41"/>
  <c r="I65" i="41"/>
  <c r="H65" i="41"/>
  <c r="G65" i="41"/>
  <c r="J64" i="41"/>
  <c r="I64" i="41"/>
  <c r="H64" i="41"/>
  <c r="G64" i="41"/>
  <c r="J63" i="41"/>
  <c r="I63" i="41"/>
  <c r="H63" i="41"/>
  <c r="G63" i="41"/>
  <c r="J62" i="41"/>
  <c r="I62" i="41"/>
  <c r="H62" i="41"/>
  <c r="G62" i="41"/>
  <c r="J61" i="41"/>
  <c r="I61" i="41"/>
  <c r="H61" i="41"/>
  <c r="G61" i="41"/>
  <c r="J60" i="41"/>
  <c r="I60" i="41"/>
  <c r="H60" i="41"/>
  <c r="G60" i="41"/>
  <c r="J59" i="41"/>
  <c r="I59" i="41"/>
  <c r="H59" i="41"/>
  <c r="G59" i="41"/>
  <c r="J58" i="41"/>
  <c r="I58" i="41"/>
  <c r="H58" i="41"/>
  <c r="G58" i="41"/>
  <c r="J57" i="41"/>
  <c r="I57" i="41"/>
  <c r="H57" i="41"/>
  <c r="G57" i="41"/>
  <c r="J56" i="41"/>
  <c r="I56" i="41"/>
  <c r="H56" i="41"/>
  <c r="G56" i="41"/>
  <c r="J55" i="41"/>
  <c r="I55" i="41"/>
  <c r="H55" i="41"/>
  <c r="G55" i="41"/>
  <c r="J54" i="41"/>
  <c r="I54" i="41"/>
  <c r="H54" i="41"/>
  <c r="G54" i="41"/>
  <c r="J53" i="41"/>
  <c r="I53" i="41"/>
  <c r="H53" i="41"/>
  <c r="G53" i="41"/>
  <c r="J52" i="41"/>
  <c r="I52" i="41"/>
  <c r="H52" i="41"/>
  <c r="G52" i="41"/>
  <c r="J51" i="41"/>
  <c r="I51" i="41"/>
  <c r="H51" i="41"/>
  <c r="G51" i="41"/>
  <c r="J50" i="41"/>
  <c r="I50" i="41"/>
  <c r="H50" i="41"/>
  <c r="G50" i="41"/>
  <c r="J49" i="41"/>
  <c r="I49" i="41"/>
  <c r="H49" i="41"/>
  <c r="G49" i="41"/>
  <c r="J48" i="41"/>
  <c r="I48" i="41"/>
  <c r="H48" i="41"/>
  <c r="G48" i="41"/>
  <c r="J47" i="41"/>
  <c r="I47" i="41"/>
  <c r="H47" i="41"/>
  <c r="G47" i="41"/>
  <c r="J46" i="41"/>
  <c r="I46" i="41"/>
  <c r="H46" i="41"/>
  <c r="G46" i="41"/>
  <c r="J45" i="41"/>
  <c r="I45" i="41"/>
  <c r="H45" i="41"/>
  <c r="G45" i="41"/>
  <c r="J44" i="41"/>
  <c r="I44" i="41"/>
  <c r="H44" i="41"/>
  <c r="G44" i="41"/>
  <c r="J43" i="41"/>
  <c r="I43" i="41"/>
  <c r="H43" i="41"/>
  <c r="G43" i="41"/>
  <c r="J42" i="41"/>
  <c r="I42" i="41"/>
  <c r="H42" i="41"/>
  <c r="G42" i="41"/>
  <c r="J41" i="41"/>
  <c r="I41" i="41"/>
  <c r="H41" i="41"/>
  <c r="G41" i="41"/>
  <c r="J40" i="41"/>
  <c r="I40" i="41"/>
  <c r="H40" i="41"/>
  <c r="G40" i="41"/>
  <c r="J39" i="41"/>
  <c r="I39" i="41"/>
  <c r="H39" i="41"/>
  <c r="G39" i="41"/>
  <c r="J38" i="41"/>
  <c r="I38" i="41"/>
  <c r="H38" i="41"/>
  <c r="G38" i="41"/>
  <c r="J37" i="41"/>
  <c r="I37" i="41"/>
  <c r="H37" i="41"/>
  <c r="G37" i="41"/>
  <c r="J36" i="41"/>
  <c r="I36" i="41"/>
  <c r="H36" i="41"/>
  <c r="G36" i="41"/>
  <c r="J35" i="41"/>
  <c r="I35" i="41"/>
  <c r="H35" i="41"/>
  <c r="G35" i="41"/>
  <c r="J34" i="41"/>
  <c r="I34" i="41"/>
  <c r="H34" i="41"/>
  <c r="G34" i="41"/>
  <c r="J33" i="41"/>
  <c r="I33" i="41"/>
  <c r="H33" i="41"/>
  <c r="G33" i="41"/>
  <c r="J32" i="41"/>
  <c r="I32" i="41"/>
  <c r="H32" i="41"/>
  <c r="G32" i="41"/>
  <c r="J31" i="41"/>
  <c r="I31" i="41"/>
  <c r="H31" i="41"/>
  <c r="G31" i="41"/>
  <c r="J30" i="41"/>
  <c r="I30" i="41"/>
  <c r="H30" i="41"/>
  <c r="G30" i="41"/>
  <c r="J29" i="41"/>
  <c r="I29" i="41"/>
  <c r="H29" i="41"/>
  <c r="G29" i="41"/>
  <c r="J28" i="41"/>
  <c r="I28" i="41"/>
  <c r="H28" i="41"/>
  <c r="G28" i="41"/>
  <c r="J27" i="41"/>
  <c r="I27" i="41"/>
  <c r="H27" i="41"/>
  <c r="G27" i="41"/>
  <c r="J26" i="41"/>
  <c r="I26" i="41"/>
  <c r="H26" i="41"/>
  <c r="K26" i="41" s="1"/>
  <c r="G26" i="41"/>
  <c r="J25" i="41"/>
  <c r="J24" i="41" s="1" a="1"/>
  <c r="J24" i="41" s="1"/>
  <c r="I25" i="41"/>
  <c r="I24" i="41" s="1" a="1"/>
  <c r="I24" i="41" s="1"/>
  <c r="H25" i="41"/>
  <c r="G25" i="41"/>
  <c r="G24" i="41" s="1" a="1"/>
  <c r="G24" i="41" s="1"/>
  <c r="J23" i="41"/>
  <c r="I23" i="41"/>
  <c r="H23" i="41"/>
  <c r="K23" i="41" s="1"/>
  <c r="G23" i="41"/>
  <c r="J22" i="41"/>
  <c r="I22" i="41"/>
  <c r="H22" i="41"/>
  <c r="G22" i="41"/>
  <c r="J21" i="41"/>
  <c r="I21" i="41"/>
  <c r="H21" i="41"/>
  <c r="K21" i="41" s="1"/>
  <c r="G21" i="41"/>
  <c r="J20" i="41"/>
  <c r="I20" i="41"/>
  <c r="H20" i="41"/>
  <c r="K20" i="41" s="1"/>
  <c r="G20" i="41"/>
  <c r="J19" i="41"/>
  <c r="I19" i="41"/>
  <c r="H19" i="41"/>
  <c r="G19" i="41"/>
  <c r="J18" i="41"/>
  <c r="I18" i="41"/>
  <c r="H18" i="41"/>
  <c r="K18" i="41" s="1"/>
  <c r="G18" i="41"/>
  <c r="J17" i="41"/>
  <c r="I17" i="41"/>
  <c r="I16" i="41" s="1" a="1"/>
  <c r="I16" i="41" s="1"/>
  <c r="I8" i="41" s="1"/>
  <c r="H17" i="41"/>
  <c r="G17" i="41"/>
  <c r="N1015" i="44"/>
  <c r="E1015" i="44"/>
  <c r="N1014" i="44"/>
  <c r="E1014" i="44"/>
  <c r="N1013" i="44"/>
  <c r="E1013" i="44"/>
  <c r="N1012" i="44"/>
  <c r="E1012" i="44"/>
  <c r="N1011" i="44"/>
  <c r="E1011" i="44"/>
  <c r="N1010" i="44"/>
  <c r="E1010" i="44"/>
  <c r="N1009" i="44"/>
  <c r="E1009" i="44"/>
  <c r="N1008" i="44"/>
  <c r="E1008" i="44"/>
  <c r="N1007" i="44"/>
  <c r="E1007" i="44"/>
  <c r="N1006" i="44"/>
  <c r="E1006" i="44"/>
  <c r="N1005" i="44"/>
  <c r="E1005" i="44"/>
  <c r="N1004" i="44"/>
  <c r="E1004" i="44"/>
  <c r="N1003" i="44"/>
  <c r="E1003" i="44"/>
  <c r="N1002" i="44"/>
  <c r="E1002" i="44"/>
  <c r="N1001" i="44"/>
  <c r="E1001" i="44"/>
  <c r="N1000" i="44"/>
  <c r="E1000" i="44"/>
  <c r="N999" i="44"/>
  <c r="E999" i="44"/>
  <c r="N998" i="44"/>
  <c r="E998" i="44"/>
  <c r="N997" i="44"/>
  <c r="E997" i="44"/>
  <c r="N996" i="44"/>
  <c r="E996" i="44"/>
  <c r="N995" i="44"/>
  <c r="E995" i="44"/>
  <c r="N994" i="44"/>
  <c r="E994" i="44"/>
  <c r="N993" i="44"/>
  <c r="E993" i="44"/>
  <c r="N992" i="44"/>
  <c r="E992" i="44"/>
  <c r="N991" i="44"/>
  <c r="E991" i="44"/>
  <c r="N990" i="44"/>
  <c r="E990" i="44"/>
  <c r="N989" i="44"/>
  <c r="E989" i="44"/>
  <c r="N988" i="44"/>
  <c r="E988" i="44"/>
  <c r="N987" i="44"/>
  <c r="E987" i="44"/>
  <c r="N986" i="44"/>
  <c r="E986" i="44"/>
  <c r="N985" i="44"/>
  <c r="E985" i="44"/>
  <c r="N984" i="44"/>
  <c r="E984" i="44"/>
  <c r="N983" i="44"/>
  <c r="E983" i="44"/>
  <c r="N982" i="44"/>
  <c r="E982" i="44"/>
  <c r="N981" i="44"/>
  <c r="E981" i="44"/>
  <c r="N980" i="44"/>
  <c r="E980" i="44"/>
  <c r="N979" i="44"/>
  <c r="E979" i="44"/>
  <c r="N978" i="44"/>
  <c r="E978" i="44"/>
  <c r="N977" i="44"/>
  <c r="E977" i="44"/>
  <c r="N976" i="44"/>
  <c r="E976" i="44"/>
  <c r="N975" i="44"/>
  <c r="E975" i="44"/>
  <c r="N974" i="44"/>
  <c r="E974" i="44"/>
  <c r="N973" i="44"/>
  <c r="E973" i="44"/>
  <c r="N972" i="44"/>
  <c r="E972" i="44"/>
  <c r="N971" i="44"/>
  <c r="E971" i="44"/>
  <c r="N970" i="44"/>
  <c r="E970" i="44"/>
  <c r="N969" i="44"/>
  <c r="E969" i="44"/>
  <c r="N968" i="44"/>
  <c r="E968" i="44"/>
  <c r="N967" i="44"/>
  <c r="E967" i="44"/>
  <c r="N966" i="44"/>
  <c r="E966" i="44"/>
  <c r="N965" i="44"/>
  <c r="E965" i="44"/>
  <c r="N964" i="44"/>
  <c r="E964" i="44"/>
  <c r="N963" i="44"/>
  <c r="E963" i="44"/>
  <c r="N962" i="44"/>
  <c r="E962" i="44"/>
  <c r="N961" i="44"/>
  <c r="E961" i="44"/>
  <c r="N960" i="44"/>
  <c r="E960" i="44"/>
  <c r="N959" i="44"/>
  <c r="E959" i="44"/>
  <c r="N958" i="44"/>
  <c r="E958" i="44"/>
  <c r="N957" i="44"/>
  <c r="E957" i="44"/>
  <c r="N956" i="44"/>
  <c r="E956" i="44"/>
  <c r="N955" i="44"/>
  <c r="E955" i="44"/>
  <c r="N954" i="44"/>
  <c r="E954" i="44"/>
  <c r="N953" i="44"/>
  <c r="E953" i="44"/>
  <c r="N952" i="44"/>
  <c r="E952" i="44"/>
  <c r="N951" i="44"/>
  <c r="E951" i="44"/>
  <c r="N950" i="44"/>
  <c r="E950" i="44"/>
  <c r="N949" i="44"/>
  <c r="E949" i="44"/>
  <c r="N948" i="44"/>
  <c r="E948" i="44"/>
  <c r="N947" i="44"/>
  <c r="E947" i="44"/>
  <c r="N946" i="44"/>
  <c r="E946" i="44"/>
  <c r="N945" i="44"/>
  <c r="E945" i="44"/>
  <c r="N944" i="44"/>
  <c r="E944" i="44"/>
  <c r="N943" i="44"/>
  <c r="E943" i="44"/>
  <c r="N942" i="44"/>
  <c r="E942" i="44"/>
  <c r="N941" i="44"/>
  <c r="E941" i="44"/>
  <c r="N940" i="44"/>
  <c r="E940" i="44"/>
  <c r="N939" i="44"/>
  <c r="E939" i="44"/>
  <c r="N938" i="44"/>
  <c r="E938" i="44"/>
  <c r="N937" i="44"/>
  <c r="E937" i="44"/>
  <c r="N936" i="44"/>
  <c r="E936" i="44"/>
  <c r="N935" i="44"/>
  <c r="E935" i="44"/>
  <c r="N934" i="44"/>
  <c r="E934" i="44"/>
  <c r="N933" i="44"/>
  <c r="E933" i="44"/>
  <c r="N932" i="44"/>
  <c r="E932" i="44"/>
  <c r="N931" i="44"/>
  <c r="E931" i="44"/>
  <c r="N930" i="44"/>
  <c r="E930" i="44"/>
  <c r="N929" i="44"/>
  <c r="E929" i="44"/>
  <c r="N928" i="44"/>
  <c r="E928" i="44"/>
  <c r="N927" i="44"/>
  <c r="E927" i="44"/>
  <c r="N926" i="44"/>
  <c r="E926" i="44"/>
  <c r="N925" i="44"/>
  <c r="E925" i="44"/>
  <c r="N924" i="44"/>
  <c r="E924" i="44"/>
  <c r="N923" i="44"/>
  <c r="E923" i="44"/>
  <c r="N922" i="44"/>
  <c r="E922" i="44"/>
  <c r="N921" i="44"/>
  <c r="E921" i="44"/>
  <c r="N920" i="44"/>
  <c r="E920" i="44"/>
  <c r="N919" i="44"/>
  <c r="E919" i="44"/>
  <c r="N918" i="44"/>
  <c r="E918" i="44"/>
  <c r="N917" i="44"/>
  <c r="E917" i="44"/>
  <c r="N916" i="44"/>
  <c r="E916" i="44"/>
  <c r="N915" i="44"/>
  <c r="E915" i="44"/>
  <c r="N914" i="44"/>
  <c r="E914" i="44"/>
  <c r="N913" i="44"/>
  <c r="E913" i="44"/>
  <c r="N912" i="44"/>
  <c r="E912" i="44"/>
  <c r="N911" i="44"/>
  <c r="E911" i="44"/>
  <c r="N910" i="44"/>
  <c r="E910" i="44"/>
  <c r="N909" i="44"/>
  <c r="E909" i="44"/>
  <c r="N908" i="44"/>
  <c r="E908" i="44"/>
  <c r="N907" i="44"/>
  <c r="E907" i="44"/>
  <c r="N906" i="44"/>
  <c r="E906" i="44"/>
  <c r="N905" i="44"/>
  <c r="E905" i="44"/>
  <c r="N904" i="44"/>
  <c r="E904" i="44"/>
  <c r="N903" i="44"/>
  <c r="E903" i="44"/>
  <c r="N902" i="44"/>
  <c r="E902" i="44"/>
  <c r="N901" i="44"/>
  <c r="E901" i="44"/>
  <c r="N900" i="44"/>
  <c r="E900" i="44"/>
  <c r="N899" i="44"/>
  <c r="E899" i="44"/>
  <c r="N898" i="44"/>
  <c r="E898" i="44"/>
  <c r="N897" i="44"/>
  <c r="E897" i="44"/>
  <c r="N896" i="44"/>
  <c r="E896" i="44"/>
  <c r="N895" i="44"/>
  <c r="E895" i="44"/>
  <c r="N894" i="44"/>
  <c r="E894" i="44"/>
  <c r="N893" i="44"/>
  <c r="E893" i="44"/>
  <c r="N892" i="44"/>
  <c r="E892" i="44"/>
  <c r="N891" i="44"/>
  <c r="E891" i="44"/>
  <c r="N890" i="44"/>
  <c r="E890" i="44"/>
  <c r="N889" i="44"/>
  <c r="E889" i="44"/>
  <c r="N888" i="44"/>
  <c r="E888" i="44"/>
  <c r="N887" i="44"/>
  <c r="E887" i="44"/>
  <c r="N886" i="44"/>
  <c r="E886" i="44"/>
  <c r="N885" i="44"/>
  <c r="E885" i="44"/>
  <c r="N884" i="44"/>
  <c r="E884" i="44"/>
  <c r="N883" i="44"/>
  <c r="E883" i="44"/>
  <c r="N882" i="44"/>
  <c r="E882" i="44"/>
  <c r="N881" i="44"/>
  <c r="E881" i="44"/>
  <c r="N880" i="44"/>
  <c r="E880" i="44"/>
  <c r="N879" i="44"/>
  <c r="E879" i="44"/>
  <c r="N878" i="44"/>
  <c r="E878" i="44"/>
  <c r="N877" i="44"/>
  <c r="E877" i="44"/>
  <c r="N876" i="44"/>
  <c r="E876" i="44"/>
  <c r="N875" i="44"/>
  <c r="E875" i="44"/>
  <c r="N874" i="44"/>
  <c r="E874" i="44"/>
  <c r="N873" i="44"/>
  <c r="E873" i="44"/>
  <c r="N872" i="44"/>
  <c r="E872" i="44"/>
  <c r="N871" i="44"/>
  <c r="E871" i="44"/>
  <c r="N870" i="44"/>
  <c r="E870" i="44"/>
  <c r="N869" i="44"/>
  <c r="E869" i="44"/>
  <c r="N868" i="44"/>
  <c r="E868" i="44"/>
  <c r="N867" i="44"/>
  <c r="E867" i="44"/>
  <c r="N866" i="44"/>
  <c r="E866" i="44"/>
  <c r="N865" i="44"/>
  <c r="E865" i="44"/>
  <c r="N864" i="44"/>
  <c r="E864" i="44"/>
  <c r="N863" i="44"/>
  <c r="E863" i="44"/>
  <c r="N862" i="44"/>
  <c r="E862" i="44"/>
  <c r="N861" i="44"/>
  <c r="E861" i="44"/>
  <c r="N860" i="44"/>
  <c r="E860" i="44"/>
  <c r="N859" i="44"/>
  <c r="E859" i="44"/>
  <c r="N858" i="44"/>
  <c r="E858" i="44"/>
  <c r="N857" i="44"/>
  <c r="E857" i="44"/>
  <c r="N856" i="44"/>
  <c r="E856" i="44"/>
  <c r="N855" i="44"/>
  <c r="E855" i="44"/>
  <c r="N854" i="44"/>
  <c r="E854" i="44"/>
  <c r="N853" i="44"/>
  <c r="E853" i="44"/>
  <c r="N852" i="44"/>
  <c r="E852" i="44"/>
  <c r="N851" i="44"/>
  <c r="E851" i="44"/>
  <c r="N850" i="44"/>
  <c r="E850" i="44"/>
  <c r="N849" i="44"/>
  <c r="E849" i="44"/>
  <c r="N848" i="44"/>
  <c r="E848" i="44"/>
  <c r="N847" i="44"/>
  <c r="E847" i="44"/>
  <c r="N846" i="44"/>
  <c r="E846" i="44"/>
  <c r="N845" i="44"/>
  <c r="E845" i="44"/>
  <c r="N844" i="44"/>
  <c r="E844" i="44"/>
  <c r="N843" i="44"/>
  <c r="E843" i="44"/>
  <c r="N842" i="44"/>
  <c r="E842" i="44"/>
  <c r="N841" i="44"/>
  <c r="E841" i="44"/>
  <c r="N840" i="44"/>
  <c r="E840" i="44"/>
  <c r="N839" i="44"/>
  <c r="E839" i="44"/>
  <c r="N838" i="44"/>
  <c r="E838" i="44"/>
  <c r="N837" i="44"/>
  <c r="E837" i="44"/>
  <c r="N836" i="44"/>
  <c r="E836" i="44"/>
  <c r="N835" i="44"/>
  <c r="E835" i="44"/>
  <c r="N834" i="44"/>
  <c r="E834" i="44"/>
  <c r="N833" i="44"/>
  <c r="E833" i="44"/>
  <c r="N832" i="44"/>
  <c r="E832" i="44"/>
  <c r="N831" i="44"/>
  <c r="E831" i="44"/>
  <c r="N830" i="44"/>
  <c r="E830" i="44"/>
  <c r="N829" i="44"/>
  <c r="E829" i="44"/>
  <c r="N828" i="44"/>
  <c r="E828" i="44"/>
  <c r="N827" i="44"/>
  <c r="E827" i="44"/>
  <c r="N826" i="44"/>
  <c r="E826" i="44"/>
  <c r="N825" i="44"/>
  <c r="E825" i="44"/>
  <c r="N824" i="44"/>
  <c r="E824" i="44"/>
  <c r="N823" i="44"/>
  <c r="E823" i="44"/>
  <c r="N822" i="44"/>
  <c r="E822" i="44"/>
  <c r="N821" i="44"/>
  <c r="E821" i="44"/>
  <c r="N820" i="44"/>
  <c r="E820" i="44"/>
  <c r="N819" i="44"/>
  <c r="E819" i="44"/>
  <c r="N818" i="44"/>
  <c r="E818" i="44"/>
  <c r="N817" i="44"/>
  <c r="E817" i="44"/>
  <c r="N816" i="44"/>
  <c r="E816" i="44"/>
  <c r="N815" i="44"/>
  <c r="E815" i="44"/>
  <c r="N814" i="44"/>
  <c r="E814" i="44"/>
  <c r="N813" i="44"/>
  <c r="E813" i="44"/>
  <c r="N812" i="44"/>
  <c r="E812" i="44"/>
  <c r="N811" i="44"/>
  <c r="E811" i="44"/>
  <c r="N810" i="44"/>
  <c r="E810" i="44"/>
  <c r="N809" i="44"/>
  <c r="E809" i="44"/>
  <c r="N808" i="44"/>
  <c r="E808" i="44"/>
  <c r="N807" i="44"/>
  <c r="E807" i="44"/>
  <c r="N806" i="44"/>
  <c r="E806" i="44"/>
  <c r="N805" i="44"/>
  <c r="E805" i="44"/>
  <c r="N804" i="44"/>
  <c r="E804" i="44"/>
  <c r="N803" i="44"/>
  <c r="E803" i="44"/>
  <c r="N802" i="44"/>
  <c r="E802" i="44"/>
  <c r="N801" i="44"/>
  <c r="E801" i="44"/>
  <c r="N800" i="44"/>
  <c r="E800" i="44"/>
  <c r="N799" i="44"/>
  <c r="E799" i="44"/>
  <c r="N798" i="44"/>
  <c r="E798" i="44"/>
  <c r="N797" i="44"/>
  <c r="E797" i="44"/>
  <c r="N796" i="44"/>
  <c r="E796" i="44"/>
  <c r="N795" i="44"/>
  <c r="E795" i="44"/>
  <c r="N794" i="44"/>
  <c r="E794" i="44"/>
  <c r="N793" i="44"/>
  <c r="E793" i="44"/>
  <c r="N792" i="44"/>
  <c r="E792" i="44"/>
  <c r="N791" i="44"/>
  <c r="E791" i="44"/>
  <c r="N790" i="44"/>
  <c r="E790" i="44"/>
  <c r="N789" i="44"/>
  <c r="E789" i="44"/>
  <c r="N788" i="44"/>
  <c r="E788" i="44"/>
  <c r="N787" i="44"/>
  <c r="E787" i="44"/>
  <c r="N786" i="44"/>
  <c r="E786" i="44"/>
  <c r="N785" i="44"/>
  <c r="E785" i="44"/>
  <c r="N784" i="44"/>
  <c r="E784" i="44"/>
  <c r="N783" i="44"/>
  <c r="E783" i="44"/>
  <c r="N782" i="44"/>
  <c r="E782" i="44"/>
  <c r="N781" i="44"/>
  <c r="E781" i="44"/>
  <c r="N780" i="44"/>
  <c r="E780" i="44"/>
  <c r="N779" i="44"/>
  <c r="E779" i="44"/>
  <c r="N778" i="44"/>
  <c r="E778" i="44"/>
  <c r="N777" i="44"/>
  <c r="E777" i="44"/>
  <c r="N776" i="44"/>
  <c r="E776" i="44"/>
  <c r="N775" i="44"/>
  <c r="E775" i="44"/>
  <c r="N774" i="44"/>
  <c r="E774" i="44"/>
  <c r="N773" i="44"/>
  <c r="E773" i="44"/>
  <c r="N772" i="44"/>
  <c r="E772" i="44"/>
  <c r="N771" i="44"/>
  <c r="E771" i="44"/>
  <c r="N770" i="44"/>
  <c r="E770" i="44"/>
  <c r="N769" i="44"/>
  <c r="E769" i="44"/>
  <c r="N768" i="44"/>
  <c r="E768" i="44"/>
  <c r="N767" i="44"/>
  <c r="E767" i="44"/>
  <c r="N766" i="44"/>
  <c r="E766" i="44"/>
  <c r="N765" i="44"/>
  <c r="E765" i="44"/>
  <c r="N764" i="44"/>
  <c r="E764" i="44"/>
  <c r="N763" i="44"/>
  <c r="E763" i="44"/>
  <c r="N762" i="44"/>
  <c r="E762" i="44"/>
  <c r="N761" i="44"/>
  <c r="E761" i="44"/>
  <c r="N760" i="44"/>
  <c r="E760" i="44"/>
  <c r="N759" i="44"/>
  <c r="E759" i="44"/>
  <c r="N758" i="44"/>
  <c r="E758" i="44"/>
  <c r="N757" i="44"/>
  <c r="E757" i="44"/>
  <c r="N756" i="44"/>
  <c r="E756" i="44"/>
  <c r="N755" i="44"/>
  <c r="E755" i="44"/>
  <c r="N754" i="44"/>
  <c r="E754" i="44"/>
  <c r="N753" i="44"/>
  <c r="E753" i="44"/>
  <c r="N752" i="44"/>
  <c r="E752" i="44"/>
  <c r="N751" i="44"/>
  <c r="E751" i="44"/>
  <c r="N750" i="44"/>
  <c r="E750" i="44"/>
  <c r="N749" i="44"/>
  <c r="E749" i="44"/>
  <c r="N748" i="44"/>
  <c r="E748" i="44"/>
  <c r="N747" i="44"/>
  <c r="E747" i="44"/>
  <c r="N746" i="44"/>
  <c r="E746" i="44"/>
  <c r="N745" i="44"/>
  <c r="E745" i="44"/>
  <c r="N744" i="44"/>
  <c r="E744" i="44"/>
  <c r="N743" i="44"/>
  <c r="E743" i="44"/>
  <c r="N742" i="44"/>
  <c r="E742" i="44"/>
  <c r="N741" i="44"/>
  <c r="E741" i="44"/>
  <c r="N740" i="44"/>
  <c r="E740" i="44"/>
  <c r="N739" i="44"/>
  <c r="E739" i="44"/>
  <c r="N738" i="44"/>
  <c r="E738" i="44"/>
  <c r="N737" i="44"/>
  <c r="E737" i="44"/>
  <c r="N736" i="44"/>
  <c r="E736" i="44"/>
  <c r="N735" i="44"/>
  <c r="E735" i="44"/>
  <c r="N734" i="44"/>
  <c r="E734" i="44"/>
  <c r="N733" i="44"/>
  <c r="E733" i="44"/>
  <c r="N732" i="44"/>
  <c r="E732" i="44"/>
  <c r="N731" i="44"/>
  <c r="E731" i="44"/>
  <c r="N730" i="44"/>
  <c r="E730" i="44"/>
  <c r="N729" i="44"/>
  <c r="E729" i="44"/>
  <c r="N728" i="44"/>
  <c r="E728" i="44"/>
  <c r="N727" i="44"/>
  <c r="E727" i="44"/>
  <c r="N726" i="44"/>
  <c r="E726" i="44"/>
  <c r="N725" i="44"/>
  <c r="E725" i="44"/>
  <c r="N724" i="44"/>
  <c r="E724" i="44"/>
  <c r="N723" i="44"/>
  <c r="E723" i="44"/>
  <c r="N722" i="44"/>
  <c r="E722" i="44"/>
  <c r="N721" i="44"/>
  <c r="E721" i="44"/>
  <c r="N720" i="44"/>
  <c r="E720" i="44"/>
  <c r="N719" i="44"/>
  <c r="E719" i="44"/>
  <c r="N718" i="44"/>
  <c r="E718" i="44"/>
  <c r="N717" i="44"/>
  <c r="E717" i="44"/>
  <c r="N716" i="44"/>
  <c r="E716" i="44"/>
  <c r="N715" i="44"/>
  <c r="E715" i="44"/>
  <c r="N714" i="44"/>
  <c r="E714" i="44"/>
  <c r="N713" i="44"/>
  <c r="E713" i="44"/>
  <c r="N712" i="44"/>
  <c r="E712" i="44"/>
  <c r="N711" i="44"/>
  <c r="E711" i="44"/>
  <c r="N710" i="44"/>
  <c r="E710" i="44"/>
  <c r="N709" i="44"/>
  <c r="E709" i="44"/>
  <c r="N708" i="44"/>
  <c r="E708" i="44"/>
  <c r="N707" i="44"/>
  <c r="E707" i="44"/>
  <c r="N706" i="44"/>
  <c r="E706" i="44"/>
  <c r="N705" i="44"/>
  <c r="E705" i="44"/>
  <c r="N704" i="44"/>
  <c r="E704" i="44"/>
  <c r="N703" i="44"/>
  <c r="E703" i="44"/>
  <c r="N702" i="44"/>
  <c r="E702" i="44"/>
  <c r="N701" i="44"/>
  <c r="E701" i="44"/>
  <c r="N700" i="44"/>
  <c r="E700" i="44"/>
  <c r="N699" i="44"/>
  <c r="E699" i="44"/>
  <c r="N698" i="44"/>
  <c r="E698" i="44"/>
  <c r="N697" i="44"/>
  <c r="E697" i="44"/>
  <c r="N696" i="44"/>
  <c r="E696" i="44"/>
  <c r="N695" i="44"/>
  <c r="E695" i="44"/>
  <c r="N694" i="44"/>
  <c r="E694" i="44"/>
  <c r="N693" i="44"/>
  <c r="E693" i="44"/>
  <c r="N692" i="44"/>
  <c r="E692" i="44"/>
  <c r="N691" i="44"/>
  <c r="E691" i="44"/>
  <c r="N690" i="44"/>
  <c r="E690" i="44"/>
  <c r="N689" i="44"/>
  <c r="E689" i="44"/>
  <c r="N688" i="44"/>
  <c r="E688" i="44"/>
  <c r="N687" i="44"/>
  <c r="E687" i="44"/>
  <c r="N686" i="44"/>
  <c r="E686" i="44"/>
  <c r="N685" i="44"/>
  <c r="E685" i="44"/>
  <c r="N684" i="44"/>
  <c r="E684" i="44"/>
  <c r="N683" i="44"/>
  <c r="E683" i="44"/>
  <c r="N682" i="44"/>
  <c r="E682" i="44"/>
  <c r="N681" i="44"/>
  <c r="E681" i="44"/>
  <c r="N680" i="44"/>
  <c r="E680" i="44"/>
  <c r="N679" i="44"/>
  <c r="E679" i="44"/>
  <c r="N678" i="44"/>
  <c r="E678" i="44"/>
  <c r="N677" i="44"/>
  <c r="E677" i="44"/>
  <c r="N676" i="44"/>
  <c r="E676" i="44"/>
  <c r="N675" i="44"/>
  <c r="E675" i="44"/>
  <c r="N674" i="44"/>
  <c r="E674" i="44"/>
  <c r="N673" i="44"/>
  <c r="E673" i="44"/>
  <c r="N672" i="44"/>
  <c r="E672" i="44"/>
  <c r="N671" i="44"/>
  <c r="E671" i="44"/>
  <c r="N670" i="44"/>
  <c r="E670" i="44"/>
  <c r="N669" i="44"/>
  <c r="E669" i="44"/>
  <c r="N668" i="44"/>
  <c r="E668" i="44"/>
  <c r="N667" i="44"/>
  <c r="E667" i="44"/>
  <c r="N666" i="44"/>
  <c r="E666" i="44"/>
  <c r="N665" i="44"/>
  <c r="E665" i="44"/>
  <c r="N664" i="44"/>
  <c r="E664" i="44"/>
  <c r="N663" i="44"/>
  <c r="E663" i="44"/>
  <c r="N662" i="44"/>
  <c r="E662" i="44"/>
  <c r="N661" i="44"/>
  <c r="E661" i="44"/>
  <c r="N660" i="44"/>
  <c r="E660" i="44"/>
  <c r="N659" i="44"/>
  <c r="E659" i="44"/>
  <c r="N658" i="44"/>
  <c r="E658" i="44"/>
  <c r="N657" i="44"/>
  <c r="E657" i="44"/>
  <c r="N656" i="44"/>
  <c r="E656" i="44"/>
  <c r="N655" i="44"/>
  <c r="E655" i="44"/>
  <c r="N654" i="44"/>
  <c r="E654" i="44"/>
  <c r="N653" i="44"/>
  <c r="E653" i="44"/>
  <c r="N652" i="44"/>
  <c r="E652" i="44"/>
  <c r="N651" i="44"/>
  <c r="E651" i="44"/>
  <c r="N650" i="44"/>
  <c r="E650" i="44"/>
  <c r="N649" i="44"/>
  <c r="E649" i="44"/>
  <c r="N648" i="44"/>
  <c r="E648" i="44"/>
  <c r="N647" i="44"/>
  <c r="E647" i="44"/>
  <c r="N646" i="44"/>
  <c r="E646" i="44"/>
  <c r="N645" i="44"/>
  <c r="E645" i="44"/>
  <c r="N644" i="44"/>
  <c r="E644" i="44"/>
  <c r="N643" i="44"/>
  <c r="E643" i="44"/>
  <c r="N642" i="44"/>
  <c r="E642" i="44"/>
  <c r="N641" i="44"/>
  <c r="E641" i="44"/>
  <c r="N640" i="44"/>
  <c r="E640" i="44"/>
  <c r="N639" i="44"/>
  <c r="E639" i="44"/>
  <c r="N638" i="44"/>
  <c r="E638" i="44"/>
  <c r="N637" i="44"/>
  <c r="E637" i="44"/>
  <c r="N636" i="44"/>
  <c r="E636" i="44"/>
  <c r="N635" i="44"/>
  <c r="E635" i="44"/>
  <c r="N634" i="44"/>
  <c r="E634" i="44"/>
  <c r="N633" i="44"/>
  <c r="E633" i="44"/>
  <c r="N632" i="44"/>
  <c r="E632" i="44"/>
  <c r="N631" i="44"/>
  <c r="E631" i="44"/>
  <c r="N630" i="44"/>
  <c r="E630" i="44"/>
  <c r="N629" i="44"/>
  <c r="E629" i="44"/>
  <c r="N628" i="44"/>
  <c r="E628" i="44"/>
  <c r="N627" i="44"/>
  <c r="E627" i="44"/>
  <c r="N626" i="44"/>
  <c r="E626" i="44"/>
  <c r="N625" i="44"/>
  <c r="E625" i="44"/>
  <c r="N624" i="44"/>
  <c r="E624" i="44"/>
  <c r="N623" i="44"/>
  <c r="E623" i="44"/>
  <c r="N622" i="44"/>
  <c r="E622" i="44"/>
  <c r="N621" i="44"/>
  <c r="E621" i="44"/>
  <c r="N620" i="44"/>
  <c r="E620" i="44"/>
  <c r="N619" i="44"/>
  <c r="E619" i="44"/>
  <c r="N618" i="44"/>
  <c r="E618" i="44"/>
  <c r="N617" i="44"/>
  <c r="E617" i="44"/>
  <c r="N616" i="44"/>
  <c r="E616" i="44"/>
  <c r="N615" i="44"/>
  <c r="E615" i="44"/>
  <c r="N614" i="44"/>
  <c r="E614" i="44"/>
  <c r="N613" i="44"/>
  <c r="E613" i="44"/>
  <c r="N612" i="44"/>
  <c r="E612" i="44"/>
  <c r="N611" i="44"/>
  <c r="E611" i="44"/>
  <c r="N610" i="44"/>
  <c r="E610" i="44"/>
  <c r="N609" i="44"/>
  <c r="E609" i="44"/>
  <c r="N608" i="44"/>
  <c r="E608" i="44"/>
  <c r="N607" i="44"/>
  <c r="E607" i="44"/>
  <c r="N606" i="44"/>
  <c r="E606" i="44"/>
  <c r="N605" i="44"/>
  <c r="E605" i="44"/>
  <c r="N604" i="44"/>
  <c r="E604" i="44"/>
  <c r="N603" i="44"/>
  <c r="E603" i="44"/>
  <c r="N602" i="44"/>
  <c r="E602" i="44"/>
  <c r="N601" i="44"/>
  <c r="E601" i="44"/>
  <c r="N600" i="44"/>
  <c r="E600" i="44"/>
  <c r="N599" i="44"/>
  <c r="E599" i="44"/>
  <c r="N598" i="44"/>
  <c r="E598" i="44"/>
  <c r="N597" i="44"/>
  <c r="E597" i="44"/>
  <c r="N596" i="44"/>
  <c r="E596" i="44"/>
  <c r="N595" i="44"/>
  <c r="E595" i="44"/>
  <c r="N594" i="44"/>
  <c r="E594" i="44"/>
  <c r="N593" i="44"/>
  <c r="E593" i="44"/>
  <c r="N592" i="44"/>
  <c r="E592" i="44"/>
  <c r="N591" i="44"/>
  <c r="E591" i="44"/>
  <c r="N590" i="44"/>
  <c r="E590" i="44"/>
  <c r="N589" i="44"/>
  <c r="E589" i="44"/>
  <c r="N588" i="44"/>
  <c r="E588" i="44"/>
  <c r="N587" i="44"/>
  <c r="E587" i="44"/>
  <c r="N586" i="44"/>
  <c r="E586" i="44"/>
  <c r="N585" i="44"/>
  <c r="E585" i="44"/>
  <c r="N584" i="44"/>
  <c r="E584" i="44"/>
  <c r="N583" i="44"/>
  <c r="E583" i="44"/>
  <c r="N582" i="44"/>
  <c r="E582" i="44"/>
  <c r="N581" i="44"/>
  <c r="E581" i="44"/>
  <c r="N580" i="44"/>
  <c r="E580" i="44"/>
  <c r="N579" i="44"/>
  <c r="E579" i="44"/>
  <c r="N578" i="44"/>
  <c r="E578" i="44"/>
  <c r="N577" i="44"/>
  <c r="E577" i="44"/>
  <c r="N576" i="44"/>
  <c r="E576" i="44"/>
  <c r="N575" i="44"/>
  <c r="E575" i="44"/>
  <c r="N574" i="44"/>
  <c r="E574" i="44"/>
  <c r="N573" i="44"/>
  <c r="E573" i="44"/>
  <c r="N572" i="44"/>
  <c r="E572" i="44"/>
  <c r="N571" i="44"/>
  <c r="E571" i="44"/>
  <c r="N570" i="44"/>
  <c r="E570" i="44"/>
  <c r="N569" i="44"/>
  <c r="E569" i="44"/>
  <c r="N568" i="44"/>
  <c r="E568" i="44"/>
  <c r="N567" i="44"/>
  <c r="E567" i="44"/>
  <c r="N566" i="44"/>
  <c r="E566" i="44"/>
  <c r="N565" i="44"/>
  <c r="E565" i="44"/>
  <c r="N564" i="44"/>
  <c r="E564" i="44"/>
  <c r="N563" i="44"/>
  <c r="E563" i="44"/>
  <c r="N562" i="44"/>
  <c r="E562" i="44"/>
  <c r="N561" i="44"/>
  <c r="E561" i="44"/>
  <c r="N560" i="44"/>
  <c r="E560" i="44"/>
  <c r="N559" i="44"/>
  <c r="E559" i="44"/>
  <c r="N558" i="44"/>
  <c r="E558" i="44"/>
  <c r="N557" i="44"/>
  <c r="E557" i="44"/>
  <c r="N556" i="44"/>
  <c r="E556" i="44"/>
  <c r="N555" i="44"/>
  <c r="E555" i="44"/>
  <c r="N554" i="44"/>
  <c r="E554" i="44"/>
  <c r="N553" i="44"/>
  <c r="E553" i="44"/>
  <c r="N552" i="44"/>
  <c r="E552" i="44"/>
  <c r="N551" i="44"/>
  <c r="E551" i="44"/>
  <c r="N550" i="44"/>
  <c r="E550" i="44"/>
  <c r="N549" i="44"/>
  <c r="E549" i="44"/>
  <c r="N548" i="44"/>
  <c r="E548" i="44"/>
  <c r="N547" i="44"/>
  <c r="E547" i="44"/>
  <c r="N546" i="44"/>
  <c r="E546" i="44"/>
  <c r="N545" i="44"/>
  <c r="E545" i="44"/>
  <c r="N544" i="44"/>
  <c r="E544" i="44"/>
  <c r="N543" i="44"/>
  <c r="E543" i="44"/>
  <c r="N542" i="44"/>
  <c r="E542" i="44"/>
  <c r="N541" i="44"/>
  <c r="E541" i="44"/>
  <c r="N540" i="44"/>
  <c r="E540" i="44"/>
  <c r="N539" i="44"/>
  <c r="E539" i="44"/>
  <c r="N538" i="44"/>
  <c r="E538" i="44"/>
  <c r="N537" i="44"/>
  <c r="E537" i="44"/>
  <c r="N536" i="44"/>
  <c r="E536" i="44"/>
  <c r="N535" i="44"/>
  <c r="E535" i="44"/>
  <c r="N534" i="44"/>
  <c r="E534" i="44"/>
  <c r="N533" i="44"/>
  <c r="E533" i="44"/>
  <c r="N532" i="44"/>
  <c r="E532" i="44"/>
  <c r="N531" i="44"/>
  <c r="E531" i="44"/>
  <c r="N530" i="44"/>
  <c r="E530" i="44"/>
  <c r="N529" i="44"/>
  <c r="E529" i="44"/>
  <c r="N528" i="44"/>
  <c r="E528" i="44"/>
  <c r="N527" i="44"/>
  <c r="E527" i="44"/>
  <c r="N526" i="44"/>
  <c r="E526" i="44"/>
  <c r="N525" i="44"/>
  <c r="E525" i="44"/>
  <c r="N524" i="44"/>
  <c r="E524" i="44"/>
  <c r="N523" i="44"/>
  <c r="E523" i="44"/>
  <c r="N522" i="44"/>
  <c r="E522" i="44"/>
  <c r="N521" i="44"/>
  <c r="E521" i="44"/>
  <c r="N520" i="44"/>
  <c r="E520" i="44"/>
  <c r="N519" i="44"/>
  <c r="E519" i="44"/>
  <c r="N518" i="44"/>
  <c r="E518" i="44"/>
  <c r="N517" i="44"/>
  <c r="E517" i="44"/>
  <c r="N516" i="44"/>
  <c r="E516" i="44"/>
  <c r="N515" i="44"/>
  <c r="E515" i="44"/>
  <c r="N514" i="44"/>
  <c r="E514" i="44"/>
  <c r="N513" i="44"/>
  <c r="E513" i="44"/>
  <c r="N512" i="44"/>
  <c r="E512" i="44"/>
  <c r="N511" i="44"/>
  <c r="E511" i="44"/>
  <c r="N510" i="44"/>
  <c r="E510" i="44"/>
  <c r="N509" i="44"/>
  <c r="E509" i="44"/>
  <c r="N508" i="44"/>
  <c r="E508" i="44"/>
  <c r="N507" i="44"/>
  <c r="E507" i="44"/>
  <c r="N506" i="44"/>
  <c r="E506" i="44"/>
  <c r="N505" i="44"/>
  <c r="E505" i="44"/>
  <c r="N504" i="44"/>
  <c r="E504" i="44"/>
  <c r="N503" i="44"/>
  <c r="E503" i="44"/>
  <c r="N502" i="44"/>
  <c r="E502" i="44"/>
  <c r="N501" i="44"/>
  <c r="E501" i="44"/>
  <c r="N500" i="44"/>
  <c r="E500" i="44"/>
  <c r="N499" i="44"/>
  <c r="E499" i="44"/>
  <c r="N498" i="44"/>
  <c r="E498" i="44"/>
  <c r="N497" i="44"/>
  <c r="E497" i="44"/>
  <c r="N496" i="44"/>
  <c r="E496" i="44"/>
  <c r="N495" i="44"/>
  <c r="E495" i="44"/>
  <c r="N494" i="44"/>
  <c r="E494" i="44"/>
  <c r="N493" i="44"/>
  <c r="E493" i="44"/>
  <c r="N492" i="44"/>
  <c r="E492" i="44"/>
  <c r="N491" i="44"/>
  <c r="E491" i="44"/>
  <c r="N490" i="44"/>
  <c r="E490" i="44"/>
  <c r="N489" i="44"/>
  <c r="E489" i="44"/>
  <c r="N488" i="44"/>
  <c r="E488" i="44"/>
  <c r="N487" i="44"/>
  <c r="E487" i="44"/>
  <c r="N486" i="44"/>
  <c r="E486" i="44"/>
  <c r="N485" i="44"/>
  <c r="E485" i="44"/>
  <c r="N484" i="44"/>
  <c r="E484" i="44"/>
  <c r="N483" i="44"/>
  <c r="E483" i="44"/>
  <c r="N482" i="44"/>
  <c r="E482" i="44"/>
  <c r="N481" i="44"/>
  <c r="E481" i="44"/>
  <c r="N480" i="44"/>
  <c r="E480" i="44"/>
  <c r="N479" i="44"/>
  <c r="E479" i="44"/>
  <c r="N478" i="44"/>
  <c r="E478" i="44"/>
  <c r="N477" i="44"/>
  <c r="E477" i="44"/>
  <c r="N476" i="44"/>
  <c r="E476" i="44"/>
  <c r="N475" i="44"/>
  <c r="E475" i="44"/>
  <c r="N474" i="44"/>
  <c r="E474" i="44"/>
  <c r="N473" i="44"/>
  <c r="E473" i="44"/>
  <c r="N472" i="44"/>
  <c r="E472" i="44"/>
  <c r="N471" i="44"/>
  <c r="E471" i="44"/>
  <c r="N470" i="44"/>
  <c r="E470" i="44"/>
  <c r="N469" i="44"/>
  <c r="E469" i="44"/>
  <c r="N468" i="44"/>
  <c r="E468" i="44"/>
  <c r="N467" i="44"/>
  <c r="E467" i="44"/>
  <c r="N466" i="44"/>
  <c r="E466" i="44"/>
  <c r="N465" i="44"/>
  <c r="E465" i="44"/>
  <c r="N464" i="44"/>
  <c r="E464" i="44"/>
  <c r="N463" i="44"/>
  <c r="E463" i="44"/>
  <c r="N462" i="44"/>
  <c r="E462" i="44"/>
  <c r="N461" i="44"/>
  <c r="E461" i="44"/>
  <c r="N460" i="44"/>
  <c r="E460" i="44"/>
  <c r="N459" i="44"/>
  <c r="E459" i="44"/>
  <c r="N458" i="44"/>
  <c r="E458" i="44"/>
  <c r="N457" i="44"/>
  <c r="E457" i="44"/>
  <c r="N456" i="44"/>
  <c r="E456" i="44"/>
  <c r="N455" i="44"/>
  <c r="E455" i="44"/>
  <c r="N454" i="44"/>
  <c r="E454" i="44"/>
  <c r="N453" i="44"/>
  <c r="E453" i="44"/>
  <c r="N452" i="44"/>
  <c r="E452" i="44"/>
  <c r="N451" i="44"/>
  <c r="E451" i="44"/>
  <c r="N450" i="44"/>
  <c r="E450" i="44"/>
  <c r="N449" i="44"/>
  <c r="E449" i="44"/>
  <c r="N448" i="44"/>
  <c r="E448" i="44"/>
  <c r="N447" i="44"/>
  <c r="E447" i="44"/>
  <c r="N446" i="44"/>
  <c r="E446" i="44"/>
  <c r="N445" i="44"/>
  <c r="E445" i="44"/>
  <c r="N444" i="44"/>
  <c r="E444" i="44"/>
  <c r="N443" i="44"/>
  <c r="E443" i="44"/>
  <c r="N442" i="44"/>
  <c r="E442" i="44"/>
  <c r="N441" i="44"/>
  <c r="E441" i="44"/>
  <c r="N440" i="44"/>
  <c r="E440" i="44"/>
  <c r="N439" i="44"/>
  <c r="E439" i="44"/>
  <c r="N438" i="44"/>
  <c r="E438" i="44"/>
  <c r="N437" i="44"/>
  <c r="E437" i="44"/>
  <c r="N436" i="44"/>
  <c r="E436" i="44"/>
  <c r="N435" i="44"/>
  <c r="E435" i="44"/>
  <c r="N434" i="44"/>
  <c r="E434" i="44"/>
  <c r="N433" i="44"/>
  <c r="E433" i="44"/>
  <c r="N432" i="44"/>
  <c r="E432" i="44"/>
  <c r="N431" i="44"/>
  <c r="E431" i="44"/>
  <c r="N430" i="44"/>
  <c r="E430" i="44"/>
  <c r="N429" i="44"/>
  <c r="E429" i="44"/>
  <c r="N428" i="44"/>
  <c r="E428" i="44"/>
  <c r="N427" i="44"/>
  <c r="E427" i="44"/>
  <c r="N426" i="44"/>
  <c r="E426" i="44"/>
  <c r="N425" i="44"/>
  <c r="E425" i="44"/>
  <c r="N424" i="44"/>
  <c r="E424" i="44"/>
  <c r="N423" i="44"/>
  <c r="E423" i="44"/>
  <c r="N422" i="44"/>
  <c r="E422" i="44"/>
  <c r="N421" i="44"/>
  <c r="E421" i="44"/>
  <c r="N420" i="44"/>
  <c r="E420" i="44"/>
  <c r="N419" i="44"/>
  <c r="E419" i="44"/>
  <c r="N418" i="44"/>
  <c r="E418" i="44"/>
  <c r="N417" i="44"/>
  <c r="E417" i="44"/>
  <c r="N416" i="44"/>
  <c r="E416" i="44"/>
  <c r="N415" i="44"/>
  <c r="E415" i="44"/>
  <c r="N414" i="44"/>
  <c r="E414" i="44"/>
  <c r="N413" i="44"/>
  <c r="E413" i="44"/>
  <c r="N412" i="44"/>
  <c r="E412" i="44"/>
  <c r="N411" i="44"/>
  <c r="E411" i="44"/>
  <c r="N410" i="44"/>
  <c r="E410" i="44"/>
  <c r="N409" i="44"/>
  <c r="E409" i="44"/>
  <c r="N408" i="44"/>
  <c r="E408" i="44"/>
  <c r="N407" i="44"/>
  <c r="E407" i="44"/>
  <c r="N406" i="44"/>
  <c r="E406" i="44"/>
  <c r="N405" i="44"/>
  <c r="E405" i="44"/>
  <c r="N404" i="44"/>
  <c r="E404" i="44"/>
  <c r="N403" i="44"/>
  <c r="E403" i="44"/>
  <c r="N402" i="44"/>
  <c r="E402" i="44"/>
  <c r="N401" i="44"/>
  <c r="E401" i="44"/>
  <c r="N400" i="44"/>
  <c r="E400" i="44"/>
  <c r="N399" i="44"/>
  <c r="E399" i="44"/>
  <c r="N398" i="44"/>
  <c r="E398" i="44"/>
  <c r="N397" i="44"/>
  <c r="E397" i="44"/>
  <c r="N396" i="44"/>
  <c r="E396" i="44"/>
  <c r="N395" i="44"/>
  <c r="E395" i="44"/>
  <c r="N394" i="44"/>
  <c r="E394" i="44"/>
  <c r="N393" i="44"/>
  <c r="E393" i="44"/>
  <c r="N392" i="44"/>
  <c r="E392" i="44"/>
  <c r="N391" i="44"/>
  <c r="E391" i="44"/>
  <c r="N390" i="44"/>
  <c r="E390" i="44"/>
  <c r="N389" i="44"/>
  <c r="E389" i="44"/>
  <c r="N388" i="44"/>
  <c r="E388" i="44"/>
  <c r="N387" i="44"/>
  <c r="E387" i="44"/>
  <c r="N386" i="44"/>
  <c r="E386" i="44"/>
  <c r="N385" i="44"/>
  <c r="E385" i="44"/>
  <c r="N384" i="44"/>
  <c r="E384" i="44"/>
  <c r="N383" i="44"/>
  <c r="E383" i="44"/>
  <c r="N382" i="44"/>
  <c r="E382" i="44"/>
  <c r="N381" i="44"/>
  <c r="E381" i="44"/>
  <c r="N380" i="44"/>
  <c r="E380" i="44"/>
  <c r="N379" i="44"/>
  <c r="E379" i="44"/>
  <c r="N378" i="44"/>
  <c r="E378" i="44"/>
  <c r="N377" i="44"/>
  <c r="E377" i="44"/>
  <c r="N376" i="44"/>
  <c r="E376" i="44"/>
  <c r="N375" i="44"/>
  <c r="E375" i="44"/>
  <c r="N374" i="44"/>
  <c r="E374" i="44"/>
  <c r="N373" i="44"/>
  <c r="E373" i="44"/>
  <c r="N372" i="44"/>
  <c r="E372" i="44"/>
  <c r="N371" i="44"/>
  <c r="E371" i="44"/>
  <c r="N370" i="44"/>
  <c r="E370" i="44"/>
  <c r="N369" i="44"/>
  <c r="E369" i="44"/>
  <c r="N368" i="44"/>
  <c r="E368" i="44"/>
  <c r="N367" i="44"/>
  <c r="E367" i="44"/>
  <c r="N366" i="44"/>
  <c r="E366" i="44"/>
  <c r="N365" i="44"/>
  <c r="E365" i="44"/>
  <c r="N364" i="44"/>
  <c r="E364" i="44"/>
  <c r="N363" i="44"/>
  <c r="E363" i="44"/>
  <c r="N362" i="44"/>
  <c r="E362" i="44"/>
  <c r="N361" i="44"/>
  <c r="E361" i="44"/>
  <c r="N360" i="44"/>
  <c r="E360" i="44"/>
  <c r="N359" i="44"/>
  <c r="E359" i="44"/>
  <c r="N358" i="44"/>
  <c r="E358" i="44"/>
  <c r="N357" i="44"/>
  <c r="E357" i="44"/>
  <c r="N356" i="44"/>
  <c r="E356" i="44"/>
  <c r="N355" i="44"/>
  <c r="E355" i="44"/>
  <c r="N354" i="44"/>
  <c r="E354" i="44"/>
  <c r="N353" i="44"/>
  <c r="E353" i="44"/>
  <c r="N352" i="44"/>
  <c r="E352" i="44"/>
  <c r="N351" i="44"/>
  <c r="E351" i="44"/>
  <c r="N350" i="44"/>
  <c r="E350" i="44"/>
  <c r="N349" i="44"/>
  <c r="E349" i="44"/>
  <c r="N348" i="44"/>
  <c r="E348" i="44"/>
  <c r="N347" i="44"/>
  <c r="E347" i="44"/>
  <c r="N346" i="44"/>
  <c r="E346" i="44"/>
  <c r="N345" i="44"/>
  <c r="E345" i="44"/>
  <c r="N344" i="44"/>
  <c r="E344" i="44"/>
  <c r="N343" i="44"/>
  <c r="E343" i="44"/>
  <c r="N342" i="44"/>
  <c r="E342" i="44"/>
  <c r="N341" i="44"/>
  <c r="E341" i="44"/>
  <c r="N340" i="44"/>
  <c r="E340" i="44"/>
  <c r="N339" i="44"/>
  <c r="E339" i="44"/>
  <c r="N338" i="44"/>
  <c r="E338" i="44"/>
  <c r="N337" i="44"/>
  <c r="E337" i="44"/>
  <c r="N336" i="44"/>
  <c r="E336" i="44"/>
  <c r="N335" i="44"/>
  <c r="E335" i="44"/>
  <c r="N334" i="44"/>
  <c r="E334" i="44"/>
  <c r="N333" i="44"/>
  <c r="E333" i="44"/>
  <c r="N332" i="44"/>
  <c r="E332" i="44"/>
  <c r="N331" i="44"/>
  <c r="E331" i="44"/>
  <c r="N330" i="44"/>
  <c r="E330" i="44"/>
  <c r="N329" i="44"/>
  <c r="E329" i="44"/>
  <c r="N328" i="44"/>
  <c r="E328" i="44"/>
  <c r="N327" i="44"/>
  <c r="E327" i="44"/>
  <c r="N326" i="44"/>
  <c r="E326" i="44"/>
  <c r="N325" i="44"/>
  <c r="E325" i="44"/>
  <c r="N324" i="44"/>
  <c r="E324" i="44"/>
  <c r="N323" i="44"/>
  <c r="E323" i="44"/>
  <c r="N322" i="44"/>
  <c r="E322" i="44"/>
  <c r="N321" i="44"/>
  <c r="E321" i="44"/>
  <c r="N320" i="44"/>
  <c r="E320" i="44"/>
  <c r="N319" i="44"/>
  <c r="E319" i="44"/>
  <c r="N318" i="44"/>
  <c r="E318" i="44"/>
  <c r="N317" i="44"/>
  <c r="E317" i="44"/>
  <c r="N316" i="44"/>
  <c r="E316" i="44"/>
  <c r="N315" i="44"/>
  <c r="E315" i="44"/>
  <c r="N314" i="44"/>
  <c r="E314" i="44"/>
  <c r="N313" i="44"/>
  <c r="E313" i="44"/>
  <c r="N312" i="44"/>
  <c r="E312" i="44"/>
  <c r="N311" i="44"/>
  <c r="E311" i="44"/>
  <c r="N310" i="44"/>
  <c r="E310" i="44"/>
  <c r="N309" i="44"/>
  <c r="E309" i="44"/>
  <c r="N308" i="44"/>
  <c r="E308" i="44"/>
  <c r="N307" i="44"/>
  <c r="E307" i="44"/>
  <c r="N306" i="44"/>
  <c r="E306" i="44"/>
  <c r="N305" i="44"/>
  <c r="E305" i="44"/>
  <c r="N304" i="44"/>
  <c r="E304" i="44"/>
  <c r="N303" i="44"/>
  <c r="E303" i="44"/>
  <c r="N302" i="44"/>
  <c r="E302" i="44"/>
  <c r="N301" i="44"/>
  <c r="E301" i="44"/>
  <c r="N300" i="44"/>
  <c r="E300" i="44"/>
  <c r="N299" i="44"/>
  <c r="E299" i="44"/>
  <c r="N298" i="44"/>
  <c r="E298" i="44"/>
  <c r="N297" i="44"/>
  <c r="E297" i="44"/>
  <c r="N296" i="44"/>
  <c r="E296" i="44"/>
  <c r="N295" i="44"/>
  <c r="E295" i="44"/>
  <c r="N294" i="44"/>
  <c r="E294" i="44"/>
  <c r="N293" i="44"/>
  <c r="E293" i="44"/>
  <c r="N292" i="44"/>
  <c r="E292" i="44"/>
  <c r="N291" i="44"/>
  <c r="E291" i="44"/>
  <c r="N290" i="44"/>
  <c r="E290" i="44"/>
  <c r="N289" i="44"/>
  <c r="E289" i="44"/>
  <c r="N288" i="44"/>
  <c r="E288" i="44"/>
  <c r="N287" i="44"/>
  <c r="E287" i="44"/>
  <c r="N286" i="44"/>
  <c r="E286" i="44"/>
  <c r="N285" i="44"/>
  <c r="E285" i="44"/>
  <c r="N284" i="44"/>
  <c r="E284" i="44"/>
  <c r="N283" i="44"/>
  <c r="E283" i="44"/>
  <c r="N282" i="44"/>
  <c r="E282" i="44"/>
  <c r="N281" i="44"/>
  <c r="E281" i="44"/>
  <c r="N280" i="44"/>
  <c r="E280" i="44"/>
  <c r="N279" i="44"/>
  <c r="E279" i="44"/>
  <c r="N278" i="44"/>
  <c r="E278" i="44"/>
  <c r="N277" i="44"/>
  <c r="E277" i="44"/>
  <c r="N276" i="44"/>
  <c r="E276" i="44"/>
  <c r="N275" i="44"/>
  <c r="E275" i="44"/>
  <c r="N274" i="44"/>
  <c r="E274" i="44"/>
  <c r="N273" i="44"/>
  <c r="E273" i="44"/>
  <c r="N272" i="44"/>
  <c r="E272" i="44"/>
  <c r="N271" i="44"/>
  <c r="E271" i="44"/>
  <c r="N270" i="44"/>
  <c r="E270" i="44"/>
  <c r="N269" i="44"/>
  <c r="E269" i="44"/>
  <c r="N268" i="44"/>
  <c r="E268" i="44"/>
  <c r="N267" i="44"/>
  <c r="E267" i="44"/>
  <c r="N266" i="44"/>
  <c r="E266" i="44"/>
  <c r="N265" i="44"/>
  <c r="E265" i="44"/>
  <c r="N264" i="44"/>
  <c r="E264" i="44"/>
  <c r="N263" i="44"/>
  <c r="E263" i="44"/>
  <c r="N262" i="44"/>
  <c r="E262" i="44"/>
  <c r="N261" i="44"/>
  <c r="E261" i="44"/>
  <c r="N260" i="44"/>
  <c r="E260" i="44"/>
  <c r="N259" i="44"/>
  <c r="E259" i="44"/>
  <c r="N258" i="44"/>
  <c r="E258" i="44"/>
  <c r="N257" i="44"/>
  <c r="E257" i="44"/>
  <c r="N256" i="44"/>
  <c r="E256" i="44"/>
  <c r="N255" i="44"/>
  <c r="E255" i="44"/>
  <c r="N254" i="44"/>
  <c r="E254" i="44"/>
  <c r="N253" i="44"/>
  <c r="E253" i="44"/>
  <c r="N252" i="44"/>
  <c r="E252" i="44"/>
  <c r="N251" i="44"/>
  <c r="E251" i="44"/>
  <c r="N250" i="44"/>
  <c r="E250" i="44"/>
  <c r="N249" i="44"/>
  <c r="E249" i="44"/>
  <c r="N248" i="44"/>
  <c r="E248" i="44"/>
  <c r="N247" i="44"/>
  <c r="E247" i="44"/>
  <c r="N246" i="44"/>
  <c r="E246" i="44"/>
  <c r="N245" i="44"/>
  <c r="E245" i="44"/>
  <c r="N244" i="44"/>
  <c r="E244" i="44"/>
  <c r="N243" i="44"/>
  <c r="E243" i="44"/>
  <c r="N242" i="44"/>
  <c r="E242" i="44"/>
  <c r="N241" i="44"/>
  <c r="E241" i="44"/>
  <c r="N240" i="44"/>
  <c r="E240" i="44"/>
  <c r="N239" i="44"/>
  <c r="E239" i="44"/>
  <c r="N238" i="44"/>
  <c r="E238" i="44"/>
  <c r="N237" i="44"/>
  <c r="E237" i="44"/>
  <c r="N236" i="44"/>
  <c r="E236" i="44"/>
  <c r="N235" i="44"/>
  <c r="E235" i="44"/>
  <c r="N234" i="44"/>
  <c r="E234" i="44"/>
  <c r="N233" i="44"/>
  <c r="E233" i="44"/>
  <c r="N232" i="44"/>
  <c r="E232" i="44"/>
  <c r="N231" i="44"/>
  <c r="E231" i="44"/>
  <c r="N230" i="44"/>
  <c r="E230" i="44"/>
  <c r="N229" i="44"/>
  <c r="E229" i="44"/>
  <c r="N228" i="44"/>
  <c r="E228" i="44"/>
  <c r="N227" i="44"/>
  <c r="E227" i="44"/>
  <c r="N226" i="44"/>
  <c r="E226" i="44"/>
  <c r="N225" i="44"/>
  <c r="E225" i="44"/>
  <c r="N224" i="44"/>
  <c r="E224" i="44"/>
  <c r="N223" i="44"/>
  <c r="E223" i="44"/>
  <c r="N222" i="44"/>
  <c r="E222" i="44"/>
  <c r="N221" i="44"/>
  <c r="E221" i="44"/>
  <c r="N220" i="44"/>
  <c r="E220" i="44"/>
  <c r="N219" i="44"/>
  <c r="E219" i="44"/>
  <c r="N218" i="44"/>
  <c r="E218" i="44"/>
  <c r="N217" i="44"/>
  <c r="E217" i="44"/>
  <c r="N216" i="44"/>
  <c r="E216" i="44"/>
  <c r="N215" i="44"/>
  <c r="E215" i="44"/>
  <c r="N214" i="44"/>
  <c r="E214" i="44"/>
  <c r="N213" i="44"/>
  <c r="E213" i="44"/>
  <c r="N212" i="44"/>
  <c r="E212" i="44"/>
  <c r="N211" i="44"/>
  <c r="E211" i="44"/>
  <c r="N210" i="44"/>
  <c r="E210" i="44"/>
  <c r="N209" i="44"/>
  <c r="E209" i="44"/>
  <c r="N208" i="44"/>
  <c r="E208" i="44"/>
  <c r="N207" i="44"/>
  <c r="E207" i="44"/>
  <c r="N206" i="44"/>
  <c r="E206" i="44"/>
  <c r="N205" i="44"/>
  <c r="E205" i="44"/>
  <c r="N204" i="44"/>
  <c r="E204" i="44"/>
  <c r="N203" i="44"/>
  <c r="E203" i="44"/>
  <c r="N202" i="44"/>
  <c r="E202" i="44"/>
  <c r="N201" i="44"/>
  <c r="E201" i="44"/>
  <c r="N200" i="44"/>
  <c r="E200" i="44"/>
  <c r="N199" i="44"/>
  <c r="E199" i="44"/>
  <c r="N198" i="44"/>
  <c r="E198" i="44"/>
  <c r="N197" i="44"/>
  <c r="E197" i="44"/>
  <c r="N196" i="44"/>
  <c r="E196" i="44"/>
  <c r="N195" i="44"/>
  <c r="E195" i="44"/>
  <c r="N194" i="44"/>
  <c r="E194" i="44"/>
  <c r="N193" i="44"/>
  <c r="E193" i="44"/>
  <c r="N192" i="44"/>
  <c r="E192" i="44"/>
  <c r="N191" i="44"/>
  <c r="E191" i="44"/>
  <c r="N190" i="44"/>
  <c r="E190" i="44"/>
  <c r="N189" i="44"/>
  <c r="E189" i="44"/>
  <c r="N188" i="44"/>
  <c r="E188" i="44"/>
  <c r="N187" i="44"/>
  <c r="E187" i="44"/>
  <c r="N186" i="44"/>
  <c r="E186" i="44"/>
  <c r="N185" i="44"/>
  <c r="E185" i="44"/>
  <c r="N184" i="44"/>
  <c r="E184" i="44"/>
  <c r="N183" i="44"/>
  <c r="E183" i="44"/>
  <c r="N182" i="44"/>
  <c r="E182" i="44"/>
  <c r="N181" i="44"/>
  <c r="E181" i="44"/>
  <c r="N180" i="44"/>
  <c r="E180" i="44"/>
  <c r="N179" i="44"/>
  <c r="E179" i="44"/>
  <c r="N178" i="44"/>
  <c r="E178" i="44"/>
  <c r="N177" i="44"/>
  <c r="E177" i="44"/>
  <c r="N176" i="44"/>
  <c r="E176" i="44"/>
  <c r="N175" i="44"/>
  <c r="E175" i="44"/>
  <c r="N174" i="44"/>
  <c r="E174" i="44"/>
  <c r="N173" i="44"/>
  <c r="E173" i="44"/>
  <c r="N172" i="44"/>
  <c r="E172" i="44"/>
  <c r="N171" i="44"/>
  <c r="E171" i="44"/>
  <c r="N170" i="44"/>
  <c r="E170" i="44"/>
  <c r="N169" i="44"/>
  <c r="E169" i="44"/>
  <c r="N168" i="44"/>
  <c r="E168" i="44"/>
  <c r="N167" i="44"/>
  <c r="E167" i="44"/>
  <c r="N166" i="44"/>
  <c r="E166" i="44"/>
  <c r="N165" i="44"/>
  <c r="E165" i="44"/>
  <c r="N164" i="44"/>
  <c r="E164" i="44"/>
  <c r="N163" i="44"/>
  <c r="E163" i="44"/>
  <c r="N162" i="44"/>
  <c r="E162" i="44"/>
  <c r="N161" i="44"/>
  <c r="E161" i="44"/>
  <c r="N160" i="44"/>
  <c r="E160" i="44"/>
  <c r="N159" i="44"/>
  <c r="E159" i="44"/>
  <c r="N158" i="44"/>
  <c r="E158" i="44"/>
  <c r="N157" i="44"/>
  <c r="E157" i="44"/>
  <c r="N156" i="44"/>
  <c r="E156" i="44"/>
  <c r="N155" i="44"/>
  <c r="E155" i="44"/>
  <c r="N154" i="44"/>
  <c r="E154" i="44"/>
  <c r="N153" i="44"/>
  <c r="E153" i="44"/>
  <c r="N152" i="44"/>
  <c r="E152" i="44"/>
  <c r="N151" i="44"/>
  <c r="E151" i="44"/>
  <c r="N150" i="44"/>
  <c r="E150" i="44"/>
  <c r="N149" i="44"/>
  <c r="E149" i="44"/>
  <c r="N148" i="44"/>
  <c r="E148" i="44"/>
  <c r="N147" i="44"/>
  <c r="E147" i="44"/>
  <c r="N146" i="44"/>
  <c r="E146" i="44"/>
  <c r="N145" i="44"/>
  <c r="E145" i="44"/>
  <c r="N144" i="44"/>
  <c r="E144" i="44"/>
  <c r="N143" i="44"/>
  <c r="E143" i="44"/>
  <c r="N142" i="44"/>
  <c r="E142" i="44"/>
  <c r="N141" i="44"/>
  <c r="E141" i="44"/>
  <c r="N140" i="44"/>
  <c r="E140" i="44"/>
  <c r="N139" i="44"/>
  <c r="E139" i="44"/>
  <c r="N138" i="44"/>
  <c r="E138" i="44"/>
  <c r="N137" i="44"/>
  <c r="E137" i="44"/>
  <c r="N136" i="44"/>
  <c r="E136" i="44"/>
  <c r="N135" i="44"/>
  <c r="E135" i="44"/>
  <c r="N134" i="44"/>
  <c r="E134" i="44"/>
  <c r="N133" i="44"/>
  <c r="E133" i="44"/>
  <c r="N132" i="44"/>
  <c r="E132" i="44"/>
  <c r="N131" i="44"/>
  <c r="E131" i="44"/>
  <c r="N130" i="44"/>
  <c r="E130" i="44"/>
  <c r="N129" i="44"/>
  <c r="E129" i="44"/>
  <c r="N128" i="44"/>
  <c r="E128" i="44"/>
  <c r="N127" i="44"/>
  <c r="E127" i="44"/>
  <c r="N126" i="44"/>
  <c r="E126" i="44"/>
  <c r="N125" i="44"/>
  <c r="E125" i="44"/>
  <c r="N124" i="44"/>
  <c r="E124" i="44"/>
  <c r="N123" i="44"/>
  <c r="E123" i="44"/>
  <c r="N122" i="44"/>
  <c r="E122" i="44"/>
  <c r="N121" i="44"/>
  <c r="E121" i="44"/>
  <c r="N120" i="44"/>
  <c r="E120" i="44"/>
  <c r="N119" i="44"/>
  <c r="E119" i="44"/>
  <c r="N118" i="44"/>
  <c r="E118" i="44"/>
  <c r="N117" i="44"/>
  <c r="E117" i="44"/>
  <c r="N116" i="44"/>
  <c r="E116" i="44"/>
  <c r="N115" i="44"/>
  <c r="E115" i="44"/>
  <c r="N114" i="44"/>
  <c r="E114" i="44"/>
  <c r="N113" i="44"/>
  <c r="E113" i="44"/>
  <c r="N112" i="44"/>
  <c r="E112" i="44"/>
  <c r="N111" i="44"/>
  <c r="E111" i="44"/>
  <c r="N110" i="44"/>
  <c r="E110" i="44"/>
  <c r="N109" i="44"/>
  <c r="E109" i="44"/>
  <c r="N108" i="44"/>
  <c r="E108" i="44"/>
  <c r="N107" i="44"/>
  <c r="E107" i="44"/>
  <c r="N106" i="44"/>
  <c r="E106" i="44"/>
  <c r="N105" i="44"/>
  <c r="E105" i="44"/>
  <c r="N104" i="44"/>
  <c r="E104" i="44"/>
  <c r="N103" i="44"/>
  <c r="E103" i="44"/>
  <c r="N102" i="44"/>
  <c r="E102" i="44"/>
  <c r="N101" i="44"/>
  <c r="E101" i="44"/>
  <c r="N100" i="44"/>
  <c r="E100" i="44"/>
  <c r="N99" i="44"/>
  <c r="E99" i="44"/>
  <c r="N98" i="44"/>
  <c r="E98" i="44"/>
  <c r="N97" i="44"/>
  <c r="E97" i="44"/>
  <c r="N96" i="44"/>
  <c r="E96" i="44"/>
  <c r="N95" i="44"/>
  <c r="E95" i="44"/>
  <c r="N94" i="44"/>
  <c r="E94" i="44"/>
  <c r="N93" i="44"/>
  <c r="E93" i="44"/>
  <c r="N92" i="44"/>
  <c r="E92" i="44"/>
  <c r="N91" i="44"/>
  <c r="E91" i="44"/>
  <c r="N90" i="44"/>
  <c r="E90" i="44"/>
  <c r="N89" i="44"/>
  <c r="E89" i="44"/>
  <c r="N88" i="44"/>
  <c r="E88" i="44"/>
  <c r="N87" i="44"/>
  <c r="E87" i="44"/>
  <c r="N86" i="44"/>
  <c r="E86" i="44"/>
  <c r="N85" i="44"/>
  <c r="E85" i="44"/>
  <c r="N84" i="44"/>
  <c r="E84" i="44"/>
  <c r="N83" i="44"/>
  <c r="E83" i="44"/>
  <c r="N82" i="44"/>
  <c r="E82" i="44"/>
  <c r="N81" i="44"/>
  <c r="E81" i="44"/>
  <c r="N80" i="44"/>
  <c r="E80" i="44"/>
  <c r="N79" i="44"/>
  <c r="E79" i="44"/>
  <c r="N78" i="44"/>
  <c r="E78" i="44"/>
  <c r="N77" i="44"/>
  <c r="E77" i="44"/>
  <c r="N76" i="44"/>
  <c r="E76" i="44"/>
  <c r="N75" i="44"/>
  <c r="E75" i="44"/>
  <c r="N74" i="44"/>
  <c r="E74" i="44"/>
  <c r="N73" i="44"/>
  <c r="E73" i="44"/>
  <c r="N72" i="44"/>
  <c r="E72" i="44"/>
  <c r="N71" i="44"/>
  <c r="E71" i="44"/>
  <c r="N70" i="44"/>
  <c r="E70" i="44"/>
  <c r="N69" i="44"/>
  <c r="E69" i="44"/>
  <c r="N68" i="44"/>
  <c r="E68" i="44"/>
  <c r="N67" i="44"/>
  <c r="E67" i="44"/>
  <c r="N66" i="44"/>
  <c r="E66" i="44"/>
  <c r="N65" i="44"/>
  <c r="E65" i="44"/>
  <c r="N64" i="44"/>
  <c r="E64" i="44"/>
  <c r="N63" i="44"/>
  <c r="E63" i="44"/>
  <c r="N62" i="44"/>
  <c r="E62" i="44"/>
  <c r="N61" i="44"/>
  <c r="E61" i="44"/>
  <c r="N60" i="44"/>
  <c r="E60" i="44"/>
  <c r="N59" i="44"/>
  <c r="E59" i="44"/>
  <c r="N58" i="44"/>
  <c r="E58" i="44"/>
  <c r="N57" i="44"/>
  <c r="E57" i="44"/>
  <c r="N56" i="44"/>
  <c r="E56" i="44"/>
  <c r="N55" i="44"/>
  <c r="E55" i="44"/>
  <c r="N54" i="44"/>
  <c r="E54" i="44"/>
  <c r="N53" i="44"/>
  <c r="E53" i="44"/>
  <c r="N52" i="44"/>
  <c r="E52" i="44"/>
  <c r="N51" i="44"/>
  <c r="E51" i="44"/>
  <c r="N50" i="44"/>
  <c r="E50" i="44"/>
  <c r="N49" i="44"/>
  <c r="E49" i="44"/>
  <c r="N48" i="44"/>
  <c r="E48" i="44"/>
  <c r="N47" i="44"/>
  <c r="E47" i="44"/>
  <c r="N46" i="44"/>
  <c r="E46" i="44"/>
  <c r="N45" i="44"/>
  <c r="E45" i="44"/>
  <c r="N44" i="44"/>
  <c r="E44" i="44"/>
  <c r="N43" i="44"/>
  <c r="E43" i="44"/>
  <c r="N42" i="44"/>
  <c r="E42" i="44"/>
  <c r="N41" i="44"/>
  <c r="E41" i="44"/>
  <c r="N40" i="44"/>
  <c r="E40" i="44"/>
  <c r="N39" i="44"/>
  <c r="E39" i="44"/>
  <c r="N38" i="44"/>
  <c r="E38" i="44"/>
  <c r="N37" i="44"/>
  <c r="E37" i="44"/>
  <c r="N36" i="44"/>
  <c r="E36" i="44"/>
  <c r="N35" i="44"/>
  <c r="E35" i="44"/>
  <c r="N34" i="44"/>
  <c r="E34" i="44"/>
  <c r="N33" i="44"/>
  <c r="E33" i="44"/>
  <c r="N32" i="44"/>
  <c r="E32" i="44"/>
  <c r="N31" i="44"/>
  <c r="E31" i="44"/>
  <c r="N30" i="44"/>
  <c r="E30" i="44"/>
  <c r="N29" i="44"/>
  <c r="E29" i="44"/>
  <c r="N28" i="44"/>
  <c r="E28" i="44"/>
  <c r="N27" i="44"/>
  <c r="E27" i="44"/>
  <c r="N26" i="44"/>
  <c r="E26" i="44"/>
  <c r="AD1097" i="158"/>
  <c r="AC1097" i="158"/>
  <c r="AB1097" i="158"/>
  <c r="AD1096" i="158"/>
  <c r="AC1096" i="158"/>
  <c r="AB1096" i="158"/>
  <c r="AD1095" i="158"/>
  <c r="AC1095" i="158"/>
  <c r="AB1095" i="158"/>
  <c r="AD1094" i="158"/>
  <c r="AC1094" i="158"/>
  <c r="AB1094" i="158"/>
  <c r="AD1093" i="158"/>
  <c r="AC1093" i="158"/>
  <c r="AB1093" i="158"/>
  <c r="AD1092" i="158"/>
  <c r="AC1092" i="158"/>
  <c r="AB1092" i="158"/>
  <c r="AD1091" i="158"/>
  <c r="AC1091" i="158"/>
  <c r="AB1091" i="158"/>
  <c r="AD1090" i="158"/>
  <c r="AC1090" i="158"/>
  <c r="AB1090" i="158"/>
  <c r="AD1089" i="158"/>
  <c r="AC1089" i="158"/>
  <c r="AB1089" i="158"/>
  <c r="AD1088" i="158"/>
  <c r="AC1088" i="158"/>
  <c r="AB1088" i="158"/>
  <c r="AD1087" i="158"/>
  <c r="AC1087" i="158"/>
  <c r="AB1087" i="158"/>
  <c r="AD1086" i="158"/>
  <c r="AC1086" i="158"/>
  <c r="AB1086" i="158"/>
  <c r="AD1085" i="158"/>
  <c r="AC1085" i="158"/>
  <c r="AB1085" i="158"/>
  <c r="AD1084" i="158"/>
  <c r="AC1084" i="158"/>
  <c r="AB1084" i="158"/>
  <c r="AD1083" i="158"/>
  <c r="AC1083" i="158"/>
  <c r="AB1083" i="158"/>
  <c r="AD1082" i="158"/>
  <c r="AC1082" i="158"/>
  <c r="AB1082" i="158"/>
  <c r="AD1081" i="158"/>
  <c r="AC1081" i="158"/>
  <c r="AB1081" i="158"/>
  <c r="AD1080" i="158"/>
  <c r="AC1080" i="158"/>
  <c r="AB1080" i="158"/>
  <c r="AD1079" i="158"/>
  <c r="AC1079" i="158"/>
  <c r="AB1079" i="158"/>
  <c r="AD1078" i="158"/>
  <c r="AC1078" i="158"/>
  <c r="AB1078" i="158"/>
  <c r="AD1077" i="158"/>
  <c r="AC1077" i="158"/>
  <c r="AB1077" i="158"/>
  <c r="AD1076" i="158"/>
  <c r="AC1076" i="158"/>
  <c r="AB1076" i="158"/>
  <c r="AD1075" i="158"/>
  <c r="AC1075" i="158"/>
  <c r="AB1075" i="158"/>
  <c r="AD1074" i="158"/>
  <c r="AC1074" i="158"/>
  <c r="AB1074" i="158"/>
  <c r="AD1073" i="158"/>
  <c r="AC1073" i="158"/>
  <c r="AB1073" i="158"/>
  <c r="AD1072" i="158"/>
  <c r="AC1072" i="158"/>
  <c r="AB1072" i="158"/>
  <c r="AD1071" i="158"/>
  <c r="AC1071" i="158"/>
  <c r="AB1071" i="158"/>
  <c r="AD1070" i="158"/>
  <c r="AC1070" i="158"/>
  <c r="AB1070" i="158"/>
  <c r="AD1069" i="158"/>
  <c r="AC1069" i="158"/>
  <c r="AB1069" i="158"/>
  <c r="AD1068" i="158"/>
  <c r="AC1068" i="158"/>
  <c r="AB1068" i="158"/>
  <c r="AD1067" i="158"/>
  <c r="AC1067" i="158"/>
  <c r="AB1067" i="158"/>
  <c r="AD1066" i="158"/>
  <c r="AC1066" i="158"/>
  <c r="AB1066" i="158"/>
  <c r="AD1065" i="158"/>
  <c r="AC1065" i="158"/>
  <c r="AB1065" i="158"/>
  <c r="AD1064" i="158"/>
  <c r="AC1064" i="158"/>
  <c r="AB1064" i="158"/>
  <c r="AD1063" i="158"/>
  <c r="AC1063" i="158"/>
  <c r="AB1063" i="158"/>
  <c r="AD1062" i="158"/>
  <c r="AC1062" i="158"/>
  <c r="AB1062" i="158"/>
  <c r="AD1061" i="158"/>
  <c r="AC1061" i="158"/>
  <c r="AB1061" i="158"/>
  <c r="AD1060" i="158"/>
  <c r="AC1060" i="158"/>
  <c r="AB1060" i="158"/>
  <c r="AD1059" i="158"/>
  <c r="AC1059" i="158"/>
  <c r="AB1059" i="158"/>
  <c r="AD1058" i="158"/>
  <c r="AC1058" i="158"/>
  <c r="AB1058" i="158"/>
  <c r="AD1057" i="158"/>
  <c r="AC1057" i="158"/>
  <c r="AB1057" i="158"/>
  <c r="AD1056" i="158"/>
  <c r="AC1056" i="158"/>
  <c r="AB1056" i="158"/>
  <c r="AD1055" i="158"/>
  <c r="AC1055" i="158"/>
  <c r="AB1055" i="158"/>
  <c r="AD1054" i="158"/>
  <c r="AC1054" i="158"/>
  <c r="AB1054" i="158"/>
  <c r="AD1053" i="158"/>
  <c r="AC1053" i="158"/>
  <c r="AB1053" i="158"/>
  <c r="AD1052" i="158"/>
  <c r="AC1052" i="158"/>
  <c r="AB1052" i="158"/>
  <c r="AD1051" i="158"/>
  <c r="AC1051" i="158"/>
  <c r="AB1051" i="158"/>
  <c r="AD1050" i="158"/>
  <c r="AC1050" i="158"/>
  <c r="AB1050" i="158"/>
  <c r="AD1049" i="158"/>
  <c r="AC1049" i="158"/>
  <c r="AB1049" i="158"/>
  <c r="AD1048" i="158"/>
  <c r="AC1048" i="158"/>
  <c r="AB1048" i="158"/>
  <c r="AD1047" i="158"/>
  <c r="AC1047" i="158"/>
  <c r="AB1047" i="158"/>
  <c r="AD1046" i="158"/>
  <c r="AC1046" i="158"/>
  <c r="AB1046" i="158"/>
  <c r="AD1045" i="158"/>
  <c r="AC1045" i="158"/>
  <c r="AB1045" i="158"/>
  <c r="AD1044" i="158"/>
  <c r="AC1044" i="158"/>
  <c r="AB1044" i="158"/>
  <c r="AD1043" i="158"/>
  <c r="AC1043" i="158"/>
  <c r="AB1043" i="158"/>
  <c r="AD1042" i="158"/>
  <c r="AC1042" i="158"/>
  <c r="AB1042" i="158"/>
  <c r="AD1041" i="158"/>
  <c r="AC1041" i="158"/>
  <c r="AB1041" i="158"/>
  <c r="AD1040" i="158"/>
  <c r="AC1040" i="158"/>
  <c r="AB1040" i="158"/>
  <c r="AD1039" i="158"/>
  <c r="AC1039" i="158"/>
  <c r="AB1039" i="158"/>
  <c r="AD1038" i="158"/>
  <c r="AC1038" i="158"/>
  <c r="AB1038" i="158"/>
  <c r="AD1037" i="158"/>
  <c r="AC1037" i="158"/>
  <c r="AB1037" i="158"/>
  <c r="AD1036" i="158"/>
  <c r="AC1036" i="158"/>
  <c r="AB1036" i="158"/>
  <c r="AD1035" i="158"/>
  <c r="AC1035" i="158"/>
  <c r="AB1035" i="158"/>
  <c r="AD1034" i="158"/>
  <c r="AC1034" i="158"/>
  <c r="AB1034" i="158"/>
  <c r="AD1033" i="158"/>
  <c r="AC1033" i="158"/>
  <c r="AB1033" i="158"/>
  <c r="AD1032" i="158"/>
  <c r="AC1032" i="158"/>
  <c r="AB1032" i="158"/>
  <c r="AD1031" i="158"/>
  <c r="AC1031" i="158"/>
  <c r="AB1031" i="158"/>
  <c r="AD1030" i="158"/>
  <c r="AC1030" i="158"/>
  <c r="AB1030" i="158"/>
  <c r="AD1029" i="158"/>
  <c r="AC1029" i="158"/>
  <c r="AB1029" i="158"/>
  <c r="AD1028" i="158"/>
  <c r="AC1028" i="158"/>
  <c r="AB1028" i="158"/>
  <c r="AD1027" i="158"/>
  <c r="AC1027" i="158"/>
  <c r="AB1027" i="158"/>
  <c r="AD1026" i="158"/>
  <c r="AC1026" i="158"/>
  <c r="AB1026" i="158"/>
  <c r="AD1025" i="158"/>
  <c r="AC1025" i="158"/>
  <c r="AB1025" i="158"/>
  <c r="AD1024" i="158"/>
  <c r="AC1024" i="158"/>
  <c r="AB1024" i="158"/>
  <c r="AD1023" i="158"/>
  <c r="AC1023" i="158"/>
  <c r="AB1023" i="158"/>
  <c r="AD1022" i="158"/>
  <c r="AC1022" i="158"/>
  <c r="AB1022" i="158"/>
  <c r="AD1021" i="158"/>
  <c r="AC1021" i="158"/>
  <c r="AB1021" i="158"/>
  <c r="AD1020" i="158"/>
  <c r="AC1020" i="158"/>
  <c r="AB1020" i="158"/>
  <c r="AD1019" i="158"/>
  <c r="AC1019" i="158"/>
  <c r="AB1019" i="158"/>
  <c r="AD1018" i="158"/>
  <c r="AC1018" i="158"/>
  <c r="AB1018" i="158"/>
  <c r="AD1017" i="158"/>
  <c r="AC1017" i="158"/>
  <c r="AB1017" i="158"/>
  <c r="AD1016" i="158"/>
  <c r="AC1016" i="158"/>
  <c r="AB1016" i="158"/>
  <c r="AD1015" i="158"/>
  <c r="AC1015" i="158"/>
  <c r="AB1015" i="158"/>
  <c r="AD1014" i="158"/>
  <c r="AC1014" i="158"/>
  <c r="AB1014" i="158"/>
  <c r="AD1013" i="158"/>
  <c r="AC1013" i="158"/>
  <c r="AB1013" i="158"/>
  <c r="AD1012" i="158"/>
  <c r="AC1012" i="158"/>
  <c r="AB1012" i="158"/>
  <c r="AD1011" i="158"/>
  <c r="AC1011" i="158"/>
  <c r="AB1011" i="158"/>
  <c r="AD1010" i="158"/>
  <c r="AC1010" i="158"/>
  <c r="AB1010" i="158"/>
  <c r="AD1009" i="158"/>
  <c r="AC1009" i="158"/>
  <c r="AB1009" i="158"/>
  <c r="AD1008" i="158"/>
  <c r="AC1008" i="158"/>
  <c r="AB1008" i="158"/>
  <c r="AD1007" i="158"/>
  <c r="AC1007" i="158"/>
  <c r="AB1007" i="158"/>
  <c r="AD1006" i="158"/>
  <c r="AC1006" i="158"/>
  <c r="AB1006" i="158"/>
  <c r="AD1005" i="158"/>
  <c r="AC1005" i="158"/>
  <c r="AB1005" i="158"/>
  <c r="AD1004" i="158"/>
  <c r="AC1004" i="158"/>
  <c r="AB1004" i="158"/>
  <c r="AD1003" i="158"/>
  <c r="AC1003" i="158"/>
  <c r="AB1003" i="158"/>
  <c r="AD1002" i="158"/>
  <c r="AC1002" i="158"/>
  <c r="AB1002" i="158"/>
  <c r="AD1001" i="158"/>
  <c r="AC1001" i="158"/>
  <c r="AB1001" i="158"/>
  <c r="AD1000" i="158"/>
  <c r="AC1000" i="158"/>
  <c r="AB1000" i="158"/>
  <c r="AD999" i="158"/>
  <c r="AC999" i="158"/>
  <c r="AB999" i="158"/>
  <c r="AD998" i="158"/>
  <c r="AC998" i="158"/>
  <c r="AB998" i="158"/>
  <c r="AD997" i="158"/>
  <c r="AC997" i="158"/>
  <c r="AB997" i="158"/>
  <c r="AD996" i="158"/>
  <c r="AC996" i="158"/>
  <c r="AB996" i="158"/>
  <c r="AD995" i="158"/>
  <c r="AC995" i="158"/>
  <c r="AB995" i="158"/>
  <c r="AD994" i="158"/>
  <c r="AC994" i="158"/>
  <c r="AB994" i="158"/>
  <c r="AD993" i="158"/>
  <c r="AC993" i="158"/>
  <c r="AB993" i="158"/>
  <c r="AD992" i="158"/>
  <c r="AC992" i="158"/>
  <c r="AB992" i="158"/>
  <c r="AD991" i="158"/>
  <c r="AC991" i="158"/>
  <c r="AB991" i="158"/>
  <c r="AD990" i="158"/>
  <c r="AC990" i="158"/>
  <c r="AB990" i="158"/>
  <c r="AD989" i="158"/>
  <c r="AC989" i="158"/>
  <c r="AB989" i="158"/>
  <c r="AD988" i="158"/>
  <c r="AC988" i="158"/>
  <c r="AB988" i="158"/>
  <c r="AD987" i="158"/>
  <c r="AC987" i="158"/>
  <c r="AB987" i="158"/>
  <c r="AD986" i="158"/>
  <c r="AC986" i="158"/>
  <c r="AB986" i="158"/>
  <c r="AD985" i="158"/>
  <c r="AC985" i="158"/>
  <c r="AB985" i="158"/>
  <c r="AD984" i="158"/>
  <c r="AC984" i="158"/>
  <c r="AB984" i="158"/>
  <c r="AD983" i="158"/>
  <c r="AC983" i="158"/>
  <c r="AB983" i="158"/>
  <c r="AD982" i="158"/>
  <c r="AC982" i="158"/>
  <c r="AB982" i="158"/>
  <c r="AD981" i="158"/>
  <c r="AC981" i="158"/>
  <c r="AB981" i="158"/>
  <c r="AD980" i="158"/>
  <c r="AC980" i="158"/>
  <c r="AB980" i="158"/>
  <c r="AD979" i="158"/>
  <c r="AC979" i="158"/>
  <c r="AB979" i="158"/>
  <c r="AD978" i="158"/>
  <c r="AC978" i="158"/>
  <c r="AB978" i="158"/>
  <c r="AD977" i="158"/>
  <c r="AC977" i="158"/>
  <c r="AB977" i="158"/>
  <c r="AD976" i="158"/>
  <c r="AC976" i="158"/>
  <c r="AB976" i="158"/>
  <c r="AD975" i="158"/>
  <c r="AC975" i="158"/>
  <c r="AB975" i="158"/>
  <c r="AD974" i="158"/>
  <c r="AC974" i="158"/>
  <c r="AB974" i="158"/>
  <c r="AD973" i="158"/>
  <c r="AC973" i="158"/>
  <c r="AB973" i="158"/>
  <c r="AD972" i="158"/>
  <c r="AC972" i="158"/>
  <c r="AB972" i="158"/>
  <c r="AD971" i="158"/>
  <c r="AC971" i="158"/>
  <c r="AB971" i="158"/>
  <c r="AD970" i="158"/>
  <c r="AC970" i="158"/>
  <c r="AB970" i="158"/>
  <c r="AD969" i="158"/>
  <c r="AC969" i="158"/>
  <c r="AB969" i="158"/>
  <c r="AD968" i="158"/>
  <c r="AC968" i="158"/>
  <c r="AB968" i="158"/>
  <c r="AD967" i="158"/>
  <c r="AC967" i="158"/>
  <c r="AB967" i="158"/>
  <c r="AD966" i="158"/>
  <c r="AC966" i="158"/>
  <c r="AB966" i="158"/>
  <c r="AD965" i="158"/>
  <c r="AC965" i="158"/>
  <c r="AB965" i="158"/>
  <c r="AD964" i="158"/>
  <c r="AC964" i="158"/>
  <c r="AB964" i="158"/>
  <c r="AD963" i="158"/>
  <c r="AC963" i="158"/>
  <c r="AB963" i="158"/>
  <c r="AD962" i="158"/>
  <c r="AC962" i="158"/>
  <c r="AB962" i="158"/>
  <c r="AD961" i="158"/>
  <c r="AC961" i="158"/>
  <c r="AB961" i="158"/>
  <c r="AD960" i="158"/>
  <c r="AC960" i="158"/>
  <c r="AB960" i="158"/>
  <c r="AD959" i="158"/>
  <c r="AC959" i="158"/>
  <c r="AB959" i="158"/>
  <c r="AD958" i="158"/>
  <c r="AC958" i="158"/>
  <c r="AB958" i="158"/>
  <c r="AD957" i="158"/>
  <c r="AC957" i="158"/>
  <c r="AB957" i="158"/>
  <c r="AD956" i="158"/>
  <c r="AC956" i="158"/>
  <c r="AB956" i="158"/>
  <c r="AD955" i="158"/>
  <c r="AC955" i="158"/>
  <c r="AB955" i="158"/>
  <c r="AD954" i="158"/>
  <c r="AC954" i="158"/>
  <c r="AB954" i="158"/>
  <c r="AD953" i="158"/>
  <c r="AC953" i="158"/>
  <c r="AB953" i="158"/>
  <c r="AD952" i="158"/>
  <c r="AC952" i="158"/>
  <c r="AB952" i="158"/>
  <c r="AD951" i="158"/>
  <c r="AC951" i="158"/>
  <c r="AB951" i="158"/>
  <c r="AD950" i="158"/>
  <c r="AC950" i="158"/>
  <c r="AB950" i="158"/>
  <c r="AD949" i="158"/>
  <c r="AC949" i="158"/>
  <c r="AB949" i="158"/>
  <c r="AD948" i="158"/>
  <c r="AC948" i="158"/>
  <c r="AB948" i="158"/>
  <c r="AD947" i="158"/>
  <c r="AC947" i="158"/>
  <c r="AB947" i="158"/>
  <c r="AD946" i="158"/>
  <c r="AC946" i="158"/>
  <c r="AB946" i="158"/>
  <c r="AD945" i="158"/>
  <c r="AC945" i="158"/>
  <c r="AB945" i="158"/>
  <c r="AD944" i="158"/>
  <c r="AC944" i="158"/>
  <c r="AB944" i="158"/>
  <c r="AD943" i="158"/>
  <c r="AC943" i="158"/>
  <c r="AB943" i="158"/>
  <c r="AD942" i="158"/>
  <c r="AC942" i="158"/>
  <c r="AB942" i="158"/>
  <c r="AD941" i="158"/>
  <c r="AC941" i="158"/>
  <c r="AB941" i="158"/>
  <c r="AD940" i="158"/>
  <c r="AC940" i="158"/>
  <c r="AB940" i="158"/>
  <c r="AD939" i="158"/>
  <c r="AC939" i="158"/>
  <c r="AB939" i="158"/>
  <c r="AD938" i="158"/>
  <c r="AC938" i="158"/>
  <c r="AB938" i="158"/>
  <c r="AD937" i="158"/>
  <c r="AC937" i="158"/>
  <c r="AB937" i="158"/>
  <c r="AD936" i="158"/>
  <c r="AC936" i="158"/>
  <c r="AB936" i="158"/>
  <c r="AD935" i="158"/>
  <c r="AC935" i="158"/>
  <c r="AB935" i="158"/>
  <c r="AD934" i="158"/>
  <c r="AC934" i="158"/>
  <c r="AB934" i="158"/>
  <c r="AD933" i="158"/>
  <c r="AC933" i="158"/>
  <c r="AB933" i="158"/>
  <c r="AD932" i="158"/>
  <c r="AC932" i="158"/>
  <c r="AB932" i="158"/>
  <c r="AD931" i="158"/>
  <c r="AC931" i="158"/>
  <c r="AB931" i="158"/>
  <c r="AD930" i="158"/>
  <c r="AC930" i="158"/>
  <c r="AB930" i="158"/>
  <c r="AD929" i="158"/>
  <c r="AC929" i="158"/>
  <c r="AB929" i="158"/>
  <c r="AD928" i="158"/>
  <c r="AC928" i="158"/>
  <c r="AB928" i="158"/>
  <c r="AD927" i="158"/>
  <c r="AC927" i="158"/>
  <c r="AB927" i="158"/>
  <c r="AD926" i="158"/>
  <c r="AC926" i="158"/>
  <c r="AB926" i="158"/>
  <c r="AD925" i="158"/>
  <c r="AC925" i="158"/>
  <c r="AB925" i="158"/>
  <c r="AD924" i="158"/>
  <c r="AC924" i="158"/>
  <c r="AB924" i="158"/>
  <c r="AD923" i="158"/>
  <c r="AC923" i="158"/>
  <c r="AB923" i="158"/>
  <c r="AD922" i="158"/>
  <c r="AC922" i="158"/>
  <c r="AB922" i="158"/>
  <c r="AD921" i="158"/>
  <c r="AC921" i="158"/>
  <c r="AB921" i="158"/>
  <c r="AD920" i="158"/>
  <c r="AC920" i="158"/>
  <c r="AB920" i="158"/>
  <c r="AD919" i="158"/>
  <c r="AC919" i="158"/>
  <c r="AB919" i="158"/>
  <c r="AD918" i="158"/>
  <c r="AC918" i="158"/>
  <c r="AB918" i="158"/>
  <c r="AD917" i="158"/>
  <c r="AC917" i="158"/>
  <c r="AB917" i="158"/>
  <c r="AD916" i="158"/>
  <c r="AC916" i="158"/>
  <c r="AB916" i="158"/>
  <c r="AD915" i="158"/>
  <c r="AC915" i="158"/>
  <c r="AB915" i="158"/>
  <c r="AD914" i="158"/>
  <c r="AC914" i="158"/>
  <c r="AB914" i="158"/>
  <c r="AD913" i="158"/>
  <c r="AC913" i="158"/>
  <c r="AB913" i="158"/>
  <c r="AD912" i="158"/>
  <c r="AC912" i="158"/>
  <c r="AB912" i="158"/>
  <c r="AD911" i="158"/>
  <c r="AC911" i="158"/>
  <c r="AB911" i="158"/>
  <c r="AD910" i="158"/>
  <c r="AC910" i="158"/>
  <c r="AB910" i="158"/>
  <c r="AD909" i="158"/>
  <c r="AC909" i="158"/>
  <c r="AB909" i="158"/>
  <c r="AD908" i="158"/>
  <c r="AC908" i="158"/>
  <c r="AB908" i="158"/>
  <c r="AD907" i="158"/>
  <c r="AC907" i="158"/>
  <c r="AB907" i="158"/>
  <c r="AD906" i="158"/>
  <c r="AC906" i="158"/>
  <c r="AB906" i="158"/>
  <c r="AD905" i="158"/>
  <c r="AC905" i="158"/>
  <c r="AB905" i="158"/>
  <c r="AD904" i="158"/>
  <c r="AC904" i="158"/>
  <c r="AB904" i="158"/>
  <c r="AD903" i="158"/>
  <c r="AC903" i="158"/>
  <c r="AB903" i="158"/>
  <c r="AD902" i="158"/>
  <c r="AC902" i="158"/>
  <c r="AB902" i="158"/>
  <c r="AD901" i="158"/>
  <c r="AC901" i="158"/>
  <c r="AB901" i="158"/>
  <c r="AD900" i="158"/>
  <c r="AC900" i="158"/>
  <c r="AB900" i="158"/>
  <c r="AD899" i="158"/>
  <c r="AC899" i="158"/>
  <c r="AB899" i="158"/>
  <c r="AD898" i="158"/>
  <c r="AC898" i="158"/>
  <c r="AB898" i="158"/>
  <c r="AD897" i="158"/>
  <c r="AC897" i="158"/>
  <c r="AB897" i="158"/>
  <c r="AD896" i="158"/>
  <c r="AC896" i="158"/>
  <c r="AB896" i="158"/>
  <c r="AD895" i="158"/>
  <c r="AC895" i="158"/>
  <c r="AB895" i="158"/>
  <c r="AD894" i="158"/>
  <c r="AC894" i="158"/>
  <c r="AB894" i="158"/>
  <c r="AD893" i="158"/>
  <c r="AC893" i="158"/>
  <c r="AB893" i="158"/>
  <c r="AD892" i="158"/>
  <c r="AC892" i="158"/>
  <c r="AB892" i="158"/>
  <c r="AD891" i="158"/>
  <c r="AC891" i="158"/>
  <c r="AB891" i="158"/>
  <c r="AD890" i="158"/>
  <c r="AC890" i="158"/>
  <c r="AB890" i="158"/>
  <c r="AD889" i="158"/>
  <c r="AC889" i="158"/>
  <c r="AB889" i="158"/>
  <c r="AD888" i="158"/>
  <c r="AC888" i="158"/>
  <c r="AB888" i="158"/>
  <c r="AD887" i="158"/>
  <c r="AC887" i="158"/>
  <c r="AB887" i="158"/>
  <c r="AD886" i="158"/>
  <c r="AC886" i="158"/>
  <c r="AB886" i="158"/>
  <c r="AD885" i="158"/>
  <c r="AC885" i="158"/>
  <c r="AB885" i="158"/>
  <c r="AD884" i="158"/>
  <c r="AC884" i="158"/>
  <c r="AB884" i="158"/>
  <c r="AD883" i="158"/>
  <c r="AC883" i="158"/>
  <c r="AB883" i="158"/>
  <c r="AD882" i="158"/>
  <c r="AC882" i="158"/>
  <c r="AB882" i="158"/>
  <c r="AD881" i="158"/>
  <c r="AC881" i="158"/>
  <c r="AB881" i="158"/>
  <c r="AD880" i="158"/>
  <c r="AC880" i="158"/>
  <c r="AB880" i="158"/>
  <c r="AD879" i="158"/>
  <c r="AC879" i="158"/>
  <c r="AB879" i="158"/>
  <c r="AD878" i="158"/>
  <c r="AC878" i="158"/>
  <c r="AB878" i="158"/>
  <c r="AD877" i="158"/>
  <c r="AC877" i="158"/>
  <c r="AB877" i="158"/>
  <c r="AD876" i="158"/>
  <c r="AC876" i="158"/>
  <c r="AB876" i="158"/>
  <c r="AD875" i="158"/>
  <c r="AC875" i="158"/>
  <c r="AB875" i="158"/>
  <c r="AD874" i="158"/>
  <c r="AC874" i="158"/>
  <c r="AB874" i="158"/>
  <c r="AD873" i="158"/>
  <c r="AC873" i="158"/>
  <c r="AB873" i="158"/>
  <c r="AD872" i="158"/>
  <c r="AC872" i="158"/>
  <c r="AB872" i="158"/>
  <c r="AD871" i="158"/>
  <c r="AC871" i="158"/>
  <c r="AB871" i="158"/>
  <c r="AD870" i="158"/>
  <c r="AC870" i="158"/>
  <c r="AB870" i="158"/>
  <c r="AD869" i="158"/>
  <c r="AC869" i="158"/>
  <c r="AB869" i="158"/>
  <c r="AD868" i="158"/>
  <c r="AC868" i="158"/>
  <c r="AB868" i="158"/>
  <c r="AD867" i="158"/>
  <c r="AC867" i="158"/>
  <c r="AB867" i="158"/>
  <c r="AD866" i="158"/>
  <c r="AC866" i="158"/>
  <c r="AB866" i="158"/>
  <c r="AD865" i="158"/>
  <c r="AC865" i="158"/>
  <c r="AB865" i="158"/>
  <c r="AD864" i="158"/>
  <c r="AC864" i="158"/>
  <c r="AB864" i="158"/>
  <c r="AD863" i="158"/>
  <c r="AC863" i="158"/>
  <c r="AB863" i="158"/>
  <c r="AD862" i="158"/>
  <c r="AC862" i="158"/>
  <c r="AB862" i="158"/>
  <c r="AD861" i="158"/>
  <c r="AC861" i="158"/>
  <c r="AB861" i="158"/>
  <c r="AD860" i="158"/>
  <c r="AC860" i="158"/>
  <c r="AB860" i="158"/>
  <c r="AD859" i="158"/>
  <c r="AC859" i="158"/>
  <c r="AB859" i="158"/>
  <c r="AD858" i="158"/>
  <c r="AC858" i="158"/>
  <c r="AB858" i="158"/>
  <c r="AD857" i="158"/>
  <c r="AC857" i="158"/>
  <c r="AB857" i="158"/>
  <c r="AD856" i="158"/>
  <c r="AC856" i="158"/>
  <c r="AB856" i="158"/>
  <c r="AD855" i="158"/>
  <c r="AC855" i="158"/>
  <c r="AB855" i="158"/>
  <c r="AD854" i="158"/>
  <c r="AC854" i="158"/>
  <c r="AB854" i="158"/>
  <c r="AD853" i="158"/>
  <c r="AC853" i="158"/>
  <c r="AB853" i="158"/>
  <c r="AD852" i="158"/>
  <c r="AC852" i="158"/>
  <c r="AB852" i="158"/>
  <c r="AD851" i="158"/>
  <c r="AC851" i="158"/>
  <c r="AB851" i="158"/>
  <c r="AD850" i="158"/>
  <c r="AC850" i="158"/>
  <c r="AB850" i="158"/>
  <c r="AD849" i="158"/>
  <c r="AC849" i="158"/>
  <c r="AB849" i="158"/>
  <c r="AD848" i="158"/>
  <c r="AC848" i="158"/>
  <c r="AB848" i="158"/>
  <c r="AD847" i="158"/>
  <c r="AC847" i="158"/>
  <c r="AB847" i="158"/>
  <c r="AD846" i="158"/>
  <c r="AC846" i="158"/>
  <c r="AB846" i="158"/>
  <c r="AD845" i="158"/>
  <c r="AC845" i="158"/>
  <c r="AB845" i="158"/>
  <c r="AD844" i="158"/>
  <c r="AC844" i="158"/>
  <c r="AB844" i="158"/>
  <c r="AD843" i="158"/>
  <c r="AC843" i="158"/>
  <c r="AB843" i="158"/>
  <c r="AD842" i="158"/>
  <c r="AC842" i="158"/>
  <c r="AB842" i="158"/>
  <c r="AD841" i="158"/>
  <c r="AC841" i="158"/>
  <c r="AB841" i="158"/>
  <c r="AD840" i="158"/>
  <c r="AC840" i="158"/>
  <c r="AB840" i="158"/>
  <c r="AD839" i="158"/>
  <c r="AC839" i="158"/>
  <c r="AB839" i="158"/>
  <c r="AD838" i="158"/>
  <c r="AC838" i="158"/>
  <c r="AB838" i="158"/>
  <c r="AD837" i="158"/>
  <c r="AC837" i="158"/>
  <c r="AB837" i="158"/>
  <c r="AD836" i="158"/>
  <c r="AC836" i="158"/>
  <c r="AB836" i="158"/>
  <c r="AD835" i="158"/>
  <c r="AC835" i="158"/>
  <c r="AB835" i="158"/>
  <c r="AD834" i="158"/>
  <c r="AC834" i="158"/>
  <c r="AB834" i="158"/>
  <c r="AD833" i="158"/>
  <c r="AC833" i="158"/>
  <c r="AB833" i="158"/>
  <c r="AD832" i="158"/>
  <c r="AC832" i="158"/>
  <c r="AB832" i="158"/>
  <c r="AD831" i="158"/>
  <c r="AC831" i="158"/>
  <c r="AB831" i="158"/>
  <c r="AD830" i="158"/>
  <c r="AC830" i="158"/>
  <c r="AB830" i="158"/>
  <c r="AD829" i="158"/>
  <c r="AC829" i="158"/>
  <c r="AB829" i="158"/>
  <c r="AD828" i="158"/>
  <c r="AC828" i="158"/>
  <c r="AB828" i="158"/>
  <c r="AD827" i="158"/>
  <c r="AC827" i="158"/>
  <c r="AB827" i="158"/>
  <c r="AD826" i="158"/>
  <c r="AC826" i="158"/>
  <c r="AB826" i="158"/>
  <c r="AD825" i="158"/>
  <c r="AC825" i="158"/>
  <c r="AB825" i="158"/>
  <c r="AD824" i="158"/>
  <c r="AC824" i="158"/>
  <c r="AB824" i="158"/>
  <c r="AD823" i="158"/>
  <c r="AC823" i="158"/>
  <c r="AB823" i="158"/>
  <c r="AD822" i="158"/>
  <c r="AC822" i="158"/>
  <c r="AB822" i="158"/>
  <c r="AD821" i="158"/>
  <c r="AC821" i="158"/>
  <c r="AB821" i="158"/>
  <c r="AD820" i="158"/>
  <c r="AC820" i="158"/>
  <c r="AB820" i="158"/>
  <c r="AD819" i="158"/>
  <c r="AC819" i="158"/>
  <c r="AB819" i="158"/>
  <c r="AD818" i="158"/>
  <c r="AC818" i="158"/>
  <c r="AB818" i="158"/>
  <c r="AD817" i="158"/>
  <c r="AC817" i="158"/>
  <c r="AB817" i="158"/>
  <c r="AD816" i="158"/>
  <c r="AC816" i="158"/>
  <c r="AB816" i="158"/>
  <c r="AD815" i="158"/>
  <c r="AC815" i="158"/>
  <c r="AB815" i="158"/>
  <c r="AD814" i="158"/>
  <c r="AC814" i="158"/>
  <c r="AB814" i="158"/>
  <c r="AD813" i="158"/>
  <c r="AC813" i="158"/>
  <c r="AB813" i="158"/>
  <c r="AD812" i="158"/>
  <c r="AC812" i="158"/>
  <c r="AB812" i="158"/>
  <c r="AD811" i="158"/>
  <c r="AC811" i="158"/>
  <c r="AB811" i="158"/>
  <c r="AD810" i="158"/>
  <c r="AC810" i="158"/>
  <c r="AB810" i="158"/>
  <c r="AD809" i="158"/>
  <c r="AC809" i="158"/>
  <c r="AB809" i="158"/>
  <c r="AD808" i="158"/>
  <c r="AC808" i="158"/>
  <c r="AB808" i="158"/>
  <c r="AD807" i="158"/>
  <c r="AC807" i="158"/>
  <c r="AB807" i="158"/>
  <c r="AD806" i="158"/>
  <c r="AC806" i="158"/>
  <c r="AB806" i="158"/>
  <c r="AD805" i="158"/>
  <c r="AC805" i="158"/>
  <c r="AB805" i="158"/>
  <c r="AD804" i="158"/>
  <c r="AC804" i="158"/>
  <c r="AB804" i="158"/>
  <c r="AD803" i="158"/>
  <c r="AC803" i="158"/>
  <c r="AB803" i="158"/>
  <c r="AD802" i="158"/>
  <c r="AC802" i="158"/>
  <c r="AB802" i="158"/>
  <c r="AD801" i="158"/>
  <c r="AC801" i="158"/>
  <c r="AB801" i="158"/>
  <c r="AD800" i="158"/>
  <c r="AC800" i="158"/>
  <c r="AB800" i="158"/>
  <c r="AD799" i="158"/>
  <c r="AC799" i="158"/>
  <c r="AB799" i="158"/>
  <c r="AD798" i="158"/>
  <c r="AC798" i="158"/>
  <c r="AB798" i="158"/>
  <c r="AD797" i="158"/>
  <c r="AC797" i="158"/>
  <c r="AB797" i="158"/>
  <c r="AD796" i="158"/>
  <c r="AC796" i="158"/>
  <c r="AB796" i="158"/>
  <c r="AD795" i="158"/>
  <c r="AC795" i="158"/>
  <c r="AB795" i="158"/>
  <c r="AD794" i="158"/>
  <c r="AC794" i="158"/>
  <c r="AB794" i="158"/>
  <c r="AD793" i="158"/>
  <c r="AC793" i="158"/>
  <c r="AB793" i="158"/>
  <c r="AD792" i="158"/>
  <c r="AC792" i="158"/>
  <c r="AB792" i="158"/>
  <c r="AD791" i="158"/>
  <c r="AC791" i="158"/>
  <c r="AB791" i="158"/>
  <c r="AD790" i="158"/>
  <c r="AC790" i="158"/>
  <c r="AB790" i="158"/>
  <c r="AD789" i="158"/>
  <c r="AC789" i="158"/>
  <c r="AB789" i="158"/>
  <c r="AD788" i="158"/>
  <c r="AC788" i="158"/>
  <c r="AB788" i="158"/>
  <c r="AD787" i="158"/>
  <c r="AC787" i="158"/>
  <c r="AB787" i="158"/>
  <c r="AD786" i="158"/>
  <c r="AC786" i="158"/>
  <c r="AB786" i="158"/>
  <c r="AD785" i="158"/>
  <c r="AC785" i="158"/>
  <c r="AB785" i="158"/>
  <c r="AD784" i="158"/>
  <c r="AC784" i="158"/>
  <c r="AB784" i="158"/>
  <c r="AD783" i="158"/>
  <c r="AC783" i="158"/>
  <c r="AB783" i="158"/>
  <c r="AD782" i="158"/>
  <c r="AC782" i="158"/>
  <c r="AB782" i="158"/>
  <c r="AD781" i="158"/>
  <c r="AC781" i="158"/>
  <c r="AB781" i="158"/>
  <c r="AD780" i="158"/>
  <c r="AC780" i="158"/>
  <c r="AB780" i="158"/>
  <c r="AD779" i="158"/>
  <c r="AC779" i="158"/>
  <c r="AB779" i="158"/>
  <c r="AD778" i="158"/>
  <c r="AC778" i="158"/>
  <c r="AB778" i="158"/>
  <c r="AD777" i="158"/>
  <c r="AC777" i="158"/>
  <c r="AB777" i="158"/>
  <c r="AD776" i="158"/>
  <c r="AC776" i="158"/>
  <c r="AB776" i="158"/>
  <c r="AD775" i="158"/>
  <c r="AC775" i="158"/>
  <c r="AB775" i="158"/>
  <c r="AD774" i="158"/>
  <c r="AC774" i="158"/>
  <c r="AB774" i="158"/>
  <c r="AD773" i="158"/>
  <c r="AC773" i="158"/>
  <c r="AB773" i="158"/>
  <c r="AD772" i="158"/>
  <c r="AC772" i="158"/>
  <c r="AB772" i="158"/>
  <c r="AD771" i="158"/>
  <c r="AC771" i="158"/>
  <c r="AB771" i="158"/>
  <c r="AD770" i="158"/>
  <c r="AC770" i="158"/>
  <c r="AB770" i="158"/>
  <c r="AD769" i="158"/>
  <c r="AC769" i="158"/>
  <c r="AB769" i="158"/>
  <c r="AD768" i="158"/>
  <c r="AC768" i="158"/>
  <c r="AB768" i="158"/>
  <c r="AD767" i="158"/>
  <c r="AC767" i="158"/>
  <c r="AB767" i="158"/>
  <c r="AD766" i="158"/>
  <c r="AC766" i="158"/>
  <c r="AB766" i="158"/>
  <c r="AD765" i="158"/>
  <c r="AC765" i="158"/>
  <c r="AB765" i="158"/>
  <c r="AD764" i="158"/>
  <c r="AC764" i="158"/>
  <c r="AB764" i="158"/>
  <c r="AD763" i="158"/>
  <c r="AC763" i="158"/>
  <c r="AB763" i="158"/>
  <c r="AD762" i="158"/>
  <c r="AC762" i="158"/>
  <c r="AB762" i="158"/>
  <c r="AD761" i="158"/>
  <c r="AC761" i="158"/>
  <c r="AB761" i="158"/>
  <c r="AD760" i="158"/>
  <c r="AC760" i="158"/>
  <c r="AB760" i="158"/>
  <c r="AD759" i="158"/>
  <c r="AC759" i="158"/>
  <c r="AB759" i="158"/>
  <c r="AD758" i="158"/>
  <c r="AC758" i="158"/>
  <c r="AB758" i="158"/>
  <c r="AD757" i="158"/>
  <c r="AC757" i="158"/>
  <c r="AB757" i="158"/>
  <c r="AD756" i="158"/>
  <c r="AC756" i="158"/>
  <c r="AB756" i="158"/>
  <c r="AD755" i="158"/>
  <c r="AC755" i="158"/>
  <c r="AB755" i="158"/>
  <c r="AD754" i="158"/>
  <c r="AC754" i="158"/>
  <c r="AB754" i="158"/>
  <c r="AD753" i="158"/>
  <c r="AC753" i="158"/>
  <c r="AB753" i="158"/>
  <c r="AD752" i="158"/>
  <c r="AC752" i="158"/>
  <c r="AB752" i="158"/>
  <c r="AD751" i="158"/>
  <c r="AC751" i="158"/>
  <c r="AB751" i="158"/>
  <c r="AD750" i="158"/>
  <c r="AC750" i="158"/>
  <c r="AB750" i="158"/>
  <c r="AD749" i="158"/>
  <c r="AC749" i="158"/>
  <c r="AB749" i="158"/>
  <c r="AD748" i="158"/>
  <c r="AC748" i="158"/>
  <c r="AB748" i="158"/>
  <c r="AD747" i="158"/>
  <c r="AC747" i="158"/>
  <c r="AB747" i="158"/>
  <c r="AD746" i="158"/>
  <c r="AC746" i="158"/>
  <c r="AB746" i="158"/>
  <c r="AD745" i="158"/>
  <c r="AC745" i="158"/>
  <c r="AB745" i="158"/>
  <c r="AD744" i="158"/>
  <c r="AC744" i="158"/>
  <c r="AB744" i="158"/>
  <c r="AD743" i="158"/>
  <c r="AC743" i="158"/>
  <c r="AB743" i="158"/>
  <c r="AD742" i="158"/>
  <c r="AC742" i="158"/>
  <c r="AB742" i="158"/>
  <c r="AD741" i="158"/>
  <c r="AC741" i="158"/>
  <c r="AB741" i="158"/>
  <c r="AD740" i="158"/>
  <c r="AC740" i="158"/>
  <c r="AB740" i="158"/>
  <c r="AD739" i="158"/>
  <c r="AC739" i="158"/>
  <c r="AB739" i="158"/>
  <c r="AD738" i="158"/>
  <c r="AC738" i="158"/>
  <c r="AB738" i="158"/>
  <c r="AD737" i="158"/>
  <c r="AC737" i="158"/>
  <c r="AB737" i="158"/>
  <c r="AD736" i="158"/>
  <c r="AC736" i="158"/>
  <c r="AB736" i="158"/>
  <c r="AD735" i="158"/>
  <c r="AC735" i="158"/>
  <c r="AB735" i="158"/>
  <c r="AD734" i="158"/>
  <c r="AC734" i="158"/>
  <c r="AB734" i="158"/>
  <c r="AD733" i="158"/>
  <c r="AC733" i="158"/>
  <c r="AB733" i="158"/>
  <c r="AD732" i="158"/>
  <c r="AC732" i="158"/>
  <c r="AB732" i="158"/>
  <c r="AD731" i="158"/>
  <c r="AC731" i="158"/>
  <c r="AB731" i="158"/>
  <c r="AD730" i="158"/>
  <c r="AC730" i="158"/>
  <c r="AB730" i="158"/>
  <c r="AD729" i="158"/>
  <c r="AC729" i="158"/>
  <c r="AB729" i="158"/>
  <c r="AD728" i="158"/>
  <c r="AC728" i="158"/>
  <c r="AB728" i="158"/>
  <c r="AD727" i="158"/>
  <c r="AC727" i="158"/>
  <c r="AB727" i="158"/>
  <c r="AD726" i="158"/>
  <c r="AC726" i="158"/>
  <c r="AB726" i="158"/>
  <c r="AD725" i="158"/>
  <c r="AC725" i="158"/>
  <c r="AB725" i="158"/>
  <c r="AD724" i="158"/>
  <c r="AC724" i="158"/>
  <c r="AB724" i="158"/>
  <c r="AD723" i="158"/>
  <c r="AC723" i="158"/>
  <c r="AB723" i="158"/>
  <c r="AD722" i="158"/>
  <c r="AC722" i="158"/>
  <c r="AB722" i="158"/>
  <c r="AD721" i="158"/>
  <c r="AC721" i="158"/>
  <c r="AB721" i="158"/>
  <c r="AD720" i="158"/>
  <c r="AC720" i="158"/>
  <c r="AB720" i="158"/>
  <c r="AD719" i="158"/>
  <c r="AC719" i="158"/>
  <c r="AB719" i="158"/>
  <c r="AD718" i="158"/>
  <c r="AC718" i="158"/>
  <c r="AB718" i="158"/>
  <c r="AD717" i="158"/>
  <c r="AC717" i="158"/>
  <c r="AB717" i="158"/>
  <c r="AD716" i="158"/>
  <c r="AC716" i="158"/>
  <c r="AB716" i="158"/>
  <c r="AD715" i="158"/>
  <c r="AC715" i="158"/>
  <c r="AB715" i="158"/>
  <c r="AD714" i="158"/>
  <c r="AC714" i="158"/>
  <c r="AB714" i="158"/>
  <c r="AD713" i="158"/>
  <c r="AC713" i="158"/>
  <c r="AB713" i="158"/>
  <c r="AD712" i="158"/>
  <c r="AC712" i="158"/>
  <c r="AB712" i="158"/>
  <c r="AD711" i="158"/>
  <c r="AC711" i="158"/>
  <c r="AB711" i="158"/>
  <c r="AD710" i="158"/>
  <c r="AC710" i="158"/>
  <c r="AB710" i="158"/>
  <c r="AD709" i="158"/>
  <c r="AC709" i="158"/>
  <c r="AB709" i="158"/>
  <c r="AD708" i="158"/>
  <c r="AC708" i="158"/>
  <c r="AB708" i="158"/>
  <c r="AD707" i="158"/>
  <c r="AC707" i="158"/>
  <c r="AB707" i="158"/>
  <c r="AD706" i="158"/>
  <c r="AC706" i="158"/>
  <c r="AB706" i="158"/>
  <c r="AD705" i="158"/>
  <c r="AC705" i="158"/>
  <c r="AB705" i="158"/>
  <c r="AD704" i="158"/>
  <c r="AC704" i="158"/>
  <c r="AB704" i="158"/>
  <c r="AD703" i="158"/>
  <c r="AC703" i="158"/>
  <c r="AB703" i="158"/>
  <c r="AD702" i="158"/>
  <c r="AC702" i="158"/>
  <c r="AB702" i="158"/>
  <c r="AD701" i="158"/>
  <c r="AC701" i="158"/>
  <c r="AB701" i="158"/>
  <c r="AD700" i="158"/>
  <c r="AC700" i="158"/>
  <c r="AB700" i="158"/>
  <c r="AD699" i="158"/>
  <c r="AC699" i="158"/>
  <c r="AB699" i="158"/>
  <c r="AD698" i="158"/>
  <c r="AC698" i="158"/>
  <c r="AB698" i="158"/>
  <c r="AD697" i="158"/>
  <c r="AC697" i="158"/>
  <c r="AB697" i="158"/>
  <c r="AD696" i="158"/>
  <c r="AC696" i="158"/>
  <c r="AB696" i="158"/>
  <c r="AD695" i="158"/>
  <c r="AC695" i="158"/>
  <c r="AB695" i="158"/>
  <c r="AD694" i="158"/>
  <c r="AC694" i="158"/>
  <c r="AB694" i="158"/>
  <c r="AD693" i="158"/>
  <c r="AC693" i="158"/>
  <c r="AB693" i="158"/>
  <c r="AD692" i="158"/>
  <c r="AC692" i="158"/>
  <c r="AB692" i="158"/>
  <c r="AD691" i="158"/>
  <c r="AC691" i="158"/>
  <c r="AB691" i="158"/>
  <c r="AD690" i="158"/>
  <c r="AC690" i="158"/>
  <c r="AB690" i="158"/>
  <c r="AD689" i="158"/>
  <c r="AC689" i="158"/>
  <c r="AB689" i="158"/>
  <c r="AD688" i="158"/>
  <c r="AC688" i="158"/>
  <c r="AB688" i="158"/>
  <c r="AD687" i="158"/>
  <c r="AC687" i="158"/>
  <c r="AB687" i="158"/>
  <c r="AD686" i="158"/>
  <c r="AC686" i="158"/>
  <c r="AB686" i="158"/>
  <c r="AD685" i="158"/>
  <c r="AC685" i="158"/>
  <c r="AB685" i="158"/>
  <c r="AD684" i="158"/>
  <c r="AC684" i="158"/>
  <c r="AB684" i="158"/>
  <c r="AD683" i="158"/>
  <c r="AC683" i="158"/>
  <c r="AB683" i="158"/>
  <c r="AD682" i="158"/>
  <c r="AC682" i="158"/>
  <c r="AB682" i="158"/>
  <c r="AD681" i="158"/>
  <c r="AC681" i="158"/>
  <c r="AB681" i="158"/>
  <c r="AD680" i="158"/>
  <c r="AC680" i="158"/>
  <c r="AB680" i="158"/>
  <c r="AD679" i="158"/>
  <c r="AC679" i="158"/>
  <c r="AB679" i="158"/>
  <c r="AD678" i="158"/>
  <c r="AC678" i="158"/>
  <c r="AB678" i="158"/>
  <c r="AD677" i="158"/>
  <c r="AC677" i="158"/>
  <c r="AB677" i="158"/>
  <c r="AD676" i="158"/>
  <c r="AC676" i="158"/>
  <c r="AB676" i="158"/>
  <c r="AD675" i="158"/>
  <c r="AC675" i="158"/>
  <c r="AB675" i="158"/>
  <c r="AD674" i="158"/>
  <c r="AC674" i="158"/>
  <c r="AB674" i="158"/>
  <c r="AD673" i="158"/>
  <c r="AC673" i="158"/>
  <c r="AB673" i="158"/>
  <c r="AD672" i="158"/>
  <c r="AC672" i="158"/>
  <c r="AB672" i="158"/>
  <c r="AD671" i="158"/>
  <c r="AC671" i="158"/>
  <c r="AB671" i="158"/>
  <c r="AD670" i="158"/>
  <c r="AC670" i="158"/>
  <c r="AB670" i="158"/>
  <c r="AD669" i="158"/>
  <c r="AC669" i="158"/>
  <c r="AB669" i="158"/>
  <c r="AD668" i="158"/>
  <c r="AC668" i="158"/>
  <c r="AB668" i="158"/>
  <c r="AD667" i="158"/>
  <c r="AC667" i="158"/>
  <c r="AB667" i="158"/>
  <c r="AD666" i="158"/>
  <c r="AC666" i="158"/>
  <c r="AB666" i="158"/>
  <c r="AD665" i="158"/>
  <c r="AC665" i="158"/>
  <c r="AB665" i="158"/>
  <c r="AD664" i="158"/>
  <c r="AC664" i="158"/>
  <c r="AB664" i="158"/>
  <c r="AD663" i="158"/>
  <c r="AC663" i="158"/>
  <c r="AB663" i="158"/>
  <c r="AD662" i="158"/>
  <c r="AC662" i="158"/>
  <c r="AB662" i="158"/>
  <c r="AD661" i="158"/>
  <c r="AC661" i="158"/>
  <c r="AB661" i="158"/>
  <c r="AD660" i="158"/>
  <c r="AC660" i="158"/>
  <c r="AB660" i="158"/>
  <c r="AD659" i="158"/>
  <c r="AC659" i="158"/>
  <c r="AB659" i="158"/>
  <c r="AD658" i="158"/>
  <c r="AC658" i="158"/>
  <c r="AB658" i="158"/>
  <c r="AD657" i="158"/>
  <c r="AC657" i="158"/>
  <c r="AB657" i="158"/>
  <c r="AD656" i="158"/>
  <c r="AC656" i="158"/>
  <c r="AB656" i="158"/>
  <c r="AD655" i="158"/>
  <c r="AC655" i="158"/>
  <c r="AB655" i="158"/>
  <c r="AD654" i="158"/>
  <c r="AC654" i="158"/>
  <c r="AB654" i="158"/>
  <c r="AD653" i="158"/>
  <c r="AC653" i="158"/>
  <c r="AB653" i="158"/>
  <c r="AD652" i="158"/>
  <c r="AC652" i="158"/>
  <c r="AB652" i="158"/>
  <c r="AD651" i="158"/>
  <c r="AC651" i="158"/>
  <c r="AB651" i="158"/>
  <c r="AD650" i="158"/>
  <c r="AC650" i="158"/>
  <c r="AB650" i="158"/>
  <c r="AD649" i="158"/>
  <c r="AC649" i="158"/>
  <c r="AB649" i="158"/>
  <c r="AD648" i="158"/>
  <c r="AC648" i="158"/>
  <c r="AB648" i="158"/>
  <c r="AD647" i="158"/>
  <c r="AC647" i="158"/>
  <c r="AB647" i="158"/>
  <c r="AD646" i="158"/>
  <c r="AC646" i="158"/>
  <c r="AB646" i="158"/>
  <c r="AD645" i="158"/>
  <c r="AC645" i="158"/>
  <c r="AB645" i="158"/>
  <c r="AD644" i="158"/>
  <c r="AC644" i="158"/>
  <c r="AB644" i="158"/>
  <c r="AD643" i="158"/>
  <c r="AC643" i="158"/>
  <c r="AB643" i="158"/>
  <c r="AD642" i="158"/>
  <c r="AC642" i="158"/>
  <c r="AB642" i="158"/>
  <c r="AD641" i="158"/>
  <c r="AC641" i="158"/>
  <c r="AB641" i="158"/>
  <c r="AD640" i="158"/>
  <c r="AC640" i="158"/>
  <c r="AB640" i="158"/>
  <c r="AD639" i="158"/>
  <c r="AC639" i="158"/>
  <c r="AB639" i="158"/>
  <c r="AD638" i="158"/>
  <c r="AC638" i="158"/>
  <c r="AB638" i="158"/>
  <c r="AD637" i="158"/>
  <c r="AC637" i="158"/>
  <c r="AB637" i="158"/>
  <c r="AD636" i="158"/>
  <c r="AC636" i="158"/>
  <c r="AB636" i="158"/>
  <c r="AD635" i="158"/>
  <c r="AC635" i="158"/>
  <c r="AB635" i="158"/>
  <c r="AD634" i="158"/>
  <c r="AC634" i="158"/>
  <c r="AB634" i="158"/>
  <c r="AD633" i="158"/>
  <c r="AC633" i="158"/>
  <c r="AB633" i="158"/>
  <c r="AD632" i="158"/>
  <c r="AC632" i="158"/>
  <c r="AB632" i="158"/>
  <c r="AD631" i="158"/>
  <c r="AC631" i="158"/>
  <c r="AB631" i="158"/>
  <c r="AD630" i="158"/>
  <c r="AC630" i="158"/>
  <c r="AB630" i="158"/>
  <c r="AD629" i="158"/>
  <c r="AC629" i="158"/>
  <c r="AB629" i="158"/>
  <c r="AD628" i="158"/>
  <c r="AC628" i="158"/>
  <c r="AB628" i="158"/>
  <c r="AD627" i="158"/>
  <c r="AC627" i="158"/>
  <c r="AB627" i="158"/>
  <c r="AD626" i="158"/>
  <c r="AC626" i="158"/>
  <c r="AB626" i="158"/>
  <c r="AD625" i="158"/>
  <c r="AC625" i="158"/>
  <c r="AB625" i="158"/>
  <c r="AD624" i="158"/>
  <c r="AC624" i="158"/>
  <c r="AB624" i="158"/>
  <c r="AD623" i="158"/>
  <c r="AC623" i="158"/>
  <c r="AB623" i="158"/>
  <c r="AD622" i="158"/>
  <c r="AC622" i="158"/>
  <c r="AB622" i="158"/>
  <c r="AD621" i="158"/>
  <c r="AC621" i="158"/>
  <c r="AB621" i="158"/>
  <c r="AD620" i="158"/>
  <c r="AC620" i="158"/>
  <c r="AB620" i="158"/>
  <c r="AD619" i="158"/>
  <c r="AC619" i="158"/>
  <c r="AB619" i="158"/>
  <c r="AD618" i="158"/>
  <c r="AC618" i="158"/>
  <c r="AB618" i="158"/>
  <c r="AD617" i="158"/>
  <c r="AC617" i="158"/>
  <c r="AB617" i="158"/>
  <c r="AD616" i="158"/>
  <c r="AC616" i="158"/>
  <c r="AB616" i="158"/>
  <c r="AD615" i="158"/>
  <c r="AC615" i="158"/>
  <c r="AB615" i="158"/>
  <c r="AD614" i="158"/>
  <c r="AC614" i="158"/>
  <c r="AB614" i="158"/>
  <c r="AD613" i="158"/>
  <c r="AC613" i="158"/>
  <c r="AB613" i="158"/>
  <c r="AD612" i="158"/>
  <c r="AC612" i="158"/>
  <c r="AB612" i="158"/>
  <c r="AD611" i="158"/>
  <c r="AC611" i="158"/>
  <c r="AB611" i="158"/>
  <c r="AD610" i="158"/>
  <c r="AC610" i="158"/>
  <c r="AB610" i="158"/>
  <c r="AD609" i="158"/>
  <c r="AC609" i="158"/>
  <c r="AB609" i="158"/>
  <c r="AD608" i="158"/>
  <c r="AC608" i="158"/>
  <c r="AB608" i="158"/>
  <c r="AD607" i="158"/>
  <c r="AC607" i="158"/>
  <c r="AB607" i="158"/>
  <c r="AD606" i="158"/>
  <c r="AC606" i="158"/>
  <c r="AB606" i="158"/>
  <c r="AD605" i="158"/>
  <c r="AC605" i="158"/>
  <c r="AB605" i="158"/>
  <c r="AD604" i="158"/>
  <c r="AC604" i="158"/>
  <c r="AB604" i="158"/>
  <c r="AD603" i="158"/>
  <c r="AC603" i="158"/>
  <c r="AB603" i="158"/>
  <c r="AD602" i="158"/>
  <c r="AC602" i="158"/>
  <c r="AB602" i="158"/>
  <c r="AD601" i="158"/>
  <c r="AC601" i="158"/>
  <c r="AB601" i="158"/>
  <c r="AD600" i="158"/>
  <c r="AC600" i="158"/>
  <c r="AB600" i="158"/>
  <c r="AD599" i="158"/>
  <c r="AC599" i="158"/>
  <c r="AB599" i="158"/>
  <c r="AD598" i="158"/>
  <c r="AC598" i="158"/>
  <c r="AB598" i="158"/>
  <c r="AD597" i="158"/>
  <c r="AC597" i="158"/>
  <c r="AB597" i="158"/>
  <c r="AD596" i="158"/>
  <c r="AC596" i="158"/>
  <c r="AB596" i="158"/>
  <c r="AD595" i="158"/>
  <c r="AC595" i="158"/>
  <c r="AB595" i="158"/>
  <c r="AD594" i="158"/>
  <c r="AC594" i="158"/>
  <c r="AB594" i="158"/>
  <c r="AD593" i="158"/>
  <c r="AC593" i="158"/>
  <c r="AB593" i="158"/>
  <c r="AD592" i="158"/>
  <c r="AC592" i="158"/>
  <c r="AB592" i="158"/>
  <c r="AD591" i="158"/>
  <c r="AC591" i="158"/>
  <c r="AB591" i="158"/>
  <c r="AD590" i="158"/>
  <c r="AC590" i="158"/>
  <c r="AB590" i="158"/>
  <c r="AD589" i="158"/>
  <c r="AC589" i="158"/>
  <c r="AB589" i="158"/>
  <c r="AD588" i="158"/>
  <c r="AC588" i="158"/>
  <c r="AB588" i="158"/>
  <c r="AD587" i="158"/>
  <c r="AC587" i="158"/>
  <c r="AB587" i="158"/>
  <c r="AD586" i="158"/>
  <c r="AC586" i="158"/>
  <c r="AB586" i="158"/>
  <c r="AD585" i="158"/>
  <c r="AC585" i="158"/>
  <c r="AB585" i="158"/>
  <c r="AD584" i="158"/>
  <c r="AC584" i="158"/>
  <c r="AB584" i="158"/>
  <c r="AD583" i="158"/>
  <c r="AC583" i="158"/>
  <c r="AB583" i="158"/>
  <c r="AD582" i="158"/>
  <c r="AC582" i="158"/>
  <c r="AB582" i="158"/>
  <c r="AD581" i="158"/>
  <c r="AC581" i="158"/>
  <c r="AB581" i="158"/>
  <c r="AD580" i="158"/>
  <c r="AC580" i="158"/>
  <c r="AB580" i="158"/>
  <c r="AD579" i="158"/>
  <c r="AC579" i="158"/>
  <c r="AB579" i="158"/>
  <c r="AD578" i="158"/>
  <c r="AC578" i="158"/>
  <c r="AB578" i="158"/>
  <c r="AD577" i="158"/>
  <c r="AC577" i="158"/>
  <c r="AB577" i="158"/>
  <c r="AD576" i="158"/>
  <c r="AC576" i="158"/>
  <c r="AB576" i="158"/>
  <c r="AD575" i="158"/>
  <c r="AC575" i="158"/>
  <c r="AB575" i="158"/>
  <c r="AD574" i="158"/>
  <c r="AC574" i="158"/>
  <c r="AB574" i="158"/>
  <c r="AD573" i="158"/>
  <c r="AC573" i="158"/>
  <c r="AB573" i="158"/>
  <c r="AD572" i="158"/>
  <c r="AC572" i="158"/>
  <c r="AB572" i="158"/>
  <c r="AD571" i="158"/>
  <c r="AC571" i="158"/>
  <c r="AB571" i="158"/>
  <c r="AD570" i="158"/>
  <c r="AC570" i="158"/>
  <c r="AB570" i="158"/>
  <c r="AD569" i="158"/>
  <c r="AC569" i="158"/>
  <c r="AB569" i="158"/>
  <c r="AD568" i="158"/>
  <c r="AC568" i="158"/>
  <c r="AB568" i="158"/>
  <c r="AD567" i="158"/>
  <c r="AC567" i="158"/>
  <c r="AB567" i="158"/>
  <c r="AD566" i="158"/>
  <c r="AC566" i="158"/>
  <c r="AB566" i="158"/>
  <c r="AD565" i="158"/>
  <c r="AC565" i="158"/>
  <c r="AB565" i="158"/>
  <c r="AD564" i="158"/>
  <c r="AC564" i="158"/>
  <c r="AB564" i="158"/>
  <c r="AD563" i="158"/>
  <c r="AC563" i="158"/>
  <c r="AB563" i="158"/>
  <c r="AD562" i="158"/>
  <c r="AC562" i="158"/>
  <c r="AB562" i="158"/>
  <c r="AD561" i="158"/>
  <c r="AC561" i="158"/>
  <c r="AB561" i="158"/>
  <c r="AD560" i="158"/>
  <c r="AC560" i="158"/>
  <c r="AB560" i="158"/>
  <c r="AD559" i="158"/>
  <c r="AC559" i="158"/>
  <c r="AB559" i="158"/>
  <c r="AD558" i="158"/>
  <c r="AC558" i="158"/>
  <c r="AB558" i="158"/>
  <c r="AD557" i="158"/>
  <c r="AC557" i="158"/>
  <c r="AB557" i="158"/>
  <c r="AD556" i="158"/>
  <c r="AC556" i="158"/>
  <c r="AB556" i="158"/>
  <c r="AD555" i="158"/>
  <c r="AC555" i="158"/>
  <c r="AB555" i="158"/>
  <c r="AD554" i="158"/>
  <c r="AC554" i="158"/>
  <c r="AB554" i="158"/>
  <c r="AD553" i="158"/>
  <c r="AC553" i="158"/>
  <c r="AB553" i="158"/>
  <c r="AD552" i="158"/>
  <c r="AC552" i="158"/>
  <c r="AB552" i="158"/>
  <c r="AD551" i="158"/>
  <c r="AC551" i="158"/>
  <c r="AB551" i="158"/>
  <c r="AD550" i="158"/>
  <c r="AC550" i="158"/>
  <c r="AB550" i="158"/>
  <c r="AD549" i="158"/>
  <c r="AC549" i="158"/>
  <c r="AB549" i="158"/>
  <c r="AD548" i="158"/>
  <c r="AC548" i="158"/>
  <c r="AB548" i="158"/>
  <c r="AD547" i="158"/>
  <c r="AC547" i="158"/>
  <c r="AB547" i="158"/>
  <c r="AD546" i="158"/>
  <c r="AC546" i="158"/>
  <c r="AB546" i="158"/>
  <c r="AD545" i="158"/>
  <c r="AC545" i="158"/>
  <c r="AB545" i="158"/>
  <c r="AD544" i="158"/>
  <c r="AC544" i="158"/>
  <c r="AB544" i="158"/>
  <c r="AD543" i="158"/>
  <c r="AC543" i="158"/>
  <c r="AB543" i="158"/>
  <c r="AD542" i="158"/>
  <c r="AC542" i="158"/>
  <c r="AB542" i="158"/>
  <c r="AD541" i="158"/>
  <c r="AC541" i="158"/>
  <c r="AB541" i="158"/>
  <c r="AD540" i="158"/>
  <c r="AC540" i="158"/>
  <c r="AB540" i="158"/>
  <c r="AD539" i="158"/>
  <c r="AC539" i="158"/>
  <c r="AB539" i="158"/>
  <c r="AD538" i="158"/>
  <c r="AC538" i="158"/>
  <c r="AB538" i="158"/>
  <c r="AD537" i="158"/>
  <c r="AC537" i="158"/>
  <c r="AB537" i="158"/>
  <c r="AD536" i="158"/>
  <c r="AC536" i="158"/>
  <c r="AB536" i="158"/>
  <c r="AD535" i="158"/>
  <c r="AC535" i="158"/>
  <c r="AB535" i="158"/>
  <c r="AD534" i="158"/>
  <c r="AC534" i="158"/>
  <c r="AB534" i="158"/>
  <c r="AD533" i="158"/>
  <c r="AC533" i="158"/>
  <c r="AB533" i="158"/>
  <c r="AD532" i="158"/>
  <c r="AC532" i="158"/>
  <c r="AB532" i="158"/>
  <c r="AD531" i="158"/>
  <c r="AC531" i="158"/>
  <c r="AB531" i="158"/>
  <c r="AD530" i="158"/>
  <c r="AC530" i="158"/>
  <c r="AB530" i="158"/>
  <c r="AD529" i="158"/>
  <c r="AC529" i="158"/>
  <c r="AB529" i="158"/>
  <c r="AD528" i="158"/>
  <c r="AC528" i="158"/>
  <c r="AB528" i="158"/>
  <c r="AD527" i="158"/>
  <c r="AC527" i="158"/>
  <c r="AB527" i="158"/>
  <c r="AD526" i="158"/>
  <c r="AC526" i="158"/>
  <c r="AB526" i="158"/>
  <c r="AD525" i="158"/>
  <c r="AC525" i="158"/>
  <c r="AB525" i="158"/>
  <c r="AD524" i="158"/>
  <c r="AC524" i="158"/>
  <c r="AB524" i="158"/>
  <c r="AD523" i="158"/>
  <c r="AC523" i="158"/>
  <c r="AB523" i="158"/>
  <c r="AD522" i="158"/>
  <c r="AC522" i="158"/>
  <c r="AB522" i="158"/>
  <c r="AD521" i="158"/>
  <c r="AC521" i="158"/>
  <c r="AB521" i="158"/>
  <c r="AD520" i="158"/>
  <c r="AC520" i="158"/>
  <c r="AB520" i="158"/>
  <c r="AD519" i="158"/>
  <c r="AC519" i="158"/>
  <c r="AB519" i="158"/>
  <c r="AD518" i="158"/>
  <c r="AC518" i="158"/>
  <c r="AB518" i="158"/>
  <c r="AD517" i="158"/>
  <c r="AC517" i="158"/>
  <c r="AB517" i="158"/>
  <c r="AD516" i="158"/>
  <c r="AC516" i="158"/>
  <c r="AB516" i="158"/>
  <c r="AD515" i="158"/>
  <c r="AC515" i="158"/>
  <c r="AB515" i="158"/>
  <c r="AD514" i="158"/>
  <c r="AC514" i="158"/>
  <c r="AB514" i="158"/>
  <c r="AD513" i="158"/>
  <c r="AC513" i="158"/>
  <c r="AB513" i="158"/>
  <c r="AD512" i="158"/>
  <c r="AC512" i="158"/>
  <c r="AB512" i="158"/>
  <c r="AD511" i="158"/>
  <c r="AC511" i="158"/>
  <c r="AB511" i="158"/>
  <c r="AD510" i="158"/>
  <c r="AC510" i="158"/>
  <c r="AB510" i="158"/>
  <c r="AD509" i="158"/>
  <c r="AC509" i="158"/>
  <c r="AB509" i="158"/>
  <c r="AD508" i="158"/>
  <c r="AC508" i="158"/>
  <c r="AB508" i="158"/>
  <c r="AD507" i="158"/>
  <c r="AC507" i="158"/>
  <c r="AB507" i="158"/>
  <c r="AD506" i="158"/>
  <c r="AC506" i="158"/>
  <c r="AB506" i="158"/>
  <c r="AD505" i="158"/>
  <c r="AC505" i="158"/>
  <c r="AB505" i="158"/>
  <c r="AD504" i="158"/>
  <c r="AC504" i="158"/>
  <c r="AB504" i="158"/>
  <c r="AD503" i="158"/>
  <c r="AC503" i="158"/>
  <c r="AB503" i="158"/>
  <c r="AD502" i="158"/>
  <c r="AC502" i="158"/>
  <c r="AB502" i="158"/>
  <c r="AD501" i="158"/>
  <c r="AC501" i="158"/>
  <c r="AB501" i="158"/>
  <c r="AD500" i="158"/>
  <c r="AC500" i="158"/>
  <c r="AB500" i="158"/>
  <c r="AD499" i="158"/>
  <c r="AC499" i="158"/>
  <c r="AB499" i="158"/>
  <c r="AD498" i="158"/>
  <c r="AC498" i="158"/>
  <c r="AB498" i="158"/>
  <c r="AD497" i="158"/>
  <c r="AC497" i="158"/>
  <c r="AB497" i="158"/>
  <c r="AD496" i="158"/>
  <c r="AC496" i="158"/>
  <c r="AB496" i="158"/>
  <c r="AD495" i="158"/>
  <c r="AC495" i="158"/>
  <c r="AB495" i="158"/>
  <c r="AD494" i="158"/>
  <c r="AC494" i="158"/>
  <c r="AB494" i="158"/>
  <c r="AD493" i="158"/>
  <c r="AC493" i="158"/>
  <c r="AB493" i="158"/>
  <c r="AD492" i="158"/>
  <c r="AC492" i="158"/>
  <c r="AB492" i="158"/>
  <c r="AD491" i="158"/>
  <c r="AC491" i="158"/>
  <c r="AB491" i="158"/>
  <c r="AD490" i="158"/>
  <c r="AC490" i="158"/>
  <c r="AB490" i="158"/>
  <c r="AD489" i="158"/>
  <c r="AC489" i="158"/>
  <c r="AB489" i="158"/>
  <c r="AD488" i="158"/>
  <c r="AC488" i="158"/>
  <c r="AB488" i="158"/>
  <c r="AD487" i="158"/>
  <c r="AC487" i="158"/>
  <c r="AB487" i="158"/>
  <c r="AD486" i="158"/>
  <c r="AC486" i="158"/>
  <c r="AB486" i="158"/>
  <c r="AD485" i="158"/>
  <c r="AC485" i="158"/>
  <c r="AB485" i="158"/>
  <c r="AD484" i="158"/>
  <c r="AC484" i="158"/>
  <c r="AB484" i="158"/>
  <c r="AD483" i="158"/>
  <c r="AC483" i="158"/>
  <c r="AB483" i="158"/>
  <c r="AD482" i="158"/>
  <c r="AC482" i="158"/>
  <c r="AB482" i="158"/>
  <c r="AD481" i="158"/>
  <c r="AC481" i="158"/>
  <c r="AB481" i="158"/>
  <c r="AD480" i="158"/>
  <c r="AC480" i="158"/>
  <c r="AB480" i="158"/>
  <c r="AD479" i="158"/>
  <c r="AC479" i="158"/>
  <c r="AB479" i="158"/>
  <c r="AD478" i="158"/>
  <c r="AC478" i="158"/>
  <c r="AB478" i="158"/>
  <c r="AD477" i="158"/>
  <c r="AC477" i="158"/>
  <c r="AB477" i="158"/>
  <c r="AD476" i="158"/>
  <c r="AC476" i="158"/>
  <c r="AB476" i="158"/>
  <c r="AD475" i="158"/>
  <c r="AC475" i="158"/>
  <c r="AB475" i="158"/>
  <c r="AD474" i="158"/>
  <c r="AC474" i="158"/>
  <c r="AB474" i="158"/>
  <c r="AD473" i="158"/>
  <c r="AC473" i="158"/>
  <c r="AB473" i="158"/>
  <c r="AD472" i="158"/>
  <c r="AC472" i="158"/>
  <c r="AB472" i="158"/>
  <c r="AD471" i="158"/>
  <c r="AC471" i="158"/>
  <c r="AB471" i="158"/>
  <c r="AD470" i="158"/>
  <c r="AC470" i="158"/>
  <c r="AB470" i="158"/>
  <c r="AD469" i="158"/>
  <c r="AC469" i="158"/>
  <c r="AB469" i="158"/>
  <c r="AD468" i="158"/>
  <c r="AC468" i="158"/>
  <c r="AB468" i="158"/>
  <c r="AD467" i="158"/>
  <c r="AC467" i="158"/>
  <c r="AB467" i="158"/>
  <c r="AD466" i="158"/>
  <c r="AC466" i="158"/>
  <c r="AB466" i="158"/>
  <c r="AD465" i="158"/>
  <c r="AC465" i="158"/>
  <c r="AB465" i="158"/>
  <c r="AD464" i="158"/>
  <c r="AC464" i="158"/>
  <c r="AB464" i="158"/>
  <c r="AD463" i="158"/>
  <c r="AC463" i="158"/>
  <c r="AB463" i="158"/>
  <c r="AD462" i="158"/>
  <c r="AC462" i="158"/>
  <c r="AB462" i="158"/>
  <c r="AD461" i="158"/>
  <c r="AC461" i="158"/>
  <c r="AB461" i="158"/>
  <c r="AD460" i="158"/>
  <c r="AC460" i="158"/>
  <c r="AB460" i="158"/>
  <c r="AD459" i="158"/>
  <c r="AC459" i="158"/>
  <c r="AB459" i="158"/>
  <c r="AD458" i="158"/>
  <c r="AC458" i="158"/>
  <c r="AB458" i="158"/>
  <c r="AD457" i="158"/>
  <c r="AC457" i="158"/>
  <c r="AB457" i="158"/>
  <c r="AD456" i="158"/>
  <c r="AC456" i="158"/>
  <c r="AB456" i="158"/>
  <c r="AD455" i="158"/>
  <c r="AC455" i="158"/>
  <c r="AB455" i="158"/>
  <c r="AD454" i="158"/>
  <c r="AC454" i="158"/>
  <c r="AB454" i="158"/>
  <c r="AD453" i="158"/>
  <c r="AC453" i="158"/>
  <c r="AB453" i="158"/>
  <c r="AD452" i="158"/>
  <c r="AC452" i="158"/>
  <c r="AB452" i="158"/>
  <c r="AD451" i="158"/>
  <c r="AC451" i="158"/>
  <c r="AB451" i="158"/>
  <c r="AD450" i="158"/>
  <c r="AC450" i="158"/>
  <c r="AB450" i="158"/>
  <c r="AD449" i="158"/>
  <c r="AC449" i="158"/>
  <c r="AB449" i="158"/>
  <c r="AD448" i="158"/>
  <c r="AC448" i="158"/>
  <c r="AB448" i="158"/>
  <c r="AD447" i="158"/>
  <c r="AC447" i="158"/>
  <c r="AB447" i="158"/>
  <c r="AD446" i="158"/>
  <c r="AC446" i="158"/>
  <c r="AB446" i="158"/>
  <c r="AD445" i="158"/>
  <c r="AC445" i="158"/>
  <c r="AB445" i="158"/>
  <c r="AD444" i="158"/>
  <c r="AC444" i="158"/>
  <c r="AB444" i="158"/>
  <c r="AD443" i="158"/>
  <c r="AC443" i="158"/>
  <c r="AB443" i="158"/>
  <c r="AD442" i="158"/>
  <c r="AC442" i="158"/>
  <c r="AB442" i="158"/>
  <c r="AD441" i="158"/>
  <c r="AC441" i="158"/>
  <c r="AB441" i="158"/>
  <c r="AD440" i="158"/>
  <c r="AC440" i="158"/>
  <c r="AB440" i="158"/>
  <c r="AD439" i="158"/>
  <c r="AC439" i="158"/>
  <c r="AB439" i="158"/>
  <c r="AD438" i="158"/>
  <c r="AC438" i="158"/>
  <c r="AB438" i="158"/>
  <c r="AD437" i="158"/>
  <c r="AC437" i="158"/>
  <c r="AB437" i="158"/>
  <c r="AD436" i="158"/>
  <c r="AC436" i="158"/>
  <c r="AB436" i="158"/>
  <c r="AD435" i="158"/>
  <c r="AC435" i="158"/>
  <c r="AB435" i="158"/>
  <c r="AD434" i="158"/>
  <c r="AC434" i="158"/>
  <c r="AB434" i="158"/>
  <c r="AD433" i="158"/>
  <c r="AC433" i="158"/>
  <c r="AB433" i="158"/>
  <c r="AD432" i="158"/>
  <c r="AC432" i="158"/>
  <c r="AB432" i="158"/>
  <c r="AD431" i="158"/>
  <c r="AC431" i="158"/>
  <c r="AB431" i="158"/>
  <c r="AD430" i="158"/>
  <c r="AC430" i="158"/>
  <c r="AB430" i="158"/>
  <c r="AD429" i="158"/>
  <c r="AC429" i="158"/>
  <c r="AB429" i="158"/>
  <c r="AD428" i="158"/>
  <c r="AC428" i="158"/>
  <c r="AB428" i="158"/>
  <c r="AD427" i="158"/>
  <c r="AC427" i="158"/>
  <c r="AB427" i="158"/>
  <c r="AD426" i="158"/>
  <c r="AC426" i="158"/>
  <c r="AB426" i="158"/>
  <c r="AD425" i="158"/>
  <c r="AC425" i="158"/>
  <c r="AB425" i="158"/>
  <c r="AD424" i="158"/>
  <c r="AC424" i="158"/>
  <c r="AB424" i="158"/>
  <c r="AD423" i="158"/>
  <c r="AC423" i="158"/>
  <c r="AB423" i="158"/>
  <c r="AD422" i="158"/>
  <c r="AC422" i="158"/>
  <c r="AB422" i="158"/>
  <c r="AD421" i="158"/>
  <c r="AC421" i="158"/>
  <c r="AB421" i="158"/>
  <c r="AD420" i="158"/>
  <c r="AC420" i="158"/>
  <c r="AB420" i="158"/>
  <c r="AD419" i="158"/>
  <c r="AC419" i="158"/>
  <c r="AB419" i="158"/>
  <c r="AD418" i="158"/>
  <c r="AC418" i="158"/>
  <c r="AB418" i="158"/>
  <c r="AD417" i="158"/>
  <c r="AC417" i="158"/>
  <c r="AB417" i="158"/>
  <c r="AD416" i="158"/>
  <c r="AC416" i="158"/>
  <c r="AB416" i="158"/>
  <c r="AD415" i="158"/>
  <c r="AC415" i="158"/>
  <c r="AB415" i="158"/>
  <c r="AD414" i="158"/>
  <c r="AC414" i="158"/>
  <c r="AB414" i="158"/>
  <c r="AD413" i="158"/>
  <c r="AC413" i="158"/>
  <c r="AB413" i="158"/>
  <c r="AD412" i="158"/>
  <c r="AC412" i="158"/>
  <c r="AB412" i="158"/>
  <c r="AD411" i="158"/>
  <c r="AC411" i="158"/>
  <c r="AB411" i="158"/>
  <c r="AD410" i="158"/>
  <c r="AC410" i="158"/>
  <c r="AB410" i="158"/>
  <c r="AD409" i="158"/>
  <c r="AC409" i="158"/>
  <c r="AB409" i="158"/>
  <c r="AD408" i="158"/>
  <c r="AC408" i="158"/>
  <c r="AB408" i="158"/>
  <c r="AD407" i="158"/>
  <c r="AC407" i="158"/>
  <c r="AB407" i="158"/>
  <c r="AD406" i="158"/>
  <c r="AC406" i="158"/>
  <c r="AB406" i="158"/>
  <c r="AD405" i="158"/>
  <c r="AC405" i="158"/>
  <c r="AB405" i="158"/>
  <c r="AD404" i="158"/>
  <c r="AC404" i="158"/>
  <c r="AB404" i="158"/>
  <c r="AD403" i="158"/>
  <c r="AC403" i="158"/>
  <c r="AB403" i="158"/>
  <c r="AD402" i="158"/>
  <c r="AC402" i="158"/>
  <c r="AB402" i="158"/>
  <c r="AD401" i="158"/>
  <c r="AC401" i="158"/>
  <c r="AB401" i="158"/>
  <c r="AD400" i="158"/>
  <c r="AC400" i="158"/>
  <c r="AB400" i="158"/>
  <c r="AD399" i="158"/>
  <c r="AC399" i="158"/>
  <c r="AB399" i="158"/>
  <c r="AD398" i="158"/>
  <c r="AC398" i="158"/>
  <c r="AB398" i="158"/>
  <c r="AD397" i="158"/>
  <c r="AC397" i="158"/>
  <c r="AB397" i="158"/>
  <c r="AD396" i="158"/>
  <c r="AC396" i="158"/>
  <c r="AB396" i="158"/>
  <c r="AD395" i="158"/>
  <c r="AC395" i="158"/>
  <c r="AB395" i="158"/>
  <c r="AD394" i="158"/>
  <c r="AC394" i="158"/>
  <c r="AB394" i="158"/>
  <c r="AD393" i="158"/>
  <c r="AC393" i="158"/>
  <c r="AB393" i="158"/>
  <c r="AD392" i="158"/>
  <c r="AC392" i="158"/>
  <c r="AB392" i="158"/>
  <c r="AD391" i="158"/>
  <c r="AC391" i="158"/>
  <c r="AB391" i="158"/>
  <c r="AD390" i="158"/>
  <c r="AC390" i="158"/>
  <c r="AB390" i="158"/>
  <c r="AD389" i="158"/>
  <c r="AC389" i="158"/>
  <c r="AB389" i="158"/>
  <c r="AD388" i="158"/>
  <c r="AC388" i="158"/>
  <c r="AB388" i="158"/>
  <c r="AD387" i="158"/>
  <c r="AC387" i="158"/>
  <c r="AB387" i="158"/>
  <c r="AD386" i="158"/>
  <c r="AC386" i="158"/>
  <c r="AB386" i="158"/>
  <c r="AD385" i="158"/>
  <c r="AC385" i="158"/>
  <c r="AB385" i="158"/>
  <c r="AD384" i="158"/>
  <c r="AC384" i="158"/>
  <c r="AB384" i="158"/>
  <c r="AD383" i="158"/>
  <c r="AC383" i="158"/>
  <c r="AB383" i="158"/>
  <c r="AD382" i="158"/>
  <c r="AC382" i="158"/>
  <c r="AB382" i="158"/>
  <c r="AD381" i="158"/>
  <c r="AC381" i="158"/>
  <c r="AB381" i="158"/>
  <c r="AD380" i="158"/>
  <c r="AC380" i="158"/>
  <c r="AB380" i="158"/>
  <c r="AD379" i="158"/>
  <c r="AC379" i="158"/>
  <c r="AB379" i="158"/>
  <c r="AD378" i="158"/>
  <c r="AC378" i="158"/>
  <c r="AB378" i="158"/>
  <c r="AD377" i="158"/>
  <c r="AC377" i="158"/>
  <c r="AB377" i="158"/>
  <c r="AD376" i="158"/>
  <c r="AC376" i="158"/>
  <c r="AB376" i="158"/>
  <c r="AD375" i="158"/>
  <c r="AC375" i="158"/>
  <c r="AB375" i="158"/>
  <c r="AD374" i="158"/>
  <c r="AC374" i="158"/>
  <c r="AB374" i="158"/>
  <c r="AD373" i="158"/>
  <c r="AC373" i="158"/>
  <c r="AB373" i="158"/>
  <c r="AD372" i="158"/>
  <c r="AC372" i="158"/>
  <c r="AB372" i="158"/>
  <c r="AD371" i="158"/>
  <c r="AC371" i="158"/>
  <c r="AB371" i="158"/>
  <c r="AD370" i="158"/>
  <c r="AC370" i="158"/>
  <c r="AB370" i="158"/>
  <c r="AD369" i="158"/>
  <c r="AC369" i="158"/>
  <c r="AB369" i="158"/>
  <c r="AD368" i="158"/>
  <c r="AC368" i="158"/>
  <c r="AB368" i="158"/>
  <c r="AD367" i="158"/>
  <c r="AC367" i="158"/>
  <c r="AB367" i="158"/>
  <c r="AD366" i="158"/>
  <c r="AC366" i="158"/>
  <c r="AB366" i="158"/>
  <c r="AD365" i="158"/>
  <c r="AC365" i="158"/>
  <c r="AB365" i="158"/>
  <c r="AD364" i="158"/>
  <c r="AC364" i="158"/>
  <c r="AB364" i="158"/>
  <c r="AD363" i="158"/>
  <c r="AC363" i="158"/>
  <c r="AB363" i="158"/>
  <c r="AD362" i="158"/>
  <c r="AC362" i="158"/>
  <c r="AB362" i="158"/>
  <c r="AD361" i="158"/>
  <c r="AC361" i="158"/>
  <c r="AB361" i="158"/>
  <c r="AD360" i="158"/>
  <c r="AC360" i="158"/>
  <c r="AB360" i="158"/>
  <c r="AD359" i="158"/>
  <c r="AC359" i="158"/>
  <c r="AB359" i="158"/>
  <c r="AD358" i="158"/>
  <c r="AC358" i="158"/>
  <c r="AB358" i="158"/>
  <c r="AD357" i="158"/>
  <c r="AC357" i="158"/>
  <c r="AB357" i="158"/>
  <c r="AD356" i="158"/>
  <c r="AC356" i="158"/>
  <c r="AB356" i="158"/>
  <c r="AD355" i="158"/>
  <c r="AC355" i="158"/>
  <c r="AB355" i="158"/>
  <c r="AD354" i="158"/>
  <c r="AC354" i="158"/>
  <c r="AB354" i="158"/>
  <c r="AD353" i="158"/>
  <c r="AC353" i="158"/>
  <c r="AB353" i="158"/>
  <c r="AD352" i="158"/>
  <c r="AC352" i="158"/>
  <c r="AB352" i="158"/>
  <c r="AD351" i="158"/>
  <c r="AC351" i="158"/>
  <c r="AB351" i="158"/>
  <c r="AD350" i="158"/>
  <c r="AC350" i="158"/>
  <c r="AB350" i="158"/>
  <c r="AD349" i="158"/>
  <c r="AC349" i="158"/>
  <c r="AB349" i="158"/>
  <c r="AD348" i="158"/>
  <c r="AC348" i="158"/>
  <c r="AB348" i="158"/>
  <c r="AD347" i="158"/>
  <c r="AC347" i="158"/>
  <c r="AB347" i="158"/>
  <c r="AD346" i="158"/>
  <c r="AC346" i="158"/>
  <c r="AB346" i="158"/>
  <c r="AD345" i="158"/>
  <c r="AC345" i="158"/>
  <c r="AB345" i="158"/>
  <c r="AD344" i="158"/>
  <c r="AC344" i="158"/>
  <c r="AB344" i="158"/>
  <c r="AD343" i="158"/>
  <c r="AC343" i="158"/>
  <c r="AB343" i="158"/>
  <c r="AD342" i="158"/>
  <c r="AC342" i="158"/>
  <c r="AB342" i="158"/>
  <c r="AD341" i="158"/>
  <c r="AC341" i="158"/>
  <c r="AB341" i="158"/>
  <c r="AD340" i="158"/>
  <c r="AC340" i="158"/>
  <c r="AB340" i="158"/>
  <c r="AD339" i="158"/>
  <c r="AC339" i="158"/>
  <c r="AB339" i="158"/>
  <c r="AD338" i="158"/>
  <c r="AC338" i="158"/>
  <c r="AB338" i="158"/>
  <c r="AD337" i="158"/>
  <c r="AC337" i="158"/>
  <c r="AB337" i="158"/>
  <c r="AD336" i="158"/>
  <c r="AC336" i="158"/>
  <c r="AB336" i="158"/>
  <c r="AD335" i="158"/>
  <c r="AC335" i="158"/>
  <c r="AB335" i="158"/>
  <c r="AD334" i="158"/>
  <c r="AC334" i="158"/>
  <c r="AB334" i="158"/>
  <c r="AD333" i="158"/>
  <c r="AC333" i="158"/>
  <c r="AB333" i="158"/>
  <c r="AD332" i="158"/>
  <c r="AC332" i="158"/>
  <c r="AB332" i="158"/>
  <c r="AD331" i="158"/>
  <c r="AC331" i="158"/>
  <c r="AB331" i="158"/>
  <c r="AD330" i="158"/>
  <c r="AC330" i="158"/>
  <c r="AB330" i="158"/>
  <c r="AD329" i="158"/>
  <c r="AC329" i="158"/>
  <c r="AB329" i="158"/>
  <c r="AD328" i="158"/>
  <c r="AC328" i="158"/>
  <c r="AB328" i="158"/>
  <c r="AD327" i="158"/>
  <c r="AC327" i="158"/>
  <c r="AB327" i="158"/>
  <c r="AD326" i="158"/>
  <c r="AC326" i="158"/>
  <c r="AB326" i="158"/>
  <c r="AD325" i="158"/>
  <c r="AC325" i="158"/>
  <c r="AB325" i="158"/>
  <c r="AD324" i="158"/>
  <c r="AC324" i="158"/>
  <c r="AB324" i="158"/>
  <c r="AD323" i="158"/>
  <c r="AC323" i="158"/>
  <c r="AB323" i="158"/>
  <c r="AD322" i="158"/>
  <c r="AC322" i="158"/>
  <c r="AB322" i="158"/>
  <c r="AD321" i="158"/>
  <c r="AC321" i="158"/>
  <c r="AB321" i="158"/>
  <c r="AD320" i="158"/>
  <c r="AC320" i="158"/>
  <c r="AB320" i="158"/>
  <c r="AD319" i="158"/>
  <c r="AC319" i="158"/>
  <c r="AB319" i="158"/>
  <c r="AD318" i="158"/>
  <c r="AC318" i="158"/>
  <c r="AB318" i="158"/>
  <c r="AD317" i="158"/>
  <c r="AC317" i="158"/>
  <c r="AB317" i="158"/>
  <c r="AD316" i="158"/>
  <c r="AC316" i="158"/>
  <c r="AB316" i="158"/>
  <c r="AD315" i="158"/>
  <c r="AC315" i="158"/>
  <c r="AB315" i="158"/>
  <c r="AD314" i="158"/>
  <c r="AC314" i="158"/>
  <c r="AB314" i="158"/>
  <c r="AD313" i="158"/>
  <c r="AC313" i="158"/>
  <c r="AB313" i="158"/>
  <c r="AD312" i="158"/>
  <c r="AC312" i="158"/>
  <c r="AB312" i="158"/>
  <c r="AD311" i="158"/>
  <c r="AC311" i="158"/>
  <c r="AB311" i="158"/>
  <c r="AD310" i="158"/>
  <c r="AC310" i="158"/>
  <c r="AB310" i="158"/>
  <c r="AD309" i="158"/>
  <c r="AC309" i="158"/>
  <c r="AB309" i="158"/>
  <c r="AD308" i="158"/>
  <c r="AC308" i="158"/>
  <c r="AB308" i="158"/>
  <c r="AD307" i="158"/>
  <c r="AC307" i="158"/>
  <c r="AB307" i="158"/>
  <c r="AD306" i="158"/>
  <c r="AC306" i="158"/>
  <c r="AB306" i="158"/>
  <c r="AD305" i="158"/>
  <c r="AC305" i="158"/>
  <c r="AB305" i="158"/>
  <c r="AD304" i="158"/>
  <c r="AC304" i="158"/>
  <c r="AB304" i="158"/>
  <c r="AD303" i="158"/>
  <c r="AC303" i="158"/>
  <c r="AB303" i="158"/>
  <c r="AD302" i="158"/>
  <c r="AC302" i="158"/>
  <c r="AB302" i="158"/>
  <c r="AD301" i="158"/>
  <c r="AC301" i="158"/>
  <c r="AB301" i="158"/>
  <c r="AD300" i="158"/>
  <c r="AC300" i="158"/>
  <c r="AB300" i="158"/>
  <c r="AD299" i="158"/>
  <c r="AC299" i="158"/>
  <c r="AB299" i="158"/>
  <c r="AD298" i="158"/>
  <c r="AC298" i="158"/>
  <c r="AB298" i="158"/>
  <c r="AD297" i="158"/>
  <c r="AC297" i="158"/>
  <c r="AB297" i="158"/>
  <c r="AD296" i="158"/>
  <c r="AC296" i="158"/>
  <c r="AB296" i="158"/>
  <c r="AD295" i="158"/>
  <c r="AC295" i="158"/>
  <c r="AB295" i="158"/>
  <c r="AD294" i="158"/>
  <c r="AC294" i="158"/>
  <c r="AB294" i="158"/>
  <c r="AD293" i="158"/>
  <c r="AC293" i="158"/>
  <c r="AB293" i="158"/>
  <c r="AD292" i="158"/>
  <c r="AC292" i="158"/>
  <c r="AB292" i="158"/>
  <c r="AD291" i="158"/>
  <c r="AC291" i="158"/>
  <c r="AB291" i="158"/>
  <c r="AD290" i="158"/>
  <c r="AC290" i="158"/>
  <c r="AB290" i="158"/>
  <c r="AD289" i="158"/>
  <c r="AC289" i="158"/>
  <c r="AB289" i="158"/>
  <c r="AD288" i="158"/>
  <c r="AC288" i="158"/>
  <c r="AB288" i="158"/>
  <c r="AD287" i="158"/>
  <c r="AC287" i="158"/>
  <c r="AB287" i="158"/>
  <c r="AD286" i="158"/>
  <c r="AC286" i="158"/>
  <c r="AB286" i="158"/>
  <c r="AD285" i="158"/>
  <c r="AC285" i="158"/>
  <c r="AB285" i="158"/>
  <c r="AD284" i="158"/>
  <c r="AC284" i="158"/>
  <c r="AB284" i="158"/>
  <c r="AD283" i="158"/>
  <c r="AC283" i="158"/>
  <c r="AB283" i="158"/>
  <c r="AD282" i="158"/>
  <c r="AC282" i="158"/>
  <c r="AB282" i="158"/>
  <c r="AD281" i="158"/>
  <c r="AC281" i="158"/>
  <c r="AB281" i="158"/>
  <c r="AD280" i="158"/>
  <c r="AC280" i="158"/>
  <c r="AB280" i="158"/>
  <c r="AD279" i="158"/>
  <c r="AC279" i="158"/>
  <c r="AB279" i="158"/>
  <c r="AD278" i="158"/>
  <c r="AC278" i="158"/>
  <c r="AB278" i="158"/>
  <c r="AD277" i="158"/>
  <c r="AC277" i="158"/>
  <c r="AB277" i="158"/>
  <c r="AD276" i="158"/>
  <c r="AC276" i="158"/>
  <c r="AB276" i="158"/>
  <c r="AD275" i="158"/>
  <c r="AC275" i="158"/>
  <c r="AB275" i="158"/>
  <c r="AD274" i="158"/>
  <c r="AC274" i="158"/>
  <c r="AB274" i="158"/>
  <c r="AD273" i="158"/>
  <c r="AC273" i="158"/>
  <c r="AB273" i="158"/>
  <c r="AD272" i="158"/>
  <c r="AC272" i="158"/>
  <c r="AB272" i="158"/>
  <c r="AD271" i="158"/>
  <c r="AC271" i="158"/>
  <c r="AB271" i="158"/>
  <c r="AD270" i="158"/>
  <c r="AC270" i="158"/>
  <c r="AB270" i="158"/>
  <c r="AD269" i="158"/>
  <c r="AC269" i="158"/>
  <c r="AB269" i="158"/>
  <c r="AD268" i="158"/>
  <c r="AC268" i="158"/>
  <c r="AB268" i="158"/>
  <c r="AD267" i="158"/>
  <c r="AC267" i="158"/>
  <c r="AB267" i="158"/>
  <c r="AD266" i="158"/>
  <c r="AC266" i="158"/>
  <c r="AB266" i="158"/>
  <c r="AD265" i="158"/>
  <c r="AC265" i="158"/>
  <c r="AB265" i="158"/>
  <c r="AD264" i="158"/>
  <c r="AC264" i="158"/>
  <c r="AB264" i="158"/>
  <c r="AD263" i="158"/>
  <c r="AC263" i="158"/>
  <c r="AB263" i="158"/>
  <c r="AD262" i="158"/>
  <c r="AC262" i="158"/>
  <c r="AB262" i="158"/>
  <c r="AD261" i="158"/>
  <c r="AC261" i="158"/>
  <c r="AB261" i="158"/>
  <c r="AD260" i="158"/>
  <c r="AC260" i="158"/>
  <c r="AB260" i="158"/>
  <c r="AD259" i="158"/>
  <c r="AC259" i="158"/>
  <c r="AB259" i="158"/>
  <c r="AD258" i="158"/>
  <c r="AC258" i="158"/>
  <c r="AB258" i="158"/>
  <c r="AD257" i="158"/>
  <c r="AC257" i="158"/>
  <c r="AB257" i="158"/>
  <c r="AD256" i="158"/>
  <c r="AC256" i="158"/>
  <c r="AB256" i="158"/>
  <c r="AD255" i="158"/>
  <c r="AC255" i="158"/>
  <c r="AB255" i="158"/>
  <c r="AD254" i="158"/>
  <c r="AC254" i="158"/>
  <c r="AB254" i="158"/>
  <c r="AD253" i="158"/>
  <c r="AC253" i="158"/>
  <c r="AB253" i="158"/>
  <c r="AD252" i="158"/>
  <c r="AC252" i="158"/>
  <c r="AB252" i="158"/>
  <c r="AD251" i="158"/>
  <c r="AC251" i="158"/>
  <c r="AB251" i="158"/>
  <c r="AD250" i="158"/>
  <c r="AC250" i="158"/>
  <c r="AB250" i="158"/>
  <c r="AD249" i="158"/>
  <c r="AC249" i="158"/>
  <c r="AB249" i="158"/>
  <c r="AD248" i="158"/>
  <c r="AC248" i="158"/>
  <c r="AB248" i="158"/>
  <c r="AD247" i="158"/>
  <c r="AC247" i="158"/>
  <c r="AB247" i="158"/>
  <c r="AD246" i="158"/>
  <c r="AC246" i="158"/>
  <c r="AB246" i="158"/>
  <c r="AD245" i="158"/>
  <c r="AC245" i="158"/>
  <c r="AB245" i="158"/>
  <c r="AD244" i="158"/>
  <c r="AC244" i="158"/>
  <c r="AB244" i="158"/>
  <c r="AD243" i="158"/>
  <c r="AC243" i="158"/>
  <c r="AB243" i="158"/>
  <c r="AD242" i="158"/>
  <c r="AC242" i="158"/>
  <c r="AB242" i="158"/>
  <c r="AD241" i="158"/>
  <c r="AC241" i="158"/>
  <c r="AB241" i="158"/>
  <c r="AD240" i="158"/>
  <c r="AC240" i="158"/>
  <c r="AB240" i="158"/>
  <c r="AD239" i="158"/>
  <c r="AC239" i="158"/>
  <c r="AB239" i="158"/>
  <c r="AD238" i="158"/>
  <c r="AC238" i="158"/>
  <c r="AB238" i="158"/>
  <c r="AD237" i="158"/>
  <c r="AC237" i="158"/>
  <c r="AB237" i="158"/>
  <c r="AD236" i="158"/>
  <c r="AC236" i="158"/>
  <c r="AB236" i="158"/>
  <c r="AD235" i="158"/>
  <c r="AC235" i="158"/>
  <c r="AB235" i="158"/>
  <c r="AD234" i="158"/>
  <c r="AC234" i="158"/>
  <c r="AB234" i="158"/>
  <c r="AD233" i="158"/>
  <c r="AC233" i="158"/>
  <c r="AB233" i="158"/>
  <c r="AD232" i="158"/>
  <c r="AC232" i="158"/>
  <c r="AB232" i="158"/>
  <c r="AD231" i="158"/>
  <c r="AC231" i="158"/>
  <c r="AB231" i="158"/>
  <c r="AD230" i="158"/>
  <c r="AC230" i="158"/>
  <c r="AB230" i="158"/>
  <c r="AD229" i="158"/>
  <c r="AC229" i="158"/>
  <c r="AB229" i="158"/>
  <c r="AD228" i="158"/>
  <c r="AC228" i="158"/>
  <c r="AB228" i="158"/>
  <c r="AD227" i="158"/>
  <c r="AC227" i="158"/>
  <c r="AB227" i="158"/>
  <c r="AD226" i="158"/>
  <c r="AC226" i="158"/>
  <c r="AB226" i="158"/>
  <c r="AD225" i="158"/>
  <c r="AC225" i="158"/>
  <c r="AB225" i="158"/>
  <c r="AD224" i="158"/>
  <c r="AC224" i="158"/>
  <c r="AB224" i="158"/>
  <c r="AD223" i="158"/>
  <c r="AC223" i="158"/>
  <c r="AB223" i="158"/>
  <c r="AD222" i="158"/>
  <c r="AC222" i="158"/>
  <c r="AB222" i="158"/>
  <c r="AD221" i="158"/>
  <c r="AC221" i="158"/>
  <c r="AB221" i="158"/>
  <c r="AD220" i="158"/>
  <c r="AC220" i="158"/>
  <c r="AB220" i="158"/>
  <c r="AD219" i="158"/>
  <c r="AC219" i="158"/>
  <c r="AB219" i="158"/>
  <c r="AD218" i="158"/>
  <c r="AC218" i="158"/>
  <c r="AB218" i="158"/>
  <c r="AD217" i="158"/>
  <c r="AC217" i="158"/>
  <c r="AB217" i="158"/>
  <c r="AD216" i="158"/>
  <c r="AC216" i="158"/>
  <c r="AB216" i="158"/>
  <c r="AD215" i="158"/>
  <c r="AC215" i="158"/>
  <c r="AB215" i="158"/>
  <c r="AD214" i="158"/>
  <c r="AC214" i="158"/>
  <c r="AB214" i="158"/>
  <c r="AD213" i="158"/>
  <c r="AC213" i="158"/>
  <c r="AB213" i="158"/>
  <c r="AD212" i="158"/>
  <c r="AC212" i="158"/>
  <c r="AB212" i="158"/>
  <c r="AD211" i="158"/>
  <c r="AC211" i="158"/>
  <c r="AB211" i="158"/>
  <c r="AD210" i="158"/>
  <c r="AC210" i="158"/>
  <c r="AB210" i="158"/>
  <c r="AD209" i="158"/>
  <c r="AC209" i="158"/>
  <c r="AB209" i="158"/>
  <c r="AD208" i="158"/>
  <c r="AC208" i="158"/>
  <c r="AB208" i="158"/>
  <c r="AD207" i="158"/>
  <c r="AC207" i="158"/>
  <c r="AB207" i="158"/>
  <c r="AD206" i="158"/>
  <c r="AC206" i="158"/>
  <c r="AB206" i="158"/>
  <c r="AD205" i="158"/>
  <c r="AC205" i="158"/>
  <c r="AB205" i="158"/>
  <c r="AD204" i="158"/>
  <c r="AC204" i="158"/>
  <c r="AB204" i="158"/>
  <c r="AD203" i="158"/>
  <c r="AC203" i="158"/>
  <c r="AB203" i="158"/>
  <c r="AD202" i="158"/>
  <c r="AC202" i="158"/>
  <c r="AB202" i="158"/>
  <c r="AD201" i="158"/>
  <c r="AC201" i="158"/>
  <c r="AB201" i="158"/>
  <c r="AD200" i="158"/>
  <c r="AC200" i="158"/>
  <c r="AB200" i="158"/>
  <c r="AD199" i="158"/>
  <c r="AC199" i="158"/>
  <c r="AB199" i="158"/>
  <c r="AD198" i="158"/>
  <c r="AC198" i="158"/>
  <c r="AB198" i="158"/>
  <c r="AD197" i="158"/>
  <c r="AC197" i="158"/>
  <c r="AB197" i="158"/>
  <c r="AD196" i="158"/>
  <c r="AC196" i="158"/>
  <c r="AB196" i="158"/>
  <c r="AD195" i="158"/>
  <c r="AC195" i="158"/>
  <c r="AB195" i="158"/>
  <c r="AD194" i="158"/>
  <c r="AC194" i="158"/>
  <c r="AB194" i="158"/>
  <c r="AD193" i="158"/>
  <c r="AC193" i="158"/>
  <c r="AB193" i="158"/>
  <c r="AD192" i="158"/>
  <c r="AC192" i="158"/>
  <c r="AB192" i="158"/>
  <c r="AD191" i="158"/>
  <c r="AC191" i="158"/>
  <c r="AB191" i="158"/>
  <c r="AD190" i="158"/>
  <c r="AC190" i="158"/>
  <c r="AB190" i="158"/>
  <c r="AD189" i="158"/>
  <c r="AC189" i="158"/>
  <c r="AB189" i="158"/>
  <c r="AD188" i="158"/>
  <c r="AC188" i="158"/>
  <c r="AB188" i="158"/>
  <c r="AD187" i="158"/>
  <c r="AC187" i="158"/>
  <c r="AB187" i="158"/>
  <c r="AD186" i="158"/>
  <c r="AC186" i="158"/>
  <c r="AB186" i="158"/>
  <c r="AD185" i="158"/>
  <c r="AC185" i="158"/>
  <c r="AB185" i="158"/>
  <c r="AD184" i="158"/>
  <c r="AC184" i="158"/>
  <c r="AB184" i="158"/>
  <c r="AD183" i="158"/>
  <c r="AC183" i="158"/>
  <c r="AB183" i="158"/>
  <c r="AD182" i="158"/>
  <c r="AC182" i="158"/>
  <c r="AB182" i="158"/>
  <c r="AD181" i="158"/>
  <c r="AC181" i="158"/>
  <c r="AB181" i="158"/>
  <c r="AD180" i="158"/>
  <c r="AC180" i="158"/>
  <c r="AB180" i="158"/>
  <c r="AD179" i="158"/>
  <c r="AC179" i="158"/>
  <c r="AB179" i="158"/>
  <c r="AD178" i="158"/>
  <c r="AC178" i="158"/>
  <c r="AB178" i="158"/>
  <c r="AD177" i="158"/>
  <c r="AC177" i="158"/>
  <c r="AB177" i="158"/>
  <c r="AD176" i="158"/>
  <c r="AC176" i="158"/>
  <c r="AB176" i="158"/>
  <c r="AD175" i="158"/>
  <c r="AC175" i="158"/>
  <c r="AB175" i="158"/>
  <c r="AD174" i="158"/>
  <c r="AC174" i="158"/>
  <c r="AB174" i="158"/>
  <c r="AD173" i="158"/>
  <c r="AC173" i="158"/>
  <c r="AB173" i="158"/>
  <c r="AD172" i="158"/>
  <c r="AC172" i="158"/>
  <c r="AB172" i="158"/>
  <c r="AD171" i="158"/>
  <c r="AC171" i="158"/>
  <c r="AB171" i="158"/>
  <c r="AD170" i="158"/>
  <c r="AC170" i="158"/>
  <c r="AB170" i="158"/>
  <c r="AD169" i="158"/>
  <c r="AC169" i="158"/>
  <c r="AB169" i="158"/>
  <c r="AD168" i="158"/>
  <c r="AC168" i="158"/>
  <c r="AB168" i="158"/>
  <c r="AD167" i="158"/>
  <c r="AC167" i="158"/>
  <c r="AB167" i="158"/>
  <c r="AD166" i="158"/>
  <c r="AC166" i="158"/>
  <c r="AB166" i="158"/>
  <c r="AD165" i="158"/>
  <c r="AC165" i="158"/>
  <c r="AB165" i="158"/>
  <c r="AD164" i="158"/>
  <c r="AC164" i="158"/>
  <c r="AB164" i="158"/>
  <c r="AD163" i="158"/>
  <c r="AC163" i="158"/>
  <c r="AB163" i="158"/>
  <c r="AD162" i="158"/>
  <c r="AC162" i="158"/>
  <c r="AB162" i="158"/>
  <c r="AD161" i="158"/>
  <c r="AC161" i="158"/>
  <c r="AB161" i="158"/>
  <c r="AD160" i="158"/>
  <c r="AC160" i="158"/>
  <c r="AB160" i="158"/>
  <c r="AD159" i="158"/>
  <c r="AC159" i="158"/>
  <c r="AB159" i="158"/>
  <c r="AD158" i="158"/>
  <c r="AC158" i="158"/>
  <c r="AB158" i="158"/>
  <c r="AD157" i="158"/>
  <c r="AC157" i="158"/>
  <c r="AB157" i="158"/>
  <c r="AD156" i="158"/>
  <c r="AC156" i="158"/>
  <c r="AB156" i="158"/>
  <c r="AD155" i="158"/>
  <c r="AC155" i="158"/>
  <c r="AB155" i="158"/>
  <c r="AD154" i="158"/>
  <c r="AC154" i="158"/>
  <c r="AB154" i="158"/>
  <c r="AD153" i="158"/>
  <c r="AC153" i="158"/>
  <c r="AB153" i="158"/>
  <c r="AD152" i="158"/>
  <c r="AC152" i="158"/>
  <c r="AB152" i="158"/>
  <c r="AD151" i="158"/>
  <c r="AC151" i="158"/>
  <c r="AB151" i="158"/>
  <c r="AD150" i="158"/>
  <c r="AC150" i="158"/>
  <c r="AB150" i="158"/>
  <c r="AD149" i="158"/>
  <c r="AC149" i="158"/>
  <c r="AB149" i="158"/>
  <c r="AD148" i="158"/>
  <c r="AC148" i="158"/>
  <c r="AB148" i="158"/>
  <c r="AD147" i="158"/>
  <c r="AC147" i="158"/>
  <c r="AB147" i="158"/>
  <c r="AD146" i="158"/>
  <c r="AC146" i="158"/>
  <c r="AB146" i="158"/>
  <c r="AD145" i="158"/>
  <c r="AC145" i="158"/>
  <c r="AB145" i="158"/>
  <c r="AD144" i="158"/>
  <c r="AC144" i="158"/>
  <c r="AB144" i="158"/>
  <c r="AD143" i="158"/>
  <c r="AC143" i="158"/>
  <c r="AB143" i="158"/>
  <c r="AD142" i="158"/>
  <c r="AC142" i="158"/>
  <c r="AB142" i="158"/>
  <c r="AD141" i="158"/>
  <c r="AC141" i="158"/>
  <c r="AB141" i="158"/>
  <c r="AD140" i="158"/>
  <c r="AC140" i="158"/>
  <c r="AB140" i="158"/>
  <c r="AD139" i="158"/>
  <c r="AC139" i="158"/>
  <c r="AB139" i="158"/>
  <c r="AD138" i="158"/>
  <c r="AC138" i="158"/>
  <c r="AB138" i="158"/>
  <c r="AD137" i="158"/>
  <c r="AC137" i="158"/>
  <c r="AB137" i="158"/>
  <c r="AD136" i="158"/>
  <c r="AC136" i="158"/>
  <c r="AB136" i="158"/>
  <c r="AD135" i="158"/>
  <c r="AC135" i="158"/>
  <c r="AB135" i="158"/>
  <c r="AD134" i="158"/>
  <c r="AC134" i="158"/>
  <c r="AB134" i="158"/>
  <c r="AD133" i="158"/>
  <c r="AC133" i="158"/>
  <c r="AB133" i="158"/>
  <c r="AD132" i="158"/>
  <c r="AC132" i="158"/>
  <c r="AB132" i="158"/>
  <c r="AD131" i="158"/>
  <c r="AC131" i="158"/>
  <c r="AB131" i="158"/>
  <c r="AD130" i="158"/>
  <c r="AC130" i="158"/>
  <c r="AB130" i="158"/>
  <c r="AD129" i="158"/>
  <c r="AC129" i="158"/>
  <c r="AB129" i="158"/>
  <c r="AD128" i="158"/>
  <c r="AC128" i="158"/>
  <c r="AB128" i="158"/>
  <c r="AD127" i="158"/>
  <c r="AC127" i="158"/>
  <c r="AB127" i="158"/>
  <c r="AD126" i="158"/>
  <c r="AC126" i="158"/>
  <c r="AB126" i="158"/>
  <c r="AD125" i="158"/>
  <c r="AC125" i="158"/>
  <c r="AB125" i="158"/>
  <c r="AD124" i="158"/>
  <c r="AC124" i="158"/>
  <c r="AB124" i="158"/>
  <c r="AD123" i="158"/>
  <c r="AC123" i="158"/>
  <c r="AB123" i="158"/>
  <c r="AD122" i="158"/>
  <c r="AC122" i="158"/>
  <c r="AB122" i="158"/>
  <c r="AD121" i="158"/>
  <c r="AC121" i="158"/>
  <c r="AB121" i="158"/>
  <c r="AD120" i="158"/>
  <c r="AC120" i="158"/>
  <c r="AB120" i="158"/>
  <c r="AD119" i="158"/>
  <c r="AC119" i="158"/>
  <c r="AB119" i="158"/>
  <c r="AD118" i="158"/>
  <c r="AC118" i="158"/>
  <c r="AB118" i="158"/>
  <c r="AD117" i="158"/>
  <c r="AC117" i="158"/>
  <c r="AB117" i="158"/>
  <c r="AD116" i="158"/>
  <c r="AC116" i="158"/>
  <c r="AB116" i="158"/>
  <c r="AD115" i="158"/>
  <c r="AC115" i="158"/>
  <c r="AB115" i="158"/>
  <c r="AD114" i="158"/>
  <c r="AC114" i="158"/>
  <c r="AB114" i="158"/>
  <c r="AD113" i="158"/>
  <c r="AC113" i="158"/>
  <c r="AB113" i="158"/>
  <c r="AD112" i="158"/>
  <c r="AC112" i="158"/>
  <c r="AB112" i="158"/>
  <c r="AD111" i="158"/>
  <c r="AC111" i="158"/>
  <c r="AB111" i="158"/>
  <c r="AD110" i="158"/>
  <c r="AC110" i="158"/>
  <c r="AB110" i="158"/>
  <c r="AD109" i="158"/>
  <c r="AD108" i="158" s="1"/>
  <c r="A21" i="117" s="1"/>
  <c r="AC109" i="158"/>
  <c r="AC108" i="158" s="1"/>
  <c r="A20" i="117" s="1"/>
  <c r="AB109" i="158"/>
  <c r="AB108" i="158" s="1"/>
  <c r="D1011" i="225"/>
  <c r="D1010" i="225"/>
  <c r="D1009" i="225"/>
  <c r="D1008" i="225"/>
  <c r="D1007" i="225"/>
  <c r="D1006" i="225"/>
  <c r="D1005" i="225"/>
  <c r="D1004" i="225"/>
  <c r="D1003" i="225"/>
  <c r="D1002" i="225"/>
  <c r="D1001" i="225"/>
  <c r="D1000" i="225"/>
  <c r="D999" i="225"/>
  <c r="D998" i="225"/>
  <c r="D997" i="225"/>
  <c r="D996" i="225"/>
  <c r="D995" i="225"/>
  <c r="D994" i="225"/>
  <c r="D993" i="225"/>
  <c r="D992" i="225"/>
  <c r="D991" i="225"/>
  <c r="D990" i="225"/>
  <c r="D989" i="225"/>
  <c r="D988" i="225"/>
  <c r="D987" i="225"/>
  <c r="D986" i="225"/>
  <c r="D985" i="225"/>
  <c r="D984" i="225"/>
  <c r="D983" i="225"/>
  <c r="D982" i="225"/>
  <c r="D981" i="225"/>
  <c r="D980" i="225"/>
  <c r="D979" i="225"/>
  <c r="D978" i="225"/>
  <c r="D977" i="225"/>
  <c r="D976" i="225"/>
  <c r="D975" i="225"/>
  <c r="D974" i="225"/>
  <c r="D973" i="225"/>
  <c r="D972" i="225"/>
  <c r="D971" i="225"/>
  <c r="D970" i="225"/>
  <c r="D969" i="225"/>
  <c r="D968" i="225"/>
  <c r="D967" i="225"/>
  <c r="D966" i="225"/>
  <c r="D965" i="225"/>
  <c r="D964" i="225"/>
  <c r="D963" i="225"/>
  <c r="D962" i="225"/>
  <c r="D961" i="225"/>
  <c r="D960" i="225"/>
  <c r="D959" i="225"/>
  <c r="D958" i="225"/>
  <c r="D957" i="225"/>
  <c r="D956" i="225"/>
  <c r="D955" i="225"/>
  <c r="D954" i="225"/>
  <c r="D953" i="225"/>
  <c r="D952" i="225"/>
  <c r="D951" i="225"/>
  <c r="D950" i="225"/>
  <c r="D949" i="225"/>
  <c r="D948" i="225"/>
  <c r="D947" i="225"/>
  <c r="D946" i="225"/>
  <c r="D945" i="225"/>
  <c r="D944" i="225"/>
  <c r="D943" i="225"/>
  <c r="D942" i="225"/>
  <c r="D941" i="225"/>
  <c r="D940" i="225"/>
  <c r="D939" i="225"/>
  <c r="D938" i="225"/>
  <c r="D937" i="225"/>
  <c r="D936" i="225"/>
  <c r="D935" i="225"/>
  <c r="D934" i="225"/>
  <c r="D933" i="225"/>
  <c r="D932" i="225"/>
  <c r="D931" i="225"/>
  <c r="D930" i="225"/>
  <c r="D929" i="225"/>
  <c r="D928" i="225"/>
  <c r="D927" i="225"/>
  <c r="D926" i="225"/>
  <c r="D925" i="225"/>
  <c r="D924" i="225"/>
  <c r="D923" i="225"/>
  <c r="D922" i="225"/>
  <c r="D921" i="225"/>
  <c r="D920" i="225"/>
  <c r="D919" i="225"/>
  <c r="D918" i="225"/>
  <c r="D917" i="225"/>
  <c r="D916" i="225"/>
  <c r="D915" i="225"/>
  <c r="D914" i="225"/>
  <c r="D913" i="225"/>
  <c r="D912" i="225"/>
  <c r="D911" i="225"/>
  <c r="D910" i="225"/>
  <c r="D909" i="225"/>
  <c r="D908" i="225"/>
  <c r="D907" i="225"/>
  <c r="D906" i="225"/>
  <c r="D905" i="225"/>
  <c r="D904" i="225"/>
  <c r="D903" i="225"/>
  <c r="D902" i="225"/>
  <c r="D901" i="225"/>
  <c r="D900" i="225"/>
  <c r="D899" i="225"/>
  <c r="D898" i="225"/>
  <c r="D897" i="225"/>
  <c r="D896" i="225"/>
  <c r="D895" i="225"/>
  <c r="D894" i="225"/>
  <c r="D893" i="225"/>
  <c r="D892" i="225"/>
  <c r="D891" i="225"/>
  <c r="D890" i="225"/>
  <c r="D889" i="225"/>
  <c r="D888" i="225"/>
  <c r="D887" i="225"/>
  <c r="D886" i="225"/>
  <c r="D885" i="225"/>
  <c r="D884" i="225"/>
  <c r="D883" i="225"/>
  <c r="D882" i="225"/>
  <c r="D881" i="225"/>
  <c r="D880" i="225"/>
  <c r="D879" i="225"/>
  <c r="D878" i="225"/>
  <c r="D877" i="225"/>
  <c r="D876" i="225"/>
  <c r="D875" i="225"/>
  <c r="D874" i="225"/>
  <c r="D873" i="225"/>
  <c r="D872" i="225"/>
  <c r="D871" i="225"/>
  <c r="D870" i="225"/>
  <c r="D869" i="225"/>
  <c r="D868" i="225"/>
  <c r="D867" i="225"/>
  <c r="D866" i="225"/>
  <c r="D865" i="225"/>
  <c r="D864" i="225"/>
  <c r="D863" i="225"/>
  <c r="D862" i="225"/>
  <c r="D861" i="225"/>
  <c r="D860" i="225"/>
  <c r="D859" i="225"/>
  <c r="D858" i="225"/>
  <c r="D857" i="225"/>
  <c r="D856" i="225"/>
  <c r="D855" i="225"/>
  <c r="D854" i="225"/>
  <c r="D853" i="225"/>
  <c r="D852" i="225"/>
  <c r="D851" i="225"/>
  <c r="D850" i="225"/>
  <c r="D849" i="225"/>
  <c r="D848" i="225"/>
  <c r="D847" i="225"/>
  <c r="D846" i="225"/>
  <c r="D845" i="225"/>
  <c r="D844" i="225"/>
  <c r="D843" i="225"/>
  <c r="D842" i="225"/>
  <c r="D841" i="225"/>
  <c r="D840" i="225"/>
  <c r="D839" i="225"/>
  <c r="D838" i="225"/>
  <c r="D837" i="225"/>
  <c r="D836" i="225"/>
  <c r="D835" i="225"/>
  <c r="D834" i="225"/>
  <c r="D833" i="225"/>
  <c r="D832" i="225"/>
  <c r="D831" i="225"/>
  <c r="D830" i="225"/>
  <c r="D829" i="225"/>
  <c r="D828" i="225"/>
  <c r="D827" i="225"/>
  <c r="D826" i="225"/>
  <c r="D825" i="225"/>
  <c r="D824" i="225"/>
  <c r="D823" i="225"/>
  <c r="D822" i="225"/>
  <c r="D821" i="225"/>
  <c r="D820" i="225"/>
  <c r="D819" i="225"/>
  <c r="D818" i="225"/>
  <c r="D817" i="225"/>
  <c r="D816" i="225"/>
  <c r="D815" i="225"/>
  <c r="D814" i="225"/>
  <c r="D813" i="225"/>
  <c r="D812" i="225"/>
  <c r="D811" i="225"/>
  <c r="D810" i="225"/>
  <c r="D809" i="225"/>
  <c r="D808" i="225"/>
  <c r="D807" i="225"/>
  <c r="D806" i="225"/>
  <c r="D805" i="225"/>
  <c r="D804" i="225"/>
  <c r="D803" i="225"/>
  <c r="D802" i="225"/>
  <c r="D801" i="225"/>
  <c r="D800" i="225"/>
  <c r="D799" i="225"/>
  <c r="D798" i="225"/>
  <c r="D797" i="225"/>
  <c r="D796" i="225"/>
  <c r="D795" i="225"/>
  <c r="D794" i="225"/>
  <c r="D793" i="225"/>
  <c r="D792" i="225"/>
  <c r="D791" i="225"/>
  <c r="D790" i="225"/>
  <c r="D789" i="225"/>
  <c r="D788" i="225"/>
  <c r="D787" i="225"/>
  <c r="D786" i="225"/>
  <c r="D785" i="225"/>
  <c r="D784" i="225"/>
  <c r="D783" i="225"/>
  <c r="D782" i="225"/>
  <c r="D781" i="225"/>
  <c r="D780" i="225"/>
  <c r="D779" i="225"/>
  <c r="D778" i="225"/>
  <c r="D777" i="225"/>
  <c r="D776" i="225"/>
  <c r="D775" i="225"/>
  <c r="D774" i="225"/>
  <c r="D773" i="225"/>
  <c r="D772" i="225"/>
  <c r="D771" i="225"/>
  <c r="D770" i="225"/>
  <c r="D769" i="225"/>
  <c r="D768" i="225"/>
  <c r="D767" i="225"/>
  <c r="D766" i="225"/>
  <c r="D765" i="225"/>
  <c r="D764" i="225"/>
  <c r="D763" i="225"/>
  <c r="D762" i="225"/>
  <c r="D761" i="225"/>
  <c r="D760" i="225"/>
  <c r="D759" i="225"/>
  <c r="D758" i="225"/>
  <c r="D757" i="225"/>
  <c r="D756" i="225"/>
  <c r="D755" i="225"/>
  <c r="D754" i="225"/>
  <c r="D753" i="225"/>
  <c r="D752" i="225"/>
  <c r="D751" i="225"/>
  <c r="D750" i="225"/>
  <c r="D749" i="225"/>
  <c r="D748" i="225"/>
  <c r="D747" i="225"/>
  <c r="D746" i="225"/>
  <c r="D745" i="225"/>
  <c r="D744" i="225"/>
  <c r="D743" i="225"/>
  <c r="D742" i="225"/>
  <c r="D741" i="225"/>
  <c r="D740" i="225"/>
  <c r="D739" i="225"/>
  <c r="D738" i="225"/>
  <c r="D737" i="225"/>
  <c r="D736" i="225"/>
  <c r="D735" i="225"/>
  <c r="D734" i="225"/>
  <c r="D733" i="225"/>
  <c r="D732" i="225"/>
  <c r="D731" i="225"/>
  <c r="D730" i="225"/>
  <c r="D729" i="225"/>
  <c r="D728" i="225"/>
  <c r="D727" i="225"/>
  <c r="D726" i="225"/>
  <c r="D725" i="225"/>
  <c r="D724" i="225"/>
  <c r="D723" i="225"/>
  <c r="D722" i="225"/>
  <c r="D721" i="225"/>
  <c r="D720" i="225"/>
  <c r="D719" i="225"/>
  <c r="D718" i="225"/>
  <c r="D717" i="225"/>
  <c r="D716" i="225"/>
  <c r="D715" i="225"/>
  <c r="D714" i="225"/>
  <c r="D713" i="225"/>
  <c r="D712" i="225"/>
  <c r="D711" i="225"/>
  <c r="D710" i="225"/>
  <c r="D709" i="225"/>
  <c r="D708" i="225"/>
  <c r="D707" i="225"/>
  <c r="D706" i="225"/>
  <c r="D705" i="225"/>
  <c r="D704" i="225"/>
  <c r="D703" i="225"/>
  <c r="D702" i="225"/>
  <c r="D701" i="225"/>
  <c r="D700" i="225"/>
  <c r="D699" i="225"/>
  <c r="D698" i="225"/>
  <c r="D697" i="225"/>
  <c r="D696" i="225"/>
  <c r="D695" i="225"/>
  <c r="D694" i="225"/>
  <c r="D693" i="225"/>
  <c r="D692" i="225"/>
  <c r="D691" i="225"/>
  <c r="D690" i="225"/>
  <c r="D689" i="225"/>
  <c r="D688" i="225"/>
  <c r="D687" i="225"/>
  <c r="D686" i="225"/>
  <c r="D685" i="225"/>
  <c r="D684" i="225"/>
  <c r="D683" i="225"/>
  <c r="D682" i="225"/>
  <c r="D681" i="225"/>
  <c r="D680" i="225"/>
  <c r="D679" i="225"/>
  <c r="D678" i="225"/>
  <c r="D677" i="225"/>
  <c r="D676" i="225"/>
  <c r="D675" i="225"/>
  <c r="D674" i="225"/>
  <c r="D673" i="225"/>
  <c r="D672" i="225"/>
  <c r="D671" i="225"/>
  <c r="D670" i="225"/>
  <c r="D669" i="225"/>
  <c r="D668" i="225"/>
  <c r="D667" i="225"/>
  <c r="D666" i="225"/>
  <c r="D665" i="225"/>
  <c r="D664" i="225"/>
  <c r="D663" i="225"/>
  <c r="D662" i="225"/>
  <c r="D661" i="225"/>
  <c r="D660" i="225"/>
  <c r="D659" i="225"/>
  <c r="D658" i="225"/>
  <c r="D657" i="225"/>
  <c r="D656" i="225"/>
  <c r="D655" i="225"/>
  <c r="D654" i="225"/>
  <c r="D653" i="225"/>
  <c r="D652" i="225"/>
  <c r="D651" i="225"/>
  <c r="D650" i="225"/>
  <c r="D649" i="225"/>
  <c r="D648" i="225"/>
  <c r="D647" i="225"/>
  <c r="D646" i="225"/>
  <c r="D645" i="225"/>
  <c r="D644" i="225"/>
  <c r="D643" i="225"/>
  <c r="D642" i="225"/>
  <c r="D641" i="225"/>
  <c r="D640" i="225"/>
  <c r="D639" i="225"/>
  <c r="D638" i="225"/>
  <c r="D637" i="225"/>
  <c r="D636" i="225"/>
  <c r="D635" i="225"/>
  <c r="D634" i="225"/>
  <c r="D633" i="225"/>
  <c r="D632" i="225"/>
  <c r="D631" i="225"/>
  <c r="D630" i="225"/>
  <c r="D629" i="225"/>
  <c r="D628" i="225"/>
  <c r="D627" i="225"/>
  <c r="D626" i="225"/>
  <c r="D625" i="225"/>
  <c r="D624" i="225"/>
  <c r="D623" i="225"/>
  <c r="D622" i="225"/>
  <c r="D621" i="225"/>
  <c r="D620" i="225"/>
  <c r="D619" i="225"/>
  <c r="D618" i="225"/>
  <c r="D617" i="225"/>
  <c r="D616" i="225"/>
  <c r="D615" i="225"/>
  <c r="D614" i="225"/>
  <c r="D613" i="225"/>
  <c r="D612" i="225"/>
  <c r="D611" i="225"/>
  <c r="D610" i="225"/>
  <c r="D609" i="225"/>
  <c r="D608" i="225"/>
  <c r="D607" i="225"/>
  <c r="D606" i="225"/>
  <c r="D605" i="225"/>
  <c r="D604" i="225"/>
  <c r="D603" i="225"/>
  <c r="D602" i="225"/>
  <c r="D601" i="225"/>
  <c r="D600" i="225"/>
  <c r="D599" i="225"/>
  <c r="D598" i="225"/>
  <c r="D597" i="225"/>
  <c r="D596" i="225"/>
  <c r="D595" i="225"/>
  <c r="D594" i="225"/>
  <c r="D593" i="225"/>
  <c r="D592" i="225"/>
  <c r="D591" i="225"/>
  <c r="D590" i="225"/>
  <c r="D589" i="225"/>
  <c r="D588" i="225"/>
  <c r="D587" i="225"/>
  <c r="D586" i="225"/>
  <c r="D585" i="225"/>
  <c r="D584" i="225"/>
  <c r="D583" i="225"/>
  <c r="D582" i="225"/>
  <c r="D581" i="225"/>
  <c r="D580" i="225"/>
  <c r="D579" i="225"/>
  <c r="D578" i="225"/>
  <c r="D577" i="225"/>
  <c r="D576" i="225"/>
  <c r="D575" i="225"/>
  <c r="D574" i="225"/>
  <c r="D573" i="225"/>
  <c r="D572" i="225"/>
  <c r="D571" i="225"/>
  <c r="D570" i="225"/>
  <c r="D569" i="225"/>
  <c r="D568" i="225"/>
  <c r="D567" i="225"/>
  <c r="D566" i="225"/>
  <c r="D565" i="225"/>
  <c r="D564" i="225"/>
  <c r="D563" i="225"/>
  <c r="D562" i="225"/>
  <c r="D561" i="225"/>
  <c r="D560" i="225"/>
  <c r="D559" i="225"/>
  <c r="D558" i="225"/>
  <c r="D557" i="225"/>
  <c r="D556" i="225"/>
  <c r="D555" i="225"/>
  <c r="D554" i="225"/>
  <c r="D553" i="225"/>
  <c r="D552" i="225"/>
  <c r="D551" i="225"/>
  <c r="D550" i="225"/>
  <c r="D549" i="225"/>
  <c r="D548" i="225"/>
  <c r="D547" i="225"/>
  <c r="D546" i="225"/>
  <c r="D545" i="225"/>
  <c r="D544" i="225"/>
  <c r="D543" i="225"/>
  <c r="D542" i="225"/>
  <c r="D541" i="225"/>
  <c r="D540" i="225"/>
  <c r="D539" i="225"/>
  <c r="D538" i="225"/>
  <c r="D537" i="225"/>
  <c r="D536" i="225"/>
  <c r="D535" i="225"/>
  <c r="D534" i="225"/>
  <c r="D533" i="225"/>
  <c r="D532" i="225"/>
  <c r="D531" i="225"/>
  <c r="D530" i="225"/>
  <c r="D529" i="225"/>
  <c r="D528" i="225"/>
  <c r="D527" i="225"/>
  <c r="D526" i="225"/>
  <c r="D525" i="225"/>
  <c r="D524" i="225"/>
  <c r="D523" i="225"/>
  <c r="D522" i="225"/>
  <c r="D521" i="225"/>
  <c r="D520" i="225"/>
  <c r="D519" i="225"/>
  <c r="D518" i="225"/>
  <c r="D517" i="225"/>
  <c r="D516" i="225"/>
  <c r="D515" i="225"/>
  <c r="D514" i="225"/>
  <c r="D513" i="225"/>
  <c r="D512" i="225"/>
  <c r="D511" i="225"/>
  <c r="D510" i="225"/>
  <c r="D509" i="225"/>
  <c r="D508" i="225"/>
  <c r="D507" i="225"/>
  <c r="D506" i="225"/>
  <c r="D505" i="225"/>
  <c r="D504" i="225"/>
  <c r="D503" i="225"/>
  <c r="D502" i="225"/>
  <c r="D501" i="225"/>
  <c r="D500" i="225"/>
  <c r="D499" i="225"/>
  <c r="D498" i="225"/>
  <c r="D497" i="225"/>
  <c r="D496" i="225"/>
  <c r="D495" i="225"/>
  <c r="D494" i="225"/>
  <c r="D493" i="225"/>
  <c r="D492" i="225"/>
  <c r="D491" i="225"/>
  <c r="D490" i="225"/>
  <c r="D489" i="225"/>
  <c r="D488" i="225"/>
  <c r="D487" i="225"/>
  <c r="D486" i="225"/>
  <c r="D485" i="225"/>
  <c r="D484" i="225"/>
  <c r="D483" i="225"/>
  <c r="D482" i="225"/>
  <c r="D481" i="225"/>
  <c r="D480" i="225"/>
  <c r="D479" i="225"/>
  <c r="D478" i="225"/>
  <c r="D477" i="225"/>
  <c r="D476" i="225"/>
  <c r="D475" i="225"/>
  <c r="D474" i="225"/>
  <c r="D473" i="225"/>
  <c r="D472" i="225"/>
  <c r="D471" i="225"/>
  <c r="D470" i="225"/>
  <c r="D469" i="225"/>
  <c r="D468" i="225"/>
  <c r="D467" i="225"/>
  <c r="D466" i="225"/>
  <c r="D465" i="225"/>
  <c r="D464" i="225"/>
  <c r="D463" i="225"/>
  <c r="D462" i="225"/>
  <c r="D461" i="225"/>
  <c r="D460" i="225"/>
  <c r="D459" i="225"/>
  <c r="D458" i="225"/>
  <c r="D457" i="225"/>
  <c r="D456" i="225"/>
  <c r="D455" i="225"/>
  <c r="D454" i="225"/>
  <c r="D453" i="225"/>
  <c r="D452" i="225"/>
  <c r="D451" i="225"/>
  <c r="D450" i="225"/>
  <c r="D449" i="225"/>
  <c r="D448" i="225"/>
  <c r="D447" i="225"/>
  <c r="D446" i="225"/>
  <c r="D445" i="225"/>
  <c r="D444" i="225"/>
  <c r="D443" i="225"/>
  <c r="D442" i="225"/>
  <c r="D441" i="225"/>
  <c r="D440" i="225"/>
  <c r="D439" i="225"/>
  <c r="D438" i="225"/>
  <c r="D437" i="225"/>
  <c r="D436" i="225"/>
  <c r="D435" i="225"/>
  <c r="D434" i="225"/>
  <c r="D433" i="225"/>
  <c r="D432" i="225"/>
  <c r="D431" i="225"/>
  <c r="D430" i="225"/>
  <c r="D429" i="225"/>
  <c r="D428" i="225"/>
  <c r="D427" i="225"/>
  <c r="D426" i="225"/>
  <c r="D425" i="225"/>
  <c r="D424" i="225"/>
  <c r="D423" i="225"/>
  <c r="D422" i="225"/>
  <c r="D421" i="225"/>
  <c r="D420" i="225"/>
  <c r="D419" i="225"/>
  <c r="D418" i="225"/>
  <c r="D417" i="225"/>
  <c r="D416" i="225"/>
  <c r="D415" i="225"/>
  <c r="D414" i="225"/>
  <c r="D413" i="225"/>
  <c r="D412" i="225"/>
  <c r="D411" i="225"/>
  <c r="D410" i="225"/>
  <c r="D409" i="225"/>
  <c r="D408" i="225"/>
  <c r="D407" i="225"/>
  <c r="D406" i="225"/>
  <c r="D405" i="225"/>
  <c r="D404" i="225"/>
  <c r="D403" i="225"/>
  <c r="D402" i="225"/>
  <c r="D401" i="225"/>
  <c r="D400" i="225"/>
  <c r="D399" i="225"/>
  <c r="D398" i="225"/>
  <c r="D397" i="225"/>
  <c r="D396" i="225"/>
  <c r="D395" i="225"/>
  <c r="D394" i="225"/>
  <c r="D393" i="225"/>
  <c r="D392" i="225"/>
  <c r="D391" i="225"/>
  <c r="D390" i="225"/>
  <c r="D389" i="225"/>
  <c r="D388" i="225"/>
  <c r="D387" i="225"/>
  <c r="D386" i="225"/>
  <c r="D385" i="225"/>
  <c r="D384" i="225"/>
  <c r="D383" i="225"/>
  <c r="D382" i="225"/>
  <c r="D381" i="225"/>
  <c r="D380" i="225"/>
  <c r="D379" i="225"/>
  <c r="D378" i="225"/>
  <c r="D377" i="225"/>
  <c r="D376" i="225"/>
  <c r="D375" i="225"/>
  <c r="D374" i="225"/>
  <c r="D373" i="225"/>
  <c r="D372" i="225"/>
  <c r="D371" i="225"/>
  <c r="D370" i="225"/>
  <c r="D369" i="225"/>
  <c r="D368" i="225"/>
  <c r="D367" i="225"/>
  <c r="D366" i="225"/>
  <c r="D365" i="225"/>
  <c r="D364" i="225"/>
  <c r="D363" i="225"/>
  <c r="D362" i="225"/>
  <c r="D361" i="225"/>
  <c r="D360" i="225"/>
  <c r="D359" i="225"/>
  <c r="D358" i="225"/>
  <c r="D357" i="225"/>
  <c r="D356" i="225"/>
  <c r="D355" i="225"/>
  <c r="D354" i="225"/>
  <c r="D353" i="225"/>
  <c r="D352" i="225"/>
  <c r="D351" i="225"/>
  <c r="D350" i="225"/>
  <c r="D349" i="225"/>
  <c r="D348" i="225"/>
  <c r="D347" i="225"/>
  <c r="D346" i="225"/>
  <c r="D345" i="225"/>
  <c r="D344" i="225"/>
  <c r="D343" i="225"/>
  <c r="D342" i="225"/>
  <c r="D341" i="225"/>
  <c r="D340" i="225"/>
  <c r="D339" i="225"/>
  <c r="D338" i="225"/>
  <c r="D337" i="225"/>
  <c r="D336" i="225"/>
  <c r="D335" i="225"/>
  <c r="D334" i="225"/>
  <c r="D333" i="225"/>
  <c r="D332" i="225"/>
  <c r="D331" i="225"/>
  <c r="D330" i="225"/>
  <c r="D329" i="225"/>
  <c r="D328" i="225"/>
  <c r="D327" i="225"/>
  <c r="D326" i="225"/>
  <c r="D325" i="225"/>
  <c r="D324" i="225"/>
  <c r="D323" i="225"/>
  <c r="D322" i="225"/>
  <c r="D321" i="225"/>
  <c r="D320" i="225"/>
  <c r="D319" i="225"/>
  <c r="D318" i="225"/>
  <c r="D317" i="225"/>
  <c r="D316" i="225"/>
  <c r="D315" i="225"/>
  <c r="D314" i="225"/>
  <c r="D313" i="225"/>
  <c r="D312" i="225"/>
  <c r="D311" i="225"/>
  <c r="D310" i="225"/>
  <c r="D309" i="225"/>
  <c r="D308" i="225"/>
  <c r="D307" i="225"/>
  <c r="D306" i="225"/>
  <c r="D305" i="225"/>
  <c r="D304" i="225"/>
  <c r="D303" i="225"/>
  <c r="D302" i="225"/>
  <c r="D301" i="225"/>
  <c r="D300" i="225"/>
  <c r="D299" i="225"/>
  <c r="D298" i="225"/>
  <c r="D297" i="225"/>
  <c r="D296" i="225"/>
  <c r="D295" i="225"/>
  <c r="D294" i="225"/>
  <c r="D293" i="225"/>
  <c r="D292" i="225"/>
  <c r="D291" i="225"/>
  <c r="D290" i="225"/>
  <c r="D289" i="225"/>
  <c r="D288" i="225"/>
  <c r="D287" i="225"/>
  <c r="D286" i="225"/>
  <c r="D285" i="225"/>
  <c r="D284" i="225"/>
  <c r="D283" i="225"/>
  <c r="D282" i="225"/>
  <c r="D281" i="225"/>
  <c r="D280" i="225"/>
  <c r="D279" i="225"/>
  <c r="D278" i="225"/>
  <c r="D277" i="225"/>
  <c r="D276" i="225"/>
  <c r="D275" i="225"/>
  <c r="D274" i="225"/>
  <c r="D273" i="225"/>
  <c r="D272" i="225"/>
  <c r="D271" i="225"/>
  <c r="D270" i="225"/>
  <c r="D269" i="225"/>
  <c r="D268" i="225"/>
  <c r="D267" i="225"/>
  <c r="D266" i="225"/>
  <c r="D265" i="225"/>
  <c r="D264" i="225"/>
  <c r="D263" i="225"/>
  <c r="D262" i="225"/>
  <c r="D261" i="225"/>
  <c r="D260" i="225"/>
  <c r="D259" i="225"/>
  <c r="D258" i="225"/>
  <c r="D257" i="225"/>
  <c r="D256" i="225"/>
  <c r="D255" i="225"/>
  <c r="D254" i="225"/>
  <c r="D253" i="225"/>
  <c r="D252" i="225"/>
  <c r="D251" i="225"/>
  <c r="D250" i="225"/>
  <c r="D249" i="225"/>
  <c r="D248" i="225"/>
  <c r="D247" i="225"/>
  <c r="D246" i="225"/>
  <c r="D245" i="225"/>
  <c r="D244" i="225"/>
  <c r="D243" i="225"/>
  <c r="D242" i="225"/>
  <c r="D241" i="225"/>
  <c r="D240" i="225"/>
  <c r="D239" i="225"/>
  <c r="D238" i="225"/>
  <c r="D237" i="225"/>
  <c r="D236" i="225"/>
  <c r="D235" i="225"/>
  <c r="D234" i="225"/>
  <c r="D233" i="225"/>
  <c r="D232" i="225"/>
  <c r="D231" i="225"/>
  <c r="D230" i="225"/>
  <c r="D229" i="225"/>
  <c r="D228" i="225"/>
  <c r="D227" i="225"/>
  <c r="D226" i="225"/>
  <c r="D225" i="225"/>
  <c r="D224" i="225"/>
  <c r="D223" i="225"/>
  <c r="D222" i="225"/>
  <c r="D221" i="225"/>
  <c r="D220" i="225"/>
  <c r="D219" i="225"/>
  <c r="D218" i="225"/>
  <c r="D217" i="225"/>
  <c r="D216" i="225"/>
  <c r="D215" i="225"/>
  <c r="D214" i="225"/>
  <c r="D213" i="225"/>
  <c r="D212" i="225"/>
  <c r="D211" i="225"/>
  <c r="D210" i="225"/>
  <c r="D209" i="225"/>
  <c r="D208" i="225"/>
  <c r="D207" i="225"/>
  <c r="D206" i="225"/>
  <c r="D205" i="225"/>
  <c r="D204" i="225"/>
  <c r="D203" i="225"/>
  <c r="D202" i="225"/>
  <c r="D201" i="225"/>
  <c r="D200" i="225"/>
  <c r="D199" i="225"/>
  <c r="D198" i="225"/>
  <c r="D197" i="225"/>
  <c r="D196" i="225"/>
  <c r="D195" i="225"/>
  <c r="D194" i="225"/>
  <c r="D193" i="225"/>
  <c r="D192" i="225"/>
  <c r="D191" i="225"/>
  <c r="D190" i="225"/>
  <c r="D189" i="225"/>
  <c r="D188" i="225"/>
  <c r="D187" i="225"/>
  <c r="D186" i="225"/>
  <c r="D185" i="225"/>
  <c r="D184" i="225"/>
  <c r="D183" i="225"/>
  <c r="D182" i="225"/>
  <c r="D181" i="225"/>
  <c r="D180" i="225"/>
  <c r="D179" i="225"/>
  <c r="D178" i="225"/>
  <c r="D177" i="225"/>
  <c r="D176" i="225"/>
  <c r="D175" i="225"/>
  <c r="D174" i="225"/>
  <c r="D173" i="225"/>
  <c r="D172" i="225"/>
  <c r="D171" i="225"/>
  <c r="D170" i="225"/>
  <c r="D169" i="225"/>
  <c r="D168" i="225"/>
  <c r="D167" i="225"/>
  <c r="D166" i="225"/>
  <c r="D165" i="225"/>
  <c r="D164" i="225"/>
  <c r="D163" i="225"/>
  <c r="D162" i="225"/>
  <c r="D161" i="225"/>
  <c r="D160" i="225"/>
  <c r="D159" i="225"/>
  <c r="D158" i="225"/>
  <c r="D157" i="225"/>
  <c r="D156" i="225"/>
  <c r="D155" i="225"/>
  <c r="D154" i="225"/>
  <c r="D153" i="225"/>
  <c r="D152" i="225"/>
  <c r="D151" i="225"/>
  <c r="D150" i="225"/>
  <c r="D149" i="225"/>
  <c r="D148" i="225"/>
  <c r="D147" i="225"/>
  <c r="D146" i="225"/>
  <c r="D145" i="225"/>
  <c r="D144" i="225"/>
  <c r="D143" i="225"/>
  <c r="D142" i="225"/>
  <c r="D141" i="225"/>
  <c r="D140" i="225"/>
  <c r="D139" i="225"/>
  <c r="D138" i="225"/>
  <c r="D137" i="225"/>
  <c r="D136" i="225"/>
  <c r="D135" i="225"/>
  <c r="D134" i="225"/>
  <c r="D133" i="225"/>
  <c r="D132" i="225"/>
  <c r="D131" i="225"/>
  <c r="D130" i="225"/>
  <c r="D129" i="225"/>
  <c r="D128" i="225"/>
  <c r="D127" i="225"/>
  <c r="D126" i="225"/>
  <c r="D125" i="225"/>
  <c r="D124" i="225"/>
  <c r="D123" i="225"/>
  <c r="D122" i="225"/>
  <c r="D119" i="225"/>
  <c r="D118" i="225"/>
  <c r="D117" i="225"/>
  <c r="D116" i="225"/>
  <c r="D115" i="225"/>
  <c r="D114" i="225"/>
  <c r="D113" i="225"/>
  <c r="D112" i="225"/>
  <c r="D111" i="225"/>
  <c r="D110" i="225"/>
  <c r="D109" i="225"/>
  <c r="D108" i="225"/>
  <c r="D107" i="225"/>
  <c r="D106" i="225"/>
  <c r="D105" i="225"/>
  <c r="D104" i="225"/>
  <c r="D103" i="225"/>
  <c r="D102" i="225"/>
  <c r="D101" i="225"/>
  <c r="D100" i="225"/>
  <c r="D99" i="225"/>
  <c r="D98" i="225"/>
  <c r="D97" i="225"/>
  <c r="D96" i="225"/>
  <c r="D95" i="225"/>
  <c r="D94" i="225"/>
  <c r="D93" i="225"/>
  <c r="D92" i="225"/>
  <c r="D91" i="225"/>
  <c r="D90" i="225"/>
  <c r="D89" i="225"/>
  <c r="D88" i="225"/>
  <c r="D87" i="225"/>
  <c r="D86" i="225"/>
  <c r="D85" i="225"/>
  <c r="D84" i="225"/>
  <c r="D83" i="225"/>
  <c r="D82" i="225"/>
  <c r="D81" i="225"/>
  <c r="D80" i="225"/>
  <c r="D79" i="225"/>
  <c r="D78" i="225"/>
  <c r="D77" i="225"/>
  <c r="D76" i="225"/>
  <c r="D75" i="225"/>
  <c r="D74" i="225"/>
  <c r="D73" i="225"/>
  <c r="D72" i="225"/>
  <c r="D71" i="225"/>
  <c r="D70" i="225"/>
  <c r="D69" i="225"/>
  <c r="D68" i="225"/>
  <c r="D67" i="225"/>
  <c r="D66" i="225"/>
  <c r="D65" i="225"/>
  <c r="D64" i="225"/>
  <c r="D63" i="225"/>
  <c r="D62" i="225"/>
  <c r="D61" i="225"/>
  <c r="D60" i="225"/>
  <c r="D59" i="225"/>
  <c r="D58" i="225"/>
  <c r="D57" i="225"/>
  <c r="D56" i="225"/>
  <c r="D55" i="225"/>
  <c r="D54" i="225"/>
  <c r="D53" i="225"/>
  <c r="D52" i="225"/>
  <c r="D51" i="225"/>
  <c r="D50" i="225"/>
  <c r="D49" i="225"/>
  <c r="D48" i="225"/>
  <c r="D47" i="225"/>
  <c r="D46" i="225"/>
  <c r="D45" i="225"/>
  <c r="D44" i="225"/>
  <c r="D43" i="225"/>
  <c r="D42" i="225"/>
  <c r="D41" i="225"/>
  <c r="D40" i="225"/>
  <c r="D39" i="225"/>
  <c r="D38" i="225"/>
  <c r="D37" i="225"/>
  <c r="D36" i="225"/>
  <c r="D35" i="225"/>
  <c r="D34" i="225"/>
  <c r="D33" i="225"/>
  <c r="D32" i="225"/>
  <c r="D31" i="225"/>
  <c r="D30" i="225"/>
  <c r="D29" i="225"/>
  <c r="D28" i="225"/>
  <c r="D27" i="225"/>
  <c r="D26" i="225"/>
  <c r="D25" i="225"/>
  <c r="D24" i="225"/>
  <c r="D23" i="225"/>
  <c r="D22" i="225"/>
  <c r="G12" i="41" l="1"/>
  <c r="A19" i="117"/>
  <c r="G16" i="41" a="1"/>
  <c r="J16" i="41" a="1"/>
  <c r="J16" i="41" s="1"/>
  <c r="J8" i="41" s="1"/>
  <c r="K19" i="41"/>
  <c r="K22" i="41"/>
  <c r="K25" i="41"/>
  <c r="H24" i="41" a="1"/>
  <c r="K17" i="41"/>
  <c r="H16" i="41" a="1"/>
  <c r="H16" i="41" s="1"/>
  <c r="G8" i="41" l="1"/>
  <c r="G16" i="41"/>
  <c r="K16" i="41"/>
  <c r="H8" i="41"/>
  <c r="K8" i="41" s="1"/>
  <c r="H24" i="41"/>
  <c r="K24" i="4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<sst xmlns="http://schemas.openxmlformats.org/spreadsheetml/2006/main" count="2442" uniqueCount="1910">
  <si>
    <t>Konfiguration pm-LK-KIS (Nur gelb markierte Zellen ändern!)</t>
  </si>
  <si>
    <t>Kunde:</t>
  </si>
  <si>
    <t>Klinikum Ernst von Bergmann gGmbH</t>
  </si>
  <si>
    <t>Kundenort:</t>
  </si>
  <si>
    <t>Potsdam</t>
  </si>
  <si>
    <t>Verfahrenstitel:</t>
  </si>
  <si>
    <t>KIS@EvB</t>
  </si>
  <si>
    <t>Vergabenummer:</t>
  </si>
  <si>
    <t>VmT-L 1-26</t>
  </si>
  <si>
    <t>Verfahrensart:</t>
  </si>
  <si>
    <t>VgV § 17: Verhandlungsverfahren mit Teilnahmewettbewerb</t>
  </si>
  <si>
    <t>Sonderverfahren:</t>
  </si>
  <si>
    <t>Laufzeit:</t>
  </si>
  <si>
    <t>Datum LV-Veröffentlichung:</t>
  </si>
  <si>
    <t>LK Version:</t>
  </si>
  <si>
    <t>1.0</t>
  </si>
  <si>
    <t>Umsatzsteuer:</t>
  </si>
  <si>
    <t>Entscheidung</t>
  </si>
  <si>
    <t>Zeit</t>
  </si>
  <si>
    <t>Nr.</t>
  </si>
  <si>
    <t>Kapitelbezeichnung</t>
  </si>
  <si>
    <t>Kurzzeichen(3)</t>
  </si>
  <si>
    <t>Blattname</t>
  </si>
  <si>
    <t>Zähler1</t>
  </si>
  <si>
    <t>Zähler2</t>
  </si>
  <si>
    <t>Zähler3</t>
  </si>
  <si>
    <t>Version</t>
  </si>
  <si>
    <t>Laufzeit</t>
  </si>
  <si>
    <t>Vergabeverfahren</t>
  </si>
  <si>
    <t>Ja</t>
  </si>
  <si>
    <t>Deckblatt</t>
  </si>
  <si>
    <t>AIZ</t>
  </si>
  <si>
    <t>AIZ-DBL</t>
  </si>
  <si>
    <t>UVgO § 9: Öffentliche Ausschreibung</t>
  </si>
  <si>
    <t>Nein</t>
  </si>
  <si>
    <t>Allgemeine Informationen &amp; Zusammenfassungen</t>
  </si>
  <si>
    <t>UVgO § 10: Beschränkte Ausschreibung mit Teilnahmewettbewerb</t>
  </si>
  <si>
    <t>Inhaltsverzeichnis</t>
  </si>
  <si>
    <t>IVZ</t>
  </si>
  <si>
    <t>UVgO § 11: Beschränkte Ausschreibung ohne Teilnahmewettbewerb</t>
  </si>
  <si>
    <t>Formale Informationen</t>
  </si>
  <si>
    <t>FIN</t>
  </si>
  <si>
    <t>UVgO § 12: Verhandlungsvergabe ohne Teilnahmewettbewerb</t>
  </si>
  <si>
    <t>Bearbeitungsvorgaben</t>
  </si>
  <si>
    <t>BAV</t>
  </si>
  <si>
    <t>UVgO § 12: Verhandlungsvergabe mit Teilnahmewettbewerb</t>
  </si>
  <si>
    <t>Bewertungshinweise</t>
  </si>
  <si>
    <t>BWH</t>
  </si>
  <si>
    <t>UVgO § 14: Direktauftrag</t>
  </si>
  <si>
    <t>Kenndaten Kunde / Projekt</t>
  </si>
  <si>
    <t>KKP</t>
  </si>
  <si>
    <t>VgV § 15: Offenes Verfahren</t>
  </si>
  <si>
    <t>Kriterienübersicht</t>
  </si>
  <si>
    <t>PSB</t>
  </si>
  <si>
    <t>VgV § 16: Nicht offenes Verfahren (mit Teilnahmewettbewerb)</t>
  </si>
  <si>
    <t>Kostensummenblatt</t>
  </si>
  <si>
    <t>KSB</t>
  </si>
  <si>
    <t>Leitfaden Bieterpräsentation</t>
  </si>
  <si>
    <t>LBP</t>
  </si>
  <si>
    <t>VgV § 18: Wettbewerblicher Dialog (mit Teilnahmewettbewerb)</t>
  </si>
  <si>
    <t>Vorgabe Gesamtkonzept</t>
  </si>
  <si>
    <t>IGZ</t>
  </si>
  <si>
    <t>VgV § 19: Innovationspartnerschaft (mit Teilnahmewettbewerb)</t>
  </si>
  <si>
    <t>Preiszusammenstellung</t>
  </si>
  <si>
    <t>PZS</t>
  </si>
  <si>
    <t>Sonderverfahren</t>
  </si>
  <si>
    <t>Preisübersicht / Ust. Korrektur</t>
  </si>
  <si>
    <t>PRK</t>
  </si>
  <si>
    <t>Preiserläuterung/-Zusammenstellung zu BW/IAE</t>
  </si>
  <si>
    <t>BWI</t>
  </si>
  <si>
    <t>Preiserläuterung/-Zusammenstellung zu BW/KPA</t>
  </si>
  <si>
    <t>BKO</t>
  </si>
  <si>
    <t>Preiserläuterung/-Zusammenstellung zu EW/IAE</t>
  </si>
  <si>
    <t>EWI</t>
  </si>
  <si>
    <t>Preiserläuterung/-Zusammenstellung zu EW/KPA</t>
  </si>
  <si>
    <t>EKO</t>
  </si>
  <si>
    <t>Detailaufstellung zu Preispositionen 2.2 bis 2.7</t>
  </si>
  <si>
    <t>DPP</t>
  </si>
  <si>
    <t>Preise Eweiterungen Lizenzen, HW und Dienstleistungen</t>
  </si>
  <si>
    <t>PUD</t>
  </si>
  <si>
    <t>Unterlagen Anbieter</t>
  </si>
  <si>
    <t>UAB</t>
  </si>
  <si>
    <t>Vom Bieter geforderte Anlagen</t>
  </si>
  <si>
    <t>ANL</t>
  </si>
  <si>
    <t>Unterlagen des Auftraggebers</t>
  </si>
  <si>
    <t>UAG</t>
  </si>
  <si>
    <t>Vom Auftraggeber beigefügte Unterlagen</t>
  </si>
  <si>
    <t>AAG</t>
  </si>
  <si>
    <t>Leistungskriterien</t>
  </si>
  <si>
    <t>KIS</t>
  </si>
  <si>
    <t>Regulatorische und strategische Rahmenbedingungen</t>
  </si>
  <si>
    <t>REG</t>
  </si>
  <si>
    <t>Grundlegende Systemanforderungen</t>
  </si>
  <si>
    <t>GSA</t>
  </si>
  <si>
    <t>Interoperabilität, Integration und Datenmanagement</t>
  </si>
  <si>
    <t>IID</t>
  </si>
  <si>
    <t>Klinische Kernprozesse</t>
  </si>
  <si>
    <t>KPR</t>
  </si>
  <si>
    <t>Administrative Prozesse</t>
  </si>
  <si>
    <t>AMO</t>
  </si>
  <si>
    <t>Betrieb und Service</t>
  </si>
  <si>
    <t>BUS</t>
  </si>
  <si>
    <t>Projektmanagement und Einführung</t>
  </si>
  <si>
    <t>PUE</t>
  </si>
  <si>
    <t>Abrechnung stationär (DRG/PEPP/Wahlleistung, MedCo)</t>
  </si>
  <si>
    <t>ABS</t>
  </si>
  <si>
    <t>10.8 KIS-ABS</t>
  </si>
  <si>
    <t>Abrechnung ambulant (EBM/GOÄ/AOP)</t>
  </si>
  <si>
    <t>ABA</t>
  </si>
  <si>
    <t>10.9 KIS-ABA</t>
  </si>
  <si>
    <t>Schwerpunkt Abrechnung</t>
  </si>
  <si>
    <t>Grundlegende technische Anforderungen</t>
  </si>
  <si>
    <t>GTA</t>
  </si>
  <si>
    <t>Clients, Server, Storage</t>
  </si>
  <si>
    <t>CSS</t>
  </si>
  <si>
    <t>Netzwerk, Datenbank, Verschlüsselung</t>
  </si>
  <si>
    <t>NDV</t>
  </si>
  <si>
    <t>Virtualisierungsanforderungen</t>
  </si>
  <si>
    <t>VAF</t>
  </si>
  <si>
    <t>Backup, Recovery, Hochverfügbarkeit</t>
  </si>
  <si>
    <t>BRH</t>
  </si>
  <si>
    <t>Spezialgeräte</t>
  </si>
  <si>
    <t>SPG</t>
  </si>
  <si>
    <t>Integration, Kommunikation und Datenübernahme</t>
  </si>
  <si>
    <t>IKD</t>
  </si>
  <si>
    <t>Schnittstellen intern</t>
  </si>
  <si>
    <t>SSI</t>
  </si>
  <si>
    <t>Schnittstellen extern (LZA, Tele-XXX, Pat.-Portal)</t>
  </si>
  <si>
    <t>SSE</t>
  </si>
  <si>
    <t>RPT</t>
  </si>
  <si>
    <t>Programmaufruf</t>
  </si>
  <si>
    <t>PRA</t>
  </si>
  <si>
    <t>Datenimport und -export</t>
  </si>
  <si>
    <t>DIE</t>
  </si>
  <si>
    <t>IHE</t>
  </si>
  <si>
    <t>FHIR</t>
  </si>
  <si>
    <t>FHR</t>
  </si>
  <si>
    <t/>
  </si>
  <si>
    <t>Datenübernahme / Migration Altsystem / -daten</t>
  </si>
  <si>
    <t>MIG</t>
  </si>
  <si>
    <t>Klinisches Archiv, Basis</t>
  </si>
  <si>
    <t>ADB</t>
  </si>
  <si>
    <t>Basisfunktionen Archiv</t>
  </si>
  <si>
    <t>ARC</t>
  </si>
  <si>
    <t>Basisfunktionen Workflow</t>
  </si>
  <si>
    <t>WKF</t>
  </si>
  <si>
    <t>Basisfunktionen Viewer</t>
  </si>
  <si>
    <t>VIW</t>
  </si>
  <si>
    <t>Klinisches Archiv, funktional</t>
  </si>
  <si>
    <t>KAF</t>
  </si>
  <si>
    <t>Funktionale Anforderungen (Ohne IHE und Viewer)</t>
  </si>
  <si>
    <t>FKT</t>
  </si>
  <si>
    <t>Funktionen IHE-Archiv / Konformität</t>
  </si>
  <si>
    <t xml:space="preserve">Spezielle Funktionen klinischer Viewer </t>
  </si>
  <si>
    <t>Administratives Archiv / DMS</t>
  </si>
  <si>
    <t>AAF</t>
  </si>
  <si>
    <t>Funktionale Anforderungen</t>
  </si>
  <si>
    <t>Vertragsverwaltung (-management)</t>
  </si>
  <si>
    <t>VVA</t>
  </si>
  <si>
    <t>Rechnungseingang</t>
  </si>
  <si>
    <t>DRV</t>
  </si>
  <si>
    <t>Mailarchivierung</t>
  </si>
  <si>
    <t>EMA</t>
  </si>
  <si>
    <t xml:space="preserve">Posteingang </t>
  </si>
  <si>
    <t>DPE</t>
  </si>
  <si>
    <t>Personalakte</t>
  </si>
  <si>
    <t>PAA</t>
  </si>
  <si>
    <t>Digitale Kurve</t>
  </si>
  <si>
    <t>DIK</t>
  </si>
  <si>
    <t>Basis</t>
  </si>
  <si>
    <t>BAS</t>
  </si>
  <si>
    <t>Administration / Verwaltung</t>
  </si>
  <si>
    <t>ADM</t>
  </si>
  <si>
    <t>Schnittstellen</t>
  </si>
  <si>
    <t>SST</t>
  </si>
  <si>
    <t>Anamnese</t>
  </si>
  <si>
    <t>ANA</t>
  </si>
  <si>
    <t>Verordnung</t>
  </si>
  <si>
    <t>VER</t>
  </si>
  <si>
    <t>Visite</t>
  </si>
  <si>
    <t>VIS</t>
  </si>
  <si>
    <t>Diagnostik und Therapie</t>
  </si>
  <si>
    <t>DUT</t>
  </si>
  <si>
    <t>DIK Sonstiges</t>
  </si>
  <si>
    <t>SON</t>
  </si>
  <si>
    <t>PDMS Basis</t>
  </si>
  <si>
    <t>PDM</t>
  </si>
  <si>
    <t>PDMS Basisanforderungen</t>
  </si>
  <si>
    <t>PDMS Administration /Verwaltung</t>
  </si>
  <si>
    <t>PDMS Schnittstellen</t>
  </si>
  <si>
    <t>PST</t>
  </si>
  <si>
    <t>PDMS Aufnahme / Anamnese</t>
  </si>
  <si>
    <t>AAP</t>
  </si>
  <si>
    <t>PDMS Pflege</t>
  </si>
  <si>
    <t>PFL</t>
  </si>
  <si>
    <t>PDMS Medizinischer Arbeitsplatz</t>
  </si>
  <si>
    <t>MAP</t>
  </si>
  <si>
    <t>PDMS Besonderheiten für die Neonatologie und pädiatrische Intensivmedizin</t>
  </si>
  <si>
    <t>PÄD</t>
  </si>
  <si>
    <t>PDMS Auswertung / Statistik</t>
  </si>
  <si>
    <t>AST</t>
  </si>
  <si>
    <t>PDMS Sonstiges</t>
  </si>
  <si>
    <t>PACS</t>
  </si>
  <si>
    <t>PAC</t>
  </si>
  <si>
    <t>PACS Administration / Verwaltung</t>
  </si>
  <si>
    <t>PACS-Schnittstellen</t>
  </si>
  <si>
    <t>DICOM-Funktionalitäten</t>
  </si>
  <si>
    <t>DIF</t>
  </si>
  <si>
    <t>Workflow</t>
  </si>
  <si>
    <t>WFL</t>
  </si>
  <si>
    <t>Befundung</t>
  </si>
  <si>
    <t>BFG</t>
  </si>
  <si>
    <t>Bildverteilung</t>
  </si>
  <si>
    <t>BVG</t>
  </si>
  <si>
    <t>Langzeitarchivierung</t>
  </si>
  <si>
    <t>LZA</t>
  </si>
  <si>
    <t>Dosis-Management</t>
  </si>
  <si>
    <t>DOS</t>
  </si>
  <si>
    <t>RIS</t>
  </si>
  <si>
    <t>RIS-Administration / Verwaltung</t>
  </si>
  <si>
    <t>RIS-Schnittstellen</t>
  </si>
  <si>
    <t>RST</t>
  </si>
  <si>
    <t>Auftrags- / Terminmanagement</t>
  </si>
  <si>
    <t>ATM</t>
  </si>
  <si>
    <t>Leistungsquittierung / Dokumentation nach §28 RöV / Verschlüsselung</t>
  </si>
  <si>
    <t>LDV</t>
  </si>
  <si>
    <t>Auswertungen</t>
  </si>
  <si>
    <t>AUW</t>
  </si>
  <si>
    <t>Anästhesie-Dokumentation</t>
  </si>
  <si>
    <t>AIM</t>
  </si>
  <si>
    <t>AIMS Funktionale Anforderungen</t>
  </si>
  <si>
    <t>AIMS Administration / Verwaltung</t>
  </si>
  <si>
    <t>AIMS Schnittstellen</t>
  </si>
  <si>
    <t>AIMS Arbeitsplatz</t>
  </si>
  <si>
    <t>AIMS Narkose</t>
  </si>
  <si>
    <t>NAR</t>
  </si>
  <si>
    <t>AIMS Präoperative Anamnese und Prämedikation</t>
  </si>
  <si>
    <t>PAP</t>
  </si>
  <si>
    <t>AIMS Sonstiges</t>
  </si>
  <si>
    <t>Pflege</t>
  </si>
  <si>
    <t>PLK</t>
  </si>
  <si>
    <t>Pflege Funktionale Anforderungen</t>
  </si>
  <si>
    <t>Pflege Schnittstellen</t>
  </si>
  <si>
    <t>Pflege Ausgestaltung der Arbeitsplätze</t>
  </si>
  <si>
    <t>Pflege Auswertung / Statistik</t>
  </si>
  <si>
    <t>Pflege Sonstiges</t>
  </si>
  <si>
    <t>Medikation</t>
  </si>
  <si>
    <t>MED</t>
  </si>
  <si>
    <t>MED-Schnittstellen</t>
  </si>
  <si>
    <t>Ausgestaltung der Arbeitsplätze</t>
  </si>
  <si>
    <t>Controlling / Abrechnung</t>
  </si>
  <si>
    <t>CAB</t>
  </si>
  <si>
    <t>Fluid-Management / Bilanzierung</t>
  </si>
  <si>
    <t>FMB</t>
  </si>
  <si>
    <t>Frei verfügbar</t>
  </si>
  <si>
    <t>FVB</t>
  </si>
  <si>
    <t>MED-Sonstiges</t>
  </si>
  <si>
    <t>Bildbefundung / Dokumentation</t>
  </si>
  <si>
    <t>BBD</t>
  </si>
  <si>
    <t>BVT</t>
  </si>
  <si>
    <t>Managed Services</t>
  </si>
  <si>
    <t>MAS</t>
  </si>
  <si>
    <t>Unternehmensanforderungen</t>
  </si>
  <si>
    <t>UNA</t>
  </si>
  <si>
    <t>Monitoring</t>
  </si>
  <si>
    <t>MON</t>
  </si>
  <si>
    <t>Servicelevelagreement</t>
  </si>
  <si>
    <t>SLA</t>
  </si>
  <si>
    <t>Service</t>
  </si>
  <si>
    <t>SRV</t>
  </si>
  <si>
    <t>Beratung</t>
  </si>
  <si>
    <t>BRG</t>
  </si>
  <si>
    <t>Dienstleistungen und Service</t>
  </si>
  <si>
    <t>DLS</t>
  </si>
  <si>
    <t>Projektdienstleistungen</t>
  </si>
  <si>
    <t>PLD</t>
  </si>
  <si>
    <t>Systemserviceleistungen (Pflege und Wartung)</t>
  </si>
  <si>
    <t>SER</t>
  </si>
  <si>
    <t>Sonstige Dienstleistungen</t>
  </si>
  <si>
    <t>Arztbriefschreibung</t>
  </si>
  <si>
    <t>Briefschreibung</t>
  </si>
  <si>
    <t>BRS</t>
  </si>
  <si>
    <t>Digitales Diktat / Spracherkennung</t>
  </si>
  <si>
    <t>DDS</t>
  </si>
  <si>
    <t>WorkFlow / Vidierung</t>
  </si>
  <si>
    <t>WFV</t>
  </si>
  <si>
    <t>Systemmanagement IT-Tool</t>
  </si>
  <si>
    <t>SMT</t>
  </si>
  <si>
    <t>Allgemein</t>
  </si>
  <si>
    <t>AGM</t>
  </si>
  <si>
    <t>Einführung / Anforderung</t>
  </si>
  <si>
    <t>EAG</t>
  </si>
  <si>
    <t>Service Level Agreements</t>
  </si>
  <si>
    <t>Incident/Problem Management</t>
  </si>
  <si>
    <t>IPM</t>
  </si>
  <si>
    <t>Customizing</t>
  </si>
  <si>
    <t>CSM</t>
  </si>
  <si>
    <t>Projektmanagement</t>
  </si>
  <si>
    <t>PPM</t>
  </si>
  <si>
    <t>Reporting</t>
  </si>
  <si>
    <t>RPG</t>
  </si>
  <si>
    <t>Inventarisierung</t>
  </si>
  <si>
    <t>INV</t>
  </si>
  <si>
    <t>Information Technology Infrastructure Library</t>
  </si>
  <si>
    <t>ITL</t>
  </si>
  <si>
    <t>Lorentz</t>
  </si>
  <si>
    <t>LOR</t>
  </si>
  <si>
    <t>Alex</t>
  </si>
  <si>
    <t>ALX</t>
  </si>
  <si>
    <t>Oliver</t>
  </si>
  <si>
    <t>OLV</t>
  </si>
  <si>
    <t>Funktionale Module</t>
  </si>
  <si>
    <t>FMO</t>
  </si>
  <si>
    <t>Ambulantisierung / MVZ</t>
  </si>
  <si>
    <t>AMB</t>
  </si>
  <si>
    <t>Krankenhauszukunftsgesetz (KHZG)</t>
  </si>
  <si>
    <t>KHZ</t>
  </si>
  <si>
    <t>Fördertatbestand 1</t>
  </si>
  <si>
    <t>FT1</t>
  </si>
  <si>
    <t>Fördertatbestand 2</t>
  </si>
  <si>
    <t>FT2</t>
  </si>
  <si>
    <t>Fördertatbestand 3</t>
  </si>
  <si>
    <t>FT3</t>
  </si>
  <si>
    <t>Fördertatbestand 4</t>
  </si>
  <si>
    <t>FT4</t>
  </si>
  <si>
    <t>Fördertatbestand 5</t>
  </si>
  <si>
    <t>FT5</t>
  </si>
  <si>
    <t>Fördertatbestand 6</t>
  </si>
  <si>
    <t>FT6</t>
  </si>
  <si>
    <t>Fördertatbestand 7</t>
  </si>
  <si>
    <t>FT7</t>
  </si>
  <si>
    <t>Fördertatbestand 9</t>
  </si>
  <si>
    <t>FT9</t>
  </si>
  <si>
    <t>Fördertatbestand 10</t>
  </si>
  <si>
    <t>FTX</t>
  </si>
  <si>
    <t>Leer</t>
  </si>
  <si>
    <t>LER</t>
  </si>
  <si>
    <t>Leeres Blatt</t>
  </si>
  <si>
    <t>LEB</t>
  </si>
  <si>
    <t>Leistungskatalog</t>
  </si>
  <si>
    <t>für</t>
  </si>
  <si>
    <t>Konfigurationen. Nicht löschen oder verändern!</t>
  </si>
  <si>
    <t>1.1</t>
  </si>
  <si>
    <t>Beschreibung</t>
  </si>
  <si>
    <t>Kapitelübersicht</t>
  </si>
  <si>
    <t>Kap.</t>
  </si>
  <si>
    <t>TB</t>
  </si>
  <si>
    <t>ZÄ</t>
  </si>
  <si>
    <t>KAP</t>
  </si>
  <si>
    <t>Tabellen für Preisblätter</t>
  </si>
  <si>
    <t>Variante</t>
  </si>
  <si>
    <t>Typ</t>
  </si>
  <si>
    <t>BW/KO</t>
  </si>
  <si>
    <t>BW</t>
  </si>
  <si>
    <t>EW</t>
  </si>
  <si>
    <t>Anzahl "BW/KO" &amp; "IAE"</t>
  </si>
  <si>
    <t>BWIAE</t>
  </si>
  <si>
    <t>PZS-BWI</t>
  </si>
  <si>
    <t>Preiserläuterung/Zusammenstellung BW/KO IAE</t>
  </si>
  <si>
    <t>Anzahl "BW" &amp; "KPA" ohne Varianten</t>
  </si>
  <si>
    <t>BWKPANEIN</t>
  </si>
  <si>
    <t>PZS-BKO</t>
  </si>
  <si>
    <t>Anzahl "BW" &amp; "KPA" Varianten</t>
  </si>
  <si>
    <t>BWKPAJA</t>
  </si>
  <si>
    <t>PZS-BKV</t>
  </si>
  <si>
    <t>Anzahl "EW" &amp; "IAE"</t>
  </si>
  <si>
    <t>EWIAE</t>
  </si>
  <si>
    <t>PZS-EWI</t>
  </si>
  <si>
    <t>Preiserläuterung/Zusammenstellung EW IAE</t>
  </si>
  <si>
    <t>Anzahl "EW" &amp; "KPA" ohne Varianten</t>
  </si>
  <si>
    <t>EWKPANEIN</t>
  </si>
  <si>
    <t>PZS-EKO</t>
  </si>
  <si>
    <t>Anzahl "EW" &amp; "KPA" Varianten</t>
  </si>
  <si>
    <t>EWKPAJA</t>
  </si>
  <si>
    <t>PZS-EKV</t>
  </si>
  <si>
    <t>Anzahl Kriterien</t>
  </si>
  <si>
    <t>Erläuterung 
notwendig 0 / 0</t>
  </si>
  <si>
    <t>Tabellenblattübersicht</t>
  </si>
  <si>
    <t>Tab-bl.</t>
  </si>
  <si>
    <t>KO/BW/EW</t>
  </si>
  <si>
    <t>KO</t>
  </si>
  <si>
    <t>I</t>
  </si>
  <si>
    <t>Titel</t>
  </si>
  <si>
    <t>KOIAE</t>
  </si>
  <si>
    <t>EWIAE Zähler</t>
  </si>
  <si>
    <t>KO n.b.</t>
  </si>
  <si>
    <t>BW n.b.</t>
  </si>
  <si>
    <t>EW n.b.</t>
  </si>
  <si>
    <t>Lizenz_bzw_HW</t>
  </si>
  <si>
    <t>Dienstleistung</t>
  </si>
  <si>
    <t>Reisekosten</t>
  </si>
  <si>
    <t>Sonstiges</t>
  </si>
  <si>
    <t>Variante zulässig</t>
  </si>
  <si>
    <t>Selbst-
bewertung</t>
  </si>
  <si>
    <t>Angebot</t>
  </si>
  <si>
    <t>Zugehöriges
Kostenblatt</t>
  </si>
  <si>
    <t>Tabellenblatt</t>
  </si>
  <si>
    <t>Inhalt</t>
  </si>
  <si>
    <t>Campuslizenz</t>
  </si>
  <si>
    <t>DL-Pauschale</t>
  </si>
  <si>
    <t>RK-Kilometer</t>
  </si>
  <si>
    <t>NeinKOVH</t>
  </si>
  <si>
    <t>NeinKONV</t>
  </si>
  <si>
    <t>NeinBWVH</t>
  </si>
  <si>
    <t>NeinBWIP</t>
  </si>
  <si>
    <t>NeinBWNV</t>
  </si>
  <si>
    <t>JaBWVH</t>
  </si>
  <si>
    <t>JaBWIP</t>
  </si>
  <si>
    <t>JaBWNV</t>
  </si>
  <si>
    <t>NeinEWVH</t>
  </si>
  <si>
    <t>NeinEWIP</t>
  </si>
  <si>
    <t>NeinEWNV</t>
  </si>
  <si>
    <t>JaEWVH</t>
  </si>
  <si>
    <t>JaEWIP</t>
  </si>
  <si>
    <t>JaEWNV</t>
  </si>
  <si>
    <t>1.1 AIZ-IVZ</t>
  </si>
  <si>
    <t>Einzellizenz</t>
  </si>
  <si>
    <t>DL-Tage</t>
  </si>
  <si>
    <t>RK-Pauschale</t>
  </si>
  <si>
    <t>VH</t>
  </si>
  <si>
    <t>IAE</t>
  </si>
  <si>
    <t>1.6 AIZ-PSB</t>
  </si>
  <si>
    <t>Volumenlizenz</t>
  </si>
  <si>
    <t>DL-Stunde</t>
  </si>
  <si>
    <t>RK-Tage</t>
  </si>
  <si>
    <t>NV</t>
  </si>
  <si>
    <t>IP</t>
  </si>
  <si>
    <t>10.1 KIS-REG</t>
  </si>
  <si>
    <t>Nutzungsgebühr</t>
  </si>
  <si>
    <t>10.2 KIS-GSA</t>
  </si>
  <si>
    <t>Hardware</t>
  </si>
  <si>
    <t>10.3 KIS-IID</t>
  </si>
  <si>
    <t>10.4 KIS-KPR</t>
  </si>
  <si>
    <t>10.5 KIS-AMO</t>
  </si>
  <si>
    <t>10.6 KIS-BUS</t>
  </si>
  <si>
    <t>10.7 KIS-PUE</t>
  </si>
  <si>
    <t>Varianten</t>
  </si>
  <si>
    <t>11.1 KIS-ABS</t>
  </si>
  <si>
    <t>Hauptvariant</t>
  </si>
  <si>
    <t>11.2 KIS-ABA</t>
  </si>
  <si>
    <t>1. Nebenvariante</t>
  </si>
  <si>
    <t>2. Nebenvariante</t>
  </si>
  <si>
    <t>1.3</t>
  </si>
  <si>
    <t>Vorgaben zur Bearbeitung des vorliegenden Leistungskatalog (LK)</t>
  </si>
  <si>
    <t>1.</t>
  </si>
  <si>
    <t>Allgemeine Hinweise</t>
  </si>
  <si>
    <t>1.1.</t>
  </si>
  <si>
    <t>Diese Version ist mit Microsoft® Excel® für Microsoft 365 MSO (Version 2301 Build 16.0.16026.20196) 64 Bit unter Windows 11 Pro (Version 22H2) auf einem System mit  64-Bit Intel® Core™i7-1165G7 CPU und 16 GB RAM erstellt worden.</t>
  </si>
  <si>
    <t>1.2.</t>
  </si>
  <si>
    <t>Empfohlen wird die Bearbeitung dieses Leistungsverzeichnis mit Microsoft Excel 2016, da andere Versionen, auch andere Betriebssystemversionen, nicht getestet worden sind und nicht garantiert werden kann, ob alle Funktionen auch mit anderen Excel Versionen und anderen Excel-Derivaten abgebildet werden können.</t>
  </si>
  <si>
    <t>1.3.</t>
  </si>
  <si>
    <t>In der Regel sind alle Felder, welche nicht vom Bieter ausgefüllt werden sollen, gesperrt.</t>
  </si>
  <si>
    <t>1.4.</t>
  </si>
  <si>
    <t>Alle entsperrten Zellen, welche vom Bieter ausgefüllt werden können, sind entsperrt und in gelben Farben dargestellt. Alle anderen Zellen sind in der Regel nicht editierbar.</t>
  </si>
  <si>
    <t>1.5.</t>
  </si>
  <si>
    <t>Das Entsperren der gesperrten Zellen ist nicht gestattet und führt zum Ausschluss des Bieters aus dem Verfahren, da ein Manipulation der vorgegebenen Funktionen vorgenommen werden könnte.</t>
  </si>
  <si>
    <t>1.6.</t>
  </si>
  <si>
    <t>Es wird empfohlen diese Legende / Ausfüllhilfe auszudrucken, um bei Fragen zur Bearbeitung nicht die Ansicht wechseln zu müssen.</t>
  </si>
  <si>
    <t>1.7.</t>
  </si>
  <si>
    <t>Es wird dringend empfohlen vor Bearbeitung der Preisblätter (Kap. 21) die Arbeitsblätter des Leistungsverzeichnisses zwischen dem Kapitel 1 bis Kapitel 21, jeweils exklusive, final zu bearbeiten, da sich die zu bepreisenden Einträge der Preisblätter dynamisch aus der Bearbeitung der vorherigen Kapitel erstellen.</t>
  </si>
  <si>
    <t>1.8.</t>
  </si>
  <si>
    <t>In der Zeilenbearbeitung wird dringend empfohlen die Bearbeitung von links nach rechts vorzugehen, da Abhängigkeiten zwischen Zellen bestehen könnten. Sollten sich Werte oder Listen nach Eingaben in Excel nicht sofort aktualisieren, kann dies durch Drücken der "F9" manuell angestoßen werden.</t>
  </si>
  <si>
    <t>2.</t>
  </si>
  <si>
    <t>Allgemeiner Aufbau der Tabellenblätter</t>
  </si>
  <si>
    <t>2.1.</t>
  </si>
  <si>
    <t>In Zeile 1 jedes Tabellenblattes befindet sich immer die Kapitelnummer mit der entsprechenden Bezeichnung des Kapitels</t>
  </si>
  <si>
    <t>2.2.</t>
  </si>
  <si>
    <t>In Zeile 2 jedes Tabellenblattes befindet sich jeweils die Nummer des entsprechenden Unterkapitels mit der entsprechenden Bezeichnung des Unterkapitels</t>
  </si>
  <si>
    <t>2.3.</t>
  </si>
  <si>
    <t>Der Kopf jedes Tabellenblattes ist fixiert, so dass alle Zeilen unterhalb des Tabellenblattkopfes scrollbar sind.</t>
  </si>
  <si>
    <t>3.</t>
  </si>
  <si>
    <t>Allgemeine Informationen &amp; Zusammenfassungen (AIZ)</t>
  </si>
  <si>
    <t>3.1.</t>
  </si>
  <si>
    <t>Im Kapitel 1 „Allgemeine Informationen &amp; Zusammenfassungen (AIZ)“ und den entsprechenden Unterkapiteln werden alle allgemeinen Informationen zum Leistungsverzeichnis, die Zusammenfassung der erreichten Punkte und den eingetragenen Preisen aus den nachfolgenden Kapiteln angezeigt.</t>
  </si>
  <si>
    <t>3.2.</t>
  </si>
  <si>
    <t>In Zeile 3 der Tabellenblätter zu Kapitel 1 befindet sich jeweils ein Hyperlink „Link zum Inhaltsverzeichnis“, mit dem zum Inhaltsverzeichnis des Leistungsverzeichnisses gesprungen werden kann.</t>
  </si>
  <si>
    <t>3.3.</t>
  </si>
  <si>
    <t>Im Kapitel 1 sind vom Bieter keine Angaben einzutragen.</t>
  </si>
  <si>
    <t>3.4.</t>
  </si>
  <si>
    <t>Im Unterkapitel 1.1 ist das Inhaltsverzeichnis dieses Leistungsverzeichnisses zu finden.</t>
  </si>
  <si>
    <t>4.</t>
  </si>
  <si>
    <t>Punkterelevante Tabellenblätter</t>
  </si>
  <si>
    <t>4.1.</t>
  </si>
  <si>
    <t>Ab dem Kapitel 10 sind die Tabellenblätter zu finden, welche vom Bieter ausgefüllt werden können. Die eigetragenen Antworten des Bieters werden hier automatisch mit Punkten bewertet.</t>
  </si>
  <si>
    <t>4.2.</t>
  </si>
  <si>
    <t>Im Tabellenblattkopf (Zeile 3 bis 9) wird eine Zusammenfassung des Bearbeitungsstandes in Bezug zu Punkten, Kriterien und kostenrelevanten Kriterien angezeigt.</t>
  </si>
  <si>
    <t>4.3.</t>
  </si>
  <si>
    <t>In den Zellen A/F 4/5 wird das erreichbare und erzielte Ergebnis des jeweiligen Tabellenblattes dargestellt.</t>
  </si>
  <si>
    <t>4.4.</t>
  </si>
  <si>
    <t xml:space="preserve">In den Zellen A/F 6/7 wird automatisch der Hilfe-Hinweis „Beim derzeitigen Ausfüllungsgrad dieses Tabellenblattes können Sie im weiteren Verfahren nicht weiter berücksichtigt werden!“ eingeblendet. Bei entsprechender korrekter Beantwortung wird der Hinweis automatsch wieder ausgeblendet. </t>
  </si>
  <si>
    <t>4.5.</t>
  </si>
  <si>
    <t>In den Zellen G/K 3-8 wird eine Übersicht zu den Kriterien des Tabellenblattes angezeigt.</t>
  </si>
  <si>
    <t>4.5.1.</t>
  </si>
  <si>
    <r>
      <t>Kriterium Typ „</t>
    </r>
    <r>
      <rPr>
        <b/>
        <sz val="11"/>
        <color theme="1"/>
        <rFont val="Calibri"/>
        <family val="2"/>
        <scheme val="minor"/>
      </rPr>
      <t>BW</t>
    </r>
    <r>
      <rPr>
        <sz val="11"/>
        <color theme="1"/>
        <rFont val="Calibri"/>
        <family val="2"/>
        <scheme val="minor"/>
      </rPr>
      <t xml:space="preserve">“ entspricht: Basiswertungskriterium
Ein Kriterium vom Typ „BW“ wird entsprechend des eingetragenen Wertes im Abschnitt 1.4.5.2 im Unterkapitel 1.4 Bewertungshinweise gewichtet. </t>
    </r>
  </si>
  <si>
    <t>4.5.2.</t>
  </si>
  <si>
    <t>Kriterium Typ „EW“ entspricht: Ergänzendes Wertungskriterium
Ein Kriterium vom Typ „EW“ wird entsprechend des eingetragenen Wertes im Abschnitt 1.4.5.2 im Unterkapitel 1.4 Bewertungshinweise gewichtet</t>
  </si>
  <si>
    <t>4.5.3.</t>
  </si>
  <si>
    <t>Kriterium Typ „KO“ entspricht: Ausschlusskriterium</t>
  </si>
  <si>
    <t>4.6.</t>
  </si>
  <si>
    <t>In den Zellen L/O 3-9 wird eine Übersicht zu den kostenrelevanten Kriterien des Tabellenblattes angezeigt. Hierbei ist die Kombination zwischen „Typ“ (KO, BW, EW) und „Angebot“ (IAE) ausschlaggebend
„IAE“ entspricht: Im Angebot enthalten</t>
  </si>
  <si>
    <t>4.7.</t>
  </si>
  <si>
    <t>In den Zellen P 3-9 wird eine Übersicht zu den Kostenblättern zu den entsprechenden Kosten-relevanten Kriterien dargestellt. Das entsprechende Preisblatt kann auch hier über den Hyperlink direkt angewählt werden.</t>
  </si>
  <si>
    <t>4.8.</t>
  </si>
  <si>
    <t>In der Zeile 10 sind Hyperlinks, welche es erlauben direkt zu den Bewertungshinweisen oder zum Inhaltsverzeichnis zu gelangen.</t>
  </si>
  <si>
    <t>4.9.</t>
  </si>
  <si>
    <t>In Zeile 11 sind die Spaltenüberschriften der nachfolgenden Zeilen zu finden.</t>
  </si>
  <si>
    <t>4.9.1.</t>
  </si>
  <si>
    <t>Lfd. Nr.
Die laufende Nummer der nachfolgenden Zeilen.
Spalte A: Kapitelnummer
Spalte B: Unterkapitelnummer
Spalte C: Thematische Nummer, fortlaufend
Spalte D: Thematische Zeilennummer, fortlaufend</t>
  </si>
  <si>
    <t>4.9.2.</t>
  </si>
  <si>
    <t>K-Nr.
In dieser Leistungsbeschreibung zu ignorieren</t>
  </si>
  <si>
    <t>4.9.3.</t>
  </si>
  <si>
    <t>Beschreibung
Beschreibung des Kriteriums in jeder den nachfolgenden Zeilen</t>
  </si>
  <si>
    <t>4.9.4.</t>
  </si>
  <si>
    <t>Erläuterung notwendig 0 / 0"
In den nachfolgenden Zeilen kann hier „Ja“ oder „Nein“ eingetragen sein.
„Ja“ bedeutet, dass hier vom Bieter eine detaillierte Erläuterung erwartet wird.
Diese in einem separaten Dokument (Siehe Anlage "Vorlage_Antworten_Erläuterungen_LV_201XXXXX.docx") mit einem entsprechenden Verweis auf das Wertungskriterium / die Anforderung (Kap. Nr. / Wertungskriterium Nr.) zu beantworten. Der eindeutige Dateiname des Dokumentes ist in Spalte P der Zeile einzutragen. Bei „Ja“ wird außerdem die gelbe Farbe in der Zelle der Spalte P in der gleichen Zeile zur optischen Hilfe kräftiger.
Bei „Nein“ wird hier keine Erläuterung des Bieters erwartet. Es steht dem Bieter jedoch frei in Spalte P derselben Zeile eine Erläuterung oder einen eindeutigen Verweis auf ein beigelegtes Dokument (Siehe Anlage "Vorlage_Antworten_Erläuterungen_LV_201XXXXX.docx") einzubringen.
Zur optischen Unterstützung wird in dieser Überschrift angezeigt, wie viele Erläuterungen für dieses Tabellenblatt gelten. Sollte die relevante Anzahl der Erläuterungen bzw. Verweise in der Spalte „Kommentar oder Querverweis auf Anlage“ kleiner sein, als die Anzahl der geforderten Erläuterungen, färbt sich der Hintergrund der Überschriftenzelle „Erläuterung notwendig“ rot.
Die Antworten / geforderten Erläuterungen werden funktional von der Projektgruppe bewertet. Unzureichende Antworten / Erläuterungen werden mit Punkteabzügen (negative Punkte bis zur max. Anzahl der durch die gegebene Antwort des Bieters erreichten Punkte) bewertet und von den erhaltenen Punkten der Antwortkategorien abgezogen. Fehlende Erläuterungen werden automatisch mit 0 Punkten bewertet.</t>
  </si>
  <si>
    <t>4.9.5.</t>
  </si>
  <si>
    <t>Variante zulässig
In den nachfolgenden Zeilen kann hier „Ja“ oder „Nein“ eingetragen sein.
„Ja“ bedeutet, dass hier vom Bieter erwartet wird, dass in den zugehörigen Preisblatt bis zu 3 Varianten angeboten werden können.
Bei „Nein“ wird immer von einer Variante ausgegangen.</t>
  </si>
  <si>
    <t>4.9.6.</t>
  </si>
  <si>
    <t>Spalte I
Die Spalte I dient als Hilfstabelle und ist für den Bieter nicht von Bedeutung.</t>
  </si>
  <si>
    <t>4.9.7.</t>
  </si>
  <si>
    <t>Typ
Hier ist der vorgegebene Typ pro Kriterium hinterlegt
I: Dient nur der Information
BW: Basiswertungskriterium
EW: Ergänzendes Wertungskriterium
KO: Ausschlusskriterium
KO-Kriterien (KO) sind zwingend mit Vorhanden (VH) zu beantworten. Eine Nichterfüllung der Anforderung führt zum Ausschluss aus dem Verfahren.</t>
  </si>
  <si>
    <t>4.9.8.</t>
  </si>
  <si>
    <t>Selbstbewertung
Hier hinterlegt, sofern die Farbe der Zelle gelb ist, der Bieter seine Selbsteinschätzung zum Kriterium der Zeile. Die möglichen Antworten im Dropdownfeld sind abhängig von den Einträgen in den Spalten „Variante zulässig“ und „Typ“.
„VH“ entsprich: Vorhanden
Funktion / Anforderung ist im Routinebetrieb umgesetzt und vorzeigbar. 
„IP“ entspricht: In Planung
Funktion / Anforderung die sich in einer konkreten Release Planung befindet und / oder sich bei Pilotkunden (inklusive Beta-Test) in der Entwicklung befinden. Hier geben Sie bitte den Fertigstellungstermin (Monat/Jahr) mit dem entsprechenden Verweis auf die Frage im Erläuterungsdokument an.
„NV“ entspricht: Nicht vorhanden
Funktion / Anforderung ist mit der System- / Fachkonzeption nicht vereinbar, nicht lösbar, kann vom Anbieter nicht geliefert werden oder der Vorgehensweise wird nicht zugestimmt.</t>
  </si>
  <si>
    <t>4.9.9.</t>
  </si>
  <si>
    <t>Wertungspunkte
Je nach Eintrag in „Selbstbewertung“ erscheint hier die vergebene Punktzahl pro Wertungskriterium. Die Punktzahl errechnet sich aus den eingetragenen Werten im Abschnitt 1.4.5.2 im Unterkapitel 1.4 Bewertungshinweise.</t>
  </si>
  <si>
    <t>4.9.10.</t>
  </si>
  <si>
    <t>Ergebnis gewichtet
Je nach erreichter Punktzahl in „Wertungspunkte“ erscheint hier das erreichte gewichtete Ergebnis in Kombination mit „Typ“ für das Kriterium.</t>
  </si>
  <si>
    <t>4.9.11.</t>
  </si>
  <si>
    <t xml:space="preserve">Angebot
Je nach Kombination der Zellen „Variante zulässig“, „Typ“ und „Selbstbewertung“ und sofern die Farbe der Zelle gelb ist, kann der Bieter in diesem Dropdownfeld sein Angebot definieren.
„IAE“ entspricht: Im Angebot enthalten
</t>
  </si>
  <si>
    <t>4.9.12.</t>
  </si>
  <si>
    <t>Zugehöriges Kostenblatt
Je nach Kombination in den Feldern „Variante zulässig“, „Typ“ und „Angebot“ erscheint hier das zugehörige Preisblatt zu diesem Kriterium.</t>
  </si>
  <si>
    <t>4.9.13.</t>
  </si>
  <si>
    <t>Kommentar oder Querverweis auf Anlage
„Ja“ im Feld „Erläuterung notwendig“ bedeutet, dass hier vom Bieter eine detaillierte Erläuterung erwartet wird, welche hier einzutragen ist bzw. der eindeutige Verweis auf ein beigelegtes Dokument. Bei „Ja“ wird außerdem die gelbe Farbe zur optischen Hilfe kräftiger.
Bei „Nein“ im Feld „Erläuterung notwendig“ wird hier keine Erläuterung des Bieters erwartet. Es steht dem Bieter jedoch frei eine Erläuterung oder einen eindeutigen Verweis auf ein beigelegtes Dokument einzubringen.</t>
  </si>
  <si>
    <t>4.10.</t>
  </si>
  <si>
    <t>Zur Hilfe für den Bieter sind in den Spaltenüberschriften der Zellen „Typ“, "Selbstbewertung", "Wertungspunkte", "Ergebnis gewichtet" und „Angebot“ Filterfunktionen hinterlegt. Sobald mindestens einer dieser Filter ausgewählt ist, erschein in der Zelle J-N 10 der Hinweis „Achtung! Autofilter aktiv.“ Es werden dann nur noch die Zeilen angezeigt, welche mit dem Filter ausgewählt wurden.</t>
  </si>
  <si>
    <t>5.</t>
  </si>
  <si>
    <t>Preiszusammenstellung (PZS)</t>
  </si>
  <si>
    <t>5.1.</t>
  </si>
  <si>
    <t>Preiszusammenstellung (PZS)
Im Kapitel 2 hat der Bieter die Möglichkeit seine Preise für dieses Leistungsverzeichnis einzutragen. Eine Übersicht über die Summen der eingetragenen Preise befindet sich im Unterkapitel 2.1 Kostensummenblatt.
Im Tabellenblattkopf wird jeweils eine Zusammenfassung des Bearbeitungsstandes angezeigt. Auch hier befindet sich jeweils am Ende des Tabellenblattkopfes Hyperlinks, welche es erlauben direkt zu den Bewertungshinweisen oder zum Inhaltsverzeichnis zu gelangen.</t>
  </si>
  <si>
    <t>5.2.</t>
  </si>
  <si>
    <t>Preisübersicht / Rabatt / Korrekturen
Im Unterkapitel 2.1 Preisübersicht "Abzüglich USt.-Korrektur gemäß Anlage" findet der Bieter eine Übersicht über die Summen der eingetragenen Preise über die entsprechende Laufzeit. Hier hat der Bieter die Möglichkeit in der Zelle K16 eine USt.-Korrektur gemäß Anlage "USt.-Korrektur.pdf" in EURO einzutragen. Die Umsatzsteuerkorrekturen sind detailliert in einer separaten Dokumentenanlage nachzuweisen. In Zelle K17 ist die Projektgesamtsumme als Brutto-Festpreis ersichtlich.</t>
  </si>
  <si>
    <t>5.3.</t>
  </si>
  <si>
    <t>Preiserläuterung/-Zusammenstellung zu BW/IAE
Im Unterkapitel 2.2 Preiserläuterung/-Zusammenstellung zu BW/IAE kann der Bieter Preise für die vorgegebenen Kategorien Dienstleistung, Lizenz, Reisekosten und Sonstiges eintragen. In diesem Tabellenblatt werden alle Kriterien vom Typ „BW“ von Kapitel 10 -99 zusammengefasst und bepreist, welche vom Bieter mit „IAE“ in der Spalte „Angebot“ beantwortet wurden. Die Eintragungen können vom Bieter in den gelb hinterlegten Zellen vorgenommen werden.</t>
  </si>
  <si>
    <t>5.3.1.</t>
  </si>
  <si>
    <t>In der Spalte „Einheit“ finden sich Dropdown-Menüs, abhängig von „Art“.</t>
  </si>
  <si>
    <t>5.3.2.</t>
  </si>
  <si>
    <t>In der Spalte „Menge“ soll nur eine Zahl eingegeben werden. Die Einheit ist immer Stk. und ergänzt sich automatisch.</t>
  </si>
  <si>
    <t>5.3.3.</t>
  </si>
  <si>
    <t>In der Spalte „E-Preis“ wird der Einzelpreis eingetragen. Hier wird auch nur eine Zahl eingegeben werden. Die Einheit ist immer € und ergänzt sich automatisch. Wird in der Spalte „Einheit“ „Nutzungsgebühr“ ausgewählt, wird der Zellhintergrund automatisch grau, sobald eine Eingabe in „Menge“ gemacht wurde. Sollte hier bei grauen Hintergrund aus vorherigen Eingaben ein Eintrag stehen, ist dieser zu löschen.</t>
  </si>
  <si>
    <t>5.3.4.</t>
  </si>
  <si>
    <t>Die Zellen in der Spalte „Nutzungsgebühr für 1 Stk / Mon.“ sind nur dann gelb hinterlegt, wenn in der Spalte „Einheit“ „Nutzungsgebühr“ ausgewählt wurde und sobald eine Eingabe in „Menge“ gemacht wurde. Hier ist dann die Nutzungsgebühr von 1 Stück pro Monat einzutragen. Sollte hier bei grauen Hintergrund aus vorherigen Eingaben ein Eintrag stehen, ist dieser zu löschen.</t>
  </si>
  <si>
    <t>5.3.5.</t>
  </si>
  <si>
    <t>In den Spalten R und S sind die Preise für den Systemservice für 1 Stück pro Monat einzutragen. In der Spalte R der Preis für die Monate 1-24 und in der Spalte S für die Monate 25 bis Laufzeitende. Die Zellen sind nur dann gelb hinterlegt, wenn in der Spalte „Einheit“ “Campuslizenz", "Einzellizenz" oder "Volumenlizenz" ausgewählt wurde und sobald eine Eingabe in „Menge“ gemacht wurde.</t>
  </si>
  <si>
    <t>5.4.</t>
  </si>
  <si>
    <t>Preiserläuterung/-Zusammenstellung zu EW/IAE
Im Unterkapitel 2.5 Preiserläuterung/-Zusammenstellung zu EW/IAE kann der Bieter Preise für die vorgegebenen Kategorien Dienstleistung, Lizenz, Reisekosten und Sonstiges eintragen. In diesem Tabellenblatt werden alle Kriterien vom Typ „EW“ von Kapitel 10 -99 zusammengefasst und bepreist, welche vom Bieter mit „IAE“ in der Spalte „Angebot“ beantwortet wurden. Die Eintragungen können vom Bieter in den gelb hinterlegten Zellen vorgenommen werden. Da die Liste dynamisch anhand der Antworten in den Kapiteln 10 -99 erstellt wird, wird dringend empfohlen erst nach Abschluss der Bearbeitung der Kapitel 10 -99 die Preise einzutragen. Die Bearbeitung erfolgt nach der gleichen Mimik, wie in 2.2 Preiserläuterung/-Zusammenstellung zu BW/IAE. Zusätzlich wird hier noch das Dropdownfeld in Spalte „Art“ durch den Bieter genutzt. Die eingetragenen Werte in den grau und blau hinterlegten Zellen der Spalten L bis R sind zu löschen.</t>
  </si>
  <si>
    <t>5.5.</t>
  </si>
  <si>
    <t>Detailaufstellung zu Preispositionen 2.1 bis 2.7
Im Unterkapitel 2.8. Detailaufstellung zu Preispositionen 2.1 bis 2.7 muss der Bieter darstellen wie sich seine angegebenen Kosten für die in den genannten Preisblättern abgefragten Einzelpositionen im Einzeln zusammensetzten (Produkt- / oder Lizenznamen seines Portfolios; Schnittstellenbezeichnung; Schulungsart; Hardwarebeschreibung; Sonstiges; etc.). 
Der Bieter kann dies in den gelb hinterlegten Zellen eintragen.</t>
  </si>
  <si>
    <t>5.6.</t>
  </si>
  <si>
    <t>Preise/-Projektunabhängige Dienstleistungen
Im Unterkapitel 2.9. Preise/-Projektunabhängige Dienstleistungen kann der Bieter Preise für die vorgegebenen Kategorien in den gelb hinterlegten Zellen eintragen.</t>
  </si>
  <si>
    <t>6.</t>
  </si>
  <si>
    <t>Unterlagen Anbieter (UAB)</t>
  </si>
  <si>
    <t>6.1.</t>
  </si>
  <si>
    <t>Vom Bieter geforderte Anlagen
Im Tabellenblatt 3.2 Vom Bieter geforderte Anlagen in der Spalte „dem Angebot beigefügt als“ hat der Bieter in den gelb hinterlegten Zellen zwingend die eindeutigen Dokumentendateinamen zu den entsprechend beigelegten Anlagen einzutragen.</t>
  </si>
  <si>
    <t>7.</t>
  </si>
  <si>
    <t>Unterlagen des Auftraggebers (UAG)</t>
  </si>
  <si>
    <t>7.1.</t>
  </si>
  <si>
    <t>Vom Auftraggeber beigefügte Unterlagen
Im Tabellenblatt 4.1 sind alle für dieses Leistungsverzeichnis relevanten Dokumente aufgelistet und dient dem Bieter zur Information.</t>
  </si>
  <si>
    <t>Weitere Hinweise</t>
  </si>
  <si>
    <t>Beigefügte Produktflyer oder nicht fragenbezogene Whitepaper sind als Antwort auf die Erläuterungsanforderung eines Wertungskriteriums an den Anbieter nicht zugelassen und werden mit 0 Punkten bewertet.</t>
  </si>
  <si>
    <t>Die Beantwortung der Leistungsbeschreibung in dieser Form ist verpflichtend.</t>
  </si>
  <si>
    <t>Lfd. Nr.</t>
  </si>
  <si>
    <t>Zuschlagskriterien</t>
  </si>
  <si>
    <t>Die Zuschlagskriterien sind Funktionalität und Preis.</t>
  </si>
  <si>
    <t>Gewichtung</t>
  </si>
  <si>
    <t>Gesamtgewichtung von Funktionalität und Preis</t>
  </si>
  <si>
    <t>Summe Gesamtgewichtung in Prozent:</t>
  </si>
  <si>
    <t>Gewichtung Funktionalität in Prozent (GFK):</t>
  </si>
  <si>
    <t>Gewichtung Preis in Prozent (GPR):</t>
  </si>
  <si>
    <t>Gewichtung  Funktionalität</t>
  </si>
  <si>
    <t>Gesamtgewichtung  Funktionalität</t>
  </si>
  <si>
    <t>Anteil Gewichtung Leistungsverzeichnis (AGL):</t>
  </si>
  <si>
    <t>Anteil Gewichtung Gesamtkonzept (AGK):</t>
  </si>
  <si>
    <t>Anteil Gewichtung Präsentationen (AGP):</t>
  </si>
  <si>
    <t>Detailgewichtung Funktionalität: Leistungsverzeichnis</t>
  </si>
  <si>
    <t>Manuell</t>
  </si>
  <si>
    <t>M/A</t>
  </si>
  <si>
    <t>Auto</t>
  </si>
  <si>
    <t>Prozent</t>
  </si>
  <si>
    <t>Berechnung Auflistung KAP/Tabellenblatt</t>
  </si>
  <si>
    <t xml:space="preserve">Detailgewichtung Funktionalität: Gesamtkonzept </t>
  </si>
  <si>
    <t>Gemäß Kap. 1.9</t>
  </si>
  <si>
    <t>1.9 Gesamtkonzept</t>
  </si>
  <si>
    <t>Detailgewichtung Funktionalität: Präsentationen</t>
  </si>
  <si>
    <t>Gemäß Kap. 1.8</t>
  </si>
  <si>
    <t>1.8 Präsentationen</t>
  </si>
  <si>
    <t>Gewichtung Preis</t>
  </si>
  <si>
    <t>Detailgewichtung Preis</t>
  </si>
  <si>
    <t>21.0 Preiszusammenstellung (PZS)</t>
  </si>
  <si>
    <t>2.2 PZS-BWI</t>
  </si>
  <si>
    <t>Erläuterungen zur Bewertung</t>
  </si>
  <si>
    <t>Bewertung des Leistungsverzeichnisses</t>
  </si>
  <si>
    <t>Die Bewertung erfolgt wie nachfolgend dargestellt:</t>
  </si>
  <si>
    <r>
      <t>Je Einzelkriterium des</t>
    </r>
    <r>
      <rPr>
        <b/>
        <sz val="11"/>
        <rFont val="Calibri"/>
        <family val="2"/>
        <scheme val="minor"/>
      </rPr>
      <t xml:space="preserve"> "Typs" Wertungskriterium</t>
    </r>
    <r>
      <rPr>
        <sz val="11"/>
        <rFont val="Calibri"/>
        <family val="2"/>
        <scheme val="minor"/>
      </rPr>
      <t xml:space="preserve"> können in Abhängigkeit </t>
    </r>
    <r>
      <rPr>
        <b/>
        <sz val="11"/>
        <rFont val="Calibri"/>
        <family val="2"/>
        <scheme val="minor"/>
      </rPr>
      <t xml:space="preserve">"Antwortkategorie" </t>
    </r>
    <r>
      <rPr>
        <sz val="11"/>
        <rFont val="Calibri"/>
        <family val="2"/>
        <scheme val="minor"/>
      </rPr>
      <t xml:space="preserve"> zwischen 0</t>
    </r>
    <r>
      <rPr>
        <b/>
        <sz val="11"/>
        <rFont val="Calibri"/>
        <family val="2"/>
        <scheme val="minor"/>
      </rPr>
      <t xml:space="preserve"> und 3 Punkten</t>
    </r>
    <r>
      <rPr>
        <sz val="11"/>
        <rFont val="Calibri"/>
        <family val="2"/>
        <scheme val="minor"/>
      </rPr>
      <t xml:space="preserve"> erreicht werden: </t>
    </r>
  </si>
  <si>
    <t>(1) = ist vorhanden (VH):</t>
  </si>
  <si>
    <t>(2) = in Planung (IP):</t>
  </si>
  <si>
    <t>(3) = nicht verfügbar (NV):</t>
  </si>
  <si>
    <t>Die Gewichtung erfolgt nach folgendem Schema:</t>
  </si>
  <si>
    <t>Gesamt:</t>
  </si>
  <si>
    <t>BW:</t>
  </si>
  <si>
    <t>EW:</t>
  </si>
  <si>
    <r>
      <rPr>
        <b/>
        <sz val="11"/>
        <rFont val="Calibri"/>
        <family val="2"/>
        <scheme val="minor"/>
      </rPr>
      <t>Ergebnisscore Leistungsverzeichnis (E-LV)</t>
    </r>
    <r>
      <rPr>
        <sz val="11"/>
        <rFont val="Calibri"/>
        <family val="2"/>
        <scheme val="minor"/>
      </rPr>
      <t xml:space="preserve">
Der Richtwert für die Berechnung des Ergebnisscores Leistungsverzeichnis (E-LV) ist die maximal erreichbare Punktzahl des Leistungsverzeichnisses und entspricht dem E-LV 1,000. Die Berechnung des E-LV erfolgt durch die Formel: 
2-(Erreichte Punktzahl/Maximal erreichbare Punktzahl)
Alle Berechnung werden auf 3 Stellen nach dem Komma gerundet.
Die Nichterfüllung von KO-Kriterien führen zum Verfahrenausschluss.</t>
    </r>
  </si>
  <si>
    <r>
      <t xml:space="preserve">Beispiel:
</t>
    </r>
    <r>
      <rPr>
        <i/>
        <sz val="11"/>
        <rFont val="Calibri"/>
        <family val="2"/>
        <scheme val="minor"/>
      </rPr>
      <t>Hinweis - Die Bieter erhalten in diesem Beispiel fiktive Punkte:
Bieter 1: maximal erreichbare Punktzahl abzüglich 5%
Bieter 2: maximal erreichbare Punktzahl abzüglich 10%
Bieter 3: maximal erreichbare Punktzahl abzüglich 15%</t>
    </r>
  </si>
  <si>
    <t>Bewertung des Gesamtkonzeptes</t>
  </si>
  <si>
    <t xml:space="preserve">Das Gesamtkonzept ist gemäß des Inhaltverzeichnisses Kap. 1.9 AIZ-IGZ zu gliedern. </t>
  </si>
  <si>
    <t>Je Kapitel können max. 5 Punkte erreicht werden:</t>
  </si>
  <si>
    <t xml:space="preserve">Ausführungen übertreffen die Erwartungen erheblich und bringen zusätzliche, hilfreiche Erkenntnisse und Überlegungen ein.
</t>
  </si>
  <si>
    <t xml:space="preserve">Ausführungen übertreffen die Erwartungen und enthalten einzelne ergänzende sinnvolle Überlegungen.
</t>
  </si>
  <si>
    <t xml:space="preserve">Ausführungen entsprechen den Erwartungen.
</t>
  </si>
  <si>
    <t xml:space="preserve">Ausführungen weisen einzelne Lücken, Fehler oder Ungereimtheiten auf.
</t>
  </si>
  <si>
    <t xml:space="preserve">Ausführungen weisen viele oder schwere Lücken, Fehler oder Ungereimtheiten auf.
</t>
  </si>
  <si>
    <t>Keine verwertbaren Ausführungen zum Thema oder grundlegende Fehler und Ungereimtheiten, kein erkennbares Eingehen auf Anforderungen des Auftraggebers.</t>
  </si>
  <si>
    <t>Die dem Konzept beigefügten Anlagen fließen in die oben aufgeführte Punktebewertung ein.</t>
  </si>
  <si>
    <t>Das Gesamtkonzept besteht aus</t>
  </si>
  <si>
    <t>Somit können max.</t>
  </si>
  <si>
    <t>erreicht werden. Entspricht 100% der Bewertung des Konzeptes.</t>
  </si>
  <si>
    <r>
      <rPr>
        <b/>
        <sz val="11"/>
        <rFont val="Calibri"/>
        <family val="2"/>
        <scheme val="minor"/>
      </rPr>
      <t>Ergebnisscore Gesamtkonzept (E-GK)</t>
    </r>
    <r>
      <rPr>
        <sz val="11"/>
        <rFont val="Calibri"/>
        <family val="2"/>
        <scheme val="minor"/>
      </rPr>
      <t xml:space="preserve">
Der Richtwert für die Berechnung des Ergebnisscores Gesamtkonzept (E-GK) ist die maximal erreichbare Punktzahl des Gesamtkonzepts und entspricht dem E-GK 1,000. Die Berechnung des E-GK erfolgt durch die Formel: 
2-(Erreichte Punktzahl/Maximal erreichbare Punktzahl)
Alle Berechnung werden auf 3 Stellen nach dem Komma gerundet.</t>
    </r>
  </si>
  <si>
    <r>
      <t xml:space="preserve">Beispiel:
</t>
    </r>
    <r>
      <rPr>
        <i/>
        <sz val="11"/>
        <rFont val="Calibri"/>
        <family val="2"/>
        <scheme val="minor"/>
      </rPr>
      <t>Hinweis - Die Bieter erhalten in diesem Beispiel fiktive Punkte:
Bieter 1: maximal erreichbare Punktzahl abzüglich 5%
Bieter 2: maximal erreichbare Punktzahl abzüglich 15%
Bieter 3: maximal erreichbare Punktzahl abzüglich 10%</t>
    </r>
  </si>
  <si>
    <t>Bewertung der Bieterpräsentation</t>
  </si>
  <si>
    <t xml:space="preserve">Die Präsentation ist gemäß des Inhaltverzeichnisses Kap. 1.8 AIZ-LBP zu gliedern. </t>
  </si>
  <si>
    <t xml:space="preserve">Keine verwertbaren Ausführungen zum Thema oder grundlegende Fehler und Ungereimtheiten, kein erkennbares Eingehen auf Anforderungen des Auftraggebers.
</t>
  </si>
  <si>
    <t>Die Präsentation besteht aus</t>
  </si>
  <si>
    <t>erreicht werden. Entspricht 100% der Bewertung der Präsentation.</t>
  </si>
  <si>
    <t>Die Präsentation wird pro Bieter nur einmalig durchgeführt und bewertet. Eine Wiederholung bei den Folgeangeboten und insbesondere bei dem endgültigen Angebot findet nicht statt.</t>
  </si>
  <si>
    <r>
      <rPr>
        <b/>
        <sz val="11"/>
        <rFont val="Calibri"/>
        <family val="2"/>
        <scheme val="minor"/>
      </rPr>
      <t>Ergebnisscore Präsentation (E-PR)</t>
    </r>
    <r>
      <rPr>
        <sz val="11"/>
        <rFont val="Calibri"/>
        <family val="2"/>
        <scheme val="minor"/>
      </rPr>
      <t xml:space="preserve">
Der Richtwert für die Berechnung des Ergebnisscores Präsentation (E-PR) ist die maximal erreichbare Punktzahl der Präsentation und entspricht dem E-PR 1,000. Die Berechnung des E-PR erfolgt durch die Formel: 
2-(Erreichte Punktzahl/Maximal erreichbare Punktzahl)
Alle Berechnung werden auf 3 Stellen nach dem Komma gerundet.</t>
    </r>
  </si>
  <si>
    <t>Bieter 1: 5 Pkt. -  (2-(5 Pkt./5 Pkt.)) = E-PR 1,000</t>
  </si>
  <si>
    <t>Bewertung Funktionalität</t>
  </si>
  <si>
    <t>E-PR&gt;0</t>
  </si>
  <si>
    <t>E-PR=0</t>
  </si>
  <si>
    <t>Ergebnisscore Funktionalität (E-FKT)
Der Ergebnisscore Funktionalität (E-FKT) berechnet sich anhand der Formel:
(AGL * E-LV) + (AGK * E-GK) + (AGP * E-PR)
Alle Berechnung werden auf 3 Stellen nach dem Komma gerundet.</t>
  </si>
  <si>
    <t>Ergebnisscore Funktionalität (E-FKT)
Der Ergebnisscore Funktionalität (E-FKT) berechnet sich anhand der Formel:
(AGL * E-LV) + (AGK * E-GK)
Alle Berechnung werden auf 3 Stellen nach dem Komma gerundet.</t>
  </si>
  <si>
    <t>Beispiel:</t>
  </si>
  <si>
    <t>Bewertung Projektgesamtkosten</t>
  </si>
  <si>
    <r>
      <rPr>
        <b/>
        <sz val="11"/>
        <rFont val="Calibri"/>
        <family val="2"/>
        <scheme val="minor"/>
      </rPr>
      <t>Ergebnisscore Projektgesamtkosten (E-PK)</t>
    </r>
    <r>
      <rPr>
        <sz val="11"/>
        <rFont val="Calibri"/>
        <family val="2"/>
        <scheme val="minor"/>
      </rPr>
      <t xml:space="preserve">
Der Bieter mit den höchsten Projektgesamtkosten inklusive Umsatzsteuer erhält den Ergebnisscore Projektgesamtkosten (E-PK) 2. 
Für alle anderen Bieter errechnet sich der E-PK durch die Formel:
(1+Projektgesamtkosten inklusive Umsatzsteuer des Bieters/Höchste Projektgesamtkosten inklusive Umsatzsteuer)
Alle Berechnung werden auf 3 Stellen nach dem Komma gerundet.</t>
    </r>
  </si>
  <si>
    <r>
      <t xml:space="preserve">Beispiel:
</t>
    </r>
    <r>
      <rPr>
        <i/>
        <sz val="11"/>
        <rFont val="Calibri"/>
        <family val="2"/>
        <scheme val="minor"/>
      </rPr>
      <t>Hinweis - Es werden fiktive Projektgesamtkosten pro Bieter für dieses Beispiel angenommen:
Bieter 1: 200.000,00 €
Bieter 2: 150.000,00 €
Bieter 3: 175.000,00 €</t>
    </r>
  </si>
  <si>
    <t>Gesamtergebnis</t>
  </si>
  <si>
    <r>
      <rPr>
        <b/>
        <sz val="11"/>
        <rFont val="Calibri"/>
        <family val="2"/>
        <scheme val="minor"/>
      </rPr>
      <t>Gesamtergebnisscore (G-ES)</t>
    </r>
    <r>
      <rPr>
        <sz val="11"/>
        <rFont val="Calibri"/>
        <family val="2"/>
        <scheme val="minor"/>
      </rPr>
      <t xml:space="preserve">
Der Gesamtergebnisscore (G-ES)  berechnet sich anhand der Formel:
(GFK * E-FKT) + (GPR * E-PK)
Alle Berechnung werden auf 3 Stellen nach dem Komma gerundet.
Der Bieter mit dem niedrigsten G-ES erhält den Rang 1. Der zweite Rang wird an den Bieter mit dem zweitniedrigsten G-ES vergeben. Analog dazu ergeben sich die weiteren Ränge. Wenn mehrere Bieter den gleichen G-ES erreichen, erhalten diese den gleichen Rang. Dieser Rang entspricht dem obersten Rang dieser Gruppe.</t>
    </r>
  </si>
  <si>
    <t>Kriterien</t>
  </si>
  <si>
    <t>Erfüllungsquote Kriterien</t>
  </si>
  <si>
    <t>Erfüllungsquote Gesamt</t>
  </si>
  <si>
    <t>Beantw. m. VH</t>
  </si>
  <si>
    <t>Beantw. m. NV</t>
  </si>
  <si>
    <t>Offen</t>
  </si>
  <si>
    <t>Erfüllungsquote</t>
  </si>
  <si>
    <t>Detailübersicht Kriterien</t>
  </si>
  <si>
    <t>Unterkap.</t>
  </si>
  <si>
    <t>Im Rahmen der Bieterpräsentation ist folgendes zu präsentieren:</t>
  </si>
  <si>
    <t>Bewertet</t>
  </si>
  <si>
    <t>Text</t>
  </si>
  <si>
    <t>Überschrift</t>
  </si>
  <si>
    <t>Dauer</t>
  </si>
  <si>
    <t>Zähler-ÜS</t>
  </si>
  <si>
    <t>Zähler-BW</t>
  </si>
  <si>
    <t>Zähler-Pkt.</t>
  </si>
  <si>
    <t xml:space="preserve">Firmenvorstellung </t>
  </si>
  <si>
    <t>Vorstellung einer empfohlenen Referenz für einen möglichen Referenzbesuch</t>
  </si>
  <si>
    <t>Der Auftraggeber behält sich vor, den Präsentationsleitfaden vor dem Präsentationstermin zu konkretisieren und den Bietern in Bezug auf die einzelnen TOPs bestimmte Aufgabenstellungen vorzugeben. Die Einzelheiten werden in den Bewerbungsbedingungen für die Angebotsphase geregelt.</t>
  </si>
  <si>
    <t>Alle Beschreibungen / Antworten zu nachfolgenden Anforderungen haben sich ausschließlich auf die geforderte und angebotene Gesamtlösung zu beziehen.
Sollte der Anbieter alternative, bzw. aus seiner Sicht bessere Lösungsansätze vorschlagen wollen, so hat er diese als solche eindeutig zu kennzeichnen.
Allgemeine Produkt- oder Marketingunterlagen, sowie nicht projektbezogene Whitepaper sind zur Beschreibung und Beantwortung nicht zugelassen und werden nicht gewertet.</t>
  </si>
  <si>
    <t>Anforderungen Gesamtkonzept</t>
  </si>
  <si>
    <t>Gesamtsumme Preisblätter:</t>
  </si>
  <si>
    <t>Gesamtsumme netto:</t>
  </si>
  <si>
    <t>Lizenzen / HW:</t>
  </si>
  <si>
    <t>Lizenzen Nutzungsgebühren:</t>
  </si>
  <si>
    <t>Sonstiges:</t>
  </si>
  <si>
    <t>Systemservice:</t>
  </si>
  <si>
    <t>Dienstleistung:</t>
  </si>
  <si>
    <t>Reisekosten:</t>
  </si>
  <si>
    <t>USt. Korrektur</t>
  </si>
  <si>
    <t>Gesamtsumme brutto (USt. 19%):</t>
  </si>
  <si>
    <t>Abzüglich USt.-Korrektur gemäß Anlage "USt.-Korrektur.pdf":</t>
  </si>
  <si>
    <t>Projektgesamtsumme brutto:</t>
  </si>
  <si>
    <t>Summen Preisblätter</t>
  </si>
  <si>
    <t>Bezug</t>
  </si>
  <si>
    <t>Gesamtpreis (Netto)</t>
  </si>
  <si>
    <t>Gesamtpreis (Brutto)</t>
  </si>
  <si>
    <t>Lizenzen</t>
  </si>
  <si>
    <t>Lizenzen Nutzungsgebühren</t>
  </si>
  <si>
    <t>Systemservice</t>
  </si>
  <si>
    <t>Dokumentenverarbeitung / Einlagerung</t>
  </si>
  <si>
    <t>2.5 PZS-EWI</t>
  </si>
  <si>
    <t>Summe Einmalkosten</t>
  </si>
  <si>
    <t>Netto</t>
  </si>
  <si>
    <t>Brutto</t>
  </si>
  <si>
    <t>Summe mon. Kosten über Vertragszeitraum</t>
  </si>
  <si>
    <t>O4</t>
  </si>
  <si>
    <t>O5</t>
  </si>
  <si>
    <t>O6</t>
  </si>
  <si>
    <t>H10</t>
  </si>
  <si>
    <t>I10</t>
  </si>
  <si>
    <t>O7</t>
  </si>
  <si>
    <t>Anzahl
Kriterien</t>
  </si>
  <si>
    <t>Art</t>
  </si>
  <si>
    <t>Einheit</t>
  </si>
  <si>
    <t>Menge</t>
  </si>
  <si>
    <t>E-Preis</t>
  </si>
  <si>
    <t>Nutzungsgebühr
für 1 Stk. / Mon.</t>
  </si>
  <si>
    <t>Systemservice für 1 Stk. pro Mon.</t>
  </si>
  <si>
    <t>Menge x E-Preis</t>
  </si>
  <si>
    <t>von</t>
  </si>
  <si>
    <t>bis</t>
  </si>
  <si>
    <t>Mon. 1-24</t>
  </si>
  <si>
    <t>Angebotene KI-Softwarelösung</t>
  </si>
  <si>
    <t>KI-Lösung für die Unterstützung bei der Primärbefundung häufiger Tumoren</t>
  </si>
  <si>
    <t>Integration / Schnittstellen</t>
  </si>
  <si>
    <t>Schnittstelle in das Pathologieinformationssystem (NEXUS)</t>
  </si>
  <si>
    <t>Schnittstellen zu Philips Scanner</t>
  </si>
  <si>
    <t>Schnittstellen zu IMS-Viewer</t>
  </si>
  <si>
    <t>Dienstleistung zur Implementierung</t>
  </si>
  <si>
    <t>Abstimmung Feinkonzepte</t>
  </si>
  <si>
    <t>Vollständige Implementierung</t>
  </si>
  <si>
    <t>Integration in das Pathologieinformationssystem (NEXUS)</t>
  </si>
  <si>
    <t>Integration zu Philips Scanner</t>
  </si>
  <si>
    <t>Integration zu IMS-Viewer</t>
  </si>
  <si>
    <t>Erstellung geforderte Dokumentationen</t>
  </si>
  <si>
    <t>Reisekosten / Spesen</t>
  </si>
  <si>
    <t>Schulungen</t>
  </si>
  <si>
    <t>Schulungen Key-User</t>
  </si>
  <si>
    <t>Schulung Administratoren</t>
  </si>
  <si>
    <t>Preispositionen, die aus Sicht des Anbieters für die Projektumsetzung notwendig sind, aber in keine der vorherigen Preispositionen abgebildet werden können</t>
  </si>
  <si>
    <t>G10</t>
  </si>
  <si>
    <t>NO7</t>
  </si>
  <si>
    <t>Zusammensetzung der Preispositionen aus Preisblatt 2.2 bis 2.5</t>
  </si>
  <si>
    <t>Beschreibung (Alle Preise sind bindend über die Vertragslaufzeit)</t>
  </si>
  <si>
    <t xml:space="preserve">Dienstleistungen allgemein </t>
  </si>
  <si>
    <t>Dienstleistungen Techniker</t>
  </si>
  <si>
    <t>Tag</t>
  </si>
  <si>
    <t>Dienstleistungen Consultant</t>
  </si>
  <si>
    <t>Dienstleistungen Projektmanager</t>
  </si>
  <si>
    <t>Pauschale</t>
  </si>
  <si>
    <t xml:space="preserve">Schulungen </t>
  </si>
  <si>
    <t>Personen</t>
  </si>
  <si>
    <t>Key User</t>
  </si>
  <si>
    <t xml:space="preserve">End User </t>
  </si>
  <si>
    <t>Softwareanbindung</t>
  </si>
  <si>
    <t>Anbindung einer weiteren Applikation</t>
  </si>
  <si>
    <t>Link zu Inhaltsverzeichnis</t>
  </si>
  <si>
    <t>Bezug Kap. / Frage</t>
  </si>
  <si>
    <t>dem Angebot beigefügt als</t>
  </si>
  <si>
    <t>Beizufügende Unterlagen des Anbieters</t>
  </si>
  <si>
    <t xml:space="preserve">Geforderte Konzepte / ausführliche Beschreibungen </t>
  </si>
  <si>
    <t>Gesamtkonzept</t>
  </si>
  <si>
    <t>Antworten und Erläuterungen zum LV</t>
  </si>
  <si>
    <t>Projektplan</t>
  </si>
  <si>
    <t>Sonstige Anlagen</t>
  </si>
  <si>
    <t>Relevante Dokumente des Auftraggebers</t>
  </si>
  <si>
    <t>Anzahl:</t>
  </si>
  <si>
    <t>Beantwortet:</t>
  </si>
  <si>
    <t>Beantw. m. VH:</t>
  </si>
  <si>
    <t>Beantw. m. NV:</t>
  </si>
  <si>
    <t>Offen:</t>
  </si>
  <si>
    <t>VH/NV</t>
  </si>
  <si>
    <t>Kommentare</t>
  </si>
  <si>
    <t>Medizinprodukterecht und regulatorische Anforderungen</t>
  </si>
  <si>
    <t>Die regulatorische Einstufung relevanter Komponenten ist im Konzept beschrieben und wird eingehalten.</t>
  </si>
  <si>
    <t>Die Einstufung von Komponenten als Medizinprodukt ist dokumentiert.</t>
  </si>
  <si>
    <t>Die Lösung erfüllt die Anforderungen der Medical Device Regulation (MDR).</t>
  </si>
  <si>
    <t>Die Lösung erfüllt die Anforderungen der Medizinprodukte-Betreiberverordnung (MPBetreibV).</t>
  </si>
  <si>
    <t>Die Lösung erfüllt die strahlenschutzrechtlichen Vorgaben (StrlSchG/StrlSchV).</t>
  </si>
  <si>
    <t>Die Lösung berücksichtigt regulatorische Anforderungen bei klinischen Entscheidungsunterstützungssystemen.</t>
  </si>
  <si>
    <t>Die Lösung berücksichtigt regulatorische Anforderungen bei KI-gestützten Funktionen.</t>
  </si>
  <si>
    <t>Regulatorische Änderungen werden in die Produktstrategie übernommen.</t>
  </si>
  <si>
    <t>Regulatorische Änderungen werden in die Weiterentwicklung der Lösung übernommen.</t>
  </si>
  <si>
    <t>Für die Lösung liegen Zertifizierungen vor. Bitte im Kommentar auflisten.</t>
  </si>
  <si>
    <t>Für die Lösung liegen Konformitätsnachweise vor. Bitte im Kommentar auflisten.</t>
  </si>
  <si>
    <t>Für die Lösung liegen dokumentierte Prüfverfahren vor. Bitte im Kommentar auflisten.</t>
  </si>
  <si>
    <t>Die regulatorische Konformität integrierter Drittkomponenten wird sichergestellt.</t>
  </si>
  <si>
    <t>Die regulatorische Konformität angebundener Subsysteme wird sichergestellt.</t>
  </si>
  <si>
    <t>Die Lösung unterstützt die lückenlose Rückverfolgbarkeit von Implantaten und High-Value-Medizinprodukten gemäß MDR.</t>
  </si>
  <si>
    <t>Die Lösung unterstützt die Erfassung und Verarbeitung von UDI-Codes bzw. Barcodes am Point of Care.</t>
  </si>
  <si>
    <t>Die Lösung unterstützt das Rückruf- und Vigilanzmanagement einschließlich historischer Auswertung betroffener Patienten bei Chargen-Rückrufen.</t>
  </si>
  <si>
    <t>Die Lösung warnt bzw. blockiert bei der Dokumentation gesperrter Chargen.</t>
  </si>
  <si>
    <t>Die Lösung unterstützt die Überwachung der Prüffristen (STK/MTK) angebundener aktiver Medizinprodukte.</t>
  </si>
  <si>
    <t>Datenschutz, Informationssicherheit, Compliance und Business Continuity Management</t>
  </si>
  <si>
    <t>Die Lösung unterstützt die Anforderungen der Datenschutz-Grundverordnung (DSGVO).</t>
  </si>
  <si>
    <t>Die Lösung unterstützt weitere datenschutzrechtliche Vorgaben.</t>
  </si>
  <si>
    <t>Die Lösung erfüllt die herstellerbezogenen Anforderungen der Orientierungshilfe Krankenhausinformationssysteme (OH KIS).</t>
  </si>
  <si>
    <t>Die Lösung unterstützt Anforderungen an die Informationssicherheit.</t>
  </si>
  <si>
    <t>Die Lösung unterstützt Anforderungen aus dem KRITIS-Umfeld.</t>
  </si>
  <si>
    <t>Die Lösung unterstützt Anforderungen der NIS2-Richtlinie.</t>
  </si>
  <si>
    <t>Die Lösung setzt kryptografische Verfahren nach dem aktuellen Stand der Technik (BSI-Vorgaben) ein.</t>
  </si>
  <si>
    <t>Die Lösung unterstützt die Verschlüsselung ruhender Daten (VMs, Datenbanken, Archive, Backups).</t>
  </si>
  <si>
    <t>Die Lösung unterstützt die Verschlüsselung von Daten bei der Übertragung.</t>
  </si>
  <si>
    <t>Passwörter werden ausschließlich als gesalzene Hashes gespeichert.</t>
  </si>
  <si>
    <t>Die Lösung unterstützt die Anbindung an einen zentralen Identity-Provider mit Single Sign-On (OIDC oder SAML 2.0) und Multi-Faktor-Authentisierung.</t>
  </si>
  <si>
    <t>Die Lösung unterstützt ein rollenbasiertes Berechtigungsmanagement (RBAC) nach Need-to-Know- und Least-Privilege-Prinzip.</t>
  </si>
  <si>
    <t>Die Lösung stellt einen revisions- und fälschungssicheren Audit-Trail bereit, der auch gegenüber Administratoren manipulationssicher ist.</t>
  </si>
  <si>
    <t>Bei SaaS-Betrieb liegt ein Nachweis nach BSI C5 Typ 2 vor.</t>
  </si>
  <si>
    <t>Datenhaltung, Administration und Support erfolgen ausschließlich innerhalb der EU bzw. des EWR.</t>
  </si>
  <si>
    <t>Die Lösung schützt vor Zugriffen auf Basis drittstaatlicher Rechtsvorschriften.</t>
  </si>
  <si>
    <t>Etwaige KI-Komponenten werden EU-souverän gemäß EU AI Act betrieben.</t>
  </si>
  <si>
    <t>Die Unabhängigkeit der Lieferkette (Schutz vor Kill-Switch und Sanktionen) ist gewährleistet.</t>
  </si>
  <si>
    <t>Das Sicherheitsniveau der Gesamtlösung wird vor Inbetriebnahme nachgewiesen (z.B. durch Penetrationstests).</t>
  </si>
  <si>
    <t>Die Lösung unterstützt Authentifizierungsverfahren. Bitte benennen.</t>
  </si>
  <si>
    <t>Die Lösung unterstützt Autorisierungsverfahren. Bitte benennen.</t>
  </si>
  <si>
    <t>Die Lösung unterstützt die Nachvollziehbarkeit von Benutzeraktivitäten.</t>
  </si>
  <si>
    <t>Die Lösung unterstützt besondere Schutzmechanismen für besonders vertrauliche Patientenfälle.</t>
  </si>
  <si>
    <t>Die Lösung unterstützt besondere Schutzmechanismen für Mitarbeiterpatienten.</t>
  </si>
  <si>
    <t>Sicherheitsrelevante Updates werden bereitgestellt.</t>
  </si>
  <si>
    <t>Für die Lösung liegen Zertifizierungen zur Informationssicherheit vor.</t>
  </si>
  <si>
    <t>Für die Lösung liegen Nachweise zur Informationssicherheit vor.</t>
  </si>
  <si>
    <t>Die Lösung unterstützt die Wiederherstellung nach Cyberangriffen, insbesondere nach Ransomware-Ereignissen.</t>
  </si>
  <si>
    <t>Die Lösung unterstützt den klinischen Notbetrieb bei Ausfall von Infrastruktur, Teilkomponenten, Schnittstellen oder Kommunikationsverbindungen.</t>
  </si>
  <si>
    <t>Die Lösung stellt im Degradationsbetrieb definierte Funktionen weiterhin bereit.</t>
  </si>
  <si>
    <t>Für temporäre Ausfälle sind Ersatzverfahren vorgesehen.</t>
  </si>
  <si>
    <t>Für die Lösung liegt ein Wiederanlauf- und Wiederherstellungskonzept vor.</t>
  </si>
  <si>
    <t>Die Priorisierung kritischer Funktionen und Prozesse ist festgelegt.</t>
  </si>
  <si>
    <t>Support-, Eskalations- und Krisenmanagementprozesse für kritische Störungen sind definiert.</t>
  </si>
  <si>
    <t>Personelle und organisatorische Maßnahmen für Krisensituationen sind vorgesehen.</t>
  </si>
  <si>
    <t>Zukunftsfähigkeit und Produktstrategie</t>
  </si>
  <si>
    <t>Für die Lösung liegt eine Produktstrategie für die kommenden fünf bis zehn Jahre vor.</t>
  </si>
  <si>
    <t>Kundenanforderungen werden in die Weiterentwicklung der Lösung übernommen.</t>
  </si>
  <si>
    <t>Gesetzliche Änderungen werden proaktiv in die Weiterentwicklung der Lösung übernommen.</t>
  </si>
  <si>
    <t>Technologische Entwicklungen werden in die Weiterentwicklung der Lösung übernommen.</t>
  </si>
  <si>
    <t>Für die Lösung sind funktionale Weiterentwicklungen geplant.</t>
  </si>
  <si>
    <t>Für die Lösung sind technische Weiterentwicklungen geplant.</t>
  </si>
  <si>
    <t>Für die Lösung sind architektonische Weiterentwicklungen geplant.</t>
  </si>
  <si>
    <t>Die Lösung unterstützt zukünftige Anforderungen der ambulanten Versorgung.</t>
  </si>
  <si>
    <t>Die Lösung unterstützt zukünftige Anforderungen der sektorübergreifenden Zusammenarbeit.</t>
  </si>
  <si>
    <t>Die Lösung unterstützt Cloud-Technologien.</t>
  </si>
  <si>
    <t>Die Lösung unterstützt Künstliche Intelligenz.</t>
  </si>
  <si>
    <t>Die Lösung unterstützt datengetriebene Anwendungen.</t>
  </si>
  <si>
    <t>Die langfristige Unterstützung bestehender Funktionalitäten ist gewährleistet.</t>
  </si>
  <si>
    <t>Die langfristige Unterstützung kundenspezifischer Konfigurationen ist gewährleistet.</t>
  </si>
  <si>
    <t>Die Upgradefähigkeit kundenspezifischer Konfigurationen wird unterstützt.</t>
  </si>
  <si>
    <t>Systemarchitektur und Plattformstrategie</t>
  </si>
  <si>
    <t>Die Lösung wird primär als Cloud-Betrieb bereitgestellt.</t>
  </si>
  <si>
    <t>Die Zielarchitektur ermöglicht den hochverfügbaren, KRITIS-konformen Betrieb systemkritischer Anwendungen (u.a. Abrechnung).</t>
  </si>
  <si>
    <t>Systemkritische Anwendungen werden in mindestens zwei logisch und physisch getrennten Rechenzentrumszonen betrieben.</t>
  </si>
  <si>
    <t>Die im KIS bereitgestellten klinischen, administrativen und abrechnungsrelevanten Kernprozesse sind dargestellt.</t>
  </si>
  <si>
    <t>Funktionen, die zusätzliche Produkte oder Plattformen erfordern, sind ausgewiesen.</t>
  </si>
  <si>
    <t>Patienten-, Fall-, Bewegungs- und Leistungsdaten werden systemübergreifend konsistent geführt.</t>
  </si>
  <si>
    <t>Die Lösung unterstützt eine gemeinsame Benutzerführung.</t>
  </si>
  <si>
    <t>Eingesetzte bzw. strategisch weiterbetriebene Subsysteme werden in die Gesamtarchitektur integriert.</t>
  </si>
  <si>
    <t>Anforderungen an zusätzliche Middleware-, Datenbank-, Integrations- und Infrastrukturkomponenten sind dargestellt.</t>
  </si>
  <si>
    <t>Die Lösung ermöglicht die schrittweise Ablösung bestehender Subsysteme.</t>
  </si>
  <si>
    <t>Die Lösung funktioniert im Browser (Edge und Safari)</t>
  </si>
  <si>
    <t>Generierung einer DICOM Worklist und Empfangen/Senden von DICOM-Formaten sowie die Darstellung über einen geeigneten Viewer bietet die Lösung an</t>
  </si>
  <si>
    <t>GDT Kommunikation wird unterstützt</t>
  </si>
  <si>
    <t>Benutzer- und Berechtigungsmanagement</t>
  </si>
  <si>
    <t>Die Lösung unterstützt die Verwaltung von Benutzern, Rollen und Berechtigungen.</t>
  </si>
  <si>
    <t>Verarbeitungsfunktionen, Zugriffsberechtigungen und Konfiguration sind mandantenbezogen festlegbar.</t>
  </si>
  <si>
    <t>Die Lösung unterstützt mandantenübergreifende Strukturen und verschiedene Organisationseinheiten.</t>
  </si>
  <si>
    <t>Die Lösung unterstützt unterschiedliche Berufsgruppen sowie Vertretungs- und Berechtigungskonzepte.</t>
  </si>
  <si>
    <t>Microsoft Active Directory, Evidian SSO und vorhandene Identitätsmanagementlösungen werden integriert.</t>
  </si>
  <si>
    <t>Anhand der Gruppen im Active Directory ist eine dezidierte Rollen und Berechtigungsvergabe in der Lösung möglich</t>
  </si>
  <si>
    <t>Nested-groups können recursiv ausgelesen werden</t>
  </si>
  <si>
    <t>Die Lösung unterstützt Protokollierung, Überprüfung und Rezertifizierung von Berechtigungen.</t>
  </si>
  <si>
    <t>Die Lösung unterstützt den Umgang mit externen Benutzern und privilegierten Konten.</t>
  </si>
  <si>
    <t>Die Lösung unterstützt Notfallzugriffe und besonders geschützte Patientenfälle (z.B. Mitarbeiterpatienten).</t>
  </si>
  <si>
    <t>Die Lösung ermöglicht die Vergabe von Berechtigungen abhängig von der Organisationseinheit-Zuordnung des Patienten, dokumentierten ärztlichen Anweisungen bzw. Delegationen, der Datenkategorie sowie dem Verarbeitungskontext.</t>
  </si>
  <si>
    <t>Die Lösung unterstützt eine zeitabhängige Rechtevergabe sowie Rechte in Abhängigkeit von Ort, Dienst- bzw. Bereitschaftsplan und Behandlungspfad.</t>
  </si>
  <si>
    <t>Die Lösung unterscheidet Benutzerkategorien (ärztlich, nicht-ärztliches medizinisches Fachpersonal, Verwaltung, Ausbildung, externe Kräfte, technische Administration).</t>
  </si>
  <si>
    <t>Die Lösung unterstützt eine flexible, auch überlappende Definition von Organisationseinheiten.</t>
  </si>
  <si>
    <t>Die Lösung stellt eine Berechtigungsübersicht je Benutzer und je Berechtigung bereit (lesender und schreibender Zugriff auf Datenobjekte).</t>
  </si>
  <si>
    <t>Die Lösung unterstützt die Fallzuweisung zur Mitbehandlung (dauerhaft, befristet, auftragsbezogen) sowie den Zugriff der zugewiesenen Organisationseinheit bei Verlegung.</t>
  </si>
  <si>
    <t>Die Lösung unterstützt Rollen für Bereitschaft und Vertretung mit zeitlichen Mustern bzw. Dienstplänen.</t>
  </si>
  <si>
    <t>Die Lösung ermöglicht die situationsbezogene Aufhebung oder Erweiterung von Zugriffsrechten (Sonderzugriff) in einem zweistufigen Verfahren (Begründung oder Vier-Augen-Prinzip), zeitlich beschränkbar und mit vorherigem Hinweis auf die Protokollierung.</t>
  </si>
  <si>
    <t>Die Lösung unterstützt eine Zwei-Faktor-Authentisierung mit Bindung an die Anwesenheit (z.B. Mitarbeiterausweis, RFID, Token).</t>
  </si>
  <si>
    <t>Die Lösung verhindert eine Rechte-Akkumulation über die Summe der Rollen und beschränkt Zugriffe auch in Listen und Suchergebnissen.</t>
  </si>
  <si>
    <t>Die Lösung ermöglicht das Sperren von Benutzern bzw. den Entzug von Rechten, bietet eine Schnittstelle zur Personalverwaltung (automatische Deaktivierung) und die Auswertung inaktiver Benutzer.</t>
  </si>
  <si>
    <t>Die Lösung trennt Verfahrensbetreuung und Berechtigungsverwaltung und erlaubt deren Verteilung auf mehrere Personen.</t>
  </si>
  <si>
    <t>Die Lösung gestaltet den mandantenübergreifenden Zugriff bei getrennter Verarbeitung als Datenübermittlung, ordnet ihn dem empfangenden Mandanten zu und protokolliert ihn.</t>
  </si>
  <si>
    <t>Die Lösung unterstützt die Datenpräsentation mit oder ohne Identitätsdaten je Kontext sowie Pseudonyme bzw. temporäre Kennzeichen.</t>
  </si>
  <si>
    <t>Die Lösung unterscheidet Verarbeitungskontexte optisch und bietet Hinweisfelder (z.B. Fallnummer, Organisationseinheit, Bearbeitungsstatus, Auskunftssperre, Mitarbeiter-/VIP-Kennzeichen).</t>
  </si>
  <si>
    <t>Die Lösung unterstützt einen schnellen Benutzerwechsel, SSO unter Zwei-Faktor-Authentisierung, risikoabhängige Bildschirmsperre bzw. Auto-Logout, Sperrung beim Entfernen des Tokens sowie die Sitzungsmitnahme an einen anderen Arbeitsplatz.</t>
  </si>
  <si>
    <t>Die Lösung macht je Datenobjekt nachvollziehbar, wer wann erstellt oder geändert hat, und weist Vidierungen erkennbar aus.</t>
  </si>
  <si>
    <t>Die Lösung trennt Datenobjekte (Stamm-, Verwaltungs-, medizinische und pflegerische Daten) in Masken, Recherche, Export, Rollenkonzept und Protokollierung.</t>
  </si>
  <si>
    <t>Die Lösung führt Fallakten mit Status (z.B. Aufenthalt beendet/abgeschlossen) und Sperrkennzeichen.</t>
  </si>
  <si>
    <t>Die Lösung protokolliert für die Datenschutzkontrolle nachvollziehbar, wer wann welche Daten wie verarbeitet hat (einschließlich lesender Zugriffe), nicht umgehbar und nicht nachträglich veränderbar.</t>
  </si>
  <si>
    <t>Die Lösung erfasst Protokoll-Mindestinhalte (Zeitpunkt, Benutzer, Arbeitsstation, Transaktion/Report, betroffene Patienten/Fälle) sowie Begründungen, Administrations- und Fernwartungszugriffe und Löschungen.</t>
  </si>
  <si>
    <t>Die Lösung stellt eine Protokollauswertung über einen Datenschutzarbeitsplatz mit separater Rolle bereit.</t>
  </si>
  <si>
    <t>Die Lösung trennt die Administration in technische Administration, Anwendungsadministration/Verfahrensbetreuung und Berechtigungsverwaltung.</t>
  </si>
  <si>
    <t>Die Lösung lässt Fernwartung nur im Einzelfall mit Einverständnis, mit Benachrichtigung bzw. Freischaltung und jederzeit abbrechbar zu.</t>
  </si>
  <si>
    <t>Mandanten- und Organisationsfähigkeit</t>
  </si>
  <si>
    <t>Die Lösung bildet mehrere rechtlich selbständige Gesellschaften und Organisationseinheiten ab.</t>
  </si>
  <si>
    <t>Die Orientierungshilfe Mandantenfähigkeit (Version 1.0 vom 11.10.2012) wird berücksichtigt.</t>
  </si>
  <si>
    <t>Standortspezifische Prozesse, Stammdaten, Formulare, Berechtigungskonzepte und organisatorische Besonderheiten werden unterstützt.</t>
  </si>
  <si>
    <t>Organisationsübergreifende Behandlungs-, Dokumentations- und Verwaltungsprozesse (z.B. mandantenübergreifende Konsile) werden unterstützt.</t>
  </si>
  <si>
    <t>Die Lösung unterstützt die gemeinsame Nutzung sowie die organisatorische Trennung von Daten, Stammdaten und Konfigurationen.</t>
  </si>
  <si>
    <t>Gesellschaftsübergreifende Auswertungen und Berichte sowie organisatorische Erweiterungen der Systemlandschaft werden unterstützt.</t>
  </si>
  <si>
    <t>Anwender verarbeiten Patientendaten innerhalb der ihnen zur Verfügung stehenden Verarbeitungskontexte.</t>
  </si>
  <si>
    <t>Der Klinikverbund mit getrennten Mandanten und definiertem standortübergreifendem Zugriff auf Bilder und Befunde wird abgebildet.</t>
  </si>
  <si>
    <t>Ein gesellschaftsübergreifender Master Patient Index (MPI) verknüpft Patientenidentitäten und ermöglicht den Vergleich von Voraufnahmen.</t>
  </si>
  <si>
    <t>Das Verknüpfen, Trennen bzw. Löschen von Identitäten erfolgt DSGVO-konform (Einwilligung und Widerspruch).</t>
  </si>
  <si>
    <t>Die Lösung unterstützt eine logische und physische Mandantentrennung mit je Mandant eigenen Verarbeitungsfunktionen, Zugriffsberechtigungen und Konfigurationen.</t>
  </si>
  <si>
    <t>Patienten anderer Einrichtungen des Auftraggebers (z.B. ASV) werden nicht automatisch zu Patienten des Krankenhauses.</t>
  </si>
  <si>
    <t>Die Lösung ordnet jedes patientenbezogene Datenobjekt genau einer Fallakte und jede Fallakte genau einem Mandanten zu.</t>
  </si>
  <si>
    <t>Die Lösung ermöglicht die Umsetzung eines Widerspruchs gegen die Hinzuziehung von Vorbehandlungsdaten.</t>
  </si>
  <si>
    <t>Die Lösung unterstützt ein Kennzeichen für die Auskunftssperre.</t>
  </si>
  <si>
    <t>Die Lösung kennzeichnet Mitarbeiterpatienten, VIP und Fälle mit besonderem Schutzbedarf und knüpft daran besondere Zugriffsregelungen.</t>
  </si>
  <si>
    <t>Die Lösung bindet einen Pseudonymisierungsdienst mit zweckspezifischen temporären Pseudonymen ein.</t>
  </si>
  <si>
    <t>Die Lösung ermöglicht die Anknüpfung von Berechtigungen an den Status als Belegarzt bzw. privatliquidierenden Arzt.</t>
  </si>
  <si>
    <t>Die Lösung unterstützt eine flexible Mehrfachzuordnung von Patient zu Arzt bzw. Organisationseinheit mit Unterscheidung von Behandlung und Konsil und vermeidet generelle Zugriffsrechte.</t>
  </si>
  <si>
    <t>Die Lösung anonymisiert Auswertungen ohne Patientenbezug (Data Warehouse) und lässt PAS-Zugriffe nur ohne Re-Identifizierbarkeit zu.</t>
  </si>
  <si>
    <t>Die Lösung unterstützt konfigurierbare Verarbeitungskontexte mit ausschließlich den je Rolle erforderlichen Transaktionen.</t>
  </si>
  <si>
    <t>Die Lösung ermöglicht nach Erforderlichkeit anpassbare Such- und Recherchefunktionen, Masken sowie Ergebnis- und Stationslisten.</t>
  </si>
  <si>
    <t>Die Lösung stellt bei Aufnahme eine Kurzübersicht der zugelassenen Vorbehandlungsdaten bereit.</t>
  </si>
  <si>
    <t>Die Lösung berücksichtigt die Zuordnung abgeschlossener Akten mit Wirkung auf die Aufbewahrungsfristen.</t>
  </si>
  <si>
    <t>Die Lösung erzwingt eine Begründungspflicht bei Sonderzugriffen, auch nachträglich.</t>
  </si>
  <si>
    <t>Die Lösung unterstützt Vidierung und Freigabe mit konfigurierbarem Umfang.</t>
  </si>
  <si>
    <t>Die Lösung ermöglicht einen zweck- bzw. kontextdefinierten Datenexport (z.B. Controlling).</t>
  </si>
  <si>
    <t>Die Lösung ermöglicht die Konfiguration beschränkbarer Speicherorte und Exporte (z.B. keine lokale Speicherung auf Arbeitsplatzrechnern).</t>
  </si>
  <si>
    <t>Verfügbarkeit, Performance und Skalierbarkeit</t>
  </si>
  <si>
    <t>Die Lösung stellt Verfügbarkeit, Ausfallsicherheit und Betriebsstabilität sicher.</t>
  </si>
  <si>
    <t>Performance und Antwortzeiten im klinischen Routinebetrieb werden sichergestellt und überwacht (z.B. Anmeldung bis vollständig geladene Patientenakte).</t>
  </si>
  <si>
    <t>Lastverteilung, Skalierung und Kapazitätserweiterungen bei steigenden Nutzerzahlen, Datenmengen und Funktionsumfängen werden unterstützt.</t>
  </si>
  <si>
    <t>Wartungsarbeiten, Updates und Releasewechsel erfolgen unter Minimierung von Betriebsunterbrechungen bis hin zum unterbrechungsfreien Betrieb (Zero Downtime).</t>
  </si>
  <si>
    <t>Die Lösung bietet definierte Service Levels (Verfügbarkeitszusagen, Reaktions- und Entstörzeiten).</t>
  </si>
  <si>
    <t>Für Gesamtsystem, kritische Module und wesentliche Schnittstellen sind Recovery Time Objectives (RTO) und Recovery Point Objectives (RPO) ausgewiesen.</t>
  </si>
  <si>
    <t>Die Lösung bietet Backup-, Restore- und Datenkonsistenzverfahren zur Wiederherstellung klinisch relevanter Daten und zur Synchronisation mit angebundenen Subsystemen.</t>
  </si>
  <si>
    <t>Architektonische Maßnahmen zur Resilienz und Ausfallsicherheit vermeiden bzw. reduzieren Single Points of Failure.</t>
  </si>
  <si>
    <t>Für die Lösung liegen Wiederanlauf- und Notfallkonzepte vor.</t>
  </si>
  <si>
    <t>Es liegen Erfahrungen aus Installationen vergleichbarer Größenordnung vor.</t>
  </si>
  <si>
    <t>Customizing und Konfigurierbarkeit</t>
  </si>
  <si>
    <t>Benutzeroberflächen, Formulare, Dokumentationsvorlagen, Dialoge und Workflows sind ohne Programmierung konfigurierbar.</t>
  </si>
  <si>
    <t>Es ist ausgewiesen, welche Anpassungen das Klinikum selbst vornehmen kann und welche Herstellerunterstützung oder Programmierung erfordern.</t>
  </si>
  <si>
    <t>Fachliche Regelwerke, Prozesse, Freigabeverfahren und organisatorische Besonderheiten sind konfigurierbar.</t>
  </si>
  <si>
    <t>Die Lösung unterstützt die Modellierung, Automatisierung und Steuerung von Workflows mit entsprechenden Werkzeugen bzw. Workflow-Engines.</t>
  </si>
  <si>
    <t>Ereignisgesteuerte Prozesse, automatische Aufgaben, Benachrichtigungen, Eskalationen, Konsilauslösungen, regelbasierte Hinweise, Folgeaktionen und Device-Integration werden abgebildet.</t>
  </si>
  <si>
    <t>Bestehende individuelle Formulare, Workflows und Regelwerke aus dem Bestandssystem können übernommen oder neu umgesetzt werden.</t>
  </si>
  <si>
    <t>Im Bestandssystem realisierte Workflows, Trigger, automatisierte Benachrichtigungen, Score-basierte Auslösungen und Konsilsteuerungen werden berücksichtigt.</t>
  </si>
  <si>
    <t>Konfigurationsänderungen werden dokumentiert, versioniert und nachvollziehbar gemacht.</t>
  </si>
  <si>
    <t>Kundenspezifische Anpassungen werden bei Updates, Releasewechseln und Weiterentwicklungen berücksichtigt.</t>
  </si>
  <si>
    <t>Die Lösung ermöglicht die Stammdatenpflege sowohl selbstständig durch den Auftraggeber als auch durch den Anbieter.</t>
  </si>
  <si>
    <t>Die Lösung unterstützt die Katalogintegration sowie die Erstellung hausindividueller OPS-Codes bzw. Leistungen.</t>
  </si>
  <si>
    <t>Die Lösung ermöglicht das teilweise selbstständige Anlegen und Ändern individueller Stammdaten.</t>
  </si>
  <si>
    <t>Die Lösung stellt die Sichtbarkeit von Wahlleistungen für Ärztinnen und Ärzte bereit.</t>
  </si>
  <si>
    <t>Die Lösung gibt Icons zur Information bei bestimmten Fallkonstellationen vor.</t>
  </si>
  <si>
    <t>Entscheidungsunterstützung und Regelwerke</t>
  </si>
  <si>
    <t>Die Lösung bietet Funktionen zur regelbasierten Entscheidungsunterstützung.</t>
  </si>
  <si>
    <t>Die Lösung bietet Funktionen zur KI-gestützten Entscheidungsunterstützung.</t>
  </si>
  <si>
    <t>Medizinische, pflegerische, organisatorische und abrechnungsrelevante Regelwerke werden abgebildet und verwaltet.</t>
  </si>
  <si>
    <t>Aus Regelwerken werden Warnhinweise, Eskalationen, Prüfmechanismen, automatische Konsilauslösungen und Handlungsempfehlungen konfiguriert und bereitgestellt.</t>
  </si>
  <si>
    <t>Die Lösung unterstützt klinische Leitlinien, Behandlungspfade, Arzneimitteltherapiesicherheit sowie weitere qualitäts- und sicherheitsrelevante Regelwerke.</t>
  </si>
  <si>
    <t>Eigene Regelwerke können konfiguriert, gepflegt und ausgewertet werden.</t>
  </si>
  <si>
    <t>Telematikinfrastruktur und nationale Dienste</t>
  </si>
  <si>
    <t>Die Lösung unterstützt die gesetzlich geforderten Anwendungen und Dienste der Telematikinfrastruktur sowie zusätzliche Fachdienste.</t>
  </si>
  <si>
    <t>Die Lösung unterstützt ePA, eMP, eRezept, eAU, KIM, eArztbrief sowie weitere nationale Dienste (unter Berücksichtigung der SaaS-Infrastruktur über den Dienstleister Akquinet).</t>
  </si>
  <si>
    <t>Die Nutzung der Telematikinfrastruktur ist in die klinischen, administrativen und ambulanten Arbeitsabläufe integriert.</t>
  </si>
  <si>
    <t>Für zukünftige TI-Anwendungen und gesetzliche Anforderungen liegt ein Umsetzungskonzept vor.</t>
  </si>
  <si>
    <t>Es liegen Erfahrungen mit vergleichbaren Implementierungen im Krankenhausumfeld vor.</t>
  </si>
  <si>
    <t>Radiologische Befunde und relevante Bilddaten werden regelkonform in die elektronische Patientenakte (ePA) eingestellt.</t>
  </si>
  <si>
    <t>Die Kommunikation über die Telematikinfrastruktur (z.B. KIM) und der elektronische Arztbrief unterstützen den Befundversand an Zuweiser.</t>
  </si>
  <si>
    <t>Mobile Nutzung und Arbeitsplatzkonzepte</t>
  </si>
  <si>
    <t>Die Lösung unterstützt die mobile Nutzung durch unterschiedliche Berufsgruppen.</t>
  </si>
  <si>
    <t>Auf mobilen Endgeräten, Tablets, Visitenwagen und webbasierten Arbeitsplätzen stehen definierte Funktionen zur Verfügung.</t>
  </si>
  <si>
    <t>Die Lösung unterstützt die Offline-Nutzung bei unterbrochener Verbindung inklusive Sprachsteuerung und Transkription.</t>
  </si>
  <si>
    <t>Mobile Arbeitsabläufe in Medizin, Pflege und Administration werden unterstützt.</t>
  </si>
  <si>
    <t>Die Lösung ist Citrix-fähig und unterstützt Endgeräte unter Windows und iOS.</t>
  </si>
  <si>
    <t>Datenschutz, Informationssicherheit und Benutzerfreundlichkeit werden bei mobilen Nutzungsszenarien sichergestellt.</t>
  </si>
  <si>
    <t>Hardware- und Infrastruktur-Anforderungen</t>
  </si>
  <si>
    <t>Die für den primären Cloud-Betrieb erforderliche Infrastruktur sowie die Aufteilung der Verantwortlichkeiten zwischen Anbieter und Auftraggeber sind dargestellt.</t>
  </si>
  <si>
    <t>Die clientseitig erforderlichen Hardware-Anforderungen (Arbeitsplätze, mobile Endgeräte, Peripherie wie Drucker, Scanner, Kartenleser) sind dargestellt.</t>
  </si>
  <si>
    <t>Anforderungen an Netzwerk, Bandbreite und Latenz für den Cloud-Betrieb einschließlich Standort- und TI-Anbindung sind dargestellt.</t>
  </si>
  <si>
    <t>Erforderliche lokale (On-Premise) Komponenten (z.B. für Medizingeräte, Subsysteme, Notfallzugriff) sind ausgewiesen und der lokale Hardware-Footprint wird minimiert.</t>
  </si>
  <si>
    <t>Die Ziel-Infrastruktur und die Netzwerkverbindungen (Cloud, Standorte, Endgeräte, Subsysteme) sind in einem Systemschaubild visualisiert.</t>
  </si>
  <si>
    <t>Interoperabilität und Standards</t>
  </si>
  <si>
    <t>Die Lösung setzt ein Konzept zur Umsetzung von Interoperabilität um.</t>
  </si>
  <si>
    <t>Die Lösung unterstützt relevante nationale und internationale Standards für den Datenaustausch.</t>
  </si>
  <si>
    <t>Die Interoperabilität mit bestehenden klinischen, administrativen und medizintechnischen Systemen ist sichergestellt.</t>
  </si>
  <si>
    <t>Bei mehreren Mandanten wird die mandantenbezogene Datenübermittlung zwischen eigenständigen Subsystemen gewährleistet.</t>
  </si>
  <si>
    <t>Die Lösung unterstützt strukturierte Datenformate sowie semantische Standards, Klassifikationen und Terminologien (z.B. LOINC, SNOMED CT).</t>
  </si>
  <si>
    <t>Für zukünftige Interoperabilitätsanforderungen und gesetzliche Vorgaben liegt eine Strategie vor.</t>
  </si>
  <si>
    <t>Bestehende Schnittstellen der Subsysteme werden auf Basis der Anlage integriert.</t>
  </si>
  <si>
    <t>Schnittstellenmanagement und API-Strategie</t>
  </si>
  <si>
    <t>Die Lösung setzt ein Konzept für das Management von Schnittstellen und Programmierschnittstellen (APIs) um.</t>
  </si>
  <si>
    <t>Die Lösung unterstützt HL7 ADT, OMG, ORU, BAR, DFT, SIU, MDM</t>
  </si>
  <si>
    <t>Die Lösung bietet eine FHIR Plattform und unterstützt den IsiK Standard.</t>
  </si>
  <si>
    <t>Neue Schnittstellen werden implementiert, getestet, dokumentiert und betrieben.</t>
  </si>
  <si>
    <t>Weitere Schnittstellen können im laufenden Betrieb selbstständig durch das Krankenhaus umgesetzt werden (z.B. HL7, FHIR).</t>
  </si>
  <si>
    <t>APIs für externe Anwendungen, Portale und Partner werden bereitgestellt, genutzt und abgesichert.</t>
  </si>
  <si>
    <t>Schnittstellen und APIs werden überwacht, fehleranalysiert und gewartet.</t>
  </si>
  <si>
    <t>Bei Ausfall, Nichtverfügbarkeit oder Verzögerung angebundener Systeme greifen Mechanismen zur Fehlerbehandlung, Zwischenspeicherung, Wiederholung und Nachverarbeitung.</t>
  </si>
  <si>
    <t>Die Integration nicht-klinischer Nachbarsysteme (z.B. ERP, Finanz, Personal, Materialwirtschaft, Dokumentenmanagement, IAM) wird unterstützt.</t>
  </si>
  <si>
    <t>Daten aus klinischen, administrativen und finanzbezogenen Systemen werden durchgängig und konsistent in die Abrechnung überführt.</t>
  </si>
  <si>
    <t>Die Datenflüsse werden für Prüf- und Nachweiszwecke nachvollziehbar dokumentiert.</t>
  </si>
  <si>
    <t>Die fachliche Vollständigkeit der Datenübergabe wird validiert.</t>
  </si>
  <si>
    <t>Integrationsplattform und Kommunikationsserver</t>
  </si>
  <si>
    <t>Die Integration des bestehenden Kommunikationsservers Cloverleaf in die zukünftige Systemarchitektur wird unterstützt.</t>
  </si>
  <si>
    <t>Die Rolle von Integrationsplattformen und Kommunikationsservern innerhalb der Lösungsarchitektur ist dargestellt.</t>
  </si>
  <si>
    <t>Nachrichtenflüsse, Routing, Transformationen und Fehlerbehandlungen werden umgesetzt.</t>
  </si>
  <si>
    <t>Schnittstellen- und Nachrichtenverkehre werden überwacht, protokolliert und analysiert.</t>
  </si>
  <si>
    <t>Für Migration, Konsolidierung bzw. Weiterbetrieb bestehender Integrationsplattformen liegt eine Strategie vor.</t>
  </si>
  <si>
    <t>Referenzdaten- und Stammdatenmanagement</t>
  </si>
  <si>
    <t>Die Lösung setzt ein Konzept zur Verwaltung und Bereitstellung von Referenz- und Stammdaten in einer heterogenen Systemlandschaft um.</t>
  </si>
  <si>
    <t>Führende Systeme für Patienten-, Fall-, Organisations-, Leistungs- und weitere Stammdaten sind definiert und werden systemübergreifend genutzt.</t>
  </si>
  <si>
    <t>Stammdaten werden zwischen KIS, Subsystemen und weiteren Anwendungen synchronisiert und konsistent gehalten.</t>
  </si>
  <si>
    <t>Die Lösung unterstützt Referenzdaten, Kataloge, Klassifikationen, Terminologien und weitere zentrale Datenbestände.</t>
  </si>
  <si>
    <t>Dubletten, Inkonsistenzen und Qualitätsprobleme werden systemübergreifend erkannt, überwacht und behandelt.</t>
  </si>
  <si>
    <t>Änderungen an Referenz- und Stammdaten werden versioniert, dokumentiert und nachvollziehbar gemacht.</t>
  </si>
  <si>
    <t>Ein einheitlicher, abgestimmter Untersuchungskatalog über KIS, RIS, DICOM und OPS hinweg wird unterstützt.</t>
  </si>
  <si>
    <t>Das Begriffs-Mapping wird gepflegt, die Modalitätenzuordnung DICOM-konform gehalten und Änderungen verbindlich nachvollzogen.</t>
  </si>
  <si>
    <t>Die Lösung prüft auf Falldubletten und ermöglicht die Zusammenführung versehentlich angelegter Falldubletten (mit Wirkung auf Dokumentation und Abrechnung).</t>
  </si>
  <si>
    <t>Die Lösung ermöglicht die Anlage von Tarifen, Behandlungskategorien, Preisen und sonstigen Stammdaten einschließlich standardisierter Importmöglichkeiten (z.B. Excel-Tabellen).</t>
  </si>
  <si>
    <t>Die Lösung ermöglicht das selbstständige Hinterlegen individueller Abrechnungs- und Zuschlagswerte mit Gültigkeitszeiträumen und Abrechnungsregeln.</t>
  </si>
  <si>
    <t>Die Lösung stellt Test- bzw. Probemandanten bereit, um Abrechnungsregeln und -werte an Beispiel- und echten Patientenfällen in einer Testumgebung zu testen.</t>
  </si>
  <si>
    <t>Datenplattformen, Reporting und Analytics</t>
  </si>
  <si>
    <t>Die Lösung setzt ein Konzept zur Bereitstellung, Verarbeitung und Nutzung von Daten für Reporting-, Analyse- und Steuerungszwecke um.</t>
  </si>
  <si>
    <t>Eine vollständige Übersicht der zu einem Patienten gespeicherten Daten kann zur Datenschutzkontrolle und zur Beantwortung von Auskunftsersuchen (§ 34 BDSG) erzeugt werden.</t>
  </si>
  <si>
    <t>Daten aus dem KIS und angebundenen Subsystemen werden für Auswertungen bereitgestellt, einschließlich Ausleitung an bzw. Zugriff durch ein Datawarehouse und ein Hospital Control Center.</t>
  </si>
  <si>
    <t>Funktionen für Reporting, Dashboards, Kennzahlen, Self-Service-Analysen und Managementinformationen stehen zur Verfügung; die Verfügbarkeit eines integrierten Datawarehouse ist ausgewiesen.</t>
  </si>
  <si>
    <t>Die Integration bzw. Ablösung bestehender Datenplattformen (insbesondere Smartify sowie weiterer Reporting- und Analysewerkzeuge) wird unterstützt.</t>
  </si>
  <si>
    <t>Ein direkter, standardisierter und dokumentierter Zugriff auf Datenbestände für Forschungs-, Analyse- und Reportingzwecke ist möglich.</t>
  </si>
  <si>
    <t>Die technischen, lizenzrechtlichen und organisatorischen Rahmenbedingungen für den Zugriff auf Datenbestände sind dargestellt.</t>
  </si>
  <si>
    <t>Datenqualität, Datenkonsistenz und Nachvollziehbarkeit von Auswertungen werden sichergestellt.</t>
  </si>
  <si>
    <t>Die Lösung stellt dar, wie ein Clinical Data Repository abgebildet wird.</t>
  </si>
  <si>
    <t>Die Lösung enthält Standardberichte (u.a. Fachabteilungssicht, OP, Belegung).</t>
  </si>
  <si>
    <t>Die Lösung ermöglicht Verteilungen bzw. Verrechnungen (z.B. die DDMI-Methode für Casemixpunkte).</t>
  </si>
  <si>
    <t>Die Lösung stellt gesetzlich vorgeschriebene Statistiken (z.B. §21-Daten, KHSTATV, elektronische Spezifikation Mindestmengen) bereit und aktualisiert die gesetzlichen Vorgaben.</t>
  </si>
  <si>
    <t>Künstliche Intelligenz und datengetriebene Anwendungen</t>
  </si>
  <si>
    <t>Die innerhalb der Lösung verfügbaren KI-gestützten und datengetriebenen Funktionen sind dargestellt.</t>
  </si>
  <si>
    <t>Einsatzmöglichkeiten für Künstliche Intelligenz in klinischen, pflegerischen, administrativen und abrechnungsrelevanten Prozessen sind dargestellt.</t>
  </si>
  <si>
    <t>KI-basierte Anwendungen werden in die Arbeitsabläufe der Anwender integriert.</t>
  </si>
  <si>
    <t>Die Anbindung externer KI-Lösungen und Analyseplattformen wird unterstützt.</t>
  </si>
  <si>
    <t>Transparenz, Nachvollziehbarkeit und Kontrolle KI-gestützter Entscheidungen werden sichergestellt.</t>
  </si>
  <si>
    <t>Datenmigration</t>
  </si>
  <si>
    <t>Für die Migration von Stamm-, Bewegungs-, Dokumentations- und Abrechnungsdaten liegt ein Vorgehensmodell vor.</t>
  </si>
  <si>
    <t>Zu Umfang und Inhalt der zu migrierenden Daten wird eine Empfehlung gegeben und aktiv zu übernehmende Datenbestände werden abgegrenzt.</t>
  </si>
  <si>
    <t>Es liegen Erfahrungen mit der Migration aus vergleichbaren Krankenhausinformations- und Abrechnungssystemen vor.</t>
  </si>
  <si>
    <t>Datenqualität, Vollständigkeit und Konsistenz werden während der Migration sichergestellt.</t>
  </si>
  <si>
    <t>Für Testmigrationen, Validierungen, Abnahmen und Fehlerkorrekturen liegen Verfahren vor.</t>
  </si>
  <si>
    <t>Die Rollenverteilung zwischen Auftraggeber, Bieter und beteiligten Drittsystemen im Migrationsprojekt ist dargestellt.</t>
  </si>
  <si>
    <t>Archiv- und Altdatensystemstrategie</t>
  </si>
  <si>
    <t>Für die Einbindung, Ablösung oder den Weiterbetrieb bestehender Archiv- und Altdatensysteme liegt ein Konzept vor.</t>
  </si>
  <si>
    <t>Historische Patienten-, Fall- und Dokumentationsdaten werden für Anwender verfügbar gemacht.</t>
  </si>
  <si>
    <t>Gesetzliche Aufbewahrungsfristen sowie Anforderungen an Datenschutz und Informationssicherheit werden berücksichtigt.</t>
  </si>
  <si>
    <t>Recherche, Anzeige und Nutzung archivierter Informationen sind in die Arbeitsabläufe des zukünftigen KIS integriert.</t>
  </si>
  <si>
    <t>Die Vor- und Nachteile einer Datenmigration gegenüber einem Weiterbetrieb bestehender Archivlösungen sind bezogen auf die Situation des Auftraggebers dargestellt.</t>
  </si>
  <si>
    <t>Papiergebundene Informationen werden durch Scanprozesse, Dokumentenerfassung und automatische Klassifizierung digitalisiert, archiviert und innerhalb der elektronischen Patientenakte bereitgestellt.</t>
  </si>
  <si>
    <t>Die Lösung ermöglicht die zeit- bzw. ereignisgesteuerte Einschränkung der Zugriffsberechtigungen für abgeschlossene Fallakten bzw. deren Auslagerung ins Archiv mit Entzug des operativen Zugriffs.</t>
  </si>
  <si>
    <t>Die Lösung ermöglicht festlegbare Identifikationsmerkmale, die allein die Suche in zugriffsbeschränkten Daten erlauben.</t>
  </si>
  <si>
    <t>Die Lösung ermöglicht die physikalische Löschung von Behandlungsfällen nach Ablauf der Speicherfristen (nicht nur eine Markierung als „gelöscht“).</t>
  </si>
  <si>
    <t>Die Lösung propagiert Lösch- und Auslagerungsaufträge über alle KIS-Komponenten und lässt Ausnahmen für gesondert aufzubewahrende Datenbestände zu.</t>
  </si>
  <si>
    <t>Die Lösung bietet eine PAS-Funktion zum Löschen bzw. Sperren einzelner Datenfelder oder Behandlungsfälle.</t>
  </si>
  <si>
    <t>Die Lösung ermöglicht die Erstellung einer Kopie der Patientenakte für die Weitergabe an Patienten (Druck bzw. digitale Exporte, Anbindung an die ePA).</t>
  </si>
  <si>
    <t>Klinischer Arbeitsplatz</t>
  </si>
  <si>
    <t>Aufbau und wesentliche Funktionen des klinischen Arbeitsplatzes sind für unterschiedliche Nutzergruppen darstellbar.</t>
  </si>
  <si>
    <t>Die Benutzeroberflächen lassen sich an Rollen, Fachbereiche, Standorte und individuelle Anforderungen anpassen.</t>
  </si>
  <si>
    <t>Aufgaben, Arbeitslisten, Wiedervorlagen und Benachrichtigungen werden bereitgestellt, priorisiert und bearbeitet.</t>
  </si>
  <si>
    <t>Anwender greifen auf die für ihre Tätigkeit relevanten Informationen und Funktionen zu und wechseln zwischen Arbeitskontexten.</t>
  </si>
  <si>
    <t>Die tägliche Arbeitsorganisation wird durch Dashboards, Cockpits, Favoriten und Schnellzugriffe unterstützt.</t>
  </si>
  <si>
    <t>Die interprofessionelle Zusammenarbeit zwischen Ärztlichem Dienst, Pflege, Therapeuten und weiteren Beteiligten wird unterstützt.</t>
  </si>
  <si>
    <t>Der klinische Arbeitsplatz ist personalisierbar; Datenschutz, Vertraulichkeit und sicherer Zugriff sind gewährleistet.</t>
  </si>
  <si>
    <t>Aus dem klinischen Arbeitsplatz kann per Direktaufruf (Link) auf Patient, Untersuchung oder Bildserie im Bildbetrachter gesprungen werden.</t>
  </si>
  <si>
    <t>Patienten- und Fallkontext werden systemübergreifend synchron gehalten; geöffnete Studien werden beim Aufgabenwechsel nicht ungewollt geschlossen.</t>
  </si>
  <si>
    <t>Textvorlagen und Textbausteine werden auf persönlicher, Abteilungs-, Klinik- und Konzernebene erstellt und verwaltet.</t>
  </si>
  <si>
    <t>Ein Dashboard für offene Anordnungen und Rückfragen mit Zuordnung der Patienten zu den behandelnden Personen wird bereitgestellt.</t>
  </si>
  <si>
    <t>Ein integriertes Nachrichten-/Chat-System sowie eine Aufgaben- und Delegationssteuerung mit Rückmeldung (Closed Loop) und speicherbaren Status-/Kanban-Ansichten werden bereitgestellt.</t>
  </si>
  <si>
    <t>Der Arbeitsplatz ist zweigeteilt verfügbar: stationärer Festarbeitsplatz (mindestens zwei Monitore) und mobiler Arbeitsplatz (Tablet) mit durchgängig responsiver Oberfläche.</t>
  </si>
  <si>
    <t>Die Oberflächen sind bis auf Einzelnutzer-Ebene frei gestaltbar, mit hoher Individualisierbarkeit je Fachabteilung.</t>
  </si>
  <si>
    <t>Das Benachrichtigungssystem zeigt ein Symbol/Badge in einer dauerhaft sichtbaren Leiste mit klickbarer Gesamtliste; kritische Benachrichtigungen erscheinen als Pop-up.</t>
  </si>
  <si>
    <t>Patientenakte und klinische Dokumentation</t>
  </si>
  <si>
    <t>Aufbau, Struktur und Funktionsumfang der elektronischen Patientenakte sind dargestellt; medizinische, pflegerische und administrative Informationen werden zusammengeführt.</t>
  </si>
  <si>
    <t>Klinische Dokumentationen können erstellt, bearbeitet, freigegeben und archiviert werden (strukturierte und unstrukturierte Formen).</t>
  </si>
  <si>
    <t>Dokumentationsvorlagen, Formulare, Assessments und Dokumentationsmasken sind fachbereichs-, berufsgruppen- und prozessspezifisch gestaltbar.</t>
  </si>
  <si>
    <t>Informationen aus angebundenen Subsystemen werden in der Patientenakte angezeigt, verlinkt oder integriert.</t>
  </si>
  <si>
    <t>Informationen werden chronologisch, problemorientiert und fallbezogen dargestellt.</t>
  </si>
  <si>
    <t>Dokumentationseinträge werden versioniert, korrigiert, nachvollziehbar gemacht und historisiert.</t>
  </si>
  <si>
    <t>Die Patientenakte unterstützt die interprofessionelle Zusammenarbeit und stellt Informationen berufsgruppengerecht bereit.</t>
  </si>
  <si>
    <t>Relevante patientenbezogene Informationen, Risiken, Warnhinweise und Besonderheiten werden gekennzeichnet und hervorgehoben.</t>
  </si>
  <si>
    <t>Befunde und Bilder werden im Patientenkontext gebündelt und mit direkter Verlinkung in den PACS-Viewer bereitgestellt.</t>
  </si>
  <si>
    <t>Befundänderungen werden versioniert und nachvollziehbar dargestellt; relevante Vorbefunde und Voraufnahmen werden kontextbezogen angezeigt.</t>
  </si>
  <si>
    <t>Externe Dokumente (z.B. Röntgenbefunde, ePA-Inhalte) werden integriert; Dokumente werden niederschwellig versendet und empfangen (z.B. als PDF).</t>
  </si>
  <si>
    <t>Klinische Kurve und Verlaufsdokumentation</t>
  </si>
  <si>
    <t>Aufbau, Struktur und Funktionsumfang der klinischen Kurve und Verlaufsdokumentation sind dargestellt.</t>
  </si>
  <si>
    <t>Medizinische, pflegerische und administrative Informationen werden in der klinischen Kurve dargestellt und zeitlich eingeordnet.</t>
  </si>
  <si>
    <t>Vitalwerte, Assessments, Scores, Maßnahmen, Ereignisse und Befunde werden in die Verlaufsdarstellung integriert.</t>
  </si>
  <si>
    <t>Kurven- und Verlaufsdarstellungen sind je Nutzergruppe und Anwendungsfall konfigurierbar, filterbar und anpassbar.</t>
  </si>
  <si>
    <t>Verlaufsinformationen werden grafisch und tabellarisch dargestellt; relevante Entwicklungen und Abweichungen werden erkannt.</t>
  </si>
  <si>
    <t>Informationen aus angebundenen Subsystemen werden in die klinische Kurve integriert.</t>
  </si>
  <si>
    <t>Dokumentationseinträge, Änderungen und Korrekturen werden in der Verlaufsdokumentation nachvollziehbar dargestellt.</t>
  </si>
  <si>
    <t>Die klinische Kurve unterstützt die klinische Entscheidungsfindung und die interprofessionelle Zusammenarbeit.</t>
  </si>
  <si>
    <t>Befundmanagement und Arztbriefschreibung</t>
  </si>
  <si>
    <t>Funktionen des Befundmanagements sowie Verwaltung, Anzeige und Recherche medizinischer Befunde unterschiedlicher Fachbereiche sind vorhanden.</t>
  </si>
  <si>
    <t>Befunde aus internen und externen Quellen werden in die Patientenakte integriert und berechtigten Anwendern bereitgestellt.</t>
  </si>
  <si>
    <t>Arztbriefe, Entlassbriefe, Verlegungsberichte, Befundberichte und weitere medizinische Dokumente können erstellt, bearbeitet und verwaltet werden.</t>
  </si>
  <si>
    <t>Strukturierte Dokumentationsinhalte, Textbausteine, Vorlagen, Formulare, automatisierte Textübernahmen sowie Spracherkennung und Diktat werden unterstützt.</t>
  </si>
  <si>
    <t>Briefvorlagen sind fachbereichsspezifisch gestaltbar und verwaltbar.</t>
  </si>
  <si>
    <t>Freigabe-, Korrektur-, Signatur- und Veröffentlichungsprozesse für Befunde und Arztbriefe werden unterstützt.</t>
  </si>
  <si>
    <t>Befunde und Arztbriefe werden elektronisch an interne und externe Empfänger verteilt und bereitgestellt.</t>
  </si>
  <si>
    <t>Befunde und medizinische Dokumente sind nachvollziehbar, versioniert und historisiert.</t>
  </si>
  <si>
    <t>Formattreue (Zeilenumbrüche, Absätze, Tabellen), Statusführung (vorläufig, final, Nachtrag, Korrektur) und Versionierung sind gewährleistet.</t>
  </si>
  <si>
    <t>Kritische Befunde werden über einen geschlossenen Regelkreis kommuniziert; Zuweiser werden über Befundänderungen benachrichtigt.</t>
  </si>
  <si>
    <t>Eine KI-gestützte Erkennung von Nachsorge-/Kontrollempfehlungen sowie kritischer Aussagen im Befund löst nachverfolgbare Aufgaben bzw. Eskalationen aus.</t>
  </si>
  <si>
    <t>Ambulanzmanagement und ambulante Versorgung</t>
  </si>
  <si>
    <t>Ambulante Behandlungsprozesse (Patientenaufnahme, Fallführung, Dokumentation, Behandlungssteuerung) werden unterstützt.</t>
  </si>
  <si>
    <t>Ambulanzen, Sprechstunden, Spezialambulanzen, Tageskliniken und weitere ambulante Versorgungsangebote werden organisiert und gesteuert.</t>
  </si>
  <si>
    <t>Besondere ambulante Versorgungsformen (ASV, D-Arzt-Verfahren, persönlich ermächtigte Leistungen, Hochschul- und Institutsambulanzen) werden unterstützt.</t>
  </si>
  <si>
    <t>Ambulante und stationäre Behandlungsverläufe werden verknüpft und übergreifend dargestellt.</t>
  </si>
  <si>
    <t>Terminplanung, Ressourcensteuerung und Koordination ambulanter Leistungen inkl. Einbindung von Funktionsbereichen werden unterstützt.</t>
  </si>
  <si>
    <t>Medizinische Dokumentationen, Befunde und Diagnosen werden im ambulanten Kontext erfasst, verwaltet und bereitgestellt.</t>
  </si>
  <si>
    <t>Die Zusammenarbeit zwischen Ambulanzen, stationären Bereichen, diagnostischen Einrichtungen und weiteren Leistungserbringern wird unterstützt.</t>
  </si>
  <si>
    <t>Bestehende ambulante Fachanwendungen sowie diagnostische und therapeutische Subsysteme werden integriert.</t>
  </si>
  <si>
    <t>Patienteninteraktion und digitale Patientenprozesse</t>
  </si>
  <si>
    <t>Aufnahme-, Behandlungs-, Verlegungs- und Entlassprozesse werden digital unter Einbindung der Patienten unterstützt (unter Berücksichtigung der Bestandssysteme).</t>
  </si>
  <si>
    <t>Patientenseitig bereitgestellte Informationen, Fragebögen, Selbstauskünfte und Anamnesedaten werden erfasst, verwaltet und verarbeitet.</t>
  </si>
  <si>
    <t>Digitale Einwilligungen, Aufklärungen und weitere zustimmungsrelevante Prozesse werden unterstützt.</t>
  </si>
  <si>
    <t>Dokumente, Informationen und behandlungsbezogene Inhalte werden für Patienten und Angehörige bereitgestellt.</t>
  </si>
  <si>
    <t>Bestehende Lösungen zur Patienteninteraktion und digitale Patientenprozesse werden integriert.</t>
  </si>
  <si>
    <t>Patienten werden vor der Untersuchung digital eingebunden (digitale Anamnese sowie Sicherheits-Checkliste zu Kontrastmittel und MRT).</t>
  </si>
  <si>
    <t>Digitale Einwilligung und Aufklärung (insbesondere bei Kontrastmittel und interventionellen Eingriffen) werden unterstützt und strukturiert in die radiologischen Prozesse übernommen.</t>
  </si>
  <si>
    <t>Notaufnahme</t>
  </si>
  <si>
    <t>Prozesse der Zentralen Notaufnahme (Aufnahme, Ersteinschätzung, Behandlungssteuerung, Patientenverfolgung) werden unterstützt.</t>
  </si>
  <si>
    <t>Triage- und Ersteinschätzungsverfahren (z.B. ESI, MTS) werden unterstützt, konfiguriert, dokumentiert und ausgewertet.</t>
  </si>
  <si>
    <t>Patientenstatus, Aufenthaltsorte, Wartezeiten und Behandlungsfortschritte werden dargestellt und überwacht.</t>
  </si>
  <si>
    <t>Interdisziplinäre Behandlungsprozesse und die Zusammenarbeit mit Fachabteilungen, Funktionsbereichen und stationären Bereichen werden unterstützt.</t>
  </si>
  <si>
    <t>Rettungsdienste, Leitstellen und präklinische Leistungserbringer werden digital angebunden (strukturierte Voranmeldungen, elektronische Einsatzdokumentation, standardisierte Datenaustauschverfahren, Integration regionaler Notfallstrukturen).</t>
  </si>
  <si>
    <t>Übergänge zwischen Notaufnahme, stationären Bereichen, Ambulanzen und externen Leistungserbringern werden unterstützt (inkl. standardisierter Übergabeprotokolle zwischen ZNA, Intensiv und OP).</t>
  </si>
  <si>
    <t>Prozesse innerhalb der Notaufnahme werden ausgewertet, analysiert und gesteuert.</t>
  </si>
  <si>
    <t>Die Lösung unterstützt zukünftige Anforderungen der Notfallversorgung und organisatorische Weiterentwicklungen der Notaufnahme.</t>
  </si>
  <si>
    <t>Akut-Bildgebung ohne festen Termin wird direkt am Gerät und priorisiert nach Triage (z.B. ESI, MTS) unterstützt.</t>
  </si>
  <si>
    <t>Das KIS übergibt dem RIS Dringlichkeit und Fachkunde des zuweisenden Arztes; Befunde werden sehr zeitnah an die Notaufnahme zurückgemeldet.</t>
  </si>
  <si>
    <t>Eine prozesssichere Aufnahme bei Sperren und Fallkonflikten ist gewährleistet (verbindlicher Dublettenschutz, nachträgliche Zusammenführung zunächst als „unbekannt“ angelegter Fälle, Auflösung klinikübergreifender Fallkonflikte ohne Blockade der dringlichen Aufnahme).</t>
  </si>
  <si>
    <t>Die verbindliche Bearbeitung des Triagebogens und die Überwachung der Triagefrist (sichtbare, eskalierbare Fristüberschreitung) werden unterstützt; ZNA-Patienten werden von dezentral bzw. elektiv aufgenommenen abgegrenzt, gekennzeichnet und gefiltert.</t>
  </si>
  <si>
    <t>Echtzeit-Übergabe der Aufnahmedaten an das Triage-/Behandlungssystem (Ersteinschätzung binnen 10 Minuten) ist möglich.</t>
  </si>
  <si>
    <t>Systemperformance und Parallelbetrieb sind für den Notaufnahmebetrieb sichergestellt.</t>
  </si>
  <si>
    <t>Ausfallsichere Kartenleser-Anbindung mit geführter Ersatzerfassung ist möglich</t>
  </si>
  <si>
    <t>Rollenbasierte Sofortkorrektur von Versicherungsdaten wird unterstützt</t>
  </si>
  <si>
    <t>Abgleich von KVK- und Stammdaten inkl. Gültigkeitsprüfung wird vom System durchgeführt</t>
  </si>
  <si>
    <t>Es gibt konfigurierbare Pflicht- und Erinnerungsfelder (z.B. einweisender Arzt, Hausarzt, Telefon).</t>
  </si>
  <si>
    <t>Eine standardisierte Etiketten- und Armband-Ausgabe ist möglich.</t>
  </si>
  <si>
    <t>Eine dedarfsgerechte Formulardrucksteuerung (Vermeidung unnötiger Ausdrucke) wird angeboten.</t>
  </si>
  <si>
    <t>Eine strukturierte Leistungsdokumentation (z.B. EKG) für die ambulante bzw. Privatabrechnung ist möglich.</t>
  </si>
  <si>
    <t>Ein Belegungs- und Bettenmanagement mit ärztlicher Vortriage stationärer Dringlichkeiten (heute/diese Woche/geplant) ist Teil der Lösung.</t>
  </si>
  <si>
    <t>Die Nutzbarkeit für Nacht-, Bereitschafts- und Vertretungsdienste ist möglich.</t>
  </si>
  <si>
    <t>Behandlungsplanung, Anordnungen und Order Entry</t>
  </si>
  <si>
    <t>Diagnostische, therapeutische, pflegerische und organisatorische Anordnungen werden erstellt, verwaltet und nachverfolgt.</t>
  </si>
  <si>
    <t>Elektronische Order-Entry-Verfahren (Labor, Radiologie, Pathologie, therapeutische Maßnahmen, Medikamente u.a.) werden unterstützt.</t>
  </si>
  <si>
    <t>Die Integration der diagnostischen und therapeutischen Subsysteme (u.a. Opus::L, Syngo/Syngo Share, Pathologie, GE CHA PDMS/Anästhesie, Nephro 7, Pyxis, MEDICONNECT) in die Anordnungs- und Behandlungsprozesse wird unterstützt.</t>
  </si>
  <si>
    <t>Standardisierte Behandlungspfade, Leistungspakete, Anordnungsschemata und Favoritenlisten werden unterstützt.</t>
  </si>
  <si>
    <t>Angeforderte Leistungen werden gesteuert, priorisiert und nachverfolgt (Statusrückmeldungen, Bearbeitungsstände, automatisierte Benachrichtigungen).</t>
  </si>
  <si>
    <t>Regelbasierte Prüfungen, Entscheidungsunterstützungen, Eskalationen und automatisierte Prozessschritte werden in den Anordnungsprozessen unterstützt.</t>
  </si>
  <si>
    <t>Die Zusammenarbeit zwischen anfordernden Bereichen, Leistungserbringern und unterstützenden Diensten wird unterstützt.</t>
  </si>
  <si>
    <t>Radiologische Untersuchungen werden über einen standardisierten, eindeutigen Untersuchungs-Code (z.B. LOINC oder RSNA-RadLex-Playbook) angefordert; der Code unterstützt die automatische Zuordnung im RIS und die Abrechnung.</t>
  </si>
  <si>
    <t>Mit der Anforderung werden verpflichtende Angaben (klinische Fragestellung, Dringlichkeit, Station, ambulant/stationär) sowie der anfordernde Arzt inkl. Kontaktdaten automatisch und verpflichtend erfasst.</t>
  </si>
  <si>
    <t>Eine leitlinienbasierte Angemessenheitsprüfung (Ansatz wie ESR iGuide) schlägt Modalität und Protokoll vor und warnt vor Doppel- oder Fehlanforderungen.</t>
  </si>
  <si>
    <t>Anordnungen werden KI-gestützt aus Freitext oder Diktat in strukturierte Anordnungen mit ärztlicher Bestätigung überführt (auch für Konsil- und OP-Anmeldungen).</t>
  </si>
  <si>
    <t>Termin- und Ressourcenmanagement</t>
  </si>
  <si>
    <t>Einzel-, Serien- und Gruppentermine werden geplant, verwaltet, geändert und nachverfolgt.</t>
  </si>
  <si>
    <t>Bereichsübergreifende Terminplanung für ambulante, stationäre, diagnostische, therapeutische und administrative Prozesse wird unterstützt.</t>
  </si>
  <si>
    <t>Räume, Geräte, Personal, Behandlungskapazitäten und weitere Ressourcen werden geplant, reserviert und überwacht.</t>
  </si>
  <si>
    <t>Terminabhängigkeiten, -verkettungen, Priorisierungen, Wartelisten, Terminserien und kurzfristige Umplanungen werden unterstützt.</t>
  </si>
  <si>
    <t>Termininformationen werden in Patientenakte, klinischen Arbeitsplatz, Ambulanzprozesse, Order Entry und weitere Behandlungsprozesse integriert.</t>
  </si>
  <si>
    <t>Bestehende Termin- und Ressourcenmanagementlösungen sowie angebundene Subsysteme werden integriert.</t>
  </si>
  <si>
    <t>Benachrichtigung, Kommunikation und Koordination von Terminen gegenüber Patienten, internen Bereichen und externen Beteiligten werden unterstützt.</t>
  </si>
  <si>
    <t>Ein KIS-Buchungsmodul führt den hausinternen Geräte-Kalender (MRT, Intervention, ASV-Ambulanzen) mit festen, kanaltrennenden Zeitfenstern und schließt Doppelbelegungen aus.</t>
  </si>
  <si>
    <t>Das System schlägt passende Slots vor (Untersuchungsdauer, Vorbereitung, Dringlichkeit, Geräteverfügbarkeit); die ambulante Buchung externer Partner ist mit dem RIS verzahnt.</t>
  </si>
  <si>
    <t>Der Patiententransport wird in die Terminsteuerung einbezogen (Wartezeiten, automatisierte Transportaufträge); eine KI-gestützte No-Show- und Auslastungsprognose optimiert die Planung.</t>
  </si>
  <si>
    <t>Konsile und interdisziplinäre Zusammenarbeit</t>
  </si>
  <si>
    <t>Konsile können angefordert, bearbeitet, dokumentiert und nachverfolgt werden.</t>
  </si>
  <si>
    <t>Die Zusammenarbeit zwischen medizinischen, pflegerischen, therapeutischen und weiteren Berufsgruppen wird unterstützt.</t>
  </si>
  <si>
    <t>Konsilanforderungen, Rückmeldungen und Empfehlungen werden in der Patientenakte dokumentiert und bereitgestellt.</t>
  </si>
  <si>
    <t>Konsile werden gesteuert, priorisiert und nachverfolgt (Statusinformationen, Fristen, Bearbeitungsstände).</t>
  </si>
  <si>
    <t>Automatisierte und regelbasierte Konsilprozesse mit entsprechenden Benachrichtigungen und Workflowsteuerungen werden unterstützt.</t>
  </si>
  <si>
    <t>Die Zusammenarbeit mit spezialisierten Bereichen sowie externen Leistungserbringern und Versorgungspartnern wird unterstützt.</t>
  </si>
  <si>
    <t>Tumorboards und radiologische Konsile mit direkter Einbindung von Bildern und Befunden werden unterstützt.</t>
  </si>
  <si>
    <t>Demonstrations- und Fallbesprechungslisten werden zusammengestellt; Konsile werden regelbasiert mit Bildkontext ausgelöst.</t>
  </si>
  <si>
    <t>Labor und Labordiagnostik</t>
  </si>
  <si>
    <t>Laborleistungen können angefordert, verwaltet und nachverfolgt werden.</t>
  </si>
  <si>
    <t>Das Laborinformationssystem Opus::L wird in die klinischen und administrativen Prozesse integriert.</t>
  </si>
  <si>
    <t>Laborbefunde, Messwerte und Verlaufsinformationen werden in Patientenakte, klinischer Kurve und weiteren Arbeitsbereichen bereitgestellt.</t>
  </si>
  <si>
    <t>Befundbenachrichtigungen, Grenzwertüberwachungen, kritische Befunde und weitere laborbezogene Workflows werden unterstützt.</t>
  </si>
  <si>
    <t>Laborwerte unterstützen klinische Entscheidungsprozesse (Warnhinweise, Entscheidungsunterstützungen, regelbasierte Folgeaktionen, standardisierte Behandlungsprozesse).</t>
  </si>
  <si>
    <t>Mikrobiologische Befunde werden eingebunden, inkl. Warnungen und Vorschlägen bei Resistenzen und Überdosierungen sowie übersichtlicher Darstellung.</t>
  </si>
  <si>
    <t>Die Anforderungen des Transfusionsgesetzes (TFG) werden erfüllt (automatische Übernahme von Transfusionen in den Arztbrief, automatische Kodierung, Übermittlung und Dokumentation der Sicherungsaufklärung).</t>
  </si>
  <si>
    <t>Radiologie und bildgebende Diagnostik</t>
  </si>
  <si>
    <t>Radiologische und weitere bildgebende Untersuchungen können angefordert, verwaltet und nachverfolgt werden, inkl. Zusammenwirken mit einem führenden RIS.</t>
  </si>
  <si>
    <t>Die bestehenden radiologischen Systeme (insbesondere PACS Syngo und Syngo Share) sowie die strukturierte Befundung werden integriert.</t>
  </si>
  <si>
    <t>Radiologische Order-Entry-Prozesse mit standardisiert codierter Anforderung, klinischer Fragestellung, Priorisierung und korrekter Zuordnung (Patientenklasse, Station, Auftraggeber) werden unterstützt.</t>
  </si>
  <si>
    <t>Radiologische Befunde, Bilder und Verlaufsinformationen werden in Patientenakte und klinischem Arbeitsplatz bereitgestellt (Viewer-Direktaufruf, Kontextsynchronisation, Single Sign-On).</t>
  </si>
  <si>
    <t>Die rechtfertigende Indikation nach § 83 StrlSchG wird unterstützt (arztbezogenes Fachkunde-Register, Freigabe durch die Radiologie, Notfallregelung/Breaking-Glass).</t>
  </si>
  <si>
    <t>Befunde werden zuverlässig und überwacht in KIS und PACS zurückgeführt (Statusführung, Versionierung, formattreue Übernahme, Closed-Loop-Kommunikation kritischer Befunde).</t>
  </si>
  <si>
    <t>Radiologische Informationen werden in interdisziplinäre Abläufe (Tumorboards, Konsile, Demonstrationen) eingebunden und als strukturierte, kodierte Daten in die ePA überführt.</t>
  </si>
  <si>
    <t>Standortübergreifende und externe Zusammenarbeit wird unterstützt (Teleradiologie, Verbund mit Mandantentrennung, Zuweiser- und Patientenportal, TI-Anbindung).</t>
  </si>
  <si>
    <t>Die Terminierung erfolgt über ein KIS-Buchungsmodul für den hausinternen Geräte-Slot-Bestand inkl. ambulanter Selbstbuchung und prioritätsbasierter Steuerung terminloser Untersuchungen.</t>
  </si>
  <si>
    <t>Die radiologische Leistungserfassung unterstützt OPS-Kodierung und unterschiedliche Abrechnungswege; ein interventionelles Eingriffsmodul (Ablösung Torin) inkl. Materialerfassung und Registermeldungen wird abgebildet.</t>
  </si>
  <si>
    <t>Weitere bildgeführte Diagnostik und Interventionen außerhalb der Radiologie (insbesondere Sonografie und Endoskopie) werden vollständig abgebildet (automatisierte Befunderstellung, Leistungserfassung, Personal- und Materialdokumentation).</t>
  </si>
  <si>
    <t>Medikation, Arzneimitteltherapiesicherheit und Apotheke</t>
  </si>
  <si>
    <t>Arzneimitteltherapien können verordnet, geändert, freigegeben, dokumentiert und nachverfolgt werden.</t>
  </si>
  <si>
    <t>Die Systeme Zenzy, Pyxis, der Unit-Dose-Automat der Firma Willach sowie weitere apothekennahe Systeme können integriert werden.</t>
  </si>
  <si>
    <t>Verordnungen, Medikationspläne, Verabreichungen und Bedarfsmedikationen können in Patientenakte und klinischen Arbeitsbereichen bereitgestellt werden, inkl. automatischer Übernahme und Abgleich bestehender Medikationspläne (Medikationsanamnese).</t>
  </si>
  <si>
    <t>Die Arzneimitteltherapiesicherheit wird unterstützt (Wechselwirkungs-, Kontraindikations-, Allergie-, Dosierungs- und Doppelverordnungsprüfungen).</t>
  </si>
  <si>
    <t>Geschlossene und teilautomatisierte Medikationsprozesse (Unit-Dose-Verfahren, automatisierte Arzneimittelbereitstellung, Logistik) werden unterstützt.</t>
  </si>
  <si>
    <t>Das am Standort Potsdam vorhandene Unit-Dose-Verfahren der Firma Willach wird in die Medikations- und Versorgungsprozesse integriert.</t>
  </si>
  <si>
    <t>Standardisierte Medikationsschemata, Behandlungspfade und Therapieprotokolle (z.B. Insulin-/Diabetestherapie) werden unterstützt.</t>
  </si>
  <si>
    <t>Apotheken- und Verordnungsprozesse werden integriert (elektronische (Sammel-)Verordnungen aus BMP und ePA, Standardanordnungen/Anordnungs-„Baukästen“, Rezeptdruck und eRezept).</t>
  </si>
  <si>
    <t>Medikations- und Arzneimitteltherapieprozesse werden ausgewertet, analysiert und qualitätsgesichert.</t>
  </si>
  <si>
    <t>Pflegeplanung und Pflegedokumentation</t>
  </si>
  <si>
    <t>Pflegeplanung, Pflegedokumentation und Pflegeprozesssteuerung werden unterstützt.</t>
  </si>
  <si>
    <t>Pflegerelevante Informationen, Assessments, Risiken, Maßnahmen und Pflegeziele werden erfasst, verwaltet und ausgewertet.</t>
  </si>
  <si>
    <t>Pflegerische Dokumentationen, Verlaufsinformationen und Maßnahmen werden in Patientenakte und klinischer Kurve bereitgestellt.</t>
  </si>
  <si>
    <t>Standardisierte Pflegekonzepte, Pflegepfade, Pflegeklassifikationen und Assessmentstandards (z.B. NANDA, LEP, SPI, ePA-AC, fachspezifisch für Psychiatrie und Kinder-/Jugendmedizin), Expertenstandards, SOPs sowie Maßnahmenpakete (z.B. Normtag, prä-/post-OP-Tag) werden unterstützt.</t>
  </si>
  <si>
    <t>Pflegerische Assessments, Risikobewertungen, Screeningverfahren sowie daraus resultierende Folgeprozesse werden unterstützt.</t>
  </si>
  <si>
    <t>Die Zusammenarbeit zwischen Pflege, Ärztlichem Dienst, therapeutischen Berufsgruppen und weiteren Beteiligten wird unterstützt.</t>
  </si>
  <si>
    <t>Die mobile Nutzung der Pflegedokumentation sowie patientennahe Dokumentationsprozesse werden unterstützt.</t>
  </si>
  <si>
    <t>Die Lösung unterstützt den Bezug zur Personalbemessung (z.B. PPBV, PpUGV, PPP-RL) für Controlling und Statistik.</t>
  </si>
  <si>
    <t>Die Lösung unterstützt die Rechteverwaltung für Auszubildende, FSJ-Kräfte und Praktikanten mit häufigen Bereichswechseln.</t>
  </si>
  <si>
    <t>OP-Management und Anästhesie</t>
  </si>
  <si>
    <t>OP-Planung, OP-Koordination und Ressourcensteuerung (OP-Säle, Personal, Geräte u.a.) werden unterstützt.</t>
  </si>
  <si>
    <t>Präoperative, intraoperative und postoperative Prozesse werden inkl. Dokumentation und Nachverfolgung unterstützt.</t>
  </si>
  <si>
    <t>OP-Anmeldungen, Terminierungen, Priorisierungen, Verschiebungen und weitere organisatorische Prozesse werden unterstützt.</t>
  </si>
  <si>
    <t>Die bestehende Lösung GE CHA Anästhesie wird integriert (Datenaustausch, Prozessintegration, anästhesiologische Dokumentation und Arbeitsabläufe).</t>
  </si>
  <si>
    <t>Die Zusammenarbeit zwischen OP, Anästhesie, Stationen, Intensivbereichen und weiteren Organisationseinheiten wird unterstützt.</t>
  </si>
  <si>
    <t>Ein durchgängiger, medienbruchfreier Informationsfluss zwischen OP, Anästhesie, AOPZ und angebundenen Subsystemen wird sichergestellt; zeitkritische perioperative Informationen (z.B. OP-Freigaben, Anästhesie-, Labor-, Radiologiebefunde, Isolationsstatus) werden semantisch eindeutig und konsistent abgebildet.</t>
  </si>
  <si>
    <t>Der gesamte perioperative Prozess wird als zusammenhängender Workflow unterstützt (von OP-Anmeldung, Planung, präoperativer Risikoabschätzung, Freigaben und Checklisten-Vollständigkeitsprüfung bis Durchführung, Nachdokumentation und Rückmeldung) inkl. Echtzeit-Steuerung der OP-Auslastung.</t>
  </si>
  <si>
    <t>Zeitkritische Labor-, Radiologie- und Medikationsinformationen, sicherheitsrelevante Prüfungen (Allergien, Wechselwirkungen, Kontraindikationen, Dosierungen) und hygienerelevante Angaben (Isolationsstatus, MRSA-/MRE-Screening) werden ohne Systemwechsel im perioperativen Arbeitsplatz bereitgestellt, bei kritischen Befunden eskaliert und in Echtzeit zurückgemeldet.</t>
  </si>
  <si>
    <t>Standardisierte OP- und Anästhesieprozesse, Checklisten, Behandlungspfade und weitere qualitätsrelevante Verfahren werden unterstützt.</t>
  </si>
  <si>
    <t>Ein interventionelles Eingriffsmodul (u.a. Ablösung Torin) wird abgebildet (Eingriffsplanung, Ressourcensteuerung, strukturierte Dokumentation, patienten- und eingriffsbezogene Materialerfassung per Barcode/UDI mit Kopplung an Kodierung und Abrechnung).</t>
  </si>
  <si>
    <t>Die OP-Dokumentation wird automatisiert in Befundung und Arztbrief übernommen (inkl. Pflegeanordnungen aus dem OP-Protokoll sowie automatisierter Erstellung von OPS-Codes, ICD und OP-Bericht für ambulante, stationäre und intensivmedizinische Fälle).</t>
  </si>
  <si>
    <t>Standardisierte Zeitstempel werden im OP-Programm erfasst und verlässlich gefüllt; Auswertungen und Berichte aus dem OP-Bereich stehen zur Verfügung.</t>
  </si>
  <si>
    <t>Verbrauchs- und Preisinformationen werden mit Prozeduren verknüpft (z.B. zur Identifikation und Auswertung zusatzentgeltrelevanter OPS).</t>
  </si>
  <si>
    <t>Durchgängiger gemeinsamer Patienten-/Fallkontext über ambulant, stationär und AOPZ inkl. Fallwechsel und medienbruchfreier Verfügbarkeit intraoperativer Informationen (OP-Verlauf, Medikation, Anästhesieereignisse) im AOPZ ist möglich.</t>
  </si>
  <si>
    <t>Integration kliniknaher Logistik im OP-Kontext (Materialwirtschaft, Sterilgut, Einkauf, Implantatverwaltung) ist möglich.</t>
  </si>
  <si>
    <t>Robustheit der Schnittstellen bzw. Integrationsplattform gegenüber Fehlern und Verzögerungen in kritischen perioperativen Prozessen ist gegeben.</t>
  </si>
  <si>
    <t>Prozessuale Integration paralleler, heterogener Subsysteme (OP-Planung, Anästhesiedokumentation, Labor-, Aufklärungs- und Logistiksysteme) mit Aufgabenbearbeitung möglichst in einer Oberfläche ist sichergestellt.</t>
  </si>
  <si>
    <t>Vollständige Berücksichtigung klinisch-kritischer historischer Daten bei der Migration (insbesondere OP-Berichte) und Validierung aus Sicht klinischer Endanwender findet statt.</t>
  </si>
  <si>
    <t>Pflegerische präoperative Informationen, Checklisten und Risikobewertungen über Station, OP, Aufwachraum und ambulante OP-Bereiche stehen zur Verfügung.</t>
  </si>
  <si>
    <t>Intensivmedizin und PDMS-Integration</t>
  </si>
  <si>
    <t>Intensivmedizinische Behandlungsprozesse (Dokumentation, Informationsbereitstellung, klinische Prozesssteuerung) werden unterstützt.</t>
  </si>
  <si>
    <t>Das bestehende System GE CHA Clinical Care (PDMS) wird integriert (Datenaustausch, Prozessintegration, Bereitstellung intensivmedizinischer Informationen im KIS).</t>
  </si>
  <si>
    <t>Intensivmedizinische Dokumentationen, Messwerte, Beobachtungen, Therapien und Verlaufsinformationen werden in Patientenakte, klinischer Kurve und weiteren Arbeitsbereichen bereitgestellt.</t>
  </si>
  <si>
    <t>Interdisziplinäre Behandlungsprozesse zwischen Intensivstationen, Stationen, OP, Anästhesie, Notaufnahme und weiteren Bereichen werden unterstützt.</t>
  </si>
  <si>
    <t>Standardisierte intensivmedizinische Prozesse, Behandlungspfade, Checklisten und weitere qualitätsrelevante Verfahren werden unterstützt.</t>
  </si>
  <si>
    <t>Intensivmedizinische Informationen werden für klinische Entscheidungsprozesse, Übergaben und die sektorenübergreifende Zusammenarbeit bereitgestellt.</t>
  </si>
  <si>
    <t>Therapeuten und weitere Berufsgruppen</t>
  </si>
  <si>
    <t>Therapeutische, beratende und weitere unterstützende Berufsgruppen werden unterstützt.</t>
  </si>
  <si>
    <t>Therapeutische und unterstützende Leistungen können angefordert, geplant, terminiert, dokumentiert und nachverfolgt werden.</t>
  </si>
  <si>
    <t>Therapeutische Dokumentationen, Befunde, Empfehlungen, Assessments und Verlaufsinformationen können in der Patientenakte bereitgestellt und interdisziplinär genutzt werden.</t>
  </si>
  <si>
    <t>Physiotherapie, Ergotherapie, Logopädie, Psychologie, Sozialdienst, Ernährungsberatung, Casemanagement, Apotheke und weitere Berufsgruppen werden mit berufsgruppenspezifischen Arbeitsabläufen unterstützt.</t>
  </si>
  <si>
    <t>Die Zusammenarbeit zwischen therapeutischen Berufsgruppen, Ärztlichem Dienst, Pflege, Funktionsdienst und weiteren Beteiligten wird unterstützt.</t>
  </si>
  <si>
    <t>Standardisierte Assessments, Behandlungskonzepte, Therapiepläne und weitere fachspezifische Verfahren werden unterstützt.</t>
  </si>
  <si>
    <t>Berufsgruppenübergreifende Behandlungs- und Versorgungsprozesse inkl. Informationsübergabe zwischen den Berufsgruppen werden unterstützt.</t>
  </si>
  <si>
    <t>Psychiatrie, Psychosomatik und Kinder- und Jugendpsychiatrie</t>
  </si>
  <si>
    <t>Psychiatrische, psychosomatische sowie kinder- und jugendpsychiatrische Behandlungs- und Dokumentationsprozesse werden unterstützt.</t>
  </si>
  <si>
    <t>Psychiatrische und psychosomatische Assessments, Befunderhebungen, Behandlungsziele, Therapiepläne und Verlaufsdokumentationen werden unterstützt.</t>
  </si>
  <si>
    <t>Einzeltherapien, Gruppentherapien, therapeutische Maßnahmen sowie weitere multiprofessionelle Behandlungsangebote werden geplant, dokumentiert und nachverfolgt.</t>
  </si>
  <si>
    <t>Stationäre, tagesklinische, ambulante und stationsäquivalente psychiatrische bzw. psychosomatische Versorgungsformen werden unterstützt.</t>
  </si>
  <si>
    <t>Interdisziplinäre Behandlungsprozesse zwischen Ärztlichem Dienst, Pflege, Psychologen, Therapeuten, Sozialdienst und weiteren Berufsgruppen werden unterstützt.</t>
  </si>
  <si>
    <t>Psychiatrische, psychosomatische und kinder- und jugendpsychiatrische Dokumentationen, Assessments und Verlaufsdaten werden in der Patientenakte bereitgestellt und berechtigungsgesteuert genutzt.</t>
  </si>
  <si>
    <t>Besondere Datenschutz-, Vertraulichkeits- und Berechtigungskonzepte für psychiatrische und psychosomatische Behandlungsdaten werden unterstützt.</t>
  </si>
  <si>
    <t>Fachspezifische Dokumentation und Spezialanwendungen</t>
  </si>
  <si>
    <t>Spezialisierte medizinische Fachbereiche und deren fachspezifische Dokumentations- und Behandlungsprozesse werden unterstützt.</t>
  </si>
  <si>
    <t>Bestehende Fachanwendungen (insbesondere Nephro 7, Pathologie sowie weitere) werden in die klinischen und administrativen Prozesse integriert.</t>
  </si>
  <si>
    <t>Fachspezifische Dokumentationen, Befunde, Verlaufsinformationen und Behandlungsergebnisse werden in der Patientenakte bereitgestellt und interdisziplinär genutzt.</t>
  </si>
  <si>
    <t>Strukturierte Fachdokumentationen, Spezialverfahren, Registeranforderungen und weitere fachspezifische Prozesse werden unterstützt.</t>
  </si>
  <si>
    <t>Die bereichsübergreifende Zusammenarbeit zwischen Spezialbereichen und den übrigen klinischen Organisationseinheiten wird unterstützt.</t>
  </si>
  <si>
    <t>Fachspezifische Daten werden für Auswertungen, Qualitätssicherungsverfahren, Register und weitere klinische Anforderungen bereitgestellt.</t>
  </si>
  <si>
    <t>Die Lösung ist um zukünftige Fachanwendungen, Spezialverfahren und fachspezifische Anforderungen erweiterbar.</t>
  </si>
  <si>
    <t>Funktionsdiagnostik- und Fachsysteme (z.B. Lungenfunktion, EKG, EEG, Schlafmedizin) werden angebunden; fachspezifische Dokumentation weiterer Bereiche (z.B. Pädiatrie, sozialpädiatrische Nachsorge/SPZ) inkl. Übernahme von Messwerten und Befunden in die zentrale Patientenakte wird unterstützt.</t>
  </si>
  <si>
    <t>Die geriatrische Versorgung wird unterstützt, insbesondere ein integriertes Geriatriemodul mit strukturiertem geriatrischem Assessment und interdisziplinärer Therapieplanung.</t>
  </si>
  <si>
    <t>Hygiene und Infektionsmanagement</t>
  </si>
  <si>
    <t>Hygienische und infektiologische Prozesse werden unterstützt.</t>
  </si>
  <si>
    <t>Infektionen, Erreger, Isolationsmaßnahmen und weitere hygienerelevante Sachverhalte werden erfasst, gekennzeichnet, überwacht und nachverfolgt; die Anbindung an übliche Surveillance-Software (z.B. HYBASE) erfolgt über HL7.</t>
  </si>
  <si>
    <t>Hygienerelevante Informationen, Warnhinweise, Statuskennzeichnungen und Maßnahmen werden in Patientenakte, klinischen Arbeitsplätzen und weiteren Prozessen bereitgestellt.</t>
  </si>
  <si>
    <t>Hygienische Screening-, Überwachungs- und Präventionsmaßnahmen werden unterstützt.</t>
  </si>
  <si>
    <t>Regelbasierte Warnungen, Benachrichtigungen, Eskalationen und weitere hygienebezogene Workflows werden unterstützt.</t>
  </si>
  <si>
    <t>Die Zusammenarbeit zwischen Hygiene, Infektiologie, Pflege, Ärztlichem Dienst, Labor und weiteren Bereichen wird unterstützt.</t>
  </si>
  <si>
    <t>Meldeverfahren, Auswertungen und Surveillance-Prozesse werden unterstützt; das DEMIS-Portal des RKI zur ärztlichen Meldepflicht wird integriert.</t>
  </si>
  <si>
    <t>Das Antibiotic Stewardship (ABS) wird unterstützt (Erfassung/Auswertung des Antibiotikaverbrauchs, Übermittlung an die Antibiotika-Resistenz-Surveillance/ARS des RKI).</t>
  </si>
  <si>
    <t>Onkologie und Tumorboards</t>
  </si>
  <si>
    <t>Die Tumordokumentation (integriert oder über ein Fachsystem wie celsius37), die unterstützten Tumorentitäten sowie die Kompatibilität mit OncoBox sind dargestellt.</t>
  </si>
  <si>
    <t>Zertifizierungsanforderungen und klinische Krebsregister werden unterstützt.</t>
  </si>
  <si>
    <t>Tumorkonferenzen, Therapie- und Nachsorgeverläufe werden dokumentiert und extern versandt.</t>
  </si>
  <si>
    <t>Tumorboards werden unterstützt, einschließlich Beschlussdokumentation und Wiedervorlagen.</t>
  </si>
  <si>
    <t>Die automatisierte Meldung an Krebsregister inkl. Schnittstellen und Vollständigkeitsprüfungen wird unterstützt.</t>
  </si>
  <si>
    <t>Qualitäts-, Zertifizierungs- und generische Auswertungsmöglichkeiten stehen zur Verfügung.</t>
  </si>
  <si>
    <t>Die onkologische Systemtherapie wird unterstützt (Anforderung, Protokoll- und Freigabesteuerung der Chemotherapie mit Anbindung des Protokollsystems Zenzy; strukturierte Übernahme strahlentherapeutischer Befunde aus Aria in Patientenakte und Arztbrief).</t>
  </si>
  <si>
    <t>Ein ambulantes Onkologiemodul unterstützt die Termin- und Ressourcenplanung (inkl. Belegung der Chemotherapieplätze) sowie die Interkonnektivität zum ambulanten Bereich und zur ePA (u.a. Medikationsplan, Arztbriefe).</t>
  </si>
  <si>
    <t>Konkrete Liste der unterstützten Tumorentitäten.</t>
  </si>
  <si>
    <t>Detaillierte OncoBox-Kompatibilität.</t>
  </si>
  <si>
    <t>Spezifische Zertifizierungsberichte und -verfahren.</t>
  </si>
  <si>
    <t>Strukturierte Verlaufs-, Therapie- und Nachsorgedokumentation im Detail.</t>
  </si>
  <si>
    <t>Benchmark- und generische Auswertungen (z.B. nach Patientengruppen, OP-Verfahren).</t>
  </si>
  <si>
    <t>Qualitätssicherung, Register und Meldesysteme</t>
  </si>
  <si>
    <t>Interne (einschließlich anonymes Fehlermeldewesen/CIRS mit rechtssicherer Anonymisierung) und externe Qualitätssicherungsverfahren sowie qualitätsrelevante Dokumentationsprozesse werden unterstützt.</t>
  </si>
  <si>
    <t>Daten für gesetzliche Qualitätssicherungsverfahren, Register, Zertifizierungen und weitere externe Nachweisverfahren werden bereitgestellt.</t>
  </si>
  <si>
    <t>Qualitätsrelevante Informationen, Kennzahlen und Auswertungen werden bereitgestellt.</t>
  </si>
  <si>
    <t>Klinische Register, Tumordokumentationen und Fachregister (z.B. Trauma Register DGU, ISAR, GERDA) sowie weitere Melde- und Dokumentationsanforderungen werden unterstützt, auch unter Einbezug von Daten aus angebundenen Subsystemen.</t>
  </si>
  <si>
    <t>Gesetzliche und behördliche Meldeverfahren sowie weitere externe Berichtspflichten werden unterstützt.</t>
  </si>
  <si>
    <t>Daten aus unterschiedlichen klinischen und administrativen Quellen werden für Qualitätssicherungs-, Register- und Meldeprozesse zusammengeführt.</t>
  </si>
  <si>
    <t>Meldungen, Auswertungen und Datenlieferungen werden automatisiert, plausibilisiert und qualitätsgesichert.</t>
  </si>
  <si>
    <t>Gesetzliche Qualitätssicherungsdokumentationen (eQS) werden automatisiert aus der Behandlungsdokumentation befüllt; Doppeldokumentationen werden vermieden und offene Bögen über ein Fristen- und Erinnerungsmanagement nachverfolgt.</t>
  </si>
  <si>
    <t>Die Lösung überwacht regelbasiert Qualitäts- und Personalvorgaben (z.B. Mindestmengen, Personaluntergrenzen), warnt bei drohenden Verstößen und unterstützt Patientensicherheitsindikatoren (PSI) sowie freiwillige Qualitätsmessverfahren (z.B. IQM) aus Routinedaten.</t>
  </si>
  <si>
    <t>Registermeldungen (z.B. DeGIR) werden teilautomatisiert aus der Eingriffsdokumentation erzeugt.</t>
  </si>
  <si>
    <t>Dosisdaten und radiologische Qualitätskennzahlen (z.B. Durchlaufzeiten) werden aus dem Behandlungsprozess bereitgestellt.</t>
  </si>
  <si>
    <t>Native Schnittstelle zum konkreten QS-Programm (z.B. Qsmed/solventum) inkl. Transportwege (KV-SafeNet/KIM) ist vorhanden.</t>
  </si>
  <si>
    <t>eQS-Bogenmechanik (manueller Aufruf, Freigabe → Export → automatischer Rück-Import, Statusverarbeitung) wird unterstützt.</t>
  </si>
  <si>
    <t>G-BA-XML-Export inkl. Validierungsmodul (Qualitätsbericht § 137 SGB V) ist möglich.</t>
  </si>
  <si>
    <t>Konkrete Indikatoren-/KPI-Listen (IQM-Indikatoren, PSI nach AHRQ/WHO, Sturz-/Dekubitus-/Delir-/Sepsis-/CLABSI-/CAUTI-Raten, Liegedauer, Wiederaufnahme, WHO-OP-Checkliste).</t>
  </si>
  <si>
    <t>Register-Funktionskatalog sowie konkrete Liste der Register und Zertifizierungen (Anlage).</t>
  </si>
  <si>
    <t>Telemedizin und sektorübergreifende Versorgung</t>
  </si>
  <si>
    <t>Telemedizinische Anwendungsfälle und digitale Versorgungsprozesse innerhalb und außerhalb des Klinikums werden unterstützt.</t>
  </si>
  <si>
    <t>Die Zusammenarbeit mit niedergelassenen Ärzten, MVZ, Pflegeeinrichtungen, Rehabilitationskliniken, Rettungsdiensten und weiteren externen Leistungserbringern wird unterstützt.</t>
  </si>
  <si>
    <t>Medizinische Informationen, Dokumente und Befunde werden sektorenübergreifend bereitgestellt und ausgetauscht.</t>
  </si>
  <si>
    <t>Digitale Überleitungs-, Entlass-, Nachsorge- und weitere sektorenübergreifende Behandlungsprozesse werden unterstützt.</t>
  </si>
  <si>
    <t>Telemedizinische Konsile, Fallbesprechungen und weitere kooperative Behandlungsprozesse werden unterstützt.</t>
  </si>
  <si>
    <t>Bestehende Lösungen für digitale Kommunikation, Zusammenarbeit und Überleitung (insbesondere MBIts und Recare) werden integriert.</t>
  </si>
  <si>
    <t>Datenschutz, Informationssicherheit und Nachvollziehbarkeit bei telemedizinischen und sektorübergreifenden Prozessen werden gewährleistet.</t>
  </si>
  <si>
    <t>Das radiologische Patienten- und Zuweiserportal wird angebunden, sodass Patienten und Zuweiser aus dem KIS heraus Zugriff auf freigegebene Bilddaten und Befunde erhalten.</t>
  </si>
  <si>
    <t>Die standortübergreifende Teleradiologie (inkl. zeit- und standortabhängiger Steuerung), die Anbindung externer RIS (RIS-zu-RIS) und der sichere Bild- und Befundaustausch werden unterstützt.</t>
  </si>
  <si>
    <t>Die Lösung unterstützt stationäre psychiatrische Versorgungsformen.</t>
  </si>
  <si>
    <t>Die Lösung unterstützt tagesklinische psychiatrische Versorgungsformen.</t>
  </si>
  <si>
    <t>Die Lösung unterstützt ambulante psychiatrische Versorgungsformen.</t>
  </si>
  <si>
    <t>Die Lösung unterstützt stationsäquivalente Behandlungsformen.</t>
  </si>
  <si>
    <t>Die Lösung unterstützt die Zusammenarbeit zwischen Ärztlichem Dienst, Pflege, Psychologen, Therapeuten und Sozialdienst.</t>
  </si>
  <si>
    <t>Psychiatrische Dokumentationen können innerhalb der Patientenakte bereitgestellt werden.</t>
  </si>
  <si>
    <t>Psychosomatische Dokumentationen können innerhalb der Patientenakte bereitgestellt werden.</t>
  </si>
  <si>
    <t>Therapieinformationen können innerhalb der Patientenakte bereitgestellt werden.</t>
  </si>
  <si>
    <t>Verlaufsdaten können berechtigungsgesteuert bereitgestellt werden.</t>
  </si>
  <si>
    <t>Die Lösung unterstützt besondere Datenschutzkonzepte für psychiatrische Behandlungsdaten.</t>
  </si>
  <si>
    <t>Die Lösung unterstützt besondere Vertraulichkeitskonzepte für psychiatrische Behandlungsdaten.</t>
  </si>
  <si>
    <t>Die Lösung unterstützt besondere Berechtigungskonzepte für psychiatrische Behandlungsdaten.</t>
  </si>
  <si>
    <t>Die Lösung unterstützt spezialisierte medizinische Fachbereiche.</t>
  </si>
  <si>
    <t>Die Lösung unterstützt fachspezifische Dokumentationsprozesse.</t>
  </si>
  <si>
    <t>Die Lösung unterstützt fachspezifische Behandlungsprozesse.</t>
  </si>
  <si>
    <t>Die Lösung unterstützt die Integration von Nephro 7.</t>
  </si>
  <si>
    <t>Die Lösung unterstützt die Integration von Pathologiesystemen.</t>
  </si>
  <si>
    <t>Die Lösung unterstützt die Integration weiterer fachspezifischer Systeme.</t>
  </si>
  <si>
    <t>Fachspezifische Dokumentationen können innerhalb der Patientenakte bereitgestellt werden.</t>
  </si>
  <si>
    <t>Fachspezifische Befunde können innerhalb der Patientenakte bereitgestellt werden.</t>
  </si>
  <si>
    <t>Fachspezifische Verlaufsinformationen können innerhalb der Patientenakte bereitgestellt werden.</t>
  </si>
  <si>
    <t>Die Lösung unterstützt strukturierte Fachdokumentationen.</t>
  </si>
  <si>
    <t>Die Lösung unterstützt Spezialverfahren.</t>
  </si>
  <si>
    <t>Die Lösung unterstützt Registeranforderungen.</t>
  </si>
  <si>
    <t>Die Lösung unterstützt weitere fachspezifische Prozesse.</t>
  </si>
  <si>
    <t>Die Lösung unterstützt die bereichsübergreifende Zusammenarbeit zwischen Spezialbereichen und weiteren klinischen Organisationseinheiten.</t>
  </si>
  <si>
    <t>Fachspezifische Daten können für Auswertungen bereitgestellt werden.</t>
  </si>
  <si>
    <t>Fachspezifische Daten können für Qualitätssicherungsverfahren bereitgestellt werden.</t>
  </si>
  <si>
    <t>Fachspezifische Daten können für Register bereitgestellt werden.</t>
  </si>
  <si>
    <t>Die Lösung kann um zukünftige Fachanwendungen erweitert werden.</t>
  </si>
  <si>
    <t>Die Lösung kann um zukünftige Spezialverfahren erweitert werden.</t>
  </si>
  <si>
    <t>Die Lösung kann um zukünftige fachspezifische Anforderungen erweitert werden.</t>
  </si>
  <si>
    <t>Die Lösung unterstützt hygienische Prozesse.</t>
  </si>
  <si>
    <t>Die Lösung unterstützt infektiologische Prozesse.</t>
  </si>
  <si>
    <t>Die Lösung unterstützt die Erfassung von Infektionen.</t>
  </si>
  <si>
    <t>Die Lösung unterstützt die Erfassung von Erregern.</t>
  </si>
  <si>
    <t>Die Lösung unterstützt die Erfassung von Isolationsmaßnahmen.</t>
  </si>
  <si>
    <t>Die Lösung unterstützt die Kennzeichnung hygienerelevanter Sachverhalte.</t>
  </si>
  <si>
    <t>Die Lösung unterstützt die Überwachung hygienerelevanter Sachverhalte.</t>
  </si>
  <si>
    <t>Die Lösung unterstützt die Nachverfolgung hygienierelevanter Sachverhalte.</t>
  </si>
  <si>
    <t>Hygienierelevante Informationen können innerhalb der Patientenakte bereitgestellt werden.</t>
  </si>
  <si>
    <t>Warnhinweise können innerhalb klinischer Arbeitsplätze bereitgestellt werden.</t>
  </si>
  <si>
    <t>Statuskennzeichnungen können innerhalb klinischer Arbeitsplätze bereitgestellt werden.</t>
  </si>
  <si>
    <t>Die Lösung unterstützt hygienische Screeningmaßnahmen.</t>
  </si>
  <si>
    <t>Die Lösung unterstützt hygienische Überwachungsmaßnahmen.</t>
  </si>
  <si>
    <t>Die Lösung unterstützt hygienische Präventionsmaßnahmen.</t>
  </si>
  <si>
    <t>Die Lösung unterstützt regelbasierte Warnungen.</t>
  </si>
  <si>
    <t>Die Lösung unterstützt hygienebezogene Benachrichtigungen.</t>
  </si>
  <si>
    <t>Die Lösung unterstützt hygienebezogene Eskalationen.</t>
  </si>
  <si>
    <t>Die Lösung unterstützt hygienebezogene Workflowprozesse.</t>
  </si>
  <si>
    <t>Die Lösung unterstützt die Zusammenarbeit zwischen Hygiene, Infektiologie, Pflege, Ärztlichem Dienst und Labor.</t>
  </si>
  <si>
    <t>Die Lösung unterstützt Meldeverfahren.</t>
  </si>
  <si>
    <t>Die Lösung unterstützt Auswertungen im Hygiene- und Infektionsmanagement.</t>
  </si>
  <si>
    <t>Die Lösung unterstützt Surveillance-Prozesse.</t>
  </si>
  <si>
    <t>Die Lösung unterstützt gesetzliche Anforderungen im Hygiene- und Infektionsmanagement.</t>
  </si>
  <si>
    <t>Die Lösung unterstützt organisatorische Anforderungen im Hygiene- und Infektionsmanagement.</t>
  </si>
  <si>
    <t>Die Lösung unterstützt interne Qualitätssicherungsverfahren.</t>
  </si>
  <si>
    <t>Die Lösung unterstützt externe Qualitätssicherungsverfahren.</t>
  </si>
  <si>
    <t>Die Lösung unterstützt qualitätsrelevante Dokumentationsprozesse.</t>
  </si>
  <si>
    <t>Daten können für gesetzliche Qualitätssicherungsverfahren bereitgestellt werden.</t>
  </si>
  <si>
    <t>Daten können für Register bereitgestellt werden.</t>
  </si>
  <si>
    <t>Daten können für Zertifizierungen bereitgestellt werden.</t>
  </si>
  <si>
    <t>Daten können für weitere externe Nachweisverfahren bereitgestellt werden.</t>
  </si>
  <si>
    <t>Qualitätsrelevante Informationen können bereitgestellt werden.</t>
  </si>
  <si>
    <t>Kennzahlen können bereitgestellt werden.</t>
  </si>
  <si>
    <t>Auswertungen können bereitgestellt werden.</t>
  </si>
  <si>
    <t>Die Lösung unterstützt klinische Register.</t>
  </si>
  <si>
    <t>Die Lösung unterstützt Tumordokumentationen.</t>
  </si>
  <si>
    <t>Die Lösung unterstützt Fachregister.</t>
  </si>
  <si>
    <t>Die Lösung unterstützt weitere fachspezifische Melde- und Dokumentationsanforderungen.</t>
  </si>
  <si>
    <t>Die Lösung unterstützt gesetzliche Meldeverfahren.</t>
  </si>
  <si>
    <t>Die Lösung unterstützt behördliche Meldeverfahren.</t>
  </si>
  <si>
    <t>Die Lösung unterstützt weitere externe Berichtspflichten.</t>
  </si>
  <si>
    <t>Daten aus unterschiedlichen klinischen Quellen können zusammengeführt werden.</t>
  </si>
  <si>
    <t>Daten aus unterschiedlichen administrativen Quellen können zusammengeführt werden.</t>
  </si>
  <si>
    <t>Die Lösung unterstützt die Automatisierung von Meldungen.</t>
  </si>
  <si>
    <t>Die Lösung unterstützt die Plausibilisierung von Meldungen.</t>
  </si>
  <si>
    <t>Die Lösung unterstützt die Qualitätssicherung von Meldungen.</t>
  </si>
  <si>
    <t>Die Lösung unterstützt die Automatisierung von Datenlieferungen.</t>
  </si>
  <si>
    <t>Patientenaufnahme und Fallmanagement</t>
  </si>
  <si>
    <t>Das Konzept zur administrativen Patientenaufnahme sowie zur Führung stationärer, teilstationärer, ambulanter und weiterer Fallarten ist dargestellt.</t>
  </si>
  <si>
    <t>Patienten-, Fall- und Bewegungsdaten werden erfasst, verwaltet und organisationsübergreifend genutzt.</t>
  </si>
  <si>
    <t>Wiederaufnahmen, Rückverlegungen, Fallzusammenführungen, Fallkorrekturen und Fallstornierungen werden unterstützt.</t>
  </si>
  <si>
    <t>Dubletten werden vermieden und behandelt; eine konsistente Patienten- und Fallidentifikation ist sichergestellt.</t>
  </si>
  <si>
    <t>Wahlleistungsprozesse (Erfassung, Verwaltung, Dokumentation und Nachverfolgung von Wahlleistungsvereinbarungen, Wahlarztleistungen und wahlleistungsbezogenen Patienteninformationen) werden unterstützt.</t>
  </si>
  <si>
    <t>Administrative Prozesse werden mit klinischen, pflegerischen und abrechnungsrelevanten Prozessen integriert.</t>
  </si>
  <si>
    <t>Bei Aufnahme und Check-in werden Identität, Versichertenstatus, Indikation bzw. Überweisung sowie sicherheitsrelevante Angaben (z.B. Nierenfunktion, Allergien, Schwangerschaft, Implantate) strukturiert erfasst.</t>
  </si>
  <si>
    <t>Die korrekte Unterscheidung ambulant/stationär und die richtige Stationszuordnung sind sichergestellt.</t>
  </si>
  <si>
    <t>Abgeschlossene Fälle und geplante, noch nicht angetretene Aufnahmen (Planpatienten) werden gegen unbeabsichtigte abrechnungsrelevante Nacherfassung gesichert; kontrollierte Korrekturvorgänge sind davon abgegrenzt.</t>
  </si>
  <si>
    <t>Patientenadministration und Stammdatenmanagement</t>
  </si>
  <si>
    <t>Das Konzept zur Verwaltung von Patienten-, Kostenträger-, Organisations- und weiteren administrativen Stammdaten ist dargestellt.</t>
  </si>
  <si>
    <t>Stammdaten werden gepflegt, qualitätsgesichert und organisationsübergreifend bereitgestellt.</t>
  </si>
  <si>
    <t>Änderungen und Historisierungen administrativer Stammdaten werden im laufenden Aufnahme- und Fallbetrieb nachvollziehbar dokumentiert.</t>
  </si>
  <si>
    <t>Die Konsistenz administrativer Stammdaten über alle beteiligten Systeme hinweg ist sichergestellt.</t>
  </si>
  <si>
    <t>Administrative Patientenprozesse (Aufnahme, Verlegung, Entlassung und weitere Fallprozesse) werden unterstützt.</t>
  </si>
  <si>
    <t>Betten-, Belegungs- und Kapazitätsmanagement inkl. Zimmer-/Stationsbelegung, Stammdatenpflege der Bettenkapazitäten, interdisziplinärer Stationsbelegung und selbstständiger Pflege des Organisationsbaums durch das Krankenhaus werden unterstützt.</t>
  </si>
  <si>
    <t>Unterschiedliche Tarif- und Kostenträgerkonstellationen (gesetzlich, privatärztlich, Wahlleistung) werden innerhalb desselben Falles widerspruchsfrei abgebildet und bei Tarifwechsel korrekt fortgeführt.</t>
  </si>
  <si>
    <t>Unversicherte und Selbstzahler-Aufnahmen werden unterschieden, täglich nachgehalten und transparent dargestellt, inkl. fallübergreifender Hinweise auf offene Klärbedarfe über eine Kommunikationslösung im KIS.</t>
  </si>
  <si>
    <t>Verlegungsprozesse, Bettensperrungen, Isolationsanforderungen und weitere Maßnahmen des Patientenfluss- und Kapazitätsmanagements werden unterstützt.</t>
  </si>
  <si>
    <t>Bei Aktenanforderungen nach BGB und DSGVO wird die vollständige Aktenzusammenstellung und -herausgabe transparent und nachvollziehbar unterstützt, inkl. Dokumentation, wer wann warum die Fallakte zusammengestellt und an wen versandt hat.</t>
  </si>
  <si>
    <t>Leistungserfassung</t>
  </si>
  <si>
    <t>Das Konzept zur Erfassung stationärer, ambulanter und weiterer abrechnungsrelevanter Leistungen ist dargestellt.</t>
  </si>
  <si>
    <t>Leistungen aus klinischen, pflegerischen, diagnostischen und administrativen Prozessen werden automatisiert oder unterstützt übernommen.</t>
  </si>
  <si>
    <t>Vollständigkeit, Plausibilität und Nachvollziehbarkeit der Leistungserfassung sind sichergestellt.</t>
  </si>
  <si>
    <t>Prüfmechanismen, Hinweise und Auswertungen zur Sicherung der Leistungsdokumentation werden unterstützt.</t>
  </si>
  <si>
    <t>Leistungserfassungsprozesse werden mit Kodierung, Medizincontrolling und Abrechnung verzahnt.</t>
  </si>
  <si>
    <t>Die durchgängige, nachvollziehbare Verarbeitung abrechnungsrelevanter Daten inkl. Dokumentation der Datenflüsse für Prüf- und Nachweiszwecke und Validierung der fachlichen Vollständigkeit der Datenübergabe wird unterstützt.</t>
  </si>
  <si>
    <t>Je klinischem Funktionsbereich steht eine Aufstellung der abrechnungs- und controllingrelevanten Daten inkl. qualitätsgesicherter Erfassung und revisionssicherer Übergabe an nachgelagerte Systeme zur Verfügung.</t>
  </si>
  <si>
    <t>Für den Cloud-Betrieb liegen Zertifikats- bzw. Konformitätsnachweise vor (u.a. ISO 27001, BSI C5 Typ 2).</t>
  </si>
  <si>
    <t>Kodierung und Medizincontrolling</t>
  </si>
  <si>
    <t>siehe Schwerpunkt Abrechnung 11.1</t>
  </si>
  <si>
    <t>Abrechnung stationär</t>
  </si>
  <si>
    <t>Abrechnung ambulant</t>
  </si>
  <si>
    <t>siehe Schwerpunkt Abrechnung 11.2</t>
  </si>
  <si>
    <t>Entlassmanagement und Überleitungsprozesse</t>
  </si>
  <si>
    <t>Das Konzept zum Entlassmanagement und zur sektorübergreifenden Überleitung ist dargestellt, inkl. Verknüpfung vor- und nachstationärer Behandlungsfälle mit dem vollstationären Aufenthalt und korrekter Entgeltabrechnung.</t>
  </si>
  <si>
    <t>Medizinische, pflegerische, organisatorische und administrative Aufgaben werden im Entlassprozess koordiniert.</t>
  </si>
  <si>
    <t>Interne und externe Beteiligte werden in die Entlass- und Überleitungsprozesse eingebunden.</t>
  </si>
  <si>
    <t>Dokumentation, Kommunikation und Informationsaustausch im Rahmen des Entlassmanagements werden unterstützt.</t>
  </si>
  <si>
    <t>Gesetzliche und organisatorische Anforderungen an das Entlassmanagement werden berücksichtigt.</t>
  </si>
  <si>
    <t>Statistik, Controlling und Unternehmenssteuerung</t>
  </si>
  <si>
    <t>Das Konzept zur Unterstützung von Statistik, Controlling und Unternehmenssteuerung ist dargestellt.</t>
  </si>
  <si>
    <t>Kennzahlen, Auswertungen und Berichtsfunktionen inkl. Exportmöglichkeiten werden bereitgestellt.</t>
  </si>
  <si>
    <t>Anwender können eigene Berichte und Auswertungen mit individuellen Filterkriterien erstellen; ein automatisierter Versand von Berichten und Arbeitslisten ist möglich.</t>
  </si>
  <si>
    <t>Daten aus klinischen, administrativen und wirtschaftlichen Prozessen werden für Steuerungszwecke genutzt.</t>
  </si>
  <si>
    <t>Managementinformationen, Qualitätskennzahlen und betriebswirtschaftliche Auswertungen werden unterstützt; gesetzlich vorgeschriebene Statistiken und Meldungen (§21-Datenlieferung, KHSTATV, Mindestmengen, PpUGV, PPBV, PPP-RL) werden bereitgestellt und regelmäßig aktualisiert.</t>
  </si>
  <si>
    <t>Einkauf, Materialwirtschaft und Sachkostenerfassung</t>
  </si>
  <si>
    <t>Eine ausfallsichere, bidirektionale Integration des führenden Materialwirtschafts-/ERP-Systems (AMOR) wird unterstützt, sodass dieses das alleinige führende System für Artikelstammdaten, Kostenstellen und Kataloge bleibt.</t>
  </si>
  <si>
    <t>Aus klinischen Anordnungen und OP-Planungen werden Bestellanforderungen im ERP-System erzeugt und deren Status transparent ins KIS zurückgemeldet, ohne dass das KIS selbst externe Bestellungen auslöst; der kontextbezogene Absprung in externe Kataloge (Web Muse) mit Budget- und Freigabegrenzen wird unterstützt.</t>
  </si>
  <si>
    <t>Die MDR-konforme, fallbezogene Erfassung von Implantaten und Verbrauchsmaterialien am Point of Care (Barcode-/UDI-Scan) sowie deren Übermittlung an das ERP-System inkl. automatischer Korrekturbuchungen bei Stornos wird unterstützt.</t>
  </si>
  <si>
    <t>Granulare Materialverbrauchsdaten werden für das Sachkostencontrolling bereitgestellt; der Einkauf wird durch KI-gestützte Funktionen unterstützt; ein Rückrufmanagement mit Sperrung betroffener Chargen am Patienten und historischer Auswertbarkeit ist umgesetzt.</t>
  </si>
  <si>
    <t>Die ERP-Integration erfolgt technisch über HL7 (MFN, ORM, DFT) bzw. FHIR mit asynchroner Verarbeitung und Caching gegen Datenverlust bei Wartung.</t>
  </si>
  <si>
    <t>Der Katalog-Absprung erfolgt per SSO/OCI-Punchout in Web Muse mit Übergabe von Kostenstelle und Nutzerrolle zur Anwendung von Budget- und Freigabegrenzen.</t>
  </si>
  <si>
    <t>Der KI-gestützte Einkauf umfasst Freitext-Filter gegen Katalogumgehung, Anomalie-Erkennung bei Mengenabweichungen, Substitutionsvorschläge bei Lieferengpässen und NLP-Analyse von OP-Berichten zur Aufdeckung von Dokumentationslücken.</t>
  </si>
  <si>
    <t>Betriebsmodell und Bereitstellungsformen</t>
  </si>
  <si>
    <t>Das Cloud-Betriebsmodell sowie ergänzend angebotene Betriebs- und Bereitstellungsmodelle sind dargestellt.</t>
  </si>
  <si>
    <t>Vor- und Nachteile der angebotenen Betriebsmodelle (Verfügbarkeit, Sicherheit, Flexibilität, Skalierbarkeit, Wirtschaftlichkeit) sind erläutert.</t>
  </si>
  <si>
    <t>Anforderungen an Datenschutz, Informationssicherheit, KRITIS und NIS2 werden in den jeweiligen Betriebsmodellen erfüllt.</t>
  </si>
  <si>
    <t>Die technischen, organisatorischen und vertraglichen Voraussetzungen für die Umsetzung der Betriebsmodelle sind beschrieben.</t>
  </si>
  <si>
    <t>Eine begründete Empfehlung für den Auftraggeber unter Berücksichtigung der bestehenden Rahmenbedingungen liegt vor.</t>
  </si>
  <si>
    <t>Konkrete Zertifikatsnachweise für den Cloud-Betrieb (z.B. ISO 27001, BSI C5) liegen vor.</t>
  </si>
  <si>
    <t>Managed Services und Betriebsorganisation</t>
  </si>
  <si>
    <t>Das Leistungsangebot im Bereich Managed Services ist dargestellt.</t>
  </si>
  <si>
    <t>Es ist ausgewiesen, welche Aufgaben durch den Bieter, durch Dritte oder durch das Klinikum selbst wahrgenommen werden.</t>
  </si>
  <si>
    <t>Betriebsprozesse, Verantwortlichkeiten, Eskalationswege und Service-Level sind organisiert.</t>
  </si>
  <si>
    <t>Applikationsbetrieb, Schnittstellenbetrieb, Releasemanagement, Monitoring und Service Desk werden unterstützt.</t>
  </si>
  <si>
    <t>Der Leistungsumfang kann während der Vertragslaufzeit angepasst und weiterentwickelt werden.</t>
  </si>
  <si>
    <t>Monitoring und Service Management</t>
  </si>
  <si>
    <t>Ein Konzept zur Überwachung der Lösung sowie der zugehörigen Infrastruktur- und Integrationskomponenten ist dargestellt.</t>
  </si>
  <si>
    <t>Verfahren zur Erkennung, Analyse und Behandlung von Störungen und Performanceproblemen sind vorhanden.</t>
  </si>
  <si>
    <t>Funktionen für Monitoring, Alarmierung, Protokollierung und Reporting stehen zur Verfügung.</t>
  </si>
  <si>
    <t>Etablierte Service-Management-Prozesse und -Standards werden unterstützt.</t>
  </si>
  <si>
    <t>Betriebs-, Verfügbarkeits- und Qualitätskennzahlen werden bereitgestellt.</t>
  </si>
  <si>
    <t>Release-, Change- und Testmanagement</t>
  </si>
  <si>
    <t>Ein Vorgehen für Release-, Change- und Versionsmanagement ist dargestellt.</t>
  </si>
  <si>
    <t>Verfahren zur Planung, Bereitstellung und Dokumentation von Änderungen und Produktaktualisierungen sind beschrieben.</t>
  </si>
  <si>
    <t>Testverfahren, Testumgebungen und Qualitätssicherungsmaßnahmen vor Bereitstellung neuer Versionen und Patches/Hotfixes sind vorhanden.</t>
  </si>
  <si>
    <t>Risiken, Auswirkungen und Betriebsunterbrechungen im Zusammenhang mit Änderungen werden minimiert.</t>
  </si>
  <si>
    <t>Support- und Eskalationsprozesse</t>
  </si>
  <si>
    <t>Ein Supportkonzept (Service Desk, Supportorganisation, Eskalationsverfahren) ist dargestellt.</t>
  </si>
  <si>
    <t>Die angebotenen Supportleistungen sowie die Abgrenzung zwischen den Supportebenen sind erläutert.</t>
  </si>
  <si>
    <t>Störungen, Fehler und Serviceanfragen werden erfasst, bearbeitet und nachverfolgt.</t>
  </si>
  <si>
    <t>Eskalationswege bei kritischen Betriebsstörungen und sicherheitsrelevanten Ereignissen sind beschrieben.</t>
  </si>
  <si>
    <t>Reaktions-, Lösungs- und Wiederherstellungszeiten sowie die zugehörigen Service Levels sind angegeben.</t>
  </si>
  <si>
    <t>Detaillierte SLA und KPIs (Reaktions-, Lösungs-, Wiederherstellungszeiten, Verfügbarkeit) je Supportebene sowie Support-, Schulungs- und Migrationsmodalitäten sind ausgewiesen.</t>
  </si>
  <si>
    <t>Ausfallsicherheit, Datensicherung und Notfallzugriff</t>
  </si>
  <si>
    <t>Datensicherung, Backup/Restore sowie georedundante Datenhaltung werden als Bestandteil des Cloud-/SaaS-Betriebs durch den Anbieter erbracht und verantwortet.</t>
  </si>
  <si>
    <t>Der Anbieter sichert die Ausfallsicherheit der Cloud-Plattform vertraglich zu, insbesondere die Verteilung auf mindestens zwei logisch und physisch getrennte, EU-souveräne Rechenzentrumszonen mit automatischem Failover.</t>
  </si>
  <si>
    <t>Wiederanlauf- und Wiederherstellungsverfahren inkl. Zielwerte für Verfügbarkeit, Datenverlust und Wiederanlaufzeiten (RTO/RPO) für Cloud-Plattform, kritische Module und wesentliche Schnittstellen sind angegeben.</t>
  </si>
  <si>
    <t>Die klinische Handlungsfähigkeit bei Nichterreichbarkeit der Cloud wird durch einen lokalen, lesenden Notfallzugriff auf aktuelle behandlungsrelevante Patientendaten sichergestellt; die vorgehaltenen Datenbestände werden automatisiert aktualisiert.</t>
  </si>
  <si>
    <t>Während einer Nichterreichbarkeit der Cloud außerhalb des führenden Systems erfasste Daten werden nach Wiederherstellung nacherfasst, abgeglichen und konsistent in das KIS zurückgeführt.</t>
  </si>
  <si>
    <t>Datensicherungs-, Wiederherstellungs- und Notfallkonzepte werden getestet, dokumentiert, nachgewiesen (z.B. durch Zertifikate und Testberichte) und kontinuierlich weiterentwickelt.</t>
  </si>
  <si>
    <t>Datenportabilität und Exit-Strategie sind beschrieben, insbesondere die vollständige Rückgabe bzw. Migration der Daten in verwertbaren, standardisierten Formaten bei Anbieter-/Plattformausfall sowie bei Vertragsende.</t>
  </si>
  <si>
    <t>Projektorganisation und Governance</t>
  </si>
  <si>
    <t>Die Projektorganisation für die Einführung der angebotenen Lösung ist dargestellt.</t>
  </si>
  <si>
    <t>Rollen, Verantwortlichkeiten und Entscheidungswege innerhalb des Projektes sind erläutert.</t>
  </si>
  <si>
    <t>Projektsteuerung, Eskalationsmanagement und Risikomanagement sind organisiert.</t>
  </si>
  <si>
    <t>Die Zusammenarbeit zwischen Projektleitung, Teilprojektleitungen, Fachbereichen und weiteren Beteiligten ist beschrieben.</t>
  </si>
  <si>
    <t>Die erforderlichen Mitwirkungsleistungen und Ressourcen des Auftraggebers im Projektverlauf sind ausgewiesen.</t>
  </si>
  <si>
    <t>Projektplanung und Ressourcenmanagement</t>
  </si>
  <si>
    <t>Das Vorgehen zur Planung, Steuerung und Überwachung des Projektverlaufs ist dargestellt.</t>
  </si>
  <si>
    <t>Wesentliche Projektphasen, Meilensteine, Abhängigkeiten und Steuerungsinstrumente sind erläutert.</t>
  </si>
  <si>
    <t>Die personellen Ressourcen, Rollen und Kompetenzen auf Seiten des Auftragnehmers sind dargestellt.</t>
  </si>
  <si>
    <t>Die erwarteten Mitwirkungsleistungen, Rollen und Ressourcenbedarfe des Auftraggebers je Projektphase sind beschrieben.</t>
  </si>
  <si>
    <t>Terminabweichungen, Ressourcenengpässe, Prioritätskonflikte und Änderungen des Projektumfangs werden erkannt, bewertet und gesteuert.</t>
  </si>
  <si>
    <t>Erfahrungen und Erkenntnisse aus vergleichbaren Projekten fließen in die Projektplanung ein.</t>
  </si>
  <si>
    <t>Migrations- und Einführungsstrategie</t>
  </si>
  <si>
    <t>Die grundsätzliche Einführungsstrategie ist dargestellt und ihre Eignung für den Auftraggeber begründet.</t>
  </si>
  <si>
    <t>Das Vorgehen zur Ablösung der bestehenden KIS-, KAS- und Fachsystemlandschaft inkl. Übergangs- und Migrationsszenarien ist erläutert.</t>
  </si>
  <si>
    <t>Die Migration bzw. Integration der bestehenden Applikationslandschaft (Priorisierung, Parallelbetrieb, Ablösung, Schnittstellenumstellung) ist geplant.</t>
  </si>
  <si>
    <t>Diskrete Datenmigration, Schnittstellenmigration, Tests, Schulungen und Inbetriebnahme sind im Einführungsmodell berücksichtigt.</t>
  </si>
  <si>
    <t>Rollout-, Cutover- und Produktivsetzungsszenarien sowie Maßnahmen zur Absicherung des Krankenhausbetriebs während der Einführung sind beschrieben.</t>
  </si>
  <si>
    <t>Die wesentlichen Projektrisiken aus Bietersicht sind dargestellt und Maßnahmen zu deren Minimierung erläutert.</t>
  </si>
  <si>
    <t>Erfahrungen aus vergleichbaren KIS-Einführungsprojekten sind in die Einführungs- und Migrationsstrategie eingeflossen.</t>
  </si>
  <si>
    <t>Standardisierte Protokolle zur Testung aller relevanten Use Cases vor Inbetriebnahme liegen vor</t>
  </si>
  <si>
    <t>Schulung, Kommunikation und Change Management</t>
  </si>
  <si>
    <t>Ein Konzept für Schulung, Kommunikation und Change Management ist dargestellt.</t>
  </si>
  <si>
    <t>Unterschiedliche Berufsgruppen und Anwenderrollen werden auf die Nutzung der neuen Lösung vorbereitet.</t>
  </si>
  <si>
    <t>Schulungsformen, Schulungsunterlagen und Qualifizierungskonzepte sind vorgesehen.</t>
  </si>
  <si>
    <t>Maßnahmen zur Unterstützung von Akzeptanz, Veränderungsbereitschaft und Wissenstransfer sind beschrieben.</t>
  </si>
  <si>
    <t>Kommunikationsmaßnahmen werden während des gesamten Projektverlaufs geplant und durchgeführt.</t>
  </si>
  <si>
    <t>Go-Live-Strategie und Hypercare</t>
  </si>
  <si>
    <t>Die Strategie für die Produktivsetzung der angebotenen Lösung ist dargestellt.</t>
  </si>
  <si>
    <t>Risiken während der Inbetriebnahme werden identifiziert, bewertet und minimiert.</t>
  </si>
  <si>
    <t>Anwender, Fachbereiche und Betriebsorganisation werden während und nach dem Go-Live unterstützt.</t>
  </si>
  <si>
    <t>Hypercare-, Stabilisierungs- und Unterstützungsmaßnahmen nach dem Produktivstart sind vorgesehen.</t>
  </si>
  <si>
    <t>Die Kriterien für die erfolgreiche Abnahme und den Übergang in den Regelbetrieb sind erläutert.</t>
  </si>
  <si>
    <t>Projektabschluss und Wissenstransfer</t>
  </si>
  <si>
    <t>Das Vorgehen zum Projektabschluss und zur Übergabe in den Regelbetrieb ist dargestellt.</t>
  </si>
  <si>
    <t>Bereitgestellte Dokumentationen, Nachweise und Projektergebnisse sind erläutert.</t>
  </si>
  <si>
    <t>Wissen wird an Anwender, Key User, Administratoren und Betriebsverantwortliche übertragen.</t>
  </si>
  <si>
    <t>Maßnahmen zur Sicherstellung einer eigenständigen Betreuung und Weiterentwicklung der Lösung durch das Klinikum sind beschrieben.</t>
  </si>
  <si>
    <t>Offene Punkte, Optimierungspotenziale und Folgeaktivitäten nach Projektabschluss werden behandelt.</t>
  </si>
  <si>
    <t>1</t>
  </si>
  <si>
    <t>2</t>
  </si>
  <si>
    <t>3</t>
  </si>
  <si>
    <t>4</t>
  </si>
  <si>
    <t>5</t>
  </si>
  <si>
    <t>6</t>
  </si>
  <si>
    <t>7</t>
  </si>
  <si>
    <t>8</t>
  </si>
  <si>
    <t>9</t>
  </si>
  <si>
    <t>10</t>
  </si>
  <si>
    <t>Administrative Patientenaufnahme stationär</t>
  </si>
  <si>
    <t>Stationäre Aufnahme (elektiv, notfallmäßig, verlegt) mit vollständiger Fallanlagemöglichkeit ab Aufnahmearbeitsplatz</t>
  </si>
  <si>
    <t>Aufnahmemodi: Direktaufnahme, Voranmeldung/Planaufnahme, Notaufnahme, Verlegung (intern/extern)</t>
  </si>
  <si>
    <t>Manuelle und automatisierte Versichertenprüfung via eGK/VSDM bei Aufnahme; Fehlzuordnung wird erkannt und gemeldet</t>
  </si>
  <si>
    <t>Patientenstamm fallübergreifend geführt; Mehrfachidentitäten (Dubletten) werden erkannt und bereinigt - Korekturmöglichkeit innerhalb der Stammdaten des jeweiligen Patienten nach manueller Erfassung via Einlesen der Chipkarte - Überschreibungsfunktion</t>
  </si>
  <si>
    <t>Fallführung und Fallarten</t>
  </si>
  <si>
    <t>Vollstationäre Fälle mit DRG-Abrechnungsweg vollständig unterstützt</t>
  </si>
  <si>
    <t>Teilstationäre Fälle (Tagesklinik, Nachtklinik) als eigene Fallart mit An-/Abwesenheitslogik und korrekter Entgeltermittlung</t>
  </si>
  <si>
    <t>PEPP-Fälle (Psychiatrie/Psychosomatik) tagesbezogen geführt; Belegungstage, Verlegungen, Strukturkategorien korrekt</t>
  </si>
  <si>
    <t>Stationsäquivalente Behandlung (StäB, § 115d) als eigene Fallart; aufsuchende Behandlungstage dokumentiert und abgerechnet</t>
  </si>
  <si>
    <t>Vor- und nachstationäre Behandlung (§ 115a) als eigene Fallart; Anrechnung auf stationäre Vergütung systemseitig korrekt</t>
  </si>
  <si>
    <t>Parallele Fallführung (z. B. PEPP-Hauptfall + eigenständige teilstationäre Dialyse) ohne Datenverlust oder Doppelabrechnung</t>
  </si>
  <si>
    <t>Fallbewegungen und Korrekturen</t>
  </si>
  <si>
    <t>Wiederaufnahmen, Rückverlegungen, interne und externe Verlegungen systemseitig abbildbar, auch für PEPP-Fälle</t>
  </si>
  <si>
    <t>Fallzusammenführung (FPV § 2): automatischer Prüfvorschlag, manuelle Bestätigung, protokollierte Begründungsdokumentation</t>
  </si>
  <si>
    <t>DRG/PEPP-Neuberechnung nach Fallzusammenführung; Einzelrechnungen automatisch storniert, Sammelrechnung erzeugt</t>
  </si>
  <si>
    <t>Fallkorrekturen und Fallstornierungen mit Protokollierung; § 301-Storno und Neuversand automatisch</t>
  </si>
  <si>
    <t>Überlieger-/Jahreswechselfälle katalog-/jahresübergreifend korrekt vergütet</t>
  </si>
  <si>
    <t>Tarif- und Kostenträgerkonzept am Fall</t>
  </si>
  <si>
    <t>Gesetzlicher Tarif (GKV), privatärztliche Behandlung und Wahlleistungen innerhalb desselben Falls widerspruchsfrei abbildbar</t>
  </si>
  <si>
    <t>Tarifwechsel während des stationären Aufenthalts dokumentierbar und abrechnungsrelevant nachvollziehbar</t>
  </si>
  <si>
    <t>Begleitpersonen unterschieden nach medizinisch begründeter und nicht-medizinischer Anwesenheit; abrechnungsrelevante Auswirkung korrekt</t>
  </si>
  <si>
    <t>Pop-up-Hinweis an Aufnahme und zuständige Mitarbeiter, wenn kein gültiger Versicherungsnachweis vorliegt</t>
  </si>
  <si>
    <t>Vor-/Nachstationärer Zusammenhang</t>
  </si>
  <si>
    <t>Systemseitige Verknüpfung vorstationärer und nachfolgender vollstationärer Fälle im gleichen medizinischen Kontext unterstützt</t>
  </si>
  <si>
    <t>Gesetzlich vorgesehene Anrechnung/Verrechnung vor-/nachstationärer Entgelte auf vollstationäre Vergütung korrekt und nachvollziehbar</t>
  </si>
  <si>
    <t>DRG-Abrechnung (aG-DRG / KHEntgG)</t>
  </si>
  <si>
    <t>DRG-Grouping und Entgeltkatalog</t>
  </si>
  <si>
    <t>InEK-zertifizierter aG-DRG-Grouper integriert; Grouping-Ergebnis identisch mit InEK-Referenzgrouper</t>
  </si>
  <si>
    <t>Aktualisierung Grouper und Entgeltkatalog ohne Produktivunterbrechung; bereitgestellt, sobald zertifizierter Grouper vorliegt</t>
  </si>
  <si>
    <t>MDC, CCL/PCCL, Grenzverweildauern, Zu-/Abschläge je Fall transparent angezeigt und in Rechnung nachvollziehbar</t>
  </si>
  <si>
    <t>Prospektives DRG/PEPP-Simulationsgrouping mit Erlösvorschau während des laufenden Falls (vor Entlassung)</t>
  </si>
  <si>
    <t>DRG/PEPP Simulationsgrouping auf zukünftige Kataloge möglich (Übergangsgrouper)</t>
  </si>
  <si>
    <t>Alle Entgeltarten abgebildet: aG-DRG-Pauschale, Zusatzentgelte (ZE), Pflegeentgelt, NUB, krankenhausindividuelle Entgelte, Zu-/Abschläge</t>
  </si>
  <si>
    <t>Zusatzentgelte, NUB und Pflegeentgelt</t>
  </si>
  <si>
    <t>Zusatzentgelte (ZE) automatisch aus Leistungs- und Medikationsdaten mengen-/wirkstoffbezogen zugeordnet</t>
  </si>
  <si>
    <t>Mehrfachziehung von Zusatzentgelten über Fallabfolgen hinweg systemseitig erkannt und verhindert (ideal wäre hier hausindividuelle Festlegungen)</t>
  </si>
  <si>
    <t>NUB-Entgelte (§ 6 Abs. 2 KHEntgG) fallbezogen anlegbar und abrechenbar</t>
  </si>
  <si>
    <t>Pflegeentgelt (KHEntgG/PPuGV) getrennt vom aG-DRG ausgewiesen; korrekte Abgrenzung sichergestellt</t>
  </si>
  <si>
    <t>Zuzahlung und Patientenanteile</t>
  </si>
  <si>
    <t>Gesetzliche Zuzahlung (10 €/Tag, max. 28 Tage/Jahr, § 39 Abs. 4 SGB V) jahresübergreifend korrekt berechnet</t>
  </si>
  <si>
    <t>Befreiungsnachweis (§ 62 SGB V) berücksichtigt; Befreiung stoppt automatisch weitere Zuzahlung</t>
  </si>
  <si>
    <t>Zuzahlungssystem für Eigenbeteiligung bei Hybrid-DRG-Konstellationen korrekt abgebildet</t>
  </si>
  <si>
    <t>Sonderfälle im DRG-Bereich</t>
  </si>
  <si>
    <t>Verlegungsabschläge (intern/extern) automatisch berechnet (FPV)</t>
  </si>
  <si>
    <t>Vorläufige Rechnungen und Teilrechnungen für Langlieger erzeugbar; spätere Finalisierung unterstützt</t>
  </si>
  <si>
    <t>Zwischenabrechnungsmöglichkeit für lang andauernde stationäre Fälle vorgesehen</t>
  </si>
  <si>
    <t>Überlieger-/Jahreswechselfälle katalog-/jahresübergreifend korrekt vergütet (FPV)</t>
  </si>
  <si>
    <t>Implantatmelderegister (EUDAMED/IMRD) systemseitig bedient; Meldedatensatz aus Fall erzeugbar</t>
  </si>
  <si>
    <t>Psychiatrie / Psychosomatik (PEPP / BPflV)</t>
  </si>
  <si>
    <t>Tagesbezogene PEPP-Abrechnung</t>
  </si>
  <si>
    <t>Tagesbezogene PEPP-Abrechnung vollständig; Entgeltkatalog jährlich ohne Unterbrechung aktualisiert</t>
  </si>
  <si>
    <t>PEPP-Fallklassifikation, Strukturkategorien und ergänzende Tagesentgelte je Behandlungstag ausgewiesen</t>
  </si>
  <si>
    <t>Tagesklinik und Nachtklinik als eigene Fallarten mit korrekter Tagesvergütung abbildbar</t>
  </si>
  <si>
    <t>Krankenhausindividuelle Entgeltvereinbarungen (§ 17d KHG) ohne Herstellereingriff hinterlegbar</t>
  </si>
  <si>
    <t>Besondere Einrichtungen (§ 17d Abs. 6 KHG) als separate Abrechnungseinheit konfigurierbar</t>
  </si>
  <si>
    <t>Parallele Fallkonstellationen und Abgrenzung</t>
  </si>
  <si>
    <t>Parallele Führung eines PEPP-Hauptfalls und einer weiteren eigenständigen Behandlung (z. B. teilstationäre Dialyse) am selben Patienten ohne Datenverlust und ohne Doppelabrechnung</t>
  </si>
  <si>
    <t>Abgrenzung PEPP ↔ stationär/teilstationär/ambulant systemseitig sichergestellt; Doppelabrechnung verhindert</t>
  </si>
  <si>
    <t>Fallartüberführung (z. B. vollstationär → teilstationär/StäB) im Verlauf korrekt und ohne Datenverlust</t>
  </si>
  <si>
    <t>QS-Dokumentation (QSKH-RL, PsychKHG) mit Exportfunktion für Meldestellen unterstützt</t>
  </si>
  <si>
    <t>Wahlleistungen / PKV-Abrechnung</t>
  </si>
  <si>
    <t>Wahlleistungsvereinbarung und -abrechnung</t>
  </si>
  <si>
    <t>Schriftliche Wahlleistungsvereinbarung systemseitig dokumentiert und mit Fall verknüpft; Abrechnung ohne Vereinbarung blockiert</t>
  </si>
  <si>
    <t>Elektronische Erfassung der Wahlleistungsvereinbarung am Bett/Tablet (digitale Unterschrift) und automatische Verknüpfung mit dem Fall</t>
  </si>
  <si>
    <t>Automatischer Pop-up-Hinweis an behandelnden Arzt und Chefarzt, sobald Patient eine Wahlleistungsvereinbarung unterzeichnet hat</t>
  </si>
  <si>
    <t>Chefarztwahlleistungen je Behandler auf GOÄ-Basis mit Steigerungsfaktoren und Analogziffern abrechenbar</t>
  </si>
  <si>
    <t>Unterkunftswahlleistungen (Zimmerkategorie, Komfortleistungen) als separate Positionen abrechenbar</t>
  </si>
  <si>
    <t>DRG-pauschalierte Leistungen ↔ Wahlleistungen klar abgegrenzt; Doppelberechnung verhindert</t>
  </si>
  <si>
    <t>Vollprivat stationär als eigene Fallartensteuerung mit direkter GOÄ-Gesamtabrechnung geführt</t>
  </si>
  <si>
    <t>Mahn- und Forderungswesen PKV und Beihilfe</t>
  </si>
  <si>
    <t>Direktabrechnung mit Beihilfestellen vorgesehen; Zahlungsfrist konfigurierbar (z. B. 30 Tage)</t>
  </si>
  <si>
    <t>Automatisierter Übergang der Forderung an den Patienten bei Nicht-Zahlung der Beihilfe nach Fristablauf</t>
  </si>
  <si>
    <t>Digitales Forderungs- und Mahnwesen für PKV-Forderungen; Zahlungsfrist konfigurierbar (z. B. 30 Tage ab Rechnungsversand)</t>
  </si>
  <si>
    <t>Automatisierte Eskalationsstufen (Erinnerung, Mahnung, Übergang an Patient/Inkasso); Fristen je Kostenträgerart frei konfigurierbar</t>
  </si>
  <si>
    <t>Forderungsstatus (offen, gemahnt, übergegangen, ausgeglichen) je Fall transparent nachgehalten und auswertbar</t>
  </si>
  <si>
    <t>Wiedervorlage für ausstehende PKV-Zahlungen; Mahnläufe ins Forderungsmanagement integriert - Verjährungsfristen im Blick</t>
  </si>
  <si>
    <t>FIBU-Anbindung (Debitorenkonto, Erlöskonten); Mahnwesen in zentrales Forderungsmanagement integriert</t>
  </si>
  <si>
    <t>§301-Datenaustausch und Datenvalidierung</t>
  </si>
  <si>
    <t>§301-Nachrichtentypen und Routing</t>
  </si>
  <si>
    <t>Alle §301-Nachrichtentypen automatisch erzeugt: Aufnahme, Verlegung, Entlassung, Rechnung, Zahlung, Storno</t>
  </si>
  <si>
    <t>Weitere DTA-Verfahren unterstützt: Kostenübernahme, Verlängerungsanzeigen, Zahlungsverkehr</t>
  </si>
  <si>
    <t>IK-bezogenes Routing zur korrekten Datenannahmestelle automatisch, ohne manuellen Eingriff</t>
  </si>
  <si>
    <t>§301-Schnittstelle KIM/KOM-LE-fähig und produktiv nutzbar</t>
  </si>
  <si>
    <t>§301-Versionswechsel und Schlüsselverzeichnis-Updates automatisch mit ausreichend Vorlaufzeit</t>
  </si>
  <si>
    <t>Fehlerbearbeitung und Wiedervorlage</t>
  </si>
  <si>
    <t>KAIN-/Fehlersätze der Kostenträger automatisch verarbeitet; Arbeitsliste mit Fehlergrund und Wiedervorlage</t>
  </si>
  <si>
    <t>DTA-Fehlerlisten intelligent aufbereitet: Filterung, Sortierung und Priorisierung nach Fehlerart und wirtschaftlicher Relevanz (Erlöshöhe, hängende Rechnungen)</t>
  </si>
  <si>
    <t>DTA-Fehler automatisch an zuständige Fachstelle (z. B. Medizincontrolling) weitergeleitet; Bearbeitungsstand nachvollziehbar</t>
  </si>
  <si>
    <t>Mechanismen gegen unplausible Chronologien von Geschäftsvorfällen im Datenaustausch vorhanden</t>
  </si>
  <si>
    <t>Kassenseitige Rückweisung wegen offener anderer Fälle systemseitig erkannt und bearbeitbar</t>
  </si>
  <si>
    <t>Rechnungskorrekturen und Buchhaltungs-interne Vorgänge</t>
  </si>
  <si>
    <t>Rechnungskorrekturen, die ausschließlich intern (Buchhaltung) wirken und §301 nicht verlassen, abbildbar</t>
  </si>
  <si>
    <t>Solche Fälle bleiben mit Status und Wiedervorlage im System sichtbar; kein automatischer DTA-Versand</t>
  </si>
  <si>
    <t>Einzeldatenversand und Massenversand unterstützt; Aktualität der unterstützten Verfahren nachweisbar</t>
  </si>
  <si>
    <t>Datenvalidierung vor Abrechnungsversand</t>
  </si>
  <si>
    <t>Echtzeitprüfung bei Erfassung: Pflichtfelder, Plausibilität, sofortige Fehlermeldung am Eingabefeld</t>
  </si>
  <si>
    <t>Batch-Prüflauf vor Versand über gesamten Abrechnungslauf; priorisierte Fehlerliste; kein Buchungsauslöser (Simulationslauf)</t>
  </si>
  <si>
    <t>Ausgangsdatensätze vor Versand automatisch gegen aktuelles Schema formatvalidiert; fehlerhafter Datensatz wird vor Versand gestoppt</t>
  </si>
  <si>
    <t>Stammdaten (eGK/VSDM, IK, Kostenträger) gegen aktuelle Verzeichnisse validiert; ungültiger Eintrag abgewiesen</t>
  </si>
  <si>
    <t>Kodierplausibilität (ICD/OPS, Alter/Geschlecht, Kreuz-Stern, Ausschlüsse) automatisch geprüft</t>
  </si>
  <si>
    <t>Prüfregeln frei konfigurierbar ohne Herstellereingriff; Schweregrade: Hinweis / Warnung / Blocker</t>
  </si>
  <si>
    <t>Dublettenprüfung und Erkennung von Doppelabrechnungen (gleiche Leistung, Zeitraum, Sektor) automatisch</t>
  </si>
  <si>
    <t>Klärfall-Arbeitsliste mit Status, Zuweisung, Wiedervorlage und Ampelstatus für alle Abrechnungswege</t>
  </si>
  <si>
    <t>Fehlerquoten (gesamt und je Regel) exportierbar; Prüfregelstand je Prüflauf protokolliert</t>
  </si>
  <si>
    <t>MD-Prüfverfahren und Medizincontrolling</t>
  </si>
  <si>
    <t>MD-Workflow und Fristenmanagement</t>
  </si>
  <si>
    <t>MD-Prüfworkflow vollständig: Eingang, Fristenverwaltung, Übermittlung, Ergebnis, Korrektur, Storno</t>
  </si>
  <si>
    <t>MD-Arbeitsplatz ähnlich DRG/PEPP-Arbeitsplatz - alle Informationen übersichtlich und direkt in das KIS integriert, um hier den Informationsverlust und den Aufwand für Datenübertragung zu minimieren</t>
  </si>
  <si>
    <t>revisionssichere Dokumentenarchivierung</t>
  </si>
  <si>
    <t>Anlage von MD-Fallakten direkt im KIS-Fall und Zuordnung von Dokumenten</t>
  </si>
  <si>
    <t>Kommunikationsvorgänge direkt im Fall abbilden</t>
  </si>
  <si>
    <t>DRG-/PEPP-Ergebnisse nach Kodieränderung mit Darstellung der Erlösdifferenzen als Simulation ablesbar</t>
  </si>
  <si>
    <t>Analyse von MD-Prüfquoten</t>
  </si>
  <si>
    <t>Fristenmonitor mit automatischer Eskalation bei drohendem Fristablauf (§ 275c SGB V)</t>
  </si>
  <si>
    <t>Programmierung/Entwicklung von individuellen Arbeitslisten für Zuständigkeiten</t>
  </si>
  <si>
    <t>Anbindung an strukturierten Dialog (MD-Portal) gemäß aktuellem Verfahren</t>
  </si>
  <si>
    <t>Aufwandspauschale bei erfolglosem MD-Verfahren automatisch vorgeschlagen und abrechenbar (§ 275c Abs. 1)</t>
  </si>
  <si>
    <t>Prüfquoten (§ 275c) quartalsbezogen verfolgt; Strukturprüfungen (§ 275d) unterstützt; Quartalsreport verfügbar</t>
  </si>
  <si>
    <t>Korrekturabrechnung und Fallrevision</t>
  </si>
  <si>
    <t>Individuelle Kürzungen nach MD-Negativgutachten (z. B. Kürzung Behandlungstage) nachvollziehbar dokumentiert</t>
  </si>
  <si>
    <t>Korrekturabrechnung nach MD-Ergebnis: Differenzrechnung + §301-Storno automatisch</t>
  </si>
  <si>
    <t>Fallrevision löst automatische DRG-Neubewertung aus; Korrekturabrechnung inkl. §301-Storno</t>
  </si>
  <si>
    <t>Interne Kodierrichtlinien als Regelwerk hinterlegbar und für Plausibilitätsprüfungen nutzbar</t>
  </si>
  <si>
    <t>DRG-/PEPP-Arbeitsplatz</t>
  </si>
  <si>
    <t>Darstellung sämtlicher kodierrelevanter Informationen in einem Arbeitsplatz</t>
  </si>
  <si>
    <t>Kommunikationsmöglichkeit zwischen Kodierung und klinischen Bereichen im Sinne eines Chats</t>
  </si>
  <si>
    <t>Notizenfunktion für Kodierer direkt im Fall</t>
  </si>
  <si>
    <t>Kodierhinweise, Plausibilitätsprüfungen, Prüfmechanismen auf fehlende Angaben im DRG-Arbeitsplatz hinterlegbar</t>
  </si>
  <si>
    <t>fest individuelle zu erstellende Filtermöglichkeiten für Zuständigkeiten</t>
  </si>
  <si>
    <t>Hinterlegung von Warnhinweisen (Überschreitung VWD, fehlende Hauptdiagnose etc.)</t>
  </si>
  <si>
    <t>Dokumentation und Prüfung von Strukturmerkmalen sowie OPS-Mindestmerkmale gemäß aktueller Gesetzgebung</t>
  </si>
  <si>
    <t>KI-gestützte Kodierungsunterstützung</t>
  </si>
  <si>
    <t>ICD-/OPS-Kodiervorschläge aus Arztbriefen, OP-Berichten und Pflegedokumentation via KI/NLP automatisch generiert</t>
  </si>
  <si>
    <t>Kodierplausibilität automatisch geprüft (Alter/Geschlecht, Kreuz-Stern, Kodierausschlüsse, aktuelle Schlüsselverzeichnisse)</t>
  </si>
  <si>
    <t>Kontinuierliche Kodierung parallel zur Behandlung; Echtzeitsicht der Kodierfachkräfte auf Dokumentation</t>
  </si>
  <si>
    <t>Risikoprüfung/Scoring vor Rechnungsstellung zur Senkung der MD-Prüfquote</t>
  </si>
  <si>
    <t>KI-gestützte Textunterstützung beim Schreiben von Arztbriefen und OP-Berichten konzeptionell vorgesehen</t>
  </si>
  <si>
    <t>Wirksamkeitsnachweise (Reduktion Fehlkodierrate, Senkung MD-Quote) aus Referenzprojekten belegbar</t>
  </si>
  <si>
    <t>Altfall-Korrekturen innerhalb Verjährungsfristen</t>
  </si>
  <si>
    <t>Jahresübergreifende Rechnungskorrekturen</t>
  </si>
  <si>
    <t>Korrektur von Altfällen innerhalb der gesetzlichen Verjährungsfristen (§ 195 BGB) möglich</t>
  </si>
  <si>
    <t>Historisch gültiger Entgelt- und Regelwerksstand bei der Korrektur automatisch angewendet, auch über Jahres- oder Systemwechsel hinweg</t>
  </si>
  <si>
    <t>Rechnungskorrektur nach negativem MD-Gutachten bei unterschiedlichen Abrechnungsjahren (Fall und Korrektur) inkl. §301-Korrespondenz</t>
  </si>
  <si>
    <t>Korrekturen bei Fällen mit gemischten Kostenträgeranteilen (GKV, Selbstzahler, PKV am selben Fall) konsistent über alle Anteile</t>
  </si>
  <si>
    <t>Nachträgliche Korrektur von stationärer auf ambulante Abrechnung (Sektorwechsel): Stornierung und sektorspezifische Neuerstellung</t>
  </si>
  <si>
    <t>Altfall-Korrekturen auch nach Systemmigration durchführbar (Migration)</t>
  </si>
  <si>
    <t>Möglichkeit, die Historie zur Rechnungsstellung auszuwerten mit Zeitstempeln und Rechnungswerten</t>
  </si>
  <si>
    <t>Schutz abgeschlossener Altfälle</t>
  </si>
  <si>
    <t>Abgeschlossene, final abgerechnete Fälle sind gegen nachträgliche klinische Dokumentation und neue Leistungsanlage (z. B. Operationen) gesperrt</t>
  </si>
  <si>
    <t>Kontrollierter Korrekturfall (z. B. für MD-Nachtragsabrechnung) klar abgegrenzt von unbeabsichtigter Nacherfassung; Berechtigungskonzept dokumentiert (GoBD)</t>
  </si>
  <si>
    <t>Planpatienten: technische Sperre gegen abrechnungsrelevante Dokumentation (Diagnosen, Prozeduren, Leistungen) auf noch nicht angetretenen Fällen</t>
  </si>
  <si>
    <t>Erlössteuerung und FI/CO-Schnittstelle</t>
  </si>
  <si>
    <t>FI/CO-Anbindung und Buchungslogik</t>
  </si>
  <si>
    <t>FIBU-Anbindung (insb. SAP FI) produktiv; Buchungs-Mapping offengelegt; GoBD/GoB-Konformität sichergestellt</t>
  </si>
  <si>
    <t>Debitorenbuchung, Erlöskonten, Kostenstellen je Abrechnungsfall korrekt übergeben</t>
  </si>
  <si>
    <t>Buchungslogik (Konten, Kostenstellen, Steuer) transparent dokumentiert und konfigurierbar</t>
  </si>
  <si>
    <t>Erlöscontrolling und Reporting</t>
  </si>
  <si>
    <t>Case-Mix-Auswertungen (CMI, Casemix, Erlöse je DRG/FA/Arzt, VWD) nativ oder per Datenschnittstelle</t>
  </si>
  <si>
    <t>Leistungsgruppen/Vorhaltevergütung (Krankenhausreform) in Echtzeit im Erlöscontrolling integriert</t>
  </si>
  <si>
    <t>Vorausschauende Erlössteuerung, z. B. unter Einbezug nachstationärer Vergütung, unterstützt</t>
  </si>
  <si>
    <t>Management-Reporting (Erlössicherung, Durchlaufzeiten, Abrechnungsreife) für Geschäftsführung konfigurierbar</t>
  </si>
  <si>
    <t>Krankenhausreform (KHVVG)</t>
  </si>
  <si>
    <t>Leistungsgruppen und Vorhaltevergütung</t>
  </si>
  <si>
    <t>Leistungsgruppen (KHVVG) in der Kernarchitektur abgebildet; nicht als nachgelagertes Zusatzmodul</t>
  </si>
  <si>
    <t>Vorhaltevergütung systemseitig berechnet und in Echtzeit im Erlöscontrolling ausgewiesen</t>
  </si>
  <si>
    <t>Hybrid-DRG (§ 115f SGB V) automatisch erkannt und korrekt abgerechnet; Abgrenzung AOP/stationär gesteuert</t>
  </si>
  <si>
    <t>Reform seit definiertem Release produktiv; Referenznachweis mit Echtbetriebsdatum liegt vor</t>
  </si>
  <si>
    <t>Fortlaufende Reform-Aktualisierung</t>
  </si>
  <si>
    <t>Fortlaufende Pflege und Anpassung an künftige Reformstufen (z. B. Hybrid-Katalog-Erweiterungen) durch Hersteller sichergestellt</t>
  </si>
  <si>
    <t>Abrechnungssteuerung und Workflow</t>
  </si>
  <si>
    <t>Abrechnungsreife und Fallstatus</t>
  </si>
  <si>
    <t xml:space="preserve">Fallbezogene Statusführung 'abrechnungsreif / nicht abrechnungsreif' mit Ampelsystem und Anzeige offener Kriterien. Erläutern Sie, wie die angebotene Lösung sicherstellt, dass alle abrechnungsrelevanten Daten aus den beteiligten klinischen, pflegerischen, diagnostischen und administrativen Subsystemen (u. a. KIS, KAS, Labor, Radiologie, OP-Dokumentation, Pflegedokumentation, Apotheke, Medikation) vollständig, zeitnah und verlustfrei an einen zentralen digitalen Arbeitsplatz für die stationäre Leistungsabrechnung übergeben werden. </t>
  </si>
  <si>
    <t>Alle abrechnungshemmenden Kriterien je Fall auf einen Blick sichtbar (z. B. fehlende KÜ, unklare Kodierung, fehlende Unterschrift)</t>
  </si>
  <si>
    <t>Automatisierte Priorisierung der Arbeitslisten nach Erlöshöhe, Fristnähe, Anzahl fehlender Kriterien ('Quick Wins') und Verantwortlichkeit</t>
  </si>
  <si>
    <t>Automatisierte Erinnerungen und Eskalationen an Station, Aufnahme oder Kostenträger bei fehlenden Aktionen</t>
  </si>
  <si>
    <t>Management-Reporting und Kennzahlen</t>
  </si>
  <si>
    <t>Management-Report: Blockadeursachen je Station/Kostenträger sichtbar (z. B. '120 Fälle warten auf KÜ')</t>
  </si>
  <si>
    <t>Durchlaufzeit 'Fall → Rechnung' messbar und als KPI konfigurierbar</t>
  </si>
  <si>
    <t>Fehlerquoten (gesamt und je Regeltyp) exportierbar; Prüfregelstand je Prüflauf protokolliert</t>
  </si>
  <si>
    <t>Digitale Aufnahmeprozesse und Einwilligungen</t>
  </si>
  <si>
    <t>Behandlungsvertrag, Wahlleistungsvereinbarung und PKV-Einwilligung digital bei Aufnahme erfassbar (Tablet/Unterschriftenpad)</t>
  </si>
  <si>
    <t>Automatisches Ziehen der Kostenträgerdaten in den Behandlungsvertrag aus Versichertenstamm</t>
  </si>
  <si>
    <t>Kostenzusagemanagement: Live-Nachhalten des Ablaufs von Kostenübernahmen bei längeren Aufenthalten; Verlängerungsanzeigen unterstützt</t>
  </si>
  <si>
    <t>Freigabestatus im Abrechnungsprozess individuell konfigurierbar; zeitbasierte Freigabe (z. B. nach 24 h) möglich</t>
  </si>
  <si>
    <t>Korrespondenz und Forderungsmanagement</t>
  </si>
  <si>
    <t>Regelanschreiben, E-Mail-Korrespondenz und Rechnungsversand direkt aus dem System an Patienten</t>
  </si>
  <si>
    <t>Bereitstellen ergänzender Dokumente an Patienten im Nachgang (Dropin-Funktion)</t>
  </si>
  <si>
    <t>Offene Posten je Patient auf einen Blick; digitales Mahnwesen statt Papierprozess</t>
  </si>
  <si>
    <t>Parallelarbeit</t>
  </si>
  <si>
    <t>Paralleles Arbeiten mehrerer Mitarbeiter am selben Patientendatensatz ohne gegenseitiges Blockieren (z. B. Aufnahme ZNA + Sachbearbeitung)</t>
  </si>
  <si>
    <t>Automatisierte Katalog-Updates (DRG / OPS / ICD)</t>
  </si>
  <si>
    <t>Jährliche und unterjährige Katalog-Updates</t>
  </si>
  <si>
    <t>DRG-, OPS- und ICD-Kataloge jährlich automatisch aktualisiert; Update sobald vorhanden, bereitgestellt und getestet</t>
  </si>
  <si>
    <t>Update-Verantwortung (Hersteller vs. Betreiber) vertraglich geregelt und dokumentiert</t>
  </si>
  <si>
    <t>DTA-/Schlüsselverzeichnis-Updates automatisch mit ausreichend Vorlaufzeit vor Stichtag eingespielt</t>
  </si>
  <si>
    <t>Zwischen Veröffentlichung amtlicher Kataloge und Jahreswechsel keine Abrechnungslücke</t>
  </si>
  <si>
    <t>Eskalationsverfahren für den Fall einer Update-Verzögerung definiert und dokumentiert</t>
  </si>
  <si>
    <t xml:space="preserve"> Migration aus SAP IS-H / Torin</t>
  </si>
  <si>
    <t>Migrationskonzept und Datenvollständigkeit</t>
  </si>
  <si>
    <t>Migrationskonzept mit vollständigem Feldmapping IS-H/Torin → Zielsystem liegt vor und ist abgenommen (Stamm-, Bewegungs-, Falldaten)</t>
  </si>
  <si>
    <t>Alle IS-H-Bewegungsarten und Behandlungskategorien haben dokumentierte Zielentsprechung</t>
  </si>
  <si>
    <t>Klinikspezifische Abrechnungsregeln und Eigenentwicklungen identifiziert, bewertet und ohne Funktionsverlust übernommen/nachgebildet</t>
  </si>
  <si>
    <t>Testmigration mit Soll-Ist-Abgleich und Differenzbericht vor Go-Live; Abweichungen dokumentiert und bereinigt</t>
  </si>
  <si>
    <t>Vollständigkeit je Datensatztyp geprüft: Anzahl Quelle = Ziel (Fälle, Patienten, Leistungen, Stammdaten)</t>
  </si>
  <si>
    <t>Offene Fälle, Debitoren und laufende Verfahren</t>
  </si>
  <si>
    <t xml:space="preserve">Offene und teilabgerechnete Fälle verlustfrei übernommen; im Zielsystem weiter abrechenbar --&gt; PEPP Fälle müssten sauber gespiegelt werden --&gt; Testabrechnung  </t>
  </si>
  <si>
    <t>Offene Posten/Debitoren inkl. Mahnstand und Teilzahlungen migriert; OP-Saldo Quelle = Ziel (Differenzbericht 0)</t>
  </si>
  <si>
    <t>MD-laufende Fälle mit Prüfstatus und Fristen migriert; im Zielsystem fortführbar</t>
  </si>
  <si>
    <t>Übergangsfälle (Aufnahme im Altsystem, Abrechnung im Zielsystem) korrekt und vollständig abgerechnet</t>
  </si>
  <si>
    <t>Altfall-Korrekturen nach Migration und Altdatenzugriff</t>
  </si>
  <si>
    <t>Altfall-Korrekturen (inkl. MD-Nachtragsabrechnungen innerhalb Verjährungsfristen) auch nach Systemmigration durchführbar</t>
  </si>
  <si>
    <t>Lesezugriff auf nicht migrierte Altdaten während gesetzlicher Aufbewahrungsfristen gewährleistet (GoBD)</t>
  </si>
  <si>
    <t>Rückfall-/Parallelbetriebsszenario für Übergang empfohlen und dokumentiert</t>
  </si>
  <si>
    <t>Schnittstellen und Telematikinfrastruktur (TI)</t>
  </si>
  <si>
    <t>Telematikinfrastruktur und Standards</t>
  </si>
  <si>
    <t>TI-Dienste produktiv nutzbar: VSDM/eGK, eAU, ePA, KIM, eArztbrief</t>
  </si>
  <si>
    <t>Roadmap für eRezept/eVerordnung und eRechnung (XRechnung/EN 16931) im Angebot dokumentiert</t>
  </si>
  <si>
    <t>HL7 v2 / FHIR-Schnittstellen zu Subsystemen (LIS, RIS, Apotheke, PDMS, OP) bidirektional getestet</t>
  </si>
  <si>
    <t>FIBU und offene API</t>
  </si>
  <si>
    <t>FIBU-Anbindung (insb. SAP FI) produktiv; Buchungslogik (Erlöskonten, Kostenstellen, Steuer) offengelegt; GoBD-konform</t>
  </si>
  <si>
    <t>Offene, dokumentierte API für eigene Auswertungen und Drittsysteme verfügbar</t>
  </si>
  <si>
    <t>OP-Modul</t>
  </si>
  <si>
    <t>OP-Planung mit Abrechnungshinweisen</t>
  </si>
  <si>
    <t>Ärzte erhalten im Rahmen der OP-Planung systemseitige Hinweise zur abrechnungsrelevanten Einordnung des geplanten Eingriffs</t>
  </si>
  <si>
    <t>Hinweis, wenn geplanter Eingriff kein vollstationäres Potenzial hat, sondern AOP-Katalog oder Hybrid-DRG naheliegt</t>
  </si>
  <si>
    <t>Hinweis in Planungsworkflow integriert; ärztliche Entscheidungshoheit nicht eingeschränkt</t>
  </si>
  <si>
    <t>OP-Planung direkt mit Fallnummer, um Zuordnungen und Berechnungen Plan-Ist-Abgleich zu erleichtern, Fälle Plan und Ist müssen leicht zusammenführbar sein</t>
  </si>
  <si>
    <t>Zeitstempel im Rahmen der OP-Planung/Durchführung durchgehend auswertbar und vorhanden</t>
  </si>
  <si>
    <t>Zeitstempel können als "muss gefüllt werden"-Kriterium individuell gekennzeichnet werden</t>
  </si>
  <si>
    <t>Integration von Verbrauchsdaten aus dem Materialwirtschaftsprogramm</t>
  </si>
  <si>
    <t>OP-Berichte mit Zeitstempeln (Erstellung) direkt im OP-Programm der OP zuordenbar</t>
  </si>
  <si>
    <t>Personaldokumentation zur Ermittlung des Gleichzeitigkeitsfaktors vorhanden</t>
  </si>
  <si>
    <t>Controlling</t>
  </si>
  <si>
    <t>Arbeitslisten</t>
  </si>
  <si>
    <t xml:space="preserve">individuell anhand unterschiedlicher Sachverhalte frei definierbare Arbeitslistenkonfiguration </t>
  </si>
  <si>
    <t xml:space="preserve">automatischer Versand direkt aus dem KIS </t>
  </si>
  <si>
    <t>Plausibilitäts- und Datenwarnlisten - z.B. fehlender nachstationärer Termin bei Entlassart nachstationär, fehlende Aufnahmediagnose, fehlender Arztbrief/OP-Bericht</t>
  </si>
  <si>
    <t>Standardberichtswesen</t>
  </si>
  <si>
    <t>Standardberichte zu den typischen Kennzahlen vorhanden (Fallzahl, VWD, CMI, CMP, Verweildauer, Einweiser, DRG, Leistungsgruppen, Abrechnung, OP, PEPP-Punkte, PEPP-Belegungstage, Hybrid etc.)</t>
  </si>
  <si>
    <t>Belegungsberichte vorhanden</t>
  </si>
  <si>
    <t>Intensivberichte vorhanden</t>
  </si>
  <si>
    <t>Auslastung der Intensivstation, Beatmungsstunden</t>
  </si>
  <si>
    <t>Konsilanforderungen</t>
  </si>
  <si>
    <t>Auslastung der Notaufnahme</t>
  </si>
  <si>
    <t>gesetzliche Statistiken/Datenlieferungen</t>
  </si>
  <si>
    <t>§21-Daten gem. INEK-Datensatzbeschreibung, Anpassung gem. der Vorgaben</t>
  </si>
  <si>
    <t>KHSTATV inkl. Diagnosenstatistik gem. den Vorgaben</t>
  </si>
  <si>
    <t>E-Statistiken inkl. E1+</t>
  </si>
  <si>
    <t>E-Statistiken PEPP inkl. Filter für Erbringungs-, Aufnahme- und Entlassungsdaten</t>
  </si>
  <si>
    <t>Belegungsstatistiken (Mitternachtstand)</t>
  </si>
  <si>
    <t>elektronische Spezifikation zur Erstellung der Mindestmengennachweise</t>
  </si>
  <si>
    <t>PPP-RL aus System ausleitbar</t>
  </si>
  <si>
    <t>PPUGV aus System ausleitbar</t>
  </si>
  <si>
    <t>Leistungen</t>
  </si>
  <si>
    <t>Leistungspunkte für therapeutische Leistungen z.B. GOÄ-Punkte für interne Leistungsverrechnung Gastroskopien</t>
  </si>
  <si>
    <t>Leistungspunkte für Leistungen ohne OPS frei konfigurierbar</t>
  </si>
  <si>
    <t>SAPS-TISS, Beatmungsstunden aus Patientenakte auswertbar</t>
  </si>
  <si>
    <t>Sonderthemen Controlling</t>
  </si>
  <si>
    <t>individuelle Verrechnungen / Verteilungen direkt im KIS möglich z.B. DDMI-Methode</t>
  </si>
  <si>
    <t>Such- und Filtermöglichkeiten nach Text (z.B. bestimmtes Wort im Arztbrief)</t>
  </si>
  <si>
    <t>Exportmöglichkeiten</t>
  </si>
  <si>
    <t>pdf, Excel, csv, sonstige, Versandmöglichkeiten direkt aus dem KIS</t>
  </si>
  <si>
    <t>Simulationen</t>
  </si>
  <si>
    <t>Simulationsmöglichkeiten über Massendaten (Übergangsgrouping, bestimmte Prozeduren ausschließen etc.)</t>
  </si>
  <si>
    <t>Datawarehouse</t>
  </si>
  <si>
    <t>Datawarehouse vorhanden, Anbindung von Smartify</t>
  </si>
  <si>
    <t>Grouping</t>
  </si>
  <si>
    <t>Übergangsgrouper, Leistungsgruppengrouper, regelhafte Updates und Installation gesetzlich vorgeschriebener und verfügbarer Grouper</t>
  </si>
  <si>
    <t>Stammdaten</t>
  </si>
  <si>
    <t>Organisationsstruktur</t>
  </si>
  <si>
    <t>Hierarchiebenen, Organisationsbaum, Anlage von Fachabteilungen, Stationen, Zuordnung von Kostenstellen zur Erlössicherung</t>
  </si>
  <si>
    <t>Umbennenung/Löschung von Organisationseinheiten möglich</t>
  </si>
  <si>
    <t>Schnittstellen zur Fibu und Hinterlegung von Kostenstellen, auch fest hinterlegbar z.B. bestimmtes ZE wird immer auf eine bestimmte Fachabteilung gebucht</t>
  </si>
  <si>
    <t>Zuordnung interdisziplinärer Belegung</t>
  </si>
  <si>
    <t>Betten</t>
  </si>
  <si>
    <t>Pflege und Anpassung der belegbaren Betten</t>
  </si>
  <si>
    <t>Preise</t>
  </si>
  <si>
    <t>Preise Zusatzentgelte, NUB, hausindivuelle Leistungen, hausindividuelle DRG, Tagesklinikpreise, Pflegeentgeltwert etc</t>
  </si>
  <si>
    <t>Gültigkeitszeiträume zu hausindividuellen Preisen</t>
  </si>
  <si>
    <t>Zuschläge hausindividuelle und bundesweit mit Gültigkeitszeiträumen und Abrechnungsregeln</t>
  </si>
  <si>
    <t>OPS</t>
  </si>
  <si>
    <t>Anlage hausindividueller Prozeduren/Leistungen</t>
  </si>
  <si>
    <t>Tarife</t>
  </si>
  <si>
    <t>Tarife, Behandlungskategorien, Konfiguration der Abrechnungsparameter und Preise</t>
  </si>
  <si>
    <t>Zimmerpreise für Wahlleitungstarife frei konfigurierbar</t>
  </si>
  <si>
    <t>Statusnetze</t>
  </si>
  <si>
    <t>Statusnetz DRG/PEPP-Kodierung frei konfigurierbar</t>
  </si>
  <si>
    <t>Ambulant Vertragsärztlich (§ 295 / EBM)</t>
  </si>
  <si>
    <t>Vertragsärztlicher Abrechnungsweg über KV inkl. KVDT/xDT und KV-Annahme</t>
  </si>
  <si>
    <t>Aktueller EBM-Ziffernstamm mit automatischen Quartalsupdates</t>
  </si>
  <si>
    <t>KBV-Prüfmodul mit aktuellen Prüfpaketen integriert</t>
  </si>
  <si>
    <t>Scheinarten, LANR/BSNR und Genehmigungen je Arzt korrekt verwaltet</t>
  </si>
  <si>
    <t>Alle ambulanten Behandlungsformen unterstützt (Ermächtigung, MVZ, Notfall)</t>
  </si>
  <si>
    <t>Persönlich ermächtigte Leistungen (§ 116 SGB V) und Hochschulambulanzen (§ 117 SGB V) abgedeckt</t>
  </si>
  <si>
    <t>Ermächtigungsambulanz-spezifische Abrechnungswege konfigurierbar</t>
  </si>
  <si>
    <t>Ambulantes Operieren (§ 115b SGB V)</t>
  </si>
  <si>
    <t>AOP-Patientenpfad vollständig von Aufnahme bis Entlassung inkl. OP-Dokumentation</t>
  </si>
  <si>
    <t>AOP-Katalog integriert mit automatischer Prüfung der Katalogkonformität</t>
  </si>
  <si>
    <t>OPS→EBM-Tarifierungslogik inkl. Begleitleistungen und Sachkosten</t>
  </si>
  <si>
    <t>§ 301-Datenaustausch für ambulante Operationen</t>
  </si>
  <si>
    <t>Hybrid-DRG-Vergütung gemäß § 115f SGB V unterstützt</t>
  </si>
  <si>
    <t>Fehlermanagement und Klärfallbearbeitung für zurückgewiesene Abrechnungen</t>
  </si>
  <si>
    <t>ASV (§ 116b SGB V)</t>
  </si>
  <si>
    <t>ASV-Teamabrechnung (Kern/Hinzuziehung) je Erkrankungskatalog abgebildet</t>
  </si>
  <si>
    <t>Direktabrechnung mit Kostenträger ohne KV-Zwischenschaltung</t>
  </si>
  <si>
    <t>ASV-Berechtigungen je Behandler und Indikation gemäß G-BA verwaltet</t>
  </si>
  <si>
    <t>PIA (§ 118 SGB V)</t>
  </si>
  <si>
    <t>PIA-Vergütung nach Landesvereinbarung (Quartalspauschale, Fallpauschale) abgebildet</t>
  </si>
  <si>
    <t>Pauschalsätze ohne Herstellereingriff pflegbar</t>
  </si>
  <si>
    <t>Abgrenzung PIA ↔ stationär/teilstationär sichergestellt</t>
  </si>
  <si>
    <t>PIA-Dokumentation in klinische Patientenakte integriert</t>
  </si>
  <si>
    <t>SPZ (§ 119 SGB V)</t>
  </si>
  <si>
    <t>SPZ-Vergütung nach Landesvereinbarung (Quartalspauschale, Fallpauschale) abgebildet</t>
  </si>
  <si>
    <t>Interdisziplinäre Leistungsdoku als Pauschalauslöser konfigurierbar</t>
  </si>
  <si>
    <t>Direktabrechnung mit Kostenträger (kein KV-Umweg)</t>
  </si>
  <si>
    <t>Abgrenzung SPZ ↔ stationär und andere Ambulanzformen sichergestellt</t>
  </si>
  <si>
    <t>Notfallambulanz (§ 76 / § 120 SGB V)</t>
  </si>
  <si>
    <t>Ambulante Notfallpauschalen (EBM) erzeugbar und über KV abrechenbar</t>
  </si>
  <si>
    <t>Abgrenzung ambulanter Notfall ↔ stationäre Aufnahme systemseitig gesteuert</t>
  </si>
  <si>
    <t>Privatambulant (GOÄ)</t>
  </si>
  <si>
    <t>Vollständige GOÄ-Abrechnung inkl. Steigerungsfaktoren, Analogziffern, Minderungen</t>
  </si>
  <si>
    <t>Direkte Rechnungsstellung an Patient oder PKV</t>
  </si>
  <si>
    <t>Begründungspflicht bei Schwellenwertüberschreitung und Analogleistungen</t>
  </si>
  <si>
    <t>Integration in Forderungsmanagement und FIBU</t>
  </si>
  <si>
    <t>Verhinderung der Doppelabrechnung mit stationären Fällen</t>
  </si>
  <si>
    <t>Korrekte Ermittlung und Abrechnung von Sachkosten (Auslagen) nach § 10 GOÄ</t>
  </si>
  <si>
    <t>Berücksichtigung besonderer Gebührenkategorien (Bundeswehr, Basistarif, Postbeamte)</t>
  </si>
  <si>
    <t>Plausibilitätsprüfung von Ziffernausschlüssen</t>
  </si>
  <si>
    <t>Stationäre Privat- und Wahlleistungen</t>
  </si>
  <si>
    <t>Chefarztwahlleistungen auf GOÄ-Basis mit Steigerungsfaktoren abrechenbar</t>
  </si>
  <si>
    <t>Unterkunftswahlleistungen (EBZ, ZBZ, Komfort) separat ausgewiesen</t>
  </si>
  <si>
    <t>Wahlleistungsvereinbarung dokumentiert; Abrechnung ohne Vereinbarung verhindert</t>
  </si>
  <si>
    <t>Abgrenzung DRG-Pauschale ↔ Wahlleistung sichergestellt</t>
  </si>
  <si>
    <t>Verhinderung der Doppelabrechnung mit weiteren Abrechnungsbereichen</t>
  </si>
  <si>
    <t>Automatischer Rechnungsabschlag nach § 6a GOÄ</t>
  </si>
  <si>
    <t>BG / Unfallversicherung (UV-GOÄ / DALE-UV)</t>
  </si>
  <si>
    <t>UV-GOÄ-Abrechnung (besondere und allgemeine Heilbehandlung) vollständig</t>
  </si>
  <si>
    <t>DALE-UV-Datenaustausch mit BG/UV-Träger unterstützt</t>
  </si>
  <si>
    <t>D-Arzt-Berichtswesen mit Abrechnung verknüpft</t>
  </si>
  <si>
    <t>BG-Fallerkennung und korrekte Kostenträgerzuordnung bei Aufnahme</t>
  </si>
  <si>
    <t>Heilmittel (§ 302 SGB V)</t>
  </si>
  <si>
    <t>Heilmittelabrechnung über § 302 inkl. Positionsnummern für Physio, Ergo, Logo, Ernährung</t>
  </si>
  <si>
    <t>Heilmittelverordnungen, Mengen und Fristen geprüft</t>
  </si>
  <si>
    <t>Zuzahlung und Befreiungsnachweis korrekt berechnet</t>
  </si>
  <si>
    <t>Genehmigungspflichtige Leistungen erst nach Genehmigung freigegeben</t>
  </si>
  <si>
    <t>Frühgeborenennachsorge (sozialmedizinische Nachsorge gem. § 43 SGB V) als eigenständige, über § 302 abrechenbare Leistungsart abgebildet</t>
  </si>
  <si>
    <t>Selbstzahler / Sonstige Kostenträger</t>
  </si>
  <si>
    <t>Selbstzahlerfälle mit flexibler Preisgestaltung und direkter Rechnungsstellung abbildbar</t>
  </si>
  <si>
    <t>Sonstige Kostenträger (Sozialamt, UNHCR, Jobcenter, EU-KV) unterstützt</t>
  </si>
  <si>
    <t>Forderungsmanagement und Mahnwesen integriert</t>
  </si>
  <si>
    <t>Medizincontrolling und Kodierung</t>
  </si>
  <si>
    <t>ICD-10-GM / OPS-Kodierworkflow mit Unterstützung und Plausibilitätsprüfungen</t>
  </si>
  <si>
    <t>Medizincontrolling-Funktionen: Fallanalyse, Revisionen, MD-Verfahren integriert</t>
  </si>
  <si>
    <t>Prüfquoten und Strukturprüfungen (§ 275c/d) abgebildet</t>
  </si>
  <si>
    <t>Erlöscontrolling-Auswertungen verfügbar</t>
  </si>
  <si>
    <t>Erlössicherungsfunktionen zur Identifikation ungenutzter Erlöspotenziale</t>
  </si>
  <si>
    <t>Falldialog-Management und Stellungnahmeverfahren im MD-Prozess vollständig abgebildet</t>
  </si>
  <si>
    <t>Datenvalidierung / Qualitätssicherung (übergreifend)</t>
  </si>
  <si>
    <t>Echtzeit-Validierung bei Erfassung (Pflichtfelder, Plausibilität, Formate)</t>
  </si>
  <si>
    <t>Batch-Validierung vor Abrechnungsversand (vollständiger Prüflauf ohne Buchung)</t>
  </si>
  <si>
    <t>Prüfregeln konfigurierbar nach Schweregrad (Hinweis / Warnung / Blocker)</t>
  </si>
  <si>
    <t>Klärfall-Management: Fehlerprotokoll, Arbeitsvorrat, Workflow, Wiedervorlage</t>
  </si>
  <si>
    <t>Fehlerquoten-Kennzahlen für das Controlling exportierbar</t>
  </si>
  <si>
    <t>Datenaustausch / Schnittstellen / TI (übergreifend)</t>
  </si>
  <si>
    <t>Alle Datenaustauschverfahren unterstützt: § 301, KVDT/xDT, § 302, DALE-UV</t>
  </si>
  <si>
    <t>Telematikinfrastruktur (TI): VSDM/eGK, eAU, ePA, KIM, eArztbrief, eRezept produktiv nutzbar</t>
  </si>
  <si>
    <t>HL7 v2 / FHIR-Schnittstellen zu Subsystemen bidirektional vorhanden</t>
  </si>
  <si>
    <t>FIBU-Anbindung mit Buchungslogik dokumentiert und GoBD-konform</t>
  </si>
  <si>
    <t>DTA-/Schlüsselverzeichnis-Updates automatisch mit Vorlaufzeit eingespielt</t>
  </si>
  <si>
    <t>Migration / Altdatenverfügbarkeit</t>
  </si>
  <si>
    <t>Verlustfreie Migration aus SAP IS-H und Torin (Stamm-, Bewegungs-, Falldaten)</t>
  </si>
  <si>
    <t>Offene Fälle, OP-Saldo und laufende MD-Prüfvorgänge übernommen</t>
  </si>
  <si>
    <t>Lesezugriff auf Altdaten während gesetzlicher Aufbewahrungsfristen erhalten</t>
  </si>
  <si>
    <t>Testmigration mit Validierung und Differenzbericht vor Go-Live</t>
  </si>
  <si>
    <t>Haus-zu-Haus-Leistungen (Papierabrechnung)</t>
  </si>
  <si>
    <t>Erfassung und Dokumentation von Leistungen, die im Rahmen der Versorgung zwischen zwei Krankenhäusern (Haus-zu-Haus) erbracht werden</t>
  </si>
  <si>
    <t>Abrechnung der Haus-zu-Haus-Leistungen in Papierform an das anfordernde bzw. empfangende Krankenhaus, da kein elektronischer Datenaustauschweg vorgesehen ist</t>
  </si>
  <si>
    <t>Abgrenzung zu regulärer GKV-/PKV-/BG-Abrechnung sowie Vermeidung von Doppelabrechnung mit anderen Abrechnungswegen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</si>
</sst>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164" formatCode="_-* #,##0.00\ _€_-;\-* #,##0.00\ _€_-;_-* &quot;-&quot;??\ _€_-;_-@_-"/>
    <numFmt numFmtId="165" formatCode="0&quot;.0&quot;"/>
    <numFmt numFmtId="166" formatCode="#,##0\ &quot;Pkt.&quot;"/>
    <numFmt numFmtId="167" formatCode="##0&quot;.&quot;"/>
    <numFmt numFmtId="168" formatCode="##0"/>
    <numFmt numFmtId="169" formatCode="#,##0.00\ &quot;€&quot;"/>
    <numFmt numFmtId="170" formatCode="0.0\ &quot;Pkt.&quot;"/>
    <numFmt numFmtId="171" formatCode="##0&quot;.0&quot;"/>
    <numFmt numFmtId="172" formatCode="&quot;Laufzeit&quot;\ 0\ &quot;Monate&quot;"/>
    <numFmt numFmtId="173" formatCode="&quot;Umsatzsteuer &quot;0%"/>
    <numFmt numFmtId="174" formatCode="&quot; von&quot;\ 0"/>
    <numFmt numFmtId="175" formatCode="&quot;Summe Gewichtung Qualität LV (&quot;0%&quot;):&quot;"/>
    <numFmt numFmtId="176" formatCode="0.0%"/>
    <numFmt numFmtId="177" formatCode="&quot;Summe Gewichtung Preise (&quot;0%&quot;):&quot;"/>
    <numFmt numFmtId="178" formatCode="0\ &quot;Pkt.&quot;"/>
    <numFmt numFmtId="179" formatCode="0\ &quot;Mon.&quot;"/>
    <numFmt numFmtId="180" formatCode="#,##0&quot;.&quot;"/>
    <numFmt numFmtId="181" formatCode="0\ &quot;Stk.&quot;"/>
    <numFmt numFmtId="182" formatCode="&quot;Anzahl Kriterien:&quot;\ 0"/>
    <numFmt numFmtId="183" formatCode="&quot;Preise über&quot;\ #0"/>
    <numFmt numFmtId="184" formatCode="General\ &quot;Pkt.&quot;"/>
    <numFmt numFmtId="185" formatCode="#,##0\ &quot;Items&quot;"/>
    <numFmt numFmtId="186" formatCode="&quot;USt. &quot;0%"/>
    <numFmt numFmtId="187" formatCode="&quot;Mon. 1-&quot;0"/>
    <numFmt numFmtId="188" formatCode="&quot;Mon. 25-&quot;0"/>
    <numFmt numFmtId="189" formatCode="&quot;Summe Gewichtung Funktionalität (&quot;0%&quot;):&quot;"/>
    <numFmt numFmtId="190" formatCode="&quot;entspricht (&quot;0%&quot;) Anteil Gesamtbewertung&quot;"/>
    <numFmt numFmtId="191" formatCode="&quot;entspricht (&quot;0%&quot;) Anteil Gesamtbewertung Funktionalität&quot;"/>
    <numFmt numFmtId="192" formatCode="&quot;Summe Gewichtung Leistungsverzeichnis (&quot;0%&quot;):&quot;"/>
    <numFmt numFmtId="193" formatCode="&quot;Summe Gewichtung Funktionalität LV (&quot;0%&quot;):&quot;"/>
    <numFmt numFmtId="194" formatCode="&quot;Summe Gewichtung Gesamtkonzept (&quot;0%&quot;):&quot;"/>
    <numFmt numFmtId="195" formatCode="&quot;Summe Gewichtung Bieterpräsentation (&quot;0%&quot;):&quot;"/>
    <numFmt numFmtId="196" formatCode="0.00%\ \:"/>
    <numFmt numFmtId="197" formatCode="&quot;Kommentar oder Querverweis auf Anlage (&quot;0&quot;)&quot;"/>
    <numFmt numFmtId="198" formatCode="&quot;Erfüllung relativ gewichtet unter&quot;\ 0%\ &quot;führt zum Verfahrensausschluss.&quot;"/>
    <numFmt numFmtId="199" formatCode="0\ &quot;min.&quot;"/>
    <numFmt numFmtId="200" formatCode="0\ &quot;TOP's&quot;"/>
  </numFmts>
  <fonts count="32">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0"/>
      <name val="Arial"/>
      <family val="2"/>
    </font>
    <font>
      <b/>
      <sz val="14"/>
      <color theme="0"/>
      <name val="Calibri"/>
      <family val="2"/>
      <scheme val="minor"/>
    </font>
    <font>
      <b/>
      <sz val="14"/>
      <color theme="1"/>
      <name val="Calibri"/>
      <family val="2"/>
      <scheme val="minor"/>
    </font>
    <font>
      <u/>
      <sz val="11"/>
      <color theme="10"/>
      <name val="Calibri"/>
      <family val="2"/>
      <scheme val="minor"/>
    </font>
    <font>
      <b/>
      <sz val="9"/>
      <color theme="1"/>
      <name val="Calibri"/>
      <family val="2"/>
      <scheme val="minor"/>
    </font>
    <font>
      <b/>
      <sz val="11"/>
      <color rgb="FFFF0000"/>
      <name val="Calibri"/>
      <family val="2"/>
      <scheme val="minor"/>
    </font>
    <font>
      <sz val="9"/>
      <color theme="1"/>
      <name val="Calibri"/>
      <family val="2"/>
      <scheme val="minor"/>
    </font>
    <font>
      <sz val="11"/>
      <name val="Calibri"/>
      <family val="2"/>
      <scheme val="minor"/>
    </font>
    <font>
      <b/>
      <sz val="11"/>
      <name val="Calibri"/>
      <family val="2"/>
      <scheme val="minor"/>
    </font>
    <font>
      <b/>
      <sz val="10"/>
      <name val="Arial"/>
      <family val="2"/>
    </font>
    <font>
      <b/>
      <sz val="12"/>
      <color theme="1"/>
      <name val="Calibri"/>
      <family val="2"/>
      <scheme val="minor"/>
    </font>
    <font>
      <b/>
      <sz val="12"/>
      <color theme="0" tint="-0.499984740745262"/>
      <name val="Calibri"/>
      <family val="2"/>
      <scheme val="minor"/>
    </font>
    <font>
      <b/>
      <sz val="14"/>
      <color rgb="FFFF0000"/>
      <name val="Calibri"/>
      <family val="2"/>
      <scheme val="minor"/>
    </font>
    <font>
      <b/>
      <sz val="9"/>
      <name val="Arial"/>
      <family val="2"/>
    </font>
    <font>
      <sz val="9"/>
      <name val="Arial"/>
      <family val="2"/>
    </font>
    <font>
      <b/>
      <sz val="24"/>
      <name val="Calibri"/>
      <family val="2"/>
      <scheme val="minor"/>
    </font>
    <font>
      <sz val="8"/>
      <name val="Arial"/>
      <family val="2"/>
    </font>
    <font>
      <sz val="12"/>
      <color theme="1"/>
      <name val="Calibri"/>
      <family val="2"/>
      <scheme val="minor"/>
    </font>
    <font>
      <sz val="12"/>
      <color theme="0" tint="-0.499984740745262"/>
      <name val="Calibri"/>
      <family val="2"/>
      <scheme val="minor"/>
    </font>
    <font>
      <sz val="8"/>
      <name val="Calibri"/>
      <family val="2"/>
      <scheme val="minor"/>
    </font>
    <font>
      <i/>
      <sz val="11"/>
      <color theme="1"/>
      <name val="Calibri"/>
      <family val="2"/>
      <scheme val="minor"/>
    </font>
    <font>
      <i/>
      <sz val="11"/>
      <name val="Calibri"/>
      <family val="2"/>
      <scheme val="minor"/>
    </font>
    <font>
      <b/>
      <sz val="10"/>
      <color theme="0" tint="-0.34998626667073579"/>
      <name val="Arial"/>
      <family val="2"/>
    </font>
    <font>
      <b/>
      <sz val="12"/>
      <color rgb="FFFF0000"/>
      <name val="Calibri"/>
      <family val="2"/>
      <scheme val="minor"/>
    </font>
    <font>
      <sz val="12"/>
      <color rgb="FFFF0000"/>
      <name val="Calibri"/>
      <family val="2"/>
      <scheme val="minor"/>
    </font>
    <font>
      <b/>
      <sz val="20"/>
      <color theme="1"/>
      <name val="Calibri"/>
      <family val="2"/>
      <scheme val="minor"/>
    </font>
    <font>
      <b/>
      <sz val="18"/>
      <name val="Calibri"/>
      <family val="2"/>
      <scheme val="minor"/>
    </font>
  </fonts>
  <fills count="3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rgb="FFFF0000"/>
        <bgColor indexed="64"/>
      </patternFill>
    </fill>
    <fill>
      <patternFill patternType="solid">
        <fgColor theme="9" tint="-0.499984740745262"/>
        <bgColor indexed="64"/>
      </patternFill>
    </fill>
    <fill>
      <patternFill patternType="solid">
        <fgColor theme="9" tint="-0.249977111117893"/>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5" tint="0.79998168889431442"/>
        <bgColor theme="4"/>
      </patternFill>
    </fill>
    <fill>
      <patternFill patternType="solid">
        <fgColor theme="5" tint="0.79998168889431442"/>
        <bgColor theme="4" tint="0.79998168889431442"/>
      </patternFill>
    </fill>
    <fill>
      <patternFill patternType="solid">
        <fgColor theme="0" tint="-4.9989318521683403E-2"/>
        <bgColor theme="4"/>
      </patternFill>
    </fill>
    <fill>
      <patternFill patternType="solid">
        <fgColor theme="0" tint="-4.9989318521683403E-2"/>
        <bgColor theme="4" tint="0.79998168889431442"/>
      </patternFill>
    </fill>
    <fill>
      <patternFill patternType="solid">
        <fgColor rgb="FFFFFF00"/>
        <bgColor indexed="64"/>
      </patternFill>
    </fill>
    <fill>
      <patternFill patternType="solid">
        <fgColor theme="5" tint="-0.499984740745262"/>
        <bgColor indexed="64"/>
      </patternFill>
    </fill>
    <fill>
      <patternFill patternType="solid">
        <fgColor theme="5" tint="-0.249977111117893"/>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2"/>
        <bgColor indexed="64"/>
      </patternFill>
    </fill>
    <fill>
      <patternFill patternType="solid">
        <fgColor theme="7" tint="-0.499984740745262"/>
        <bgColor indexed="64"/>
      </patternFill>
    </fill>
    <fill>
      <patternFill patternType="solid">
        <fgColor theme="7" tint="-0.249977111117893"/>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5" tint="0.59999389629810485"/>
        <bgColor indexed="64"/>
      </patternFill>
    </fill>
    <fill>
      <patternFill patternType="solid">
        <fgColor rgb="FFBDD7EE"/>
        <bgColor indexed="64"/>
      </patternFill>
    </fill>
  </fills>
  <borders count="17">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style="thin">
        <color indexed="64"/>
      </right>
      <top/>
      <bottom/>
      <diagonal/>
    </border>
    <border>
      <left/>
      <right/>
      <top style="thin">
        <color theme="4" tint="0.39997558519241921"/>
      </top>
      <bottom/>
      <diagonal/>
    </border>
  </borders>
  <cellStyleXfs count="9">
    <xf numFmtId="0" fontId="0" fillId="0" borderId="0"/>
    <xf numFmtId="164" fontId="1" fillId="0" borderId="0" applyFont="0" applyFill="0" applyBorder="0" applyAlignment="0" applyProtection="0"/>
    <xf numFmtId="0" fontId="5" fillId="0" borderId="0">
      <alignment horizontal="left" vertical="center"/>
    </xf>
    <xf numFmtId="0" fontId="1" fillId="0" borderId="0"/>
    <xf numFmtId="0" fontId="8" fillId="0" borderId="0" applyNumberFormat="0" applyFill="0" applyBorder="0" applyAlignment="0" applyProtection="0"/>
    <xf numFmtId="0" fontId="1" fillId="0" borderId="0"/>
    <xf numFmtId="0" fontId="5" fillId="0" borderId="0"/>
    <xf numFmtId="0" fontId="5" fillId="0" borderId="0"/>
    <xf numFmtId="0" fontId="22" fillId="0" borderId="0"/>
  </cellStyleXfs>
  <cellXfs count="680">
    <xf numFmtId="0" fontId="0" fillId="0" borderId="0" xfId="0"/>
    <xf numFmtId="0" fontId="11" fillId="0" borderId="0" xfId="3" applyFont="1"/>
    <xf numFmtId="167" fontId="4" fillId="6" borderId="1" xfId="3" applyNumberFormat="1" applyFont="1" applyFill="1" applyBorder="1" applyAlignment="1">
      <alignment horizontal="center" vertical="center"/>
    </xf>
    <xf numFmtId="168" fontId="4" fillId="6" borderId="1" xfId="3" applyNumberFormat="1" applyFont="1" applyFill="1" applyBorder="1" applyAlignment="1">
      <alignment horizontal="center" vertical="center"/>
    </xf>
    <xf numFmtId="0" fontId="4" fillId="6" borderId="11" xfId="3" applyFont="1" applyFill="1" applyBorder="1" applyAlignment="1">
      <alignment horizontal="left" vertical="top" wrapText="1"/>
    </xf>
    <xf numFmtId="167" fontId="4" fillId="7" borderId="1" xfId="3" applyNumberFormat="1" applyFont="1" applyFill="1" applyBorder="1" applyAlignment="1">
      <alignment horizontal="center" vertical="center"/>
    </xf>
    <xf numFmtId="168" fontId="4" fillId="7" borderId="2" xfId="3" applyNumberFormat="1" applyFont="1" applyFill="1" applyBorder="1" applyAlignment="1">
      <alignment horizontal="center" vertical="center"/>
    </xf>
    <xf numFmtId="0" fontId="5" fillId="0" borderId="0" xfId="2">
      <alignment horizontal="left" vertical="center"/>
    </xf>
    <xf numFmtId="0" fontId="0" fillId="0" borderId="0" xfId="3" applyFont="1"/>
    <xf numFmtId="169" fontId="11" fillId="0" borderId="0" xfId="3" applyNumberFormat="1" applyFont="1"/>
    <xf numFmtId="10" fontId="7" fillId="7" borderId="9" xfId="3" applyNumberFormat="1" applyFont="1" applyFill="1" applyBorder="1" applyAlignment="1">
      <alignment horizontal="left" vertical="center"/>
    </xf>
    <xf numFmtId="10" fontId="17" fillId="7" borderId="9" xfId="3" applyNumberFormat="1" applyFont="1" applyFill="1" applyBorder="1" applyAlignment="1">
      <alignment vertical="center"/>
    </xf>
    <xf numFmtId="169" fontId="17" fillId="7" borderId="9" xfId="3" applyNumberFormat="1" applyFont="1" applyFill="1" applyBorder="1" applyAlignment="1">
      <alignment horizontal="right" vertical="center"/>
    </xf>
    <xf numFmtId="0" fontId="4" fillId="5" borderId="10" xfId="3" applyFont="1" applyFill="1" applyBorder="1" applyAlignment="1">
      <alignment horizontal="center"/>
    </xf>
    <xf numFmtId="0" fontId="4" fillId="5" borderId="10" xfId="3" applyFont="1" applyFill="1" applyBorder="1"/>
    <xf numFmtId="173" fontId="4" fillId="5" borderId="10" xfId="3" applyNumberFormat="1" applyFont="1" applyFill="1" applyBorder="1" applyAlignment="1">
      <alignment horizontal="center"/>
    </xf>
    <xf numFmtId="49" fontId="4" fillId="7" borderId="2" xfId="3" applyNumberFormat="1" applyFont="1" applyFill="1" applyBorder="1" applyAlignment="1">
      <alignment horizontal="center" vertical="center"/>
    </xf>
    <xf numFmtId="165" fontId="6" fillId="10" borderId="0" xfId="2" applyNumberFormat="1" applyFont="1" applyFill="1">
      <alignment horizontal="left" vertical="center"/>
    </xf>
    <xf numFmtId="0" fontId="2" fillId="2" borderId="1" xfId="2" quotePrefix="1" applyFont="1" applyFill="1" applyBorder="1">
      <alignment horizontal="left" vertical="center"/>
    </xf>
    <xf numFmtId="167" fontId="4" fillId="14" borderId="9" xfId="3" applyNumberFormat="1" applyFont="1" applyFill="1" applyBorder="1" applyAlignment="1">
      <alignment horizontal="center" vertical="center"/>
    </xf>
    <xf numFmtId="168" fontId="4" fillId="14" borderId="13" xfId="3" applyNumberFormat="1" applyFont="1" applyFill="1" applyBorder="1" applyAlignment="1">
      <alignment horizontal="center" vertical="center"/>
    </xf>
    <xf numFmtId="167" fontId="4" fillId="14" borderId="4" xfId="3" applyNumberFormat="1" applyFont="1" applyFill="1" applyBorder="1" applyAlignment="1">
      <alignment horizontal="center" vertical="center"/>
    </xf>
    <xf numFmtId="168" fontId="4" fillId="14" borderId="5" xfId="3" applyNumberFormat="1" applyFont="1" applyFill="1" applyBorder="1" applyAlignment="1">
      <alignment horizontal="center" vertical="center"/>
    </xf>
    <xf numFmtId="167" fontId="4" fillId="3" borderId="0" xfId="3" applyNumberFormat="1" applyFont="1" applyFill="1" applyAlignment="1">
      <alignment horizontal="center" vertical="center"/>
    </xf>
    <xf numFmtId="168" fontId="4" fillId="3" borderId="0" xfId="3" applyNumberFormat="1" applyFont="1" applyFill="1" applyAlignment="1">
      <alignment horizontal="center" vertical="center"/>
    </xf>
    <xf numFmtId="171" fontId="6" fillId="10" borderId="0" xfId="2" applyNumberFormat="1" applyFont="1" applyFill="1">
      <alignment horizontal="left" vertical="center"/>
    </xf>
    <xf numFmtId="0" fontId="6" fillId="11" borderId="0" xfId="2" applyFont="1" applyFill="1" applyAlignment="1">
      <alignment vertical="center"/>
    </xf>
    <xf numFmtId="0" fontId="2" fillId="2" borderId="0" xfId="2" quotePrefix="1" applyFont="1" applyFill="1">
      <alignment horizontal="left" vertical="center"/>
    </xf>
    <xf numFmtId="0" fontId="12" fillId="3" borderId="0" xfId="2" applyFont="1" applyFill="1">
      <alignment horizontal="left" vertical="center"/>
    </xf>
    <xf numFmtId="0" fontId="13" fillId="3" borderId="3" xfId="2" applyFont="1" applyFill="1" applyBorder="1" applyAlignment="1">
      <alignment vertical="center"/>
    </xf>
    <xf numFmtId="0" fontId="13" fillId="3" borderId="4" xfId="2" applyFont="1" applyFill="1" applyBorder="1" applyAlignment="1">
      <alignment vertical="center"/>
    </xf>
    <xf numFmtId="0" fontId="14" fillId="3" borderId="0" xfId="2" applyFont="1" applyFill="1" applyAlignment="1">
      <alignment horizontal="right" vertical="center"/>
    </xf>
    <xf numFmtId="2" fontId="13" fillId="3" borderId="6" xfId="2" applyNumberFormat="1" applyFont="1" applyFill="1" applyBorder="1" applyAlignment="1">
      <alignment vertical="center"/>
    </xf>
    <xf numFmtId="0" fontId="13" fillId="3" borderId="0" xfId="2" applyFont="1" applyFill="1" applyAlignment="1">
      <alignment vertical="center"/>
    </xf>
    <xf numFmtId="170" fontId="14" fillId="3" borderId="0" xfId="2" applyNumberFormat="1" applyFont="1" applyFill="1" applyAlignment="1">
      <alignment horizontal="right" vertical="center"/>
    </xf>
    <xf numFmtId="0" fontId="14" fillId="3" borderId="0" xfId="2" applyFont="1" applyFill="1">
      <alignment horizontal="left" vertical="center"/>
    </xf>
    <xf numFmtId="0" fontId="13" fillId="3" borderId="6" xfId="2" applyFont="1" applyFill="1" applyBorder="1" applyAlignment="1">
      <alignment vertical="center"/>
    </xf>
    <xf numFmtId="0" fontId="13" fillId="3" borderId="8" xfId="2" applyFont="1" applyFill="1" applyBorder="1" applyAlignment="1">
      <alignment vertical="center"/>
    </xf>
    <xf numFmtId="0" fontId="13" fillId="3" borderId="1" xfId="2" applyFont="1" applyFill="1" applyBorder="1" applyAlignment="1">
      <alignment vertical="center"/>
    </xf>
    <xf numFmtId="9" fontId="13" fillId="3" borderId="1" xfId="2" applyNumberFormat="1" applyFont="1" applyFill="1" applyBorder="1" applyAlignment="1">
      <alignment vertical="center"/>
    </xf>
    <xf numFmtId="10" fontId="14" fillId="3" borderId="1" xfId="2" applyNumberFormat="1" applyFont="1" applyFill="1" applyBorder="1" applyAlignment="1">
      <alignment horizontal="right" vertical="center"/>
    </xf>
    <xf numFmtId="0" fontId="5" fillId="3" borderId="1" xfId="2" applyFill="1" applyBorder="1">
      <alignment horizontal="left" vertical="center"/>
    </xf>
    <xf numFmtId="10" fontId="5" fillId="0" borderId="0" xfId="2" applyNumberFormat="1">
      <alignment horizontal="left" vertical="center"/>
    </xf>
    <xf numFmtId="0" fontId="13" fillId="5" borderId="13" xfId="2" applyFont="1" applyFill="1" applyBorder="1">
      <alignment horizontal="left" vertical="center"/>
    </xf>
    <xf numFmtId="0" fontId="13" fillId="5" borderId="11" xfId="2" applyFont="1" applyFill="1" applyBorder="1">
      <alignment horizontal="left" vertical="center"/>
    </xf>
    <xf numFmtId="0" fontId="13" fillId="5" borderId="11" xfId="2" applyFont="1" applyFill="1" applyBorder="1" applyAlignment="1">
      <alignment horizontal="center" vertical="center"/>
    </xf>
    <xf numFmtId="2" fontId="14" fillId="5" borderId="11" xfId="2" applyNumberFormat="1" applyFont="1" applyFill="1" applyBorder="1" applyAlignment="1">
      <alignment horizontal="center" vertical="center" wrapText="1"/>
    </xf>
    <xf numFmtId="0" fontId="14" fillId="5" borderId="11" xfId="2" applyFont="1" applyFill="1" applyBorder="1" applyAlignment="1">
      <alignment horizontal="center" vertical="center" wrapText="1"/>
    </xf>
    <xf numFmtId="0" fontId="14" fillId="5" borderId="12" xfId="2" applyFont="1" applyFill="1" applyBorder="1" applyAlignment="1">
      <alignment horizontal="center" vertical="center" wrapText="1"/>
    </xf>
    <xf numFmtId="0" fontId="12" fillId="3" borderId="0" xfId="2" applyFont="1" applyFill="1" applyAlignment="1">
      <alignment vertical="center"/>
    </xf>
    <xf numFmtId="0" fontId="12" fillId="3" borderId="7" xfId="2" applyFont="1" applyFill="1" applyBorder="1" applyAlignment="1">
      <alignment vertical="center"/>
    </xf>
    <xf numFmtId="9" fontId="13" fillId="3" borderId="0" xfId="2" applyNumberFormat="1" applyFont="1" applyFill="1" applyAlignment="1">
      <alignment horizontal="right" vertical="center"/>
    </xf>
    <xf numFmtId="170" fontId="14" fillId="0" borderId="0" xfId="2" applyNumberFormat="1" applyFont="1" applyAlignment="1">
      <alignment horizontal="right" vertical="center"/>
    </xf>
    <xf numFmtId="0" fontId="10" fillId="3" borderId="0" xfId="2" applyFont="1" applyFill="1" applyAlignment="1">
      <alignment vertical="center"/>
    </xf>
    <xf numFmtId="0" fontId="10" fillId="3" borderId="7" xfId="2" applyFont="1" applyFill="1" applyBorder="1" applyAlignment="1">
      <alignment vertical="center"/>
    </xf>
    <xf numFmtId="10" fontId="5" fillId="3" borderId="0" xfId="2" applyNumberFormat="1" applyFill="1" applyAlignment="1">
      <alignment horizontal="right" vertical="center"/>
    </xf>
    <xf numFmtId="1" fontId="5" fillId="0" borderId="0" xfId="2" applyNumberFormat="1">
      <alignment horizontal="left" vertical="center"/>
    </xf>
    <xf numFmtId="0" fontId="13" fillId="3" borderId="7" xfId="2" applyFont="1" applyFill="1" applyBorder="1" applyAlignment="1">
      <alignment vertical="center"/>
    </xf>
    <xf numFmtId="0" fontId="14" fillId="0" borderId="0" xfId="2" applyFont="1">
      <alignment horizontal="left" vertical="center"/>
    </xf>
    <xf numFmtId="0" fontId="5" fillId="0" borderId="0" xfId="2" applyAlignment="1">
      <alignment horizontal="left"/>
    </xf>
    <xf numFmtId="2" fontId="5" fillId="0" borderId="0" xfId="2" applyNumberFormat="1" applyAlignment="1">
      <alignment horizontal="right" vertical="center"/>
    </xf>
    <xf numFmtId="49" fontId="14" fillId="3" borderId="0" xfId="2" applyNumberFormat="1" applyFont="1" applyFill="1" applyAlignment="1">
      <alignment horizontal="center" wrapText="1"/>
    </xf>
    <xf numFmtId="0" fontId="13" fillId="2" borderId="11" xfId="2" applyFont="1" applyFill="1" applyBorder="1">
      <alignment horizontal="left" vertical="center"/>
    </xf>
    <xf numFmtId="0" fontId="13" fillId="3" borderId="6" xfId="2" applyFont="1" applyFill="1" applyBorder="1">
      <alignment horizontal="left" vertical="center"/>
    </xf>
    <xf numFmtId="49" fontId="12" fillId="3" borderId="14" xfId="2" applyNumberFormat="1" applyFont="1" applyFill="1" applyBorder="1">
      <alignment horizontal="left" vertical="center"/>
    </xf>
    <xf numFmtId="49" fontId="12" fillId="3" borderId="15" xfId="2" applyNumberFormat="1" applyFont="1" applyFill="1" applyBorder="1">
      <alignment horizontal="left" vertical="center"/>
    </xf>
    <xf numFmtId="49" fontId="12" fillId="3" borderId="10" xfId="2" applyNumberFormat="1" applyFont="1" applyFill="1" applyBorder="1">
      <alignment horizontal="left" vertical="center"/>
    </xf>
    <xf numFmtId="49" fontId="14" fillId="3" borderId="7" xfId="2" applyNumberFormat="1" applyFont="1" applyFill="1" applyBorder="1" applyAlignment="1">
      <alignment horizontal="center" wrapText="1"/>
    </xf>
    <xf numFmtId="0" fontId="19" fillId="3" borderId="6" xfId="2" applyFont="1" applyFill="1" applyBorder="1" applyAlignment="1">
      <alignment horizontal="left" wrapText="1"/>
    </xf>
    <xf numFmtId="0" fontId="19" fillId="3" borderId="8" xfId="2" applyFont="1" applyFill="1" applyBorder="1" applyAlignment="1">
      <alignment horizontal="left" wrapText="1"/>
    </xf>
    <xf numFmtId="0" fontId="19" fillId="3" borderId="1" xfId="2" applyFont="1" applyFill="1" applyBorder="1" applyAlignment="1">
      <alignment horizontal="left" wrapText="1" indent="3"/>
    </xf>
    <xf numFmtId="49" fontId="14" fillId="3" borderId="4" xfId="2" applyNumberFormat="1" applyFont="1" applyFill="1" applyBorder="1" applyAlignment="1">
      <alignment horizontal="center"/>
    </xf>
    <xf numFmtId="49" fontId="14" fillId="3" borderId="5" xfId="2" applyNumberFormat="1" applyFont="1" applyFill="1" applyBorder="1" applyAlignment="1">
      <alignment horizontal="center"/>
    </xf>
    <xf numFmtId="49" fontId="14" fillId="3" borderId="0" xfId="2" applyNumberFormat="1" applyFont="1" applyFill="1">
      <alignment horizontal="left" vertical="center"/>
    </xf>
    <xf numFmtId="49" fontId="14" fillId="3" borderId="7" xfId="2" applyNumberFormat="1" applyFont="1" applyFill="1" applyBorder="1">
      <alignment horizontal="left" vertical="center"/>
    </xf>
    <xf numFmtId="164" fontId="14" fillId="3" borderId="0" xfId="1" applyFont="1" applyFill="1" applyAlignment="1">
      <alignment horizontal="center" wrapText="1"/>
    </xf>
    <xf numFmtId="164" fontId="14" fillId="3" borderId="7" xfId="1" applyFont="1" applyFill="1" applyBorder="1" applyAlignment="1">
      <alignment horizontal="center" wrapText="1"/>
    </xf>
    <xf numFmtId="164" fontId="5" fillId="0" borderId="0" xfId="1" applyFont="1" applyAlignment="1">
      <alignment horizontal="left" vertical="center"/>
    </xf>
    <xf numFmtId="0" fontId="5" fillId="0" borderId="9" xfId="2" applyBorder="1">
      <alignment horizontal="left" vertical="center"/>
    </xf>
    <xf numFmtId="49" fontId="14" fillId="3" borderId="7" xfId="2" applyNumberFormat="1" applyFont="1" applyFill="1" applyBorder="1" applyAlignment="1">
      <alignment horizontal="center"/>
    </xf>
    <xf numFmtId="0" fontId="5" fillId="9" borderId="9" xfId="2" applyFill="1" applyBorder="1">
      <alignment horizontal="left" vertical="center"/>
    </xf>
    <xf numFmtId="0" fontId="5" fillId="9" borderId="13" xfId="2" applyFill="1" applyBorder="1">
      <alignment horizontal="left" vertical="center"/>
    </xf>
    <xf numFmtId="0" fontId="14" fillId="17" borderId="12" xfId="2" applyFont="1" applyFill="1" applyBorder="1">
      <alignment horizontal="left" vertical="center"/>
    </xf>
    <xf numFmtId="0" fontId="5" fillId="17" borderId="9" xfId="2" applyFill="1" applyBorder="1">
      <alignment horizontal="left" vertical="center"/>
    </xf>
    <xf numFmtId="0" fontId="5" fillId="17" borderId="13" xfId="2" applyFill="1" applyBorder="1">
      <alignment horizontal="left" vertical="center"/>
    </xf>
    <xf numFmtId="0" fontId="13" fillId="17" borderId="3" xfId="2" applyFont="1" applyFill="1" applyBorder="1">
      <alignment horizontal="left" vertical="center"/>
    </xf>
    <xf numFmtId="0" fontId="13" fillId="17" borderId="5" xfId="2" applyFont="1" applyFill="1" applyBorder="1" applyAlignment="1">
      <alignment horizontal="center" vertical="center"/>
    </xf>
    <xf numFmtId="0" fontId="12" fillId="17" borderId="8" xfId="2" applyFont="1" applyFill="1" applyBorder="1">
      <alignment horizontal="left" vertical="center"/>
    </xf>
    <xf numFmtId="0" fontId="13" fillId="17" borderId="2" xfId="2" applyFont="1" applyFill="1" applyBorder="1" applyAlignment="1">
      <alignment horizontal="center" vertical="center"/>
    </xf>
    <xf numFmtId="0" fontId="13" fillId="17" borderId="12" xfId="2" applyFont="1" applyFill="1" applyBorder="1">
      <alignment horizontal="left" vertical="center"/>
    </xf>
    <xf numFmtId="9" fontId="13" fillId="17" borderId="13" xfId="2" applyNumberFormat="1" applyFont="1" applyFill="1" applyBorder="1" applyAlignment="1">
      <alignment horizontal="center" vertical="center"/>
    </xf>
    <xf numFmtId="0" fontId="12" fillId="17" borderId="12" xfId="2" applyFont="1" applyFill="1" applyBorder="1">
      <alignment horizontal="left" vertical="center"/>
    </xf>
    <xf numFmtId="179" fontId="13" fillId="17" borderId="13" xfId="2" applyNumberFormat="1" applyFont="1" applyFill="1" applyBorder="1" applyAlignment="1">
      <alignment horizontal="right" vertical="center" indent="3"/>
    </xf>
    <xf numFmtId="0" fontId="12" fillId="3" borderId="6" xfId="2" applyFont="1" applyFill="1" applyBorder="1">
      <alignment horizontal="left" vertical="center"/>
    </xf>
    <xf numFmtId="0" fontId="12" fillId="17" borderId="1" xfId="2" applyFont="1" applyFill="1" applyBorder="1">
      <alignment horizontal="left" vertical="center"/>
    </xf>
    <xf numFmtId="0" fontId="5" fillId="0" borderId="0" xfId="2" applyAlignment="1">
      <alignment horizontal="center" vertical="center"/>
    </xf>
    <xf numFmtId="0" fontId="5" fillId="0" borderId="0" xfId="2" applyAlignment="1">
      <alignment horizontal="right" vertical="center"/>
    </xf>
    <xf numFmtId="0" fontId="6" fillId="10" borderId="0" xfId="0" quotePrefix="1" applyFont="1" applyFill="1"/>
    <xf numFmtId="0" fontId="6" fillId="11" borderId="0" xfId="0" quotePrefix="1" applyFont="1" applyFill="1"/>
    <xf numFmtId="0" fontId="0" fillId="2" borderId="0" xfId="0" applyFill="1"/>
    <xf numFmtId="0" fontId="4" fillId="15" borderId="0" xfId="0" applyFont="1" applyFill="1"/>
    <xf numFmtId="0" fontId="0" fillId="3" borderId="0" xfId="0" applyFill="1"/>
    <xf numFmtId="49" fontId="0" fillId="3" borderId="0" xfId="0" applyNumberFormat="1" applyFill="1" applyAlignment="1">
      <alignment horizontal="left" vertical="top" wrapText="1"/>
    </xf>
    <xf numFmtId="49" fontId="4" fillId="3" borderId="0" xfId="0" applyNumberFormat="1" applyFont="1" applyFill="1" applyAlignment="1">
      <alignment horizontal="left" vertical="top" wrapText="1"/>
    </xf>
    <xf numFmtId="0" fontId="6" fillId="10" borderId="0" xfId="0" applyFont="1" applyFill="1"/>
    <xf numFmtId="0" fontId="6" fillId="11" borderId="0" xfId="0" applyFont="1" applyFill="1"/>
    <xf numFmtId="0" fontId="4" fillId="5" borderId="11" xfId="3" applyFont="1" applyFill="1" applyBorder="1"/>
    <xf numFmtId="0" fontId="4" fillId="5" borderId="12" xfId="3" applyFont="1" applyFill="1" applyBorder="1" applyAlignment="1">
      <alignment horizontal="center"/>
    </xf>
    <xf numFmtId="0" fontId="8" fillId="2" borderId="1" xfId="4" applyFill="1" applyBorder="1" applyAlignment="1">
      <alignment horizontal="right"/>
    </xf>
    <xf numFmtId="167" fontId="4" fillId="4" borderId="9" xfId="3" applyNumberFormat="1" applyFont="1" applyFill="1" applyBorder="1" applyAlignment="1">
      <alignment horizontal="center" vertical="center"/>
    </xf>
    <xf numFmtId="168" fontId="4" fillId="4" borderId="13" xfId="3" applyNumberFormat="1" applyFont="1" applyFill="1" applyBorder="1" applyAlignment="1">
      <alignment horizontal="center" vertical="center"/>
    </xf>
    <xf numFmtId="168" fontId="4" fillId="28" borderId="13" xfId="3" applyNumberFormat="1" applyFont="1" applyFill="1" applyBorder="1" applyAlignment="1">
      <alignment horizontal="center" vertical="center"/>
    </xf>
    <xf numFmtId="0" fontId="0" fillId="14" borderId="0" xfId="0" applyFill="1"/>
    <xf numFmtId="49" fontId="4" fillId="14" borderId="0" xfId="0" applyNumberFormat="1" applyFont="1" applyFill="1" applyAlignment="1">
      <alignment horizontal="left" vertical="top" wrapText="1"/>
    </xf>
    <xf numFmtId="0" fontId="4" fillId="14" borderId="0" xfId="0" applyFont="1" applyFill="1"/>
    <xf numFmtId="180" fontId="0" fillId="3" borderId="12" xfId="0" applyNumberFormat="1" applyFill="1" applyBorder="1" applyAlignment="1">
      <alignment horizontal="center" vertical="top" wrapText="1"/>
    </xf>
    <xf numFmtId="180" fontId="0" fillId="3" borderId="9" xfId="0" applyNumberFormat="1" applyFill="1" applyBorder="1" applyAlignment="1">
      <alignment horizontal="center" vertical="top" wrapText="1"/>
    </xf>
    <xf numFmtId="0" fontId="0" fillId="3" borderId="9" xfId="0" applyFill="1" applyBorder="1" applyAlignment="1">
      <alignment horizontal="center" vertical="top" wrapText="1"/>
    </xf>
    <xf numFmtId="0" fontId="4" fillId="13" borderId="11" xfId="0" applyFont="1" applyFill="1" applyBorder="1"/>
    <xf numFmtId="0" fontId="0" fillId="3" borderId="11" xfId="0" applyFill="1" applyBorder="1" applyAlignment="1">
      <alignment horizontal="left" vertical="top" wrapText="1"/>
    </xf>
    <xf numFmtId="0" fontId="6" fillId="10" borderId="0" xfId="2" quotePrefix="1" applyFont="1" applyFill="1">
      <alignment horizontal="left" vertical="center"/>
    </xf>
    <xf numFmtId="16" fontId="6" fillId="11" borderId="0" xfId="2" quotePrefix="1" applyNumberFormat="1" applyFont="1" applyFill="1">
      <alignment horizontal="left" vertical="center"/>
    </xf>
    <xf numFmtId="167" fontId="4" fillId="14" borderId="0" xfId="3" applyNumberFormat="1" applyFont="1" applyFill="1" applyAlignment="1">
      <alignment horizontal="center" vertical="center"/>
    </xf>
    <xf numFmtId="0" fontId="12" fillId="14" borderId="0" xfId="2" applyFont="1" applyFill="1">
      <alignment horizontal="left" vertical="center"/>
    </xf>
    <xf numFmtId="0" fontId="12" fillId="2" borderId="0" xfId="2" applyFont="1" applyFill="1">
      <alignment horizontal="left" vertical="center"/>
    </xf>
    <xf numFmtId="0" fontId="13" fillId="2" borderId="0" xfId="2" applyFont="1" applyFill="1">
      <alignment horizontal="left" vertical="center"/>
    </xf>
    <xf numFmtId="0" fontId="12" fillId="0" borderId="0" xfId="2" applyFont="1">
      <alignment horizontal="left" vertical="center"/>
    </xf>
    <xf numFmtId="0" fontId="12" fillId="3" borderId="0" xfId="2" applyFont="1" applyFill="1" applyAlignment="1">
      <alignment horizontal="right" vertical="center" indent="7"/>
    </xf>
    <xf numFmtId="0" fontId="5" fillId="16" borderId="0" xfId="2" applyFill="1">
      <alignment horizontal="left" vertical="center"/>
    </xf>
    <xf numFmtId="0" fontId="13" fillId="17" borderId="0" xfId="2" applyFont="1" applyFill="1">
      <alignment horizontal="left" vertical="center"/>
    </xf>
    <xf numFmtId="0" fontId="12" fillId="17" borderId="0" xfId="2" applyFont="1" applyFill="1">
      <alignment horizontal="left" vertical="center"/>
    </xf>
    <xf numFmtId="0" fontId="5" fillId="17" borderId="0" xfId="2" applyFill="1">
      <alignment horizontal="left" vertical="center"/>
    </xf>
    <xf numFmtId="0" fontId="5" fillId="8" borderId="0" xfId="2" applyFill="1">
      <alignment horizontal="left" vertical="center"/>
    </xf>
    <xf numFmtId="0" fontId="14" fillId="17" borderId="0" xfId="2" applyFont="1" applyFill="1">
      <alignment horizontal="left" vertical="center"/>
    </xf>
    <xf numFmtId="0" fontId="14" fillId="18" borderId="0" xfId="2" applyFont="1" applyFill="1">
      <alignment horizontal="left" vertical="center"/>
    </xf>
    <xf numFmtId="0" fontId="5" fillId="8" borderId="0" xfId="2" applyFill="1" applyAlignment="1">
      <alignment vertical="center"/>
    </xf>
    <xf numFmtId="0" fontId="5" fillId="19" borderId="16" xfId="2" applyFill="1" applyBorder="1">
      <alignment horizontal="left" vertical="center"/>
    </xf>
    <xf numFmtId="0" fontId="14" fillId="20" borderId="0" xfId="2" applyFont="1" applyFill="1">
      <alignment horizontal="left" vertical="center"/>
    </xf>
    <xf numFmtId="0" fontId="8" fillId="3" borderId="0" xfId="4" applyFill="1" applyBorder="1" applyAlignment="1">
      <alignment horizontal="left" vertical="center"/>
    </xf>
    <xf numFmtId="0" fontId="13" fillId="14" borderId="0" xfId="2" applyFont="1" applyFill="1" applyAlignment="1"/>
    <xf numFmtId="0" fontId="8" fillId="0" borderId="0" xfId="4" applyBorder="1" applyAlignment="1">
      <alignment horizontal="left" vertical="center"/>
    </xf>
    <xf numFmtId="2" fontId="13" fillId="17" borderId="0" xfId="2" applyNumberFormat="1" applyFont="1" applyFill="1">
      <alignment horizontal="left" vertical="center"/>
    </xf>
    <xf numFmtId="0" fontId="14" fillId="17" borderId="0" xfId="2" applyFont="1" applyFill="1" applyAlignment="1">
      <alignment horizontal="left" vertical="center" wrapText="1"/>
    </xf>
    <xf numFmtId="0" fontId="5" fillId="17" borderId="16" xfId="2" applyFill="1" applyBorder="1">
      <alignment horizontal="left" vertical="center"/>
    </xf>
    <xf numFmtId="0" fontId="5" fillId="21" borderId="16" xfId="2" applyFill="1" applyBorder="1">
      <alignment horizontal="left" vertical="center"/>
    </xf>
    <xf numFmtId="2" fontId="12" fillId="17" borderId="0" xfId="2" applyNumberFormat="1" applyFont="1" applyFill="1">
      <alignment horizontal="left" vertical="center"/>
    </xf>
    <xf numFmtId="0" fontId="5" fillId="8" borderId="16" xfId="2" applyFill="1" applyBorder="1">
      <alignment horizontal="left" vertical="center"/>
    </xf>
    <xf numFmtId="0" fontId="12" fillId="0" borderId="0" xfId="2" applyFont="1" applyAlignment="1">
      <alignment horizontal="right" vertical="center" indent="1"/>
    </xf>
    <xf numFmtId="0" fontId="1" fillId="0" borderId="0" xfId="3"/>
    <xf numFmtId="183" fontId="7" fillId="2" borderId="1" xfId="3" applyNumberFormat="1" applyFont="1" applyFill="1" applyBorder="1" applyAlignment="1">
      <alignment horizontal="center"/>
    </xf>
    <xf numFmtId="185" fontId="4" fillId="3" borderId="4" xfId="3" applyNumberFormat="1" applyFont="1" applyFill="1" applyBorder="1" applyAlignment="1">
      <alignment horizontal="right"/>
    </xf>
    <xf numFmtId="0" fontId="4" fillId="3" borderId="1" xfId="3" applyFont="1" applyFill="1" applyBorder="1" applyAlignment="1">
      <alignment horizontal="right"/>
    </xf>
    <xf numFmtId="0" fontId="4" fillId="3" borderId="1" xfId="3" quotePrefix="1" applyFont="1" applyFill="1" applyBorder="1" applyAlignment="1">
      <alignment horizontal="right"/>
    </xf>
    <xf numFmtId="0" fontId="4" fillId="5" borderId="10" xfId="3" applyFont="1" applyFill="1" applyBorder="1" applyAlignment="1">
      <alignment vertical="center"/>
    </xf>
    <xf numFmtId="0" fontId="1" fillId="6" borderId="11" xfId="3" applyFill="1" applyBorder="1" applyAlignment="1">
      <alignment horizontal="left"/>
    </xf>
    <xf numFmtId="0" fontId="0" fillId="7" borderId="11" xfId="3" applyFont="1" applyFill="1" applyBorder="1" applyAlignment="1">
      <alignment horizontal="left" vertical="top" wrapText="1"/>
    </xf>
    <xf numFmtId="0" fontId="0" fillId="7" borderId="11" xfId="3" applyFont="1" applyFill="1" applyBorder="1" applyAlignment="1">
      <alignment horizontal="center" vertical="center"/>
    </xf>
    <xf numFmtId="0" fontId="1" fillId="7" borderId="11" xfId="3" applyFill="1" applyBorder="1" applyAlignment="1">
      <alignment horizontal="center" vertical="center"/>
    </xf>
    <xf numFmtId="0" fontId="1" fillId="7" borderId="11" xfId="3" applyFill="1" applyBorder="1" applyAlignment="1">
      <alignment horizontal="center" vertical="center" wrapText="1"/>
    </xf>
    <xf numFmtId="0" fontId="1" fillId="0" borderId="0" xfId="3" applyAlignment="1">
      <alignment horizontal="right"/>
    </xf>
    <xf numFmtId="171" fontId="6" fillId="25" borderId="0" xfId="2" applyNumberFormat="1" applyFont="1" applyFill="1">
      <alignment horizontal="left" vertical="center"/>
    </xf>
    <xf numFmtId="0" fontId="6" fillId="26" borderId="0" xfId="2" applyFont="1" applyFill="1" applyAlignment="1">
      <alignment vertical="center"/>
    </xf>
    <xf numFmtId="0" fontId="8" fillId="2" borderId="1" xfId="4" applyFill="1" applyBorder="1" applyAlignment="1"/>
    <xf numFmtId="0" fontId="5" fillId="2" borderId="0" xfId="2" applyFill="1">
      <alignment horizontal="left" vertical="center"/>
    </xf>
    <xf numFmtId="0" fontId="13" fillId="27" borderId="11" xfId="6" applyFont="1" applyFill="1" applyBorder="1" applyAlignment="1">
      <alignment horizontal="left" vertical="center" wrapText="1"/>
    </xf>
    <xf numFmtId="0" fontId="13" fillId="27" borderId="11" xfId="2" applyFont="1" applyFill="1" applyBorder="1" applyAlignment="1">
      <alignment horizontal="left" vertical="center" wrapText="1"/>
    </xf>
    <xf numFmtId="0" fontId="14" fillId="27" borderId="12" xfId="6" applyFont="1" applyFill="1" applyBorder="1" applyAlignment="1">
      <alignment horizontal="left" vertical="center" wrapText="1"/>
    </xf>
    <xf numFmtId="0" fontId="14" fillId="0" borderId="0" xfId="6" applyFont="1" applyAlignment="1">
      <alignment horizontal="left" vertical="center" wrapText="1"/>
    </xf>
    <xf numFmtId="0" fontId="21" fillId="0" borderId="0" xfId="6" applyFont="1" applyAlignment="1">
      <alignment horizontal="left" vertical="center" wrapText="1"/>
    </xf>
    <xf numFmtId="0" fontId="5" fillId="0" borderId="0" xfId="6" applyAlignment="1">
      <alignment horizontal="left" vertical="center" wrapText="1"/>
    </xf>
    <xf numFmtId="0" fontId="6" fillId="10" borderId="0" xfId="3" applyFont="1" applyFill="1"/>
    <xf numFmtId="169" fontId="1" fillId="0" borderId="0" xfId="3" applyNumberFormat="1"/>
    <xf numFmtId="0" fontId="6" fillId="11" borderId="0" xfId="3" applyFont="1" applyFill="1"/>
    <xf numFmtId="0" fontId="9" fillId="0" borderId="0" xfId="3" applyFont="1"/>
    <xf numFmtId="0" fontId="8" fillId="4" borderId="1" xfId="4" applyNumberFormat="1" applyFill="1" applyBorder="1" applyAlignment="1">
      <alignment vertical="center"/>
    </xf>
    <xf numFmtId="10" fontId="4" fillId="12" borderId="9" xfId="3" applyNumberFormat="1" applyFont="1" applyFill="1" applyBorder="1"/>
    <xf numFmtId="169" fontId="4" fillId="12" borderId="9" xfId="3" applyNumberFormat="1" applyFont="1" applyFill="1" applyBorder="1"/>
    <xf numFmtId="10" fontId="0" fillId="3" borderId="0" xfId="3" applyNumberFormat="1" applyFont="1" applyFill="1"/>
    <xf numFmtId="10" fontId="4" fillId="3" borderId="0" xfId="3" applyNumberFormat="1" applyFont="1" applyFill="1"/>
    <xf numFmtId="169" fontId="13" fillId="3" borderId="0" xfId="3" applyNumberFormat="1" applyFont="1" applyFill="1" applyAlignment="1">
      <alignment horizontal="right" vertical="center" wrapText="1" indent="1"/>
    </xf>
    <xf numFmtId="10" fontId="1" fillId="3" borderId="0" xfId="3" applyNumberFormat="1" applyFill="1"/>
    <xf numFmtId="169" fontId="12" fillId="3" borderId="0" xfId="3" applyNumberFormat="1" applyFont="1" applyFill="1" applyAlignment="1">
      <alignment horizontal="right" vertical="center" wrapText="1" indent="1"/>
    </xf>
    <xf numFmtId="10" fontId="1" fillId="3" borderId="1" xfId="3" applyNumberFormat="1" applyFill="1" applyBorder="1" applyAlignment="1">
      <alignment vertical="center"/>
    </xf>
    <xf numFmtId="10" fontId="4" fillId="3" borderId="1" xfId="3" applyNumberFormat="1" applyFont="1" applyFill="1" applyBorder="1" applyAlignment="1">
      <alignment vertical="center" wrapText="1"/>
    </xf>
    <xf numFmtId="169" fontId="12" fillId="3" borderId="1" xfId="3" applyNumberFormat="1" applyFont="1" applyFill="1" applyBorder="1" applyAlignment="1">
      <alignment horizontal="right" vertical="center" wrapText="1" indent="1"/>
    </xf>
    <xf numFmtId="10" fontId="4" fillId="12" borderId="9" xfId="3" applyNumberFormat="1" applyFont="1" applyFill="1" applyBorder="1" applyAlignment="1">
      <alignment vertical="center"/>
    </xf>
    <xf numFmtId="169" fontId="13" fillId="12" borderId="13" xfId="3" applyNumberFormat="1" applyFont="1" applyFill="1" applyBorder="1" applyAlignment="1">
      <alignment horizontal="right" vertical="center" wrapText="1" indent="1"/>
    </xf>
    <xf numFmtId="169" fontId="1" fillId="3" borderId="0" xfId="3" applyNumberFormat="1" applyFill="1" applyAlignment="1">
      <alignment vertical="center"/>
    </xf>
    <xf numFmtId="169" fontId="12" fillId="3" borderId="7" xfId="3" applyNumberFormat="1" applyFont="1" applyFill="1" applyBorder="1" applyAlignment="1">
      <alignment horizontal="right" vertical="center" wrapText="1" indent="1"/>
    </xf>
    <xf numFmtId="169" fontId="0" fillId="3" borderId="0" xfId="3" applyNumberFormat="1" applyFont="1" applyFill="1" applyAlignment="1">
      <alignment vertical="center"/>
    </xf>
    <xf numFmtId="10" fontId="1" fillId="3" borderId="0" xfId="3" applyNumberFormat="1" applyFill="1" applyAlignment="1">
      <alignment horizontal="left" vertical="center" wrapText="1"/>
    </xf>
    <xf numFmtId="10" fontId="1" fillId="3" borderId="0" xfId="3" applyNumberFormat="1" applyFill="1" applyAlignment="1">
      <alignment vertical="center"/>
    </xf>
    <xf numFmtId="169" fontId="1" fillId="3" borderId="0" xfId="3" applyNumberFormat="1" applyFill="1" applyAlignment="1">
      <alignment horizontal="right" vertical="center" wrapText="1"/>
    </xf>
    <xf numFmtId="10" fontId="4" fillId="12" borderId="0" xfId="3" applyNumberFormat="1" applyFont="1" applyFill="1" applyAlignment="1">
      <alignment horizontal="left" vertical="center"/>
    </xf>
    <xf numFmtId="10" fontId="1" fillId="12" borderId="0" xfId="3" applyNumberFormat="1" applyFill="1" applyAlignment="1">
      <alignment horizontal="left" vertical="center"/>
    </xf>
    <xf numFmtId="169" fontId="1" fillId="12" borderId="0" xfId="3" applyNumberFormat="1" applyFill="1" applyAlignment="1">
      <alignment vertical="center"/>
    </xf>
    <xf numFmtId="169" fontId="12" fillId="12" borderId="0" xfId="3" applyNumberFormat="1" applyFont="1" applyFill="1" applyAlignment="1">
      <alignment horizontal="right" vertical="center" wrapText="1" indent="1"/>
    </xf>
    <xf numFmtId="10" fontId="4" fillId="12" borderId="0" xfId="3" applyNumberFormat="1" applyFont="1" applyFill="1" applyAlignment="1">
      <alignment horizontal="left" vertical="center" wrapText="1"/>
    </xf>
    <xf numFmtId="10" fontId="4" fillId="3" borderId="0" xfId="3" applyNumberFormat="1" applyFont="1" applyFill="1" applyAlignment="1">
      <alignment vertical="center"/>
    </xf>
    <xf numFmtId="169" fontId="4" fillId="3" borderId="0" xfId="3" applyNumberFormat="1" applyFont="1" applyFill="1" applyAlignment="1">
      <alignment vertical="center"/>
    </xf>
    <xf numFmtId="169" fontId="13" fillId="3" borderId="0" xfId="3" applyNumberFormat="1" applyFont="1" applyFill="1" applyAlignment="1">
      <alignment horizontal="right" vertical="center"/>
    </xf>
    <xf numFmtId="169" fontId="13" fillId="3" borderId="0" xfId="3" applyNumberFormat="1" applyFont="1" applyFill="1" applyAlignment="1">
      <alignment horizontal="left" vertical="center"/>
    </xf>
    <xf numFmtId="169" fontId="13" fillId="3" borderId="0" xfId="3" applyNumberFormat="1" applyFont="1" applyFill="1" applyAlignment="1">
      <alignment horizontal="right" vertical="center" indent="1"/>
    </xf>
    <xf numFmtId="10" fontId="10" fillId="3" borderId="0" xfId="3" applyNumberFormat="1" applyFont="1" applyFill="1" applyAlignment="1">
      <alignment vertical="center"/>
    </xf>
    <xf numFmtId="169" fontId="3" fillId="3" borderId="0" xfId="3" applyNumberFormat="1" applyFont="1" applyFill="1" applyAlignment="1">
      <alignment horizontal="right" vertical="center"/>
    </xf>
    <xf numFmtId="10" fontId="4" fillId="3" borderId="0" xfId="3" applyNumberFormat="1" applyFont="1" applyFill="1" applyAlignment="1">
      <alignment horizontal="left" vertical="center"/>
    </xf>
    <xf numFmtId="10" fontId="0" fillId="3" borderId="0" xfId="3" applyNumberFormat="1" applyFont="1" applyFill="1" applyAlignment="1">
      <alignment horizontal="right" vertical="center"/>
    </xf>
    <xf numFmtId="0" fontId="7" fillId="7" borderId="9" xfId="3" applyFont="1" applyFill="1" applyBorder="1" applyAlignment="1">
      <alignment horizontal="left" vertical="center"/>
    </xf>
    <xf numFmtId="0" fontId="1" fillId="0" borderId="0" xfId="3" applyAlignment="1">
      <alignment horizontal="center"/>
    </xf>
    <xf numFmtId="0" fontId="4" fillId="6" borderId="11" xfId="3" applyFont="1" applyFill="1" applyBorder="1" applyAlignment="1">
      <alignment horizontal="center" vertical="center"/>
    </xf>
    <xf numFmtId="169" fontId="1" fillId="7" borderId="11" xfId="3" applyNumberFormat="1" applyFill="1" applyBorder="1" applyAlignment="1">
      <alignment horizontal="right" vertical="center" wrapText="1"/>
    </xf>
    <xf numFmtId="169" fontId="1" fillId="7" borderId="12" xfId="3" applyNumberFormat="1" applyFill="1" applyBorder="1" applyAlignment="1">
      <alignment horizontal="right" vertical="center" wrapText="1"/>
    </xf>
    <xf numFmtId="169" fontId="4" fillId="0" borderId="0" xfId="3" applyNumberFormat="1" applyFont="1"/>
    <xf numFmtId="0" fontId="1" fillId="7" borderId="11" xfId="3" applyFill="1" applyBorder="1" applyAlignment="1">
      <alignment horizontal="left" vertical="center" wrapText="1"/>
    </xf>
    <xf numFmtId="0" fontId="7" fillId="2" borderId="0" xfId="3" applyFont="1" applyFill="1"/>
    <xf numFmtId="0" fontId="7" fillId="2" borderId="0" xfId="3" applyFont="1" applyFill="1" applyAlignment="1">
      <alignment horizontal="right"/>
    </xf>
    <xf numFmtId="186" fontId="7" fillId="2" borderId="0" xfId="3" applyNumberFormat="1" applyFont="1" applyFill="1" applyAlignment="1">
      <alignment horizontal="right"/>
    </xf>
    <xf numFmtId="0" fontId="7" fillId="2" borderId="7" xfId="3" applyFont="1" applyFill="1" applyBorder="1" applyAlignment="1">
      <alignment horizontal="right"/>
    </xf>
    <xf numFmtId="166" fontId="1" fillId="3" borderId="0" xfId="3" applyNumberFormat="1" applyFill="1"/>
    <xf numFmtId="166" fontId="1" fillId="3" borderId="0" xfId="3" applyNumberFormat="1" applyFill="1" applyAlignment="1">
      <alignment horizontal="left" indent="1"/>
    </xf>
    <xf numFmtId="169" fontId="1" fillId="3" borderId="0" xfId="3" applyNumberFormat="1" applyFill="1" applyAlignment="1">
      <alignment horizontal="right"/>
    </xf>
    <xf numFmtId="169" fontId="1" fillId="3" borderId="7" xfId="3" applyNumberFormat="1" applyFill="1" applyBorder="1" applyAlignment="1">
      <alignment horizontal="right"/>
    </xf>
    <xf numFmtId="10" fontId="4" fillId="3" borderId="0" xfId="3" applyNumberFormat="1" applyFont="1" applyFill="1" applyAlignment="1">
      <alignment vertical="center" wrapText="1"/>
    </xf>
    <xf numFmtId="10" fontId="2" fillId="3" borderId="0" xfId="3" applyNumberFormat="1" applyFont="1" applyFill="1" applyAlignment="1">
      <alignment vertical="center"/>
    </xf>
    <xf numFmtId="0" fontId="8" fillId="4" borderId="0" xfId="4" applyFill="1" applyBorder="1" applyAlignment="1"/>
    <xf numFmtId="0" fontId="9" fillId="4" borderId="0" xfId="3" applyFont="1" applyFill="1"/>
    <xf numFmtId="0" fontId="4" fillId="5" borderId="11" xfId="3" applyFont="1" applyFill="1" applyBorder="1" applyAlignment="1">
      <alignment horizontal="center" vertical="center"/>
    </xf>
    <xf numFmtId="2" fontId="4" fillId="5" borderId="11" xfId="3" applyNumberFormat="1" applyFont="1" applyFill="1" applyBorder="1" applyAlignment="1">
      <alignment horizontal="center" vertical="center"/>
    </xf>
    <xf numFmtId="0" fontId="4" fillId="5" borderId="11" xfId="3" applyFont="1" applyFill="1" applyBorder="1" applyAlignment="1">
      <alignment horizontal="center" vertical="center" wrapText="1"/>
    </xf>
    <xf numFmtId="186" fontId="4" fillId="5" borderId="11" xfId="3" applyNumberFormat="1" applyFont="1" applyFill="1" applyBorder="1" applyAlignment="1">
      <alignment horizontal="center" vertical="center" wrapText="1"/>
    </xf>
    <xf numFmtId="0" fontId="4" fillId="5" borderId="12" xfId="3" applyFont="1" applyFill="1" applyBorder="1" applyAlignment="1">
      <alignment horizontal="center" vertical="center" wrapText="1"/>
    </xf>
    <xf numFmtId="187" fontId="4" fillId="5" borderId="11" xfId="3" applyNumberFormat="1" applyFont="1" applyFill="1" applyBorder="1" applyAlignment="1">
      <alignment horizontal="center" vertical="center" wrapText="1"/>
    </xf>
    <xf numFmtId="188" fontId="4" fillId="5" borderId="11" xfId="3" applyNumberFormat="1" applyFont="1" applyFill="1" applyBorder="1" applyAlignment="1">
      <alignment horizontal="center" vertical="center" wrapText="1"/>
    </xf>
    <xf numFmtId="169" fontId="4" fillId="5" borderId="11" xfId="3" applyNumberFormat="1" applyFont="1" applyFill="1" applyBorder="1" applyAlignment="1">
      <alignment horizontal="right" vertical="center"/>
    </xf>
    <xf numFmtId="169" fontId="4" fillId="5" borderId="12" xfId="3" applyNumberFormat="1" applyFont="1" applyFill="1" applyBorder="1" applyAlignment="1">
      <alignment horizontal="right" vertical="center"/>
    </xf>
    <xf numFmtId="174" fontId="1" fillId="7" borderId="11" xfId="3" applyNumberFormat="1" applyFill="1" applyBorder="1" applyAlignment="1">
      <alignment horizontal="left" vertical="center" wrapText="1"/>
    </xf>
    <xf numFmtId="0" fontId="1" fillId="7" borderId="11" xfId="3" applyFill="1" applyBorder="1" applyAlignment="1">
      <alignment horizontal="right" vertical="center" wrapText="1"/>
    </xf>
    <xf numFmtId="0" fontId="4" fillId="6" borderId="11" xfId="3" applyFont="1" applyFill="1" applyBorder="1" applyAlignment="1">
      <alignment horizontal="center" vertical="center" wrapText="1"/>
    </xf>
    <xf numFmtId="0" fontId="7" fillId="2" borderId="7" xfId="3" applyFont="1" applyFill="1" applyBorder="1" applyAlignment="1">
      <alignment horizontal="left"/>
    </xf>
    <xf numFmtId="166" fontId="1" fillId="3" borderId="0" xfId="3" applyNumberFormat="1" applyFill="1" applyAlignment="1">
      <alignment horizontal="center"/>
    </xf>
    <xf numFmtId="166" fontId="1" fillId="3" borderId="0" xfId="3" applyNumberFormat="1" applyFill="1" applyAlignment="1">
      <alignment horizontal="left"/>
    </xf>
    <xf numFmtId="169" fontId="0" fillId="0" borderId="0" xfId="3" applyNumberFormat="1" applyFont="1"/>
    <xf numFmtId="10" fontId="1" fillId="3" borderId="0" xfId="3" applyNumberFormat="1" applyFill="1" applyAlignment="1">
      <alignment horizontal="center" vertical="center" wrapText="1"/>
    </xf>
    <xf numFmtId="10" fontId="2" fillId="3" borderId="7" xfId="3" applyNumberFormat="1" applyFont="1" applyFill="1" applyBorder="1" applyAlignment="1">
      <alignment horizontal="center" vertical="center" wrapText="1"/>
    </xf>
    <xf numFmtId="10" fontId="0" fillId="3" borderId="0" xfId="3" applyNumberFormat="1" applyFont="1" applyFill="1" applyAlignment="1">
      <alignment horizontal="center" vertical="center" wrapText="1"/>
    </xf>
    <xf numFmtId="166" fontId="0" fillId="3" borderId="0" xfId="3" applyNumberFormat="1" applyFont="1" applyFill="1"/>
    <xf numFmtId="166" fontId="0" fillId="3" borderId="0" xfId="3" applyNumberFormat="1" applyFont="1" applyFill="1" applyAlignment="1">
      <alignment horizontal="left" indent="1"/>
    </xf>
    <xf numFmtId="0" fontId="6" fillId="11" borderId="0" xfId="2" applyFont="1" applyFill="1">
      <alignment horizontal="left" vertical="center"/>
    </xf>
    <xf numFmtId="0" fontId="8" fillId="2" borderId="0" xfId="4" applyFill="1" applyAlignment="1">
      <alignment horizontal="right"/>
    </xf>
    <xf numFmtId="10" fontId="4" fillId="3" borderId="0" xfId="3" applyNumberFormat="1" applyFont="1" applyFill="1" applyAlignment="1">
      <alignment horizontal="left" vertical="center" wrapText="1"/>
    </xf>
    <xf numFmtId="0" fontId="0" fillId="3" borderId="0" xfId="3" applyFont="1" applyFill="1" applyAlignment="1">
      <alignment horizontal="left" vertical="center"/>
    </xf>
    <xf numFmtId="0" fontId="1" fillId="3" borderId="0" xfId="3" applyFill="1" applyAlignment="1">
      <alignment horizontal="left" vertical="center"/>
    </xf>
    <xf numFmtId="0" fontId="7" fillId="2" borderId="4" xfId="3" applyFont="1" applyFill="1" applyBorder="1" applyAlignment="1">
      <alignment horizontal="center"/>
    </xf>
    <xf numFmtId="0" fontId="4" fillId="5" borderId="8" xfId="3" applyFont="1" applyFill="1" applyBorder="1" applyAlignment="1">
      <alignment horizontal="center"/>
    </xf>
    <xf numFmtId="0" fontId="1" fillId="22" borderId="11" xfId="3" applyFill="1" applyBorder="1" applyAlignment="1" applyProtection="1">
      <alignment horizontal="left" vertical="center" wrapText="1"/>
      <protection locked="0"/>
    </xf>
    <xf numFmtId="181" fontId="1" fillId="22" borderId="11" xfId="3" applyNumberFormat="1" applyFill="1" applyBorder="1" applyAlignment="1" applyProtection="1">
      <alignment horizontal="right" vertical="center" wrapText="1"/>
      <protection locked="0"/>
    </xf>
    <xf numFmtId="169" fontId="1" fillId="22" borderId="11" xfId="3" applyNumberFormat="1" applyFill="1" applyBorder="1" applyAlignment="1" applyProtection="1">
      <alignment horizontal="right" vertical="center" wrapText="1"/>
      <protection locked="0"/>
    </xf>
    <xf numFmtId="0" fontId="4" fillId="6" borderId="11" xfId="3" applyFont="1" applyFill="1" applyBorder="1" applyAlignment="1" applyProtection="1">
      <alignment horizontal="left" vertical="center" wrapText="1"/>
      <protection locked="0"/>
    </xf>
    <xf numFmtId="10" fontId="1" fillId="3" borderId="0" xfId="3" applyNumberFormat="1" applyFill="1" applyAlignment="1">
      <alignment horizontal="left" vertical="center"/>
    </xf>
    <xf numFmtId="0" fontId="1" fillId="22" borderId="11" xfId="3" applyFill="1" applyBorder="1" applyAlignment="1">
      <alignment horizontal="left" vertical="center" wrapText="1"/>
    </xf>
    <xf numFmtId="0" fontId="4" fillId="5" borderId="10" xfId="3" applyFont="1" applyFill="1" applyBorder="1" applyAlignment="1">
      <alignment horizontal="center" vertical="center"/>
    </xf>
    <xf numFmtId="0" fontId="8" fillId="4" borderId="9" xfId="4" applyFill="1" applyBorder="1" applyAlignment="1">
      <alignment horizontal="right"/>
    </xf>
    <xf numFmtId="0" fontId="7" fillId="2" borderId="0" xfId="3" applyFont="1" applyFill="1" applyAlignment="1">
      <alignment horizontal="left"/>
    </xf>
    <xf numFmtId="166" fontId="2" fillId="3" borderId="0" xfId="3" applyNumberFormat="1" applyFont="1" applyFill="1" applyAlignment="1">
      <alignment horizontal="center"/>
    </xf>
    <xf numFmtId="166" fontId="0" fillId="3" borderId="0" xfId="3" applyNumberFormat="1" applyFont="1" applyFill="1" applyAlignment="1">
      <alignment horizontal="left"/>
    </xf>
    <xf numFmtId="1" fontId="1" fillId="0" borderId="0" xfId="3" applyNumberFormat="1"/>
    <xf numFmtId="1" fontId="0" fillId="0" borderId="0" xfId="3" applyNumberFormat="1" applyFont="1"/>
    <xf numFmtId="10" fontId="2" fillId="3" borderId="0" xfId="3" applyNumberFormat="1" applyFont="1" applyFill="1" applyAlignment="1">
      <alignment horizontal="center" vertical="center" wrapText="1"/>
    </xf>
    <xf numFmtId="10" fontId="1" fillId="3" borderId="7" xfId="3" applyNumberFormat="1" applyFill="1" applyBorder="1" applyAlignment="1">
      <alignment horizontal="left" vertical="center" wrapText="1"/>
    </xf>
    <xf numFmtId="1" fontId="11" fillId="0" borderId="0" xfId="3" applyNumberFormat="1" applyFont="1"/>
    <xf numFmtId="169" fontId="4" fillId="3" borderId="7" xfId="3" applyNumberFormat="1" applyFont="1" applyFill="1" applyBorder="1" applyAlignment="1">
      <alignment vertical="center"/>
    </xf>
    <xf numFmtId="0" fontId="8" fillId="4" borderId="0" xfId="4" applyFill="1" applyBorder="1" applyAlignment="1" applyProtection="1"/>
    <xf numFmtId="0" fontId="9" fillId="4" borderId="1" xfId="3" applyFont="1" applyFill="1" applyBorder="1"/>
    <xf numFmtId="0" fontId="9" fillId="4" borderId="2" xfId="3" applyFont="1" applyFill="1" applyBorder="1"/>
    <xf numFmtId="0" fontId="12" fillId="22" borderId="11" xfId="3" applyFont="1" applyFill="1" applyBorder="1" applyAlignment="1">
      <alignment horizontal="left" vertical="center" wrapText="1"/>
    </xf>
    <xf numFmtId="0" fontId="4" fillId="6" borderId="11" xfId="3" applyFont="1" applyFill="1" applyBorder="1" applyAlignment="1">
      <alignment horizontal="left" vertical="center" wrapText="1"/>
    </xf>
    <xf numFmtId="0" fontId="0" fillId="7" borderId="11" xfId="3" applyFont="1" applyFill="1" applyBorder="1" applyAlignment="1">
      <alignment horizontal="left" vertical="center" wrapText="1"/>
    </xf>
    <xf numFmtId="0" fontId="4" fillId="13" borderId="0" xfId="2" applyFont="1" applyFill="1">
      <alignment horizontal="left" vertical="center"/>
    </xf>
    <xf numFmtId="0" fontId="6" fillId="30" borderId="0" xfId="2" applyFont="1" applyFill="1" applyAlignment="1">
      <alignment vertical="center"/>
    </xf>
    <xf numFmtId="49" fontId="14" fillId="3" borderId="0" xfId="2" applyNumberFormat="1" applyFont="1" applyFill="1" applyAlignment="1">
      <alignment horizontal="center"/>
    </xf>
    <xf numFmtId="0" fontId="0" fillId="22" borderId="11" xfId="3" applyFont="1" applyFill="1" applyBorder="1" applyAlignment="1">
      <alignment horizontal="left" vertical="center" wrapText="1"/>
    </xf>
    <xf numFmtId="0" fontId="4" fillId="6" borderId="12" xfId="3" applyFont="1" applyFill="1" applyBorder="1" applyAlignment="1">
      <alignment horizontal="left" vertical="center" wrapText="1"/>
    </xf>
    <xf numFmtId="169" fontId="1" fillId="22" borderId="12" xfId="3" applyNumberFormat="1" applyFill="1" applyBorder="1" applyAlignment="1" applyProtection="1">
      <alignment horizontal="right" vertical="center" wrapText="1"/>
      <protection locked="0"/>
    </xf>
    <xf numFmtId="169" fontId="0" fillId="22" borderId="12" xfId="3" applyNumberFormat="1" applyFont="1" applyFill="1" applyBorder="1" applyAlignment="1" applyProtection="1">
      <alignment horizontal="right" vertical="center" wrapText="1"/>
      <protection locked="0"/>
    </xf>
    <xf numFmtId="0" fontId="0" fillId="22" borderId="12" xfId="3" applyFont="1" applyFill="1" applyBorder="1" applyAlignment="1" applyProtection="1">
      <alignment horizontal="center" vertical="center" wrapText="1"/>
      <protection locked="0"/>
    </xf>
    <xf numFmtId="0" fontId="1" fillId="22" borderId="12" xfId="3" applyFill="1" applyBorder="1" applyAlignment="1" applyProtection="1">
      <alignment horizontal="center" vertical="center" wrapText="1"/>
      <protection locked="0"/>
    </xf>
    <xf numFmtId="0" fontId="0" fillId="7" borderId="11" xfId="3" applyFont="1" applyFill="1" applyBorder="1" applyAlignment="1">
      <alignment horizontal="center" vertical="center" wrapText="1"/>
    </xf>
    <xf numFmtId="181" fontId="1" fillId="7" borderId="11" xfId="3" applyNumberFormat="1" applyFill="1" applyBorder="1" applyAlignment="1">
      <alignment horizontal="right" vertical="center" wrapText="1"/>
    </xf>
    <xf numFmtId="169" fontId="1" fillId="22" borderId="12" xfId="3" applyNumberFormat="1" applyFill="1" applyBorder="1" applyAlignment="1" applyProtection="1">
      <alignment horizontal="left" vertical="center" wrapText="1"/>
      <protection locked="0"/>
    </xf>
    <xf numFmtId="169" fontId="0" fillId="22" borderId="12" xfId="3" applyNumberFormat="1" applyFont="1" applyFill="1" applyBorder="1" applyAlignment="1" applyProtection="1">
      <alignment horizontal="left" vertical="center" wrapText="1"/>
      <protection locked="0"/>
    </xf>
    <xf numFmtId="167" fontId="4" fillId="32" borderId="9" xfId="3" applyNumberFormat="1" applyFont="1" applyFill="1" applyBorder="1" applyAlignment="1">
      <alignment horizontal="center" vertical="center"/>
    </xf>
    <xf numFmtId="168" fontId="4" fillId="32" borderId="13" xfId="3" applyNumberFormat="1" applyFont="1" applyFill="1" applyBorder="1" applyAlignment="1">
      <alignment horizontal="center" vertical="center"/>
    </xf>
    <xf numFmtId="167" fontId="4" fillId="28" borderId="9" xfId="3" applyNumberFormat="1" applyFont="1" applyFill="1" applyBorder="1" applyAlignment="1">
      <alignment horizontal="center" vertical="center"/>
    </xf>
    <xf numFmtId="0" fontId="13" fillId="4" borderId="11" xfId="6" applyFont="1" applyFill="1" applyBorder="1" applyAlignment="1">
      <alignment horizontal="left" vertical="center" wrapText="1"/>
    </xf>
    <xf numFmtId="49" fontId="12" fillId="4" borderId="11" xfId="6" applyNumberFormat="1" applyFont="1" applyFill="1" applyBorder="1" applyAlignment="1">
      <alignment horizontal="left" vertical="center" wrapText="1"/>
    </xf>
    <xf numFmtId="0" fontId="21" fillId="4" borderId="12" xfId="6" applyFont="1" applyFill="1" applyBorder="1" applyAlignment="1">
      <alignment horizontal="left" vertical="center" wrapText="1"/>
    </xf>
    <xf numFmtId="0" fontId="12" fillId="28" borderId="11" xfId="6" applyFont="1" applyFill="1" applyBorder="1" applyAlignment="1">
      <alignment horizontal="left" vertical="center" wrapText="1"/>
    </xf>
    <xf numFmtId="49" fontId="12" fillId="28" borderId="11" xfId="6" applyNumberFormat="1" applyFont="1" applyFill="1" applyBorder="1" applyAlignment="1">
      <alignment horizontal="left" vertical="center" wrapText="1"/>
    </xf>
    <xf numFmtId="0" fontId="5" fillId="0" borderId="0" xfId="2" applyAlignment="1">
      <alignment horizontal="left" vertical="center" wrapText="1"/>
    </xf>
    <xf numFmtId="0" fontId="12" fillId="3" borderId="6" xfId="2" applyFont="1" applyFill="1" applyBorder="1" applyAlignment="1">
      <alignment horizontal="left" vertical="center" wrapText="1"/>
    </xf>
    <xf numFmtId="0" fontId="13" fillId="3" borderId="3" xfId="2" applyFont="1" applyFill="1" applyBorder="1" applyAlignment="1">
      <alignment horizontal="left" vertical="center" indent="3"/>
    </xf>
    <xf numFmtId="176" fontId="13" fillId="3" borderId="14" xfId="2" applyNumberFormat="1" applyFont="1" applyFill="1" applyBorder="1" applyAlignment="1">
      <alignment vertical="center"/>
    </xf>
    <xf numFmtId="176" fontId="13" fillId="3" borderId="10" xfId="2" applyNumberFormat="1" applyFont="1" applyFill="1" applyBorder="1" applyAlignment="1">
      <alignment vertical="center"/>
    </xf>
    <xf numFmtId="176" fontId="13" fillId="3" borderId="13" xfId="2" applyNumberFormat="1" applyFont="1" applyFill="1" applyBorder="1" applyAlignment="1">
      <alignment horizontal="right" vertical="center"/>
    </xf>
    <xf numFmtId="176" fontId="13" fillId="3" borderId="5" xfId="2" applyNumberFormat="1" applyFont="1" applyFill="1" applyBorder="1" applyAlignment="1">
      <alignment vertical="center"/>
    </xf>
    <xf numFmtId="176" fontId="13" fillId="8" borderId="5" xfId="2" applyNumberFormat="1" applyFont="1" applyFill="1" applyBorder="1" applyAlignment="1">
      <alignment vertical="center"/>
    </xf>
    <xf numFmtId="0" fontId="13" fillId="2" borderId="11" xfId="2" applyFont="1" applyFill="1" applyBorder="1" applyAlignment="1">
      <alignment horizontal="center" vertical="center"/>
    </xf>
    <xf numFmtId="176" fontId="13" fillId="3" borderId="7" xfId="2" applyNumberFormat="1" applyFont="1" applyFill="1" applyBorder="1" applyAlignment="1">
      <alignment horizontal="right" vertical="center"/>
    </xf>
    <xf numFmtId="176" fontId="18" fillId="3" borderId="2" xfId="2" applyNumberFormat="1" applyFont="1" applyFill="1" applyBorder="1" applyAlignment="1">
      <alignment horizontal="center" wrapText="1"/>
    </xf>
    <xf numFmtId="178" fontId="13" fillId="3" borderId="7" xfId="2" applyNumberFormat="1" applyFont="1" applyFill="1" applyBorder="1" applyAlignment="1">
      <alignment vertical="top" wrapText="1"/>
    </xf>
    <xf numFmtId="0" fontId="13" fillId="3" borderId="6" xfId="2" applyFont="1" applyFill="1" applyBorder="1" applyAlignment="1">
      <alignment horizontal="left" vertical="top" wrapText="1" indent="13"/>
    </xf>
    <xf numFmtId="0" fontId="13" fillId="3" borderId="0" xfId="2" applyFont="1" applyFill="1" applyAlignment="1">
      <alignment horizontal="left" vertical="top" wrapText="1" indent="13"/>
    </xf>
    <xf numFmtId="0" fontId="13" fillId="3" borderId="7" xfId="2" applyFont="1" applyFill="1" applyBorder="1" applyAlignment="1">
      <alignment horizontal="left" vertical="top" wrapText="1" indent="13"/>
    </xf>
    <xf numFmtId="0" fontId="18" fillId="3" borderId="6" xfId="2" applyFont="1" applyFill="1" applyBorder="1" applyAlignment="1">
      <alignment horizontal="left" vertical="top" wrapText="1"/>
    </xf>
    <xf numFmtId="0" fontId="13" fillId="3" borderId="0" xfId="2" applyFont="1" applyFill="1" applyAlignment="1">
      <alignment horizontal="left" wrapText="1" indent="19"/>
    </xf>
    <xf numFmtId="9" fontId="18" fillId="3" borderId="7" xfId="2" applyNumberFormat="1" applyFont="1" applyFill="1" applyBorder="1" applyAlignment="1">
      <alignment horizontal="right" wrapText="1"/>
    </xf>
    <xf numFmtId="0" fontId="19" fillId="3" borderId="6" xfId="2" applyFont="1" applyFill="1" applyBorder="1" applyAlignment="1">
      <alignment wrapText="1"/>
    </xf>
    <xf numFmtId="9" fontId="18" fillId="8" borderId="7" xfId="2" applyNumberFormat="1" applyFont="1" applyFill="1" applyBorder="1" applyAlignment="1">
      <alignment horizontal="right" wrapText="1"/>
    </xf>
    <xf numFmtId="0" fontId="19" fillId="3" borderId="0" xfId="2" applyFont="1" applyFill="1" applyAlignment="1">
      <alignment horizontal="left" wrapText="1"/>
    </xf>
    <xf numFmtId="0" fontId="19" fillId="3" borderId="7" xfId="2" applyFont="1" applyFill="1" applyBorder="1" applyAlignment="1">
      <alignment horizontal="left" wrapText="1"/>
    </xf>
    <xf numFmtId="164" fontId="12" fillId="3" borderId="6" xfId="1" applyFont="1" applyFill="1" applyBorder="1" applyAlignment="1">
      <alignment horizontal="left" vertical="center" wrapText="1"/>
    </xf>
    <xf numFmtId="164" fontId="12" fillId="3" borderId="0" xfId="1" applyFont="1" applyFill="1" applyBorder="1" applyAlignment="1">
      <alignment horizontal="left" vertical="center" wrapText="1"/>
    </xf>
    <xf numFmtId="164" fontId="12" fillId="3" borderId="7" xfId="1" applyFont="1" applyFill="1" applyBorder="1" applyAlignment="1">
      <alignment horizontal="left" vertical="center" wrapText="1"/>
    </xf>
    <xf numFmtId="0" fontId="12" fillId="3" borderId="0" xfId="2" applyFont="1" applyFill="1" applyAlignment="1">
      <alignment horizontal="left" vertical="center" wrapText="1"/>
    </xf>
    <xf numFmtId="0" fontId="12" fillId="3" borderId="7" xfId="2" applyFont="1" applyFill="1" applyBorder="1" applyAlignment="1">
      <alignment horizontal="left" vertical="center" wrapText="1"/>
    </xf>
    <xf numFmtId="0" fontId="4" fillId="13" borderId="11" xfId="0" applyFont="1" applyFill="1" applyBorder="1" applyAlignment="1">
      <alignment wrapText="1"/>
    </xf>
    <xf numFmtId="10" fontId="15" fillId="12" borderId="9" xfId="3" applyNumberFormat="1" applyFont="1" applyFill="1" applyBorder="1"/>
    <xf numFmtId="0" fontId="6" fillId="29" borderId="0" xfId="2" applyFont="1" applyFill="1">
      <alignment horizontal="left" vertical="center"/>
    </xf>
    <xf numFmtId="0" fontId="21" fillId="22" borderId="12" xfId="6" applyFont="1" applyFill="1" applyBorder="1" applyAlignment="1" applyProtection="1">
      <alignment horizontal="left" vertical="center" wrapText="1"/>
      <protection locked="0"/>
    </xf>
    <xf numFmtId="0" fontId="21" fillId="4" borderId="12" xfId="6" applyFont="1" applyFill="1" applyBorder="1" applyAlignment="1" applyProtection="1">
      <alignment horizontal="left" vertical="center" wrapText="1"/>
      <protection locked="0"/>
    </xf>
    <xf numFmtId="0" fontId="0" fillId="22" borderId="11" xfId="3" applyFont="1" applyFill="1" applyBorder="1" applyAlignment="1" applyProtection="1">
      <alignment horizontal="center" vertical="center" wrapText="1"/>
      <protection locked="0"/>
    </xf>
    <xf numFmtId="169" fontId="4" fillId="22" borderId="3" xfId="3" applyNumberFormat="1" applyFont="1" applyFill="1" applyBorder="1" applyAlignment="1" applyProtection="1">
      <alignment horizontal="right" vertical="center" indent="1"/>
      <protection locked="0"/>
    </xf>
    <xf numFmtId="0" fontId="0" fillId="22" borderId="11" xfId="3" applyFont="1" applyFill="1" applyBorder="1" applyAlignment="1" applyProtection="1">
      <alignment horizontal="left" vertical="center" wrapText="1"/>
      <protection locked="0"/>
    </xf>
    <xf numFmtId="0" fontId="0" fillId="22" borderId="11" xfId="3" applyFont="1" applyFill="1" applyBorder="1" applyAlignment="1" applyProtection="1">
      <alignment horizontal="center" vertical="center"/>
      <protection locked="0"/>
    </xf>
    <xf numFmtId="0" fontId="12" fillId="4" borderId="11" xfId="6" applyFont="1" applyFill="1" applyBorder="1" applyAlignment="1">
      <alignment horizontal="left" vertical="center" wrapText="1"/>
    </xf>
    <xf numFmtId="0" fontId="0" fillId="7" borderId="11" xfId="3" applyFont="1" applyFill="1" applyBorder="1" applyAlignment="1">
      <alignment vertical="center" wrapText="1"/>
    </xf>
    <xf numFmtId="181" fontId="1" fillId="22" borderId="11" xfId="3" applyNumberFormat="1" applyFill="1" applyBorder="1" applyAlignment="1">
      <alignment horizontal="right" vertical="center" wrapText="1"/>
    </xf>
    <xf numFmtId="0" fontId="4" fillId="13" borderId="8" xfId="2" applyFont="1" applyFill="1" applyBorder="1" applyAlignment="1">
      <alignment vertical="center"/>
    </xf>
    <xf numFmtId="0" fontId="4" fillId="13" borderId="1" xfId="2" applyFont="1" applyFill="1" applyBorder="1" applyAlignment="1">
      <alignment vertical="center"/>
    </xf>
    <xf numFmtId="0" fontId="13" fillId="14" borderId="12" xfId="2" applyFont="1" applyFill="1" applyBorder="1" applyAlignment="1">
      <alignment vertical="center"/>
    </xf>
    <xf numFmtId="0" fontId="13" fillId="14" borderId="9" xfId="2" applyFont="1" applyFill="1" applyBorder="1" applyAlignment="1">
      <alignment vertical="center"/>
    </xf>
    <xf numFmtId="0" fontId="26" fillId="8" borderId="12" xfId="6" applyFont="1" applyFill="1" applyBorder="1" applyAlignment="1">
      <alignment vertical="center"/>
    </xf>
    <xf numFmtId="0" fontId="25" fillId="8" borderId="9" xfId="0" applyFont="1" applyFill="1" applyBorder="1" applyAlignment="1">
      <alignment vertical="center"/>
    </xf>
    <xf numFmtId="0" fontId="13" fillId="8" borderId="12" xfId="6" applyFont="1" applyFill="1" applyBorder="1" applyAlignment="1">
      <alignment vertical="center"/>
    </xf>
    <xf numFmtId="0" fontId="1" fillId="8" borderId="9" xfId="0" applyFont="1" applyFill="1" applyBorder="1" applyAlignment="1">
      <alignment vertical="center"/>
    </xf>
    <xf numFmtId="0" fontId="12" fillId="8" borderId="12" xfId="6" applyFont="1" applyFill="1" applyBorder="1" applyAlignment="1">
      <alignment vertical="center"/>
    </xf>
    <xf numFmtId="0" fontId="3" fillId="0" borderId="0" xfId="3" applyFont="1"/>
    <xf numFmtId="0" fontId="12" fillId="7" borderId="11" xfId="3" applyFont="1" applyFill="1" applyBorder="1" applyAlignment="1">
      <alignment horizontal="center" vertical="center"/>
    </xf>
    <xf numFmtId="0" fontId="12" fillId="22" borderId="11" xfId="3" applyFont="1" applyFill="1" applyBorder="1" applyAlignment="1" applyProtection="1">
      <alignment horizontal="center" vertical="center"/>
      <protection locked="0"/>
    </xf>
    <xf numFmtId="167" fontId="1" fillId="6" borderId="1" xfId="3" applyNumberFormat="1" applyFill="1" applyBorder="1" applyAlignment="1">
      <alignment horizontal="center" vertical="center"/>
    </xf>
    <xf numFmtId="168" fontId="1" fillId="6" borderId="1" xfId="3" applyNumberFormat="1" applyFill="1" applyBorder="1" applyAlignment="1">
      <alignment horizontal="center" vertical="center"/>
    </xf>
    <xf numFmtId="167" fontId="1" fillId="7" borderId="1" xfId="3" applyNumberFormat="1" applyFill="1" applyBorder="1" applyAlignment="1">
      <alignment horizontal="center" vertical="center"/>
    </xf>
    <xf numFmtId="168" fontId="1" fillId="7" borderId="2" xfId="3" applyNumberFormat="1" applyFill="1" applyBorder="1" applyAlignment="1">
      <alignment horizontal="center" vertical="center"/>
    </xf>
    <xf numFmtId="167" fontId="12" fillId="7" borderId="1" xfId="3" applyNumberFormat="1" applyFont="1" applyFill="1" applyBorder="1" applyAlignment="1">
      <alignment horizontal="center" vertical="center"/>
    </xf>
    <xf numFmtId="168" fontId="12" fillId="7" borderId="2" xfId="3" applyNumberFormat="1" applyFont="1" applyFill="1" applyBorder="1" applyAlignment="1">
      <alignment horizontal="center" vertical="center"/>
    </xf>
    <xf numFmtId="0" fontId="12" fillId="7" borderId="11" xfId="3" applyFont="1" applyFill="1" applyBorder="1" applyAlignment="1">
      <alignment horizontal="left" vertical="center" wrapText="1"/>
    </xf>
    <xf numFmtId="169" fontId="1" fillId="22" borderId="11" xfId="3" applyNumberFormat="1" applyFill="1" applyBorder="1" applyAlignment="1">
      <alignment horizontal="right" vertical="center" wrapText="1"/>
    </xf>
    <xf numFmtId="0" fontId="0" fillId="0" borderId="11" xfId="0" applyBorder="1"/>
    <xf numFmtId="0" fontId="0" fillId="22" borderId="11" xfId="0" applyFill="1" applyBorder="1"/>
    <xf numFmtId="0" fontId="4" fillId="0" borderId="11" xfId="0" applyFont="1" applyBorder="1"/>
    <xf numFmtId="0" fontId="0" fillId="0" borderId="11" xfId="0" applyBorder="1" applyAlignment="1">
      <alignment horizontal="right"/>
    </xf>
    <xf numFmtId="14" fontId="0" fillId="0" borderId="0" xfId="0" applyNumberFormat="1"/>
    <xf numFmtId="0" fontId="0" fillId="22" borderId="11" xfId="0" applyFill="1" applyBorder="1" applyAlignment="1" applyProtection="1">
      <alignment horizontal="left" vertical="top" wrapText="1"/>
      <protection locked="0"/>
    </xf>
    <xf numFmtId="0" fontId="0" fillId="22" borderId="11" xfId="0" applyFill="1" applyBorder="1" applyAlignment="1" applyProtection="1">
      <alignment vertical="top"/>
      <protection locked="0"/>
    </xf>
    <xf numFmtId="179" fontId="0" fillId="22" borderId="11" xfId="0" applyNumberFormat="1" applyFill="1" applyBorder="1" applyAlignment="1" applyProtection="1">
      <alignment horizontal="left" vertical="top"/>
      <protection locked="0"/>
    </xf>
    <xf numFmtId="14" fontId="0" fillId="22" borderId="11" xfId="0" applyNumberFormat="1" applyFill="1" applyBorder="1" applyAlignment="1" applyProtection="1">
      <alignment horizontal="left" vertical="top"/>
      <protection locked="0"/>
    </xf>
    <xf numFmtId="49" fontId="0" fillId="22" borderId="11" xfId="0" applyNumberFormat="1" applyFill="1" applyBorder="1" applyAlignment="1" applyProtection="1">
      <alignment horizontal="left" vertical="top"/>
      <protection locked="0"/>
    </xf>
    <xf numFmtId="0" fontId="6" fillId="33" borderId="0" xfId="3" applyFont="1" applyFill="1"/>
    <xf numFmtId="0" fontId="6" fillId="25" borderId="0" xfId="2" applyFont="1" applyFill="1">
      <alignment horizontal="left" vertical="center"/>
    </xf>
    <xf numFmtId="0" fontId="6" fillId="26" borderId="0" xfId="2" applyFont="1" applyFill="1">
      <alignment horizontal="left" vertical="center"/>
    </xf>
    <xf numFmtId="0" fontId="1" fillId="22" borderId="12" xfId="3" applyFill="1" applyBorder="1" applyAlignment="1" applyProtection="1">
      <alignment horizontal="left" vertical="top" wrapText="1"/>
      <protection locked="0"/>
    </xf>
    <xf numFmtId="0" fontId="12" fillId="22" borderId="12" xfId="3" applyFont="1" applyFill="1" applyBorder="1" applyAlignment="1" applyProtection="1">
      <alignment horizontal="left" vertical="top" wrapText="1"/>
      <protection locked="0"/>
    </xf>
    <xf numFmtId="0" fontId="6" fillId="23" borderId="0" xfId="3" applyFont="1" applyFill="1"/>
    <xf numFmtId="0" fontId="6" fillId="24" borderId="0" xfId="3" applyFont="1" applyFill="1"/>
    <xf numFmtId="0" fontId="6" fillId="25" borderId="0" xfId="2" applyFont="1" applyFill="1" applyAlignment="1">
      <alignment vertical="center"/>
    </xf>
    <xf numFmtId="0" fontId="6" fillId="29" borderId="0" xfId="2" applyFont="1" applyFill="1" applyAlignment="1">
      <alignment vertical="center"/>
    </xf>
    <xf numFmtId="0" fontId="6" fillId="10" borderId="0" xfId="2" applyFont="1" applyFill="1" applyAlignment="1">
      <alignment vertical="center"/>
    </xf>
    <xf numFmtId="1" fontId="6" fillId="11" borderId="0" xfId="2" applyNumberFormat="1" applyFont="1" applyFill="1" applyAlignment="1">
      <alignment vertical="center"/>
    </xf>
    <xf numFmtId="0" fontId="4" fillId="0" borderId="11" xfId="0" applyFont="1" applyBorder="1" applyAlignment="1">
      <alignment horizontal="right"/>
    </xf>
    <xf numFmtId="0" fontId="2" fillId="33" borderId="0" xfId="0" applyFont="1" applyFill="1"/>
    <xf numFmtId="0" fontId="18" fillId="0" borderId="0" xfId="2" applyFont="1" applyAlignment="1">
      <alignment horizontal="center" vertical="center"/>
    </xf>
    <xf numFmtId="0" fontId="5" fillId="0" borderId="0" xfId="1" applyNumberFormat="1" applyFont="1" applyAlignment="1">
      <alignment horizontal="left" vertical="center"/>
    </xf>
    <xf numFmtId="0" fontId="18" fillId="0" borderId="0" xfId="2" applyFont="1" applyAlignment="1">
      <alignment horizontal="center" vertical="center" wrapText="1"/>
    </xf>
    <xf numFmtId="0" fontId="12" fillId="17" borderId="11" xfId="2" applyFont="1" applyFill="1" applyBorder="1">
      <alignment horizontal="left" vertical="center"/>
    </xf>
    <xf numFmtId="0" fontId="5" fillId="17" borderId="11" xfId="2" applyFill="1" applyBorder="1" applyAlignment="1">
      <alignment horizontal="center" vertical="center"/>
    </xf>
    <xf numFmtId="0" fontId="13" fillId="35" borderId="11" xfId="2" applyFont="1" applyFill="1" applyBorder="1" applyAlignment="1">
      <alignment horizontal="center" vertical="center"/>
    </xf>
    <xf numFmtId="0" fontId="14" fillId="17" borderId="11" xfId="2" applyFont="1" applyFill="1" applyBorder="1">
      <alignment horizontal="left" vertical="center"/>
    </xf>
    <xf numFmtId="0" fontId="13" fillId="17" borderId="11" xfId="2" applyFont="1" applyFill="1" applyBorder="1">
      <alignment horizontal="left" vertical="center"/>
    </xf>
    <xf numFmtId="0" fontId="12" fillId="17" borderId="11" xfId="2" applyFont="1" applyFill="1" applyBorder="1" applyAlignment="1">
      <alignment horizontal="center" vertical="center"/>
    </xf>
    <xf numFmtId="174" fontId="1" fillId="7" borderId="11" xfId="3" applyNumberFormat="1" applyFill="1" applyBorder="1" applyAlignment="1">
      <alignment horizontal="center" vertical="center" wrapText="1"/>
    </xf>
    <xf numFmtId="174" fontId="0" fillId="7" borderId="11" xfId="3" applyNumberFormat="1" applyFont="1" applyFill="1" applyBorder="1" applyAlignment="1">
      <alignment horizontal="center" vertical="center" wrapText="1"/>
    </xf>
    <xf numFmtId="0" fontId="14" fillId="17" borderId="11" xfId="2" applyFont="1" applyFill="1" applyBorder="1" applyAlignment="1">
      <alignment horizontal="center" vertical="center"/>
    </xf>
    <xf numFmtId="10" fontId="14" fillId="17" borderId="11" xfId="2" applyNumberFormat="1" applyFont="1" applyFill="1" applyBorder="1" applyAlignment="1">
      <alignment horizontal="right" vertical="center"/>
    </xf>
    <xf numFmtId="0" fontId="14" fillId="17" borderId="9" xfId="2" applyFont="1" applyFill="1" applyBorder="1">
      <alignment horizontal="left" vertical="center"/>
    </xf>
    <xf numFmtId="0" fontId="5" fillId="17" borderId="11" xfId="2" applyFill="1" applyBorder="1" applyAlignment="1">
      <alignment horizontal="right" vertical="center"/>
    </xf>
    <xf numFmtId="0" fontId="5" fillId="17" borderId="11" xfId="2" applyFill="1" applyBorder="1">
      <alignment horizontal="left" vertical="center"/>
    </xf>
    <xf numFmtId="10" fontId="5" fillId="17" borderId="11" xfId="2" applyNumberFormat="1" applyFill="1" applyBorder="1" applyAlignment="1">
      <alignment horizontal="right" vertical="center"/>
    </xf>
    <xf numFmtId="10" fontId="5" fillId="17" borderId="0" xfId="2" applyNumberFormat="1" applyFill="1">
      <alignment horizontal="left" vertical="center"/>
    </xf>
    <xf numFmtId="10" fontId="27" fillId="17" borderId="11" xfId="2" applyNumberFormat="1" applyFont="1" applyFill="1" applyBorder="1" applyAlignment="1">
      <alignment horizontal="right" vertical="center"/>
    </xf>
    <xf numFmtId="0" fontId="5" fillId="0" borderId="11" xfId="2" applyBorder="1" applyAlignment="1">
      <alignment horizontal="right" vertical="center"/>
    </xf>
    <xf numFmtId="10" fontId="5" fillId="0" borderId="11" xfId="2" applyNumberFormat="1" applyBorder="1" applyAlignment="1">
      <alignment horizontal="right" vertical="center"/>
    </xf>
    <xf numFmtId="0" fontId="12" fillId="35" borderId="0" xfId="2" applyFont="1" applyFill="1">
      <alignment horizontal="left" vertical="center"/>
    </xf>
    <xf numFmtId="0" fontId="5" fillId="35" borderId="0" xfId="2" applyFill="1">
      <alignment horizontal="left" vertical="center"/>
    </xf>
    <xf numFmtId="0" fontId="14" fillId="35" borderId="0" xfId="2" applyFont="1" applyFill="1">
      <alignment horizontal="left" vertical="center"/>
    </xf>
    <xf numFmtId="0" fontId="8" fillId="35" borderId="0" xfId="4" applyFill="1" applyBorder="1" applyAlignment="1"/>
    <xf numFmtId="0" fontId="0" fillId="0" borderId="15" xfId="0" applyBorder="1" applyAlignment="1">
      <alignment horizontal="right"/>
    </xf>
    <xf numFmtId="9" fontId="0" fillId="22" borderId="11" xfId="0" applyNumberFormat="1" applyFill="1" applyBorder="1" applyAlignment="1">
      <alignment horizontal="left"/>
    </xf>
    <xf numFmtId="10" fontId="14" fillId="3" borderId="0" xfId="2" applyNumberFormat="1" applyFont="1" applyFill="1" applyAlignment="1">
      <alignment horizontal="right" vertical="center"/>
    </xf>
    <xf numFmtId="10" fontId="14" fillId="0" borderId="0" xfId="2" applyNumberFormat="1" applyFont="1" applyAlignment="1">
      <alignment horizontal="right" vertical="center"/>
    </xf>
    <xf numFmtId="10" fontId="12" fillId="3" borderId="7" xfId="2" applyNumberFormat="1" applyFont="1" applyFill="1" applyBorder="1" applyAlignment="1">
      <alignment horizontal="right" vertical="center"/>
    </xf>
    <xf numFmtId="10" fontId="14" fillId="3" borderId="0" xfId="2" applyNumberFormat="1" applyFont="1" applyFill="1" applyAlignment="1">
      <alignment horizontal="right" vertical="center" indent="2"/>
    </xf>
    <xf numFmtId="1" fontId="5" fillId="14" borderId="0" xfId="2" applyNumberFormat="1" applyFill="1">
      <alignment horizontal="left" vertical="center"/>
    </xf>
    <xf numFmtId="168" fontId="4" fillId="7" borderId="1" xfId="3" applyNumberFormat="1" applyFont="1" applyFill="1" applyBorder="1" applyAlignment="1">
      <alignment horizontal="center" vertical="center"/>
    </xf>
    <xf numFmtId="0" fontId="4" fillId="7" borderId="11" xfId="3" applyFont="1" applyFill="1" applyBorder="1" applyAlignment="1">
      <alignment horizontal="center" vertical="center" wrapText="1"/>
    </xf>
    <xf numFmtId="2" fontId="12" fillId="17" borderId="11" xfId="2" applyNumberFormat="1" applyFont="1" applyFill="1" applyBorder="1">
      <alignment horizontal="left" vertical="center"/>
    </xf>
    <xf numFmtId="49" fontId="5" fillId="17" borderId="11" xfId="2" applyNumberFormat="1" applyFill="1" applyBorder="1">
      <alignment horizontal="left" vertical="center"/>
    </xf>
    <xf numFmtId="0" fontId="5" fillId="17" borderId="12" xfId="2" applyFill="1" applyBorder="1">
      <alignment horizontal="left" vertical="center"/>
    </xf>
    <xf numFmtId="169" fontId="10" fillId="3" borderId="0" xfId="3" applyNumberFormat="1" applyFont="1" applyFill="1" applyAlignment="1">
      <alignment horizontal="right" vertical="center"/>
    </xf>
    <xf numFmtId="10" fontId="10" fillId="3" borderId="0" xfId="3" applyNumberFormat="1" applyFont="1" applyFill="1" applyAlignment="1">
      <alignment horizontal="left" vertical="center"/>
    </xf>
    <xf numFmtId="0" fontId="10" fillId="3" borderId="0" xfId="3" applyFont="1" applyFill="1" applyAlignment="1">
      <alignment horizontal="left" vertical="center"/>
    </xf>
    <xf numFmtId="169" fontId="10" fillId="3" borderId="0" xfId="3" applyNumberFormat="1" applyFont="1" applyFill="1" applyAlignment="1">
      <alignment horizontal="right" vertical="center" indent="1"/>
    </xf>
    <xf numFmtId="10" fontId="13" fillId="12" borderId="1" xfId="3" applyNumberFormat="1" applyFont="1" applyFill="1" applyBorder="1" applyAlignment="1">
      <alignment vertical="center"/>
    </xf>
    <xf numFmtId="10" fontId="13" fillId="12" borderId="1" xfId="3" applyNumberFormat="1" applyFont="1" applyFill="1" applyBorder="1" applyAlignment="1">
      <alignment horizontal="left" vertical="center" wrapText="1"/>
    </xf>
    <xf numFmtId="169" fontId="13" fillId="12" borderId="1" xfId="3" applyNumberFormat="1" applyFont="1" applyFill="1" applyBorder="1" applyAlignment="1">
      <alignment horizontal="right" vertical="center" wrapText="1" indent="1"/>
    </xf>
    <xf numFmtId="166" fontId="15" fillId="12" borderId="12" xfId="3" applyNumberFormat="1" applyFont="1" applyFill="1" applyBorder="1" applyAlignment="1">
      <alignment horizontal="left" indent="1"/>
    </xf>
    <xf numFmtId="169" fontId="4" fillId="12" borderId="9" xfId="3" applyNumberFormat="1" applyFont="1" applyFill="1" applyBorder="1" applyAlignment="1">
      <alignment horizontal="right" indent="1"/>
    </xf>
    <xf numFmtId="166" fontId="4" fillId="12" borderId="9" xfId="3" applyNumberFormat="1" applyFont="1" applyFill="1" applyBorder="1" applyAlignment="1">
      <alignment horizontal="left" indent="1"/>
    </xf>
    <xf numFmtId="169" fontId="4" fillId="12" borderId="13" xfId="3" applyNumberFormat="1" applyFont="1" applyFill="1" applyBorder="1" applyAlignment="1">
      <alignment horizontal="right" indent="1"/>
    </xf>
    <xf numFmtId="166" fontId="15" fillId="3" borderId="3" xfId="3" applyNumberFormat="1" applyFont="1" applyFill="1" applyBorder="1" applyAlignment="1">
      <alignment horizontal="left" indent="1"/>
    </xf>
    <xf numFmtId="10" fontId="16" fillId="3" borderId="0" xfId="3" applyNumberFormat="1" applyFont="1" applyFill="1"/>
    <xf numFmtId="169" fontId="28" fillId="3" borderId="0" xfId="3" applyNumberFormat="1" applyFont="1" applyFill="1" applyAlignment="1">
      <alignment horizontal="right" indent="1"/>
    </xf>
    <xf numFmtId="196" fontId="28" fillId="3" borderId="0" xfId="3" applyNumberFormat="1" applyFont="1" applyFill="1" applyAlignment="1">
      <alignment horizontal="right" indent="1"/>
    </xf>
    <xf numFmtId="169" fontId="28" fillId="3" borderId="7" xfId="3" applyNumberFormat="1" applyFont="1" applyFill="1" applyBorder="1" applyAlignment="1">
      <alignment horizontal="right" indent="1"/>
    </xf>
    <xf numFmtId="166" fontId="22" fillId="3" borderId="6" xfId="3" applyNumberFormat="1" applyFont="1" applyFill="1" applyBorder="1" applyAlignment="1">
      <alignment horizontal="left" indent="1"/>
    </xf>
    <xf numFmtId="10" fontId="23" fillId="3" borderId="0" xfId="3" applyNumberFormat="1" applyFont="1" applyFill="1"/>
    <xf numFmtId="169" fontId="29" fillId="3" borderId="0" xfId="3" applyNumberFormat="1" applyFont="1" applyFill="1" applyAlignment="1">
      <alignment horizontal="right" indent="1"/>
    </xf>
    <xf numFmtId="196" fontId="29" fillId="3" borderId="0" xfId="3" applyNumberFormat="1" applyFont="1" applyFill="1" applyAlignment="1">
      <alignment horizontal="right" indent="1"/>
    </xf>
    <xf numFmtId="169" fontId="29" fillId="3" borderId="7" xfId="3" applyNumberFormat="1" applyFont="1" applyFill="1" applyBorder="1" applyAlignment="1">
      <alignment horizontal="right" indent="1"/>
    </xf>
    <xf numFmtId="10" fontId="22" fillId="3" borderId="8" xfId="3" applyNumberFormat="1" applyFont="1" applyFill="1" applyBorder="1" applyAlignment="1">
      <alignment horizontal="left" vertical="center" wrapText="1"/>
    </xf>
    <xf numFmtId="10" fontId="23" fillId="3" borderId="1" xfId="3" applyNumberFormat="1" applyFont="1" applyFill="1" applyBorder="1" applyAlignment="1">
      <alignment vertical="center"/>
    </xf>
    <xf numFmtId="169" fontId="29" fillId="3" borderId="1" xfId="3" applyNumberFormat="1" applyFont="1" applyFill="1" applyBorder="1" applyAlignment="1">
      <alignment horizontal="right" indent="1"/>
    </xf>
    <xf numFmtId="196" fontId="29" fillId="3" borderId="1" xfId="3" applyNumberFormat="1" applyFont="1" applyFill="1" applyBorder="1" applyAlignment="1">
      <alignment horizontal="right" vertical="center" wrapText="1" indent="1"/>
    </xf>
    <xf numFmtId="169" fontId="29" fillId="3" borderId="2" xfId="3" applyNumberFormat="1" applyFont="1" applyFill="1" applyBorder="1" applyAlignment="1">
      <alignment horizontal="right" indent="1"/>
    </xf>
    <xf numFmtId="176" fontId="13" fillId="3" borderId="2" xfId="2" applyNumberFormat="1" applyFont="1" applyFill="1" applyBorder="1" applyAlignment="1">
      <alignment vertical="center"/>
    </xf>
    <xf numFmtId="49" fontId="4" fillId="6" borderId="11" xfId="3" applyNumberFormat="1" applyFont="1" applyFill="1" applyBorder="1" applyAlignment="1">
      <alignment horizontal="left" vertical="top" wrapText="1"/>
    </xf>
    <xf numFmtId="49" fontId="0" fillId="7" borderId="11" xfId="3" applyNumberFormat="1" applyFont="1" applyFill="1" applyBorder="1" applyAlignment="1">
      <alignment horizontal="left" vertical="top" wrapText="1"/>
    </xf>
    <xf numFmtId="49" fontId="12" fillId="7" borderId="11" xfId="3" applyNumberFormat="1" applyFont="1" applyFill="1" applyBorder="1" applyAlignment="1">
      <alignment horizontal="left" vertical="top" wrapText="1"/>
    </xf>
    <xf numFmtId="0" fontId="0" fillId="22" borderId="11" xfId="0" applyFill="1" applyBorder="1" applyAlignment="1">
      <alignment horizontal="center" vertical="center"/>
    </xf>
    <xf numFmtId="0" fontId="0" fillId="22" borderId="11" xfId="0" applyFill="1" applyBorder="1" applyAlignment="1">
      <alignment horizontal="left" vertical="top" wrapText="1"/>
    </xf>
    <xf numFmtId="0" fontId="4" fillId="0" borderId="12" xfId="0" applyFont="1" applyBorder="1"/>
    <xf numFmtId="0" fontId="0" fillId="0" borderId="12" xfId="0" applyBorder="1"/>
    <xf numFmtId="0" fontId="0" fillId="3" borderId="12" xfId="0" applyFill="1" applyBorder="1" applyAlignment="1">
      <alignment horizontal="left" vertical="top" wrapText="1"/>
    </xf>
    <xf numFmtId="0" fontId="0" fillId="3" borderId="0" xfId="0" applyFill="1" applyAlignment="1">
      <alignment horizontal="center" vertical="center"/>
    </xf>
    <xf numFmtId="199" fontId="0" fillId="22" borderId="11" xfId="0" applyNumberFormat="1" applyFill="1" applyBorder="1" applyAlignment="1">
      <alignment horizontal="center" vertical="center"/>
    </xf>
    <xf numFmtId="0" fontId="0" fillId="22" borderId="10" xfId="0" applyFill="1" applyBorder="1" applyAlignment="1">
      <alignment horizontal="left" vertical="top" wrapText="1"/>
    </xf>
    <xf numFmtId="0" fontId="0" fillId="22" borderId="10" xfId="0" applyFill="1" applyBorder="1" applyAlignment="1">
      <alignment horizontal="center" vertical="center"/>
    </xf>
    <xf numFmtId="199" fontId="0" fillId="22" borderId="10" xfId="0" applyNumberFormat="1" applyFill="1" applyBorder="1" applyAlignment="1">
      <alignment horizontal="center" vertical="center"/>
    </xf>
    <xf numFmtId="0" fontId="0" fillId="17" borderId="10" xfId="0" applyFill="1" applyBorder="1" applyAlignment="1">
      <alignment horizontal="center" vertical="center"/>
    </xf>
    <xf numFmtId="0" fontId="0" fillId="17" borderId="11" xfId="0" applyFill="1" applyBorder="1" applyAlignment="1">
      <alignment horizontal="center" vertical="center"/>
    </xf>
    <xf numFmtId="0" fontId="4" fillId="13" borderId="11" xfId="0" applyFont="1" applyFill="1" applyBorder="1" applyAlignment="1">
      <alignment horizontal="center"/>
    </xf>
    <xf numFmtId="199" fontId="4" fillId="13" borderId="11" xfId="0" applyNumberFormat="1" applyFont="1" applyFill="1" applyBorder="1" applyAlignment="1">
      <alignment horizontal="center" wrapText="1"/>
    </xf>
    <xf numFmtId="0" fontId="4" fillId="17" borderId="11" xfId="0" applyFont="1" applyFill="1" applyBorder="1"/>
    <xf numFmtId="199" fontId="0" fillId="3" borderId="0" xfId="0" applyNumberFormat="1" applyFill="1" applyAlignment="1">
      <alignment horizontal="right" vertical="top" indent="4"/>
    </xf>
    <xf numFmtId="0" fontId="13" fillId="14" borderId="12" xfId="2" applyFont="1" applyFill="1" applyBorder="1">
      <alignment horizontal="left" vertical="center"/>
    </xf>
    <xf numFmtId="0" fontId="13" fillId="14" borderId="9" xfId="2" applyFont="1" applyFill="1" applyBorder="1">
      <alignment horizontal="left" vertical="center"/>
    </xf>
    <xf numFmtId="0" fontId="13" fillId="14" borderId="13" xfId="2" applyFont="1" applyFill="1" applyBorder="1">
      <alignment horizontal="left" vertical="center"/>
    </xf>
    <xf numFmtId="0" fontId="0" fillId="3" borderId="13" xfId="0" applyFill="1" applyBorder="1" applyAlignment="1">
      <alignment horizontal="center" vertical="top" wrapText="1"/>
    </xf>
    <xf numFmtId="0" fontId="0" fillId="17" borderId="11" xfId="0" applyFill="1" applyBorder="1"/>
    <xf numFmtId="0" fontId="0" fillId="0" borderId="7" xfId="0" applyBorder="1" applyAlignment="1">
      <alignment vertical="center" wrapText="1"/>
    </xf>
    <xf numFmtId="0" fontId="13" fillId="3" borderId="6" xfId="2" applyFont="1" applyFill="1" applyBorder="1" applyAlignment="1">
      <alignment vertical="top" wrapText="1"/>
    </xf>
    <xf numFmtId="0" fontId="13" fillId="3" borderId="0" xfId="2" applyFont="1" applyFill="1" applyAlignment="1">
      <alignment vertical="top" wrapText="1"/>
    </xf>
    <xf numFmtId="200" fontId="13" fillId="3" borderId="7" xfId="2" applyNumberFormat="1" applyFont="1" applyFill="1" applyBorder="1" applyAlignment="1">
      <alignment horizontal="right" vertical="center" wrapText="1"/>
    </xf>
    <xf numFmtId="0" fontId="12" fillId="3" borderId="6" xfId="2" applyFont="1" applyFill="1" applyBorder="1" applyAlignment="1">
      <alignment vertical="center" wrapText="1"/>
    </xf>
    <xf numFmtId="0" fontId="0" fillId="3" borderId="0" xfId="0" applyFill="1" applyAlignment="1">
      <alignment vertical="center" wrapText="1"/>
    </xf>
    <xf numFmtId="0" fontId="5" fillId="3" borderId="0" xfId="2" applyFill="1">
      <alignment horizontal="left" vertical="center"/>
    </xf>
    <xf numFmtId="0" fontId="20" fillId="3" borderId="0" xfId="2" applyFont="1" applyFill="1" applyAlignment="1">
      <alignment horizontal="center" vertical="center" wrapText="1"/>
    </xf>
    <xf numFmtId="1" fontId="30" fillId="3" borderId="0" xfId="2" applyNumberFormat="1" applyFont="1" applyFill="1" applyAlignment="1">
      <alignment horizontal="center" vertical="center"/>
    </xf>
    <xf numFmtId="0" fontId="20" fillId="3" borderId="0" xfId="2" applyFont="1" applyFill="1" applyAlignment="1">
      <alignment horizontal="center" wrapText="1"/>
    </xf>
    <xf numFmtId="1" fontId="6" fillId="11" borderId="0" xfId="2" applyNumberFormat="1" applyFont="1" applyFill="1">
      <alignment horizontal="left" vertical="center"/>
    </xf>
    <xf numFmtId="0" fontId="5" fillId="3" borderId="0" xfId="2" applyFill="1" applyAlignment="1">
      <alignment horizontal="center" vertical="center"/>
    </xf>
    <xf numFmtId="0" fontId="31" fillId="3" borderId="0" xfId="2" applyFont="1" applyFill="1" applyAlignment="1">
      <alignment horizontal="center" vertical="center" wrapText="1"/>
    </xf>
    <xf numFmtId="0" fontId="4" fillId="5" borderId="10" xfId="3" applyFont="1" applyFill="1" applyBorder="1" applyAlignment="1" applyProtection="1">
      <alignment horizontal="center" vertical="center" wrapText="1"/>
      <protection locked="0"/>
    </xf>
    <xf numFmtId="0" fontId="4" fillId="6" borderId="11" xfId="3" applyFont="1" applyFill="1" applyBorder="1" applyAlignment="1" applyProtection="1">
      <alignment horizontal="right"/>
      <protection locked="0"/>
    </xf>
    <xf numFmtId="197" fontId="4" fillId="5" borderId="8" xfId="3" applyNumberFormat="1" applyFont="1" applyFill="1" applyBorder="1" applyAlignment="1" applyProtection="1">
      <alignment horizontal="center" vertical="center" wrapText="1"/>
      <protection locked="0"/>
    </xf>
    <xf numFmtId="0" fontId="4" fillId="6" borderId="12" xfId="3" applyFont="1" applyFill="1" applyBorder="1" applyAlignment="1" applyProtection="1">
      <alignment horizontal="left" vertical="top" wrapText="1"/>
      <protection locked="0"/>
    </xf>
    <xf numFmtId="0" fontId="1" fillId="8" borderId="11" xfId="3" applyFill="1" applyBorder="1" applyAlignment="1">
      <alignment horizontal="left" vertical="center" wrapText="1"/>
    </xf>
    <xf numFmtId="0" fontId="14" fillId="8" borderId="0" xfId="2" applyFont="1" applyFill="1">
      <alignment horizontal="left" vertical="center"/>
    </xf>
    <xf numFmtId="0" fontId="12" fillId="8" borderId="11" xfId="2" applyFont="1" applyFill="1" applyBorder="1" applyAlignment="1">
      <alignment vertical="center" wrapText="1"/>
    </xf>
    <xf numFmtId="0" fontId="5" fillId="8" borderId="11" xfId="2" applyFill="1" applyBorder="1">
      <alignment horizontal="left" vertical="center"/>
    </xf>
    <xf numFmtId="184" fontId="4" fillId="3" borderId="4" xfId="3" applyNumberFormat="1" applyFont="1" applyFill="1" applyBorder="1" applyAlignment="1">
      <alignment horizontal="right"/>
    </xf>
    <xf numFmtId="0" fontId="8" fillId="3" borderId="4" xfId="4" applyNumberFormat="1" applyFill="1" applyBorder="1" applyAlignment="1">
      <alignment horizontal="center"/>
    </xf>
    <xf numFmtId="184" fontId="4" fillId="3" borderId="0" xfId="3" applyNumberFormat="1" applyFont="1" applyFill="1" applyAlignment="1">
      <alignment horizontal="right"/>
    </xf>
    <xf numFmtId="0" fontId="4" fillId="3" borderId="0" xfId="5" applyFont="1" applyFill="1"/>
    <xf numFmtId="0" fontId="4" fillId="3" borderId="0" xfId="3" applyFont="1" applyFill="1" applyAlignment="1">
      <alignment horizontal="right"/>
    </xf>
    <xf numFmtId="0" fontId="8" fillId="3" borderId="0" xfId="4" applyNumberFormat="1" applyFill="1" applyBorder="1" applyAlignment="1">
      <alignment horizontal="center"/>
    </xf>
    <xf numFmtId="0" fontId="4" fillId="3" borderId="0" xfId="3" quotePrefix="1" applyFont="1" applyFill="1" applyAlignment="1">
      <alignment horizontal="right"/>
    </xf>
    <xf numFmtId="10" fontId="4" fillId="3" borderId="1" xfId="3" applyNumberFormat="1" applyFont="1" applyFill="1" applyBorder="1" applyAlignment="1">
      <alignment horizontal="left" vertical="center" wrapText="1"/>
    </xf>
    <xf numFmtId="0" fontId="8" fillId="3" borderId="1" xfId="4" applyNumberFormat="1" applyFill="1" applyBorder="1" applyAlignment="1">
      <alignment horizontal="center"/>
    </xf>
    <xf numFmtId="3" fontId="4" fillId="3" borderId="4" xfId="3" applyNumberFormat="1" applyFont="1" applyFill="1" applyBorder="1" applyAlignment="1">
      <alignment horizontal="left"/>
    </xf>
    <xf numFmtId="3" fontId="4" fillId="3" borderId="0" xfId="3" applyNumberFormat="1" applyFont="1" applyFill="1" applyAlignment="1">
      <alignment horizontal="left"/>
    </xf>
    <xf numFmtId="3" fontId="5" fillId="3" borderId="0" xfId="2" applyNumberFormat="1" applyFill="1" applyAlignment="1">
      <alignment horizontal="right" vertical="center" indent="1"/>
    </xf>
    <xf numFmtId="0" fontId="13" fillId="5" borderId="11" xfId="2" applyFont="1" applyFill="1" applyBorder="1" applyAlignment="1">
      <alignment horizontal="center" vertical="center" wrapText="1"/>
    </xf>
    <xf numFmtId="1" fontId="5" fillId="3" borderId="0" xfId="2" applyNumberFormat="1" applyFill="1" applyAlignment="1">
      <alignment horizontal="right" vertical="center"/>
    </xf>
    <xf numFmtId="1" fontId="13" fillId="3" borderId="0" xfId="2" applyNumberFormat="1" applyFont="1" applyFill="1" applyAlignment="1">
      <alignment vertical="center"/>
    </xf>
    <xf numFmtId="1" fontId="14" fillId="3" borderId="0" xfId="2" applyNumberFormat="1" applyFont="1" applyFill="1" applyAlignment="1">
      <alignment horizontal="right" vertical="center"/>
    </xf>
    <xf numFmtId="1" fontId="14" fillId="3" borderId="0" xfId="2" applyNumberFormat="1" applyFont="1" applyFill="1" applyAlignment="1">
      <alignment horizontal="right" vertical="center" indent="2"/>
    </xf>
    <xf numFmtId="167" fontId="4" fillId="36" borderId="1" xfId="3" applyNumberFormat="1" applyFont="1" applyFill="1" applyBorder="1" applyAlignment="1">
      <alignment horizontal="center" vertical="center"/>
    </xf>
    <xf numFmtId="168" fontId="4" fillId="36" borderId="2" xfId="3" applyNumberFormat="1" applyFont="1" applyFill="1" applyBorder="1" applyAlignment="1">
      <alignment horizontal="center" vertical="center"/>
    </xf>
    <xf numFmtId="0" fontId="4" fillId="36" borderId="11" xfId="3" applyFont="1" applyFill="1" applyBorder="1" applyAlignment="1">
      <alignment horizontal="center" vertical="center"/>
    </xf>
    <xf numFmtId="0" fontId="4" fillId="36" borderId="11" xfId="3" applyFont="1" applyFill="1" applyBorder="1" applyAlignment="1" applyProtection="1">
      <alignment horizontal="center" vertical="center"/>
      <protection locked="0"/>
    </xf>
    <xf numFmtId="0" fontId="4" fillId="36" borderId="12" xfId="3" applyFont="1" applyFill="1" applyBorder="1" applyAlignment="1" applyProtection="1">
      <alignment horizontal="left" vertical="top" wrapText="1"/>
      <protection locked="0"/>
    </xf>
    <xf numFmtId="49" fontId="4" fillId="36" borderId="11" xfId="3" applyNumberFormat="1" applyFont="1" applyFill="1" applyBorder="1" applyAlignment="1">
      <alignment horizontal="left" vertical="top" wrapText="1"/>
    </xf>
    <xf numFmtId="168" fontId="4" fillId="36" borderId="1" xfId="3" applyNumberFormat="1" applyFont="1" applyFill="1" applyBorder="1" applyAlignment="1">
      <alignment horizontal="center" vertical="center"/>
    </xf>
    <xf numFmtId="0" fontId="4" fillId="36" borderId="11" xfId="3" applyFont="1" applyFill="1" applyBorder="1" applyAlignment="1">
      <alignment horizontal="left"/>
    </xf>
    <xf numFmtId="0" fontId="4" fillId="36" borderId="11" xfId="3" applyFont="1" applyFill="1" applyBorder="1" applyAlignment="1" applyProtection="1">
      <alignment horizontal="right"/>
      <protection locked="0"/>
    </xf>
    <xf numFmtId="0" fontId="5" fillId="8" borderId="0" xfId="2" applyFill="1" applyAlignment="1">
      <alignment horizontal="center" vertical="center"/>
    </xf>
    <xf numFmtId="0" fontId="4" fillId="15" borderId="0" xfId="0" applyFont="1" applyFill="1" applyAlignment="1">
      <alignment horizontal="left" vertical="top" wrapText="1"/>
    </xf>
    <xf numFmtId="49" fontId="4" fillId="15" borderId="0" xfId="0" applyNumberFormat="1" applyFont="1" applyFill="1" applyAlignment="1">
      <alignment horizontal="left" vertical="top" wrapText="1"/>
    </xf>
    <xf numFmtId="0" fontId="12" fillId="3" borderId="12" xfId="2" applyFont="1" applyFill="1" applyBorder="1" applyAlignment="1">
      <alignment horizontal="left" vertical="center" wrapText="1"/>
    </xf>
    <xf numFmtId="0" fontId="19" fillId="3" borderId="9" xfId="2" applyFont="1" applyFill="1" applyBorder="1" applyAlignment="1">
      <alignment horizontal="left" vertical="center" wrapText="1"/>
    </xf>
    <xf numFmtId="0" fontId="19" fillId="3" borderId="13" xfId="2" applyFont="1" applyFill="1" applyBorder="1" applyAlignment="1">
      <alignment horizontal="left" vertical="center" wrapText="1"/>
    </xf>
    <xf numFmtId="0" fontId="12" fillId="3" borderId="12" xfId="2" applyFont="1" applyFill="1" applyBorder="1" applyAlignment="1">
      <alignment horizontal="left" vertical="top" wrapText="1"/>
    </xf>
    <xf numFmtId="0" fontId="12" fillId="3" borderId="9" xfId="2" applyFont="1" applyFill="1" applyBorder="1" applyAlignment="1">
      <alignment horizontal="left" vertical="top" wrapText="1"/>
    </xf>
    <xf numFmtId="0" fontId="12" fillId="3" borderId="13" xfId="2" applyFont="1" applyFill="1" applyBorder="1" applyAlignment="1">
      <alignment horizontal="left" vertical="top" wrapText="1"/>
    </xf>
    <xf numFmtId="0" fontId="13" fillId="3" borderId="12" xfId="2" applyFont="1" applyFill="1" applyBorder="1" applyAlignment="1">
      <alignment horizontal="left" vertical="top" wrapText="1"/>
    </xf>
    <xf numFmtId="0" fontId="0" fillId="0" borderId="9" xfId="0" applyBorder="1" applyAlignment="1">
      <alignment vertical="center" wrapText="1"/>
    </xf>
    <xf numFmtId="0" fontId="0" fillId="0" borderId="13" xfId="0" applyBorder="1" applyAlignment="1">
      <alignment vertical="center" wrapText="1"/>
    </xf>
    <xf numFmtId="0" fontId="13" fillId="3" borderId="12" xfId="2" applyFont="1" applyFill="1" applyBorder="1" applyAlignment="1">
      <alignment horizontal="left" vertical="center" wrapText="1"/>
    </xf>
    <xf numFmtId="0" fontId="4" fillId="0" borderId="9" xfId="0" applyFont="1" applyBorder="1" applyAlignment="1">
      <alignment vertical="center" wrapText="1"/>
    </xf>
    <xf numFmtId="0" fontId="4" fillId="0" borderId="13" xfId="0" applyFont="1" applyBorder="1" applyAlignment="1">
      <alignment vertical="center" wrapText="1"/>
    </xf>
    <xf numFmtId="0" fontId="13" fillId="0" borderId="3" xfId="2" applyFont="1" applyBorder="1" applyAlignment="1">
      <alignment horizontal="left" vertical="center" wrapText="1"/>
    </xf>
    <xf numFmtId="0" fontId="13" fillId="0" borderId="4" xfId="2" applyFont="1" applyBorder="1" applyAlignment="1">
      <alignment horizontal="left" vertical="center" wrapText="1"/>
    </xf>
    <xf numFmtId="0" fontId="13" fillId="0" borderId="5" xfId="2" applyFont="1" applyBorder="1" applyAlignment="1">
      <alignment horizontal="left" vertical="center" wrapText="1"/>
    </xf>
    <xf numFmtId="0" fontId="12" fillId="3" borderId="6" xfId="2" applyFont="1" applyFill="1" applyBorder="1" applyAlignment="1">
      <alignment horizontal="left" vertical="center" wrapText="1"/>
    </xf>
    <xf numFmtId="0" fontId="12" fillId="3" borderId="0" xfId="2" applyFont="1" applyFill="1" applyAlignment="1">
      <alignment horizontal="left" vertical="center" wrapText="1"/>
    </xf>
    <xf numFmtId="0" fontId="12" fillId="3" borderId="7" xfId="2" applyFont="1" applyFill="1" applyBorder="1" applyAlignment="1">
      <alignment horizontal="left" vertical="center" wrapText="1"/>
    </xf>
    <xf numFmtId="0" fontId="0" fillId="0" borderId="0" xfId="0" applyAlignment="1">
      <alignment vertical="center" wrapText="1"/>
    </xf>
    <xf numFmtId="0" fontId="0" fillId="0" borderId="7" xfId="0" applyBorder="1" applyAlignment="1">
      <alignment vertical="center" wrapText="1"/>
    </xf>
    <xf numFmtId="0" fontId="13" fillId="3" borderId="3" xfId="2" applyFont="1" applyFill="1" applyBorder="1" applyAlignment="1">
      <alignment horizontal="left" vertical="center" wrapText="1"/>
    </xf>
    <xf numFmtId="0" fontId="19" fillId="3" borderId="4" xfId="2" applyFont="1" applyFill="1" applyBorder="1" applyAlignment="1">
      <alignment horizontal="left" vertical="center" wrapText="1"/>
    </xf>
    <xf numFmtId="0" fontId="19" fillId="3" borderId="5" xfId="2" applyFont="1" applyFill="1" applyBorder="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13" fillId="3" borderId="6" xfId="2" applyFont="1" applyFill="1" applyBorder="1" applyAlignment="1">
      <alignment horizontal="left" vertical="top" wrapText="1" indent="23"/>
    </xf>
    <xf numFmtId="0" fontId="13" fillId="3" borderId="0" xfId="2" applyFont="1" applyFill="1" applyAlignment="1">
      <alignment horizontal="left" vertical="top" wrapText="1" indent="23"/>
    </xf>
    <xf numFmtId="0" fontId="13" fillId="0" borderId="6" xfId="2" applyFont="1" applyBorder="1" applyAlignment="1">
      <alignment horizontal="left" vertical="top" wrapText="1"/>
    </xf>
    <xf numFmtId="0" fontId="13" fillId="0" borderId="0" xfId="2" applyFont="1" applyAlignment="1">
      <alignment horizontal="left" vertical="top" wrapText="1"/>
    </xf>
    <xf numFmtId="0" fontId="13" fillId="0" borderId="7" xfId="2" applyFont="1" applyBorder="1" applyAlignment="1">
      <alignment horizontal="left" vertical="top" wrapText="1"/>
    </xf>
    <xf numFmtId="0" fontId="12" fillId="3" borderId="3" xfId="2" applyFont="1" applyFill="1" applyBorder="1" applyAlignment="1">
      <alignment horizontal="left" vertical="top" wrapText="1"/>
    </xf>
    <xf numFmtId="0" fontId="12" fillId="3" borderId="4" xfId="2" applyFont="1" applyFill="1" applyBorder="1" applyAlignment="1">
      <alignment horizontal="left" vertical="top" wrapText="1"/>
    </xf>
    <xf numFmtId="0" fontId="12" fillId="3" borderId="5" xfId="2" applyFont="1" applyFill="1" applyBorder="1" applyAlignment="1">
      <alignment horizontal="left" vertical="top" wrapText="1"/>
    </xf>
    <xf numFmtId="0" fontId="12" fillId="3" borderId="6" xfId="2" applyFont="1" applyFill="1" applyBorder="1" applyAlignment="1">
      <alignment horizontal="left" vertical="top" wrapText="1"/>
    </xf>
    <xf numFmtId="0" fontId="12" fillId="3" borderId="0" xfId="2" applyFont="1" applyFill="1" applyAlignment="1">
      <alignment horizontal="left" vertical="top" wrapText="1"/>
    </xf>
    <xf numFmtId="0" fontId="12" fillId="3" borderId="7" xfId="2" applyFont="1" applyFill="1" applyBorder="1" applyAlignment="1">
      <alignment horizontal="left" vertical="top" wrapText="1"/>
    </xf>
    <xf numFmtId="0" fontId="12" fillId="3" borderId="8" xfId="2" applyFont="1" applyFill="1" applyBorder="1" applyAlignment="1">
      <alignment horizontal="left" vertical="top" wrapText="1"/>
    </xf>
    <xf numFmtId="0" fontId="12" fillId="3" borderId="1" xfId="2" applyFont="1" applyFill="1" applyBorder="1" applyAlignment="1">
      <alignment horizontal="left" vertical="top" wrapText="1"/>
    </xf>
    <xf numFmtId="0" fontId="12" fillId="3" borderId="2" xfId="2" applyFont="1" applyFill="1" applyBorder="1" applyAlignment="1">
      <alignment horizontal="left" vertical="top" wrapText="1"/>
    </xf>
    <xf numFmtId="176" fontId="12" fillId="3" borderId="14" xfId="2" applyNumberFormat="1" applyFont="1" applyFill="1" applyBorder="1" applyAlignment="1">
      <alignment horizontal="right" vertical="center"/>
    </xf>
    <xf numFmtId="0" fontId="12" fillId="0" borderId="15" xfId="0" applyFont="1" applyBorder="1" applyAlignment="1">
      <alignment horizontal="right" vertical="center"/>
    </xf>
    <xf numFmtId="0" fontId="12" fillId="0" borderId="10" xfId="0" applyFont="1" applyBorder="1" applyAlignment="1">
      <alignment horizontal="right" vertical="center"/>
    </xf>
    <xf numFmtId="0" fontId="8" fillId="2" borderId="0" xfId="4" applyFill="1" applyAlignment="1">
      <alignment horizontal="right"/>
    </xf>
    <xf numFmtId="0" fontId="0" fillId="2" borderId="0" xfId="0" applyFill="1" applyAlignment="1">
      <alignment horizontal="right"/>
    </xf>
    <xf numFmtId="0" fontId="13" fillId="14" borderId="12" xfId="2" applyFont="1" applyFill="1" applyBorder="1" applyAlignment="1">
      <alignment horizontal="left" vertical="center" wrapText="1"/>
    </xf>
    <xf numFmtId="0" fontId="0" fillId="0" borderId="4" xfId="0" applyBorder="1" applyAlignment="1">
      <alignment vertical="center" wrapText="1"/>
    </xf>
    <xf numFmtId="0" fontId="0" fillId="0" borderId="5" xfId="0" applyBorder="1" applyAlignment="1">
      <alignment vertical="center" wrapText="1"/>
    </xf>
    <xf numFmtId="0" fontId="12" fillId="3" borderId="4" xfId="2" applyFont="1" applyFill="1" applyBorder="1" applyAlignment="1">
      <alignment horizontal="left" vertical="center" wrapText="1"/>
    </xf>
    <xf numFmtId="0" fontId="12" fillId="3" borderId="5" xfId="2" applyFont="1" applyFill="1" applyBorder="1" applyAlignment="1">
      <alignment horizontal="left" vertical="center" wrapText="1"/>
    </xf>
    <xf numFmtId="0" fontId="12" fillId="3" borderId="9" xfId="2" applyFont="1" applyFill="1" applyBorder="1" applyAlignment="1">
      <alignment horizontal="left" vertical="center" wrapText="1"/>
    </xf>
    <xf numFmtId="0" fontId="12" fillId="3" borderId="13" xfId="2" applyFont="1" applyFill="1" applyBorder="1" applyAlignment="1">
      <alignment horizontal="left" vertical="center" wrapText="1"/>
    </xf>
    <xf numFmtId="0" fontId="19" fillId="3" borderId="0" xfId="2" applyFont="1" applyFill="1" applyAlignment="1">
      <alignment horizontal="left" vertical="center" wrapText="1"/>
    </xf>
    <xf numFmtId="0" fontId="19" fillId="3" borderId="7" xfId="2" applyFont="1" applyFill="1" applyBorder="1" applyAlignment="1">
      <alignment horizontal="left" vertical="center" wrapText="1"/>
    </xf>
    <xf numFmtId="0" fontId="12" fillId="3" borderId="8" xfId="2" applyFont="1" applyFill="1" applyBorder="1" applyAlignment="1">
      <alignment horizontal="left" vertical="center" wrapText="1"/>
    </xf>
    <xf numFmtId="0" fontId="19" fillId="3" borderId="1" xfId="2" applyFont="1" applyFill="1" applyBorder="1" applyAlignment="1">
      <alignment horizontal="left" vertical="center" wrapText="1"/>
    </xf>
    <xf numFmtId="0" fontId="19" fillId="3" borderId="2" xfId="2" applyFont="1" applyFill="1" applyBorder="1" applyAlignment="1">
      <alignment horizontal="left" vertical="center" wrapText="1"/>
    </xf>
    <xf numFmtId="198" fontId="13" fillId="14" borderId="9" xfId="2" applyNumberFormat="1" applyFont="1" applyFill="1" applyBorder="1" applyAlignment="1">
      <alignment horizontal="right" vertical="center"/>
    </xf>
    <xf numFmtId="0" fontId="10" fillId="14" borderId="9" xfId="2" applyFont="1" applyFill="1" applyBorder="1" applyAlignment="1">
      <alignment horizontal="right" vertical="center" wrapText="1"/>
    </xf>
    <xf numFmtId="0" fontId="4" fillId="13" borderId="12" xfId="0" applyFont="1" applyFill="1" applyBorder="1" applyAlignment="1">
      <alignment horizontal="left"/>
    </xf>
    <xf numFmtId="0" fontId="4" fillId="13" borderId="9" xfId="0" applyFont="1" applyFill="1" applyBorder="1" applyAlignment="1">
      <alignment horizontal="left"/>
    </xf>
    <xf numFmtId="0" fontId="8" fillId="4" borderId="1" xfId="4" applyFill="1" applyBorder="1" applyAlignment="1">
      <alignment horizontal="right"/>
    </xf>
    <xf numFmtId="172" fontId="7" fillId="2" borderId="9" xfId="3" applyNumberFormat="1" applyFont="1" applyFill="1" applyBorder="1" applyAlignment="1">
      <alignment horizontal="left"/>
    </xf>
    <xf numFmtId="0" fontId="7" fillId="2" borderId="4" xfId="3" applyFont="1" applyFill="1" applyBorder="1" applyAlignment="1">
      <alignment horizontal="center"/>
    </xf>
    <xf numFmtId="0" fontId="4" fillId="5" borderId="2" xfId="3" applyFont="1" applyFill="1" applyBorder="1" applyAlignment="1">
      <alignment horizontal="left"/>
    </xf>
    <xf numFmtId="0" fontId="4" fillId="5" borderId="10" xfId="3" applyFont="1" applyFill="1" applyBorder="1" applyAlignment="1">
      <alignment horizontal="left"/>
    </xf>
    <xf numFmtId="0" fontId="4" fillId="5" borderId="8" xfId="3" applyFont="1" applyFill="1" applyBorder="1" applyAlignment="1">
      <alignment horizontal="center"/>
    </xf>
    <xf numFmtId="0" fontId="4" fillId="5" borderId="2" xfId="3" applyFont="1" applyFill="1" applyBorder="1" applyAlignment="1">
      <alignment horizontal="center"/>
    </xf>
    <xf numFmtId="10" fontId="0" fillId="3" borderId="0" xfId="3" applyNumberFormat="1" applyFont="1" applyFill="1" applyAlignment="1">
      <alignment horizontal="left" vertical="center"/>
    </xf>
    <xf numFmtId="10" fontId="1" fillId="3" borderId="0" xfId="3" applyNumberFormat="1" applyFill="1" applyAlignment="1">
      <alignment horizontal="left" vertical="center"/>
    </xf>
    <xf numFmtId="169" fontId="7" fillId="7" borderId="9" xfId="3" applyNumberFormat="1" applyFont="1" applyFill="1" applyBorder="1" applyAlignment="1">
      <alignment horizontal="right" vertical="center"/>
    </xf>
    <xf numFmtId="3" fontId="1" fillId="7" borderId="12" xfId="3" applyNumberFormat="1" applyFill="1" applyBorder="1" applyAlignment="1">
      <alignment horizontal="center" vertical="center" wrapText="1"/>
    </xf>
    <xf numFmtId="3" fontId="1" fillId="7" borderId="13" xfId="3" applyNumberFormat="1" applyFill="1" applyBorder="1" applyAlignment="1">
      <alignment horizontal="center" vertical="center" wrapText="1"/>
    </xf>
    <xf numFmtId="3" fontId="12" fillId="7" borderId="12" xfId="3" applyNumberFormat="1" applyFont="1" applyFill="1" applyBorder="1" applyAlignment="1">
      <alignment horizontal="center" vertical="center" wrapText="1"/>
    </xf>
    <xf numFmtId="3" fontId="12" fillId="7" borderId="13" xfId="3" applyNumberFormat="1" applyFont="1" applyFill="1" applyBorder="1" applyAlignment="1">
      <alignment horizontal="center" vertical="center" wrapText="1"/>
    </xf>
    <xf numFmtId="165" fontId="6" fillId="10" borderId="0" xfId="3" applyNumberFormat="1" applyFont="1" applyFill="1" applyAlignment="1">
      <alignment horizontal="left"/>
    </xf>
    <xf numFmtId="0" fontId="6" fillId="11" borderId="0" xfId="3" applyFont="1" applyFill="1" applyAlignment="1">
      <alignment horizontal="left"/>
    </xf>
    <xf numFmtId="0" fontId="8" fillId="4" borderId="1" xfId="4" applyFill="1" applyBorder="1" applyAlignment="1">
      <alignment horizontal="left"/>
    </xf>
    <xf numFmtId="0" fontId="0" fillId="3" borderId="0" xfId="3" applyFont="1" applyFill="1" applyAlignment="1">
      <alignment horizontal="left" vertical="center"/>
    </xf>
    <xf numFmtId="0" fontId="1" fillId="3" borderId="0" xfId="3" applyFill="1" applyAlignment="1">
      <alignment horizontal="left" vertical="center"/>
    </xf>
    <xf numFmtId="0" fontId="1" fillId="7" borderId="12" xfId="3" applyFill="1" applyBorder="1" applyAlignment="1">
      <alignment horizontal="center" vertical="center" wrapText="1"/>
    </xf>
    <xf numFmtId="0" fontId="1" fillId="7" borderId="13" xfId="3" applyFill="1" applyBorder="1" applyAlignment="1">
      <alignment horizontal="center" vertical="center" wrapText="1"/>
    </xf>
    <xf numFmtId="169" fontId="4" fillId="3" borderId="0" xfId="3" applyNumberFormat="1" applyFont="1" applyFill="1" applyAlignment="1">
      <alignment horizontal="right" vertical="center"/>
    </xf>
    <xf numFmtId="169" fontId="4" fillId="3" borderId="7" xfId="3" applyNumberFormat="1" applyFont="1" applyFill="1" applyBorder="1" applyAlignment="1">
      <alignment horizontal="right" vertical="center"/>
    </xf>
    <xf numFmtId="165" fontId="6" fillId="23" borderId="0" xfId="3" applyNumberFormat="1" applyFont="1" applyFill="1" applyAlignment="1">
      <alignment horizontal="left"/>
    </xf>
    <xf numFmtId="0" fontId="6" fillId="24" borderId="0" xfId="3" applyFont="1" applyFill="1" applyAlignment="1">
      <alignment horizontal="left"/>
    </xf>
    <xf numFmtId="172" fontId="7" fillId="2" borderId="0" xfId="3" applyNumberFormat="1" applyFont="1" applyFill="1" applyAlignment="1">
      <alignment horizontal="left"/>
    </xf>
    <xf numFmtId="172" fontId="7" fillId="2" borderId="7" xfId="3" applyNumberFormat="1" applyFont="1" applyFill="1" applyBorder="1" applyAlignment="1">
      <alignment horizontal="left"/>
    </xf>
    <xf numFmtId="0" fontId="8" fillId="4" borderId="1" xfId="4" applyFill="1" applyBorder="1" applyAlignment="1" applyProtection="1">
      <alignment horizontal="left"/>
    </xf>
    <xf numFmtId="0" fontId="8" fillId="4" borderId="1" xfId="4" applyFill="1" applyBorder="1" applyAlignment="1" applyProtection="1">
      <alignment horizontal="right"/>
    </xf>
    <xf numFmtId="0" fontId="4" fillId="5" borderId="4" xfId="3" applyFont="1" applyFill="1" applyBorder="1" applyAlignment="1">
      <alignment horizontal="center" vertical="center"/>
    </xf>
    <xf numFmtId="0" fontId="4" fillId="5" borderId="5" xfId="3" applyFont="1" applyFill="1" applyBorder="1" applyAlignment="1">
      <alignment horizontal="center" vertical="center"/>
    </xf>
    <xf numFmtId="0" fontId="4" fillId="5" borderId="1" xfId="3" applyFont="1" applyFill="1" applyBorder="1" applyAlignment="1">
      <alignment horizontal="center" vertical="center"/>
    </xf>
    <xf numFmtId="0" fontId="4" fillId="5" borderId="2" xfId="3" applyFont="1" applyFill="1" applyBorder="1" applyAlignment="1">
      <alignment horizontal="center" vertical="center"/>
    </xf>
    <xf numFmtId="0" fontId="4" fillId="5" borderId="12" xfId="3" applyFont="1" applyFill="1" applyBorder="1" applyAlignment="1">
      <alignment horizontal="center" vertical="center"/>
    </xf>
    <xf numFmtId="0" fontId="4" fillId="5" borderId="13" xfId="3" applyFont="1" applyFill="1" applyBorder="1" applyAlignment="1">
      <alignment horizontal="center" vertical="center"/>
    </xf>
    <xf numFmtId="0" fontId="4" fillId="5" borderId="14" xfId="3" applyFont="1" applyFill="1" applyBorder="1" applyAlignment="1">
      <alignment horizontal="center" vertical="center"/>
    </xf>
    <xf numFmtId="0" fontId="4" fillId="5" borderId="10" xfId="3" applyFont="1" applyFill="1" applyBorder="1" applyAlignment="1">
      <alignment horizontal="center" vertical="center"/>
    </xf>
    <xf numFmtId="0" fontId="4" fillId="5" borderId="11" xfId="3" applyFont="1" applyFill="1" applyBorder="1" applyAlignment="1">
      <alignment horizontal="center" vertical="center" wrapText="1"/>
    </xf>
    <xf numFmtId="0" fontId="4" fillId="5" borderId="11" xfId="3" applyFont="1" applyFill="1" applyBorder="1" applyAlignment="1">
      <alignment horizontal="center" vertical="center"/>
    </xf>
    <xf numFmtId="0" fontId="8" fillId="4" borderId="0" xfId="4" applyFill="1" applyBorder="1" applyAlignment="1">
      <alignment horizontal="left"/>
    </xf>
    <xf numFmtId="0" fontId="8" fillId="4" borderId="0" xfId="4" applyFill="1" applyBorder="1" applyAlignment="1">
      <alignment horizontal="right"/>
    </xf>
    <xf numFmtId="0" fontId="4" fillId="5" borderId="14" xfId="3" applyFont="1" applyFill="1" applyBorder="1" applyAlignment="1">
      <alignment horizontal="center" vertical="center" wrapText="1"/>
    </xf>
    <xf numFmtId="0" fontId="4" fillId="5" borderId="10" xfId="3" applyFont="1" applyFill="1" applyBorder="1" applyAlignment="1">
      <alignment horizontal="center" vertical="center" wrapText="1"/>
    </xf>
    <xf numFmtId="0" fontId="4" fillId="5" borderId="13" xfId="3" applyFont="1" applyFill="1" applyBorder="1" applyAlignment="1">
      <alignment horizontal="left"/>
    </xf>
    <xf numFmtId="0" fontId="4" fillId="5" borderId="11" xfId="3" applyFont="1" applyFill="1" applyBorder="1" applyAlignment="1">
      <alignment horizontal="left"/>
    </xf>
    <xf numFmtId="0" fontId="8" fillId="4" borderId="9" xfId="4" applyFill="1" applyBorder="1" applyAlignment="1">
      <alignment horizontal="left"/>
    </xf>
    <xf numFmtId="0" fontId="8" fillId="4" borderId="9" xfId="4" applyFill="1" applyBorder="1" applyAlignment="1">
      <alignment horizontal="right"/>
    </xf>
    <xf numFmtId="0" fontId="8" fillId="2" borderId="1" xfId="4" applyFill="1" applyBorder="1" applyAlignment="1">
      <alignment horizontal="left"/>
    </xf>
    <xf numFmtId="0" fontId="8" fillId="2" borderId="9" xfId="4" applyNumberFormat="1" applyFill="1" applyBorder="1" applyAlignment="1">
      <alignment horizontal="right" vertical="center"/>
    </xf>
    <xf numFmtId="0" fontId="8" fillId="2" borderId="13" xfId="4" applyNumberFormat="1" applyFill="1" applyBorder="1" applyAlignment="1">
      <alignment horizontal="right" vertical="center"/>
    </xf>
    <xf numFmtId="0" fontId="13" fillId="27" borderId="13" xfId="6" applyFont="1" applyFill="1" applyBorder="1" applyAlignment="1">
      <alignment horizontal="left" vertical="center" wrapText="1"/>
    </xf>
    <xf numFmtId="0" fontId="4" fillId="27" borderId="11" xfId="0" applyFont="1" applyFill="1" applyBorder="1" applyAlignment="1">
      <alignment horizontal="left" vertical="center" wrapText="1"/>
    </xf>
    <xf numFmtId="0" fontId="13" fillId="31" borderId="2" xfId="6" applyFont="1" applyFill="1" applyBorder="1" applyAlignment="1">
      <alignment horizontal="left" vertical="center" wrapText="1"/>
    </xf>
    <xf numFmtId="0" fontId="4" fillId="31" borderId="10" xfId="0" applyFont="1" applyFill="1" applyBorder="1" applyAlignment="1">
      <alignment horizontal="left" vertical="center" wrapText="1"/>
    </xf>
    <xf numFmtId="0" fontId="13" fillId="31" borderId="12" xfId="6" applyFont="1" applyFill="1" applyBorder="1" applyAlignment="1">
      <alignment horizontal="left" vertical="center"/>
    </xf>
    <xf numFmtId="0" fontId="0" fillId="0" borderId="9" xfId="0" applyBorder="1" applyAlignment="1">
      <alignment horizontal="left" vertical="center"/>
    </xf>
    <xf numFmtId="0" fontId="10" fillId="4" borderId="9" xfId="3" applyFont="1" applyFill="1" applyBorder="1" applyAlignment="1">
      <alignment horizontal="center"/>
    </xf>
    <xf numFmtId="0" fontId="6" fillId="34" borderId="0" xfId="3" applyFont="1" applyFill="1" applyAlignment="1">
      <alignment horizontal="left"/>
    </xf>
    <xf numFmtId="0" fontId="7" fillId="2" borderId="1" xfId="3" applyFont="1" applyFill="1" applyBorder="1" applyAlignment="1">
      <alignment horizontal="left"/>
    </xf>
    <xf numFmtId="182" fontId="7" fillId="2" borderId="1" xfId="3" applyNumberFormat="1" applyFont="1" applyFill="1" applyBorder="1" applyAlignment="1">
      <alignment horizontal="center"/>
    </xf>
    <xf numFmtId="10" fontId="4" fillId="3" borderId="4" xfId="3" applyNumberFormat="1" applyFont="1" applyFill="1" applyBorder="1" applyAlignment="1">
      <alignment horizontal="right"/>
    </xf>
    <xf numFmtId="0" fontId="4" fillId="5" borderId="2" xfId="3" applyFont="1" applyFill="1" applyBorder="1" applyAlignment="1">
      <alignment horizontal="left" vertical="center"/>
    </xf>
    <xf numFmtId="0" fontId="4" fillId="5" borderId="10" xfId="3" applyFont="1" applyFill="1" applyBorder="1" applyAlignment="1">
      <alignment horizontal="left" vertical="center"/>
    </xf>
    <xf numFmtId="10" fontId="4" fillId="3" borderId="0" xfId="3" applyNumberFormat="1" applyFont="1" applyFill="1" applyAlignment="1">
      <alignment horizontal="right"/>
    </xf>
    <xf numFmtId="10" fontId="4" fillId="3" borderId="0" xfId="3" applyNumberFormat="1" applyFont="1" applyFill="1" applyAlignment="1">
      <alignment horizontal="right" vertical="center"/>
    </xf>
    <xf numFmtId="0" fontId="4" fillId="13" borderId="0" xfId="2" applyFont="1" applyFill="1" applyAlignment="1">
      <alignment horizontal="left" vertical="center"/>
    </xf>
    <xf numFmtId="0" fontId="13" fillId="14" borderId="0" xfId="2" applyFont="1" applyFill="1" applyAlignment="1">
      <alignment horizontal="left" vertical="center"/>
    </xf>
    <xf numFmtId="0" fontId="4" fillId="13" borderId="13" xfId="2" applyFont="1" applyFill="1" applyBorder="1" applyAlignment="1">
      <alignment horizontal="left" vertical="center"/>
    </xf>
    <xf numFmtId="0" fontId="4" fillId="13" borderId="11" xfId="2" applyFont="1" applyFill="1" applyBorder="1" applyAlignment="1">
      <alignment horizontal="left" vertical="center"/>
    </xf>
    <xf numFmtId="0" fontId="13" fillId="14" borderId="12" xfId="2" applyFont="1" applyFill="1" applyBorder="1" applyAlignment="1">
      <alignment horizontal="left" vertical="center"/>
    </xf>
    <xf numFmtId="0" fontId="13" fillId="14" borderId="9" xfId="2" applyFont="1" applyFill="1" applyBorder="1" applyAlignment="1">
      <alignment horizontal="left" vertical="center"/>
    </xf>
    <xf numFmtId="0" fontId="13" fillId="14" borderId="13" xfId="2" applyFont="1" applyFill="1" applyBorder="1" applyAlignment="1">
      <alignment horizontal="left" vertical="center"/>
    </xf>
    <xf numFmtId="0" fontId="13" fillId="3" borderId="3" xfId="2" applyFont="1" applyFill="1" applyBorder="1" applyAlignment="1">
      <alignment horizontal="left" vertical="center"/>
    </xf>
    <xf numFmtId="0" fontId="13" fillId="3" borderId="4" xfId="2" applyFont="1" applyFill="1" applyBorder="1" applyAlignment="1">
      <alignment horizontal="left" vertical="center"/>
    </xf>
    <xf numFmtId="0" fontId="13" fillId="3" borderId="5" xfId="2" applyFont="1" applyFill="1" applyBorder="1" applyAlignment="1">
      <alignment horizontal="left" vertical="center"/>
    </xf>
    <xf numFmtId="189" fontId="13" fillId="3" borderId="14" xfId="2" applyNumberFormat="1" applyFont="1" applyFill="1" applyBorder="1" applyAlignment="1">
      <alignment horizontal="left" vertical="center"/>
    </xf>
    <xf numFmtId="189" fontId="13" fillId="3" borderId="3" xfId="2" applyNumberFormat="1" applyFont="1" applyFill="1" applyBorder="1" applyAlignment="1">
      <alignment horizontal="left" vertical="center"/>
    </xf>
    <xf numFmtId="190" fontId="12" fillId="3" borderId="10" xfId="2" applyNumberFormat="1" applyFont="1" applyFill="1" applyBorder="1" applyAlignment="1">
      <alignment horizontal="left" vertical="center"/>
    </xf>
    <xf numFmtId="190" fontId="12" fillId="3" borderId="8" xfId="2" applyNumberFormat="1" applyFont="1" applyFill="1" applyBorder="1" applyAlignment="1">
      <alignment horizontal="left" vertical="center"/>
    </xf>
    <xf numFmtId="192" fontId="13" fillId="3" borderId="14" xfId="2" applyNumberFormat="1" applyFont="1" applyFill="1" applyBorder="1" applyAlignment="1">
      <alignment horizontal="left" vertical="center"/>
    </xf>
    <xf numFmtId="191" fontId="12" fillId="3" borderId="10" xfId="2" applyNumberFormat="1" applyFont="1" applyFill="1" applyBorder="1" applyAlignment="1">
      <alignment horizontal="left" vertical="center"/>
    </xf>
    <xf numFmtId="193" fontId="13" fillId="0" borderId="12" xfId="2" applyNumberFormat="1" applyFont="1" applyBorder="1" applyAlignment="1">
      <alignment horizontal="left" vertical="center"/>
    </xf>
    <xf numFmtId="193" fontId="13" fillId="0" borderId="9" xfId="2" applyNumberFormat="1" applyFont="1" applyBorder="1" applyAlignment="1">
      <alignment horizontal="left" vertical="center"/>
    </xf>
    <xf numFmtId="194" fontId="13" fillId="3" borderId="14" xfId="2" applyNumberFormat="1" applyFont="1" applyFill="1" applyBorder="1" applyAlignment="1">
      <alignment horizontal="left" vertical="center"/>
    </xf>
    <xf numFmtId="194" fontId="13" fillId="0" borderId="12" xfId="2" applyNumberFormat="1" applyFont="1" applyBorder="1" applyAlignment="1">
      <alignment horizontal="left" vertical="center"/>
    </xf>
    <xf numFmtId="194" fontId="13" fillId="0" borderId="9" xfId="2" applyNumberFormat="1" applyFont="1" applyBorder="1" applyAlignment="1">
      <alignment horizontal="left" vertical="center"/>
    </xf>
    <xf numFmtId="195" fontId="13" fillId="3" borderId="14" xfId="2" applyNumberFormat="1" applyFont="1" applyFill="1" applyBorder="1" applyAlignment="1">
      <alignment horizontal="left" vertical="center"/>
    </xf>
    <xf numFmtId="195" fontId="13" fillId="0" borderId="12" xfId="2" applyNumberFormat="1" applyFont="1" applyBorder="1" applyAlignment="1">
      <alignment horizontal="left" vertical="center"/>
    </xf>
    <xf numFmtId="195" fontId="13" fillId="0" borderId="9" xfId="2" applyNumberFormat="1" applyFont="1" applyBorder="1" applyAlignment="1">
      <alignment horizontal="left" vertical="center"/>
    </xf>
    <xf numFmtId="177" fontId="13" fillId="3" borderId="14" xfId="2" applyNumberFormat="1" applyFont="1" applyFill="1" applyBorder="1" applyAlignment="1">
      <alignment horizontal="left" vertical="center"/>
    </xf>
    <xf numFmtId="177" fontId="13" fillId="0" borderId="12" xfId="2" applyNumberFormat="1" applyFont="1" applyBorder="1" applyAlignment="1">
      <alignment horizontal="left" vertical="center"/>
    </xf>
    <xf numFmtId="177" fontId="13" fillId="0" borderId="9" xfId="2" applyNumberFormat="1" applyFont="1" applyBorder="1" applyAlignment="1">
      <alignment horizontal="left" vertical="center"/>
    </xf>
    <xf numFmtId="0" fontId="4" fillId="13" borderId="2" xfId="2" applyFont="1" applyFill="1" applyBorder="1" applyAlignment="1">
      <alignment horizontal="left" vertical="center"/>
    </xf>
    <xf numFmtId="0" fontId="4" fillId="13" borderId="10" xfId="2" applyFont="1" applyFill="1" applyBorder="1" applyAlignment="1">
      <alignment horizontal="left" vertical="center"/>
    </xf>
    <xf numFmtId="0" fontId="13" fillId="5" borderId="12" xfId="2" applyFont="1" applyFill="1" applyBorder="1" applyAlignment="1">
      <alignment horizontal="left" vertical="center"/>
    </xf>
    <xf numFmtId="0" fontId="13" fillId="5" borderId="13" xfId="2" applyFont="1" applyFill="1" applyBorder="1" applyAlignment="1">
      <alignment horizontal="left" vertical="center"/>
    </xf>
    <xf numFmtId="175" fontId="13" fillId="0" borderId="0" xfId="2" applyNumberFormat="1" applyFont="1" applyAlignment="1">
      <alignment horizontal="left" vertical="center"/>
    </xf>
    <xf numFmtId="0" fontId="13" fillId="4" borderId="12" xfId="2" applyFont="1" applyFill="1" applyBorder="1" applyAlignment="1">
      <alignment horizontal="left" vertical="center"/>
    </xf>
    <xf numFmtId="0" fontId="13" fillId="4" borderId="9" xfId="2" applyFont="1" applyFill="1" applyBorder="1" applyAlignment="1">
      <alignment horizontal="left" vertical="center"/>
    </xf>
    <xf numFmtId="0" fontId="13" fillId="32" borderId="12" xfId="2" applyFont="1" applyFill="1" applyBorder="1" applyAlignment="1">
      <alignment horizontal="left" vertical="center"/>
    </xf>
    <xf numFmtId="0" fontId="13" fillId="32" borderId="9" xfId="2" applyFont="1" applyFill="1" applyBorder="1" applyAlignment="1">
      <alignment horizontal="left" vertical="center"/>
    </xf>
    <xf numFmtId="165" fontId="6" fillId="33" borderId="0" xfId="2" applyNumberFormat="1" applyFont="1" applyFill="1" applyAlignment="1">
      <alignment horizontal="left" vertical="center"/>
    </xf>
  </cellXfs>
  <cellStyles count="9">
    <cellStyle name="Komma" xfId="1" builtinId="3"/>
    <cellStyle name="Link" xfId="4" builtinId="8"/>
    <cellStyle name="Standard" xfId="0" builtinId="0"/>
    <cellStyle name="Standard 15" xfId="3" xr:uid="{00000000-0005-0000-0000-000003000000}"/>
    <cellStyle name="Standard 15 2" xfId="5" xr:uid="{00000000-0005-0000-0000-000004000000}"/>
    <cellStyle name="Standard 2" xfId="6" xr:uid="{00000000-0005-0000-0000-000005000000}"/>
    <cellStyle name="Standard 3" xfId="7" xr:uid="{00000000-0005-0000-0000-000006000000}"/>
    <cellStyle name="Standard 4" xfId="2" xr:uid="{00000000-0005-0000-0000-000007000000}"/>
    <cellStyle name="Standard 5" xfId="8" xr:uid="{00000000-0005-0000-0000-000008000000}"/>
  </cellStyles>
  <dxfs count="403">
    <dxf>
      <font>
        <color rgb="FFFF0000"/>
      </font>
    </dxf>
    <dxf>
      <fill>
        <patternFill>
          <bgColor theme="4" tint="0.79998168889431442"/>
        </patternFill>
      </fill>
    </dxf>
    <dxf>
      <font>
        <b/>
        <i val="0"/>
      </font>
      <fill>
        <patternFill>
          <bgColor theme="4" tint="0.59996337778862885"/>
        </patternFill>
      </fill>
    </dxf>
    <dxf>
      <fill>
        <patternFill>
          <bgColor rgb="FFFFFFCC"/>
        </patternFill>
      </fill>
    </dxf>
    <dxf>
      <fill>
        <patternFill>
          <bgColor theme="6" tint="0.79998168889431442"/>
        </patternFill>
      </fill>
    </dxf>
    <dxf>
      <font>
        <color rgb="FFFF0000"/>
      </font>
    </dxf>
    <dxf>
      <fill>
        <patternFill>
          <bgColor theme="4" tint="0.79998168889431442"/>
        </patternFill>
      </fill>
    </dxf>
    <dxf>
      <font>
        <b/>
        <i val="0"/>
      </font>
      <fill>
        <patternFill>
          <bgColor theme="4" tint="0.59996337778862885"/>
        </patternFill>
      </fill>
    </dxf>
    <dxf>
      <fill>
        <patternFill>
          <bgColor rgb="FFFFFFCC"/>
        </patternFill>
      </fill>
    </dxf>
    <dxf>
      <fill>
        <patternFill>
          <bgColor theme="6" tint="0.79998168889431442"/>
        </patternFill>
      </fill>
    </dxf>
    <dxf>
      <font>
        <color rgb="FFFF0000"/>
      </font>
    </dxf>
    <dxf>
      <fill>
        <patternFill>
          <bgColor theme="4" tint="0.79998168889431442"/>
        </patternFill>
      </fill>
    </dxf>
    <dxf>
      <font>
        <b/>
        <i val="0"/>
      </font>
      <fill>
        <patternFill>
          <bgColor theme="4" tint="0.59996337778862885"/>
        </patternFill>
      </fill>
    </dxf>
    <dxf>
      <fill>
        <patternFill>
          <bgColor rgb="FFFFFFCC"/>
        </patternFill>
      </fill>
    </dxf>
    <dxf>
      <fill>
        <patternFill>
          <bgColor theme="6" tint="0.79998168889431442"/>
        </patternFill>
      </fill>
    </dxf>
    <dxf>
      <font>
        <color rgb="FFFF0000"/>
      </font>
    </dxf>
    <dxf>
      <fill>
        <patternFill>
          <bgColor theme="4" tint="0.79998168889431442"/>
        </patternFill>
      </fill>
    </dxf>
    <dxf>
      <font>
        <b/>
        <i val="0"/>
      </font>
      <fill>
        <patternFill>
          <bgColor theme="4" tint="0.59996337778862885"/>
        </patternFill>
      </fill>
    </dxf>
    <dxf>
      <fill>
        <patternFill>
          <bgColor rgb="FFFFFFCC"/>
        </patternFill>
      </fill>
    </dxf>
    <dxf>
      <fill>
        <patternFill>
          <bgColor theme="6" tint="0.79998168889431442"/>
        </patternFill>
      </fill>
    </dxf>
    <dxf>
      <font>
        <color rgb="FFFF0000"/>
      </font>
    </dxf>
    <dxf>
      <fill>
        <patternFill>
          <bgColor theme="4" tint="0.79998168889431442"/>
        </patternFill>
      </fill>
    </dxf>
    <dxf>
      <font>
        <b/>
        <i val="0"/>
      </font>
      <fill>
        <patternFill>
          <bgColor theme="4" tint="0.59996337778862885"/>
        </patternFill>
      </fill>
    </dxf>
    <dxf>
      <fill>
        <patternFill>
          <bgColor rgb="FFFFFFCC"/>
        </patternFill>
      </fill>
    </dxf>
    <dxf>
      <fill>
        <patternFill>
          <bgColor theme="6" tint="0.79998168889431442"/>
        </patternFill>
      </fill>
    </dxf>
    <dxf>
      <font>
        <color rgb="FFFF0000"/>
      </font>
    </dxf>
    <dxf>
      <fill>
        <patternFill>
          <bgColor theme="4" tint="0.79998168889431442"/>
        </patternFill>
      </fill>
    </dxf>
    <dxf>
      <font>
        <b/>
        <i val="0"/>
      </font>
      <fill>
        <patternFill>
          <bgColor theme="4" tint="0.59996337778862885"/>
        </patternFill>
      </fill>
    </dxf>
    <dxf>
      <fill>
        <patternFill>
          <bgColor rgb="FFFFFFCC"/>
        </patternFill>
      </fill>
    </dxf>
    <dxf>
      <fill>
        <patternFill>
          <bgColor theme="6" tint="0.79998168889431442"/>
        </patternFill>
      </fill>
    </dxf>
    <dxf>
      <font>
        <color rgb="FFFF0000"/>
      </font>
    </dxf>
    <dxf>
      <fill>
        <patternFill>
          <bgColor theme="4" tint="0.79998168889431442"/>
        </patternFill>
      </fill>
    </dxf>
    <dxf>
      <font>
        <b/>
        <i val="0"/>
      </font>
      <fill>
        <patternFill>
          <bgColor theme="4" tint="0.59996337778862885"/>
        </patternFill>
      </fill>
    </dxf>
    <dxf>
      <fill>
        <patternFill>
          <bgColor rgb="FFFFFFCC"/>
        </patternFill>
      </fill>
    </dxf>
    <dxf>
      <fill>
        <patternFill>
          <bgColor theme="6" tint="0.79998168889431442"/>
        </patternFill>
      </fill>
    </dxf>
    <dxf>
      <font>
        <color rgb="FFFF0000"/>
      </font>
    </dxf>
    <dxf>
      <fill>
        <patternFill>
          <bgColor theme="4" tint="0.79998168889431442"/>
        </patternFill>
      </fill>
    </dxf>
    <dxf>
      <font>
        <b/>
        <i val="0"/>
      </font>
      <fill>
        <patternFill>
          <bgColor theme="4" tint="0.59996337778862885"/>
        </patternFill>
      </fill>
    </dxf>
    <dxf>
      <fill>
        <patternFill>
          <bgColor rgb="FFFFFFCC"/>
        </patternFill>
      </fill>
    </dxf>
    <dxf>
      <fill>
        <patternFill>
          <bgColor theme="6" tint="0.79998168889431442"/>
        </patternFill>
      </fill>
    </dxf>
    <dxf>
      <font>
        <color rgb="FFFF0000"/>
      </font>
    </dxf>
    <dxf>
      <fill>
        <patternFill>
          <bgColor theme="4" tint="0.79998168889431442"/>
        </patternFill>
      </fill>
    </dxf>
    <dxf>
      <font>
        <b/>
        <i val="0"/>
      </font>
      <fill>
        <patternFill>
          <bgColor theme="4" tint="0.59996337778862885"/>
        </patternFill>
      </fill>
    </dxf>
    <dxf>
      <fill>
        <patternFill>
          <bgColor rgb="FFFFFFCC"/>
        </patternFill>
      </fill>
    </dxf>
    <dxf>
      <fill>
        <patternFill>
          <bgColor theme="6" tint="0.79998168889431442"/>
        </patternFill>
      </fill>
    </dxf>
    <dxf>
      <font>
        <color rgb="FFFF0000"/>
      </font>
    </dxf>
    <dxf>
      <fill>
        <patternFill>
          <bgColor theme="4" tint="0.79998168889431442"/>
        </patternFill>
      </fill>
    </dxf>
    <dxf>
      <font>
        <b/>
        <i val="0"/>
      </font>
      <fill>
        <patternFill>
          <bgColor theme="4" tint="0.59996337778862885"/>
        </patternFill>
      </fill>
    </dxf>
    <dxf>
      <fill>
        <patternFill>
          <bgColor rgb="FFFFFFCC"/>
        </patternFill>
      </fill>
    </dxf>
    <dxf>
      <fill>
        <patternFill>
          <bgColor theme="6" tint="0.79998168889431442"/>
        </patternFill>
      </fill>
    </dxf>
    <dxf>
      <fill>
        <patternFill>
          <bgColor theme="4" tint="0.79998168889431442"/>
        </patternFill>
      </fill>
    </dxf>
    <dxf>
      <fill>
        <patternFill>
          <bgColor theme="6" tint="0.79998168889431442"/>
        </patternFill>
      </fill>
    </dxf>
    <dxf>
      <font>
        <color rgb="FFFF0000"/>
      </font>
    </dxf>
    <dxf>
      <fill>
        <patternFill>
          <bgColor theme="4" tint="0.79998168889431442"/>
        </patternFill>
      </fill>
    </dxf>
    <dxf>
      <font>
        <b/>
        <i val="0"/>
      </font>
      <fill>
        <patternFill>
          <bgColor theme="4" tint="0.59996337778862885"/>
        </patternFill>
      </fill>
    </dxf>
    <dxf>
      <fill>
        <patternFill>
          <bgColor rgb="FFFFFFCC"/>
        </patternFill>
      </fill>
    </dxf>
    <dxf>
      <fill>
        <patternFill>
          <bgColor theme="6" tint="0.79998168889431442"/>
        </patternFill>
      </fill>
    </dxf>
    <dxf>
      <font>
        <color rgb="FFFF0000"/>
      </font>
    </dxf>
    <dxf>
      <fill>
        <patternFill>
          <bgColor theme="4" tint="0.79998168889431442"/>
        </patternFill>
      </fill>
    </dxf>
    <dxf>
      <font>
        <b/>
        <i val="0"/>
      </font>
      <fill>
        <patternFill>
          <bgColor theme="4" tint="0.59996337778862885"/>
        </patternFill>
      </fill>
    </dxf>
    <dxf>
      <fill>
        <patternFill>
          <bgColor rgb="FFFFFFCC"/>
        </patternFill>
      </fill>
    </dxf>
    <dxf>
      <fill>
        <patternFill>
          <bgColor theme="6" tint="0.79998168889431442"/>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ont>
        <b/>
        <i val="0"/>
      </font>
      <fill>
        <patternFill>
          <bgColor theme="4" tint="0.59996337778862885"/>
        </patternFill>
      </fill>
    </dxf>
    <dxf>
      <fill>
        <patternFill>
          <bgColor theme="6" tint="0.79998168889431442"/>
        </patternFill>
      </fill>
    </dxf>
    <dxf>
      <font>
        <color rgb="FFFF0000"/>
      </font>
      <fill>
        <patternFill>
          <bgColor theme="6" tint="0.79998168889431442"/>
        </patternFill>
      </fill>
    </dxf>
    <dxf>
      <font>
        <color rgb="FFFF0000"/>
      </font>
      <fill>
        <patternFill>
          <bgColor theme="6" tint="0.79998168889431442"/>
        </patternFill>
      </fill>
    </dxf>
    <dxf>
      <font>
        <color rgb="FFFF0000"/>
      </font>
      <fill>
        <patternFill>
          <bgColor theme="6" tint="0.79998168889431442"/>
        </patternFill>
      </fill>
    </dxf>
    <dxf>
      <font>
        <b/>
        <i val="0"/>
      </font>
      <fill>
        <patternFill>
          <bgColor theme="4" tint="0.59996337778862885"/>
        </patternFill>
      </fill>
    </dxf>
    <dxf>
      <font>
        <b/>
        <i val="0"/>
      </font>
      <fill>
        <patternFill>
          <bgColor theme="4" tint="0.59996337778862885"/>
        </patternFill>
      </fill>
    </dxf>
    <dxf>
      <font>
        <color rgb="FFFF0000"/>
      </font>
      <fill>
        <patternFill>
          <bgColor theme="6" tint="0.79998168889431442"/>
        </patternFill>
      </fill>
    </dxf>
    <dxf>
      <font>
        <color rgb="FFFF0000"/>
      </font>
      <fill>
        <patternFill>
          <bgColor theme="6" tint="0.79998168889431442"/>
        </patternFill>
      </fill>
    </dxf>
    <dxf>
      <font>
        <color rgb="FFFF0000"/>
      </font>
      <fill>
        <patternFill>
          <bgColor theme="6" tint="0.79998168889431442"/>
        </patternFill>
      </fill>
    </dxf>
    <dxf>
      <fill>
        <patternFill>
          <bgColor theme="6" tint="0.79998168889431442"/>
        </patternFill>
      </fill>
    </dxf>
    <dxf>
      <fill>
        <patternFill>
          <bgColor theme="4" tint="0.59996337778862885"/>
        </patternFill>
      </fill>
    </dxf>
    <dxf>
      <fill>
        <patternFill>
          <bgColor theme="6" tint="0.79998168889431442"/>
        </patternFill>
      </fill>
    </dxf>
    <dxf>
      <font>
        <b/>
        <i val="0"/>
      </font>
    </dxf>
    <dxf>
      <font>
        <b/>
        <i val="0"/>
      </font>
      <fill>
        <patternFill>
          <bgColor theme="9" tint="0.79998168889431442"/>
        </patternFill>
      </fill>
    </dxf>
    <dxf>
      <border>
        <left style="thin">
          <color auto="1"/>
        </left>
        <right style="thin">
          <color auto="1"/>
        </right>
        <top style="thin">
          <color auto="1"/>
        </top>
        <vertical/>
        <horizontal/>
      </border>
    </dxf>
    <dxf>
      <border>
        <left style="thin">
          <color auto="1"/>
        </left>
        <right style="thin">
          <color auto="1"/>
        </right>
        <vertical/>
        <horizontal/>
      </border>
    </dxf>
    <dxf>
      <border>
        <bottom style="thin">
          <color auto="1"/>
        </bottom>
        <vertical/>
        <horizontal/>
      </border>
    </dxf>
    <dxf>
      <font>
        <b/>
        <i val="0"/>
      </font>
    </dxf>
    <dxf>
      <font>
        <b/>
        <i val="0"/>
      </font>
      <fill>
        <patternFill>
          <bgColor theme="9" tint="0.79998168889431442"/>
        </patternFill>
      </fill>
    </dxf>
    <dxf>
      <font>
        <b/>
        <i val="0"/>
      </font>
    </dxf>
    <dxf>
      <font>
        <b/>
        <i val="0"/>
        <color rgb="FFFF0000"/>
      </font>
    </dxf>
    <dxf>
      <fill>
        <patternFill>
          <bgColor rgb="FFFFFF00"/>
        </patternFill>
      </fill>
      <border>
        <left style="thin">
          <color auto="1"/>
        </left>
        <right style="thin">
          <color auto="1"/>
        </right>
        <top style="thin">
          <color auto="1"/>
        </top>
        <bottom style="thin">
          <color auto="1"/>
        </bottom>
      </border>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b/>
        <i val="0"/>
      </font>
    </dxf>
    <dxf>
      <fill>
        <patternFill>
          <bgColor theme="0" tint="-4.9989318521683403E-2"/>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theme="0" tint="-4.9989318521683403E-2"/>
        </patternFill>
      </fill>
    </dxf>
    <dxf>
      <fill>
        <patternFill>
          <bgColor theme="0" tint="-4.9989318521683403E-2"/>
        </patternFill>
      </fill>
    </dxf>
    <dxf>
      <fill>
        <patternFill>
          <bgColor theme="5" tint="0.79998168889431442"/>
        </patternFill>
      </fill>
    </dxf>
    <dxf>
      <border outline="0">
        <left style="thin">
          <color theme="4" tint="0.39997558519241921"/>
        </left>
        <right style="thin">
          <color theme="4" tint="0.39997558519241921"/>
        </right>
        <top style="thin">
          <color theme="4" tint="0.39997558519241921"/>
        </top>
        <bottom style="thin">
          <color theme="4" tint="0.39997558519241921"/>
        </bottom>
      </border>
    </dxf>
    <dxf>
      <fill>
        <patternFill>
          <bgColor theme="5" tint="0.79998168889431442"/>
        </patternFill>
      </fill>
    </dxf>
    <dxf>
      <font>
        <b/>
        <i val="0"/>
        <strike val="0"/>
        <condense val="0"/>
        <extend val="0"/>
        <outline val="0"/>
        <shadow val="0"/>
        <u val="none"/>
        <vertAlign val="baseline"/>
        <sz val="10"/>
        <color auto="1"/>
        <name val="Arial"/>
        <scheme val="none"/>
      </font>
      <numFmt numFmtId="0" formatCode="General"/>
      <fill>
        <patternFill patternType="solid">
          <fgColor theme="4"/>
          <bgColor theme="5" tint="0.79998168889431442"/>
        </patternFill>
      </fill>
      <alignment horizontal="left" vertical="center" textRotation="0" wrapText="0" indent="0" justifyLastLine="0" shrinkToFit="0" readingOrder="0"/>
    </dxf>
    <dxf>
      <fill>
        <patternFill>
          <bgColor theme="5" tint="0.79998168889431442"/>
        </patternFill>
      </fill>
    </dxf>
    <dxf>
      <fill>
        <patternFill>
          <bgColor theme="5" tint="0.79998168889431442"/>
        </patternFill>
      </fill>
    </dxf>
    <dxf>
      <font>
        <b/>
        <i val="0"/>
        <strike val="0"/>
        <condense val="0"/>
        <extend val="0"/>
        <outline val="0"/>
        <shadow val="0"/>
        <u val="none"/>
        <vertAlign val="baseline"/>
        <sz val="10"/>
        <color auto="1"/>
        <name val="Arial"/>
        <scheme val="none"/>
      </font>
      <fill>
        <patternFill>
          <bgColor theme="5" tint="0.79998168889431442"/>
        </patternFill>
      </fill>
    </dxf>
    <dxf>
      <fill>
        <patternFill>
          <bgColor theme="5" tint="0.79998168889431442"/>
        </patternFill>
      </fill>
    </dxf>
    <dxf>
      <fill>
        <patternFill>
          <bgColor theme="5" tint="0.79998168889431442"/>
        </patternFill>
      </fill>
    </dxf>
    <dxf>
      <font>
        <b/>
        <i val="0"/>
        <strike val="0"/>
        <condense val="0"/>
        <extend val="0"/>
        <outline val="0"/>
        <shadow val="0"/>
        <u val="none"/>
        <vertAlign val="baseline"/>
        <sz val="10"/>
        <color auto="1"/>
        <name val="Arial"/>
        <scheme val="none"/>
      </font>
      <fill>
        <patternFill>
          <bgColor theme="5" tint="0.79998168889431442"/>
        </patternFill>
      </fill>
    </dxf>
    <dxf>
      <fill>
        <patternFill>
          <bgColor theme="5" tint="0.79998168889431442"/>
        </patternFill>
      </fill>
    </dxf>
    <dxf>
      <fill>
        <patternFill>
          <bgColor theme="5" tint="0.79998168889431442"/>
        </patternFill>
      </fill>
    </dxf>
    <dxf>
      <font>
        <b/>
        <i val="0"/>
        <strike val="0"/>
        <condense val="0"/>
        <extend val="0"/>
        <outline val="0"/>
        <shadow val="0"/>
        <u val="none"/>
        <vertAlign val="baseline"/>
        <sz val="10"/>
        <color auto="1"/>
        <name val="Arial"/>
        <scheme val="none"/>
      </font>
      <fill>
        <patternFill>
          <bgColor theme="5" tint="0.7999816888943144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border outline="0">
        <left style="thin">
          <color theme="4" tint="0.39997558519241921"/>
        </left>
        <right style="thin">
          <color theme="4" tint="0.39997558519241921"/>
        </right>
        <top style="thin">
          <color theme="4" tint="0.39997558519241921"/>
        </top>
        <bottom style="thin">
          <color theme="4" tint="0.39997558519241921"/>
        </bottom>
      </border>
    </dxf>
    <dxf>
      <fill>
        <patternFill>
          <bgColor theme="0" tint="-4.9989318521683403E-2"/>
        </patternFill>
      </fill>
    </dxf>
    <dxf>
      <font>
        <b/>
        <i val="0"/>
        <strike val="0"/>
        <condense val="0"/>
        <extend val="0"/>
        <outline val="0"/>
        <shadow val="0"/>
        <u val="none"/>
        <vertAlign val="baseline"/>
        <sz val="10"/>
        <color auto="1"/>
        <name val="Arial"/>
        <scheme val="none"/>
      </font>
      <numFmt numFmtId="0" formatCode="General"/>
      <fill>
        <patternFill patternType="solid">
          <fgColor theme="4"/>
          <bgColor theme="0" tint="-4.9989318521683403E-2"/>
        </patternFill>
      </fill>
      <alignment horizontal="left" vertical="center" textRotation="0" wrapText="0" indent="0" justifyLastLine="0" shrinkToFit="0" readingOrder="0"/>
    </dxf>
    <dxf>
      <fill>
        <patternFill>
          <bgColor theme="0" tint="-4.9989318521683403E-2"/>
        </patternFill>
      </fill>
    </dxf>
    <dxf>
      <border outline="0">
        <left style="thin">
          <color theme="4" tint="0.39997558519241921"/>
        </left>
        <right style="thin">
          <color theme="4" tint="0.39997558519241921"/>
        </right>
        <top style="thin">
          <color theme="4" tint="0.39997558519241921"/>
        </top>
        <bottom style="thin">
          <color theme="4" tint="0.39997558519241921"/>
        </bottom>
      </border>
    </dxf>
    <dxf>
      <fill>
        <patternFill>
          <bgColor theme="0" tint="-4.9989318521683403E-2"/>
        </patternFill>
      </fill>
    </dxf>
    <dxf>
      <font>
        <b/>
        <i val="0"/>
        <strike val="0"/>
        <condense val="0"/>
        <extend val="0"/>
        <outline val="0"/>
        <shadow val="0"/>
        <u val="none"/>
        <vertAlign val="baseline"/>
        <sz val="10"/>
        <color auto="1"/>
        <name val="Arial"/>
        <scheme val="none"/>
      </font>
      <numFmt numFmtId="0" formatCode="General"/>
      <fill>
        <patternFill patternType="solid">
          <fgColor theme="4"/>
          <bgColor theme="0" tint="-4.9989318521683403E-2"/>
        </patternFill>
      </fill>
      <alignment horizontal="left" vertical="center" textRotation="0" wrapText="0" indent="0" justifyLastLine="0" shrinkToFit="0" readingOrder="0"/>
    </dxf>
    <dxf>
      <font>
        <color rgb="FFFF0000"/>
      </font>
      <fill>
        <patternFill>
          <bgColor theme="6" tint="0.79998168889431442"/>
        </patternFill>
      </fill>
    </dxf>
    <dxf>
      <font>
        <b/>
        <i val="0"/>
      </font>
    </dxf>
  </dxfs>
  <tableStyles count="0" defaultTableStyle="TableStyleMedium2" defaultPivotStyle="PivotStyleLight16"/>
  <colors>
    <mruColors>
      <color rgb="FFE7F1F9"/>
      <color rgb="FFFFFFCC"/>
      <color rgb="FFEDE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35" Type="http://schemas.openxmlformats.org/officeDocument/2006/relationships/customXml" Target="../customXml/item3.xml"/><Relationship Id="rId8" Type="http://schemas.openxmlformats.org/officeDocument/2006/relationships/worksheet" Target="worksheets/sheet8.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11</xdr:row>
          <xdr:rowOff>190500</xdr:rowOff>
        </xdr:from>
        <xdr:to>
          <xdr:col>0</xdr:col>
          <xdr:colOff>1647825</xdr:colOff>
          <xdr:row>14</xdr:row>
          <xdr:rowOff>0</xdr:rowOff>
        </xdr:to>
        <xdr:sp macro="" textlink="">
          <xdr:nvSpPr>
            <xdr:cNvPr id="3073" name="CommandButton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00000000}" name="Ja" displayName="Ja" ref="AO108:AO110" totalsRowShown="0" headerRowDxfId="400" dataDxfId="399" tableBorderDxfId="398" headerRowCellStyle="Standard 4">
  <autoFilter ref="AO108:AO110" xr:uid="{00000000-0009-0000-0100-000019000000}"/>
  <tableColumns count="1">
    <tableColumn id="1" xr3:uid="{00000000-0010-0000-0000-000001000000}" name="Ja" dataDxfId="397"/>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09000000}" name="NeinBWIP" displayName="NeinBWIP" ref="AX108:AX110" totalsRowShown="0" headerRowDxfId="371" dataDxfId="370" headerRowCellStyle="Standard 4" dataCellStyle="Standard 4">
  <autoFilter ref="AX108:AX110" xr:uid="{00000000-0009-0000-0100-000022000000}"/>
  <tableColumns count="1">
    <tableColumn id="1" xr3:uid="{00000000-0010-0000-0900-000001000000}" name="NeinBWIP" dataDxfId="369" dataCellStyle="Standard 4"/>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0A000000}" name="NeinBWNV" displayName="NeinBWNV" ref="AY108:AY110" totalsRowShown="0" headerRowDxfId="368" dataDxfId="367" headerRowCellStyle="Standard 4" dataCellStyle="Standard 4">
  <autoFilter ref="AY108:AY110" xr:uid="{00000000-0009-0000-0100-000023000000}"/>
  <tableColumns count="1">
    <tableColumn id="1" xr3:uid="{00000000-0010-0000-0A00-000001000000}" name="NeinBWNV" dataDxfId="366" dataCellStyle="Standard 4"/>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0B000000}" name="JaBWV" displayName="JaBWV" ref="AZ108:AZ109" totalsRowShown="0" headerRowDxfId="365" dataDxfId="364" headerRowCellStyle="Standard 4" dataCellStyle="Standard 4">
  <autoFilter ref="AZ108:AZ109" xr:uid="{00000000-0009-0000-0100-000024000000}"/>
  <tableColumns count="1">
    <tableColumn id="1" xr3:uid="{00000000-0010-0000-0B00-000001000000}" name="JaBWVH" dataDxfId="363" dataCellStyle="Standard 4"/>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0C000000}" name="JaBWIP" displayName="JaBWIP" ref="BA108:BA109" totalsRowShown="0" headerRowDxfId="362" dataDxfId="361" headerRowCellStyle="Standard 4" dataCellStyle="Standard 4">
  <autoFilter ref="BA108:BA109" xr:uid="{00000000-0009-0000-0100-000025000000}"/>
  <tableColumns count="1">
    <tableColumn id="1" xr3:uid="{00000000-0010-0000-0C00-000001000000}" name="JaBWIP" dataDxfId="360" dataCellStyle="Standard 4"/>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0D000000}" name="JaBWNV" displayName="JaBWNV" ref="BB108:BB109" totalsRowShown="0" headerRowDxfId="359" dataDxfId="358" headerRowCellStyle="Standard 4" dataCellStyle="Standard 4">
  <autoFilter ref="BB108:BB109" xr:uid="{00000000-0009-0000-0100-000026000000}"/>
  <tableColumns count="1">
    <tableColumn id="1" xr3:uid="{00000000-0010-0000-0D00-000001000000}" name="JaBWNV" dataDxfId="357" dataCellStyle="Standard 4"/>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0E000000}" name="NeinEWVH" displayName="NeinEWVH" ref="BC108:BC110" totalsRowShown="0" headerRowDxfId="356" dataDxfId="355" headerRowCellStyle="Standard 4" dataCellStyle="Standard 4">
  <autoFilter ref="BC108:BC110" xr:uid="{00000000-0009-0000-0100-000027000000}"/>
  <tableColumns count="1">
    <tableColumn id="1" xr3:uid="{00000000-0010-0000-0E00-000001000000}" name="NeinEWVH" dataDxfId="354" dataCellStyle="Standard 4"/>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0F000000}" name="NeinEWIP" displayName="NeinEWIP" ref="BD108:BD110" totalsRowShown="0" headerRowDxfId="353" dataDxfId="352" headerRowCellStyle="Standard 4" dataCellStyle="Standard 4">
  <autoFilter ref="BD108:BD110" xr:uid="{00000000-0009-0000-0100-000028000000}"/>
  <tableColumns count="1">
    <tableColumn id="1" xr3:uid="{00000000-0010-0000-0F00-000001000000}" name="NeinEWIP" dataDxfId="351" dataCellStyle="Standard 4"/>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10000000}" name="NeinEWNV" displayName="NeinEWNV" ref="BE108:BE110" totalsRowShown="0" headerRowDxfId="350" dataDxfId="349" headerRowCellStyle="Standard 4" dataCellStyle="Standard 4">
  <autoFilter ref="BE108:BE110" xr:uid="{00000000-0009-0000-0100-000029000000}"/>
  <tableColumns count="1">
    <tableColumn id="1" xr3:uid="{00000000-0010-0000-1000-000001000000}" name="NeinEWNV" dataDxfId="348" dataCellStyle="Standard 4"/>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11000000}" name="JaEWVH" displayName="JaEWVH" ref="BF108:BF109" totalsRowShown="0" headerRowDxfId="347" dataDxfId="346" headerRowCellStyle="Standard 4" dataCellStyle="Standard 4">
  <autoFilter ref="BF108:BF109" xr:uid="{00000000-0009-0000-0100-00002A000000}"/>
  <tableColumns count="1">
    <tableColumn id="1" xr3:uid="{00000000-0010-0000-1100-000001000000}" name="JaEWVH" dataDxfId="345" dataCellStyle="Standard 4"/>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12000000}" name="JaEWIP" displayName="JaEWIP" ref="BG108:BG109" totalsRowShown="0" headerRowDxfId="344" dataDxfId="343" headerRowCellStyle="Standard 4" dataCellStyle="Standard 4">
  <autoFilter ref="BG108:BG109" xr:uid="{00000000-0009-0000-0100-00002B000000}"/>
  <tableColumns count="1">
    <tableColumn id="1" xr3:uid="{00000000-0010-0000-1200-000001000000}" name="JaEWIP" dataDxfId="342" dataCellStyle="Standard 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01000000}" name="Nein" displayName="Nein" ref="AP108:AP112" totalsRowShown="0" headerRowDxfId="396" dataDxfId="395" tableBorderDxfId="394" headerRowCellStyle="Standard 4">
  <autoFilter ref="AP108:AP112" xr:uid="{00000000-0009-0000-0100-00001A000000}"/>
  <tableColumns count="1">
    <tableColumn id="1" xr3:uid="{00000000-0010-0000-0100-000001000000}" name="Nein" dataDxfId="393"/>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13000000}" name="JaEWNV" displayName="JaEWNV" ref="BH108:BH109" totalsRowShown="0" headerRowDxfId="341" dataDxfId="340" headerRowCellStyle="Standard 4" dataCellStyle="Standard 4">
  <autoFilter ref="BH108:BH109" xr:uid="{00000000-0009-0000-0100-00002C000000}"/>
  <tableColumns count="1">
    <tableColumn id="1" xr3:uid="{00000000-0010-0000-1300-000001000000}" name="JaEWNV" dataDxfId="339" dataCellStyle="Standard 4"/>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14000000}" name="Lizenz_bzw_HW" displayName="Lizenz_bzw_HW" ref="AE107:AE112" totalsRowShown="0" headerRowDxfId="338" dataDxfId="337" headerRowCellStyle="Standard 4" dataCellStyle="Standard 4">
  <autoFilter ref="AE107:AE112" xr:uid="{00000000-0009-0000-0100-00002D000000}"/>
  <tableColumns count="1">
    <tableColumn id="1" xr3:uid="{00000000-0010-0000-1400-000001000000}" name="Lizenz_bzw_HW" dataDxfId="336" dataCellStyle="Standard 4"/>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15000000}" name="Reisekosten" displayName="Reisekosten" ref="AG107:AG110" totalsRowShown="0" headerRowDxfId="335" dataDxfId="334" headerRowCellStyle="Standard 4" dataCellStyle="Standard 4">
  <autoFilter ref="AG107:AG110" xr:uid="{00000000-0009-0000-0100-00002E000000}"/>
  <tableColumns count="1">
    <tableColumn id="1" xr3:uid="{00000000-0010-0000-1500-000001000000}" name="Reisekosten" dataDxfId="333" dataCellStyle="Standard 4"/>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16000000}" name="Sonstiges" displayName="Sonstiges" ref="AH107:AH108" totalsRowShown="0" headerRowDxfId="332" dataDxfId="331" headerRowCellStyle="Standard 4" dataCellStyle="Standard 4">
  <autoFilter ref="AH107:AH108" xr:uid="{00000000-0009-0000-0100-00002F000000}"/>
  <tableColumns count="1">
    <tableColumn id="1" xr3:uid="{00000000-0010-0000-1600-000001000000}" name="Sonstiges" dataDxfId="330" dataCellStyle="Standard 4"/>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17000000}" name="Dienstleistung" displayName="Dienstleistung" ref="AF107:AF110" totalsRowShown="0" headerRowDxfId="329" dataDxfId="328" tableBorderDxfId="327" headerRowCellStyle="Standard 4">
  <autoFilter ref="AF107:AF110" xr:uid="{00000000-0009-0000-0100-000030000000}"/>
  <tableColumns count="1">
    <tableColumn id="1" xr3:uid="{00000000-0010-0000-1700-000001000000}" name="Dienstleistung" dataDxfId="32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02000000}" name="I" displayName="I" ref="AQ108:AQ109" totalsRowShown="0" headerRowDxfId="392" dataDxfId="391" headerRowCellStyle="Standard 4" dataCellStyle="Standard 4">
  <autoFilter ref="AQ108:AQ109" xr:uid="{00000000-0009-0000-0100-00001B000000}"/>
  <tableColumns count="1">
    <tableColumn id="1" xr3:uid="{00000000-0010-0000-0200-000001000000}" name="I" dataDxfId="390" dataCellStyle="Standard 4"/>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03000000}" name="KO" displayName="KO" ref="AR108:AR110" totalsRowShown="0" headerRowDxfId="389" dataDxfId="388" headerRowCellStyle="Standard 4" dataCellStyle="Standard 4">
  <autoFilter ref="AR108:AR110" xr:uid="{00000000-0009-0000-0100-00001C000000}"/>
  <tableColumns count="1">
    <tableColumn id="1" xr3:uid="{00000000-0010-0000-0300-000001000000}" name="KO" dataDxfId="387" dataCellStyle="Standard 4"/>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04000000}" name="BW" displayName="BW" ref="AS108:AS111" totalsRowShown="0" headerRowDxfId="386" dataDxfId="385" headerRowCellStyle="Standard 4" dataCellStyle="Standard 4">
  <autoFilter ref="AS108:AS111" xr:uid="{00000000-0009-0000-0100-00001D000000}"/>
  <tableColumns count="1">
    <tableColumn id="1" xr3:uid="{00000000-0010-0000-0400-000001000000}" name="BW" dataDxfId="384" dataCellStyle="Standard 4"/>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05000000}" name="EW" displayName="EW" ref="AT108:AT111" totalsRowShown="0" headerRowDxfId="383" dataDxfId="382" headerRowCellStyle="Standard 4" dataCellStyle="Standard 4">
  <autoFilter ref="AT108:AT111" xr:uid="{00000000-0009-0000-0100-00001E000000}"/>
  <tableColumns count="1">
    <tableColumn id="1" xr3:uid="{00000000-0010-0000-0500-000001000000}" name="EW" dataDxfId="381" dataCellStyle="Standard 4"/>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06000000}" name="NeinKOVH" displayName="NeinKOVH" ref="AU108:AU109" totalsRowShown="0" headerRowDxfId="380" dataDxfId="379" headerRowCellStyle="Standard 4" dataCellStyle="Standard 4">
  <autoFilter ref="AU108:AU109" xr:uid="{00000000-0009-0000-0100-00001F000000}"/>
  <tableColumns count="1">
    <tableColumn id="1" xr3:uid="{00000000-0010-0000-0600-000001000000}" name="NeinKOVH" dataDxfId="378" dataCellStyle="Standard 4"/>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07000000}" name="NeinKONV" displayName="NeinKONV" ref="AV108:AV109" totalsRowShown="0" headerRowDxfId="377" dataDxfId="376" headerRowCellStyle="Standard 4" dataCellStyle="Standard 4">
  <autoFilter ref="AV108:AV109" xr:uid="{00000000-0009-0000-0100-000020000000}"/>
  <tableColumns count="1">
    <tableColumn id="1" xr3:uid="{00000000-0010-0000-0700-000001000000}" name="NeinKONV" dataDxfId="375" dataCellStyle="Standard 4"/>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08000000}" name="NeinBWVH" displayName="NeinBWVH" ref="AW108:AW110" totalsRowShown="0" headerRowDxfId="374" dataDxfId="373" headerRowCellStyle="Standard 4" dataCellStyle="Standard 4">
  <autoFilter ref="AW108:AW110" xr:uid="{00000000-0009-0000-0100-000021000000}"/>
  <tableColumns count="1">
    <tableColumn id="1" xr3:uid="{00000000-0010-0000-0800-000001000000}" name="NeinBWVH" dataDxfId="372" dataCellStyle="Standard 4"/>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1036" row="7">
    <wetp:webextensionref xmlns:r="http://schemas.openxmlformats.org/officeDocument/2006/relationships" r:id="rId1"/>
  </wetp:taskpane>
</wetp:taskpanes>
</file>

<file path=xl/webextensions/webextension1.xml><?xml version="1.0" encoding="utf-8"?>
<we:webextension xmlns:we="http://schemas.microsoft.com/office/webextensions/webextension/2010/11" id="{061A04B9-E990-40B4-95F9-65D2ABAADE3B}">
  <we:reference id="29673e3c-d826-4f00-92ee-162334a52b1a" version="1.0.0.8" store="EXCatalog" storeType="EXCatalog"/>
  <we:alternateReferences>
    <we:reference id="WA200009404" version="1.0.0.8" store="de-DE" storeType="OMEX"/>
  </we:alternateReferences>
  <we:properties>
    <we:property name="claude.fileId" value="&quot;d4ea9567-c116-45a3-94aa-d9bdef93d5a1&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8" Type="http://schemas.openxmlformats.org/officeDocument/2006/relationships/table" Target="../tables/table6.xml"/><Relationship Id="rId13" Type="http://schemas.openxmlformats.org/officeDocument/2006/relationships/table" Target="../tables/table11.xml"/><Relationship Id="rId18" Type="http://schemas.openxmlformats.org/officeDocument/2006/relationships/table" Target="../tables/table16.xml"/><Relationship Id="rId26" Type="http://schemas.openxmlformats.org/officeDocument/2006/relationships/table" Target="../tables/table24.xml"/><Relationship Id="rId3" Type="http://schemas.openxmlformats.org/officeDocument/2006/relationships/table" Target="../tables/table1.xml"/><Relationship Id="rId21" Type="http://schemas.openxmlformats.org/officeDocument/2006/relationships/table" Target="../tables/table19.xml"/><Relationship Id="rId7" Type="http://schemas.openxmlformats.org/officeDocument/2006/relationships/table" Target="../tables/table5.xml"/><Relationship Id="rId12" Type="http://schemas.openxmlformats.org/officeDocument/2006/relationships/table" Target="../tables/table10.xml"/><Relationship Id="rId17" Type="http://schemas.openxmlformats.org/officeDocument/2006/relationships/table" Target="../tables/table15.xml"/><Relationship Id="rId25" Type="http://schemas.openxmlformats.org/officeDocument/2006/relationships/table" Target="../tables/table23.xml"/><Relationship Id="rId2" Type="http://schemas.openxmlformats.org/officeDocument/2006/relationships/vmlDrawing" Target="../drawings/vmlDrawing2.vml"/><Relationship Id="rId16" Type="http://schemas.openxmlformats.org/officeDocument/2006/relationships/table" Target="../tables/table14.xml"/><Relationship Id="rId20" Type="http://schemas.openxmlformats.org/officeDocument/2006/relationships/table" Target="../tables/table18.xml"/><Relationship Id="rId1" Type="http://schemas.openxmlformats.org/officeDocument/2006/relationships/printerSettings" Target="../printerSettings/printerSettings3.bin"/><Relationship Id="rId6" Type="http://schemas.openxmlformats.org/officeDocument/2006/relationships/table" Target="../tables/table4.xml"/><Relationship Id="rId11" Type="http://schemas.openxmlformats.org/officeDocument/2006/relationships/table" Target="../tables/table9.xml"/><Relationship Id="rId24" Type="http://schemas.openxmlformats.org/officeDocument/2006/relationships/table" Target="../tables/table22.xml"/><Relationship Id="rId5" Type="http://schemas.openxmlformats.org/officeDocument/2006/relationships/table" Target="../tables/table3.xml"/><Relationship Id="rId15" Type="http://schemas.openxmlformats.org/officeDocument/2006/relationships/table" Target="../tables/table13.xml"/><Relationship Id="rId23" Type="http://schemas.openxmlformats.org/officeDocument/2006/relationships/table" Target="../tables/table21.xml"/><Relationship Id="rId10" Type="http://schemas.openxmlformats.org/officeDocument/2006/relationships/table" Target="../tables/table8.xml"/><Relationship Id="rId19" Type="http://schemas.openxmlformats.org/officeDocument/2006/relationships/table" Target="../tables/table17.xml"/><Relationship Id="rId4" Type="http://schemas.openxmlformats.org/officeDocument/2006/relationships/table" Target="../tables/table2.xml"/><Relationship Id="rId9" Type="http://schemas.openxmlformats.org/officeDocument/2006/relationships/table" Target="../tables/table7.xml"/><Relationship Id="rId14" Type="http://schemas.openxmlformats.org/officeDocument/2006/relationships/table" Target="../tables/table12.xml"/><Relationship Id="rId22" Type="http://schemas.openxmlformats.org/officeDocument/2006/relationships/table" Target="../tables/table20.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6FC27-7FB3-45E5-B94A-6DAD67BD52CF}">
  <sheetPr codeName="Tabelle000"/>
  <dimension ref="A1:O1011"/>
  <sheetViews>
    <sheetView zoomScale="103" workbookViewId="0">
      <selection activeCell="B2" sqref="B2"/>
    </sheetView>
  </sheetViews>
  <sheetFormatPr defaultColWidth="11.42578125" defaultRowHeight="15" zeroHeight="1"/>
  <cols>
    <col min="1" max="1" width="25.5703125" bestFit="1" customWidth="1"/>
    <col min="2" max="2" width="77.7109375" customWidth="1"/>
    <col min="3" max="3" width="14.140625" bestFit="1" customWidth="1"/>
    <col min="4" max="4" width="14.28515625" bestFit="1" customWidth="1"/>
    <col min="5" max="5" width="11.42578125" customWidth="1"/>
    <col min="6" max="6" width="62.42578125" customWidth="1"/>
    <col min="7" max="11" width="11.42578125" customWidth="1"/>
    <col min="12" max="12" width="62.42578125" customWidth="1"/>
    <col min="13" max="16383" width="11.42578125" customWidth="1"/>
  </cols>
  <sheetData>
    <row r="1" spans="1:2">
      <c r="A1" s="379" t="s">
        <v>0</v>
      </c>
      <c r="B1" s="379"/>
    </row>
    <row r="2" spans="1:2">
      <c r="A2" s="360" t="s">
        <v>1</v>
      </c>
      <c r="B2" s="362" t="s">
        <v>2</v>
      </c>
    </row>
    <row r="3" spans="1:2">
      <c r="A3" s="360" t="s">
        <v>3</v>
      </c>
      <c r="B3" s="362" t="s">
        <v>4</v>
      </c>
    </row>
    <row r="4" spans="1:2">
      <c r="A4" s="360" t="s">
        <v>5</v>
      </c>
      <c r="B4" s="362" t="s">
        <v>6</v>
      </c>
    </row>
    <row r="5" spans="1:2">
      <c r="A5" s="360" t="s">
        <v>7</v>
      </c>
      <c r="B5" s="363" t="s">
        <v>8</v>
      </c>
    </row>
    <row r="6" spans="1:2">
      <c r="A6" s="360" t="s">
        <v>9</v>
      </c>
      <c r="B6" s="363" t="s">
        <v>10</v>
      </c>
    </row>
    <row r="7" spans="1:2">
      <c r="A7" s="360" t="s">
        <v>11</v>
      </c>
      <c r="B7" s="362"/>
    </row>
    <row r="8" spans="1:2">
      <c r="A8" s="360" t="s">
        <v>12</v>
      </c>
      <c r="B8" s="364">
        <v>60</v>
      </c>
    </row>
    <row r="9" spans="1:2">
      <c r="A9" s="360" t="s">
        <v>13</v>
      </c>
      <c r="B9" s="365">
        <v>46213</v>
      </c>
    </row>
    <row r="10" spans="1:2">
      <c r="A10" s="360" t="s">
        <v>14</v>
      </c>
      <c r="B10" s="366" t="s">
        <v>15</v>
      </c>
    </row>
    <row r="11" spans="1:2">
      <c r="A11" s="405" t="s">
        <v>16</v>
      </c>
      <c r="B11" s="406">
        <v>0.19</v>
      </c>
    </row>
    <row r="12" spans="1:2"/>
    <row r="13" spans="1:2"/>
    <row r="14" spans="1:2"/>
    <row r="15" spans="1:2">
      <c r="B15" s="361"/>
    </row>
    <row r="16" spans="1:2"/>
    <row r="17" spans="1:15"/>
    <row r="18" spans="1:15"/>
    <row r="19" spans="1:15">
      <c r="N19" t="s">
        <v>17</v>
      </c>
      <c r="O19" t="s">
        <v>18</v>
      </c>
    </row>
    <row r="20" spans="1:15">
      <c r="A20" s="378" t="s">
        <v>19</v>
      </c>
      <c r="B20" s="359" t="s">
        <v>20</v>
      </c>
      <c r="C20" s="359" t="s">
        <v>21</v>
      </c>
      <c r="D20" s="359" t="s">
        <v>22</v>
      </c>
      <c r="G20" s="359" t="s">
        <v>23</v>
      </c>
      <c r="H20" s="359" t="s">
        <v>24</v>
      </c>
      <c r="I20" s="359" t="s">
        <v>25</v>
      </c>
      <c r="J20" s="359" t="s">
        <v>26</v>
      </c>
      <c r="K20" s="359" t="s">
        <v>27</v>
      </c>
      <c r="L20" s="359" t="s">
        <v>28</v>
      </c>
      <c r="N20" s="449" t="s">
        <v>29</v>
      </c>
      <c r="O20" s="357">
        <v>5</v>
      </c>
    </row>
    <row r="21" spans="1:15">
      <c r="A21" s="360" t="str">
        <f>$G21&amp;"."&amp;$H21</f>
        <v>0.0</v>
      </c>
      <c r="B21" s="358" t="s">
        <v>30</v>
      </c>
      <c r="C21" s="358" t="s">
        <v>31</v>
      </c>
      <c r="D21" s="357" t="s">
        <v>32</v>
      </c>
      <c r="G21" s="357">
        <v>0</v>
      </c>
      <c r="H21" s="357">
        <v>0</v>
      </c>
      <c r="I21" s="357">
        <v>1</v>
      </c>
      <c r="J21" s="357" t="str">
        <f>IF(ROW()-20&lt;10,"0."&amp;ROW()-20,MID(ROW()-20,1,1) &amp; "." &amp; MID(ROW()-20,2,1))</f>
        <v>0.1</v>
      </c>
      <c r="K21" s="357">
        <v>0</v>
      </c>
      <c r="L21" s="357" t="s">
        <v>33</v>
      </c>
      <c r="N21" s="450" t="s">
        <v>34</v>
      </c>
      <c r="O21" s="357">
        <v>10</v>
      </c>
    </row>
    <row r="22" spans="1:15">
      <c r="A22" s="360" t="s">
        <v>15</v>
      </c>
      <c r="B22" s="358" t="s">
        <v>35</v>
      </c>
      <c r="C22" s="358" t="s">
        <v>31</v>
      </c>
      <c r="D22" s="357" t="str" cm="1">
        <f t="array" ref="D22">IF(H22=0,"",A22 &amp; " " &amp; INDEX($C$22:C22,ROW(D22)-H22-21) &amp; "-" &amp; C22)</f>
        <v/>
      </c>
      <c r="G22" s="357">
        <f t="shared" ref="G22:G31" si="0">IF(H22=0,G21+1,G21)</f>
        <v>1</v>
      </c>
      <c r="H22" s="357">
        <v>0</v>
      </c>
      <c r="I22" s="357">
        <v>2</v>
      </c>
      <c r="J22" s="357" t="str">
        <f t="shared" ref="J22:J85" si="1">IF(ROW()-20&lt;10,"0."&amp;ROW()-20,MID(ROW()-20,1,1) &amp; "." &amp; MID(ROW()-20,2,1))</f>
        <v>0.2</v>
      </c>
      <c r="K22" s="357">
        <v>6</v>
      </c>
      <c r="L22" s="357" t="s">
        <v>36</v>
      </c>
      <c r="N22" s="450"/>
      <c r="O22" s="357">
        <v>15</v>
      </c>
    </row>
    <row r="23" spans="1:15">
      <c r="A23" s="360" t="str">
        <f t="shared" ref="A23:A86" si="2">$G23&amp;"."&amp;$H23</f>
        <v>1.1</v>
      </c>
      <c r="B23" s="358" t="s">
        <v>37</v>
      </c>
      <c r="C23" s="358" t="s">
        <v>38</v>
      </c>
      <c r="D23" s="357" t="str" cm="1">
        <f t="array" ref="D23">IF(H23=0,"",A23 &amp; " " &amp; INDEX($C$22:C23,ROW(D23)-H23-21) &amp; "-" &amp; C23)</f>
        <v>1.1 AIZ-IVZ</v>
      </c>
      <c r="G23" s="357">
        <f t="shared" si="0"/>
        <v>1</v>
      </c>
      <c r="H23" s="357">
        <f>IF(H21=9,0,H21+1)</f>
        <v>1</v>
      </c>
      <c r="I23" s="357">
        <v>3</v>
      </c>
      <c r="J23" s="357" t="str">
        <f t="shared" si="1"/>
        <v>0.3</v>
      </c>
      <c r="K23" s="357">
        <v>12</v>
      </c>
      <c r="L23" s="357" t="s">
        <v>39</v>
      </c>
      <c r="O23" s="357">
        <v>20</v>
      </c>
    </row>
    <row r="24" spans="1:15">
      <c r="A24" s="360" t="str">
        <f t="shared" si="2"/>
        <v>1.2</v>
      </c>
      <c r="B24" s="358" t="s">
        <v>40</v>
      </c>
      <c r="C24" s="358" t="s">
        <v>41</v>
      </c>
      <c r="D24" s="357" t="str" cm="1">
        <f t="array" ref="D24">IF(H24=0,"",A24 &amp; " " &amp; INDEX($C$22:C24,ROW(D24)-H24-21) &amp; "-" &amp; C24)</f>
        <v>1.2 AIZ-FIN</v>
      </c>
      <c r="G24" s="357">
        <f t="shared" si="0"/>
        <v>1</v>
      </c>
      <c r="H24" s="357">
        <f t="shared" ref="H24:H86" si="3">IF(H23=9,0,H23+1)</f>
        <v>2</v>
      </c>
      <c r="I24" s="357">
        <v>4</v>
      </c>
      <c r="J24" s="357" t="str">
        <f t="shared" si="1"/>
        <v>0.4</v>
      </c>
      <c r="K24" s="357">
        <v>18</v>
      </c>
      <c r="L24" s="357" t="s">
        <v>42</v>
      </c>
      <c r="O24" s="357">
        <v>25</v>
      </c>
    </row>
    <row r="25" spans="1:15">
      <c r="A25" s="360" t="str">
        <f t="shared" si="2"/>
        <v>1.3</v>
      </c>
      <c r="B25" s="358" t="s">
        <v>43</v>
      </c>
      <c r="C25" s="358" t="s">
        <v>44</v>
      </c>
      <c r="D25" s="357" t="str" cm="1">
        <f t="array" ref="D25">IF(H25=0,"",A25 &amp; " " &amp; INDEX($C$22:C25,ROW(D25)-H25-21) &amp; "-" &amp; C25)</f>
        <v>1.3 AIZ-BAV</v>
      </c>
      <c r="G25" s="357">
        <f t="shared" si="0"/>
        <v>1</v>
      </c>
      <c r="H25" s="357">
        <f t="shared" si="3"/>
        <v>3</v>
      </c>
      <c r="I25" s="357">
        <v>5</v>
      </c>
      <c r="J25" s="357" t="str">
        <f t="shared" si="1"/>
        <v>0.5</v>
      </c>
      <c r="K25" s="357">
        <v>24</v>
      </c>
      <c r="L25" s="357" t="s">
        <v>45</v>
      </c>
      <c r="O25" s="357">
        <v>30</v>
      </c>
    </row>
    <row r="26" spans="1:15">
      <c r="A26" s="360" t="str">
        <f t="shared" si="2"/>
        <v>1.4</v>
      </c>
      <c r="B26" s="358" t="s">
        <v>46</v>
      </c>
      <c r="C26" s="358" t="s">
        <v>47</v>
      </c>
      <c r="D26" s="357" t="str" cm="1">
        <f t="array" ref="D26">IF(H26=0,"",A26 &amp; " " &amp; INDEX($C$22:C26,ROW(D26)-H26-21) &amp; "-" &amp; C26)</f>
        <v>1.4 AIZ-BWH</v>
      </c>
      <c r="G26" s="357">
        <f t="shared" si="0"/>
        <v>1</v>
      </c>
      <c r="H26" s="357">
        <f t="shared" si="3"/>
        <v>4</v>
      </c>
      <c r="I26" s="357">
        <v>6</v>
      </c>
      <c r="J26" s="357" t="str">
        <f t="shared" si="1"/>
        <v>0.6</v>
      </c>
      <c r="K26" s="357">
        <v>30</v>
      </c>
      <c r="L26" s="357" t="s">
        <v>48</v>
      </c>
      <c r="O26" s="357">
        <v>35</v>
      </c>
    </row>
    <row r="27" spans="1:15">
      <c r="A27" s="360" t="str">
        <f t="shared" si="2"/>
        <v>1.5</v>
      </c>
      <c r="B27" s="358" t="s">
        <v>49</v>
      </c>
      <c r="C27" s="358" t="s">
        <v>50</v>
      </c>
      <c r="D27" s="357" t="str" cm="1">
        <f t="array" ref="D27">IF(H27=0,"",A27 &amp; " " &amp; INDEX($C$22:C27,ROW(D27)-H27-21) &amp; "-" &amp; C27)</f>
        <v>1.5 AIZ-KKP</v>
      </c>
      <c r="G27" s="357">
        <f t="shared" si="0"/>
        <v>1</v>
      </c>
      <c r="H27" s="357">
        <f t="shared" si="3"/>
        <v>5</v>
      </c>
      <c r="I27" s="357">
        <v>7</v>
      </c>
      <c r="J27" s="357" t="str">
        <f t="shared" si="1"/>
        <v>0.7</v>
      </c>
      <c r="K27" s="357">
        <v>36</v>
      </c>
      <c r="L27" s="357" t="s">
        <v>51</v>
      </c>
      <c r="O27" s="357">
        <v>40</v>
      </c>
    </row>
    <row r="28" spans="1:15">
      <c r="A28" s="360" t="str">
        <f t="shared" si="2"/>
        <v>1.6</v>
      </c>
      <c r="B28" s="358" t="s">
        <v>52</v>
      </c>
      <c r="C28" s="358" t="s">
        <v>53</v>
      </c>
      <c r="D28" s="357" t="str" cm="1">
        <f t="array" ref="D28">IF(H28=0,"",A28 &amp; " " &amp; INDEX($C$22:C28,ROW(D28)-H28-21) &amp; "-" &amp; C28)</f>
        <v>1.6 AIZ-PSB</v>
      </c>
      <c r="G28" s="357">
        <f t="shared" si="0"/>
        <v>1</v>
      </c>
      <c r="H28" s="357">
        <f t="shared" si="3"/>
        <v>6</v>
      </c>
      <c r="I28" s="357">
        <v>8</v>
      </c>
      <c r="J28" s="357" t="str">
        <f t="shared" si="1"/>
        <v>0.8</v>
      </c>
      <c r="K28" s="357">
        <v>42</v>
      </c>
      <c r="L28" s="357" t="s">
        <v>54</v>
      </c>
      <c r="O28" s="357">
        <v>45</v>
      </c>
    </row>
    <row r="29" spans="1:15">
      <c r="A29" s="360" t="str">
        <f t="shared" si="2"/>
        <v>1.7</v>
      </c>
      <c r="B29" s="358" t="s">
        <v>55</v>
      </c>
      <c r="C29" s="358" t="s">
        <v>56</v>
      </c>
      <c r="D29" s="357" t="str" cm="1">
        <f t="array" ref="D29">IF(H29=0,"",A29 &amp; " " &amp; INDEX($C$22:C29,ROW(D29)-H29-21) &amp; "-" &amp; C29)</f>
        <v>1.7 AIZ-KSB</v>
      </c>
      <c r="G29" s="357">
        <f t="shared" si="0"/>
        <v>1</v>
      </c>
      <c r="H29" s="357">
        <f t="shared" si="3"/>
        <v>7</v>
      </c>
      <c r="I29" s="357">
        <v>9</v>
      </c>
      <c r="J29" s="357" t="str">
        <f t="shared" si="1"/>
        <v>0.9</v>
      </c>
      <c r="K29" s="357">
        <v>48</v>
      </c>
      <c r="L29" s="357" t="s">
        <v>10</v>
      </c>
      <c r="O29" s="357">
        <v>50</v>
      </c>
    </row>
    <row r="30" spans="1:15">
      <c r="A30" s="360" t="str">
        <f t="shared" si="2"/>
        <v>1.8</v>
      </c>
      <c r="B30" s="358" t="s">
        <v>57</v>
      </c>
      <c r="C30" s="358" t="s">
        <v>58</v>
      </c>
      <c r="D30" s="357" t="str" cm="1">
        <f t="array" ref="D30">IF(H30=0,"",A30 &amp; " " &amp; INDEX($C$22:C30,ROW(D30)-H30-21) &amp; "-" &amp; C30)</f>
        <v>1.8 AIZ-LBP</v>
      </c>
      <c r="G30" s="357">
        <f t="shared" si="0"/>
        <v>1</v>
      </c>
      <c r="H30" s="357">
        <f t="shared" si="3"/>
        <v>8</v>
      </c>
      <c r="I30" s="357">
        <v>10</v>
      </c>
      <c r="J30" s="357" t="str">
        <f t="shared" si="1"/>
        <v>1.0</v>
      </c>
      <c r="K30" s="357">
        <v>54</v>
      </c>
      <c r="L30" s="357" t="s">
        <v>59</v>
      </c>
      <c r="O30" s="357">
        <v>55</v>
      </c>
    </row>
    <row r="31" spans="1:15">
      <c r="A31" s="360" t="str">
        <f t="shared" si="2"/>
        <v>1.9</v>
      </c>
      <c r="B31" s="358" t="s">
        <v>60</v>
      </c>
      <c r="C31" s="358" t="s">
        <v>61</v>
      </c>
      <c r="D31" s="357" t="str" cm="1">
        <f t="array" ref="D31">IF(H31=0,"",A31 &amp; " " &amp; INDEX($C$22:C31,ROW(D31)-H31-21) &amp; "-" &amp; C31)</f>
        <v>1.9 AIZ-IGZ</v>
      </c>
      <c r="G31" s="357">
        <f t="shared" si="0"/>
        <v>1</v>
      </c>
      <c r="H31" s="357">
        <f t="shared" si="3"/>
        <v>9</v>
      </c>
      <c r="I31" s="357">
        <v>11</v>
      </c>
      <c r="J31" s="357" t="str">
        <f>IF(ROW()-20&lt;10,"0."&amp;ROW()-20,MID(ROW()-20,1,1) &amp; "." &amp; MID(ROW()-20,2,1))</f>
        <v>1.1</v>
      </c>
      <c r="K31" s="357">
        <v>60</v>
      </c>
      <c r="L31" s="357" t="s">
        <v>62</v>
      </c>
      <c r="O31" s="357">
        <v>60</v>
      </c>
    </row>
    <row r="32" spans="1:15">
      <c r="A32" s="360" t="str">
        <f t="shared" si="2"/>
        <v>2.0</v>
      </c>
      <c r="B32" s="358" t="s">
        <v>63</v>
      </c>
      <c r="C32" s="358" t="s">
        <v>64</v>
      </c>
      <c r="D32" s="357" t="str" cm="1">
        <f t="array" ref="D32">IF(H32=0,"",A32 &amp; " " &amp; INDEX($C$22:C32,ROW(D32)-H32-21) &amp; "-" &amp; C32)</f>
        <v/>
      </c>
      <c r="G32" s="357">
        <f>IF(H32=0,G31+1,G31)</f>
        <v>2</v>
      </c>
      <c r="H32" s="357">
        <f t="shared" si="3"/>
        <v>0</v>
      </c>
      <c r="I32" s="357">
        <v>12</v>
      </c>
      <c r="J32" s="357" t="str">
        <f t="shared" si="1"/>
        <v>1.2</v>
      </c>
      <c r="K32" s="357">
        <v>66</v>
      </c>
      <c r="L32" s="357" t="s">
        <v>65</v>
      </c>
      <c r="O32" s="357">
        <v>65</v>
      </c>
    </row>
    <row r="33" spans="1:15">
      <c r="A33" s="360" t="str">
        <f t="shared" si="2"/>
        <v>2.1</v>
      </c>
      <c r="B33" s="358" t="s">
        <v>66</v>
      </c>
      <c r="C33" s="358" t="s">
        <v>67</v>
      </c>
      <c r="D33" s="357" t="str" cm="1">
        <f t="array" ref="D33">IF(H33=0,"",A33 &amp; " " &amp; INDEX($C$22:C33,ROW(D33)-H33-21) &amp; "-" &amp; C33)</f>
        <v>2.1 PZS-PRK</v>
      </c>
      <c r="G33" s="357">
        <f t="shared" ref="G33:G96" si="4">IF(H33=0,G32+1,G32)</f>
        <v>2</v>
      </c>
      <c r="H33" s="357">
        <f t="shared" si="3"/>
        <v>1</v>
      </c>
      <c r="I33" s="357">
        <v>13</v>
      </c>
      <c r="J33" s="357" t="str">
        <f t="shared" si="1"/>
        <v>1.3</v>
      </c>
      <c r="K33" s="357">
        <v>72</v>
      </c>
      <c r="O33" s="357">
        <v>70</v>
      </c>
    </row>
    <row r="34" spans="1:15">
      <c r="A34" s="360" t="str">
        <f t="shared" si="2"/>
        <v>2.2</v>
      </c>
      <c r="B34" s="358" t="s">
        <v>68</v>
      </c>
      <c r="C34" s="358" t="s">
        <v>69</v>
      </c>
      <c r="D34" s="357" t="str" cm="1">
        <f t="array" ref="D34">IF(H34=0,"",A34 &amp; " " &amp; INDEX($C$22:C34,ROW(D34)-H34-21) &amp; "-" &amp; C34)</f>
        <v>2.2 PZS-BWI</v>
      </c>
      <c r="G34" s="357">
        <f t="shared" si="4"/>
        <v>2</v>
      </c>
      <c r="H34" s="357">
        <f t="shared" si="3"/>
        <v>2</v>
      </c>
      <c r="I34" s="357">
        <v>14</v>
      </c>
      <c r="J34" s="357" t="str">
        <f t="shared" si="1"/>
        <v>1.4</v>
      </c>
      <c r="O34" s="357">
        <v>75</v>
      </c>
    </row>
    <row r="35" spans="1:15">
      <c r="A35" s="360" t="str">
        <f t="shared" si="2"/>
        <v>2.3</v>
      </c>
      <c r="B35" s="358" t="s">
        <v>70</v>
      </c>
      <c r="C35" s="358" t="s">
        <v>71</v>
      </c>
      <c r="D35" s="357" t="str" cm="1">
        <f t="array" ref="D35">IF(H35=0,"",A35 &amp; " " &amp; INDEX($C$22:C35,ROW(D35)-H35-21) &amp; "-" &amp; C35)</f>
        <v>2.3 PZS-BKO</v>
      </c>
      <c r="G35" s="357">
        <f t="shared" si="4"/>
        <v>2</v>
      </c>
      <c r="H35" s="357">
        <f t="shared" si="3"/>
        <v>3</v>
      </c>
      <c r="I35" s="357">
        <v>15</v>
      </c>
      <c r="J35" s="357" t="str">
        <f t="shared" si="1"/>
        <v>1.5</v>
      </c>
      <c r="O35" s="357">
        <v>80</v>
      </c>
    </row>
    <row r="36" spans="1:15">
      <c r="A36" s="360" t="str">
        <f t="shared" si="2"/>
        <v>2.4</v>
      </c>
      <c r="B36" s="358"/>
      <c r="C36" s="358"/>
      <c r="D36" s="357" t="str" cm="1">
        <f t="array" ref="D36">IF(H36=0,"",A36 &amp; " " &amp; INDEX($C$22:C36,ROW(D36)-H36-21) &amp; "-" &amp; C36)</f>
        <v>2.4 PZS-</v>
      </c>
      <c r="G36" s="357">
        <f t="shared" si="4"/>
        <v>2</v>
      </c>
      <c r="H36" s="357">
        <f t="shared" si="3"/>
        <v>4</v>
      </c>
      <c r="I36" s="357">
        <v>16</v>
      </c>
      <c r="J36" s="357" t="str">
        <f t="shared" si="1"/>
        <v>1.6</v>
      </c>
      <c r="O36" s="357">
        <v>85</v>
      </c>
    </row>
    <row r="37" spans="1:15">
      <c r="A37" s="360" t="str">
        <f t="shared" si="2"/>
        <v>2.5</v>
      </c>
      <c r="B37" s="358" t="s">
        <v>72</v>
      </c>
      <c r="C37" s="358" t="s">
        <v>73</v>
      </c>
      <c r="D37" s="357" t="str" cm="1">
        <f t="array" ref="D37">IF(H37=0,"",A37 &amp; " " &amp; INDEX($C$22:C37,ROW(D37)-H37-21) &amp; "-" &amp; C37)</f>
        <v>2.5 PZS-EWI</v>
      </c>
      <c r="G37" s="357">
        <f t="shared" si="4"/>
        <v>2</v>
      </c>
      <c r="H37" s="357">
        <f t="shared" si="3"/>
        <v>5</v>
      </c>
      <c r="I37" s="357">
        <v>17</v>
      </c>
      <c r="J37" s="357" t="str">
        <f t="shared" si="1"/>
        <v>1.7</v>
      </c>
      <c r="O37" s="357">
        <v>90</v>
      </c>
    </row>
    <row r="38" spans="1:15">
      <c r="A38" s="360" t="str">
        <f t="shared" si="2"/>
        <v>2.6</v>
      </c>
      <c r="B38" s="358" t="s">
        <v>74</v>
      </c>
      <c r="C38" s="358" t="s">
        <v>75</v>
      </c>
      <c r="D38" s="357" t="str" cm="1">
        <f t="array" ref="D38">IF(H38=0,"",A38 &amp; " " &amp; INDEX($C$22:C38,ROW(D38)-H38-21) &amp; "-" &amp; C38)</f>
        <v>2.6 PZS-EKO</v>
      </c>
      <c r="G38" s="357">
        <f t="shared" si="4"/>
        <v>2</v>
      </c>
      <c r="H38" s="357">
        <f t="shared" si="3"/>
        <v>6</v>
      </c>
      <c r="I38" s="357">
        <v>18</v>
      </c>
      <c r="J38" s="357" t="str">
        <f t="shared" si="1"/>
        <v>1.8</v>
      </c>
      <c r="O38" s="357">
        <v>95</v>
      </c>
    </row>
    <row r="39" spans="1:15">
      <c r="A39" s="360" t="str">
        <f t="shared" si="2"/>
        <v>2.7</v>
      </c>
      <c r="B39" s="358"/>
      <c r="C39" s="358"/>
      <c r="D39" s="357" t="str" cm="1">
        <f t="array" ref="D39">IF(H39=0,"",A39 &amp; " " &amp; INDEX($C$22:C39,ROW(D39)-H39-21) &amp; "-" &amp; C39)</f>
        <v>2.7 PZS-</v>
      </c>
      <c r="G39" s="357">
        <f t="shared" si="4"/>
        <v>2</v>
      </c>
      <c r="H39" s="357">
        <f t="shared" si="3"/>
        <v>7</v>
      </c>
      <c r="I39" s="357">
        <v>19</v>
      </c>
      <c r="J39" s="357" t="str">
        <f t="shared" si="1"/>
        <v>1.9</v>
      </c>
      <c r="O39" s="357">
        <v>100</v>
      </c>
    </row>
    <row r="40" spans="1:15">
      <c r="A40" s="360" t="str">
        <f t="shared" si="2"/>
        <v>2.8</v>
      </c>
      <c r="B40" s="358" t="s">
        <v>76</v>
      </c>
      <c r="C40" s="358" t="s">
        <v>77</v>
      </c>
      <c r="D40" s="357" t="str" cm="1">
        <f t="array" ref="D40">IF(H40=0,"",A40 &amp; " " &amp; INDEX($C$22:C40,ROW(D40)-H40-21) &amp; "-" &amp; C40)</f>
        <v>2.8 PZS-DPP</v>
      </c>
      <c r="G40" s="357">
        <f t="shared" si="4"/>
        <v>2</v>
      </c>
      <c r="H40" s="357">
        <f t="shared" si="3"/>
        <v>8</v>
      </c>
      <c r="I40" s="357">
        <v>20</v>
      </c>
      <c r="J40" s="357" t="str">
        <f t="shared" si="1"/>
        <v>2.0</v>
      </c>
      <c r="O40" s="357">
        <v>105</v>
      </c>
    </row>
    <row r="41" spans="1:15">
      <c r="A41" s="360" t="str">
        <f t="shared" si="2"/>
        <v>2.9</v>
      </c>
      <c r="B41" s="358" t="s">
        <v>78</v>
      </c>
      <c r="C41" s="358" t="s">
        <v>79</v>
      </c>
      <c r="D41" s="357" t="str" cm="1">
        <f t="array" ref="D41">IF(H41=0,"",A41 &amp; " " &amp; INDEX($C$22:C41,ROW(D41)-H41-21) &amp; "-" &amp; C41)</f>
        <v>2.9 PZS-PUD</v>
      </c>
      <c r="G41" s="357">
        <f t="shared" si="4"/>
        <v>2</v>
      </c>
      <c r="H41" s="357">
        <f t="shared" si="3"/>
        <v>9</v>
      </c>
      <c r="I41" s="357">
        <v>21</v>
      </c>
      <c r="J41" s="357" t="str">
        <f t="shared" si="1"/>
        <v>2.1</v>
      </c>
      <c r="O41" s="357">
        <v>110</v>
      </c>
    </row>
    <row r="42" spans="1:15">
      <c r="A42" s="360" t="str">
        <f t="shared" si="2"/>
        <v>3.0</v>
      </c>
      <c r="B42" s="358" t="s">
        <v>80</v>
      </c>
      <c r="C42" s="358" t="s">
        <v>81</v>
      </c>
      <c r="D42" s="357" t="str" cm="1">
        <f t="array" ref="D42">IF(H42=0,"",A42 &amp; " " &amp; INDEX($C$22:C42,ROW(D42)-H42-21) &amp; "-" &amp; C42)</f>
        <v/>
      </c>
      <c r="G42" s="357">
        <f t="shared" si="4"/>
        <v>3</v>
      </c>
      <c r="H42" s="357">
        <f t="shared" si="3"/>
        <v>0</v>
      </c>
      <c r="I42" s="357">
        <v>22</v>
      </c>
      <c r="J42" s="357" t="str">
        <f t="shared" si="1"/>
        <v>2.2</v>
      </c>
      <c r="O42" s="357">
        <v>115</v>
      </c>
    </row>
    <row r="43" spans="1:15">
      <c r="A43" s="360" t="str">
        <f t="shared" si="2"/>
        <v>3.1</v>
      </c>
      <c r="B43" s="358"/>
      <c r="C43" s="358"/>
      <c r="D43" s="357" t="str" cm="1">
        <f t="array" ref="D43">IF(H43=0,"",A43 &amp; " " &amp; INDEX($C$22:C43,ROW(D43)-H43-21) &amp; "-" &amp; C43)</f>
        <v>3.1 UAB-</v>
      </c>
      <c r="G43" s="357">
        <f t="shared" si="4"/>
        <v>3</v>
      </c>
      <c r="H43" s="357">
        <f t="shared" si="3"/>
        <v>1</v>
      </c>
      <c r="I43" s="357">
        <v>23</v>
      </c>
      <c r="J43" s="357" t="str">
        <f t="shared" si="1"/>
        <v>2.3</v>
      </c>
      <c r="O43" s="357">
        <v>120</v>
      </c>
    </row>
    <row r="44" spans="1:15">
      <c r="A44" s="360" t="str">
        <f t="shared" si="2"/>
        <v>3.2</v>
      </c>
      <c r="B44" s="358" t="s">
        <v>82</v>
      </c>
      <c r="C44" s="358" t="s">
        <v>83</v>
      </c>
      <c r="D44" s="357" t="str" cm="1">
        <f t="array" ref="D44">IF(H44=0,"",A44 &amp; " " &amp; INDEX($C$22:C44,ROW(D44)-H44-21) &amp; "-" &amp; C44)</f>
        <v>3.2 UAB-ANL</v>
      </c>
      <c r="G44" s="357">
        <f t="shared" si="4"/>
        <v>3</v>
      </c>
      <c r="H44" s="357">
        <f t="shared" si="3"/>
        <v>2</v>
      </c>
      <c r="I44" s="357">
        <v>24</v>
      </c>
      <c r="J44" s="357" t="str">
        <f t="shared" si="1"/>
        <v>2.4</v>
      </c>
      <c r="O44" s="357">
        <v>125</v>
      </c>
    </row>
    <row r="45" spans="1:15">
      <c r="A45" s="360" t="str">
        <f t="shared" si="2"/>
        <v>3.3</v>
      </c>
      <c r="B45" s="358"/>
      <c r="C45" s="358"/>
      <c r="D45" s="357" t="str" cm="1">
        <f t="array" ref="D45">IF(H45=0,"",A45 &amp; " " &amp; INDEX($C$22:C45,ROW(D45)-H45-21) &amp; "-" &amp; C45)</f>
        <v>3.3 UAB-</v>
      </c>
      <c r="G45" s="357">
        <f t="shared" si="4"/>
        <v>3</v>
      </c>
      <c r="H45" s="357">
        <f t="shared" si="3"/>
        <v>3</v>
      </c>
      <c r="I45" s="357">
        <v>25</v>
      </c>
      <c r="J45" s="357" t="str">
        <f t="shared" si="1"/>
        <v>2.5</v>
      </c>
      <c r="O45" s="357">
        <v>130</v>
      </c>
    </row>
    <row r="46" spans="1:15">
      <c r="A46" s="360" t="str">
        <f t="shared" si="2"/>
        <v>3.4</v>
      </c>
      <c r="B46" s="358"/>
      <c r="C46" s="358"/>
      <c r="D46" s="357" t="str" cm="1">
        <f t="array" ref="D46">IF(H46=0,"",A46 &amp; " " &amp; INDEX($C$22:C46,ROW(D46)-H46-21) &amp; "-" &amp; C46)</f>
        <v>3.4 UAB-</v>
      </c>
      <c r="G46" s="357">
        <f t="shared" si="4"/>
        <v>3</v>
      </c>
      <c r="H46" s="357">
        <f t="shared" si="3"/>
        <v>4</v>
      </c>
      <c r="I46" s="357">
        <v>26</v>
      </c>
      <c r="J46" s="357" t="str">
        <f t="shared" si="1"/>
        <v>2.6</v>
      </c>
      <c r="O46" s="357">
        <v>135</v>
      </c>
    </row>
    <row r="47" spans="1:15">
      <c r="A47" s="360" t="str">
        <f t="shared" si="2"/>
        <v>3.5</v>
      </c>
      <c r="B47" s="358"/>
      <c r="C47" s="358"/>
      <c r="D47" s="357" t="str" cm="1">
        <f t="array" ref="D47">IF(H47=0,"",A47 &amp; " " &amp; INDEX($C$22:C47,ROW(D47)-H47-21) &amp; "-" &amp; C47)</f>
        <v>3.5 UAB-</v>
      </c>
      <c r="G47" s="357">
        <f t="shared" si="4"/>
        <v>3</v>
      </c>
      <c r="H47" s="357">
        <f t="shared" si="3"/>
        <v>5</v>
      </c>
      <c r="I47" s="357">
        <v>27</v>
      </c>
      <c r="J47" s="357" t="str">
        <f t="shared" si="1"/>
        <v>2.7</v>
      </c>
      <c r="O47" s="357">
        <v>140</v>
      </c>
    </row>
    <row r="48" spans="1:15">
      <c r="A48" s="360" t="str">
        <f t="shared" si="2"/>
        <v>3.6</v>
      </c>
      <c r="B48" s="358"/>
      <c r="C48" s="358"/>
      <c r="D48" s="357" t="str" cm="1">
        <f t="array" ref="D48">IF(H48=0,"",A48 &amp; " " &amp; INDEX($C$22:C48,ROW(D48)-H48-21) &amp; "-" &amp; C48)</f>
        <v>3.6 UAB-</v>
      </c>
      <c r="G48" s="357">
        <f t="shared" si="4"/>
        <v>3</v>
      </c>
      <c r="H48" s="357">
        <f t="shared" si="3"/>
        <v>6</v>
      </c>
      <c r="I48" s="357">
        <v>28</v>
      </c>
      <c r="J48" s="357" t="str">
        <f t="shared" si="1"/>
        <v>2.8</v>
      </c>
      <c r="O48" s="357">
        <v>145</v>
      </c>
    </row>
    <row r="49" spans="1:15">
      <c r="A49" s="360" t="str">
        <f t="shared" si="2"/>
        <v>3.7</v>
      </c>
      <c r="B49" s="358"/>
      <c r="C49" s="358"/>
      <c r="D49" s="357" t="str" cm="1">
        <f t="array" ref="D49">IF(H49=0,"",A49 &amp; " " &amp; INDEX($C$22:C49,ROW(D49)-H49-21) &amp; "-" &amp; C49)</f>
        <v>3.7 UAB-</v>
      </c>
      <c r="G49" s="357">
        <f t="shared" si="4"/>
        <v>3</v>
      </c>
      <c r="H49" s="357">
        <f t="shared" si="3"/>
        <v>7</v>
      </c>
      <c r="I49" s="357">
        <v>29</v>
      </c>
      <c r="J49" s="357" t="str">
        <f t="shared" si="1"/>
        <v>2.9</v>
      </c>
      <c r="O49" s="357">
        <v>150</v>
      </c>
    </row>
    <row r="50" spans="1:15">
      <c r="A50" s="360" t="str">
        <f t="shared" si="2"/>
        <v>3.8</v>
      </c>
      <c r="B50" s="358"/>
      <c r="C50" s="358"/>
      <c r="D50" s="357" t="str" cm="1">
        <f t="array" ref="D50">IF(H50=0,"",A50 &amp; " " &amp; INDEX($C$22:C50,ROW(D50)-H50-21) &amp; "-" &amp; C50)</f>
        <v>3.8 UAB-</v>
      </c>
      <c r="G50" s="357">
        <f t="shared" si="4"/>
        <v>3</v>
      </c>
      <c r="H50" s="357">
        <f t="shared" si="3"/>
        <v>8</v>
      </c>
      <c r="I50" s="357">
        <v>30</v>
      </c>
      <c r="J50" s="357" t="str">
        <f t="shared" si="1"/>
        <v>3.0</v>
      </c>
    </row>
    <row r="51" spans="1:15">
      <c r="A51" s="360" t="str">
        <f t="shared" si="2"/>
        <v>3.9</v>
      </c>
      <c r="B51" s="358"/>
      <c r="C51" s="358"/>
      <c r="D51" s="357" t="str" cm="1">
        <f t="array" ref="D51">IF(H51=0,"",A51 &amp; " " &amp; INDEX($C$22:C51,ROW(D51)-H51-21) &amp; "-" &amp; C51)</f>
        <v>3.9 UAB-</v>
      </c>
      <c r="G51" s="357">
        <f t="shared" si="4"/>
        <v>3</v>
      </c>
      <c r="H51" s="357">
        <f t="shared" si="3"/>
        <v>9</v>
      </c>
      <c r="I51" s="357">
        <v>31</v>
      </c>
      <c r="J51" s="357" t="str">
        <f t="shared" si="1"/>
        <v>3.1</v>
      </c>
    </row>
    <row r="52" spans="1:15">
      <c r="A52" s="360" t="str">
        <f t="shared" si="2"/>
        <v>4.0</v>
      </c>
      <c r="B52" s="358" t="s">
        <v>84</v>
      </c>
      <c r="C52" s="358" t="s">
        <v>85</v>
      </c>
      <c r="D52" s="357" t="str" cm="1">
        <f t="array" ref="D52">IF(H52=0,"",A52 &amp; " " &amp; INDEX($C$22:C52,ROW(D52)-H52-21) &amp; "-" &amp; C52)</f>
        <v/>
      </c>
      <c r="G52" s="357">
        <f t="shared" si="4"/>
        <v>4</v>
      </c>
      <c r="H52" s="357">
        <f t="shared" si="3"/>
        <v>0</v>
      </c>
      <c r="I52" s="357">
        <v>32</v>
      </c>
      <c r="J52" s="357" t="str">
        <f t="shared" si="1"/>
        <v>3.2</v>
      </c>
    </row>
    <row r="53" spans="1:15">
      <c r="A53" s="360" t="str">
        <f t="shared" si="2"/>
        <v>4.1</v>
      </c>
      <c r="B53" s="358" t="s">
        <v>86</v>
      </c>
      <c r="C53" s="358" t="s">
        <v>87</v>
      </c>
      <c r="D53" s="357" t="str" cm="1">
        <f t="array" ref="D53">IF(H53=0,"",A53 &amp; " " &amp; INDEX($C$22:C53,ROW(D53)-H53-21) &amp; "-" &amp; C53)</f>
        <v>4.1 UAG-AAG</v>
      </c>
      <c r="G53" s="357">
        <f t="shared" si="4"/>
        <v>4</v>
      </c>
      <c r="H53" s="357">
        <f t="shared" si="3"/>
        <v>1</v>
      </c>
      <c r="I53" s="357">
        <v>33</v>
      </c>
      <c r="J53" s="357" t="str">
        <f t="shared" si="1"/>
        <v>3.3</v>
      </c>
    </row>
    <row r="54" spans="1:15">
      <c r="A54" s="360" t="str">
        <f t="shared" si="2"/>
        <v>4.2</v>
      </c>
      <c r="B54" s="358"/>
      <c r="C54" s="358"/>
      <c r="D54" s="357" t="str" cm="1">
        <f t="array" ref="D54">IF(H54=0,"",A54 &amp; " " &amp; INDEX($C$22:C54,ROW(D54)-H54-21) &amp; "-" &amp; C54)</f>
        <v>4.2 UAG-</v>
      </c>
      <c r="G54" s="357">
        <f t="shared" si="4"/>
        <v>4</v>
      </c>
      <c r="H54" s="357">
        <f t="shared" si="3"/>
        <v>2</v>
      </c>
      <c r="I54" s="357">
        <v>34</v>
      </c>
      <c r="J54" s="357" t="str">
        <f t="shared" si="1"/>
        <v>3.4</v>
      </c>
    </row>
    <row r="55" spans="1:15">
      <c r="A55" s="360" t="str">
        <f t="shared" si="2"/>
        <v>4.3</v>
      </c>
      <c r="B55" s="358"/>
      <c r="C55" s="358"/>
      <c r="D55" s="357" t="str" cm="1">
        <f t="array" ref="D55">IF(H55=0,"",A55 &amp; " " &amp; INDEX($C$22:C55,ROW(D55)-H55-21) &amp; "-" &amp; C55)</f>
        <v>4.3 UAG-</v>
      </c>
      <c r="G55" s="357">
        <f t="shared" si="4"/>
        <v>4</v>
      </c>
      <c r="H55" s="357">
        <f t="shared" si="3"/>
        <v>3</v>
      </c>
      <c r="I55" s="357">
        <v>35</v>
      </c>
      <c r="J55" s="357" t="str">
        <f t="shared" si="1"/>
        <v>3.5</v>
      </c>
    </row>
    <row r="56" spans="1:15">
      <c r="A56" s="360" t="str">
        <f t="shared" si="2"/>
        <v>4.4</v>
      </c>
      <c r="B56" s="358"/>
      <c r="C56" s="358"/>
      <c r="D56" s="357" t="str" cm="1">
        <f t="array" ref="D56">IF(H56=0,"",A56 &amp; " " &amp; INDEX($C$22:C56,ROW(D56)-H56-21) &amp; "-" &amp; C56)</f>
        <v>4.4 UAG-</v>
      </c>
      <c r="G56" s="357">
        <f t="shared" si="4"/>
        <v>4</v>
      </c>
      <c r="H56" s="357">
        <f t="shared" si="3"/>
        <v>4</v>
      </c>
      <c r="I56" s="357">
        <v>36</v>
      </c>
      <c r="J56" s="357" t="str">
        <f t="shared" si="1"/>
        <v>3.6</v>
      </c>
    </row>
    <row r="57" spans="1:15">
      <c r="A57" s="360" t="str">
        <f t="shared" si="2"/>
        <v>4.5</v>
      </c>
      <c r="B57" s="358"/>
      <c r="C57" s="358"/>
      <c r="D57" s="357" t="str" cm="1">
        <f t="array" ref="D57">IF(H57=0,"",A57 &amp; " " &amp; INDEX($C$22:C57,ROW(D57)-H57-21) &amp; "-" &amp; C57)</f>
        <v>4.5 UAG-</v>
      </c>
      <c r="G57" s="357">
        <f t="shared" si="4"/>
        <v>4</v>
      </c>
      <c r="H57" s="357">
        <f t="shared" si="3"/>
        <v>5</v>
      </c>
      <c r="I57" s="357">
        <v>37</v>
      </c>
      <c r="J57" s="357" t="str">
        <f t="shared" si="1"/>
        <v>3.7</v>
      </c>
    </row>
    <row r="58" spans="1:15">
      <c r="A58" s="360" t="str">
        <f t="shared" si="2"/>
        <v>4.6</v>
      </c>
      <c r="B58" s="358"/>
      <c r="C58" s="358"/>
      <c r="D58" s="357" t="str" cm="1">
        <f t="array" ref="D58">IF(H58=0,"",A58 &amp; " " &amp; INDEX($C$22:C58,ROW(D58)-H58-21) &amp; "-" &amp; C58)</f>
        <v>4.6 UAG-</v>
      </c>
      <c r="G58" s="357">
        <f t="shared" si="4"/>
        <v>4</v>
      </c>
      <c r="H58" s="357">
        <f t="shared" si="3"/>
        <v>6</v>
      </c>
      <c r="I58" s="357">
        <v>38</v>
      </c>
      <c r="J58" s="357" t="str">
        <f t="shared" si="1"/>
        <v>3.8</v>
      </c>
    </row>
    <row r="59" spans="1:15">
      <c r="A59" s="360" t="str">
        <f t="shared" si="2"/>
        <v>4.7</v>
      </c>
      <c r="B59" s="358"/>
      <c r="C59" s="358"/>
      <c r="D59" s="357" t="str" cm="1">
        <f t="array" ref="D59">IF(H59=0,"",A59 &amp; " " &amp; INDEX($C$22:C59,ROW(D59)-H59-21) &amp; "-" &amp; C59)</f>
        <v>4.7 UAG-</v>
      </c>
      <c r="G59" s="357">
        <f t="shared" si="4"/>
        <v>4</v>
      </c>
      <c r="H59" s="357">
        <f t="shared" si="3"/>
        <v>7</v>
      </c>
      <c r="I59" s="357">
        <v>39</v>
      </c>
      <c r="J59" s="357" t="str">
        <f t="shared" si="1"/>
        <v>3.9</v>
      </c>
    </row>
    <row r="60" spans="1:15">
      <c r="A60" s="360" t="str">
        <f t="shared" si="2"/>
        <v>4.8</v>
      </c>
      <c r="B60" s="358"/>
      <c r="C60" s="358"/>
      <c r="D60" s="357" t="str" cm="1">
        <f t="array" ref="D60">IF(H60=0,"",A60 &amp; " " &amp; INDEX($C$22:C60,ROW(D60)-H60-21) &amp; "-" &amp; C60)</f>
        <v>4.8 UAG-</v>
      </c>
      <c r="G60" s="357">
        <f t="shared" si="4"/>
        <v>4</v>
      </c>
      <c r="H60" s="357">
        <f t="shared" si="3"/>
        <v>8</v>
      </c>
      <c r="I60" s="357">
        <v>40</v>
      </c>
      <c r="J60" s="357" t="str">
        <f t="shared" si="1"/>
        <v>4.0</v>
      </c>
    </row>
    <row r="61" spans="1:15">
      <c r="A61" s="360" t="str">
        <f t="shared" si="2"/>
        <v>4.9</v>
      </c>
      <c r="B61" s="358"/>
      <c r="C61" s="358"/>
      <c r="D61" s="357" t="str" cm="1">
        <f t="array" ref="D61">IF(H61=0,"",A61 &amp; " " &amp; INDEX($C$22:C61,ROW(D61)-H61-21) &amp; "-" &amp; C61)</f>
        <v>4.9 UAG-</v>
      </c>
      <c r="G61" s="357">
        <f t="shared" si="4"/>
        <v>4</v>
      </c>
      <c r="H61" s="357">
        <f t="shared" si="3"/>
        <v>9</v>
      </c>
      <c r="I61" s="357">
        <v>41</v>
      </c>
      <c r="J61" s="357" t="str">
        <f t="shared" si="1"/>
        <v>4.1</v>
      </c>
    </row>
    <row r="62" spans="1:15">
      <c r="A62" s="360" t="str">
        <f t="shared" si="2"/>
        <v>5.0</v>
      </c>
      <c r="B62" s="358"/>
      <c r="C62" s="358"/>
      <c r="D62" s="357" t="str" cm="1">
        <f t="array" ref="D62">IF(H62=0,"",A62 &amp; " " &amp; INDEX($C$22:C62,ROW(D62)-H62-21) &amp; "-" &amp; C62)</f>
        <v/>
      </c>
      <c r="G62" s="357">
        <f t="shared" si="4"/>
        <v>5</v>
      </c>
      <c r="H62" s="357">
        <f t="shared" si="3"/>
        <v>0</v>
      </c>
      <c r="I62" s="357">
        <v>42</v>
      </c>
      <c r="J62" s="357" t="str">
        <f t="shared" si="1"/>
        <v>4.2</v>
      </c>
    </row>
    <row r="63" spans="1:15">
      <c r="A63" s="360" t="str">
        <f t="shared" si="2"/>
        <v>5.1</v>
      </c>
      <c r="B63" s="358"/>
      <c r="C63" s="358"/>
      <c r="D63" s="357" t="str" cm="1">
        <f t="array" ref="D63">IF(H63=0,"",A63 &amp; " " &amp; INDEX($C$22:C63,ROW(D63)-H63-21) &amp; "-" &amp; C63)</f>
        <v>5.1 -</v>
      </c>
      <c r="G63" s="357">
        <f t="shared" si="4"/>
        <v>5</v>
      </c>
      <c r="H63" s="357">
        <f t="shared" si="3"/>
        <v>1</v>
      </c>
      <c r="I63" s="357">
        <v>43</v>
      </c>
      <c r="J63" s="357" t="str">
        <f t="shared" si="1"/>
        <v>4.3</v>
      </c>
    </row>
    <row r="64" spans="1:15">
      <c r="A64" s="360" t="str">
        <f t="shared" si="2"/>
        <v>5.2</v>
      </c>
      <c r="B64" s="358"/>
      <c r="C64" s="358"/>
      <c r="D64" s="357" t="str" cm="1">
        <f t="array" ref="D64">IF(H64=0,"",A64 &amp; " " &amp; INDEX($C$22:C64,ROW(D64)-H64-21) &amp; "-" &amp; C64)</f>
        <v>5.2 -</v>
      </c>
      <c r="G64" s="357">
        <f t="shared" si="4"/>
        <v>5</v>
      </c>
      <c r="H64" s="357">
        <f t="shared" si="3"/>
        <v>2</v>
      </c>
      <c r="I64" s="357">
        <v>44</v>
      </c>
      <c r="J64" s="357" t="str">
        <f t="shared" si="1"/>
        <v>4.4</v>
      </c>
    </row>
    <row r="65" spans="1:10">
      <c r="A65" s="360" t="str">
        <f t="shared" si="2"/>
        <v>5.3</v>
      </c>
      <c r="B65" s="358"/>
      <c r="C65" s="358"/>
      <c r="D65" s="357" t="str" cm="1">
        <f t="array" ref="D65">IF(H65=0,"",A65 &amp; " " &amp; INDEX($C$22:C65,ROW(D65)-H65-21) &amp; "-" &amp; C65)</f>
        <v>5.3 -</v>
      </c>
      <c r="G65" s="357">
        <f t="shared" si="4"/>
        <v>5</v>
      </c>
      <c r="H65" s="357">
        <f t="shared" si="3"/>
        <v>3</v>
      </c>
      <c r="I65" s="357">
        <v>45</v>
      </c>
      <c r="J65" s="357" t="str">
        <f t="shared" si="1"/>
        <v>4.5</v>
      </c>
    </row>
    <row r="66" spans="1:10">
      <c r="A66" s="360" t="str">
        <f t="shared" si="2"/>
        <v>5.4</v>
      </c>
      <c r="B66" s="358"/>
      <c r="C66" s="358"/>
      <c r="D66" s="357" t="str" cm="1">
        <f t="array" ref="D66">IF(H66=0,"",A66 &amp; " " &amp; INDEX($C$22:C66,ROW(D66)-H66-21) &amp; "-" &amp; C66)</f>
        <v>5.4 -</v>
      </c>
      <c r="G66" s="357">
        <f t="shared" si="4"/>
        <v>5</v>
      </c>
      <c r="H66" s="357">
        <f t="shared" si="3"/>
        <v>4</v>
      </c>
      <c r="I66" s="357">
        <v>46</v>
      </c>
      <c r="J66" s="357" t="str">
        <f t="shared" si="1"/>
        <v>4.6</v>
      </c>
    </row>
    <row r="67" spans="1:10">
      <c r="A67" s="360" t="str">
        <f t="shared" si="2"/>
        <v>5.5</v>
      </c>
      <c r="B67" s="358"/>
      <c r="C67" s="358"/>
      <c r="D67" s="357" t="str" cm="1">
        <f t="array" ref="D67">IF(H67=0,"",A67 &amp; " " &amp; INDEX($C$22:C67,ROW(D67)-H67-21) &amp; "-" &amp; C67)</f>
        <v>5.5 -</v>
      </c>
      <c r="G67" s="357">
        <f t="shared" si="4"/>
        <v>5</v>
      </c>
      <c r="H67" s="357">
        <f t="shared" si="3"/>
        <v>5</v>
      </c>
      <c r="I67" s="357">
        <v>47</v>
      </c>
      <c r="J67" s="357" t="str">
        <f t="shared" si="1"/>
        <v>4.7</v>
      </c>
    </row>
    <row r="68" spans="1:10">
      <c r="A68" s="360" t="str">
        <f t="shared" si="2"/>
        <v>5.6</v>
      </c>
      <c r="B68" s="358"/>
      <c r="C68" s="358"/>
      <c r="D68" s="357" t="str" cm="1">
        <f t="array" ref="D68">IF(H68=0,"",A68 &amp; " " &amp; INDEX($C$22:C68,ROW(D68)-H68-21) &amp; "-" &amp; C68)</f>
        <v>5.6 -</v>
      </c>
      <c r="G68" s="357">
        <f t="shared" si="4"/>
        <v>5</v>
      </c>
      <c r="H68" s="357">
        <f t="shared" si="3"/>
        <v>6</v>
      </c>
      <c r="I68" s="357">
        <v>48</v>
      </c>
      <c r="J68" s="357" t="str">
        <f t="shared" si="1"/>
        <v>4.8</v>
      </c>
    </row>
    <row r="69" spans="1:10">
      <c r="A69" s="360" t="str">
        <f t="shared" si="2"/>
        <v>5.7</v>
      </c>
      <c r="B69" s="358"/>
      <c r="C69" s="358"/>
      <c r="D69" s="357" t="str" cm="1">
        <f t="array" ref="D69">IF(H69=0,"",A69 &amp; " " &amp; INDEX($C$22:C69,ROW(D69)-H69-21) &amp; "-" &amp; C69)</f>
        <v>5.7 -</v>
      </c>
      <c r="G69" s="357">
        <f t="shared" si="4"/>
        <v>5</v>
      </c>
      <c r="H69" s="357">
        <f t="shared" si="3"/>
        <v>7</v>
      </c>
      <c r="I69" s="357">
        <v>49</v>
      </c>
      <c r="J69" s="357" t="str">
        <f t="shared" si="1"/>
        <v>4.9</v>
      </c>
    </row>
    <row r="70" spans="1:10">
      <c r="A70" s="360" t="str">
        <f t="shared" si="2"/>
        <v>5.8</v>
      </c>
      <c r="B70" s="358"/>
      <c r="C70" s="358"/>
      <c r="D70" s="357" t="str" cm="1">
        <f t="array" ref="D70">IF(H70=0,"",A70 &amp; " " &amp; INDEX($C$22:C70,ROW(D70)-H70-21) &amp; "-" &amp; C70)</f>
        <v>5.8 -</v>
      </c>
      <c r="G70" s="357">
        <f t="shared" si="4"/>
        <v>5</v>
      </c>
      <c r="H70" s="357">
        <f t="shared" si="3"/>
        <v>8</v>
      </c>
      <c r="I70" s="357">
        <v>50</v>
      </c>
      <c r="J70" s="357" t="str">
        <f t="shared" si="1"/>
        <v>5.0</v>
      </c>
    </row>
    <row r="71" spans="1:10">
      <c r="A71" s="360" t="str">
        <f t="shared" si="2"/>
        <v>5.9</v>
      </c>
      <c r="B71" s="358"/>
      <c r="C71" s="358"/>
      <c r="D71" s="357" t="str" cm="1">
        <f t="array" ref="D71">IF(H71=0,"",A71 &amp; " " &amp; INDEX($C$22:C71,ROW(D71)-H71-21) &amp; "-" &amp; C71)</f>
        <v>5.9 -</v>
      </c>
      <c r="G71" s="357">
        <f t="shared" si="4"/>
        <v>5</v>
      </c>
      <c r="H71" s="357">
        <f t="shared" si="3"/>
        <v>9</v>
      </c>
      <c r="I71" s="357">
        <v>51</v>
      </c>
      <c r="J71" s="357" t="str">
        <f t="shared" si="1"/>
        <v>5.1</v>
      </c>
    </row>
    <row r="72" spans="1:10">
      <c r="A72" s="360" t="str">
        <f t="shared" si="2"/>
        <v>6.0</v>
      </c>
      <c r="B72" s="358"/>
      <c r="C72" s="358"/>
      <c r="D72" s="357" t="str" cm="1">
        <f t="array" ref="D72">IF(H72=0,"",A72 &amp; " " &amp; INDEX($C$22:C72,ROW(D72)-H72-21) &amp; "-" &amp; C72)</f>
        <v/>
      </c>
      <c r="G72" s="357">
        <f t="shared" si="4"/>
        <v>6</v>
      </c>
      <c r="H72" s="357">
        <f t="shared" si="3"/>
        <v>0</v>
      </c>
      <c r="I72" s="357">
        <v>52</v>
      </c>
      <c r="J72" s="357" t="str">
        <f t="shared" si="1"/>
        <v>5.2</v>
      </c>
    </row>
    <row r="73" spans="1:10">
      <c r="A73" s="360" t="str">
        <f t="shared" si="2"/>
        <v>6.1</v>
      </c>
      <c r="B73" s="358"/>
      <c r="C73" s="358"/>
      <c r="D73" s="357" t="str" cm="1">
        <f t="array" ref="D73">IF(H73=0,"",A73 &amp; " " &amp; INDEX($C$22:C73,ROW(D73)-H73-21) &amp; "-" &amp; C73)</f>
        <v>6.1 -</v>
      </c>
      <c r="G73" s="357">
        <f t="shared" si="4"/>
        <v>6</v>
      </c>
      <c r="H73" s="357">
        <f t="shared" si="3"/>
        <v>1</v>
      </c>
      <c r="I73" s="357">
        <v>53</v>
      </c>
      <c r="J73" s="357" t="str">
        <f t="shared" si="1"/>
        <v>5.3</v>
      </c>
    </row>
    <row r="74" spans="1:10">
      <c r="A74" s="360" t="str">
        <f t="shared" si="2"/>
        <v>6.2</v>
      </c>
      <c r="B74" s="358"/>
      <c r="C74" s="358"/>
      <c r="D74" s="357" t="str" cm="1">
        <f t="array" ref="D74">IF(H74=0,"",A74 &amp; " " &amp; INDEX($C$22:C74,ROW(D74)-H74-21) &amp; "-" &amp; C74)</f>
        <v>6.2 -</v>
      </c>
      <c r="G74" s="357">
        <f t="shared" si="4"/>
        <v>6</v>
      </c>
      <c r="H74" s="357">
        <f t="shared" si="3"/>
        <v>2</v>
      </c>
      <c r="I74" s="357">
        <v>54</v>
      </c>
      <c r="J74" s="357" t="str">
        <f t="shared" si="1"/>
        <v>5.4</v>
      </c>
    </row>
    <row r="75" spans="1:10">
      <c r="A75" s="360" t="str">
        <f t="shared" si="2"/>
        <v>6.3</v>
      </c>
      <c r="B75" s="358"/>
      <c r="C75" s="358"/>
      <c r="D75" s="357" t="str" cm="1">
        <f t="array" ref="D75">IF(H75=0,"",A75 &amp; " " &amp; INDEX($C$22:C75,ROW(D75)-H75-21) &amp; "-" &amp; C75)</f>
        <v>6.3 -</v>
      </c>
      <c r="G75" s="357">
        <f t="shared" si="4"/>
        <v>6</v>
      </c>
      <c r="H75" s="357">
        <f t="shared" si="3"/>
        <v>3</v>
      </c>
      <c r="I75" s="357">
        <v>55</v>
      </c>
      <c r="J75" s="357" t="str">
        <f t="shared" si="1"/>
        <v>5.5</v>
      </c>
    </row>
    <row r="76" spans="1:10">
      <c r="A76" s="360" t="str">
        <f t="shared" si="2"/>
        <v>6.4</v>
      </c>
      <c r="B76" s="358"/>
      <c r="C76" s="358"/>
      <c r="D76" s="357" t="str" cm="1">
        <f t="array" ref="D76">IF(H76=0,"",A76 &amp; " " &amp; INDEX($C$22:C76,ROW(D76)-H76-21) &amp; "-" &amp; C76)</f>
        <v>6.4 -</v>
      </c>
      <c r="G76" s="357">
        <f t="shared" si="4"/>
        <v>6</v>
      </c>
      <c r="H76" s="357">
        <f t="shared" si="3"/>
        <v>4</v>
      </c>
      <c r="I76" s="357">
        <v>56</v>
      </c>
      <c r="J76" s="357" t="str">
        <f t="shared" si="1"/>
        <v>5.6</v>
      </c>
    </row>
    <row r="77" spans="1:10">
      <c r="A77" s="360" t="str">
        <f t="shared" si="2"/>
        <v>6.5</v>
      </c>
      <c r="B77" s="358"/>
      <c r="C77" s="358"/>
      <c r="D77" s="357" t="str" cm="1">
        <f t="array" ref="D77">IF(H77=0,"",A77 &amp; " " &amp; INDEX($C$22:C77,ROW(D77)-H77-21) &amp; "-" &amp; C77)</f>
        <v>6.5 -</v>
      </c>
      <c r="G77" s="357">
        <f t="shared" si="4"/>
        <v>6</v>
      </c>
      <c r="H77" s="357">
        <f t="shared" si="3"/>
        <v>5</v>
      </c>
      <c r="I77" s="357">
        <v>57</v>
      </c>
      <c r="J77" s="357" t="str">
        <f t="shared" si="1"/>
        <v>5.7</v>
      </c>
    </row>
    <row r="78" spans="1:10">
      <c r="A78" s="360" t="str">
        <f t="shared" si="2"/>
        <v>6.6</v>
      </c>
      <c r="B78" s="358"/>
      <c r="C78" s="358"/>
      <c r="D78" s="357" t="str" cm="1">
        <f t="array" ref="D78">IF(H78=0,"",A78 &amp; " " &amp; INDEX($C$22:C78,ROW(D78)-H78-21) &amp; "-" &amp; C78)</f>
        <v>6.6 -</v>
      </c>
      <c r="G78" s="357">
        <f t="shared" si="4"/>
        <v>6</v>
      </c>
      <c r="H78" s="357">
        <f t="shared" si="3"/>
        <v>6</v>
      </c>
      <c r="I78" s="357">
        <v>58</v>
      </c>
      <c r="J78" s="357" t="str">
        <f t="shared" si="1"/>
        <v>5.8</v>
      </c>
    </row>
    <row r="79" spans="1:10">
      <c r="A79" s="360" t="str">
        <f t="shared" si="2"/>
        <v>6.7</v>
      </c>
      <c r="B79" s="358"/>
      <c r="C79" s="358"/>
      <c r="D79" s="357" t="str" cm="1">
        <f t="array" ref="D79">IF(H79=0,"",A79 &amp; " " &amp; INDEX($C$22:C79,ROW(D79)-H79-21) &amp; "-" &amp; C79)</f>
        <v>6.7 -</v>
      </c>
      <c r="G79" s="357">
        <f t="shared" si="4"/>
        <v>6</v>
      </c>
      <c r="H79" s="357">
        <f t="shared" si="3"/>
        <v>7</v>
      </c>
      <c r="I79" s="357">
        <v>59</v>
      </c>
      <c r="J79" s="357" t="str">
        <f t="shared" si="1"/>
        <v>5.9</v>
      </c>
    </row>
    <row r="80" spans="1:10">
      <c r="A80" s="360" t="str">
        <f t="shared" si="2"/>
        <v>6.8</v>
      </c>
      <c r="B80" s="358"/>
      <c r="C80" s="358"/>
      <c r="D80" s="357" t="str" cm="1">
        <f t="array" ref="D80">IF(H80=0,"",A80 &amp; " " &amp; INDEX($C$22:C80,ROW(D80)-H80-21) &amp; "-" &amp; C80)</f>
        <v>6.8 -</v>
      </c>
      <c r="G80" s="357">
        <f t="shared" si="4"/>
        <v>6</v>
      </c>
      <c r="H80" s="357">
        <f t="shared" si="3"/>
        <v>8</v>
      </c>
      <c r="I80" s="357">
        <v>60</v>
      </c>
      <c r="J80" s="357" t="str">
        <f t="shared" si="1"/>
        <v>6.0</v>
      </c>
    </row>
    <row r="81" spans="1:10">
      <c r="A81" s="360" t="str">
        <f t="shared" si="2"/>
        <v>6.9</v>
      </c>
      <c r="B81" s="358"/>
      <c r="C81" s="358"/>
      <c r="D81" s="357" t="str" cm="1">
        <f t="array" ref="D81">IF(H81=0,"",A81 &amp; " " &amp; INDEX($C$22:C81,ROW(D81)-H81-21) &amp; "-" &amp; C81)</f>
        <v>6.9 -</v>
      </c>
      <c r="G81" s="357">
        <f t="shared" si="4"/>
        <v>6</v>
      </c>
      <c r="H81" s="357">
        <f t="shared" si="3"/>
        <v>9</v>
      </c>
      <c r="I81" s="357">
        <v>61</v>
      </c>
      <c r="J81" s="357" t="str">
        <f t="shared" si="1"/>
        <v>6.1</v>
      </c>
    </row>
    <row r="82" spans="1:10">
      <c r="A82" s="360" t="str">
        <f t="shared" si="2"/>
        <v>7.0</v>
      </c>
      <c r="B82" s="358"/>
      <c r="C82" s="358"/>
      <c r="D82" s="357" t="str" cm="1">
        <f t="array" ref="D82">IF(H82=0,"",A82 &amp; " " &amp; INDEX($C$22:C82,ROW(D82)-H82-21) &amp; "-" &amp; C82)</f>
        <v/>
      </c>
      <c r="G82" s="357">
        <f t="shared" si="4"/>
        <v>7</v>
      </c>
      <c r="H82" s="357">
        <f t="shared" si="3"/>
        <v>0</v>
      </c>
      <c r="I82" s="357">
        <v>62</v>
      </c>
      <c r="J82" s="357" t="str">
        <f t="shared" si="1"/>
        <v>6.2</v>
      </c>
    </row>
    <row r="83" spans="1:10">
      <c r="A83" s="360" t="str">
        <f t="shared" si="2"/>
        <v>7.1</v>
      </c>
      <c r="B83" s="358"/>
      <c r="C83" s="358"/>
      <c r="D83" s="357" t="str" cm="1">
        <f t="array" ref="D83">IF(H83=0,"",A83 &amp; " " &amp; INDEX($C$22:C83,ROW(D83)-H83-21) &amp; "-" &amp; C83)</f>
        <v>7.1 -</v>
      </c>
      <c r="G83" s="357">
        <f t="shared" si="4"/>
        <v>7</v>
      </c>
      <c r="H83" s="357">
        <f t="shared" si="3"/>
        <v>1</v>
      </c>
      <c r="I83" s="357">
        <v>63</v>
      </c>
      <c r="J83" s="357" t="str">
        <f t="shared" si="1"/>
        <v>6.3</v>
      </c>
    </row>
    <row r="84" spans="1:10">
      <c r="A84" s="360" t="str">
        <f t="shared" si="2"/>
        <v>7.2</v>
      </c>
      <c r="B84" s="358"/>
      <c r="C84" s="358"/>
      <c r="D84" s="357" t="str" cm="1">
        <f t="array" ref="D84">IF(H84=0,"",A84 &amp; " " &amp; INDEX($C$22:C84,ROW(D84)-H84-21) &amp; "-" &amp; C84)</f>
        <v>7.2 -</v>
      </c>
      <c r="G84" s="357">
        <f t="shared" si="4"/>
        <v>7</v>
      </c>
      <c r="H84" s="357">
        <f t="shared" si="3"/>
        <v>2</v>
      </c>
      <c r="I84" s="357">
        <v>64</v>
      </c>
      <c r="J84" s="357" t="str">
        <f t="shared" si="1"/>
        <v>6.4</v>
      </c>
    </row>
    <row r="85" spans="1:10">
      <c r="A85" s="360" t="str">
        <f t="shared" si="2"/>
        <v>7.3</v>
      </c>
      <c r="B85" s="358"/>
      <c r="C85" s="358"/>
      <c r="D85" s="357" t="str" cm="1">
        <f t="array" ref="D85">IF(H85=0,"",A85 &amp; " " &amp; INDEX($C$22:C85,ROW(D85)-H85-21) &amp; "-" &amp; C85)</f>
        <v>7.3 -</v>
      </c>
      <c r="G85" s="357">
        <f t="shared" si="4"/>
        <v>7</v>
      </c>
      <c r="H85" s="357">
        <f t="shared" si="3"/>
        <v>3</v>
      </c>
      <c r="I85" s="357">
        <v>65</v>
      </c>
      <c r="J85" s="357" t="str">
        <f t="shared" si="1"/>
        <v>6.5</v>
      </c>
    </row>
    <row r="86" spans="1:10">
      <c r="A86" s="360" t="str">
        <f t="shared" si="2"/>
        <v>7.4</v>
      </c>
      <c r="B86" s="358"/>
      <c r="C86" s="358"/>
      <c r="D86" s="357" t="str" cm="1">
        <f t="array" ref="D86">IF(H86=0,"",A86 &amp; " " &amp; INDEX($C$22:C86,ROW(D86)-H86-21) &amp; "-" &amp; C86)</f>
        <v>7.4 -</v>
      </c>
      <c r="G86" s="357">
        <f t="shared" si="4"/>
        <v>7</v>
      </c>
      <c r="H86" s="357">
        <f t="shared" si="3"/>
        <v>4</v>
      </c>
      <c r="I86" s="357">
        <v>66</v>
      </c>
      <c r="J86" s="357" t="str">
        <f t="shared" ref="J86:J119" si="5">IF(ROW()-20&lt;10,"0."&amp;ROW()-20,MID(ROW()-20,1,1) &amp; "." &amp; MID(ROW()-20,2,1))</f>
        <v>6.6</v>
      </c>
    </row>
    <row r="87" spans="1:10">
      <c r="A87" s="360" t="str">
        <f t="shared" ref="A87:A150" si="6">$G87&amp;"."&amp;$H87</f>
        <v>7.5</v>
      </c>
      <c r="B87" s="358"/>
      <c r="C87" s="358"/>
      <c r="D87" s="357" t="str" cm="1">
        <f t="array" ref="D87">IF(H87=0,"",A87 &amp; " " &amp; INDEX($C$22:C87,ROW(D87)-H87-21) &amp; "-" &amp; C87)</f>
        <v>7.5 -</v>
      </c>
      <c r="G87" s="357">
        <f t="shared" si="4"/>
        <v>7</v>
      </c>
      <c r="H87" s="357">
        <f t="shared" ref="H87:H150" si="7">IF(H86=9,0,H86+1)</f>
        <v>5</v>
      </c>
      <c r="I87" s="357">
        <v>67</v>
      </c>
      <c r="J87" s="357" t="str">
        <f t="shared" si="5"/>
        <v>6.7</v>
      </c>
    </row>
    <row r="88" spans="1:10">
      <c r="A88" s="360" t="str">
        <f t="shared" si="6"/>
        <v>7.6</v>
      </c>
      <c r="B88" s="358"/>
      <c r="C88" s="358"/>
      <c r="D88" s="357" t="str" cm="1">
        <f t="array" ref="D88">IF(H88=0,"",A88 &amp; " " &amp; INDEX($C$22:C88,ROW(D88)-H88-21) &amp; "-" &amp; C88)</f>
        <v>7.6 -</v>
      </c>
      <c r="G88" s="357">
        <f t="shared" si="4"/>
        <v>7</v>
      </c>
      <c r="H88" s="357">
        <f t="shared" si="7"/>
        <v>6</v>
      </c>
      <c r="I88" s="357">
        <v>68</v>
      </c>
      <c r="J88" s="357" t="str">
        <f t="shared" si="5"/>
        <v>6.8</v>
      </c>
    </row>
    <row r="89" spans="1:10">
      <c r="A89" s="360" t="str">
        <f t="shared" si="6"/>
        <v>7.7</v>
      </c>
      <c r="B89" s="358"/>
      <c r="C89" s="358"/>
      <c r="D89" s="357" t="str" cm="1">
        <f t="array" ref="D89">IF(H89=0,"",A89 &amp; " " &amp; INDEX($C$22:C89,ROW(D89)-H89-21) &amp; "-" &amp; C89)</f>
        <v>7.7 -</v>
      </c>
      <c r="G89" s="357">
        <f t="shared" si="4"/>
        <v>7</v>
      </c>
      <c r="H89" s="357">
        <f t="shared" si="7"/>
        <v>7</v>
      </c>
      <c r="I89" s="357">
        <v>69</v>
      </c>
      <c r="J89" s="357" t="str">
        <f t="shared" si="5"/>
        <v>6.9</v>
      </c>
    </row>
    <row r="90" spans="1:10">
      <c r="A90" s="360" t="str">
        <f t="shared" si="6"/>
        <v>7.8</v>
      </c>
      <c r="B90" s="358"/>
      <c r="C90" s="358"/>
      <c r="D90" s="357" t="str" cm="1">
        <f t="array" ref="D90">IF(H90=0,"",A90 &amp; " " &amp; INDEX($C$22:C90,ROW(D90)-H90-21) &amp; "-" &amp; C90)</f>
        <v>7.8 -</v>
      </c>
      <c r="G90" s="357">
        <f t="shared" si="4"/>
        <v>7</v>
      </c>
      <c r="H90" s="357">
        <f t="shared" si="7"/>
        <v>8</v>
      </c>
      <c r="I90" s="357">
        <v>70</v>
      </c>
      <c r="J90" s="357" t="str">
        <f t="shared" si="5"/>
        <v>7.0</v>
      </c>
    </row>
    <row r="91" spans="1:10">
      <c r="A91" s="360" t="str">
        <f t="shared" si="6"/>
        <v>7.9</v>
      </c>
      <c r="B91" s="358"/>
      <c r="C91" s="358"/>
      <c r="D91" s="357" t="str" cm="1">
        <f t="array" ref="D91">IF(H91=0,"",A91 &amp; " " &amp; INDEX($C$22:C91,ROW(D91)-H91-21) &amp; "-" &amp; C91)</f>
        <v>7.9 -</v>
      </c>
      <c r="G91" s="357">
        <f t="shared" si="4"/>
        <v>7</v>
      </c>
      <c r="H91" s="357">
        <f t="shared" si="7"/>
        <v>9</v>
      </c>
      <c r="I91" s="357">
        <v>71</v>
      </c>
      <c r="J91" s="357" t="str">
        <f t="shared" si="5"/>
        <v>7.1</v>
      </c>
    </row>
    <row r="92" spans="1:10">
      <c r="A92" s="360" t="str">
        <f t="shared" si="6"/>
        <v>8.0</v>
      </c>
      <c r="B92" s="358"/>
      <c r="C92" s="358"/>
      <c r="D92" s="357" t="str" cm="1">
        <f t="array" ref="D92">IF(H92=0,"",A92 &amp; " " &amp; INDEX($C$22:C92,ROW(D92)-H92-21) &amp; "-" &amp; C92)</f>
        <v/>
      </c>
      <c r="G92" s="357">
        <f t="shared" si="4"/>
        <v>8</v>
      </c>
      <c r="H92" s="357">
        <f t="shared" si="7"/>
        <v>0</v>
      </c>
      <c r="I92" s="357">
        <v>72</v>
      </c>
      <c r="J92" s="357" t="str">
        <f t="shared" si="5"/>
        <v>7.2</v>
      </c>
    </row>
    <row r="93" spans="1:10">
      <c r="A93" s="360" t="str">
        <f t="shared" si="6"/>
        <v>8.1</v>
      </c>
      <c r="B93" s="358"/>
      <c r="C93" s="358"/>
      <c r="D93" s="357" t="str" cm="1">
        <f t="array" ref="D93">IF(H93=0,"",A93 &amp; " " &amp; INDEX($C$22:C93,ROW(D93)-H93-21) &amp; "-" &amp; C93)</f>
        <v>8.1 -</v>
      </c>
      <c r="G93" s="357">
        <f t="shared" si="4"/>
        <v>8</v>
      </c>
      <c r="H93" s="357">
        <f t="shared" si="7"/>
        <v>1</v>
      </c>
      <c r="I93" s="357">
        <v>73</v>
      </c>
      <c r="J93" s="357" t="str">
        <f t="shared" si="5"/>
        <v>7.3</v>
      </c>
    </row>
    <row r="94" spans="1:10">
      <c r="A94" s="360" t="str">
        <f t="shared" si="6"/>
        <v>8.2</v>
      </c>
      <c r="B94" s="358"/>
      <c r="C94" s="358"/>
      <c r="D94" s="357" t="str" cm="1">
        <f t="array" ref="D94">IF(H94=0,"",A94 &amp; " " &amp; INDEX($C$22:C94,ROW(D94)-H94-21) &amp; "-" &amp; C94)</f>
        <v>8.2 -</v>
      </c>
      <c r="G94" s="357">
        <f t="shared" si="4"/>
        <v>8</v>
      </c>
      <c r="H94" s="357">
        <f t="shared" si="7"/>
        <v>2</v>
      </c>
      <c r="I94" s="357">
        <v>74</v>
      </c>
      <c r="J94" s="357" t="str">
        <f t="shared" si="5"/>
        <v>7.4</v>
      </c>
    </row>
    <row r="95" spans="1:10">
      <c r="A95" s="360" t="str">
        <f t="shared" si="6"/>
        <v>8.3</v>
      </c>
      <c r="B95" s="358"/>
      <c r="C95" s="358"/>
      <c r="D95" s="357" t="str" cm="1">
        <f t="array" ref="D95">IF(H95=0,"",A95 &amp; " " &amp; INDEX($C$22:C95,ROW(D95)-H95-21) &amp; "-" &amp; C95)</f>
        <v>8.3 -</v>
      </c>
      <c r="G95" s="357">
        <f t="shared" si="4"/>
        <v>8</v>
      </c>
      <c r="H95" s="357">
        <f t="shared" si="7"/>
        <v>3</v>
      </c>
      <c r="I95" s="357">
        <v>75</v>
      </c>
      <c r="J95" s="357" t="str">
        <f t="shared" si="5"/>
        <v>7.5</v>
      </c>
    </row>
    <row r="96" spans="1:10">
      <c r="A96" s="360" t="str">
        <f t="shared" si="6"/>
        <v>8.4</v>
      </c>
      <c r="B96" s="358"/>
      <c r="C96" s="358"/>
      <c r="D96" s="357" t="str" cm="1">
        <f t="array" ref="D96">IF(H96=0,"",A96 &amp; " " &amp; INDEX($C$22:C96,ROW(D96)-H96-21) &amp; "-" &amp; C96)</f>
        <v>8.4 -</v>
      </c>
      <c r="G96" s="357">
        <f t="shared" si="4"/>
        <v>8</v>
      </c>
      <c r="H96" s="357">
        <f t="shared" si="7"/>
        <v>4</v>
      </c>
      <c r="I96" s="357">
        <v>76</v>
      </c>
      <c r="J96" s="357" t="str">
        <f t="shared" si="5"/>
        <v>7.6</v>
      </c>
    </row>
    <row r="97" spans="1:10">
      <c r="A97" s="360" t="str">
        <f t="shared" si="6"/>
        <v>8.5</v>
      </c>
      <c r="B97" s="358"/>
      <c r="C97" s="358"/>
      <c r="D97" s="357" t="str" cm="1">
        <f t="array" ref="D97">IF(H97=0,"",A97 &amp; " " &amp; INDEX($C$22:C97,ROW(D97)-H97-21) &amp; "-" &amp; C97)</f>
        <v>8.5 -</v>
      </c>
      <c r="G97" s="357">
        <f t="shared" ref="G97:G160" si="8">IF(H97=0,G96+1,G96)</f>
        <v>8</v>
      </c>
      <c r="H97" s="357">
        <f t="shared" si="7"/>
        <v>5</v>
      </c>
      <c r="I97" s="357">
        <v>77</v>
      </c>
      <c r="J97" s="357" t="str">
        <f t="shared" si="5"/>
        <v>7.7</v>
      </c>
    </row>
    <row r="98" spans="1:10">
      <c r="A98" s="360" t="str">
        <f t="shared" si="6"/>
        <v>8.6</v>
      </c>
      <c r="B98" s="358"/>
      <c r="C98" s="358"/>
      <c r="D98" s="357" t="str" cm="1">
        <f t="array" ref="D98">IF(H98=0,"",A98 &amp; " " &amp; INDEX($C$22:C98,ROW(D98)-H98-21) &amp; "-" &amp; C98)</f>
        <v>8.6 -</v>
      </c>
      <c r="G98" s="357">
        <f t="shared" si="8"/>
        <v>8</v>
      </c>
      <c r="H98" s="357">
        <f t="shared" si="7"/>
        <v>6</v>
      </c>
      <c r="I98" s="357">
        <v>78</v>
      </c>
      <c r="J98" s="357" t="str">
        <f t="shared" si="5"/>
        <v>7.8</v>
      </c>
    </row>
    <row r="99" spans="1:10">
      <c r="A99" s="360" t="str">
        <f t="shared" si="6"/>
        <v>8.7</v>
      </c>
      <c r="B99" s="358"/>
      <c r="C99" s="358"/>
      <c r="D99" s="357" t="str" cm="1">
        <f t="array" ref="D99">IF(H99=0,"",A99 &amp; " " &amp; INDEX($C$22:C99,ROW(D99)-H99-21) &amp; "-" &amp; C99)</f>
        <v>8.7 -</v>
      </c>
      <c r="G99" s="357">
        <f t="shared" si="8"/>
        <v>8</v>
      </c>
      <c r="H99" s="357">
        <f t="shared" si="7"/>
        <v>7</v>
      </c>
      <c r="I99" s="357">
        <v>79</v>
      </c>
      <c r="J99" s="357" t="str">
        <f t="shared" si="5"/>
        <v>7.9</v>
      </c>
    </row>
    <row r="100" spans="1:10">
      <c r="A100" s="360" t="str">
        <f t="shared" si="6"/>
        <v>8.8</v>
      </c>
      <c r="B100" s="358"/>
      <c r="C100" s="358"/>
      <c r="D100" s="357" t="str" cm="1">
        <f t="array" ref="D100">IF(H100=0,"",A100 &amp; " " &amp; INDEX($C$22:C100,ROW(D100)-H100-21) &amp; "-" &amp; C100)</f>
        <v>8.8 -</v>
      </c>
      <c r="G100" s="357">
        <f t="shared" si="8"/>
        <v>8</v>
      </c>
      <c r="H100" s="357">
        <f t="shared" si="7"/>
        <v>8</v>
      </c>
      <c r="I100" s="357">
        <v>80</v>
      </c>
      <c r="J100" s="357" t="str">
        <f t="shared" si="5"/>
        <v>8.0</v>
      </c>
    </row>
    <row r="101" spans="1:10">
      <c r="A101" s="360" t="str">
        <f t="shared" si="6"/>
        <v>8.9</v>
      </c>
      <c r="B101" s="358"/>
      <c r="C101" s="358"/>
      <c r="D101" s="357" t="str" cm="1">
        <f t="array" ref="D101">IF(H101=0,"",A101 &amp; " " &amp; INDEX($C$22:C101,ROW(D101)-H101-21) &amp; "-" &amp; C101)</f>
        <v>8.9 -</v>
      </c>
      <c r="G101" s="357">
        <f t="shared" si="8"/>
        <v>8</v>
      </c>
      <c r="H101" s="357">
        <f t="shared" si="7"/>
        <v>9</v>
      </c>
      <c r="I101" s="357">
        <v>81</v>
      </c>
      <c r="J101" s="357" t="str">
        <f t="shared" si="5"/>
        <v>8.1</v>
      </c>
    </row>
    <row r="102" spans="1:10">
      <c r="A102" s="360" t="str">
        <f t="shared" si="6"/>
        <v>9.0</v>
      </c>
      <c r="B102" s="358"/>
      <c r="C102" s="358"/>
      <c r="D102" s="357" t="str" cm="1">
        <f t="array" ref="D102">IF(H102=0,"",A102 &amp; " " &amp; INDEX($C$22:C102,ROW(D102)-H102-21) &amp; "-" &amp; C102)</f>
        <v/>
      </c>
      <c r="G102" s="357">
        <f t="shared" si="8"/>
        <v>9</v>
      </c>
      <c r="H102" s="357">
        <f t="shared" si="7"/>
        <v>0</v>
      </c>
      <c r="I102" s="357">
        <v>82</v>
      </c>
      <c r="J102" s="357" t="str">
        <f t="shared" si="5"/>
        <v>8.2</v>
      </c>
    </row>
    <row r="103" spans="1:10">
      <c r="A103" s="360" t="str">
        <f t="shared" si="6"/>
        <v>9.1</v>
      </c>
      <c r="B103" s="358"/>
      <c r="C103" s="358"/>
      <c r="D103" s="357" t="str" cm="1">
        <f t="array" ref="D103">IF(H103=0,"",A103 &amp; " " &amp; INDEX($C$22:C103,ROW(D103)-H103-21) &amp; "-" &amp; C103)</f>
        <v>9.1 -</v>
      </c>
      <c r="G103" s="357">
        <f t="shared" si="8"/>
        <v>9</v>
      </c>
      <c r="H103" s="357">
        <f t="shared" si="7"/>
        <v>1</v>
      </c>
      <c r="I103" s="357">
        <v>83</v>
      </c>
      <c r="J103" s="357" t="str">
        <f t="shared" si="5"/>
        <v>8.3</v>
      </c>
    </row>
    <row r="104" spans="1:10">
      <c r="A104" s="360" t="str">
        <f t="shared" si="6"/>
        <v>9.2</v>
      </c>
      <c r="B104" s="358"/>
      <c r="C104" s="358"/>
      <c r="D104" s="357" t="str" cm="1">
        <f t="array" ref="D104">IF(H104=0,"",A104 &amp; " " &amp; INDEX($C$22:C104,ROW(D104)-H104-21) &amp; "-" &amp; C104)</f>
        <v>9.2 -</v>
      </c>
      <c r="G104" s="357">
        <f t="shared" si="8"/>
        <v>9</v>
      </c>
      <c r="H104" s="357">
        <f t="shared" si="7"/>
        <v>2</v>
      </c>
      <c r="I104" s="357">
        <v>84</v>
      </c>
      <c r="J104" s="357" t="str">
        <f t="shared" si="5"/>
        <v>8.4</v>
      </c>
    </row>
    <row r="105" spans="1:10">
      <c r="A105" s="360" t="str">
        <f t="shared" si="6"/>
        <v>9.3</v>
      </c>
      <c r="B105" s="358"/>
      <c r="C105" s="358"/>
      <c r="D105" s="357" t="str" cm="1">
        <f t="array" ref="D105">IF(H105=0,"",A105 &amp; " " &amp; INDEX($C$22:C105,ROW(D105)-H105-21) &amp; "-" &amp; C105)</f>
        <v>9.3 -</v>
      </c>
      <c r="G105" s="357">
        <f t="shared" si="8"/>
        <v>9</v>
      </c>
      <c r="H105" s="357">
        <f t="shared" si="7"/>
        <v>3</v>
      </c>
      <c r="I105" s="357">
        <v>85</v>
      </c>
      <c r="J105" s="357" t="str">
        <f t="shared" si="5"/>
        <v>8.5</v>
      </c>
    </row>
    <row r="106" spans="1:10">
      <c r="A106" s="360" t="str">
        <f t="shared" si="6"/>
        <v>9.4</v>
      </c>
      <c r="B106" s="358"/>
      <c r="C106" s="358"/>
      <c r="D106" s="357" t="str" cm="1">
        <f t="array" ref="D106">IF(H106=0,"",A106 &amp; " " &amp; INDEX($C$22:C106,ROW(D106)-H106-21) &amp; "-" &amp; C106)</f>
        <v>9.4 -</v>
      </c>
      <c r="G106" s="357">
        <f t="shared" si="8"/>
        <v>9</v>
      </c>
      <c r="H106" s="357">
        <f t="shared" si="7"/>
        <v>4</v>
      </c>
      <c r="I106" s="357">
        <v>86</v>
      </c>
      <c r="J106" s="357" t="str">
        <f t="shared" si="5"/>
        <v>8.6</v>
      </c>
    </row>
    <row r="107" spans="1:10">
      <c r="A107" s="360" t="str">
        <f t="shared" si="6"/>
        <v>9.5</v>
      </c>
      <c r="B107" s="358"/>
      <c r="C107" s="358"/>
      <c r="D107" s="357" t="str" cm="1">
        <f t="array" ref="D107">IF(H107=0,"",A107 &amp; " " &amp; INDEX($C$22:C107,ROW(D107)-H107-21) &amp; "-" &amp; C107)</f>
        <v>9.5 -</v>
      </c>
      <c r="G107" s="357">
        <f t="shared" si="8"/>
        <v>9</v>
      </c>
      <c r="H107" s="357">
        <f t="shared" si="7"/>
        <v>5</v>
      </c>
      <c r="I107" s="357">
        <v>87</v>
      </c>
      <c r="J107" s="357" t="str">
        <f t="shared" si="5"/>
        <v>8.7</v>
      </c>
    </row>
    <row r="108" spans="1:10">
      <c r="A108" s="360" t="str">
        <f t="shared" si="6"/>
        <v>9.6</v>
      </c>
      <c r="B108" s="358"/>
      <c r="C108" s="358"/>
      <c r="D108" s="357" t="str" cm="1">
        <f t="array" ref="D108">IF(H108=0,"",A108 &amp; " " &amp; INDEX($C$22:C108,ROW(D108)-H108-21) &amp; "-" &amp; C108)</f>
        <v>9.6 -</v>
      </c>
      <c r="G108" s="357">
        <f t="shared" si="8"/>
        <v>9</v>
      </c>
      <c r="H108" s="357">
        <f t="shared" si="7"/>
        <v>6</v>
      </c>
      <c r="I108" s="357">
        <v>88</v>
      </c>
      <c r="J108" s="357" t="str">
        <f t="shared" si="5"/>
        <v>8.8</v>
      </c>
    </row>
    <row r="109" spans="1:10">
      <c r="A109" s="360" t="str">
        <f t="shared" si="6"/>
        <v>9.7</v>
      </c>
      <c r="B109" s="358"/>
      <c r="C109" s="358"/>
      <c r="D109" s="357" t="str" cm="1">
        <f t="array" ref="D109">IF(H109=0,"",A109 &amp; " " &amp; INDEX($C$22:C109,ROW(D109)-H109-21) &amp; "-" &amp; C109)</f>
        <v>9.7 -</v>
      </c>
      <c r="G109" s="357">
        <f t="shared" si="8"/>
        <v>9</v>
      </c>
      <c r="H109" s="357">
        <f t="shared" si="7"/>
        <v>7</v>
      </c>
      <c r="I109" s="357">
        <v>89</v>
      </c>
      <c r="J109" s="357" t="str">
        <f t="shared" si="5"/>
        <v>8.9</v>
      </c>
    </row>
    <row r="110" spans="1:10">
      <c r="A110" s="360" t="str">
        <f t="shared" si="6"/>
        <v>9.8</v>
      </c>
      <c r="B110" s="358"/>
      <c r="C110" s="358"/>
      <c r="D110" s="357" t="str" cm="1">
        <f t="array" ref="D110">IF(H110=0,"",A110 &amp; " " &amp; INDEX($C$22:C110,ROW(D110)-H110-21) &amp; "-" &amp; C110)</f>
        <v>9.8 -</v>
      </c>
      <c r="G110" s="357">
        <f t="shared" si="8"/>
        <v>9</v>
      </c>
      <c r="H110" s="357">
        <f t="shared" si="7"/>
        <v>8</v>
      </c>
      <c r="I110" s="357">
        <v>90</v>
      </c>
      <c r="J110" s="357" t="str">
        <f t="shared" si="5"/>
        <v>9.0</v>
      </c>
    </row>
    <row r="111" spans="1:10">
      <c r="A111" s="360" t="str">
        <f t="shared" si="6"/>
        <v>9.9</v>
      </c>
      <c r="B111" s="358"/>
      <c r="C111" s="358"/>
      <c r="D111" s="357" t="str" cm="1">
        <f t="array" ref="D111">IF(H111=0,"",A111 &amp; " " &amp; INDEX($C$22:C111,ROW(D111)-H111-21) &amp; "-" &amp; C111)</f>
        <v>9.9 -</v>
      </c>
      <c r="G111" s="357">
        <f t="shared" si="8"/>
        <v>9</v>
      </c>
      <c r="H111" s="357">
        <f t="shared" si="7"/>
        <v>9</v>
      </c>
      <c r="I111" s="357">
        <v>91</v>
      </c>
      <c r="J111" s="357" t="str">
        <f t="shared" si="5"/>
        <v>9.1</v>
      </c>
    </row>
    <row r="112" spans="1:10">
      <c r="A112" s="360" t="str">
        <f t="shared" si="6"/>
        <v>10.0</v>
      </c>
      <c r="B112" s="358" t="s">
        <v>88</v>
      </c>
      <c r="C112" s="358" t="s">
        <v>89</v>
      </c>
      <c r="D112" s="357" t="str" cm="1">
        <f t="array" ref="D112">IF(H112=0,"",A112 &amp; " " &amp; INDEX($C$22:C112,ROW(D112)-H112-21) &amp; "-" &amp; C112)</f>
        <v/>
      </c>
      <c r="G112" s="357">
        <f t="shared" si="8"/>
        <v>10</v>
      </c>
      <c r="H112" s="357">
        <f t="shared" si="7"/>
        <v>0</v>
      </c>
      <c r="I112" s="357">
        <v>92</v>
      </c>
      <c r="J112" s="357" t="str">
        <f t="shared" si="5"/>
        <v>9.2</v>
      </c>
    </row>
    <row r="113" spans="1:10">
      <c r="A113" s="360" t="str">
        <f t="shared" si="6"/>
        <v>10.1</v>
      </c>
      <c r="B113" s="358" t="s">
        <v>90</v>
      </c>
      <c r="C113" s="358" t="s">
        <v>91</v>
      </c>
      <c r="D113" s="357" t="str" cm="1">
        <f t="array" ref="D113">IF(H113=0,"",A113 &amp; " " &amp; INDEX($C$22:C113,ROW(D113)-H113-21) &amp; "-" &amp; C113)</f>
        <v>10.1 KIS-REG</v>
      </c>
      <c r="G113" s="357">
        <f t="shared" si="8"/>
        <v>10</v>
      </c>
      <c r="H113" s="357">
        <f t="shared" si="7"/>
        <v>1</v>
      </c>
      <c r="I113" s="357">
        <v>93</v>
      </c>
      <c r="J113" s="357" t="str">
        <f t="shared" si="5"/>
        <v>9.3</v>
      </c>
    </row>
    <row r="114" spans="1:10">
      <c r="A114" s="360" t="str">
        <f t="shared" si="6"/>
        <v>10.2</v>
      </c>
      <c r="B114" s="358" t="s">
        <v>92</v>
      </c>
      <c r="C114" s="358" t="s">
        <v>93</v>
      </c>
      <c r="D114" s="357" t="str" cm="1">
        <f t="array" ref="D114">IF(H114=0,"",A114 &amp; " " &amp; INDEX($C$22:C114,ROW(D114)-H114-21) &amp; "-" &amp; C114)</f>
        <v>10.2 KIS-GSA</v>
      </c>
      <c r="G114" s="357">
        <f t="shared" si="8"/>
        <v>10</v>
      </c>
      <c r="H114" s="357">
        <f t="shared" si="7"/>
        <v>2</v>
      </c>
      <c r="I114" s="357">
        <v>94</v>
      </c>
      <c r="J114" s="357" t="str">
        <f t="shared" si="5"/>
        <v>9.4</v>
      </c>
    </row>
    <row r="115" spans="1:10">
      <c r="A115" s="360" t="str">
        <f t="shared" si="6"/>
        <v>10.3</v>
      </c>
      <c r="B115" s="358" t="s">
        <v>94</v>
      </c>
      <c r="C115" s="358" t="s">
        <v>95</v>
      </c>
      <c r="D115" s="357" t="str" cm="1">
        <f t="array" ref="D115">IF(H115=0,"",A115 &amp; " " &amp; INDEX($C$22:C115,ROW(D115)-H115-21) &amp; "-" &amp; C115)</f>
        <v>10.3 KIS-IID</v>
      </c>
      <c r="G115" s="357">
        <f t="shared" si="8"/>
        <v>10</v>
      </c>
      <c r="H115" s="357">
        <f t="shared" si="7"/>
        <v>3</v>
      </c>
      <c r="I115" s="357">
        <v>95</v>
      </c>
      <c r="J115" s="357" t="str">
        <f t="shared" si="5"/>
        <v>9.5</v>
      </c>
    </row>
    <row r="116" spans="1:10">
      <c r="A116" s="360" t="str">
        <f t="shared" si="6"/>
        <v>10.4</v>
      </c>
      <c r="B116" s="358" t="s">
        <v>96</v>
      </c>
      <c r="C116" s="358" t="s">
        <v>97</v>
      </c>
      <c r="D116" s="357" t="str" cm="1">
        <f t="array" ref="D116">IF(H116=0,"",A116 &amp; " " &amp; INDEX($C$22:C116,ROW(D116)-H116-21) &amp; "-" &amp; C116)</f>
        <v>10.4 KIS-KPR</v>
      </c>
      <c r="G116" s="357">
        <f t="shared" si="8"/>
        <v>10</v>
      </c>
      <c r="H116" s="357">
        <f t="shared" si="7"/>
        <v>4</v>
      </c>
      <c r="I116" s="357">
        <v>96</v>
      </c>
      <c r="J116" s="357" t="str">
        <f t="shared" si="5"/>
        <v>9.6</v>
      </c>
    </row>
    <row r="117" spans="1:10">
      <c r="A117" s="360" t="str">
        <f t="shared" si="6"/>
        <v>10.5</v>
      </c>
      <c r="B117" s="358" t="s">
        <v>98</v>
      </c>
      <c r="C117" s="358" t="s">
        <v>99</v>
      </c>
      <c r="D117" s="357" t="str" cm="1">
        <f t="array" ref="D117">IF(H117=0,"",A117 &amp; " " &amp; INDEX($C$22:C117,ROW(D117)-H117-21) &amp; "-" &amp; C117)</f>
        <v>10.5 KIS-AMO</v>
      </c>
      <c r="G117" s="357">
        <f t="shared" si="8"/>
        <v>10</v>
      </c>
      <c r="H117" s="357">
        <f t="shared" si="7"/>
        <v>5</v>
      </c>
      <c r="I117" s="357">
        <v>97</v>
      </c>
      <c r="J117" s="357" t="str">
        <f t="shared" si="5"/>
        <v>9.7</v>
      </c>
    </row>
    <row r="118" spans="1:10">
      <c r="A118" s="360" t="str">
        <f t="shared" si="6"/>
        <v>10.6</v>
      </c>
      <c r="B118" s="358" t="s">
        <v>100</v>
      </c>
      <c r="C118" s="358" t="s">
        <v>101</v>
      </c>
      <c r="D118" s="357" t="str" cm="1">
        <f t="array" ref="D118">IF(H118=0,"",A118 &amp; " " &amp; INDEX($C$22:C118,ROW(D118)-H118-21) &amp; "-" &amp; C118)</f>
        <v>10.6 KIS-BUS</v>
      </c>
      <c r="G118" s="357">
        <f t="shared" si="8"/>
        <v>10</v>
      </c>
      <c r="H118" s="357">
        <f t="shared" si="7"/>
        <v>6</v>
      </c>
      <c r="I118" s="357">
        <v>98</v>
      </c>
      <c r="J118" s="357" t="str">
        <f t="shared" si="5"/>
        <v>9.8</v>
      </c>
    </row>
    <row r="119" spans="1:10">
      <c r="A119" s="360" t="str">
        <f t="shared" si="6"/>
        <v>10.7</v>
      </c>
      <c r="B119" s="358" t="s">
        <v>102</v>
      </c>
      <c r="C119" s="358" t="s">
        <v>103</v>
      </c>
      <c r="D119" s="357" t="str" cm="1">
        <f t="array" ref="D119">IF(H119=0,"",A119 &amp; " " &amp; INDEX($C$22:C119,ROW(D119)-H119-21) &amp; "-" &amp; C119)</f>
        <v>10.7 KIS-PUE</v>
      </c>
      <c r="G119" s="357">
        <f t="shared" si="8"/>
        <v>10</v>
      </c>
      <c r="H119" s="357">
        <f t="shared" si="7"/>
        <v>7</v>
      </c>
      <c r="I119" s="357">
        <v>99</v>
      </c>
      <c r="J119" s="357" t="str">
        <f t="shared" si="5"/>
        <v>9.9</v>
      </c>
    </row>
    <row r="120" spans="1:10">
      <c r="A120" s="360" t="str">
        <f t="shared" si="6"/>
        <v>10.8</v>
      </c>
      <c r="B120" s="358" t="s">
        <v>104</v>
      </c>
      <c r="C120" s="358" t="s">
        <v>105</v>
      </c>
      <c r="D120" s="357" t="s">
        <v>106</v>
      </c>
      <c r="G120" s="357">
        <f t="shared" si="8"/>
        <v>10</v>
      </c>
      <c r="H120" s="357">
        <f t="shared" si="7"/>
        <v>8</v>
      </c>
    </row>
    <row r="121" spans="1:10">
      <c r="A121" s="360" t="str">
        <f t="shared" si="6"/>
        <v>10.9</v>
      </c>
      <c r="B121" s="358" t="s">
        <v>107</v>
      </c>
      <c r="C121" s="358" t="s">
        <v>108</v>
      </c>
      <c r="D121" s="357" t="s">
        <v>109</v>
      </c>
      <c r="G121" s="357">
        <f t="shared" si="8"/>
        <v>10</v>
      </c>
      <c r="H121" s="357">
        <f t="shared" si="7"/>
        <v>9</v>
      </c>
    </row>
    <row r="122" spans="1:10">
      <c r="A122" s="360" t="str">
        <f t="shared" si="6"/>
        <v>11.0</v>
      </c>
      <c r="B122" s="358" t="s">
        <v>110</v>
      </c>
      <c r="C122" s="358" t="s">
        <v>89</v>
      </c>
      <c r="D122" s="357" t="str" cm="1">
        <f t="array" ref="D122">IF(H122=0,"",A122 &amp; " " &amp; INDEX($C$22:C122,ROW(D122)-H122-21) &amp; "-" &amp; C122)</f>
        <v/>
      </c>
      <c r="G122" s="357">
        <f t="shared" si="8"/>
        <v>11</v>
      </c>
      <c r="H122" s="357">
        <f t="shared" si="7"/>
        <v>0</v>
      </c>
    </row>
    <row r="123" spans="1:10">
      <c r="A123" s="360" t="str">
        <f t="shared" si="6"/>
        <v>11.1</v>
      </c>
      <c r="B123" s="358" t="s">
        <v>104</v>
      </c>
      <c r="C123" s="358" t="s">
        <v>105</v>
      </c>
      <c r="D123" s="357" t="str" cm="1">
        <f t="array" ref="D123">IF(H123=0,"",A123 &amp; " " &amp; INDEX($C$22:C123,ROW(D123)-H123-21) &amp; "-" &amp; C123)</f>
        <v>11.1 KIS-ABS</v>
      </c>
      <c r="G123" s="357">
        <f t="shared" si="8"/>
        <v>11</v>
      </c>
      <c r="H123" s="357">
        <f t="shared" si="7"/>
        <v>1</v>
      </c>
    </row>
    <row r="124" spans="1:10">
      <c r="A124" s="360" t="str">
        <f t="shared" si="6"/>
        <v>11.2</v>
      </c>
      <c r="B124" s="358" t="s">
        <v>107</v>
      </c>
      <c r="C124" s="358" t="s">
        <v>108</v>
      </c>
      <c r="D124" s="357" t="str" cm="1">
        <f t="array" ref="D124">IF(H124=0,"",A124 &amp; " " &amp; INDEX($C$22:C124,ROW(D124)-H124-21) &amp; "-" &amp; C124)</f>
        <v>11.2 KIS-ABA</v>
      </c>
      <c r="G124" s="357">
        <f t="shared" si="8"/>
        <v>11</v>
      </c>
      <c r="H124" s="357">
        <f t="shared" si="7"/>
        <v>2</v>
      </c>
    </row>
    <row r="125" spans="1:10">
      <c r="A125" s="360" t="str">
        <f t="shared" si="6"/>
        <v>11.3</v>
      </c>
      <c r="B125" s="358"/>
      <c r="C125" s="358"/>
      <c r="D125" s="357" t="str" cm="1">
        <f t="array" ref="D125">IF(H125=0,"",A125 &amp; " " &amp; INDEX($C$22:C125,ROW(D125)-H125-21) &amp; "-" &amp; C125)</f>
        <v>11.3 KIS-</v>
      </c>
      <c r="G125" s="357">
        <f t="shared" si="8"/>
        <v>11</v>
      </c>
      <c r="H125" s="357">
        <f t="shared" si="7"/>
        <v>3</v>
      </c>
    </row>
    <row r="126" spans="1:10">
      <c r="A126" s="360" t="str">
        <f t="shared" si="6"/>
        <v>11.4</v>
      </c>
      <c r="B126" s="358"/>
      <c r="C126" s="358"/>
      <c r="D126" s="357" t="str" cm="1">
        <f t="array" ref="D126">IF(H126=0,"",A126 &amp; " " &amp; INDEX($C$22:C126,ROW(D126)-H126-21) &amp; "-" &amp; C126)</f>
        <v>11.4 KIS-</v>
      </c>
      <c r="G126" s="357">
        <f t="shared" si="8"/>
        <v>11</v>
      </c>
      <c r="H126" s="357">
        <f t="shared" si="7"/>
        <v>4</v>
      </c>
    </row>
    <row r="127" spans="1:10">
      <c r="A127" s="360" t="str">
        <f t="shared" si="6"/>
        <v>11.5</v>
      </c>
      <c r="B127" s="358"/>
      <c r="C127" s="358"/>
      <c r="D127" s="357" t="str" cm="1">
        <f t="array" ref="D127">IF(H127=0,"",A127 &amp; " " &amp; INDEX($C$22:C127,ROW(D127)-H127-21) &amp; "-" &amp; C127)</f>
        <v>11.5 KIS-</v>
      </c>
      <c r="G127" s="357">
        <f t="shared" si="8"/>
        <v>11</v>
      </c>
      <c r="H127" s="357">
        <f t="shared" si="7"/>
        <v>5</v>
      </c>
    </row>
    <row r="128" spans="1:10">
      <c r="A128" s="360" t="str">
        <f t="shared" si="6"/>
        <v>11.6</v>
      </c>
      <c r="B128" s="358"/>
      <c r="C128" s="358"/>
      <c r="D128" s="357" t="str" cm="1">
        <f t="array" ref="D128">IF(H128=0,"",A128 &amp; " " &amp; INDEX($C$22:C128,ROW(D128)-H128-21) &amp; "-" &amp; C128)</f>
        <v>11.6 KIS-</v>
      </c>
      <c r="G128" s="357">
        <f t="shared" si="8"/>
        <v>11</v>
      </c>
      <c r="H128" s="357">
        <f t="shared" si="7"/>
        <v>6</v>
      </c>
    </row>
    <row r="129" spans="1:8">
      <c r="A129" s="360" t="str">
        <f t="shared" si="6"/>
        <v>11.7</v>
      </c>
      <c r="B129" s="358"/>
      <c r="C129" s="358"/>
      <c r="D129" s="357" t="str" cm="1">
        <f t="array" ref="D129">IF(H129=0,"",A129 &amp; " " &amp; INDEX($C$22:C129,ROW(D129)-H129-21) &amp; "-" &amp; C129)</f>
        <v>11.7 KIS-</v>
      </c>
      <c r="G129" s="357">
        <f t="shared" si="8"/>
        <v>11</v>
      </c>
      <c r="H129" s="357">
        <f t="shared" si="7"/>
        <v>7</v>
      </c>
    </row>
    <row r="130" spans="1:8">
      <c r="A130" s="360" t="str">
        <f t="shared" si="6"/>
        <v>11.8</v>
      </c>
      <c r="B130" s="358"/>
      <c r="C130" s="358"/>
      <c r="D130" s="357" t="str" cm="1">
        <f t="array" ref="D130">IF(H130=0,"",A130 &amp; " " &amp; INDEX($C$22:C130,ROW(D130)-H130-21) &amp; "-" &amp; C130)</f>
        <v>11.8 KIS-</v>
      </c>
      <c r="G130" s="357">
        <f t="shared" si="8"/>
        <v>11</v>
      </c>
      <c r="H130" s="357">
        <f t="shared" si="7"/>
        <v>8</v>
      </c>
    </row>
    <row r="131" spans="1:8">
      <c r="A131" s="360" t="str">
        <f t="shared" si="6"/>
        <v>11.9</v>
      </c>
      <c r="B131" s="358"/>
      <c r="C131" s="358"/>
      <c r="D131" s="357" t="str" cm="1">
        <f t="array" ref="D131">IF(H131=0,"",A131 &amp; " " &amp; INDEX($C$22:C131,ROW(D131)-H131-21) &amp; "-" &amp; C131)</f>
        <v>11.9 KIS-</v>
      </c>
      <c r="G131" s="357">
        <f t="shared" si="8"/>
        <v>11</v>
      </c>
      <c r="H131" s="357">
        <f t="shared" si="7"/>
        <v>9</v>
      </c>
    </row>
    <row r="132" spans="1:8">
      <c r="A132" s="360" t="str">
        <f t="shared" si="6"/>
        <v>12.0</v>
      </c>
      <c r="B132" s="358" t="s">
        <v>111</v>
      </c>
      <c r="C132" s="358" t="s">
        <v>112</v>
      </c>
      <c r="D132" s="357" t="str" cm="1">
        <f t="array" ref="D132">IF(H132=0,"",A132 &amp; " " &amp; INDEX($C$22:C132,ROW(D132)-H132-21) &amp; "-" &amp; C132)</f>
        <v/>
      </c>
      <c r="G132" s="357">
        <f t="shared" si="8"/>
        <v>12</v>
      </c>
      <c r="H132" s="357">
        <f t="shared" si="7"/>
        <v>0</v>
      </c>
    </row>
    <row r="133" spans="1:8">
      <c r="A133" s="360" t="str">
        <f t="shared" si="6"/>
        <v>12.1</v>
      </c>
      <c r="B133" s="358" t="s">
        <v>113</v>
      </c>
      <c r="C133" s="358" t="s">
        <v>114</v>
      </c>
      <c r="D133" s="357" t="str" cm="1">
        <f t="array" ref="D133">IF(H133=0,"",A133 &amp; " " &amp; INDEX($C$22:C133,ROW(D133)-H133-21) &amp; "-" &amp; C133)</f>
        <v>12.1 GTA-CSS</v>
      </c>
      <c r="G133" s="357">
        <f t="shared" si="8"/>
        <v>12</v>
      </c>
      <c r="H133" s="357">
        <f t="shared" si="7"/>
        <v>1</v>
      </c>
    </row>
    <row r="134" spans="1:8">
      <c r="A134" s="360" t="str">
        <f t="shared" si="6"/>
        <v>12.2</v>
      </c>
      <c r="B134" s="358" t="s">
        <v>115</v>
      </c>
      <c r="C134" s="358" t="s">
        <v>116</v>
      </c>
      <c r="D134" s="357" t="str" cm="1">
        <f t="array" ref="D134">IF(H134=0,"",A134 &amp; " " &amp; INDEX($C$22:C134,ROW(D134)-H134-21) &amp; "-" &amp; C134)</f>
        <v>12.2 GTA-NDV</v>
      </c>
      <c r="G134" s="357">
        <f t="shared" si="8"/>
        <v>12</v>
      </c>
      <c r="H134" s="357">
        <f t="shared" si="7"/>
        <v>2</v>
      </c>
    </row>
    <row r="135" spans="1:8">
      <c r="A135" s="360" t="str">
        <f t="shared" si="6"/>
        <v>12.3</v>
      </c>
      <c r="B135" s="358" t="s">
        <v>117</v>
      </c>
      <c r="C135" s="358" t="s">
        <v>118</v>
      </c>
      <c r="D135" s="357" t="str" cm="1">
        <f t="array" ref="D135">IF(H135=0,"",A135 &amp; " " &amp; INDEX($C$22:C135,ROW(D135)-H135-21) &amp; "-" &amp; C135)</f>
        <v>12.3 GTA-VAF</v>
      </c>
      <c r="G135" s="357">
        <f t="shared" si="8"/>
        <v>12</v>
      </c>
      <c r="H135" s="357">
        <f t="shared" si="7"/>
        <v>3</v>
      </c>
    </row>
    <row r="136" spans="1:8">
      <c r="A136" s="360" t="str">
        <f t="shared" si="6"/>
        <v>12.4</v>
      </c>
      <c r="B136" s="358" t="s">
        <v>119</v>
      </c>
      <c r="C136" s="358" t="s">
        <v>120</v>
      </c>
      <c r="D136" s="357" t="str" cm="1">
        <f t="array" ref="D136">IF(H136=0,"",A136 &amp; " " &amp; INDEX($C$22:C136,ROW(D136)-H136-21) &amp; "-" &amp; C136)</f>
        <v>12.4 GTA-BRH</v>
      </c>
      <c r="G136" s="357">
        <f t="shared" si="8"/>
        <v>12</v>
      </c>
      <c r="H136" s="357">
        <f t="shared" si="7"/>
        <v>4</v>
      </c>
    </row>
    <row r="137" spans="1:8">
      <c r="A137" s="360" t="str">
        <f t="shared" si="6"/>
        <v>12.5</v>
      </c>
      <c r="B137" s="358" t="s">
        <v>121</v>
      </c>
      <c r="C137" s="358" t="s">
        <v>122</v>
      </c>
      <c r="D137" s="357" t="str" cm="1">
        <f t="array" ref="D137">IF(H137=0,"",A137 &amp; " " &amp; INDEX($C$22:C137,ROW(D137)-H137-21) &amp; "-" &amp; C137)</f>
        <v>12.5 GTA-SPG</v>
      </c>
      <c r="G137" s="357">
        <f t="shared" si="8"/>
        <v>12</v>
      </c>
      <c r="H137" s="357">
        <f t="shared" si="7"/>
        <v>5</v>
      </c>
    </row>
    <row r="138" spans="1:8">
      <c r="A138" s="360" t="str">
        <f t="shared" si="6"/>
        <v>12.6</v>
      </c>
      <c r="B138" s="358"/>
      <c r="C138" s="358"/>
      <c r="D138" s="357" t="str" cm="1">
        <f t="array" ref="D138">IF(H138=0,"",A138 &amp; " " &amp; INDEX($C$22:C138,ROW(D138)-H138-21) &amp; "-" &amp; C138)</f>
        <v>12.6 GTA-</v>
      </c>
      <c r="G138" s="357">
        <f t="shared" si="8"/>
        <v>12</v>
      </c>
      <c r="H138" s="357">
        <f t="shared" si="7"/>
        <v>6</v>
      </c>
    </row>
    <row r="139" spans="1:8">
      <c r="A139" s="360" t="str">
        <f t="shared" si="6"/>
        <v>12.7</v>
      </c>
      <c r="B139" s="358"/>
      <c r="C139" s="358"/>
      <c r="D139" s="357" t="str" cm="1">
        <f t="array" ref="D139">IF(H139=0,"",A139 &amp; " " &amp; INDEX($C$22:C139,ROW(D139)-H139-21) &amp; "-" &amp; C139)</f>
        <v>12.7 GTA-</v>
      </c>
      <c r="G139" s="357">
        <f t="shared" si="8"/>
        <v>12</v>
      </c>
      <c r="H139" s="357">
        <f t="shared" si="7"/>
        <v>7</v>
      </c>
    </row>
    <row r="140" spans="1:8">
      <c r="A140" s="360" t="str">
        <f t="shared" si="6"/>
        <v>12.8</v>
      </c>
      <c r="B140" s="358"/>
      <c r="C140" s="358"/>
      <c r="D140" s="357" t="str" cm="1">
        <f t="array" ref="D140">IF(H140=0,"",A140 &amp; " " &amp; INDEX($C$22:C140,ROW(D140)-H140-21) &amp; "-" &amp; C140)</f>
        <v>12.8 GTA-</v>
      </c>
      <c r="G140" s="357">
        <f t="shared" si="8"/>
        <v>12</v>
      </c>
      <c r="H140" s="357">
        <f t="shared" si="7"/>
        <v>8</v>
      </c>
    </row>
    <row r="141" spans="1:8">
      <c r="A141" s="360" t="str">
        <f t="shared" si="6"/>
        <v>12.9</v>
      </c>
      <c r="B141" s="358"/>
      <c r="C141" s="358"/>
      <c r="D141" s="357" t="str" cm="1">
        <f t="array" ref="D141">IF(H141=0,"",A141 &amp; " " &amp; INDEX($C$22:C141,ROW(D141)-H141-21) &amp; "-" &amp; C141)</f>
        <v>12.9 GTA-</v>
      </c>
      <c r="G141" s="357">
        <f t="shared" si="8"/>
        <v>12</v>
      </c>
      <c r="H141" s="357">
        <f t="shared" si="7"/>
        <v>9</v>
      </c>
    </row>
    <row r="142" spans="1:8">
      <c r="A142" s="360" t="str">
        <f t="shared" si="6"/>
        <v>13.0</v>
      </c>
      <c r="B142" s="358" t="s">
        <v>123</v>
      </c>
      <c r="C142" s="358" t="s">
        <v>124</v>
      </c>
      <c r="D142" s="357" t="str" cm="1">
        <f t="array" ref="D142">IF(H142=0,"",A142 &amp; " " &amp; INDEX($C$22:C142,ROW(D142)-H142-21) &amp; "-" &amp; C142)</f>
        <v/>
      </c>
      <c r="G142" s="357">
        <f t="shared" si="8"/>
        <v>13</v>
      </c>
      <c r="H142" s="357">
        <f t="shared" si="7"/>
        <v>0</v>
      </c>
    </row>
    <row r="143" spans="1:8">
      <c r="A143" s="360" t="str">
        <f t="shared" si="6"/>
        <v>13.1</v>
      </c>
      <c r="B143" s="358" t="s">
        <v>125</v>
      </c>
      <c r="C143" s="358" t="s">
        <v>126</v>
      </c>
      <c r="D143" s="357" t="str" cm="1">
        <f t="array" ref="D143">IF(H143=0,"",A143 &amp; " " &amp; INDEX($C$22:C143,ROW(D143)-H143-21) &amp; "-" &amp; C143)</f>
        <v>13.1 IKD-SSI</v>
      </c>
      <c r="G143" s="357">
        <f t="shared" si="8"/>
        <v>13</v>
      </c>
      <c r="H143" s="357">
        <f t="shared" si="7"/>
        <v>1</v>
      </c>
    </row>
    <row r="144" spans="1:8">
      <c r="A144" s="360" t="str">
        <f t="shared" si="6"/>
        <v>13.2</v>
      </c>
      <c r="B144" s="358" t="s">
        <v>127</v>
      </c>
      <c r="C144" s="358" t="s">
        <v>128</v>
      </c>
      <c r="D144" s="357" t="str" cm="1">
        <f t="array" ref="D144">IF(H144=0,"",A144 &amp; " " &amp; INDEX($C$22:C144,ROW(D144)-H144-21) &amp; "-" &amp; C144)</f>
        <v>13.2 IKD-SSE</v>
      </c>
      <c r="G144" s="357">
        <f t="shared" si="8"/>
        <v>13</v>
      </c>
      <c r="H144" s="357">
        <f t="shared" si="7"/>
        <v>2</v>
      </c>
    </row>
    <row r="145" spans="1:8">
      <c r="A145" s="360" t="str">
        <f t="shared" si="6"/>
        <v>13.3</v>
      </c>
      <c r="B145" s="358"/>
      <c r="C145" s="358" t="s">
        <v>129</v>
      </c>
      <c r="D145" s="357" t="str" cm="1">
        <f t="array" ref="D145">IF(H145=0,"",A145 &amp; " " &amp; INDEX($C$22:C145,ROW(D145)-H145-21) &amp; "-" &amp; C145)</f>
        <v>13.3 IKD-RPT</v>
      </c>
      <c r="G145" s="357">
        <f t="shared" si="8"/>
        <v>13</v>
      </c>
      <c r="H145" s="357">
        <f t="shared" si="7"/>
        <v>3</v>
      </c>
    </row>
    <row r="146" spans="1:8">
      <c r="A146" s="360" t="str">
        <f t="shared" si="6"/>
        <v>13.4</v>
      </c>
      <c r="B146" s="358" t="s">
        <v>130</v>
      </c>
      <c r="C146" s="358" t="s">
        <v>131</v>
      </c>
      <c r="D146" s="357" t="str" cm="1">
        <f t="array" ref="D146">IF(H146=0,"",A146 &amp; " " &amp; INDEX($C$22:C146,ROW(D146)-H146-21) &amp; "-" &amp; C146)</f>
        <v>13.4 IKD-PRA</v>
      </c>
      <c r="G146" s="357">
        <f t="shared" si="8"/>
        <v>13</v>
      </c>
      <c r="H146" s="357">
        <f t="shared" si="7"/>
        <v>4</v>
      </c>
    </row>
    <row r="147" spans="1:8">
      <c r="A147" s="360" t="str">
        <f t="shared" si="6"/>
        <v>13.5</v>
      </c>
      <c r="B147" s="358" t="s">
        <v>132</v>
      </c>
      <c r="C147" s="358" t="s">
        <v>133</v>
      </c>
      <c r="D147" s="357" t="str" cm="1">
        <f t="array" ref="D147">IF(H147=0,"",A147 &amp; " " &amp; INDEX($C$22:C147,ROW(D147)-H147-21) &amp; "-" &amp; C147)</f>
        <v>13.5 IKD-DIE</v>
      </c>
      <c r="G147" s="357">
        <f t="shared" si="8"/>
        <v>13</v>
      </c>
      <c r="H147" s="357">
        <f t="shared" si="7"/>
        <v>5</v>
      </c>
    </row>
    <row r="148" spans="1:8">
      <c r="A148" s="360" t="str">
        <f t="shared" si="6"/>
        <v>13.6</v>
      </c>
      <c r="B148" s="358" t="s">
        <v>134</v>
      </c>
      <c r="C148" s="358" t="s">
        <v>134</v>
      </c>
      <c r="D148" s="357" t="str" cm="1">
        <f t="array" ref="D148">IF(H148=0,"",A148 &amp; " " &amp; INDEX($C$22:C148,ROW(D148)-H148-21) &amp; "-" &amp; C148)</f>
        <v>13.6 IKD-IHE</v>
      </c>
      <c r="G148" s="357">
        <f t="shared" si="8"/>
        <v>13</v>
      </c>
      <c r="H148" s="357">
        <f t="shared" si="7"/>
        <v>6</v>
      </c>
    </row>
    <row r="149" spans="1:8">
      <c r="A149" s="360" t="str">
        <f t="shared" si="6"/>
        <v>13.7</v>
      </c>
      <c r="B149" s="358" t="s">
        <v>135</v>
      </c>
      <c r="C149" s="358" t="s">
        <v>136</v>
      </c>
      <c r="D149" s="357" t="str" cm="1">
        <f t="array" ref="D149">IF(H149=0,"",A149 &amp; " " &amp; INDEX($C$22:C149,ROW(D149)-H149-21) &amp; "-" &amp; C149)</f>
        <v>13.7 IKD-FHR</v>
      </c>
      <c r="G149" s="357">
        <f t="shared" si="8"/>
        <v>13</v>
      </c>
      <c r="H149" s="357">
        <f t="shared" si="7"/>
        <v>7</v>
      </c>
    </row>
    <row r="150" spans="1:8">
      <c r="A150" s="360" t="str">
        <f t="shared" si="6"/>
        <v>13.8</v>
      </c>
      <c r="B150" s="358" t="s">
        <v>137</v>
      </c>
      <c r="C150" s="358" t="s">
        <v>137</v>
      </c>
      <c r="D150" s="357" t="str" cm="1">
        <f t="array" ref="D150">IF(H150=0,"",A150 &amp; " " &amp; INDEX($C$22:C150,ROW(D150)-H150-21) &amp; "-" &amp; C150)</f>
        <v>13.8 IKD-</v>
      </c>
      <c r="G150" s="357">
        <f t="shared" si="8"/>
        <v>13</v>
      </c>
      <c r="H150" s="357">
        <f t="shared" si="7"/>
        <v>8</v>
      </c>
    </row>
    <row r="151" spans="1:8">
      <c r="A151" s="360" t="str">
        <f t="shared" ref="A151:A214" si="9">$G151&amp;"."&amp;$H151</f>
        <v>13.9</v>
      </c>
      <c r="B151" s="358" t="s">
        <v>138</v>
      </c>
      <c r="C151" s="358" t="s">
        <v>139</v>
      </c>
      <c r="D151" s="357" t="str" cm="1">
        <f t="array" ref="D151">IF(H151=0,"",A151 &amp; " " &amp; INDEX($C$22:C151,ROW(D151)-H151-21) &amp; "-" &amp; C151)</f>
        <v>13.9 IKD-MIG</v>
      </c>
      <c r="G151" s="357">
        <f t="shared" si="8"/>
        <v>13</v>
      </c>
      <c r="H151" s="357">
        <f t="shared" ref="H151:H214" si="10">IF(H150=9,0,H150+1)</f>
        <v>9</v>
      </c>
    </row>
    <row r="152" spans="1:8">
      <c r="A152" s="360" t="str">
        <f t="shared" si="9"/>
        <v>14.0</v>
      </c>
      <c r="B152" s="358" t="s">
        <v>140</v>
      </c>
      <c r="C152" s="358" t="s">
        <v>141</v>
      </c>
      <c r="D152" s="357" t="str" cm="1">
        <f t="array" ref="D152">IF(H152=0,"",A152 &amp; " " &amp; INDEX($C$22:C152,ROW(D152)-H152-21) &amp; "-" &amp; C152)</f>
        <v/>
      </c>
      <c r="G152" s="357">
        <f t="shared" si="8"/>
        <v>14</v>
      </c>
      <c r="H152" s="357">
        <f t="shared" si="10"/>
        <v>0</v>
      </c>
    </row>
    <row r="153" spans="1:8">
      <c r="A153" s="360" t="str">
        <f t="shared" si="9"/>
        <v>14.1</v>
      </c>
      <c r="B153" s="358" t="s">
        <v>142</v>
      </c>
      <c r="C153" s="358" t="s">
        <v>143</v>
      </c>
      <c r="D153" s="357" t="str" cm="1">
        <f t="array" ref="D153">IF(H153=0,"",A153 &amp; " " &amp; INDEX($C$22:C153,ROW(D153)-H153-21) &amp; "-" &amp; C153)</f>
        <v>14.1 ADB-ARC</v>
      </c>
      <c r="G153" s="357">
        <f t="shared" si="8"/>
        <v>14</v>
      </c>
      <c r="H153" s="357">
        <f t="shared" si="10"/>
        <v>1</v>
      </c>
    </row>
    <row r="154" spans="1:8">
      <c r="A154" s="360" t="str">
        <f t="shared" si="9"/>
        <v>14.2</v>
      </c>
      <c r="B154" s="358" t="s">
        <v>144</v>
      </c>
      <c r="C154" s="358" t="s">
        <v>145</v>
      </c>
      <c r="D154" s="357" t="str" cm="1">
        <f t="array" ref="D154">IF(H154=0,"",A154 &amp; " " &amp; INDEX($C$22:C154,ROW(D154)-H154-21) &amp; "-" &amp; C154)</f>
        <v>14.2 ADB-WKF</v>
      </c>
      <c r="G154" s="357">
        <f t="shared" si="8"/>
        <v>14</v>
      </c>
      <c r="H154" s="357">
        <f t="shared" si="10"/>
        <v>2</v>
      </c>
    </row>
    <row r="155" spans="1:8">
      <c r="A155" s="360" t="str">
        <f t="shared" si="9"/>
        <v>14.3</v>
      </c>
      <c r="B155" s="358" t="s">
        <v>146</v>
      </c>
      <c r="C155" s="358" t="s">
        <v>147</v>
      </c>
      <c r="D155" s="357" t="str" cm="1">
        <f t="array" ref="D155">IF(H155=0,"",A155 &amp; " " &amp; INDEX($C$22:C155,ROW(D155)-H155-21) &amp; "-" &amp; C155)</f>
        <v>14.3 ADB-VIW</v>
      </c>
      <c r="G155" s="357">
        <f t="shared" si="8"/>
        <v>14</v>
      </c>
      <c r="H155" s="357">
        <f t="shared" si="10"/>
        <v>3</v>
      </c>
    </row>
    <row r="156" spans="1:8">
      <c r="A156" s="360" t="str">
        <f t="shared" si="9"/>
        <v>14.4</v>
      </c>
      <c r="B156" s="358" t="s">
        <v>137</v>
      </c>
      <c r="C156" s="358" t="s">
        <v>137</v>
      </c>
      <c r="D156" s="357" t="str" cm="1">
        <f t="array" ref="D156">IF(H156=0,"",A156 &amp; " " &amp; INDEX($C$22:C156,ROW(D156)-H156-21) &amp; "-" &amp; C156)</f>
        <v>14.4 ADB-</v>
      </c>
      <c r="G156" s="357">
        <f t="shared" si="8"/>
        <v>14</v>
      </c>
      <c r="H156" s="357">
        <f t="shared" si="10"/>
        <v>4</v>
      </c>
    </row>
    <row r="157" spans="1:8">
      <c r="A157" s="360" t="str">
        <f t="shared" si="9"/>
        <v>14.5</v>
      </c>
      <c r="B157" s="358" t="s">
        <v>137</v>
      </c>
      <c r="C157" s="358" t="s">
        <v>137</v>
      </c>
      <c r="D157" s="357" t="str" cm="1">
        <f t="array" ref="D157">IF(H157=0,"",A157 &amp; " " &amp; INDEX($C$22:C157,ROW(D157)-H157-21) &amp; "-" &amp; C157)</f>
        <v>14.5 ADB-</v>
      </c>
      <c r="G157" s="357">
        <f t="shared" si="8"/>
        <v>14</v>
      </c>
      <c r="H157" s="357">
        <f t="shared" si="10"/>
        <v>5</v>
      </c>
    </row>
    <row r="158" spans="1:8">
      <c r="A158" s="360" t="str">
        <f t="shared" si="9"/>
        <v>14.6</v>
      </c>
      <c r="B158" s="358" t="s">
        <v>137</v>
      </c>
      <c r="C158" s="358" t="s">
        <v>137</v>
      </c>
      <c r="D158" s="357" t="str" cm="1">
        <f t="array" ref="D158">IF(H158=0,"",A158 &amp; " " &amp; INDEX($C$22:C158,ROW(D158)-H158-21) &amp; "-" &amp; C158)</f>
        <v>14.6 ADB-</v>
      </c>
      <c r="G158" s="357">
        <f t="shared" si="8"/>
        <v>14</v>
      </c>
      <c r="H158" s="357">
        <f t="shared" si="10"/>
        <v>6</v>
      </c>
    </row>
    <row r="159" spans="1:8">
      <c r="A159" s="360" t="str">
        <f t="shared" si="9"/>
        <v>14.7</v>
      </c>
      <c r="B159" s="358" t="s">
        <v>137</v>
      </c>
      <c r="C159" s="358" t="s">
        <v>137</v>
      </c>
      <c r="D159" s="357" t="str" cm="1">
        <f t="array" ref="D159">IF(H159=0,"",A159 &amp; " " &amp; INDEX($C$22:C159,ROW(D159)-H159-21) &amp; "-" &amp; C159)</f>
        <v>14.7 ADB-</v>
      </c>
      <c r="G159" s="357">
        <f t="shared" si="8"/>
        <v>14</v>
      </c>
      <c r="H159" s="357">
        <f t="shared" si="10"/>
        <v>7</v>
      </c>
    </row>
    <row r="160" spans="1:8">
      <c r="A160" s="360" t="str">
        <f t="shared" si="9"/>
        <v>14.8</v>
      </c>
      <c r="B160" s="358" t="s">
        <v>137</v>
      </c>
      <c r="C160" s="358" t="s">
        <v>137</v>
      </c>
      <c r="D160" s="357" t="str" cm="1">
        <f t="array" ref="D160">IF(H160=0,"",A160 &amp; " " &amp; INDEX($C$22:C160,ROW(D160)-H160-21) &amp; "-" &amp; C160)</f>
        <v>14.8 ADB-</v>
      </c>
      <c r="G160" s="357">
        <f t="shared" si="8"/>
        <v>14</v>
      </c>
      <c r="H160" s="357">
        <f t="shared" si="10"/>
        <v>8</v>
      </c>
    </row>
    <row r="161" spans="1:8">
      <c r="A161" s="360" t="str">
        <f t="shared" si="9"/>
        <v>14.9</v>
      </c>
      <c r="B161" s="358" t="s">
        <v>137</v>
      </c>
      <c r="C161" s="358" t="s">
        <v>137</v>
      </c>
      <c r="D161" s="357" t="str" cm="1">
        <f t="array" ref="D161">IF(H161=0,"",A161 &amp; " " &amp; INDEX($C$22:C161,ROW(D161)-H161-21) &amp; "-" &amp; C161)</f>
        <v>14.9 ADB-</v>
      </c>
      <c r="G161" s="357">
        <f t="shared" ref="G161:G224" si="11">IF(H161=0,G160+1,G160)</f>
        <v>14</v>
      </c>
      <c r="H161" s="357">
        <f t="shared" si="10"/>
        <v>9</v>
      </c>
    </row>
    <row r="162" spans="1:8">
      <c r="A162" s="360" t="str">
        <f t="shared" si="9"/>
        <v>15.0</v>
      </c>
      <c r="B162" s="358" t="s">
        <v>148</v>
      </c>
      <c r="C162" s="358" t="s">
        <v>149</v>
      </c>
      <c r="D162" s="357" t="str" cm="1">
        <f t="array" ref="D162">IF(H162=0,"",A162 &amp; " " &amp; INDEX($C$22:C162,ROW(D162)-H162-21) &amp; "-" &amp; C162)</f>
        <v/>
      </c>
      <c r="G162" s="357">
        <f t="shared" si="11"/>
        <v>15</v>
      </c>
      <c r="H162" s="357">
        <f t="shared" si="10"/>
        <v>0</v>
      </c>
    </row>
    <row r="163" spans="1:8">
      <c r="A163" s="360" t="str">
        <f t="shared" si="9"/>
        <v>15.1</v>
      </c>
      <c r="B163" s="358" t="s">
        <v>150</v>
      </c>
      <c r="C163" s="358" t="s">
        <v>151</v>
      </c>
      <c r="D163" s="357" t="str" cm="1">
        <f t="array" ref="D163">IF(H163=0,"",A163 &amp; " " &amp; INDEX($C$22:C163,ROW(D163)-H163-21) &amp; "-" &amp; C163)</f>
        <v>15.1 KAF-FKT</v>
      </c>
      <c r="G163" s="357">
        <f t="shared" si="11"/>
        <v>15</v>
      </c>
      <c r="H163" s="357">
        <f t="shared" si="10"/>
        <v>1</v>
      </c>
    </row>
    <row r="164" spans="1:8">
      <c r="A164" s="360" t="str">
        <f t="shared" si="9"/>
        <v>15.2</v>
      </c>
      <c r="B164" s="358" t="s">
        <v>152</v>
      </c>
      <c r="C164" s="358" t="s">
        <v>134</v>
      </c>
      <c r="D164" s="357" t="str" cm="1">
        <f t="array" ref="D164">IF(H164=0,"",A164 &amp; " " &amp; INDEX($C$22:C164,ROW(D164)-H164-21) &amp; "-" &amp; C164)</f>
        <v>15.2 KAF-IHE</v>
      </c>
      <c r="G164" s="357">
        <f t="shared" si="11"/>
        <v>15</v>
      </c>
      <c r="H164" s="357">
        <f t="shared" si="10"/>
        <v>2</v>
      </c>
    </row>
    <row r="165" spans="1:8">
      <c r="A165" s="360" t="str">
        <f t="shared" si="9"/>
        <v>15.3</v>
      </c>
      <c r="B165" s="358" t="s">
        <v>153</v>
      </c>
      <c r="C165" s="358" t="s">
        <v>147</v>
      </c>
      <c r="D165" s="357" t="str" cm="1">
        <f t="array" ref="D165">IF(H165=0,"",A165 &amp; " " &amp; INDEX($C$22:C165,ROW(D165)-H165-21) &amp; "-" &amp; C165)</f>
        <v>15.3 KAF-VIW</v>
      </c>
      <c r="G165" s="357">
        <f t="shared" si="11"/>
        <v>15</v>
      </c>
      <c r="H165" s="357">
        <f t="shared" si="10"/>
        <v>3</v>
      </c>
    </row>
    <row r="166" spans="1:8">
      <c r="A166" s="360" t="str">
        <f t="shared" si="9"/>
        <v>15.4</v>
      </c>
      <c r="B166" s="358" t="s">
        <v>137</v>
      </c>
      <c r="C166" s="358" t="s">
        <v>137</v>
      </c>
      <c r="D166" s="357" t="str" cm="1">
        <f t="array" ref="D166">IF(H166=0,"",A166 &amp; " " &amp; INDEX($C$22:C166,ROW(D166)-H166-21) &amp; "-" &amp; C166)</f>
        <v>15.4 KAF-</v>
      </c>
      <c r="G166" s="357">
        <f t="shared" si="11"/>
        <v>15</v>
      </c>
      <c r="H166" s="357">
        <f t="shared" si="10"/>
        <v>4</v>
      </c>
    </row>
    <row r="167" spans="1:8">
      <c r="A167" s="360" t="str">
        <f t="shared" si="9"/>
        <v>15.5</v>
      </c>
      <c r="B167" s="358" t="s">
        <v>137</v>
      </c>
      <c r="C167" s="358" t="s">
        <v>137</v>
      </c>
      <c r="D167" s="357" t="str" cm="1">
        <f t="array" ref="D167">IF(H167=0,"",A167 &amp; " " &amp; INDEX($C$22:C167,ROW(D167)-H167-21) &amp; "-" &amp; C167)</f>
        <v>15.5 KAF-</v>
      </c>
      <c r="G167" s="357">
        <f t="shared" si="11"/>
        <v>15</v>
      </c>
      <c r="H167" s="357">
        <f t="shared" si="10"/>
        <v>5</v>
      </c>
    </row>
    <row r="168" spans="1:8">
      <c r="A168" s="360" t="str">
        <f t="shared" si="9"/>
        <v>15.6</v>
      </c>
      <c r="B168" s="358" t="s">
        <v>137</v>
      </c>
      <c r="C168" s="358" t="s">
        <v>137</v>
      </c>
      <c r="D168" s="357" t="str" cm="1">
        <f t="array" ref="D168">IF(H168=0,"",A168 &amp; " " &amp; INDEX($C$22:C168,ROW(D168)-H168-21) &amp; "-" &amp; C168)</f>
        <v>15.6 KAF-</v>
      </c>
      <c r="G168" s="357">
        <f t="shared" si="11"/>
        <v>15</v>
      </c>
      <c r="H168" s="357">
        <f t="shared" si="10"/>
        <v>6</v>
      </c>
    </row>
    <row r="169" spans="1:8">
      <c r="A169" s="360" t="str">
        <f t="shared" si="9"/>
        <v>15.7</v>
      </c>
      <c r="B169" s="358" t="s">
        <v>137</v>
      </c>
      <c r="C169" s="358" t="s">
        <v>137</v>
      </c>
      <c r="D169" s="357" t="str" cm="1">
        <f t="array" ref="D169">IF(H169=0,"",A169 &amp; " " &amp; INDEX($C$22:C169,ROW(D169)-H169-21) &amp; "-" &amp; C169)</f>
        <v>15.7 KAF-</v>
      </c>
      <c r="G169" s="357">
        <f t="shared" si="11"/>
        <v>15</v>
      </c>
      <c r="H169" s="357">
        <f t="shared" si="10"/>
        <v>7</v>
      </c>
    </row>
    <row r="170" spans="1:8">
      <c r="A170" s="360" t="str">
        <f t="shared" si="9"/>
        <v>15.8</v>
      </c>
      <c r="B170" s="358" t="s">
        <v>137</v>
      </c>
      <c r="C170" s="358" t="s">
        <v>137</v>
      </c>
      <c r="D170" s="357" t="str" cm="1">
        <f t="array" ref="D170">IF(H170=0,"",A170 &amp; " " &amp; INDEX($C$22:C170,ROW(D170)-H170-21) &amp; "-" &amp; C170)</f>
        <v>15.8 KAF-</v>
      </c>
      <c r="G170" s="357">
        <f t="shared" si="11"/>
        <v>15</v>
      </c>
      <c r="H170" s="357">
        <f t="shared" si="10"/>
        <v>8</v>
      </c>
    </row>
    <row r="171" spans="1:8">
      <c r="A171" s="360" t="str">
        <f t="shared" si="9"/>
        <v>15.9</v>
      </c>
      <c r="B171" s="358" t="s">
        <v>137</v>
      </c>
      <c r="C171" s="358" t="s">
        <v>137</v>
      </c>
      <c r="D171" s="357" t="str" cm="1">
        <f t="array" ref="D171">IF(H171=0,"",A171 &amp; " " &amp; INDEX($C$22:C171,ROW(D171)-H171-21) &amp; "-" &amp; C171)</f>
        <v>15.9 KAF-</v>
      </c>
      <c r="G171" s="357">
        <f t="shared" si="11"/>
        <v>15</v>
      </c>
      <c r="H171" s="357">
        <f t="shared" si="10"/>
        <v>9</v>
      </c>
    </row>
    <row r="172" spans="1:8">
      <c r="A172" s="360" t="str">
        <f t="shared" si="9"/>
        <v>16.0</v>
      </c>
      <c r="B172" s="358" t="s">
        <v>154</v>
      </c>
      <c r="C172" s="358" t="s">
        <v>155</v>
      </c>
      <c r="D172" s="357" t="str" cm="1">
        <f t="array" ref="D172">IF(H172=0,"",A172 &amp; " " &amp; INDEX($C$22:C172,ROW(D172)-H172-21) &amp; "-" &amp; C172)</f>
        <v/>
      </c>
      <c r="G172" s="357">
        <f t="shared" si="11"/>
        <v>16</v>
      </c>
      <c r="H172" s="357">
        <f t="shared" si="10"/>
        <v>0</v>
      </c>
    </row>
    <row r="173" spans="1:8">
      <c r="A173" s="360" t="str">
        <f t="shared" si="9"/>
        <v>16.1</v>
      </c>
      <c r="B173" s="358" t="s">
        <v>156</v>
      </c>
      <c r="C173" s="358" t="s">
        <v>151</v>
      </c>
      <c r="D173" s="357" t="str" cm="1">
        <f t="array" ref="D173">IF(H173=0,"",A173 &amp; " " &amp; INDEX($C$22:C173,ROW(D173)-H173-21) &amp; "-" &amp; C173)</f>
        <v>16.1 AAF-FKT</v>
      </c>
      <c r="G173" s="357">
        <f t="shared" si="11"/>
        <v>16</v>
      </c>
      <c r="H173" s="357">
        <f t="shared" si="10"/>
        <v>1</v>
      </c>
    </row>
    <row r="174" spans="1:8">
      <c r="A174" s="360" t="str">
        <f t="shared" si="9"/>
        <v>16.2</v>
      </c>
      <c r="B174" s="358" t="s">
        <v>157</v>
      </c>
      <c r="C174" s="358" t="s">
        <v>158</v>
      </c>
      <c r="D174" s="357" t="str" cm="1">
        <f t="array" ref="D174">IF(H174=0,"",A174 &amp; " " &amp; INDEX($C$22:C174,ROW(D174)-H174-21) &amp; "-" &amp; C174)</f>
        <v>16.2 AAF-VVA</v>
      </c>
      <c r="G174" s="357">
        <f t="shared" si="11"/>
        <v>16</v>
      </c>
      <c r="H174" s="357">
        <f t="shared" si="10"/>
        <v>2</v>
      </c>
    </row>
    <row r="175" spans="1:8">
      <c r="A175" s="360" t="str">
        <f t="shared" si="9"/>
        <v>16.3</v>
      </c>
      <c r="B175" s="358" t="s">
        <v>159</v>
      </c>
      <c r="C175" s="358" t="s">
        <v>160</v>
      </c>
      <c r="D175" s="357" t="str" cm="1">
        <f t="array" ref="D175">IF(H175=0,"",A175 &amp; " " &amp; INDEX($C$22:C175,ROW(D175)-H175-21) &amp; "-" &amp; C175)</f>
        <v>16.3 AAF-DRV</v>
      </c>
      <c r="G175" s="357">
        <f t="shared" si="11"/>
        <v>16</v>
      </c>
      <c r="H175" s="357">
        <f t="shared" si="10"/>
        <v>3</v>
      </c>
    </row>
    <row r="176" spans="1:8">
      <c r="A176" s="360" t="str">
        <f t="shared" si="9"/>
        <v>16.4</v>
      </c>
      <c r="B176" s="358" t="s">
        <v>161</v>
      </c>
      <c r="C176" s="358" t="s">
        <v>162</v>
      </c>
      <c r="D176" s="357" t="str" cm="1">
        <f t="array" ref="D176">IF(H176=0,"",A176 &amp; " " &amp; INDEX($C$22:C176,ROW(D176)-H176-21) &amp; "-" &amp; C176)</f>
        <v>16.4 AAF-EMA</v>
      </c>
      <c r="G176" s="357">
        <f t="shared" si="11"/>
        <v>16</v>
      </c>
      <c r="H176" s="357">
        <f t="shared" si="10"/>
        <v>4</v>
      </c>
    </row>
    <row r="177" spans="1:8">
      <c r="A177" s="360" t="str">
        <f t="shared" si="9"/>
        <v>16.5</v>
      </c>
      <c r="B177" s="358" t="s">
        <v>163</v>
      </c>
      <c r="C177" s="358" t="s">
        <v>164</v>
      </c>
      <c r="D177" s="357" t="str" cm="1">
        <f t="array" ref="D177">IF(H177=0,"",A177 &amp; " " &amp; INDEX($C$22:C177,ROW(D177)-H177-21) &amp; "-" &amp; C177)</f>
        <v>16.5 AAF-DPE</v>
      </c>
      <c r="G177" s="357">
        <f t="shared" si="11"/>
        <v>16</v>
      </c>
      <c r="H177" s="357">
        <f t="shared" si="10"/>
        <v>5</v>
      </c>
    </row>
    <row r="178" spans="1:8">
      <c r="A178" s="360" t="str">
        <f t="shared" si="9"/>
        <v>16.6</v>
      </c>
      <c r="B178" s="358" t="s">
        <v>165</v>
      </c>
      <c r="C178" s="358" t="s">
        <v>166</v>
      </c>
      <c r="D178" s="357" t="str" cm="1">
        <f t="array" ref="D178">IF(H178=0,"",A178 &amp; " " &amp; INDEX($C$22:C178,ROW(D178)-H178-21) &amp; "-" &amp; C178)</f>
        <v>16.6 AAF-PAA</v>
      </c>
      <c r="G178" s="357">
        <f t="shared" si="11"/>
        <v>16</v>
      </c>
      <c r="H178" s="357">
        <f t="shared" si="10"/>
        <v>6</v>
      </c>
    </row>
    <row r="179" spans="1:8">
      <c r="A179" s="360" t="str">
        <f t="shared" si="9"/>
        <v>16.7</v>
      </c>
      <c r="B179" s="358" t="s">
        <v>137</v>
      </c>
      <c r="C179" s="358" t="s">
        <v>137</v>
      </c>
      <c r="D179" s="357" t="str" cm="1">
        <f t="array" ref="D179">IF(H179=0,"",A179 &amp; " " &amp; INDEX($C$22:C179,ROW(D179)-H179-21) &amp; "-" &amp; C179)</f>
        <v>16.7 AAF-</v>
      </c>
      <c r="G179" s="357">
        <f t="shared" si="11"/>
        <v>16</v>
      </c>
      <c r="H179" s="357">
        <f t="shared" si="10"/>
        <v>7</v>
      </c>
    </row>
    <row r="180" spans="1:8">
      <c r="A180" s="360" t="str">
        <f t="shared" si="9"/>
        <v>16.8</v>
      </c>
      <c r="B180" s="358" t="s">
        <v>137</v>
      </c>
      <c r="C180" s="358" t="s">
        <v>137</v>
      </c>
      <c r="D180" s="357" t="str" cm="1">
        <f t="array" ref="D180">IF(H180=0,"",A180 &amp; " " &amp; INDEX($C$22:C180,ROW(D180)-H180-21) &amp; "-" &amp; C180)</f>
        <v>16.8 AAF-</v>
      </c>
      <c r="G180" s="357">
        <f t="shared" si="11"/>
        <v>16</v>
      </c>
      <c r="H180" s="357">
        <f t="shared" si="10"/>
        <v>8</v>
      </c>
    </row>
    <row r="181" spans="1:8">
      <c r="A181" s="360" t="str">
        <f t="shared" si="9"/>
        <v>16.9</v>
      </c>
      <c r="B181" s="358" t="s">
        <v>137</v>
      </c>
      <c r="C181" s="358" t="s">
        <v>137</v>
      </c>
      <c r="D181" s="357" t="str" cm="1">
        <f t="array" ref="D181">IF(H181=0,"",A181 &amp; " " &amp; INDEX($C$22:C181,ROW(D181)-H181-21) &amp; "-" &amp; C181)</f>
        <v>16.9 AAF-</v>
      </c>
      <c r="G181" s="357">
        <f t="shared" si="11"/>
        <v>16</v>
      </c>
      <c r="H181" s="357">
        <f t="shared" si="10"/>
        <v>9</v>
      </c>
    </row>
    <row r="182" spans="1:8">
      <c r="A182" s="360" t="str">
        <f t="shared" si="9"/>
        <v>17.0</v>
      </c>
      <c r="B182" s="358" t="s">
        <v>167</v>
      </c>
      <c r="C182" s="358" t="s">
        <v>168</v>
      </c>
      <c r="D182" s="357" t="str" cm="1">
        <f t="array" ref="D182">IF(H182=0,"",A182 &amp; " " &amp; INDEX($C$22:C182,ROW(D182)-H182-21) &amp; "-" &amp; C182)</f>
        <v/>
      </c>
      <c r="G182" s="357">
        <f t="shared" si="11"/>
        <v>17</v>
      </c>
      <c r="H182" s="357">
        <f t="shared" si="10"/>
        <v>0</v>
      </c>
    </row>
    <row r="183" spans="1:8">
      <c r="A183" s="360" t="str">
        <f t="shared" si="9"/>
        <v>17.1</v>
      </c>
      <c r="B183" s="358" t="s">
        <v>169</v>
      </c>
      <c r="C183" s="358" t="s">
        <v>170</v>
      </c>
      <c r="D183" s="357" t="str" cm="1">
        <f t="array" ref="D183">IF(H183=0,"",A183 &amp; " " &amp; INDEX($C$22:C183,ROW(D183)-H183-21) &amp; "-" &amp; C183)</f>
        <v>17.1 DIK-BAS</v>
      </c>
      <c r="G183" s="357">
        <f t="shared" si="11"/>
        <v>17</v>
      </c>
      <c r="H183" s="357">
        <f t="shared" si="10"/>
        <v>1</v>
      </c>
    </row>
    <row r="184" spans="1:8">
      <c r="A184" s="360" t="str">
        <f t="shared" si="9"/>
        <v>17.2</v>
      </c>
      <c r="B184" s="358" t="s">
        <v>171</v>
      </c>
      <c r="C184" s="358" t="s">
        <v>172</v>
      </c>
      <c r="D184" s="357" t="str" cm="1">
        <f t="array" ref="D184">IF(H184=0,"",A184 &amp; " " &amp; INDEX($C$22:C184,ROW(D184)-H184-21) &amp; "-" &amp; C184)</f>
        <v>17.2 DIK-ADM</v>
      </c>
      <c r="G184" s="357">
        <f t="shared" si="11"/>
        <v>17</v>
      </c>
      <c r="H184" s="357">
        <f t="shared" si="10"/>
        <v>2</v>
      </c>
    </row>
    <row r="185" spans="1:8">
      <c r="A185" s="360" t="str">
        <f t="shared" si="9"/>
        <v>17.3</v>
      </c>
      <c r="B185" s="358" t="s">
        <v>173</v>
      </c>
      <c r="C185" s="358" t="s">
        <v>174</v>
      </c>
      <c r="D185" s="357" t="str" cm="1">
        <f t="array" ref="D185">IF(H185=0,"",A185 &amp; " " &amp; INDEX($C$22:C185,ROW(D185)-H185-21) &amp; "-" &amp; C185)</f>
        <v>17.3 DIK-SST</v>
      </c>
      <c r="G185" s="357">
        <f t="shared" si="11"/>
        <v>17</v>
      </c>
      <c r="H185" s="357">
        <f t="shared" si="10"/>
        <v>3</v>
      </c>
    </row>
    <row r="186" spans="1:8">
      <c r="A186" s="360" t="str">
        <f t="shared" si="9"/>
        <v>17.4</v>
      </c>
      <c r="B186" s="358" t="s">
        <v>175</v>
      </c>
      <c r="C186" s="358" t="s">
        <v>176</v>
      </c>
      <c r="D186" s="357" t="str" cm="1">
        <f t="array" ref="D186">IF(H186=0,"",A186 &amp; " " &amp; INDEX($C$22:C186,ROW(D186)-H186-21) &amp; "-" &amp; C186)</f>
        <v>17.4 DIK-ANA</v>
      </c>
      <c r="G186" s="357">
        <f t="shared" si="11"/>
        <v>17</v>
      </c>
      <c r="H186" s="357">
        <f t="shared" si="10"/>
        <v>4</v>
      </c>
    </row>
    <row r="187" spans="1:8">
      <c r="A187" s="360" t="str">
        <f t="shared" si="9"/>
        <v>17.5</v>
      </c>
      <c r="B187" s="358" t="s">
        <v>177</v>
      </c>
      <c r="C187" s="358" t="s">
        <v>178</v>
      </c>
      <c r="D187" s="357" t="str" cm="1">
        <f t="array" ref="D187">IF(H187=0,"",A187 &amp; " " &amp; INDEX($C$22:C187,ROW(D187)-H187-21) &amp; "-" &amp; C187)</f>
        <v>17.5 DIK-VER</v>
      </c>
      <c r="G187" s="357">
        <f t="shared" si="11"/>
        <v>17</v>
      </c>
      <c r="H187" s="357">
        <f t="shared" si="10"/>
        <v>5</v>
      </c>
    </row>
    <row r="188" spans="1:8">
      <c r="A188" s="360" t="str">
        <f t="shared" si="9"/>
        <v>17.6</v>
      </c>
      <c r="B188" s="358" t="s">
        <v>179</v>
      </c>
      <c r="C188" s="358" t="s">
        <v>180</v>
      </c>
      <c r="D188" s="357" t="str" cm="1">
        <f t="array" ref="D188">IF(H188=0,"",A188 &amp; " " &amp; INDEX($C$22:C188,ROW(D188)-H188-21) &amp; "-" &amp; C188)</f>
        <v>17.6 DIK-VIS</v>
      </c>
      <c r="G188" s="357">
        <f t="shared" si="11"/>
        <v>17</v>
      </c>
      <c r="H188" s="357">
        <f t="shared" si="10"/>
        <v>6</v>
      </c>
    </row>
    <row r="189" spans="1:8">
      <c r="A189" s="360" t="str">
        <f t="shared" si="9"/>
        <v>17.7</v>
      </c>
      <c r="B189" s="358" t="s">
        <v>181</v>
      </c>
      <c r="C189" s="358" t="s">
        <v>182</v>
      </c>
      <c r="D189" s="357" t="str" cm="1">
        <f t="array" ref="D189">IF(H189=0,"",A189 &amp; " " &amp; INDEX($C$22:C189,ROW(D189)-H189-21) &amp; "-" &amp; C189)</f>
        <v>17.7 DIK-DUT</v>
      </c>
      <c r="G189" s="357">
        <f t="shared" si="11"/>
        <v>17</v>
      </c>
      <c r="H189" s="357">
        <f t="shared" si="10"/>
        <v>7</v>
      </c>
    </row>
    <row r="190" spans="1:8">
      <c r="A190" s="360" t="str">
        <f t="shared" si="9"/>
        <v>17.8</v>
      </c>
      <c r="B190" s="358"/>
      <c r="C190" s="358"/>
      <c r="D190" s="357" t="str" cm="1">
        <f t="array" ref="D190">IF(H190=0,"",A190 &amp; " " &amp; INDEX($C$22:C190,ROW(D190)-H190-21) &amp; "-" &amp; C190)</f>
        <v>17.8 DIK-</v>
      </c>
      <c r="G190" s="357">
        <f t="shared" si="11"/>
        <v>17</v>
      </c>
      <c r="H190" s="357">
        <f t="shared" si="10"/>
        <v>8</v>
      </c>
    </row>
    <row r="191" spans="1:8">
      <c r="A191" s="360" t="str">
        <f t="shared" si="9"/>
        <v>17.9</v>
      </c>
      <c r="B191" s="358" t="s">
        <v>183</v>
      </c>
      <c r="C191" s="358" t="s">
        <v>184</v>
      </c>
      <c r="D191" s="357" t="str" cm="1">
        <f t="array" ref="D191">IF(H191=0,"",A191 &amp; " " &amp; INDEX($C$22:C191,ROW(D191)-H191-21) &amp; "-" &amp; C191)</f>
        <v>17.9 DIK-SON</v>
      </c>
      <c r="G191" s="357">
        <f t="shared" si="11"/>
        <v>17</v>
      </c>
      <c r="H191" s="357">
        <f t="shared" si="10"/>
        <v>9</v>
      </c>
    </row>
    <row r="192" spans="1:8">
      <c r="A192" s="360" t="str">
        <f t="shared" si="9"/>
        <v>18.0</v>
      </c>
      <c r="B192" s="358" t="s">
        <v>185</v>
      </c>
      <c r="C192" s="358" t="s">
        <v>186</v>
      </c>
      <c r="D192" s="357" t="str" cm="1">
        <f t="array" ref="D192">IF(H192=0,"",A192 &amp; " " &amp; INDEX($C$22:C192,ROW(D192)-H192-21) &amp; "-" &amp; C192)</f>
        <v/>
      </c>
      <c r="G192" s="357">
        <f t="shared" si="11"/>
        <v>18</v>
      </c>
      <c r="H192" s="357">
        <f t="shared" si="10"/>
        <v>0</v>
      </c>
    </row>
    <row r="193" spans="1:8">
      <c r="A193" s="360" t="str">
        <f t="shared" si="9"/>
        <v>18.1</v>
      </c>
      <c r="B193" s="358" t="s">
        <v>187</v>
      </c>
      <c r="C193" s="358" t="s">
        <v>170</v>
      </c>
      <c r="D193" s="357" t="str" cm="1">
        <f t="array" ref="D193">IF(H193=0,"",A193 &amp; " " &amp; INDEX($C$22:C193,ROW(D193)-H193-21) &amp; "-" &amp; C193)</f>
        <v>18.1 PDM-BAS</v>
      </c>
      <c r="G193" s="357">
        <f t="shared" si="11"/>
        <v>18</v>
      </c>
      <c r="H193" s="357">
        <f t="shared" si="10"/>
        <v>1</v>
      </c>
    </row>
    <row r="194" spans="1:8">
      <c r="A194" s="360" t="str">
        <f t="shared" si="9"/>
        <v>18.2</v>
      </c>
      <c r="B194" s="358" t="s">
        <v>188</v>
      </c>
      <c r="C194" s="358" t="s">
        <v>172</v>
      </c>
      <c r="D194" s="357" t="str" cm="1">
        <f t="array" ref="D194">IF(H194=0,"",A194 &amp; " " &amp; INDEX($C$22:C194,ROW(D194)-H194-21) &amp; "-" &amp; C194)</f>
        <v>18.2 PDM-ADM</v>
      </c>
      <c r="G194" s="357">
        <f t="shared" si="11"/>
        <v>18</v>
      </c>
      <c r="H194" s="357">
        <f t="shared" si="10"/>
        <v>2</v>
      </c>
    </row>
    <row r="195" spans="1:8">
      <c r="A195" s="360" t="str">
        <f t="shared" si="9"/>
        <v>18.3</v>
      </c>
      <c r="B195" s="358" t="s">
        <v>189</v>
      </c>
      <c r="C195" s="358" t="s">
        <v>190</v>
      </c>
      <c r="D195" s="357" t="str" cm="1">
        <f t="array" ref="D195">IF(H195=0,"",A195 &amp; " " &amp; INDEX($C$22:C195,ROW(D195)-H195-21) &amp; "-" &amp; C195)</f>
        <v>18.3 PDM-PST</v>
      </c>
      <c r="G195" s="357">
        <f t="shared" si="11"/>
        <v>18</v>
      </c>
      <c r="H195" s="357">
        <f t="shared" si="10"/>
        <v>3</v>
      </c>
    </row>
    <row r="196" spans="1:8">
      <c r="A196" s="360" t="str">
        <f t="shared" si="9"/>
        <v>18.4</v>
      </c>
      <c r="B196" s="358" t="s">
        <v>191</v>
      </c>
      <c r="C196" s="358" t="s">
        <v>192</v>
      </c>
      <c r="D196" s="357" t="str" cm="1">
        <f t="array" ref="D196">IF(H196=0,"",A196 &amp; " " &amp; INDEX($C$22:C196,ROW(D196)-H196-21) &amp; "-" &amp; C196)</f>
        <v>18.4 PDM-AAP</v>
      </c>
      <c r="G196" s="357">
        <f t="shared" si="11"/>
        <v>18</v>
      </c>
      <c r="H196" s="357">
        <f t="shared" si="10"/>
        <v>4</v>
      </c>
    </row>
    <row r="197" spans="1:8">
      <c r="A197" s="360" t="str">
        <f t="shared" si="9"/>
        <v>18.5</v>
      </c>
      <c r="B197" s="358" t="s">
        <v>193</v>
      </c>
      <c r="C197" s="358" t="s">
        <v>194</v>
      </c>
      <c r="D197" s="357" t="str" cm="1">
        <f t="array" ref="D197">IF(H197=0,"",A197 &amp; " " &amp; INDEX($C$22:C197,ROW(D197)-H197-21) &amp; "-" &amp; C197)</f>
        <v>18.5 PDM-PFL</v>
      </c>
      <c r="G197" s="357">
        <f t="shared" si="11"/>
        <v>18</v>
      </c>
      <c r="H197" s="357">
        <f t="shared" si="10"/>
        <v>5</v>
      </c>
    </row>
    <row r="198" spans="1:8">
      <c r="A198" s="360" t="str">
        <f t="shared" si="9"/>
        <v>18.6</v>
      </c>
      <c r="B198" s="358" t="s">
        <v>195</v>
      </c>
      <c r="C198" s="358" t="s">
        <v>196</v>
      </c>
      <c r="D198" s="357" t="str" cm="1">
        <f t="array" ref="D198">IF(H198=0,"",A198 &amp; " " &amp; INDEX($C$22:C198,ROW(D198)-H198-21) &amp; "-" &amp; C198)</f>
        <v>18.6 PDM-MAP</v>
      </c>
      <c r="G198" s="357">
        <f t="shared" si="11"/>
        <v>18</v>
      </c>
      <c r="H198" s="357">
        <f t="shared" si="10"/>
        <v>6</v>
      </c>
    </row>
    <row r="199" spans="1:8">
      <c r="A199" s="360" t="str">
        <f t="shared" si="9"/>
        <v>18.7</v>
      </c>
      <c r="B199" s="358" t="s">
        <v>197</v>
      </c>
      <c r="C199" s="358" t="s">
        <v>198</v>
      </c>
      <c r="D199" s="357" t="str" cm="1">
        <f t="array" ref="D199">IF(H199=0,"",A199 &amp; " " &amp; INDEX($C$22:C199,ROW(D199)-H199-21) &amp; "-" &amp; C199)</f>
        <v>18.7 PDM-PÄD</v>
      </c>
      <c r="G199" s="357">
        <f t="shared" si="11"/>
        <v>18</v>
      </c>
      <c r="H199" s="357">
        <f t="shared" si="10"/>
        <v>7</v>
      </c>
    </row>
    <row r="200" spans="1:8">
      <c r="A200" s="360" t="str">
        <f t="shared" si="9"/>
        <v>18.8</v>
      </c>
      <c r="B200" s="358" t="s">
        <v>199</v>
      </c>
      <c r="C200" s="358" t="s">
        <v>200</v>
      </c>
      <c r="D200" s="357" t="str" cm="1">
        <f t="array" ref="D200">IF(H200=0,"",A200 &amp; " " &amp; INDEX($C$22:C200,ROW(D200)-H200-21) &amp; "-" &amp; C200)</f>
        <v>18.8 PDM-AST</v>
      </c>
      <c r="G200" s="357">
        <f t="shared" si="11"/>
        <v>18</v>
      </c>
      <c r="H200" s="357">
        <f t="shared" si="10"/>
        <v>8</v>
      </c>
    </row>
    <row r="201" spans="1:8">
      <c r="A201" s="360" t="str">
        <f t="shared" si="9"/>
        <v>18.9</v>
      </c>
      <c r="B201" s="358" t="s">
        <v>201</v>
      </c>
      <c r="C201" s="358" t="s">
        <v>184</v>
      </c>
      <c r="D201" s="357" t="str" cm="1">
        <f t="array" ref="D201">IF(H201=0,"",A201 &amp; " " &amp; INDEX($C$22:C201,ROW(D201)-H201-21) &amp; "-" &amp; C201)</f>
        <v>18.9 PDM-SON</v>
      </c>
      <c r="G201" s="357">
        <f t="shared" si="11"/>
        <v>18</v>
      </c>
      <c r="H201" s="357">
        <f t="shared" si="10"/>
        <v>9</v>
      </c>
    </row>
    <row r="202" spans="1:8">
      <c r="A202" s="360" t="str">
        <f t="shared" si="9"/>
        <v>19.0</v>
      </c>
      <c r="B202" s="358" t="s">
        <v>202</v>
      </c>
      <c r="C202" s="358" t="s">
        <v>203</v>
      </c>
      <c r="D202" s="357" t="str" cm="1">
        <f t="array" ref="D202">IF(H202=0,"",A202 &amp; " " &amp; INDEX($C$22:C202,ROW(D202)-H202-21) &amp; "-" &amp; C202)</f>
        <v/>
      </c>
      <c r="G202" s="357">
        <f t="shared" si="11"/>
        <v>19</v>
      </c>
      <c r="H202" s="357">
        <f t="shared" si="10"/>
        <v>0</v>
      </c>
    </row>
    <row r="203" spans="1:8">
      <c r="A203" s="360" t="str">
        <f t="shared" si="9"/>
        <v>19.1</v>
      </c>
      <c r="B203" s="358" t="s">
        <v>156</v>
      </c>
      <c r="C203" s="358" t="s">
        <v>151</v>
      </c>
      <c r="D203" s="357" t="str" cm="1">
        <f t="array" ref="D203">IF(H203=0,"",A203 &amp; " " &amp; INDEX($C$22:C203,ROW(D203)-H203-21) &amp; "-" &amp; C203)</f>
        <v>19.1 PAC-FKT</v>
      </c>
      <c r="G203" s="357">
        <f t="shared" si="11"/>
        <v>19</v>
      </c>
      <c r="H203" s="357">
        <f t="shared" si="10"/>
        <v>1</v>
      </c>
    </row>
    <row r="204" spans="1:8">
      <c r="A204" s="360" t="str">
        <f t="shared" si="9"/>
        <v>19.2</v>
      </c>
      <c r="B204" s="358" t="s">
        <v>204</v>
      </c>
      <c r="C204" s="358" t="s">
        <v>172</v>
      </c>
      <c r="D204" s="357" t="str" cm="1">
        <f t="array" ref="D204">IF(H204=0,"",A204 &amp; " " &amp; INDEX($C$22:C204,ROW(D204)-H204-21) &amp; "-" &amp; C204)</f>
        <v>19.2 PAC-ADM</v>
      </c>
      <c r="G204" s="357">
        <f t="shared" si="11"/>
        <v>19</v>
      </c>
      <c r="H204" s="357">
        <f t="shared" si="10"/>
        <v>2</v>
      </c>
    </row>
    <row r="205" spans="1:8">
      <c r="A205" s="360" t="str">
        <f t="shared" si="9"/>
        <v>19.3</v>
      </c>
      <c r="B205" s="358" t="s">
        <v>205</v>
      </c>
      <c r="C205" s="358" t="s">
        <v>190</v>
      </c>
      <c r="D205" s="357" t="str" cm="1">
        <f t="array" ref="D205">IF(H205=0,"",A205 &amp; " " &amp; INDEX($C$22:C205,ROW(D205)-H205-21) &amp; "-" &amp; C205)</f>
        <v>19.3 PAC-PST</v>
      </c>
      <c r="G205" s="357">
        <f t="shared" si="11"/>
        <v>19</v>
      </c>
      <c r="H205" s="357">
        <f t="shared" si="10"/>
        <v>3</v>
      </c>
    </row>
    <row r="206" spans="1:8">
      <c r="A206" s="360" t="str">
        <f t="shared" si="9"/>
        <v>19.4</v>
      </c>
      <c r="B206" s="358" t="s">
        <v>206</v>
      </c>
      <c r="C206" s="358" t="s">
        <v>207</v>
      </c>
      <c r="D206" s="357" t="str" cm="1">
        <f t="array" ref="D206">IF(H206=0,"",A206 &amp; " " &amp; INDEX($C$22:C206,ROW(D206)-H206-21) &amp; "-" &amp; C206)</f>
        <v>19.4 PAC-DIF</v>
      </c>
      <c r="G206" s="357">
        <f t="shared" si="11"/>
        <v>19</v>
      </c>
      <c r="H206" s="357">
        <f t="shared" si="10"/>
        <v>4</v>
      </c>
    </row>
    <row r="207" spans="1:8">
      <c r="A207" s="360" t="str">
        <f t="shared" si="9"/>
        <v>19.5</v>
      </c>
      <c r="B207" s="358" t="s">
        <v>208</v>
      </c>
      <c r="C207" s="358" t="s">
        <v>209</v>
      </c>
      <c r="D207" s="357" t="str" cm="1">
        <f t="array" ref="D207">IF(H207=0,"",A207 &amp; " " &amp; INDEX($C$22:C207,ROW(D207)-H207-21) &amp; "-" &amp; C207)</f>
        <v>19.5 PAC-WFL</v>
      </c>
      <c r="G207" s="357">
        <f t="shared" si="11"/>
        <v>19</v>
      </c>
      <c r="H207" s="357">
        <f t="shared" si="10"/>
        <v>5</v>
      </c>
    </row>
    <row r="208" spans="1:8">
      <c r="A208" s="360" t="str">
        <f t="shared" si="9"/>
        <v>19.6</v>
      </c>
      <c r="B208" s="358" t="s">
        <v>210</v>
      </c>
      <c r="C208" s="358" t="s">
        <v>211</v>
      </c>
      <c r="D208" s="357" t="str" cm="1">
        <f t="array" ref="D208">IF(H208=0,"",A208 &amp; " " &amp; INDEX($C$22:C208,ROW(D208)-H208-21) &amp; "-" &amp; C208)</f>
        <v>19.6 PAC-BFG</v>
      </c>
      <c r="G208" s="357">
        <f t="shared" si="11"/>
        <v>19</v>
      </c>
      <c r="H208" s="357">
        <f t="shared" si="10"/>
        <v>6</v>
      </c>
    </row>
    <row r="209" spans="1:8">
      <c r="A209" s="360" t="str">
        <f t="shared" si="9"/>
        <v>19.7</v>
      </c>
      <c r="B209" s="358" t="s">
        <v>212</v>
      </c>
      <c r="C209" s="358" t="s">
        <v>213</v>
      </c>
      <c r="D209" s="357" t="str" cm="1">
        <f t="array" ref="D209">IF(H209=0,"",A209 &amp; " " &amp; INDEX($C$22:C209,ROW(D209)-H209-21) &amp; "-" &amp; C209)</f>
        <v>19.7 PAC-BVG</v>
      </c>
      <c r="G209" s="357">
        <f t="shared" si="11"/>
        <v>19</v>
      </c>
      <c r="H209" s="357">
        <f t="shared" si="10"/>
        <v>7</v>
      </c>
    </row>
    <row r="210" spans="1:8">
      <c r="A210" s="360" t="str">
        <f t="shared" si="9"/>
        <v>19.8</v>
      </c>
      <c r="B210" s="358" t="s">
        <v>214</v>
      </c>
      <c r="C210" s="358" t="s">
        <v>215</v>
      </c>
      <c r="D210" s="357" t="str" cm="1">
        <f t="array" ref="D210">IF(H210=0,"",A210 &amp; " " &amp; INDEX($C$22:C210,ROW(D210)-H210-21) &amp; "-" &amp; C210)</f>
        <v>19.8 PAC-LZA</v>
      </c>
      <c r="G210" s="357">
        <f t="shared" si="11"/>
        <v>19</v>
      </c>
      <c r="H210" s="357">
        <f t="shared" si="10"/>
        <v>8</v>
      </c>
    </row>
    <row r="211" spans="1:8">
      <c r="A211" s="360" t="str">
        <f t="shared" si="9"/>
        <v>19.9</v>
      </c>
      <c r="B211" s="358" t="s">
        <v>216</v>
      </c>
      <c r="C211" s="358" t="s">
        <v>217</v>
      </c>
      <c r="D211" s="357" t="str" cm="1">
        <f t="array" ref="D211">IF(H211=0,"",A211 &amp; " " &amp; INDEX($C$22:C211,ROW(D211)-H211-21) &amp; "-" &amp; C211)</f>
        <v>19.9 PAC-DOS</v>
      </c>
      <c r="G211" s="357">
        <f t="shared" si="11"/>
        <v>19</v>
      </c>
      <c r="H211" s="357">
        <f t="shared" si="10"/>
        <v>9</v>
      </c>
    </row>
    <row r="212" spans="1:8">
      <c r="A212" s="360" t="str">
        <f t="shared" si="9"/>
        <v>20.0</v>
      </c>
      <c r="B212" s="358" t="s">
        <v>218</v>
      </c>
      <c r="C212" s="358" t="s">
        <v>218</v>
      </c>
      <c r="D212" s="357" t="str" cm="1">
        <f t="array" ref="D212">IF(H212=0,"",A212 &amp; " " &amp; INDEX($C$22:C212,ROW(D212)-H212-21) &amp; "-" &amp; C212)</f>
        <v/>
      </c>
      <c r="G212" s="357">
        <f t="shared" si="11"/>
        <v>20</v>
      </c>
      <c r="H212" s="357">
        <f t="shared" si="10"/>
        <v>0</v>
      </c>
    </row>
    <row r="213" spans="1:8">
      <c r="A213" s="360" t="str">
        <f t="shared" si="9"/>
        <v>20.1</v>
      </c>
      <c r="B213" s="358" t="s">
        <v>156</v>
      </c>
      <c r="C213" s="358" t="s">
        <v>151</v>
      </c>
      <c r="D213" s="357" t="str" cm="1">
        <f t="array" ref="D213">IF(H213=0,"",A213 &amp; " " &amp; INDEX($C$22:C213,ROW(D213)-H213-21) &amp; "-" &amp; C213)</f>
        <v>20.1 RIS-FKT</v>
      </c>
      <c r="G213" s="357">
        <f t="shared" si="11"/>
        <v>20</v>
      </c>
      <c r="H213" s="357">
        <f t="shared" si="10"/>
        <v>1</v>
      </c>
    </row>
    <row r="214" spans="1:8">
      <c r="A214" s="360" t="str">
        <f t="shared" si="9"/>
        <v>20.2</v>
      </c>
      <c r="B214" s="358" t="s">
        <v>219</v>
      </c>
      <c r="C214" s="358" t="s">
        <v>172</v>
      </c>
      <c r="D214" s="357" t="str" cm="1">
        <f t="array" ref="D214">IF(H214=0,"",A214 &amp; " " &amp; INDEX($C$22:C214,ROW(D214)-H214-21) &amp; "-" &amp; C214)</f>
        <v>20.2 RIS-ADM</v>
      </c>
      <c r="G214" s="357">
        <f t="shared" si="11"/>
        <v>20</v>
      </c>
      <c r="H214" s="357">
        <f t="shared" si="10"/>
        <v>2</v>
      </c>
    </row>
    <row r="215" spans="1:8">
      <c r="A215" s="360" t="str">
        <f t="shared" ref="A215:A278" si="12">$G215&amp;"."&amp;$H215</f>
        <v>20.3</v>
      </c>
      <c r="B215" s="358" t="s">
        <v>220</v>
      </c>
      <c r="C215" s="358" t="s">
        <v>221</v>
      </c>
      <c r="D215" s="357" t="str" cm="1">
        <f t="array" ref="D215">IF(H215=0,"",A215 &amp; " " &amp; INDEX($C$22:C215,ROW(D215)-H215-21) &amp; "-" &amp; C215)</f>
        <v>20.3 RIS-RST</v>
      </c>
      <c r="G215" s="357">
        <f t="shared" si="11"/>
        <v>20</v>
      </c>
      <c r="H215" s="357">
        <f t="shared" ref="H215:H278" si="13">IF(H214=9,0,H214+1)</f>
        <v>3</v>
      </c>
    </row>
    <row r="216" spans="1:8">
      <c r="A216" s="360" t="str">
        <f t="shared" si="12"/>
        <v>20.4</v>
      </c>
      <c r="B216" s="358" t="s">
        <v>206</v>
      </c>
      <c r="C216" s="358" t="s">
        <v>207</v>
      </c>
      <c r="D216" s="357" t="str" cm="1">
        <f t="array" ref="D216">IF(H216=0,"",A216 &amp; " " &amp; INDEX($C$22:C216,ROW(D216)-H216-21) &amp; "-" &amp; C216)</f>
        <v>20.4 RIS-DIF</v>
      </c>
      <c r="G216" s="357">
        <f t="shared" si="11"/>
        <v>20</v>
      </c>
      <c r="H216" s="357">
        <f t="shared" si="13"/>
        <v>4</v>
      </c>
    </row>
    <row r="217" spans="1:8">
      <c r="A217" s="360" t="str">
        <f t="shared" si="12"/>
        <v>20.5</v>
      </c>
      <c r="B217" s="358" t="s">
        <v>208</v>
      </c>
      <c r="C217" s="358" t="s">
        <v>209</v>
      </c>
      <c r="D217" s="357" t="str" cm="1">
        <f t="array" ref="D217">IF(H217=0,"",A217 &amp; " " &amp; INDEX($C$22:C217,ROW(D217)-H217-21) &amp; "-" &amp; C217)</f>
        <v>20.5 RIS-WFL</v>
      </c>
      <c r="G217" s="357">
        <f t="shared" si="11"/>
        <v>20</v>
      </c>
      <c r="H217" s="357">
        <f t="shared" si="13"/>
        <v>5</v>
      </c>
    </row>
    <row r="218" spans="1:8">
      <c r="A218" s="360" t="str">
        <f t="shared" si="12"/>
        <v>20.6</v>
      </c>
      <c r="B218" s="358" t="s">
        <v>222</v>
      </c>
      <c r="C218" s="358" t="s">
        <v>223</v>
      </c>
      <c r="D218" s="357" t="str" cm="1">
        <f t="array" ref="D218">IF(H218=0,"",A218 &amp; " " &amp; INDEX($C$22:C218,ROW(D218)-H218-21) &amp; "-" &amp; C218)</f>
        <v>20.6 RIS-ATM</v>
      </c>
      <c r="G218" s="357">
        <f t="shared" si="11"/>
        <v>20</v>
      </c>
      <c r="H218" s="357">
        <f t="shared" si="13"/>
        <v>6</v>
      </c>
    </row>
    <row r="219" spans="1:8">
      <c r="A219" s="360" t="str">
        <f t="shared" si="12"/>
        <v>20.7</v>
      </c>
      <c r="B219" s="358" t="s">
        <v>210</v>
      </c>
      <c r="C219" s="358" t="s">
        <v>211</v>
      </c>
      <c r="D219" s="357" t="str" cm="1">
        <f t="array" ref="D219">IF(H219=0,"",A219 &amp; " " &amp; INDEX($C$22:C219,ROW(D219)-H219-21) &amp; "-" &amp; C219)</f>
        <v>20.7 RIS-BFG</v>
      </c>
      <c r="G219" s="357">
        <f t="shared" si="11"/>
        <v>20</v>
      </c>
      <c r="H219" s="357">
        <f t="shared" si="13"/>
        <v>7</v>
      </c>
    </row>
    <row r="220" spans="1:8">
      <c r="A220" s="360" t="str">
        <f t="shared" si="12"/>
        <v>20.8</v>
      </c>
      <c r="B220" s="358" t="s">
        <v>224</v>
      </c>
      <c r="C220" s="358" t="s">
        <v>225</v>
      </c>
      <c r="D220" s="357" t="str" cm="1">
        <f t="array" ref="D220">IF(H220=0,"",A220 &amp; " " &amp; INDEX($C$22:C220,ROW(D220)-H220-21) &amp; "-" &amp; C220)</f>
        <v>20.8 RIS-LDV</v>
      </c>
      <c r="G220" s="357">
        <f t="shared" si="11"/>
        <v>20</v>
      </c>
      <c r="H220" s="357">
        <f t="shared" si="13"/>
        <v>8</v>
      </c>
    </row>
    <row r="221" spans="1:8">
      <c r="A221" s="360" t="str">
        <f t="shared" si="12"/>
        <v>20.9</v>
      </c>
      <c r="B221" s="358" t="s">
        <v>226</v>
      </c>
      <c r="C221" s="358" t="s">
        <v>227</v>
      </c>
      <c r="D221" s="357" t="str" cm="1">
        <f t="array" ref="D221">IF(H221=0,"",A221 &amp; " " &amp; INDEX($C$22:C221,ROW(D221)-H221-21) &amp; "-" &amp; C221)</f>
        <v>20.9 RIS-AUW</v>
      </c>
      <c r="G221" s="357">
        <f t="shared" si="11"/>
        <v>20</v>
      </c>
      <c r="H221" s="357">
        <f t="shared" si="13"/>
        <v>9</v>
      </c>
    </row>
    <row r="222" spans="1:8">
      <c r="A222" s="360" t="str">
        <f t="shared" si="12"/>
        <v>21.0</v>
      </c>
      <c r="B222" s="358" t="s">
        <v>228</v>
      </c>
      <c r="C222" s="358" t="s">
        <v>229</v>
      </c>
      <c r="D222" s="357" t="str" cm="1">
        <f t="array" ref="D222">IF(H222=0,"",A222 &amp; " " &amp; INDEX($C$22:C222,ROW(D222)-H222-21) &amp; "-" &amp; C222)</f>
        <v/>
      </c>
      <c r="G222" s="357">
        <f t="shared" si="11"/>
        <v>21</v>
      </c>
      <c r="H222" s="357">
        <f t="shared" si="13"/>
        <v>0</v>
      </c>
    </row>
    <row r="223" spans="1:8">
      <c r="A223" s="360" t="str">
        <f t="shared" si="12"/>
        <v>21.1</v>
      </c>
      <c r="B223" s="358" t="s">
        <v>230</v>
      </c>
      <c r="C223" s="358" t="s">
        <v>151</v>
      </c>
      <c r="D223" s="357" t="str" cm="1">
        <f t="array" ref="D223">IF(H223=0,"",A223 &amp; " " &amp; INDEX($C$22:C223,ROW(D223)-H223-21) &amp; "-" &amp; C223)</f>
        <v>21.1 AIM-FKT</v>
      </c>
      <c r="G223" s="357">
        <f t="shared" si="11"/>
        <v>21</v>
      </c>
      <c r="H223" s="357">
        <f t="shared" si="13"/>
        <v>1</v>
      </c>
    </row>
    <row r="224" spans="1:8">
      <c r="A224" s="360" t="str">
        <f t="shared" si="12"/>
        <v>21.2</v>
      </c>
      <c r="B224" s="358" t="s">
        <v>231</v>
      </c>
      <c r="C224" s="358" t="s">
        <v>172</v>
      </c>
      <c r="D224" s="357" t="str" cm="1">
        <f t="array" ref="D224">IF(H224=0,"",A224 &amp; " " &amp; INDEX($C$22:C224,ROW(D224)-H224-21) &amp; "-" &amp; C224)</f>
        <v>21.2 AIM-ADM</v>
      </c>
      <c r="G224" s="357">
        <f t="shared" si="11"/>
        <v>21</v>
      </c>
      <c r="H224" s="357">
        <f t="shared" si="13"/>
        <v>2</v>
      </c>
    </row>
    <row r="225" spans="1:8">
      <c r="A225" s="360" t="str">
        <f t="shared" si="12"/>
        <v>21.3</v>
      </c>
      <c r="B225" s="358" t="s">
        <v>232</v>
      </c>
      <c r="C225" s="358" t="s">
        <v>174</v>
      </c>
      <c r="D225" s="357" t="str" cm="1">
        <f t="array" ref="D225">IF(H225=0,"",A225 &amp; " " &amp; INDEX($C$22:C225,ROW(D225)-H225-21) &amp; "-" &amp; C225)</f>
        <v>21.3 AIM-SST</v>
      </c>
      <c r="G225" s="357">
        <f t="shared" ref="G225:G288" si="14">IF(H225=0,G224+1,G224)</f>
        <v>21</v>
      </c>
      <c r="H225" s="357">
        <f t="shared" si="13"/>
        <v>3</v>
      </c>
    </row>
    <row r="226" spans="1:8">
      <c r="A226" s="360" t="str">
        <f t="shared" si="12"/>
        <v>21.4</v>
      </c>
      <c r="B226" s="358" t="s">
        <v>233</v>
      </c>
      <c r="C226" s="358" t="s">
        <v>192</v>
      </c>
      <c r="D226" s="357" t="str" cm="1">
        <f t="array" ref="D226">IF(H226=0,"",A226 &amp; " " &amp; INDEX($C$22:C226,ROW(D226)-H226-21) &amp; "-" &amp; C226)</f>
        <v>21.4 AIM-AAP</v>
      </c>
      <c r="G226" s="357">
        <f t="shared" si="14"/>
        <v>21</v>
      </c>
      <c r="H226" s="357">
        <f t="shared" si="13"/>
        <v>4</v>
      </c>
    </row>
    <row r="227" spans="1:8">
      <c r="A227" s="360" t="str">
        <f t="shared" si="12"/>
        <v>21.5</v>
      </c>
      <c r="B227" s="358" t="s">
        <v>234</v>
      </c>
      <c r="C227" s="358" t="s">
        <v>235</v>
      </c>
      <c r="D227" s="357" t="str" cm="1">
        <f t="array" ref="D227">IF(H227=0,"",A227 &amp; " " &amp; INDEX($C$22:C227,ROW(D227)-H227-21) &amp; "-" &amp; C227)</f>
        <v>21.5 AIM-NAR</v>
      </c>
      <c r="G227" s="357">
        <f t="shared" si="14"/>
        <v>21</v>
      </c>
      <c r="H227" s="357">
        <f t="shared" si="13"/>
        <v>5</v>
      </c>
    </row>
    <row r="228" spans="1:8">
      <c r="A228" s="360" t="str">
        <f t="shared" si="12"/>
        <v>21.6</v>
      </c>
      <c r="B228" s="358" t="s">
        <v>236</v>
      </c>
      <c r="C228" s="358" t="s">
        <v>237</v>
      </c>
      <c r="D228" s="357" t="str" cm="1">
        <f t="array" ref="D228">IF(H228=0,"",A228 &amp; " " &amp; INDEX($C$22:C228,ROW(D228)-H228-21) &amp; "-" &amp; C228)</f>
        <v>21.6 AIM-PAP</v>
      </c>
      <c r="G228" s="357">
        <f t="shared" si="14"/>
        <v>21</v>
      </c>
      <c r="H228" s="357">
        <f t="shared" si="13"/>
        <v>6</v>
      </c>
    </row>
    <row r="229" spans="1:8">
      <c r="A229" s="360" t="str">
        <f t="shared" si="12"/>
        <v>21.7</v>
      </c>
      <c r="B229" s="358"/>
      <c r="C229" s="358"/>
      <c r="D229" s="357" t="str" cm="1">
        <f t="array" ref="D229">IF(H229=0,"",A229 &amp; " " &amp; INDEX($C$22:C229,ROW(D229)-H229-21) &amp; "-" &amp; C229)</f>
        <v>21.7 AIM-</v>
      </c>
      <c r="G229" s="357">
        <f t="shared" si="14"/>
        <v>21</v>
      </c>
      <c r="H229" s="357">
        <f t="shared" si="13"/>
        <v>7</v>
      </c>
    </row>
    <row r="230" spans="1:8">
      <c r="A230" s="360" t="str">
        <f t="shared" si="12"/>
        <v>21.8</v>
      </c>
      <c r="B230" s="358"/>
      <c r="C230" s="358"/>
      <c r="D230" s="357" t="str" cm="1">
        <f t="array" ref="D230">IF(H230=0,"",A230 &amp; " " &amp; INDEX($C$22:C230,ROW(D230)-H230-21) &amp; "-" &amp; C230)</f>
        <v>21.8 AIM-</v>
      </c>
      <c r="G230" s="357">
        <f t="shared" si="14"/>
        <v>21</v>
      </c>
      <c r="H230" s="357">
        <f t="shared" si="13"/>
        <v>8</v>
      </c>
    </row>
    <row r="231" spans="1:8">
      <c r="A231" s="360" t="str">
        <f t="shared" si="12"/>
        <v>21.9</v>
      </c>
      <c r="B231" s="358" t="s">
        <v>238</v>
      </c>
      <c r="C231" s="358" t="s">
        <v>184</v>
      </c>
      <c r="D231" s="357" t="str" cm="1">
        <f t="array" ref="D231">IF(H231=0,"",A231 &amp; " " &amp; INDEX($C$22:C231,ROW(D231)-H231-21) &amp; "-" &amp; C231)</f>
        <v>21.9 AIM-SON</v>
      </c>
      <c r="G231" s="357">
        <f t="shared" si="14"/>
        <v>21</v>
      </c>
      <c r="H231" s="357">
        <f t="shared" si="13"/>
        <v>9</v>
      </c>
    </row>
    <row r="232" spans="1:8">
      <c r="A232" s="360" t="str">
        <f t="shared" si="12"/>
        <v>22.0</v>
      </c>
      <c r="B232" s="358" t="s">
        <v>239</v>
      </c>
      <c r="C232" s="358" t="s">
        <v>240</v>
      </c>
      <c r="D232" s="357" t="str" cm="1">
        <f t="array" ref="D232">IF(H232=0,"",A232 &amp; " " &amp; INDEX($C$22:C232,ROW(D232)-H232-21) &amp; "-" &amp; C232)</f>
        <v/>
      </c>
      <c r="G232" s="357">
        <f t="shared" si="14"/>
        <v>22</v>
      </c>
      <c r="H232" s="357">
        <f t="shared" si="13"/>
        <v>0</v>
      </c>
    </row>
    <row r="233" spans="1:8">
      <c r="A233" s="360" t="str">
        <f t="shared" si="12"/>
        <v>22.1</v>
      </c>
      <c r="B233" s="358" t="s">
        <v>241</v>
      </c>
      <c r="C233" s="358" t="s">
        <v>151</v>
      </c>
      <c r="D233" s="357" t="str" cm="1">
        <f t="array" ref="D233">IF(H233=0,"",A233 &amp; " " &amp; INDEX($C$22:C233,ROW(D233)-H233-21) &amp; "-" &amp; C233)</f>
        <v>22.1 PLK-FKT</v>
      </c>
      <c r="G233" s="357">
        <f t="shared" si="14"/>
        <v>22</v>
      </c>
      <c r="H233" s="357">
        <f t="shared" si="13"/>
        <v>1</v>
      </c>
    </row>
    <row r="234" spans="1:8">
      <c r="A234" s="360" t="str">
        <f t="shared" si="12"/>
        <v>22.2</v>
      </c>
      <c r="B234" s="358" t="s">
        <v>242</v>
      </c>
      <c r="C234" s="358" t="s">
        <v>174</v>
      </c>
      <c r="D234" s="357" t="str" cm="1">
        <f t="array" ref="D234">IF(H234=0,"",A234 &amp; " " &amp; INDEX($C$22:C234,ROW(D234)-H234-21) &amp; "-" &amp; C234)</f>
        <v>22.2 PLK-SST</v>
      </c>
      <c r="G234" s="357">
        <f t="shared" si="14"/>
        <v>22</v>
      </c>
      <c r="H234" s="357">
        <f t="shared" si="13"/>
        <v>2</v>
      </c>
    </row>
    <row r="235" spans="1:8">
      <c r="A235" s="360" t="str">
        <f t="shared" si="12"/>
        <v>22.3</v>
      </c>
      <c r="B235" s="358" t="s">
        <v>243</v>
      </c>
      <c r="C235" s="358" t="s">
        <v>192</v>
      </c>
      <c r="D235" s="357" t="str" cm="1">
        <f t="array" ref="D235">IF(H235=0,"",A235 &amp; " " &amp; INDEX($C$22:C235,ROW(D235)-H235-21) &amp; "-" &amp; C235)</f>
        <v>22.3 PLK-AAP</v>
      </c>
      <c r="G235" s="357">
        <f t="shared" si="14"/>
        <v>22</v>
      </c>
      <c r="H235" s="357">
        <f t="shared" si="13"/>
        <v>3</v>
      </c>
    </row>
    <row r="236" spans="1:8">
      <c r="A236" s="360" t="str">
        <f t="shared" si="12"/>
        <v>22.4</v>
      </c>
      <c r="B236" s="358" t="s">
        <v>244</v>
      </c>
      <c r="C236" s="358" t="s">
        <v>200</v>
      </c>
      <c r="D236" s="357" t="str" cm="1">
        <f t="array" ref="D236">IF(H236=0,"",A236 &amp; " " &amp; INDEX($C$22:C236,ROW(D236)-H236-21) &amp; "-" &amp; C236)</f>
        <v>22.4 PLK-AST</v>
      </c>
      <c r="G236" s="357">
        <f t="shared" si="14"/>
        <v>22</v>
      </c>
      <c r="H236" s="357">
        <f t="shared" si="13"/>
        <v>4</v>
      </c>
    </row>
    <row r="237" spans="1:8">
      <c r="A237" s="360" t="str">
        <f t="shared" si="12"/>
        <v>22.5</v>
      </c>
      <c r="B237" s="358"/>
      <c r="C237" s="358"/>
      <c r="D237" s="357" t="str" cm="1">
        <f t="array" ref="D237">IF(H237=0,"",A237 &amp; " " &amp; INDEX($C$22:C237,ROW(D237)-H237-21) &amp; "-" &amp; C237)</f>
        <v>22.5 PLK-</v>
      </c>
      <c r="G237" s="357">
        <f t="shared" si="14"/>
        <v>22</v>
      </c>
      <c r="H237" s="357">
        <f t="shared" si="13"/>
        <v>5</v>
      </c>
    </row>
    <row r="238" spans="1:8">
      <c r="A238" s="360" t="str">
        <f t="shared" si="12"/>
        <v>22.6</v>
      </c>
      <c r="B238" s="358" t="s">
        <v>137</v>
      </c>
      <c r="C238" s="358" t="s">
        <v>137</v>
      </c>
      <c r="D238" s="357" t="str" cm="1">
        <f t="array" ref="D238">IF(H238=0,"",A238 &amp; " " &amp; INDEX($C$22:C238,ROW(D238)-H238-21) &amp; "-" &amp; C238)</f>
        <v>22.6 PLK-</v>
      </c>
      <c r="G238" s="357">
        <f t="shared" si="14"/>
        <v>22</v>
      </c>
      <c r="H238" s="357">
        <f t="shared" si="13"/>
        <v>6</v>
      </c>
    </row>
    <row r="239" spans="1:8">
      <c r="A239" s="360" t="str">
        <f t="shared" si="12"/>
        <v>22.7</v>
      </c>
      <c r="B239" s="358" t="s">
        <v>137</v>
      </c>
      <c r="C239" s="358" t="s">
        <v>137</v>
      </c>
      <c r="D239" s="357" t="str" cm="1">
        <f t="array" ref="D239">IF(H239=0,"",A239 &amp; " " &amp; INDEX($C$22:C239,ROW(D239)-H239-21) &amp; "-" &amp; C239)</f>
        <v>22.7 PLK-</v>
      </c>
      <c r="G239" s="357">
        <f t="shared" si="14"/>
        <v>22</v>
      </c>
      <c r="H239" s="357">
        <f t="shared" si="13"/>
        <v>7</v>
      </c>
    </row>
    <row r="240" spans="1:8">
      <c r="A240" s="360" t="str">
        <f t="shared" si="12"/>
        <v>22.8</v>
      </c>
      <c r="B240" s="358" t="s">
        <v>137</v>
      </c>
      <c r="C240" s="358" t="s">
        <v>137</v>
      </c>
      <c r="D240" s="357" t="str" cm="1">
        <f t="array" ref="D240">IF(H240=0,"",A240 &amp; " " &amp; INDEX($C$22:C240,ROW(D240)-H240-21) &amp; "-" &amp; C240)</f>
        <v>22.8 PLK-</v>
      </c>
      <c r="G240" s="357">
        <f t="shared" si="14"/>
        <v>22</v>
      </c>
      <c r="H240" s="357">
        <f t="shared" si="13"/>
        <v>8</v>
      </c>
    </row>
    <row r="241" spans="1:8">
      <c r="A241" s="360" t="str">
        <f t="shared" si="12"/>
        <v>22.9</v>
      </c>
      <c r="B241" s="358" t="s">
        <v>245</v>
      </c>
      <c r="C241" s="358" t="s">
        <v>184</v>
      </c>
      <c r="D241" s="357" t="str" cm="1">
        <f t="array" ref="D241">IF(H241=0,"",A241 &amp; " " &amp; INDEX($C$22:C241,ROW(D241)-H241-21) &amp; "-" &amp; C241)</f>
        <v>22.9 PLK-SON</v>
      </c>
      <c r="G241" s="357">
        <f t="shared" si="14"/>
        <v>22</v>
      </c>
      <c r="H241" s="357">
        <f t="shared" si="13"/>
        <v>9</v>
      </c>
    </row>
    <row r="242" spans="1:8">
      <c r="A242" s="360" t="str">
        <f t="shared" si="12"/>
        <v>23.0</v>
      </c>
      <c r="B242" s="358" t="s">
        <v>246</v>
      </c>
      <c r="C242" s="358" t="s">
        <v>247</v>
      </c>
      <c r="D242" s="357" t="str" cm="1">
        <f t="array" ref="D242">IF(H242=0,"",A242 &amp; " " &amp; INDEX($C$22:C242,ROW(D242)-H242-21) &amp; "-" &amp; C242)</f>
        <v/>
      </c>
      <c r="G242" s="357">
        <f t="shared" si="14"/>
        <v>23</v>
      </c>
      <c r="H242" s="357">
        <f t="shared" si="13"/>
        <v>0</v>
      </c>
    </row>
    <row r="243" spans="1:8">
      <c r="A243" s="360" t="str">
        <f t="shared" si="12"/>
        <v>23.1</v>
      </c>
      <c r="B243" s="358" t="s">
        <v>156</v>
      </c>
      <c r="C243" s="358" t="s">
        <v>151</v>
      </c>
      <c r="D243" s="357" t="str" cm="1">
        <f t="array" ref="D243">IF(H243=0,"",A243 &amp; " " &amp; INDEX($C$22:C243,ROW(D243)-H243-21) &amp; "-" &amp; C243)</f>
        <v>23.1 MED-FKT</v>
      </c>
      <c r="G243" s="357">
        <f t="shared" si="14"/>
        <v>23</v>
      </c>
      <c r="H243" s="357">
        <f t="shared" si="13"/>
        <v>1</v>
      </c>
    </row>
    <row r="244" spans="1:8">
      <c r="A244" s="360" t="str">
        <f t="shared" si="12"/>
        <v>23.2</v>
      </c>
      <c r="B244" s="358" t="s">
        <v>248</v>
      </c>
      <c r="C244" s="358" t="s">
        <v>174</v>
      </c>
      <c r="D244" s="357" t="str" cm="1">
        <f t="array" ref="D244">IF(H244=0,"",A244 &amp; " " &amp; INDEX($C$22:C244,ROW(D244)-H244-21) &amp; "-" &amp; C244)</f>
        <v>23.2 MED-SST</v>
      </c>
      <c r="G244" s="357">
        <f t="shared" si="14"/>
        <v>23</v>
      </c>
      <c r="H244" s="357">
        <f t="shared" si="13"/>
        <v>2</v>
      </c>
    </row>
    <row r="245" spans="1:8">
      <c r="A245" s="360" t="str">
        <f t="shared" si="12"/>
        <v>23.3</v>
      </c>
      <c r="B245" s="358" t="s">
        <v>249</v>
      </c>
      <c r="C245" s="358" t="s">
        <v>192</v>
      </c>
      <c r="D245" s="357" t="str" cm="1">
        <f t="array" ref="D245">IF(H245=0,"",A245 &amp; " " &amp; INDEX($C$22:C245,ROW(D245)-H245-21) &amp; "-" &amp; C245)</f>
        <v>23.3 MED-AAP</v>
      </c>
      <c r="G245" s="357">
        <f t="shared" si="14"/>
        <v>23</v>
      </c>
      <c r="H245" s="357">
        <f t="shared" si="13"/>
        <v>3</v>
      </c>
    </row>
    <row r="246" spans="1:8">
      <c r="A246" s="360" t="str">
        <f t="shared" si="12"/>
        <v>23.4</v>
      </c>
      <c r="B246" s="358" t="s">
        <v>250</v>
      </c>
      <c r="C246" s="358" t="s">
        <v>251</v>
      </c>
      <c r="D246" s="357" t="str" cm="1">
        <f t="array" ref="D246">IF(H246=0,"",A246 &amp; " " &amp; INDEX($C$22:C246,ROW(D246)-H246-21) &amp; "-" &amp; C246)</f>
        <v>23.4 MED-CAB</v>
      </c>
      <c r="G246" s="357">
        <f t="shared" si="14"/>
        <v>23</v>
      </c>
      <c r="H246" s="357">
        <f t="shared" si="13"/>
        <v>4</v>
      </c>
    </row>
    <row r="247" spans="1:8">
      <c r="A247" s="360" t="str">
        <f t="shared" si="12"/>
        <v>23.5</v>
      </c>
      <c r="B247" s="358" t="s">
        <v>252</v>
      </c>
      <c r="C247" s="358" t="s">
        <v>253</v>
      </c>
      <c r="D247" s="357" t="str" cm="1">
        <f t="array" ref="D247">IF(H247=0,"",A247 &amp; " " &amp; INDEX($C$22:C247,ROW(D247)-H247-21) &amp; "-" &amp; C247)</f>
        <v>23.5 MED-FMB</v>
      </c>
      <c r="G247" s="357">
        <f t="shared" si="14"/>
        <v>23</v>
      </c>
      <c r="H247" s="357">
        <f t="shared" si="13"/>
        <v>5</v>
      </c>
    </row>
    <row r="248" spans="1:8">
      <c r="A248" s="360" t="str">
        <f t="shared" si="12"/>
        <v>23.6</v>
      </c>
      <c r="B248" s="358" t="s">
        <v>254</v>
      </c>
      <c r="C248" s="358" t="s">
        <v>255</v>
      </c>
      <c r="D248" s="357" t="str" cm="1">
        <f t="array" ref="D248">IF(H248=0,"",A248 &amp; " " &amp; INDEX($C$22:C248,ROW(D248)-H248-21) &amp; "-" &amp; C248)</f>
        <v>23.6 MED-FVB</v>
      </c>
      <c r="G248" s="357">
        <f t="shared" si="14"/>
        <v>23</v>
      </c>
      <c r="H248" s="357">
        <f t="shared" si="13"/>
        <v>6</v>
      </c>
    </row>
    <row r="249" spans="1:8">
      <c r="A249" s="360" t="str">
        <f t="shared" si="12"/>
        <v>23.7</v>
      </c>
      <c r="B249" s="358" t="s">
        <v>137</v>
      </c>
      <c r="C249" s="358" t="s">
        <v>137</v>
      </c>
      <c r="D249" s="357" t="str" cm="1">
        <f t="array" ref="D249">IF(H249=0,"",A249 &amp; " " &amp; INDEX($C$22:C249,ROW(D249)-H249-21) &amp; "-" &amp; C249)</f>
        <v>23.7 MED-</v>
      </c>
      <c r="G249" s="357">
        <f t="shared" si="14"/>
        <v>23</v>
      </c>
      <c r="H249" s="357">
        <f t="shared" si="13"/>
        <v>7</v>
      </c>
    </row>
    <row r="250" spans="1:8">
      <c r="A250" s="360" t="str">
        <f t="shared" si="12"/>
        <v>23.8</v>
      </c>
      <c r="B250" s="358" t="s">
        <v>137</v>
      </c>
      <c r="C250" s="358" t="s">
        <v>137</v>
      </c>
      <c r="D250" s="357" t="str" cm="1">
        <f t="array" ref="D250">IF(H250=0,"",A250 &amp; " " &amp; INDEX($C$22:C250,ROW(D250)-H250-21) &amp; "-" &amp; C250)</f>
        <v>23.8 MED-</v>
      </c>
      <c r="G250" s="357">
        <f t="shared" si="14"/>
        <v>23</v>
      </c>
      <c r="H250" s="357">
        <f t="shared" si="13"/>
        <v>8</v>
      </c>
    </row>
    <row r="251" spans="1:8">
      <c r="A251" s="360" t="str">
        <f t="shared" si="12"/>
        <v>23.9</v>
      </c>
      <c r="B251" s="358" t="s">
        <v>256</v>
      </c>
      <c r="C251" s="358" t="s">
        <v>184</v>
      </c>
      <c r="D251" s="357" t="str" cm="1">
        <f t="array" ref="D251">IF(H251=0,"",A251 &amp; " " &amp; INDEX($C$22:C251,ROW(D251)-H251-21) &amp; "-" &amp; C251)</f>
        <v>23.9 MED-SON</v>
      </c>
      <c r="G251" s="357">
        <f t="shared" si="14"/>
        <v>23</v>
      </c>
      <c r="H251" s="357">
        <f t="shared" si="13"/>
        <v>9</v>
      </c>
    </row>
    <row r="252" spans="1:8">
      <c r="A252" s="360" t="str">
        <f t="shared" si="12"/>
        <v>24.0</v>
      </c>
      <c r="B252" s="358" t="s">
        <v>257</v>
      </c>
      <c r="C252" s="358" t="s">
        <v>258</v>
      </c>
      <c r="D252" s="357" t="str" cm="1">
        <f t="array" ref="D252">IF(H252=0,"",A252 &amp; " " &amp; INDEX($C$22:C252,ROW(D252)-H252-21) &amp; "-" &amp; C252)</f>
        <v/>
      </c>
      <c r="G252" s="357">
        <f t="shared" si="14"/>
        <v>24</v>
      </c>
      <c r="H252" s="357">
        <f t="shared" si="13"/>
        <v>0</v>
      </c>
    </row>
    <row r="253" spans="1:8">
      <c r="A253" s="360" t="str">
        <f t="shared" si="12"/>
        <v>24.1</v>
      </c>
      <c r="B253" s="358" t="s">
        <v>156</v>
      </c>
      <c r="C253" s="358" t="s">
        <v>151</v>
      </c>
      <c r="D253" s="357" t="str" cm="1">
        <f t="array" ref="D253">IF(H253=0,"",A253 &amp; " " &amp; INDEX($C$22:C253,ROW(D253)-H253-21) &amp; "-" &amp; C253)</f>
        <v>24.1 BBD-FKT</v>
      </c>
      <c r="G253" s="357">
        <f t="shared" si="14"/>
        <v>24</v>
      </c>
      <c r="H253" s="357">
        <f t="shared" si="13"/>
        <v>1</v>
      </c>
    </row>
    <row r="254" spans="1:8">
      <c r="A254" s="360" t="str">
        <f t="shared" si="12"/>
        <v>24.2</v>
      </c>
      <c r="B254" s="358" t="s">
        <v>249</v>
      </c>
      <c r="C254" s="358" t="s">
        <v>192</v>
      </c>
      <c r="D254" s="357" t="str" cm="1">
        <f t="array" ref="D254">IF(H254=0,"",A254 &amp; " " &amp; INDEX($C$22:C254,ROW(D254)-H254-21) &amp; "-" &amp; C254)</f>
        <v>24.2 BBD-AAP</v>
      </c>
      <c r="G254" s="357">
        <f t="shared" si="14"/>
        <v>24</v>
      </c>
      <c r="H254" s="357">
        <f t="shared" si="13"/>
        <v>2</v>
      </c>
    </row>
    <row r="255" spans="1:8">
      <c r="A255" s="360" t="str">
        <f t="shared" si="12"/>
        <v>24.3</v>
      </c>
      <c r="B255" s="358" t="s">
        <v>212</v>
      </c>
      <c r="C255" s="358" t="s">
        <v>259</v>
      </c>
      <c r="D255" s="357" t="str" cm="1">
        <f t="array" ref="D255">IF(H255=0,"",A255 &amp; " " &amp; INDEX($C$22:C255,ROW(D255)-H255-21) &amp; "-" &amp; C255)</f>
        <v>24.3 BBD-BVT</v>
      </c>
      <c r="G255" s="357">
        <f t="shared" si="14"/>
        <v>24</v>
      </c>
      <c r="H255" s="357">
        <f t="shared" si="13"/>
        <v>3</v>
      </c>
    </row>
    <row r="256" spans="1:8">
      <c r="A256" s="360" t="str">
        <f t="shared" si="12"/>
        <v>24.4</v>
      </c>
      <c r="B256" s="358" t="s">
        <v>137</v>
      </c>
      <c r="C256" s="358" t="s">
        <v>137</v>
      </c>
      <c r="D256" s="357" t="str" cm="1">
        <f t="array" ref="D256">IF(H256=0,"",A256 &amp; " " &amp; INDEX($C$22:C256,ROW(D256)-H256-21) &amp; "-" &amp; C256)</f>
        <v>24.4 BBD-</v>
      </c>
      <c r="G256" s="357">
        <f t="shared" si="14"/>
        <v>24</v>
      </c>
      <c r="H256" s="357">
        <f t="shared" si="13"/>
        <v>4</v>
      </c>
    </row>
    <row r="257" spans="1:8">
      <c r="A257" s="360" t="str">
        <f t="shared" si="12"/>
        <v>24.5</v>
      </c>
      <c r="B257" s="358" t="s">
        <v>137</v>
      </c>
      <c r="C257" s="358" t="s">
        <v>137</v>
      </c>
      <c r="D257" s="357" t="str" cm="1">
        <f t="array" ref="D257">IF(H257=0,"",A257 &amp; " " &amp; INDEX($C$22:C257,ROW(D257)-H257-21) &amp; "-" &amp; C257)</f>
        <v>24.5 BBD-</v>
      </c>
      <c r="G257" s="357">
        <f t="shared" si="14"/>
        <v>24</v>
      </c>
      <c r="H257" s="357">
        <f t="shared" si="13"/>
        <v>5</v>
      </c>
    </row>
    <row r="258" spans="1:8">
      <c r="A258" s="360" t="str">
        <f t="shared" si="12"/>
        <v>24.6</v>
      </c>
      <c r="B258" s="358" t="s">
        <v>137</v>
      </c>
      <c r="C258" s="358" t="s">
        <v>137</v>
      </c>
      <c r="D258" s="357" t="str" cm="1">
        <f t="array" ref="D258">IF(H258=0,"",A258 &amp; " " &amp; INDEX($C$22:C258,ROW(D258)-H258-21) &amp; "-" &amp; C258)</f>
        <v>24.6 BBD-</v>
      </c>
      <c r="G258" s="357">
        <f t="shared" si="14"/>
        <v>24</v>
      </c>
      <c r="H258" s="357">
        <f t="shared" si="13"/>
        <v>6</v>
      </c>
    </row>
    <row r="259" spans="1:8">
      <c r="A259" s="360" t="str">
        <f t="shared" si="12"/>
        <v>24.7</v>
      </c>
      <c r="B259" s="358" t="s">
        <v>137</v>
      </c>
      <c r="C259" s="358" t="s">
        <v>137</v>
      </c>
      <c r="D259" s="357" t="str" cm="1">
        <f t="array" ref="D259">IF(H259=0,"",A259 &amp; " " &amp; INDEX($C$22:C259,ROW(D259)-H259-21) &amp; "-" &amp; C259)</f>
        <v>24.7 BBD-</v>
      </c>
      <c r="G259" s="357">
        <f t="shared" si="14"/>
        <v>24</v>
      </c>
      <c r="H259" s="357">
        <f t="shared" si="13"/>
        <v>7</v>
      </c>
    </row>
    <row r="260" spans="1:8">
      <c r="A260" s="360" t="str">
        <f t="shared" si="12"/>
        <v>24.8</v>
      </c>
      <c r="B260" s="358" t="s">
        <v>137</v>
      </c>
      <c r="C260" s="358" t="s">
        <v>137</v>
      </c>
      <c r="D260" s="357" t="str" cm="1">
        <f t="array" ref="D260">IF(H260=0,"",A260 &amp; " " &amp; INDEX($C$22:C260,ROW(D260)-H260-21) &amp; "-" &amp; C260)</f>
        <v>24.8 BBD-</v>
      </c>
      <c r="G260" s="357">
        <f t="shared" si="14"/>
        <v>24</v>
      </c>
      <c r="H260" s="357">
        <f t="shared" si="13"/>
        <v>8</v>
      </c>
    </row>
    <row r="261" spans="1:8">
      <c r="A261" s="360" t="str">
        <f t="shared" si="12"/>
        <v>24.9</v>
      </c>
      <c r="B261" s="358" t="s">
        <v>137</v>
      </c>
      <c r="C261" s="358" t="s">
        <v>137</v>
      </c>
      <c r="D261" s="357" t="str" cm="1">
        <f t="array" ref="D261">IF(H261=0,"",A261 &amp; " " &amp; INDEX($C$22:C261,ROW(D261)-H261-21) &amp; "-" &amp; C261)</f>
        <v>24.9 BBD-</v>
      </c>
      <c r="G261" s="357">
        <f t="shared" si="14"/>
        <v>24</v>
      </c>
      <c r="H261" s="357">
        <f t="shared" si="13"/>
        <v>9</v>
      </c>
    </row>
    <row r="262" spans="1:8">
      <c r="A262" s="360" t="str">
        <f t="shared" si="12"/>
        <v>25.0</v>
      </c>
      <c r="B262" s="358" t="s">
        <v>260</v>
      </c>
      <c r="C262" s="358" t="s">
        <v>261</v>
      </c>
      <c r="D262" s="357" t="str" cm="1">
        <f t="array" ref="D262">IF(H262=0,"",A262 &amp; " " &amp; INDEX($C$22:C262,ROW(D262)-H262-21) &amp; "-" &amp; C262)</f>
        <v/>
      </c>
      <c r="G262" s="357">
        <f t="shared" si="14"/>
        <v>25</v>
      </c>
      <c r="H262" s="357">
        <f t="shared" si="13"/>
        <v>0</v>
      </c>
    </row>
    <row r="263" spans="1:8">
      <c r="A263" s="360" t="str">
        <f t="shared" si="12"/>
        <v>25.1</v>
      </c>
      <c r="B263" s="358" t="s">
        <v>262</v>
      </c>
      <c r="C263" s="358" t="s">
        <v>263</v>
      </c>
      <c r="D263" s="357" t="str" cm="1">
        <f t="array" ref="D263">IF(H263=0,"",A263 &amp; " " &amp; INDEX($C$22:C263,ROW(D263)-H263-21) &amp; "-" &amp; C263)</f>
        <v>25.1 MAS-UNA</v>
      </c>
      <c r="G263" s="357">
        <f t="shared" si="14"/>
        <v>25</v>
      </c>
      <c r="H263" s="357">
        <f t="shared" si="13"/>
        <v>1</v>
      </c>
    </row>
    <row r="264" spans="1:8">
      <c r="A264" s="360" t="str">
        <f t="shared" si="12"/>
        <v>25.2</v>
      </c>
      <c r="B264" s="358" t="s">
        <v>264</v>
      </c>
      <c r="C264" s="358" t="s">
        <v>265</v>
      </c>
      <c r="D264" s="357" t="str" cm="1">
        <f t="array" ref="D264">IF(H264=0,"",A264 &amp; " " &amp; INDEX($C$22:C264,ROW(D264)-H264-21) &amp; "-" &amp; C264)</f>
        <v>25.2 MAS-MON</v>
      </c>
      <c r="G264" s="357">
        <f t="shared" si="14"/>
        <v>25</v>
      </c>
      <c r="H264" s="357">
        <f t="shared" si="13"/>
        <v>2</v>
      </c>
    </row>
    <row r="265" spans="1:8">
      <c r="A265" s="360" t="str">
        <f t="shared" si="12"/>
        <v>25.3</v>
      </c>
      <c r="B265" s="358" t="s">
        <v>266</v>
      </c>
      <c r="C265" s="358" t="s">
        <v>267</v>
      </c>
      <c r="D265" s="357" t="str" cm="1">
        <f t="array" ref="D265">IF(H265=0,"",A265 &amp; " " &amp; INDEX($C$22:C265,ROW(D265)-H265-21) &amp; "-" &amp; C265)</f>
        <v>25.3 MAS-SLA</v>
      </c>
      <c r="G265" s="357">
        <f t="shared" si="14"/>
        <v>25</v>
      </c>
      <c r="H265" s="357">
        <f t="shared" si="13"/>
        <v>3</v>
      </c>
    </row>
    <row r="266" spans="1:8">
      <c r="A266" s="360" t="str">
        <f t="shared" si="12"/>
        <v>25.4</v>
      </c>
      <c r="B266" s="358" t="s">
        <v>268</v>
      </c>
      <c r="C266" s="358" t="s">
        <v>269</v>
      </c>
      <c r="D266" s="357" t="str" cm="1">
        <f t="array" ref="D266">IF(H266=0,"",A266 &amp; " " &amp; INDEX($C$22:C266,ROW(D266)-H266-21) &amp; "-" &amp; C266)</f>
        <v>25.4 MAS-SRV</v>
      </c>
      <c r="G266" s="357">
        <f t="shared" si="14"/>
        <v>25</v>
      </c>
      <c r="H266" s="357">
        <f t="shared" si="13"/>
        <v>4</v>
      </c>
    </row>
    <row r="267" spans="1:8">
      <c r="A267" s="360" t="str">
        <f t="shared" si="12"/>
        <v>25.5</v>
      </c>
      <c r="B267" s="358" t="s">
        <v>270</v>
      </c>
      <c r="C267" s="358" t="s">
        <v>271</v>
      </c>
      <c r="D267" s="357" t="str" cm="1">
        <f t="array" ref="D267">IF(H267=0,"",A267 &amp; " " &amp; INDEX($C$22:C267,ROW(D267)-H267-21) &amp; "-" &amp; C267)</f>
        <v>25.5 MAS-BRG</v>
      </c>
      <c r="G267" s="357">
        <f t="shared" si="14"/>
        <v>25</v>
      </c>
      <c r="H267" s="357">
        <f t="shared" si="13"/>
        <v>5</v>
      </c>
    </row>
    <row r="268" spans="1:8">
      <c r="A268" s="360" t="str">
        <f t="shared" si="12"/>
        <v>25.6</v>
      </c>
      <c r="B268" s="358"/>
      <c r="C268" s="358"/>
      <c r="D268" s="357" t="str" cm="1">
        <f t="array" ref="D268">IF(H268=0,"",A268 &amp; " " &amp; INDEX($C$22:C268,ROW(D268)-H268-21) &amp; "-" &amp; C268)</f>
        <v>25.6 MAS-</v>
      </c>
      <c r="G268" s="357">
        <f t="shared" si="14"/>
        <v>25</v>
      </c>
      <c r="H268" s="357">
        <f t="shared" si="13"/>
        <v>6</v>
      </c>
    </row>
    <row r="269" spans="1:8">
      <c r="A269" s="360" t="str">
        <f t="shared" si="12"/>
        <v>25.7</v>
      </c>
      <c r="B269" s="358" t="s">
        <v>137</v>
      </c>
      <c r="C269" s="358" t="s">
        <v>137</v>
      </c>
      <c r="D269" s="357" t="str" cm="1">
        <f t="array" ref="D269">IF(H269=0,"",A269 &amp; " " &amp; INDEX($C$22:C269,ROW(D269)-H269-21) &amp; "-" &amp; C269)</f>
        <v>25.7 MAS-</v>
      </c>
      <c r="G269" s="357">
        <f t="shared" si="14"/>
        <v>25</v>
      </c>
      <c r="H269" s="357">
        <f t="shared" si="13"/>
        <v>7</v>
      </c>
    </row>
    <row r="270" spans="1:8">
      <c r="A270" s="360" t="str">
        <f t="shared" si="12"/>
        <v>25.8</v>
      </c>
      <c r="B270" s="358" t="s">
        <v>137</v>
      </c>
      <c r="C270" s="358" t="s">
        <v>137</v>
      </c>
      <c r="D270" s="357" t="str" cm="1">
        <f t="array" ref="D270">IF(H270=0,"",A270 &amp; " " &amp; INDEX($C$22:C270,ROW(D270)-H270-21) &amp; "-" &amp; C270)</f>
        <v>25.8 MAS-</v>
      </c>
      <c r="G270" s="357">
        <f t="shared" si="14"/>
        <v>25</v>
      </c>
      <c r="H270" s="357">
        <f t="shared" si="13"/>
        <v>8</v>
      </c>
    </row>
    <row r="271" spans="1:8">
      <c r="A271" s="360" t="str">
        <f t="shared" si="12"/>
        <v>25.9</v>
      </c>
      <c r="B271" s="358" t="s">
        <v>137</v>
      </c>
      <c r="C271" s="358" t="s">
        <v>137</v>
      </c>
      <c r="D271" s="357" t="str" cm="1">
        <f t="array" ref="D271">IF(H271=0,"",A271 &amp; " " &amp; INDEX($C$22:C271,ROW(D271)-H271-21) &amp; "-" &amp; C271)</f>
        <v>25.9 MAS-</v>
      </c>
      <c r="G271" s="357">
        <f t="shared" si="14"/>
        <v>25</v>
      </c>
      <c r="H271" s="357">
        <f t="shared" si="13"/>
        <v>9</v>
      </c>
    </row>
    <row r="272" spans="1:8">
      <c r="A272" s="360" t="str">
        <f t="shared" si="12"/>
        <v>26.0</v>
      </c>
      <c r="B272" s="358" t="s">
        <v>272</v>
      </c>
      <c r="C272" s="358" t="s">
        <v>273</v>
      </c>
      <c r="D272" s="357" t="str" cm="1">
        <f t="array" ref="D272">IF(H272=0,"",A272 &amp; " " &amp; INDEX($C$22:C272,ROW(D272)-H272-21) &amp; "-" &amp; C272)</f>
        <v/>
      </c>
      <c r="G272" s="357">
        <f t="shared" si="14"/>
        <v>26</v>
      </c>
      <c r="H272" s="357">
        <f t="shared" si="13"/>
        <v>0</v>
      </c>
    </row>
    <row r="273" spans="1:8">
      <c r="A273" s="360" t="str">
        <f t="shared" si="12"/>
        <v>26.1</v>
      </c>
      <c r="B273" s="358" t="s">
        <v>274</v>
      </c>
      <c r="C273" s="358" t="s">
        <v>275</v>
      </c>
      <c r="D273" s="357" t="str" cm="1">
        <f t="array" ref="D273">IF(H273=0,"",A273 &amp; " " &amp; INDEX($C$22:C273,ROW(D273)-H273-21) &amp; "-" &amp; C273)</f>
        <v>26.1 DLS-PLD</v>
      </c>
      <c r="G273" s="357">
        <f t="shared" si="14"/>
        <v>26</v>
      </c>
      <c r="H273" s="357">
        <f t="shared" si="13"/>
        <v>1</v>
      </c>
    </row>
    <row r="274" spans="1:8">
      <c r="A274" s="360" t="str">
        <f t="shared" si="12"/>
        <v>26.2</v>
      </c>
      <c r="B274" s="358" t="s">
        <v>276</v>
      </c>
      <c r="C274" s="358" t="s">
        <v>277</v>
      </c>
      <c r="D274" s="357" t="str" cm="1">
        <f t="array" ref="D274">IF(H274=0,"",A274 &amp; " " &amp; INDEX($C$22:C274,ROW(D274)-H274-21) &amp; "-" &amp; C274)</f>
        <v>26.2 DLS-SER</v>
      </c>
      <c r="G274" s="357">
        <f t="shared" si="14"/>
        <v>26</v>
      </c>
      <c r="H274" s="357">
        <f t="shared" si="13"/>
        <v>2</v>
      </c>
    </row>
    <row r="275" spans="1:8">
      <c r="A275" s="360" t="str">
        <f t="shared" si="12"/>
        <v>26.3</v>
      </c>
      <c r="B275" s="358" t="s">
        <v>278</v>
      </c>
      <c r="C275" s="358" t="s">
        <v>184</v>
      </c>
      <c r="D275" s="357" t="str" cm="1">
        <f t="array" ref="D275">IF(H275=0,"",A275 &amp; " " &amp; INDEX($C$22:C275,ROW(D275)-H275-21) &amp; "-" &amp; C275)</f>
        <v>26.3 DLS-SON</v>
      </c>
      <c r="G275" s="357">
        <f t="shared" si="14"/>
        <v>26</v>
      </c>
      <c r="H275" s="357">
        <f t="shared" si="13"/>
        <v>3</v>
      </c>
    </row>
    <row r="276" spans="1:8">
      <c r="A276" s="360" t="str">
        <f t="shared" si="12"/>
        <v>26.4</v>
      </c>
      <c r="B276" s="358" t="s">
        <v>137</v>
      </c>
      <c r="C276" s="358" t="s">
        <v>137</v>
      </c>
      <c r="D276" s="357" t="str" cm="1">
        <f t="array" ref="D276">IF(H276=0,"",A276 &amp; " " &amp; INDEX($C$22:C276,ROW(D276)-H276-21) &amp; "-" &amp; C276)</f>
        <v>26.4 DLS-</v>
      </c>
      <c r="G276" s="357">
        <f t="shared" si="14"/>
        <v>26</v>
      </c>
      <c r="H276" s="357">
        <f t="shared" si="13"/>
        <v>4</v>
      </c>
    </row>
    <row r="277" spans="1:8">
      <c r="A277" s="360" t="str">
        <f t="shared" si="12"/>
        <v>26.5</v>
      </c>
      <c r="B277" s="358" t="s">
        <v>137</v>
      </c>
      <c r="C277" s="358" t="s">
        <v>137</v>
      </c>
      <c r="D277" s="357" t="str" cm="1">
        <f t="array" ref="D277">IF(H277=0,"",A277 &amp; " " &amp; INDEX($C$22:C277,ROW(D277)-H277-21) &amp; "-" &amp; C277)</f>
        <v>26.5 DLS-</v>
      </c>
      <c r="G277" s="357">
        <f t="shared" si="14"/>
        <v>26</v>
      </c>
      <c r="H277" s="357">
        <f t="shared" si="13"/>
        <v>5</v>
      </c>
    </row>
    <row r="278" spans="1:8">
      <c r="A278" s="360" t="str">
        <f t="shared" si="12"/>
        <v>26.6</v>
      </c>
      <c r="B278" s="358" t="s">
        <v>137</v>
      </c>
      <c r="C278" s="358" t="s">
        <v>137</v>
      </c>
      <c r="D278" s="357" t="str" cm="1">
        <f t="array" ref="D278">IF(H278=0,"",A278 &amp; " " &amp; INDEX($C$22:C278,ROW(D278)-H278-21) &amp; "-" &amp; C278)</f>
        <v>26.6 DLS-</v>
      </c>
      <c r="G278" s="357">
        <f t="shared" si="14"/>
        <v>26</v>
      </c>
      <c r="H278" s="357">
        <f t="shared" si="13"/>
        <v>6</v>
      </c>
    </row>
    <row r="279" spans="1:8">
      <c r="A279" s="360" t="str">
        <f t="shared" ref="A279:A342" si="15">$G279&amp;"."&amp;$H279</f>
        <v>26.7</v>
      </c>
      <c r="B279" s="358" t="s">
        <v>137</v>
      </c>
      <c r="C279" s="358" t="s">
        <v>137</v>
      </c>
      <c r="D279" s="357" t="str" cm="1">
        <f t="array" ref="D279">IF(H279=0,"",A279 &amp; " " &amp; INDEX($C$22:C279,ROW(D279)-H279-21) &amp; "-" &amp; C279)</f>
        <v>26.7 DLS-</v>
      </c>
      <c r="G279" s="357">
        <f t="shared" si="14"/>
        <v>26</v>
      </c>
      <c r="H279" s="357">
        <f t="shared" ref="H279:H342" si="16">IF(H278=9,0,H278+1)</f>
        <v>7</v>
      </c>
    </row>
    <row r="280" spans="1:8">
      <c r="A280" s="360" t="str">
        <f t="shared" si="15"/>
        <v>26.8</v>
      </c>
      <c r="B280" s="358" t="s">
        <v>137</v>
      </c>
      <c r="C280" s="358" t="s">
        <v>137</v>
      </c>
      <c r="D280" s="357" t="str" cm="1">
        <f t="array" ref="D280">IF(H280=0,"",A280 &amp; " " &amp; INDEX($C$22:C280,ROW(D280)-H280-21) &amp; "-" &amp; C280)</f>
        <v>26.8 DLS-</v>
      </c>
      <c r="G280" s="357">
        <f t="shared" si="14"/>
        <v>26</v>
      </c>
      <c r="H280" s="357">
        <f t="shared" si="16"/>
        <v>8</v>
      </c>
    </row>
    <row r="281" spans="1:8">
      <c r="A281" s="360" t="str">
        <f t="shared" si="15"/>
        <v>26.9</v>
      </c>
      <c r="B281" s="358" t="s">
        <v>137</v>
      </c>
      <c r="C281" s="358" t="s">
        <v>137</v>
      </c>
      <c r="D281" s="357" t="str" cm="1">
        <f t="array" ref="D281">IF(H281=0,"",A281 &amp; " " &amp; INDEX($C$22:C281,ROW(D281)-H281-21) &amp; "-" &amp; C281)</f>
        <v>26.9 DLS-</v>
      </c>
      <c r="G281" s="357">
        <f t="shared" si="14"/>
        <v>26</v>
      </c>
      <c r="H281" s="357">
        <f t="shared" si="16"/>
        <v>9</v>
      </c>
    </row>
    <row r="282" spans="1:8">
      <c r="A282" s="360" t="str">
        <f t="shared" si="15"/>
        <v>27.0</v>
      </c>
      <c r="B282" s="358" t="s">
        <v>279</v>
      </c>
      <c r="C282" s="358" t="s">
        <v>105</v>
      </c>
      <c r="D282" s="357" t="str" cm="1">
        <f t="array" ref="D282">IF(H282=0,"",A282 &amp; " " &amp; INDEX($C$22:C282,ROW(D282)-H282-21) &amp; "-" &amp; C282)</f>
        <v/>
      </c>
      <c r="G282" s="357">
        <f t="shared" si="14"/>
        <v>27</v>
      </c>
      <c r="H282" s="357">
        <f t="shared" si="16"/>
        <v>0</v>
      </c>
    </row>
    <row r="283" spans="1:8">
      <c r="A283" s="360" t="str">
        <f t="shared" si="15"/>
        <v>27.1</v>
      </c>
      <c r="B283" s="358" t="s">
        <v>156</v>
      </c>
      <c r="C283" s="358" t="s">
        <v>151</v>
      </c>
      <c r="D283" s="357" t="str" cm="1">
        <f t="array" ref="D283">IF(H283=0,"",A283 &amp; " " &amp; INDEX($C$22:C283,ROW(D283)-H283-21) &amp; "-" &amp; C283)</f>
        <v>27.1 ABS-FKT</v>
      </c>
      <c r="G283" s="357">
        <f t="shared" si="14"/>
        <v>27</v>
      </c>
      <c r="H283" s="357">
        <f t="shared" si="16"/>
        <v>1</v>
      </c>
    </row>
    <row r="284" spans="1:8">
      <c r="A284" s="360" t="str">
        <f t="shared" si="15"/>
        <v>27.2</v>
      </c>
      <c r="B284" s="358" t="s">
        <v>280</v>
      </c>
      <c r="C284" s="358" t="s">
        <v>281</v>
      </c>
      <c r="D284" s="357" t="str" cm="1">
        <f t="array" ref="D284">IF(H284=0,"",A284 &amp; " " &amp; INDEX($C$22:C284,ROW(D284)-H284-21) &amp; "-" &amp; C284)</f>
        <v>27.2 ABS-BRS</v>
      </c>
      <c r="G284" s="357">
        <f t="shared" si="14"/>
        <v>27</v>
      </c>
      <c r="H284" s="357">
        <f t="shared" si="16"/>
        <v>2</v>
      </c>
    </row>
    <row r="285" spans="1:8">
      <c r="A285" s="360" t="str">
        <f t="shared" si="15"/>
        <v>27.3</v>
      </c>
      <c r="B285" s="358" t="s">
        <v>282</v>
      </c>
      <c r="C285" s="358" t="s">
        <v>283</v>
      </c>
      <c r="D285" s="357" t="str" cm="1">
        <f t="array" ref="D285">IF(H285=0,"",A285 &amp; " " &amp; INDEX($C$22:C285,ROW(D285)-H285-21) &amp; "-" &amp; C285)</f>
        <v>27.3 ABS-DDS</v>
      </c>
      <c r="G285" s="357">
        <f t="shared" si="14"/>
        <v>27</v>
      </c>
      <c r="H285" s="357">
        <f t="shared" si="16"/>
        <v>3</v>
      </c>
    </row>
    <row r="286" spans="1:8">
      <c r="A286" s="360" t="str">
        <f t="shared" si="15"/>
        <v>27.4</v>
      </c>
      <c r="B286" s="358" t="s">
        <v>284</v>
      </c>
      <c r="C286" s="358" t="s">
        <v>285</v>
      </c>
      <c r="D286" s="357" t="str" cm="1">
        <f t="array" ref="D286">IF(H286=0,"",A286 &amp; " " &amp; INDEX($C$22:C286,ROW(D286)-H286-21) &amp; "-" &amp; C286)</f>
        <v>27.4 ABS-WFV</v>
      </c>
      <c r="G286" s="357">
        <f t="shared" si="14"/>
        <v>27</v>
      </c>
      <c r="H286" s="357">
        <f t="shared" si="16"/>
        <v>4</v>
      </c>
    </row>
    <row r="287" spans="1:8">
      <c r="A287" s="360" t="str">
        <f t="shared" si="15"/>
        <v>27.5</v>
      </c>
      <c r="B287" s="358" t="s">
        <v>137</v>
      </c>
      <c r="C287" s="358" t="s">
        <v>137</v>
      </c>
      <c r="D287" s="357" t="str" cm="1">
        <f t="array" ref="D287">IF(H287=0,"",A287 &amp; " " &amp; INDEX($C$22:C287,ROW(D287)-H287-21) &amp; "-" &amp; C287)</f>
        <v>27.5 ABS-</v>
      </c>
      <c r="G287" s="357">
        <f t="shared" si="14"/>
        <v>27</v>
      </c>
      <c r="H287" s="357">
        <f t="shared" si="16"/>
        <v>5</v>
      </c>
    </row>
    <row r="288" spans="1:8">
      <c r="A288" s="360" t="str">
        <f t="shared" si="15"/>
        <v>27.6</v>
      </c>
      <c r="B288" s="358" t="s">
        <v>137</v>
      </c>
      <c r="C288" s="358" t="s">
        <v>137</v>
      </c>
      <c r="D288" s="357" t="str" cm="1">
        <f t="array" ref="D288">IF(H288=0,"",A288 &amp; " " &amp; INDEX($C$22:C288,ROW(D288)-H288-21) &amp; "-" &amp; C288)</f>
        <v>27.6 ABS-</v>
      </c>
      <c r="G288" s="357">
        <f t="shared" si="14"/>
        <v>27</v>
      </c>
      <c r="H288" s="357">
        <f t="shared" si="16"/>
        <v>6</v>
      </c>
    </row>
    <row r="289" spans="1:8">
      <c r="A289" s="360" t="str">
        <f t="shared" si="15"/>
        <v>27.7</v>
      </c>
      <c r="B289" s="358" t="s">
        <v>137</v>
      </c>
      <c r="C289" s="358" t="s">
        <v>137</v>
      </c>
      <c r="D289" s="357" t="str" cm="1">
        <f t="array" ref="D289">IF(H289=0,"",A289 &amp; " " &amp; INDEX($C$22:C289,ROW(D289)-H289-21) &amp; "-" &amp; C289)</f>
        <v>27.7 ABS-</v>
      </c>
      <c r="G289" s="357">
        <f t="shared" ref="G289:G352" si="17">IF(H289=0,G288+1,G288)</f>
        <v>27</v>
      </c>
      <c r="H289" s="357">
        <f t="shared" si="16"/>
        <v>7</v>
      </c>
    </row>
    <row r="290" spans="1:8">
      <c r="A290" s="360" t="str">
        <f t="shared" si="15"/>
        <v>27.8</v>
      </c>
      <c r="B290" s="358" t="s">
        <v>137</v>
      </c>
      <c r="C290" s="358" t="s">
        <v>137</v>
      </c>
      <c r="D290" s="357" t="str" cm="1">
        <f t="array" ref="D290">IF(H290=0,"",A290 &amp; " " &amp; INDEX($C$22:C290,ROW(D290)-H290-21) &amp; "-" &amp; C290)</f>
        <v>27.8 ABS-</v>
      </c>
      <c r="G290" s="357">
        <f t="shared" si="17"/>
        <v>27</v>
      </c>
      <c r="H290" s="357">
        <f t="shared" si="16"/>
        <v>8</v>
      </c>
    </row>
    <row r="291" spans="1:8">
      <c r="A291" s="360" t="str">
        <f t="shared" si="15"/>
        <v>27.9</v>
      </c>
      <c r="B291" s="358" t="s">
        <v>137</v>
      </c>
      <c r="C291" s="358" t="s">
        <v>137</v>
      </c>
      <c r="D291" s="357" t="str" cm="1">
        <f t="array" ref="D291">IF(H291=0,"",A291 &amp; " " &amp; INDEX($C$22:C291,ROW(D291)-H291-21) &amp; "-" &amp; C291)</f>
        <v>27.9 ABS-</v>
      </c>
      <c r="G291" s="357">
        <f t="shared" si="17"/>
        <v>27</v>
      </c>
      <c r="H291" s="357">
        <f t="shared" si="16"/>
        <v>9</v>
      </c>
    </row>
    <row r="292" spans="1:8">
      <c r="A292" s="360" t="str">
        <f t="shared" si="15"/>
        <v>28.0</v>
      </c>
      <c r="B292" s="358" t="s">
        <v>286</v>
      </c>
      <c r="C292" s="358" t="s">
        <v>287</v>
      </c>
      <c r="D292" s="357" t="str" cm="1">
        <f t="array" ref="D292">IF(H292=0,"",A292 &amp; " " &amp; INDEX($C$22:C292,ROW(D292)-H292-21) &amp; "-" &amp; C292)</f>
        <v/>
      </c>
      <c r="G292" s="357">
        <f t="shared" si="17"/>
        <v>28</v>
      </c>
      <c r="H292" s="357">
        <f t="shared" si="16"/>
        <v>0</v>
      </c>
    </row>
    <row r="293" spans="1:8">
      <c r="A293" s="360" t="str">
        <f t="shared" si="15"/>
        <v>28.1</v>
      </c>
      <c r="B293" s="358" t="s">
        <v>288</v>
      </c>
      <c r="C293" s="358" t="s">
        <v>289</v>
      </c>
      <c r="D293" s="357" t="str" cm="1">
        <f t="array" ref="D293">IF(H293=0,"",A293 &amp; " " &amp; INDEX($C$22:C293,ROW(D293)-H293-21) &amp; "-" &amp; C293)</f>
        <v>28.1 SMT-AGM</v>
      </c>
      <c r="G293" s="357">
        <f t="shared" si="17"/>
        <v>28</v>
      </c>
      <c r="H293" s="357">
        <f t="shared" si="16"/>
        <v>1</v>
      </c>
    </row>
    <row r="294" spans="1:8">
      <c r="A294" s="360" t="str">
        <f t="shared" si="15"/>
        <v>28.2</v>
      </c>
      <c r="B294" s="358" t="s">
        <v>290</v>
      </c>
      <c r="C294" s="358" t="s">
        <v>291</v>
      </c>
      <c r="D294" s="357" t="str" cm="1">
        <f t="array" ref="D294">IF(H294=0,"",A294 &amp; " " &amp; INDEX($C$22:C294,ROW(D294)-H294-21) &amp; "-" &amp; C294)</f>
        <v>28.2 SMT-EAG</v>
      </c>
      <c r="G294" s="357">
        <f t="shared" si="17"/>
        <v>28</v>
      </c>
      <c r="H294" s="357">
        <f t="shared" si="16"/>
        <v>2</v>
      </c>
    </row>
    <row r="295" spans="1:8">
      <c r="A295" s="360" t="str">
        <f t="shared" si="15"/>
        <v>28.3</v>
      </c>
      <c r="B295" s="358" t="s">
        <v>292</v>
      </c>
      <c r="C295" s="358" t="s">
        <v>267</v>
      </c>
      <c r="D295" s="357" t="str" cm="1">
        <f t="array" ref="D295">IF(H295=0,"",A295 &amp; " " &amp; INDEX($C$22:C295,ROW(D295)-H295-21) &amp; "-" &amp; C295)</f>
        <v>28.3 SMT-SLA</v>
      </c>
      <c r="G295" s="357">
        <f t="shared" si="17"/>
        <v>28</v>
      </c>
      <c r="H295" s="357">
        <f t="shared" si="16"/>
        <v>3</v>
      </c>
    </row>
    <row r="296" spans="1:8">
      <c r="A296" s="360" t="str">
        <f t="shared" si="15"/>
        <v>28.4</v>
      </c>
      <c r="B296" s="358" t="s">
        <v>293</v>
      </c>
      <c r="C296" s="358" t="s">
        <v>294</v>
      </c>
      <c r="D296" s="357" t="str" cm="1">
        <f t="array" ref="D296">IF(H296=0,"",A296 &amp; " " &amp; INDEX($C$22:C296,ROW(D296)-H296-21) &amp; "-" &amp; C296)</f>
        <v>28.4 SMT-IPM</v>
      </c>
      <c r="G296" s="357">
        <f t="shared" si="17"/>
        <v>28</v>
      </c>
      <c r="H296" s="357">
        <f t="shared" si="16"/>
        <v>4</v>
      </c>
    </row>
    <row r="297" spans="1:8">
      <c r="A297" s="360" t="str">
        <f t="shared" si="15"/>
        <v>28.5</v>
      </c>
      <c r="B297" s="358" t="s">
        <v>295</v>
      </c>
      <c r="C297" s="358" t="s">
        <v>296</v>
      </c>
      <c r="D297" s="357" t="str" cm="1">
        <f t="array" ref="D297">IF(H297=0,"",A297 &amp; " " &amp; INDEX($C$22:C297,ROW(D297)-H297-21) &amp; "-" &amp; C297)</f>
        <v>28.5 SMT-CSM</v>
      </c>
      <c r="G297" s="357">
        <f t="shared" si="17"/>
        <v>28</v>
      </c>
      <c r="H297" s="357">
        <f t="shared" si="16"/>
        <v>5</v>
      </c>
    </row>
    <row r="298" spans="1:8">
      <c r="A298" s="360" t="str">
        <f t="shared" si="15"/>
        <v>28.6</v>
      </c>
      <c r="B298" s="358" t="s">
        <v>297</v>
      </c>
      <c r="C298" s="358" t="s">
        <v>298</v>
      </c>
      <c r="D298" s="357" t="str" cm="1">
        <f t="array" ref="D298">IF(H298=0,"",A298 &amp; " " &amp; INDEX($C$22:C298,ROW(D298)-H298-21) &amp; "-" &amp; C298)</f>
        <v>28.6 SMT-PPM</v>
      </c>
      <c r="G298" s="357">
        <f t="shared" si="17"/>
        <v>28</v>
      </c>
      <c r="H298" s="357">
        <f t="shared" si="16"/>
        <v>6</v>
      </c>
    </row>
    <row r="299" spans="1:8">
      <c r="A299" s="360" t="str">
        <f t="shared" si="15"/>
        <v>28.7</v>
      </c>
      <c r="B299" s="358" t="s">
        <v>299</v>
      </c>
      <c r="C299" s="358" t="s">
        <v>300</v>
      </c>
      <c r="D299" s="357" t="str" cm="1">
        <f t="array" ref="D299">IF(H299=0,"",A299 &amp; " " &amp; INDEX($C$22:C299,ROW(D299)-H299-21) &amp; "-" &amp; C299)</f>
        <v>28.7 SMT-RPG</v>
      </c>
      <c r="G299" s="357">
        <f t="shared" si="17"/>
        <v>28</v>
      </c>
      <c r="H299" s="357">
        <f t="shared" si="16"/>
        <v>7</v>
      </c>
    </row>
    <row r="300" spans="1:8">
      <c r="A300" s="360" t="str">
        <f t="shared" si="15"/>
        <v>28.8</v>
      </c>
      <c r="B300" s="358" t="s">
        <v>301</v>
      </c>
      <c r="C300" s="358" t="s">
        <v>302</v>
      </c>
      <c r="D300" s="357" t="str" cm="1">
        <f t="array" ref="D300">IF(H300=0,"",A300 &amp; " " &amp; INDEX($C$22:C300,ROW(D300)-H300-21) &amp; "-" &amp; C300)</f>
        <v>28.8 SMT-INV</v>
      </c>
      <c r="G300" s="357">
        <f t="shared" si="17"/>
        <v>28</v>
      </c>
      <c r="H300" s="357">
        <f t="shared" si="16"/>
        <v>8</v>
      </c>
    </row>
    <row r="301" spans="1:8">
      <c r="A301" s="360" t="str">
        <f t="shared" si="15"/>
        <v>28.9</v>
      </c>
      <c r="B301" s="358" t="s">
        <v>303</v>
      </c>
      <c r="C301" s="358" t="s">
        <v>304</v>
      </c>
      <c r="D301" s="357" t="str" cm="1">
        <f t="array" ref="D301">IF(H301=0,"",A301 &amp; " " &amp; INDEX($C$22:C301,ROW(D301)-H301-21) &amp; "-" &amp; C301)</f>
        <v>28.9 SMT-ITL</v>
      </c>
      <c r="G301" s="357">
        <f t="shared" si="17"/>
        <v>28</v>
      </c>
      <c r="H301" s="357">
        <f t="shared" si="16"/>
        <v>9</v>
      </c>
    </row>
    <row r="302" spans="1:8">
      <c r="A302" s="360" t="str">
        <f t="shared" si="15"/>
        <v>29.0</v>
      </c>
      <c r="B302" s="358" t="s">
        <v>305</v>
      </c>
      <c r="C302" s="358" t="s">
        <v>306</v>
      </c>
      <c r="D302" s="357" t="str" cm="1">
        <f t="array" ref="D302">IF(H302=0,"",A302 &amp; " " &amp; INDEX($C$22:C302,ROW(D302)-H302-21) &amp; "-" &amp; C302)</f>
        <v/>
      </c>
      <c r="G302" s="357">
        <f t="shared" si="17"/>
        <v>29</v>
      </c>
      <c r="H302" s="357">
        <f t="shared" si="16"/>
        <v>0</v>
      </c>
    </row>
    <row r="303" spans="1:8">
      <c r="A303" s="360" t="str">
        <f t="shared" si="15"/>
        <v>29.1</v>
      </c>
      <c r="B303" s="358" t="s">
        <v>307</v>
      </c>
      <c r="C303" s="358" t="s">
        <v>308</v>
      </c>
      <c r="D303" s="357" t="str" cm="1">
        <f t="array" ref="D303">IF(H303=0,"",A303 &amp; " " &amp; INDEX($C$22:C303,ROW(D303)-H303-21) &amp; "-" &amp; C303)</f>
        <v>29.1 LOR-ALX</v>
      </c>
      <c r="G303" s="357">
        <f t="shared" si="17"/>
        <v>29</v>
      </c>
      <c r="H303" s="357">
        <f t="shared" si="16"/>
        <v>1</v>
      </c>
    </row>
    <row r="304" spans="1:8">
      <c r="A304" s="360" t="str">
        <f t="shared" si="15"/>
        <v>29.2</v>
      </c>
      <c r="B304" s="358" t="s">
        <v>309</v>
      </c>
      <c r="C304" s="358" t="s">
        <v>310</v>
      </c>
      <c r="D304" s="357" t="str" cm="1">
        <f t="array" ref="D304">IF(H304=0,"",A304 &amp; " " &amp; INDEX($C$22:C304,ROW(D304)-H304-21) &amp; "-" &amp; C304)</f>
        <v>29.2 LOR-OLV</v>
      </c>
      <c r="G304" s="357">
        <f t="shared" si="17"/>
        <v>29</v>
      </c>
      <c r="H304" s="357">
        <f t="shared" si="16"/>
        <v>2</v>
      </c>
    </row>
    <row r="305" spans="1:8">
      <c r="A305" s="360" t="str">
        <f t="shared" si="15"/>
        <v>29.3</v>
      </c>
      <c r="B305" s="358"/>
      <c r="C305" s="358"/>
      <c r="D305" s="357" t="str" cm="1">
        <f t="array" ref="D305">IF(H305=0,"",A305 &amp; " " &amp; INDEX($C$22:C305,ROW(D305)-H305-21) &amp; "-" &amp; C305)</f>
        <v>29.3 LOR-</v>
      </c>
      <c r="G305" s="357">
        <f t="shared" si="17"/>
        <v>29</v>
      </c>
      <c r="H305" s="357">
        <f t="shared" si="16"/>
        <v>3</v>
      </c>
    </row>
    <row r="306" spans="1:8">
      <c r="A306" s="360" t="str">
        <f t="shared" si="15"/>
        <v>29.4</v>
      </c>
      <c r="B306" s="358"/>
      <c r="C306" s="358"/>
      <c r="D306" s="357" t="str" cm="1">
        <f t="array" ref="D306">IF(H306=0,"",A306 &amp; " " &amp; INDEX($C$22:C306,ROW(D306)-H306-21) &amp; "-" &amp; C306)</f>
        <v>29.4 LOR-</v>
      </c>
      <c r="G306" s="357">
        <f t="shared" si="17"/>
        <v>29</v>
      </c>
      <c r="H306" s="357">
        <f t="shared" si="16"/>
        <v>4</v>
      </c>
    </row>
    <row r="307" spans="1:8">
      <c r="A307" s="360" t="str">
        <f t="shared" si="15"/>
        <v>29.5</v>
      </c>
      <c r="B307" s="358"/>
      <c r="C307" s="358"/>
      <c r="D307" s="357" t="str" cm="1">
        <f t="array" ref="D307">IF(H307=0,"",A307 &amp; " " &amp; INDEX($C$22:C307,ROW(D307)-H307-21) &amp; "-" &amp; C307)</f>
        <v>29.5 LOR-</v>
      </c>
      <c r="G307" s="357">
        <f t="shared" si="17"/>
        <v>29</v>
      </c>
      <c r="H307" s="357">
        <f t="shared" si="16"/>
        <v>5</v>
      </c>
    </row>
    <row r="308" spans="1:8">
      <c r="A308" s="360" t="str">
        <f t="shared" si="15"/>
        <v>29.6</v>
      </c>
      <c r="B308" s="358"/>
      <c r="C308" s="358"/>
      <c r="D308" s="357" t="str" cm="1">
        <f t="array" ref="D308">IF(H308=0,"",A308 &amp; " " &amp; INDEX($C$22:C308,ROW(D308)-H308-21) &amp; "-" &amp; C308)</f>
        <v>29.6 LOR-</v>
      </c>
      <c r="G308" s="357">
        <f t="shared" si="17"/>
        <v>29</v>
      </c>
      <c r="H308" s="357">
        <f t="shared" si="16"/>
        <v>6</v>
      </c>
    </row>
    <row r="309" spans="1:8">
      <c r="A309" s="360" t="str">
        <f t="shared" si="15"/>
        <v>29.7</v>
      </c>
      <c r="B309" s="358"/>
      <c r="C309" s="358"/>
      <c r="D309" s="357" t="str" cm="1">
        <f t="array" ref="D309">IF(H309=0,"",A309 &amp; " " &amp; INDEX($C$22:C309,ROW(D309)-H309-21) &amp; "-" &amp; C309)</f>
        <v>29.7 LOR-</v>
      </c>
      <c r="G309" s="357">
        <f t="shared" si="17"/>
        <v>29</v>
      </c>
      <c r="H309" s="357">
        <f t="shared" si="16"/>
        <v>7</v>
      </c>
    </row>
    <row r="310" spans="1:8">
      <c r="A310" s="360" t="str">
        <f t="shared" si="15"/>
        <v>29.8</v>
      </c>
      <c r="B310" s="358"/>
      <c r="C310" s="358"/>
      <c r="D310" s="357" t="str" cm="1">
        <f t="array" ref="D310">IF(H310=0,"",A310 &amp; " " &amp; INDEX($C$22:C310,ROW(D310)-H310-21) &amp; "-" &amp; C310)</f>
        <v>29.8 LOR-</v>
      </c>
      <c r="G310" s="357">
        <f t="shared" si="17"/>
        <v>29</v>
      </c>
      <c r="H310" s="357">
        <f t="shared" si="16"/>
        <v>8</v>
      </c>
    </row>
    <row r="311" spans="1:8">
      <c r="A311" s="360" t="str">
        <f t="shared" si="15"/>
        <v>29.9</v>
      </c>
      <c r="B311" s="358"/>
      <c r="C311" s="358"/>
      <c r="D311" s="357" t="str" cm="1">
        <f t="array" ref="D311">IF(H311=0,"",A311 &amp; " " &amp; INDEX($C$22:C311,ROW(D311)-H311-21) &amp; "-" &amp; C311)</f>
        <v>29.9 LOR-</v>
      </c>
      <c r="G311" s="357">
        <f t="shared" si="17"/>
        <v>29</v>
      </c>
      <c r="H311" s="357">
        <f t="shared" si="16"/>
        <v>9</v>
      </c>
    </row>
    <row r="312" spans="1:8">
      <c r="A312" s="360" t="str">
        <f t="shared" si="15"/>
        <v>30.0</v>
      </c>
      <c r="B312" s="358" t="s">
        <v>311</v>
      </c>
      <c r="C312" s="358" t="s">
        <v>312</v>
      </c>
      <c r="D312" s="357" t="str" cm="1">
        <f t="array" ref="D312">IF(H312=0,"",A312 &amp; " " &amp; INDEX($C$22:C312,ROW(D312)-H312-21) &amp; "-" &amp; C312)</f>
        <v/>
      </c>
      <c r="G312" s="357">
        <f t="shared" si="17"/>
        <v>30</v>
      </c>
      <c r="H312" s="357">
        <f t="shared" si="16"/>
        <v>0</v>
      </c>
    </row>
    <row r="313" spans="1:8">
      <c r="A313" s="360" t="str">
        <f t="shared" si="15"/>
        <v>30.1</v>
      </c>
      <c r="B313" s="358" t="s">
        <v>313</v>
      </c>
      <c r="C313" s="358" t="s">
        <v>314</v>
      </c>
      <c r="D313" s="357" t="str" cm="1">
        <f t="array" ref="D313">IF(H313=0,"",A313 &amp; " " &amp; INDEX($C$22:C313,ROW(D313)-H313-21) &amp; "-" &amp; C313)</f>
        <v>30.1 FMO-AMB</v>
      </c>
      <c r="G313" s="357">
        <f t="shared" si="17"/>
        <v>30</v>
      </c>
      <c r="H313" s="357">
        <f t="shared" si="16"/>
        <v>1</v>
      </c>
    </row>
    <row r="314" spans="1:8">
      <c r="A314" s="360" t="str">
        <f t="shared" si="15"/>
        <v>30.2</v>
      </c>
      <c r="B314" s="358"/>
      <c r="C314" s="358"/>
      <c r="D314" s="357" t="str" cm="1">
        <f t="array" ref="D314">IF(H314=0,"",A314 &amp; " " &amp; INDEX($C$22:C314,ROW(D314)-H314-21) &amp; "-" &amp; C314)</f>
        <v>30.2 FMO-</v>
      </c>
      <c r="G314" s="357">
        <f t="shared" si="17"/>
        <v>30</v>
      </c>
      <c r="H314" s="357">
        <f t="shared" si="16"/>
        <v>2</v>
      </c>
    </row>
    <row r="315" spans="1:8">
      <c r="A315" s="360" t="str">
        <f t="shared" si="15"/>
        <v>30.3</v>
      </c>
      <c r="B315" s="358"/>
      <c r="C315" s="358"/>
      <c r="D315" s="357" t="str" cm="1">
        <f t="array" ref="D315">IF(H315=0,"",A315 &amp; " " &amp; INDEX($C$22:C315,ROW(D315)-H315-21) &amp; "-" &amp; C315)</f>
        <v>30.3 FMO-</v>
      </c>
      <c r="G315" s="357">
        <f t="shared" si="17"/>
        <v>30</v>
      </c>
      <c r="H315" s="357">
        <f t="shared" si="16"/>
        <v>3</v>
      </c>
    </row>
    <row r="316" spans="1:8">
      <c r="A316" s="360" t="str">
        <f t="shared" si="15"/>
        <v>30.4</v>
      </c>
      <c r="B316" s="358"/>
      <c r="C316" s="358"/>
      <c r="D316" s="357" t="str" cm="1">
        <f t="array" ref="D316">IF(H316=0,"",A316 &amp; " " &amp; INDEX($C$22:C316,ROW(D316)-H316-21) &amp; "-" &amp; C316)</f>
        <v>30.4 FMO-</v>
      </c>
      <c r="G316" s="357">
        <f t="shared" si="17"/>
        <v>30</v>
      </c>
      <c r="H316" s="357">
        <f t="shared" si="16"/>
        <v>4</v>
      </c>
    </row>
    <row r="317" spans="1:8">
      <c r="A317" s="360" t="str">
        <f t="shared" si="15"/>
        <v>30.5</v>
      </c>
      <c r="B317" s="358"/>
      <c r="C317" s="358"/>
      <c r="D317" s="357" t="str" cm="1">
        <f t="array" ref="D317">IF(H317=0,"",A317 &amp; " " &amp; INDEX($C$22:C317,ROW(D317)-H317-21) &amp; "-" &amp; C317)</f>
        <v>30.5 FMO-</v>
      </c>
      <c r="G317" s="357">
        <f t="shared" si="17"/>
        <v>30</v>
      </c>
      <c r="H317" s="357">
        <f t="shared" si="16"/>
        <v>5</v>
      </c>
    </row>
    <row r="318" spans="1:8">
      <c r="A318" s="360" t="str">
        <f t="shared" si="15"/>
        <v>30.6</v>
      </c>
      <c r="B318" s="358"/>
      <c r="C318" s="358"/>
      <c r="D318" s="357" t="str" cm="1">
        <f t="array" ref="D318">IF(H318=0,"",A318 &amp; " " &amp; INDEX($C$22:C318,ROW(D318)-H318-21) &amp; "-" &amp; C318)</f>
        <v>30.6 FMO-</v>
      </c>
      <c r="G318" s="357">
        <f t="shared" si="17"/>
        <v>30</v>
      </c>
      <c r="H318" s="357">
        <f t="shared" si="16"/>
        <v>6</v>
      </c>
    </row>
    <row r="319" spans="1:8">
      <c r="A319" s="360" t="str">
        <f t="shared" si="15"/>
        <v>30.7</v>
      </c>
      <c r="B319" s="358"/>
      <c r="C319" s="358"/>
      <c r="D319" s="357" t="str" cm="1">
        <f t="array" ref="D319">IF(H319=0,"",A319 &amp; " " &amp; INDEX($C$22:C319,ROW(D319)-H319-21) &amp; "-" &amp; C319)</f>
        <v>30.7 FMO-</v>
      </c>
      <c r="G319" s="357">
        <f t="shared" si="17"/>
        <v>30</v>
      </c>
      <c r="H319" s="357">
        <f t="shared" si="16"/>
        <v>7</v>
      </c>
    </row>
    <row r="320" spans="1:8">
      <c r="A320" s="360" t="str">
        <f t="shared" si="15"/>
        <v>30.8</v>
      </c>
      <c r="B320" s="358"/>
      <c r="C320" s="358"/>
      <c r="D320" s="357" t="str" cm="1">
        <f t="array" ref="D320">IF(H320=0,"",A320 &amp; " " &amp; INDEX($C$22:C320,ROW(D320)-H320-21) &amp; "-" &amp; C320)</f>
        <v>30.8 FMO-</v>
      </c>
      <c r="G320" s="357">
        <f t="shared" si="17"/>
        <v>30</v>
      </c>
      <c r="H320" s="357">
        <f t="shared" si="16"/>
        <v>8</v>
      </c>
    </row>
    <row r="321" spans="1:8">
      <c r="A321" s="360" t="str">
        <f t="shared" si="15"/>
        <v>30.9</v>
      </c>
      <c r="B321" s="358"/>
      <c r="C321" s="358"/>
      <c r="D321" s="357" t="str" cm="1">
        <f t="array" ref="D321">IF(H321=0,"",A321 &amp; " " &amp; INDEX($C$22:C321,ROW(D321)-H321-21) &amp; "-" &amp; C321)</f>
        <v>30.9 FMO-</v>
      </c>
      <c r="G321" s="357">
        <f t="shared" si="17"/>
        <v>30</v>
      </c>
      <c r="H321" s="357">
        <f t="shared" si="16"/>
        <v>9</v>
      </c>
    </row>
    <row r="322" spans="1:8">
      <c r="A322" s="360" t="str">
        <f t="shared" si="15"/>
        <v>31.0</v>
      </c>
      <c r="B322" s="358"/>
      <c r="C322" s="358"/>
      <c r="D322" s="357" t="str" cm="1">
        <f t="array" ref="D322">IF(H322=0,"",A322 &amp; " " &amp; INDEX($C$22:C322,ROW(D322)-H322-21) &amp; "-" &amp; C322)</f>
        <v/>
      </c>
      <c r="G322" s="357">
        <f t="shared" si="17"/>
        <v>31</v>
      </c>
      <c r="H322" s="357">
        <f t="shared" si="16"/>
        <v>0</v>
      </c>
    </row>
    <row r="323" spans="1:8">
      <c r="A323" s="360" t="str">
        <f t="shared" si="15"/>
        <v>31.1</v>
      </c>
      <c r="B323" s="358"/>
      <c r="C323" s="358"/>
      <c r="D323" s="357" t="str" cm="1">
        <f t="array" ref="D323">IF(H323=0,"",A323 &amp; " " &amp; INDEX($C$22:C323,ROW(D323)-H323-21) &amp; "-" &amp; C323)</f>
        <v>31.1 -</v>
      </c>
      <c r="G323" s="357">
        <f t="shared" si="17"/>
        <v>31</v>
      </c>
      <c r="H323" s="357">
        <f t="shared" si="16"/>
        <v>1</v>
      </c>
    </row>
    <row r="324" spans="1:8">
      <c r="A324" s="360" t="str">
        <f t="shared" si="15"/>
        <v>31.2</v>
      </c>
      <c r="B324" s="358"/>
      <c r="C324" s="358"/>
      <c r="D324" s="357" t="str" cm="1">
        <f t="array" ref="D324">IF(H324=0,"",A324 &amp; " " &amp; INDEX($C$22:C324,ROW(D324)-H324-21) &amp; "-" &amp; C324)</f>
        <v>31.2 -</v>
      </c>
      <c r="G324" s="357">
        <f t="shared" si="17"/>
        <v>31</v>
      </c>
      <c r="H324" s="357">
        <f t="shared" si="16"/>
        <v>2</v>
      </c>
    </row>
    <row r="325" spans="1:8">
      <c r="A325" s="360" t="str">
        <f t="shared" si="15"/>
        <v>31.3</v>
      </c>
      <c r="B325" s="358"/>
      <c r="C325" s="358"/>
      <c r="D325" s="357" t="str" cm="1">
        <f t="array" ref="D325">IF(H325=0,"",A325 &amp; " " &amp; INDEX($C$22:C325,ROW(D325)-H325-21) &amp; "-" &amp; C325)</f>
        <v>31.3 -</v>
      </c>
      <c r="G325" s="357">
        <f t="shared" si="17"/>
        <v>31</v>
      </c>
      <c r="H325" s="357">
        <f t="shared" si="16"/>
        <v>3</v>
      </c>
    </row>
    <row r="326" spans="1:8">
      <c r="A326" s="360" t="str">
        <f t="shared" si="15"/>
        <v>31.4</v>
      </c>
      <c r="B326" s="358"/>
      <c r="C326" s="358"/>
      <c r="D326" s="357" t="str" cm="1">
        <f t="array" ref="D326">IF(H326=0,"",A326 &amp; " " &amp; INDEX($C$22:C326,ROW(D326)-H326-21) &amp; "-" &amp; C326)</f>
        <v>31.4 -</v>
      </c>
      <c r="G326" s="357">
        <f t="shared" si="17"/>
        <v>31</v>
      </c>
      <c r="H326" s="357">
        <f t="shared" si="16"/>
        <v>4</v>
      </c>
    </row>
    <row r="327" spans="1:8">
      <c r="A327" s="360" t="str">
        <f t="shared" si="15"/>
        <v>31.5</v>
      </c>
      <c r="B327" s="358"/>
      <c r="C327" s="358"/>
      <c r="D327" s="357" t="str" cm="1">
        <f t="array" ref="D327">IF(H327=0,"",A327 &amp; " " &amp; INDEX($C$22:C327,ROW(D327)-H327-21) &amp; "-" &amp; C327)</f>
        <v>31.5 -</v>
      </c>
      <c r="G327" s="357">
        <f t="shared" si="17"/>
        <v>31</v>
      </c>
      <c r="H327" s="357">
        <f t="shared" si="16"/>
        <v>5</v>
      </c>
    </row>
    <row r="328" spans="1:8">
      <c r="A328" s="360" t="str">
        <f t="shared" si="15"/>
        <v>31.6</v>
      </c>
      <c r="B328" s="358"/>
      <c r="C328" s="358"/>
      <c r="D328" s="357" t="str" cm="1">
        <f t="array" ref="D328">IF(H328=0,"",A328 &amp; " " &amp; INDEX($C$22:C328,ROW(D328)-H328-21) &amp; "-" &amp; C328)</f>
        <v>31.6 -</v>
      </c>
      <c r="G328" s="357">
        <f t="shared" si="17"/>
        <v>31</v>
      </c>
      <c r="H328" s="357">
        <f t="shared" si="16"/>
        <v>6</v>
      </c>
    </row>
    <row r="329" spans="1:8">
      <c r="A329" s="360" t="str">
        <f t="shared" si="15"/>
        <v>31.7</v>
      </c>
      <c r="B329" s="358"/>
      <c r="C329" s="358"/>
      <c r="D329" s="357" t="str" cm="1">
        <f t="array" ref="D329">IF(H329=0,"",A329 &amp; " " &amp; INDEX($C$22:C329,ROW(D329)-H329-21) &amp; "-" &amp; C329)</f>
        <v>31.7 -</v>
      </c>
      <c r="G329" s="357">
        <f t="shared" si="17"/>
        <v>31</v>
      </c>
      <c r="H329" s="357">
        <f t="shared" si="16"/>
        <v>7</v>
      </c>
    </row>
    <row r="330" spans="1:8">
      <c r="A330" s="360" t="str">
        <f t="shared" si="15"/>
        <v>31.8</v>
      </c>
      <c r="B330" s="358"/>
      <c r="C330" s="358"/>
      <c r="D330" s="357" t="str" cm="1">
        <f t="array" ref="D330">IF(H330=0,"",A330 &amp; " " &amp; INDEX($C$22:C330,ROW(D330)-H330-21) &amp; "-" &amp; C330)</f>
        <v>31.8 -</v>
      </c>
      <c r="G330" s="357">
        <f t="shared" si="17"/>
        <v>31</v>
      </c>
      <c r="H330" s="357">
        <f t="shared" si="16"/>
        <v>8</v>
      </c>
    </row>
    <row r="331" spans="1:8">
      <c r="A331" s="360" t="str">
        <f t="shared" si="15"/>
        <v>31.9</v>
      </c>
      <c r="B331" s="358"/>
      <c r="C331" s="358"/>
      <c r="D331" s="357" t="str" cm="1">
        <f t="array" ref="D331">IF(H331=0,"",A331 &amp; " " &amp; INDEX($C$22:C331,ROW(D331)-H331-21) &amp; "-" &amp; C331)</f>
        <v>31.9 -</v>
      </c>
      <c r="G331" s="357">
        <f t="shared" si="17"/>
        <v>31</v>
      </c>
      <c r="H331" s="357">
        <f t="shared" si="16"/>
        <v>9</v>
      </c>
    </row>
    <row r="332" spans="1:8">
      <c r="A332" s="360" t="str">
        <f t="shared" si="15"/>
        <v>32.0</v>
      </c>
      <c r="B332" s="358"/>
      <c r="C332" s="358"/>
      <c r="D332" s="357" t="str" cm="1">
        <f t="array" ref="D332">IF(H332=0,"",A332 &amp; " " &amp; INDEX($C$22:C332,ROW(D332)-H332-21) &amp; "-" &amp; C332)</f>
        <v/>
      </c>
      <c r="G332" s="357">
        <f t="shared" si="17"/>
        <v>32</v>
      </c>
      <c r="H332" s="357">
        <f t="shared" si="16"/>
        <v>0</v>
      </c>
    </row>
    <row r="333" spans="1:8">
      <c r="A333" s="360" t="str">
        <f t="shared" si="15"/>
        <v>32.1</v>
      </c>
      <c r="B333" s="358"/>
      <c r="C333" s="358"/>
      <c r="D333" s="357" t="str" cm="1">
        <f t="array" ref="D333">IF(H333=0,"",A333 &amp; " " &amp; INDEX($C$22:C333,ROW(D333)-H333-21) &amp; "-" &amp; C333)</f>
        <v>32.1 -</v>
      </c>
      <c r="G333" s="357">
        <f t="shared" si="17"/>
        <v>32</v>
      </c>
      <c r="H333" s="357">
        <f t="shared" si="16"/>
        <v>1</v>
      </c>
    </row>
    <row r="334" spans="1:8">
      <c r="A334" s="360" t="str">
        <f t="shared" si="15"/>
        <v>32.2</v>
      </c>
      <c r="B334" s="358"/>
      <c r="C334" s="358"/>
      <c r="D334" s="357" t="str" cm="1">
        <f t="array" ref="D334">IF(H334=0,"",A334 &amp; " " &amp; INDEX($C$22:C334,ROW(D334)-H334-21) &amp; "-" &amp; C334)</f>
        <v>32.2 -</v>
      </c>
      <c r="G334" s="357">
        <f t="shared" si="17"/>
        <v>32</v>
      </c>
      <c r="H334" s="357">
        <f t="shared" si="16"/>
        <v>2</v>
      </c>
    </row>
    <row r="335" spans="1:8">
      <c r="A335" s="360" t="str">
        <f t="shared" si="15"/>
        <v>32.3</v>
      </c>
      <c r="B335" s="358"/>
      <c r="C335" s="358"/>
      <c r="D335" s="357" t="str" cm="1">
        <f t="array" ref="D335">IF(H335=0,"",A335 &amp; " " &amp; INDEX($C$22:C335,ROW(D335)-H335-21) &amp; "-" &amp; C335)</f>
        <v>32.3 -</v>
      </c>
      <c r="G335" s="357">
        <f t="shared" si="17"/>
        <v>32</v>
      </c>
      <c r="H335" s="357">
        <f t="shared" si="16"/>
        <v>3</v>
      </c>
    </row>
    <row r="336" spans="1:8">
      <c r="A336" s="360" t="str">
        <f t="shared" si="15"/>
        <v>32.4</v>
      </c>
      <c r="B336" s="358"/>
      <c r="C336" s="358"/>
      <c r="D336" s="357" t="str" cm="1">
        <f t="array" ref="D336">IF(H336=0,"",A336 &amp; " " &amp; INDEX($C$22:C336,ROW(D336)-H336-21) &amp; "-" &amp; C336)</f>
        <v>32.4 -</v>
      </c>
      <c r="G336" s="357">
        <f t="shared" si="17"/>
        <v>32</v>
      </c>
      <c r="H336" s="357">
        <f t="shared" si="16"/>
        <v>4</v>
      </c>
    </row>
    <row r="337" spans="1:8">
      <c r="A337" s="360" t="str">
        <f t="shared" si="15"/>
        <v>32.5</v>
      </c>
      <c r="B337" s="358"/>
      <c r="C337" s="358"/>
      <c r="D337" s="357" t="str" cm="1">
        <f t="array" ref="D337">IF(H337=0,"",A337 &amp; " " &amp; INDEX($C$22:C337,ROW(D337)-H337-21) &amp; "-" &amp; C337)</f>
        <v>32.5 -</v>
      </c>
      <c r="G337" s="357">
        <f t="shared" si="17"/>
        <v>32</v>
      </c>
      <c r="H337" s="357">
        <f t="shared" si="16"/>
        <v>5</v>
      </c>
    </row>
    <row r="338" spans="1:8">
      <c r="A338" s="360" t="str">
        <f t="shared" si="15"/>
        <v>32.6</v>
      </c>
      <c r="B338" s="358"/>
      <c r="C338" s="358"/>
      <c r="D338" s="357" t="str" cm="1">
        <f t="array" ref="D338">IF(H338=0,"",A338 &amp; " " &amp; INDEX($C$22:C338,ROW(D338)-H338-21) &amp; "-" &amp; C338)</f>
        <v>32.6 -</v>
      </c>
      <c r="G338" s="357">
        <f t="shared" si="17"/>
        <v>32</v>
      </c>
      <c r="H338" s="357">
        <f t="shared" si="16"/>
        <v>6</v>
      </c>
    </row>
    <row r="339" spans="1:8">
      <c r="A339" s="360" t="str">
        <f t="shared" si="15"/>
        <v>32.7</v>
      </c>
      <c r="B339" s="358"/>
      <c r="C339" s="358"/>
      <c r="D339" s="357" t="str" cm="1">
        <f t="array" ref="D339">IF(H339=0,"",A339 &amp; " " &amp; INDEX($C$22:C339,ROW(D339)-H339-21) &amp; "-" &amp; C339)</f>
        <v>32.7 -</v>
      </c>
      <c r="G339" s="357">
        <f t="shared" si="17"/>
        <v>32</v>
      </c>
      <c r="H339" s="357">
        <f t="shared" si="16"/>
        <v>7</v>
      </c>
    </row>
    <row r="340" spans="1:8">
      <c r="A340" s="360" t="str">
        <f t="shared" si="15"/>
        <v>32.8</v>
      </c>
      <c r="B340" s="358"/>
      <c r="C340" s="358"/>
      <c r="D340" s="357" t="str" cm="1">
        <f t="array" ref="D340">IF(H340=0,"",A340 &amp; " " &amp; INDEX($C$22:C340,ROW(D340)-H340-21) &amp; "-" &amp; C340)</f>
        <v>32.8 -</v>
      </c>
      <c r="G340" s="357">
        <f t="shared" si="17"/>
        <v>32</v>
      </c>
      <c r="H340" s="357">
        <f t="shared" si="16"/>
        <v>8</v>
      </c>
    </row>
    <row r="341" spans="1:8">
      <c r="A341" s="360" t="str">
        <f t="shared" si="15"/>
        <v>32.9</v>
      </c>
      <c r="B341" s="358"/>
      <c r="C341" s="358"/>
      <c r="D341" s="357" t="str" cm="1">
        <f t="array" ref="D341">IF(H341=0,"",A341 &amp; " " &amp; INDEX($C$22:C341,ROW(D341)-H341-21) &amp; "-" &amp; C341)</f>
        <v>32.9 -</v>
      </c>
      <c r="G341" s="357">
        <f t="shared" si="17"/>
        <v>32</v>
      </c>
      <c r="H341" s="357">
        <f t="shared" si="16"/>
        <v>9</v>
      </c>
    </row>
    <row r="342" spans="1:8">
      <c r="A342" s="360" t="str">
        <f t="shared" si="15"/>
        <v>33.0</v>
      </c>
      <c r="B342" s="358"/>
      <c r="C342" s="358"/>
      <c r="D342" s="357" t="str" cm="1">
        <f t="array" ref="D342">IF(H342=0,"",A342 &amp; " " &amp; INDEX($C$22:C342,ROW(D342)-H342-21) &amp; "-" &amp; C342)</f>
        <v/>
      </c>
      <c r="G342" s="357">
        <f t="shared" si="17"/>
        <v>33</v>
      </c>
      <c r="H342" s="357">
        <f t="shared" si="16"/>
        <v>0</v>
      </c>
    </row>
    <row r="343" spans="1:8">
      <c r="A343" s="360" t="str">
        <f t="shared" ref="A343:A406" si="18">$G343&amp;"."&amp;$H343</f>
        <v>33.1</v>
      </c>
      <c r="B343" s="358"/>
      <c r="C343" s="358"/>
      <c r="D343" s="357" t="str" cm="1">
        <f t="array" ref="D343">IF(H343=0,"",A343 &amp; " " &amp; INDEX($C$22:C343,ROW(D343)-H343-21) &amp; "-" &amp; C343)</f>
        <v>33.1 -</v>
      </c>
      <c r="G343" s="357">
        <f t="shared" si="17"/>
        <v>33</v>
      </c>
      <c r="H343" s="357">
        <f t="shared" ref="H343:H406" si="19">IF(H342=9,0,H342+1)</f>
        <v>1</v>
      </c>
    </row>
    <row r="344" spans="1:8">
      <c r="A344" s="360" t="str">
        <f t="shared" si="18"/>
        <v>33.2</v>
      </c>
      <c r="B344" s="358"/>
      <c r="C344" s="358"/>
      <c r="D344" s="357" t="str" cm="1">
        <f t="array" ref="D344">IF(H344=0,"",A344 &amp; " " &amp; INDEX($C$22:C344,ROW(D344)-H344-21) &amp; "-" &amp; C344)</f>
        <v>33.2 -</v>
      </c>
      <c r="G344" s="357">
        <f t="shared" si="17"/>
        <v>33</v>
      </c>
      <c r="H344" s="357">
        <f t="shared" si="19"/>
        <v>2</v>
      </c>
    </row>
    <row r="345" spans="1:8">
      <c r="A345" s="360" t="str">
        <f t="shared" si="18"/>
        <v>33.3</v>
      </c>
      <c r="B345" s="358"/>
      <c r="C345" s="358"/>
      <c r="D345" s="357" t="str" cm="1">
        <f t="array" ref="D345">IF(H345=0,"",A345 &amp; " " &amp; INDEX($C$22:C345,ROW(D345)-H345-21) &amp; "-" &amp; C345)</f>
        <v>33.3 -</v>
      </c>
      <c r="G345" s="357">
        <f t="shared" si="17"/>
        <v>33</v>
      </c>
      <c r="H345" s="357">
        <f t="shared" si="19"/>
        <v>3</v>
      </c>
    </row>
    <row r="346" spans="1:8">
      <c r="A346" s="360" t="str">
        <f t="shared" si="18"/>
        <v>33.4</v>
      </c>
      <c r="B346" s="358"/>
      <c r="C346" s="358"/>
      <c r="D346" s="357" t="str" cm="1">
        <f t="array" ref="D346">IF(H346=0,"",A346 &amp; " " &amp; INDEX($C$22:C346,ROW(D346)-H346-21) &amp; "-" &amp; C346)</f>
        <v>33.4 -</v>
      </c>
      <c r="G346" s="357">
        <f t="shared" si="17"/>
        <v>33</v>
      </c>
      <c r="H346" s="357">
        <f t="shared" si="19"/>
        <v>4</v>
      </c>
    </row>
    <row r="347" spans="1:8">
      <c r="A347" s="360" t="str">
        <f t="shared" si="18"/>
        <v>33.5</v>
      </c>
      <c r="B347" s="358"/>
      <c r="C347" s="358"/>
      <c r="D347" s="357" t="str" cm="1">
        <f t="array" ref="D347">IF(H347=0,"",A347 &amp; " " &amp; INDEX($C$22:C347,ROW(D347)-H347-21) &amp; "-" &amp; C347)</f>
        <v>33.5 -</v>
      </c>
      <c r="G347" s="357">
        <f t="shared" si="17"/>
        <v>33</v>
      </c>
      <c r="H347" s="357">
        <f t="shared" si="19"/>
        <v>5</v>
      </c>
    </row>
    <row r="348" spans="1:8">
      <c r="A348" s="360" t="str">
        <f t="shared" si="18"/>
        <v>33.6</v>
      </c>
      <c r="B348" s="358"/>
      <c r="C348" s="358"/>
      <c r="D348" s="357" t="str" cm="1">
        <f t="array" ref="D348">IF(H348=0,"",A348 &amp; " " &amp; INDEX($C$22:C348,ROW(D348)-H348-21) &amp; "-" &amp; C348)</f>
        <v>33.6 -</v>
      </c>
      <c r="G348" s="357">
        <f t="shared" si="17"/>
        <v>33</v>
      </c>
      <c r="H348" s="357">
        <f t="shared" si="19"/>
        <v>6</v>
      </c>
    </row>
    <row r="349" spans="1:8">
      <c r="A349" s="360" t="str">
        <f t="shared" si="18"/>
        <v>33.7</v>
      </c>
      <c r="B349" s="358"/>
      <c r="C349" s="358"/>
      <c r="D349" s="357" t="str" cm="1">
        <f t="array" ref="D349">IF(H349=0,"",A349 &amp; " " &amp; INDEX($C$22:C349,ROW(D349)-H349-21) &amp; "-" &amp; C349)</f>
        <v>33.7 -</v>
      </c>
      <c r="G349" s="357">
        <f t="shared" si="17"/>
        <v>33</v>
      </c>
      <c r="H349" s="357">
        <f t="shared" si="19"/>
        <v>7</v>
      </c>
    </row>
    <row r="350" spans="1:8">
      <c r="A350" s="360" t="str">
        <f t="shared" si="18"/>
        <v>33.8</v>
      </c>
      <c r="B350" s="358"/>
      <c r="C350" s="358"/>
      <c r="D350" s="357" t="str" cm="1">
        <f t="array" ref="D350">IF(H350=0,"",A350 &amp; " " &amp; INDEX($C$22:C350,ROW(D350)-H350-21) &amp; "-" &amp; C350)</f>
        <v>33.8 -</v>
      </c>
      <c r="G350" s="357">
        <f t="shared" si="17"/>
        <v>33</v>
      </c>
      <c r="H350" s="357">
        <f t="shared" si="19"/>
        <v>8</v>
      </c>
    </row>
    <row r="351" spans="1:8">
      <c r="A351" s="360" t="str">
        <f t="shared" si="18"/>
        <v>33.9</v>
      </c>
      <c r="B351" s="358"/>
      <c r="C351" s="358"/>
      <c r="D351" s="357" t="str" cm="1">
        <f t="array" ref="D351">IF(H351=0,"",A351 &amp; " " &amp; INDEX($C$22:C351,ROW(D351)-H351-21) &amp; "-" &amp; C351)</f>
        <v>33.9 -</v>
      </c>
      <c r="G351" s="357">
        <f t="shared" si="17"/>
        <v>33</v>
      </c>
      <c r="H351" s="357">
        <f t="shared" si="19"/>
        <v>9</v>
      </c>
    </row>
    <row r="352" spans="1:8">
      <c r="A352" s="360" t="str">
        <f t="shared" si="18"/>
        <v>34.0</v>
      </c>
      <c r="B352" s="358"/>
      <c r="C352" s="358"/>
      <c r="D352" s="357" t="str" cm="1">
        <f t="array" ref="D352">IF(H352=0,"",A352 &amp; " " &amp; INDEX($C$22:C352,ROW(D352)-H352-21) &amp; "-" &amp; C352)</f>
        <v/>
      </c>
      <c r="G352" s="357">
        <f t="shared" si="17"/>
        <v>34</v>
      </c>
      <c r="H352" s="357">
        <f t="shared" si="19"/>
        <v>0</v>
      </c>
    </row>
    <row r="353" spans="1:8">
      <c r="A353" s="360" t="str">
        <f t="shared" si="18"/>
        <v>34.1</v>
      </c>
      <c r="B353" s="358"/>
      <c r="C353" s="358"/>
      <c r="D353" s="357" t="str" cm="1">
        <f t="array" ref="D353">IF(H353=0,"",A353 &amp; " " &amp; INDEX($C$22:C353,ROW(D353)-H353-21) &amp; "-" &amp; C353)</f>
        <v>34.1 -</v>
      </c>
      <c r="G353" s="357">
        <f t="shared" ref="G353:G416" si="20">IF(H353=0,G352+1,G352)</f>
        <v>34</v>
      </c>
      <c r="H353" s="357">
        <f t="shared" si="19"/>
        <v>1</v>
      </c>
    </row>
    <row r="354" spans="1:8">
      <c r="A354" s="360" t="str">
        <f t="shared" si="18"/>
        <v>34.2</v>
      </c>
      <c r="B354" s="358"/>
      <c r="C354" s="358"/>
      <c r="D354" s="357" t="str" cm="1">
        <f t="array" ref="D354">IF(H354=0,"",A354 &amp; " " &amp; INDEX($C$22:C354,ROW(D354)-H354-21) &amp; "-" &amp; C354)</f>
        <v>34.2 -</v>
      </c>
      <c r="G354" s="357">
        <f t="shared" si="20"/>
        <v>34</v>
      </c>
      <c r="H354" s="357">
        <f t="shared" si="19"/>
        <v>2</v>
      </c>
    </row>
    <row r="355" spans="1:8">
      <c r="A355" s="360" t="str">
        <f t="shared" si="18"/>
        <v>34.3</v>
      </c>
      <c r="B355" s="358"/>
      <c r="C355" s="358"/>
      <c r="D355" s="357" t="str" cm="1">
        <f t="array" ref="D355">IF(H355=0,"",A355 &amp; " " &amp; INDEX($C$22:C355,ROW(D355)-H355-21) &amp; "-" &amp; C355)</f>
        <v>34.3 -</v>
      </c>
      <c r="G355" s="357">
        <f t="shared" si="20"/>
        <v>34</v>
      </c>
      <c r="H355" s="357">
        <f t="shared" si="19"/>
        <v>3</v>
      </c>
    </row>
    <row r="356" spans="1:8">
      <c r="A356" s="360" t="str">
        <f t="shared" si="18"/>
        <v>34.4</v>
      </c>
      <c r="B356" s="358"/>
      <c r="C356" s="358"/>
      <c r="D356" s="357" t="str" cm="1">
        <f t="array" ref="D356">IF(H356=0,"",A356 &amp; " " &amp; INDEX($C$22:C356,ROW(D356)-H356-21) &amp; "-" &amp; C356)</f>
        <v>34.4 -</v>
      </c>
      <c r="G356" s="357">
        <f t="shared" si="20"/>
        <v>34</v>
      </c>
      <c r="H356" s="357">
        <f t="shared" si="19"/>
        <v>4</v>
      </c>
    </row>
    <row r="357" spans="1:8">
      <c r="A357" s="360" t="str">
        <f t="shared" si="18"/>
        <v>34.5</v>
      </c>
      <c r="B357" s="358"/>
      <c r="C357" s="358"/>
      <c r="D357" s="357" t="str" cm="1">
        <f t="array" ref="D357">IF(H357=0,"",A357 &amp; " " &amp; INDEX($C$22:C357,ROW(D357)-H357-21) &amp; "-" &amp; C357)</f>
        <v>34.5 -</v>
      </c>
      <c r="G357" s="357">
        <f t="shared" si="20"/>
        <v>34</v>
      </c>
      <c r="H357" s="357">
        <f t="shared" si="19"/>
        <v>5</v>
      </c>
    </row>
    <row r="358" spans="1:8">
      <c r="A358" s="360" t="str">
        <f t="shared" si="18"/>
        <v>34.6</v>
      </c>
      <c r="B358" s="358"/>
      <c r="C358" s="358"/>
      <c r="D358" s="357" t="str" cm="1">
        <f t="array" ref="D358">IF(H358=0,"",A358 &amp; " " &amp; INDEX($C$22:C358,ROW(D358)-H358-21) &amp; "-" &amp; C358)</f>
        <v>34.6 -</v>
      </c>
      <c r="G358" s="357">
        <f t="shared" si="20"/>
        <v>34</v>
      </c>
      <c r="H358" s="357">
        <f t="shared" si="19"/>
        <v>6</v>
      </c>
    </row>
    <row r="359" spans="1:8">
      <c r="A359" s="360" t="str">
        <f t="shared" si="18"/>
        <v>34.7</v>
      </c>
      <c r="B359" s="358"/>
      <c r="C359" s="358"/>
      <c r="D359" s="357" t="str" cm="1">
        <f t="array" ref="D359">IF(H359=0,"",A359 &amp; " " &amp; INDEX($C$22:C359,ROW(D359)-H359-21) &amp; "-" &amp; C359)</f>
        <v>34.7 -</v>
      </c>
      <c r="G359" s="357">
        <f t="shared" si="20"/>
        <v>34</v>
      </c>
      <c r="H359" s="357">
        <f t="shared" si="19"/>
        <v>7</v>
      </c>
    </row>
    <row r="360" spans="1:8">
      <c r="A360" s="360" t="str">
        <f t="shared" si="18"/>
        <v>34.8</v>
      </c>
      <c r="B360" s="358"/>
      <c r="C360" s="358"/>
      <c r="D360" s="357" t="str" cm="1">
        <f t="array" ref="D360">IF(H360=0,"",A360 &amp; " " &amp; INDEX($C$22:C360,ROW(D360)-H360-21) &amp; "-" &amp; C360)</f>
        <v>34.8 -</v>
      </c>
      <c r="G360" s="357">
        <f t="shared" si="20"/>
        <v>34</v>
      </c>
      <c r="H360" s="357">
        <f t="shared" si="19"/>
        <v>8</v>
      </c>
    </row>
    <row r="361" spans="1:8">
      <c r="A361" s="360" t="str">
        <f t="shared" si="18"/>
        <v>34.9</v>
      </c>
      <c r="B361" s="358"/>
      <c r="C361" s="358"/>
      <c r="D361" s="357" t="str" cm="1">
        <f t="array" ref="D361">IF(H361=0,"",A361 &amp; " " &amp; INDEX($C$22:C361,ROW(D361)-H361-21) &amp; "-" &amp; C361)</f>
        <v>34.9 -</v>
      </c>
      <c r="G361" s="357">
        <f t="shared" si="20"/>
        <v>34</v>
      </c>
      <c r="H361" s="357">
        <f t="shared" si="19"/>
        <v>9</v>
      </c>
    </row>
    <row r="362" spans="1:8">
      <c r="A362" s="360" t="str">
        <f t="shared" si="18"/>
        <v>35.0</v>
      </c>
      <c r="B362" s="358"/>
      <c r="C362" s="358"/>
      <c r="D362" s="357" t="str" cm="1">
        <f t="array" ref="D362">IF(H362=0,"",A362 &amp; " " &amp; INDEX($C$22:C362,ROW(D362)-H362-21) &amp; "-" &amp; C362)</f>
        <v/>
      </c>
      <c r="G362" s="357">
        <f t="shared" si="20"/>
        <v>35</v>
      </c>
      <c r="H362" s="357">
        <f t="shared" si="19"/>
        <v>0</v>
      </c>
    </row>
    <row r="363" spans="1:8">
      <c r="A363" s="360" t="str">
        <f t="shared" si="18"/>
        <v>35.1</v>
      </c>
      <c r="B363" s="358"/>
      <c r="C363" s="358"/>
      <c r="D363" s="357" t="str" cm="1">
        <f t="array" ref="D363">IF(H363=0,"",A363 &amp; " " &amp; INDEX($C$22:C363,ROW(D363)-H363-21) &amp; "-" &amp; C363)</f>
        <v>35.1 -</v>
      </c>
      <c r="G363" s="357">
        <f t="shared" si="20"/>
        <v>35</v>
      </c>
      <c r="H363" s="357">
        <f t="shared" si="19"/>
        <v>1</v>
      </c>
    </row>
    <row r="364" spans="1:8">
      <c r="A364" s="360" t="str">
        <f t="shared" si="18"/>
        <v>35.2</v>
      </c>
      <c r="B364" s="358"/>
      <c r="C364" s="358"/>
      <c r="D364" s="357" t="str" cm="1">
        <f t="array" ref="D364">IF(H364=0,"",A364 &amp; " " &amp; INDEX($C$22:C364,ROW(D364)-H364-21) &amp; "-" &amp; C364)</f>
        <v>35.2 -</v>
      </c>
      <c r="G364" s="357">
        <f t="shared" si="20"/>
        <v>35</v>
      </c>
      <c r="H364" s="357">
        <f t="shared" si="19"/>
        <v>2</v>
      </c>
    </row>
    <row r="365" spans="1:8">
      <c r="A365" s="360" t="str">
        <f t="shared" si="18"/>
        <v>35.3</v>
      </c>
      <c r="B365" s="358"/>
      <c r="C365" s="358"/>
      <c r="D365" s="357" t="str" cm="1">
        <f t="array" ref="D365">IF(H365=0,"",A365 &amp; " " &amp; INDEX($C$22:C365,ROW(D365)-H365-21) &amp; "-" &amp; C365)</f>
        <v>35.3 -</v>
      </c>
      <c r="G365" s="357">
        <f t="shared" si="20"/>
        <v>35</v>
      </c>
      <c r="H365" s="357">
        <f t="shared" si="19"/>
        <v>3</v>
      </c>
    </row>
    <row r="366" spans="1:8">
      <c r="A366" s="360" t="str">
        <f t="shared" si="18"/>
        <v>35.4</v>
      </c>
      <c r="B366" s="358"/>
      <c r="C366" s="358"/>
      <c r="D366" s="357" t="str" cm="1">
        <f t="array" ref="D366">IF(H366=0,"",A366 &amp; " " &amp; INDEX($C$22:C366,ROW(D366)-H366-21) &amp; "-" &amp; C366)</f>
        <v>35.4 -</v>
      </c>
      <c r="G366" s="357">
        <f t="shared" si="20"/>
        <v>35</v>
      </c>
      <c r="H366" s="357">
        <f t="shared" si="19"/>
        <v>4</v>
      </c>
    </row>
    <row r="367" spans="1:8">
      <c r="A367" s="360" t="str">
        <f t="shared" si="18"/>
        <v>35.5</v>
      </c>
      <c r="B367" s="358"/>
      <c r="C367" s="358"/>
      <c r="D367" s="357" t="str" cm="1">
        <f t="array" ref="D367">IF(H367=0,"",A367 &amp; " " &amp; INDEX($C$22:C367,ROW(D367)-H367-21) &amp; "-" &amp; C367)</f>
        <v>35.5 -</v>
      </c>
      <c r="G367" s="357">
        <f t="shared" si="20"/>
        <v>35</v>
      </c>
      <c r="H367" s="357">
        <f t="shared" si="19"/>
        <v>5</v>
      </c>
    </row>
    <row r="368" spans="1:8">
      <c r="A368" s="360" t="str">
        <f t="shared" si="18"/>
        <v>35.6</v>
      </c>
      <c r="B368" s="358"/>
      <c r="C368" s="358"/>
      <c r="D368" s="357" t="str" cm="1">
        <f t="array" ref="D368">IF(H368=0,"",A368 &amp; " " &amp; INDEX($C$22:C368,ROW(D368)-H368-21) &amp; "-" &amp; C368)</f>
        <v>35.6 -</v>
      </c>
      <c r="G368" s="357">
        <f t="shared" si="20"/>
        <v>35</v>
      </c>
      <c r="H368" s="357">
        <f t="shared" si="19"/>
        <v>6</v>
      </c>
    </row>
    <row r="369" spans="1:8">
      <c r="A369" s="360" t="str">
        <f t="shared" si="18"/>
        <v>35.7</v>
      </c>
      <c r="B369" s="358"/>
      <c r="C369" s="358"/>
      <c r="D369" s="357" t="str" cm="1">
        <f t="array" ref="D369">IF(H369=0,"",A369 &amp; " " &amp; INDEX($C$22:C369,ROW(D369)-H369-21) &amp; "-" &amp; C369)</f>
        <v>35.7 -</v>
      </c>
      <c r="G369" s="357">
        <f t="shared" si="20"/>
        <v>35</v>
      </c>
      <c r="H369" s="357">
        <f t="shared" si="19"/>
        <v>7</v>
      </c>
    </row>
    <row r="370" spans="1:8">
      <c r="A370" s="360" t="str">
        <f t="shared" si="18"/>
        <v>35.8</v>
      </c>
      <c r="B370" s="358"/>
      <c r="C370" s="358"/>
      <c r="D370" s="357" t="str" cm="1">
        <f t="array" ref="D370">IF(H370=0,"",A370 &amp; " " &amp; INDEX($C$22:C370,ROW(D370)-H370-21) &amp; "-" &amp; C370)</f>
        <v>35.8 -</v>
      </c>
      <c r="G370" s="357">
        <f t="shared" si="20"/>
        <v>35</v>
      </c>
      <c r="H370" s="357">
        <f t="shared" si="19"/>
        <v>8</v>
      </c>
    </row>
    <row r="371" spans="1:8">
      <c r="A371" s="360" t="str">
        <f t="shared" si="18"/>
        <v>35.9</v>
      </c>
      <c r="B371" s="358"/>
      <c r="C371" s="358"/>
      <c r="D371" s="357" t="str" cm="1">
        <f t="array" ref="D371">IF(H371=0,"",A371 &amp; " " &amp; INDEX($C$22:C371,ROW(D371)-H371-21) &amp; "-" &amp; C371)</f>
        <v>35.9 -</v>
      </c>
      <c r="G371" s="357">
        <f t="shared" si="20"/>
        <v>35</v>
      </c>
      <c r="H371" s="357">
        <f t="shared" si="19"/>
        <v>9</v>
      </c>
    </row>
    <row r="372" spans="1:8">
      <c r="A372" s="360" t="str">
        <f t="shared" si="18"/>
        <v>36.0</v>
      </c>
      <c r="B372" s="358"/>
      <c r="C372" s="358"/>
      <c r="D372" s="357" t="str" cm="1">
        <f t="array" ref="D372">IF(H372=0,"",A372 &amp; " " &amp; INDEX($C$22:C372,ROW(D372)-H372-21) &amp; "-" &amp; C372)</f>
        <v/>
      </c>
      <c r="G372" s="357">
        <f t="shared" si="20"/>
        <v>36</v>
      </c>
      <c r="H372" s="357">
        <f t="shared" si="19"/>
        <v>0</v>
      </c>
    </row>
    <row r="373" spans="1:8">
      <c r="A373" s="360" t="str">
        <f t="shared" si="18"/>
        <v>36.1</v>
      </c>
      <c r="B373" s="358"/>
      <c r="C373" s="358"/>
      <c r="D373" s="357" t="str" cm="1">
        <f t="array" ref="D373">IF(H373=0,"",A373 &amp; " " &amp; INDEX($C$22:C373,ROW(D373)-H373-21) &amp; "-" &amp; C373)</f>
        <v>36.1 -</v>
      </c>
      <c r="G373" s="357">
        <f t="shared" si="20"/>
        <v>36</v>
      </c>
      <c r="H373" s="357">
        <f t="shared" si="19"/>
        <v>1</v>
      </c>
    </row>
    <row r="374" spans="1:8">
      <c r="A374" s="360" t="str">
        <f t="shared" si="18"/>
        <v>36.2</v>
      </c>
      <c r="B374" s="358"/>
      <c r="C374" s="358"/>
      <c r="D374" s="357" t="str" cm="1">
        <f t="array" ref="D374">IF(H374=0,"",A374 &amp; " " &amp; INDEX($C$22:C374,ROW(D374)-H374-21) &amp; "-" &amp; C374)</f>
        <v>36.2 -</v>
      </c>
      <c r="G374" s="357">
        <f t="shared" si="20"/>
        <v>36</v>
      </c>
      <c r="H374" s="357">
        <f t="shared" si="19"/>
        <v>2</v>
      </c>
    </row>
    <row r="375" spans="1:8">
      <c r="A375" s="360" t="str">
        <f t="shared" si="18"/>
        <v>36.3</v>
      </c>
      <c r="B375" s="358"/>
      <c r="C375" s="358"/>
      <c r="D375" s="357" t="str" cm="1">
        <f t="array" ref="D375">IF(H375=0,"",A375 &amp; " " &amp; INDEX($C$22:C375,ROW(D375)-H375-21) &amp; "-" &amp; C375)</f>
        <v>36.3 -</v>
      </c>
      <c r="G375" s="357">
        <f t="shared" si="20"/>
        <v>36</v>
      </c>
      <c r="H375" s="357">
        <f t="shared" si="19"/>
        <v>3</v>
      </c>
    </row>
    <row r="376" spans="1:8">
      <c r="A376" s="360" t="str">
        <f t="shared" si="18"/>
        <v>36.4</v>
      </c>
      <c r="B376" s="358"/>
      <c r="C376" s="358"/>
      <c r="D376" s="357" t="str" cm="1">
        <f t="array" ref="D376">IF(H376=0,"",A376 &amp; " " &amp; INDEX($C$22:C376,ROW(D376)-H376-21) &amp; "-" &amp; C376)</f>
        <v>36.4 -</v>
      </c>
      <c r="G376" s="357">
        <f t="shared" si="20"/>
        <v>36</v>
      </c>
      <c r="H376" s="357">
        <f t="shared" si="19"/>
        <v>4</v>
      </c>
    </row>
    <row r="377" spans="1:8">
      <c r="A377" s="360" t="str">
        <f t="shared" si="18"/>
        <v>36.5</v>
      </c>
      <c r="B377" s="358"/>
      <c r="C377" s="358"/>
      <c r="D377" s="357" t="str" cm="1">
        <f t="array" ref="D377">IF(H377=0,"",A377 &amp; " " &amp; INDEX($C$22:C377,ROW(D377)-H377-21) &amp; "-" &amp; C377)</f>
        <v>36.5 -</v>
      </c>
      <c r="G377" s="357">
        <f t="shared" si="20"/>
        <v>36</v>
      </c>
      <c r="H377" s="357">
        <f t="shared" si="19"/>
        <v>5</v>
      </c>
    </row>
    <row r="378" spans="1:8">
      <c r="A378" s="360" t="str">
        <f t="shared" si="18"/>
        <v>36.6</v>
      </c>
      <c r="B378" s="358"/>
      <c r="C378" s="358"/>
      <c r="D378" s="357" t="str" cm="1">
        <f t="array" ref="D378">IF(H378=0,"",A378 &amp; " " &amp; INDEX($C$22:C378,ROW(D378)-H378-21) &amp; "-" &amp; C378)</f>
        <v>36.6 -</v>
      </c>
      <c r="G378" s="357">
        <f t="shared" si="20"/>
        <v>36</v>
      </c>
      <c r="H378" s="357">
        <f t="shared" si="19"/>
        <v>6</v>
      </c>
    </row>
    <row r="379" spans="1:8">
      <c r="A379" s="360" t="str">
        <f t="shared" si="18"/>
        <v>36.7</v>
      </c>
      <c r="B379" s="358"/>
      <c r="C379" s="358"/>
      <c r="D379" s="357" t="str" cm="1">
        <f t="array" ref="D379">IF(H379=0,"",A379 &amp; " " &amp; INDEX($C$22:C379,ROW(D379)-H379-21) &amp; "-" &amp; C379)</f>
        <v>36.7 -</v>
      </c>
      <c r="G379" s="357">
        <f t="shared" si="20"/>
        <v>36</v>
      </c>
      <c r="H379" s="357">
        <f t="shared" si="19"/>
        <v>7</v>
      </c>
    </row>
    <row r="380" spans="1:8">
      <c r="A380" s="360" t="str">
        <f t="shared" si="18"/>
        <v>36.8</v>
      </c>
      <c r="B380" s="358"/>
      <c r="C380" s="358"/>
      <c r="D380" s="357" t="str" cm="1">
        <f t="array" ref="D380">IF(H380=0,"",A380 &amp; " " &amp; INDEX($C$22:C380,ROW(D380)-H380-21) &amp; "-" &amp; C380)</f>
        <v>36.8 -</v>
      </c>
      <c r="G380" s="357">
        <f t="shared" si="20"/>
        <v>36</v>
      </c>
      <c r="H380" s="357">
        <f t="shared" si="19"/>
        <v>8</v>
      </c>
    </row>
    <row r="381" spans="1:8">
      <c r="A381" s="360" t="str">
        <f t="shared" si="18"/>
        <v>36.9</v>
      </c>
      <c r="B381" s="358"/>
      <c r="C381" s="358"/>
      <c r="D381" s="357" t="str" cm="1">
        <f t="array" ref="D381">IF(H381=0,"",A381 &amp; " " &amp; INDEX($C$22:C381,ROW(D381)-H381-21) &amp; "-" &amp; C381)</f>
        <v>36.9 -</v>
      </c>
      <c r="G381" s="357">
        <f t="shared" si="20"/>
        <v>36</v>
      </c>
      <c r="H381" s="357">
        <f t="shared" si="19"/>
        <v>9</v>
      </c>
    </row>
    <row r="382" spans="1:8">
      <c r="A382" s="360" t="str">
        <f t="shared" si="18"/>
        <v>37.0</v>
      </c>
      <c r="B382" s="358"/>
      <c r="C382" s="358"/>
      <c r="D382" s="357" t="str" cm="1">
        <f t="array" ref="D382">IF(H382=0,"",A382 &amp; " " &amp; INDEX($C$22:C382,ROW(D382)-H382-21) &amp; "-" &amp; C382)</f>
        <v/>
      </c>
      <c r="G382" s="357">
        <f t="shared" si="20"/>
        <v>37</v>
      </c>
      <c r="H382" s="357">
        <f t="shared" si="19"/>
        <v>0</v>
      </c>
    </row>
    <row r="383" spans="1:8">
      <c r="A383" s="360" t="str">
        <f t="shared" si="18"/>
        <v>37.1</v>
      </c>
      <c r="B383" s="358"/>
      <c r="C383" s="358"/>
      <c r="D383" s="357" t="str" cm="1">
        <f t="array" ref="D383">IF(H383=0,"",A383 &amp; " " &amp; INDEX($C$22:C383,ROW(D383)-H383-21) &amp; "-" &amp; C383)</f>
        <v>37.1 -</v>
      </c>
      <c r="G383" s="357">
        <f t="shared" si="20"/>
        <v>37</v>
      </c>
      <c r="H383" s="357">
        <f t="shared" si="19"/>
        <v>1</v>
      </c>
    </row>
    <row r="384" spans="1:8">
      <c r="A384" s="360" t="str">
        <f t="shared" si="18"/>
        <v>37.2</v>
      </c>
      <c r="B384" s="358"/>
      <c r="C384" s="358"/>
      <c r="D384" s="357" t="str" cm="1">
        <f t="array" ref="D384">IF(H384=0,"",A384 &amp; " " &amp; INDEX($C$22:C384,ROW(D384)-H384-21) &amp; "-" &amp; C384)</f>
        <v>37.2 -</v>
      </c>
      <c r="G384" s="357">
        <f t="shared" si="20"/>
        <v>37</v>
      </c>
      <c r="H384" s="357">
        <f t="shared" si="19"/>
        <v>2</v>
      </c>
    </row>
    <row r="385" spans="1:8">
      <c r="A385" s="360" t="str">
        <f t="shared" si="18"/>
        <v>37.3</v>
      </c>
      <c r="B385" s="358"/>
      <c r="C385" s="358"/>
      <c r="D385" s="357" t="str" cm="1">
        <f t="array" ref="D385">IF(H385=0,"",A385 &amp; " " &amp; INDEX($C$22:C385,ROW(D385)-H385-21) &amp; "-" &amp; C385)</f>
        <v>37.3 -</v>
      </c>
      <c r="G385" s="357">
        <f t="shared" si="20"/>
        <v>37</v>
      </c>
      <c r="H385" s="357">
        <f t="shared" si="19"/>
        <v>3</v>
      </c>
    </row>
    <row r="386" spans="1:8">
      <c r="A386" s="360" t="str">
        <f t="shared" si="18"/>
        <v>37.4</v>
      </c>
      <c r="B386" s="358"/>
      <c r="C386" s="358"/>
      <c r="D386" s="357" t="str" cm="1">
        <f t="array" ref="D386">IF(H386=0,"",A386 &amp; " " &amp; INDEX($C$22:C386,ROW(D386)-H386-21) &amp; "-" &amp; C386)</f>
        <v>37.4 -</v>
      </c>
      <c r="G386" s="357">
        <f t="shared" si="20"/>
        <v>37</v>
      </c>
      <c r="H386" s="357">
        <f t="shared" si="19"/>
        <v>4</v>
      </c>
    </row>
    <row r="387" spans="1:8">
      <c r="A387" s="360" t="str">
        <f t="shared" si="18"/>
        <v>37.5</v>
      </c>
      <c r="B387" s="358"/>
      <c r="C387" s="358"/>
      <c r="D387" s="357" t="str" cm="1">
        <f t="array" ref="D387">IF(H387=0,"",A387 &amp; " " &amp; INDEX($C$22:C387,ROW(D387)-H387-21) &amp; "-" &amp; C387)</f>
        <v>37.5 -</v>
      </c>
      <c r="G387" s="357">
        <f t="shared" si="20"/>
        <v>37</v>
      </c>
      <c r="H387" s="357">
        <f t="shared" si="19"/>
        <v>5</v>
      </c>
    </row>
    <row r="388" spans="1:8">
      <c r="A388" s="360" t="str">
        <f t="shared" si="18"/>
        <v>37.6</v>
      </c>
      <c r="B388" s="358"/>
      <c r="C388" s="358"/>
      <c r="D388" s="357" t="str" cm="1">
        <f t="array" ref="D388">IF(H388=0,"",A388 &amp; " " &amp; INDEX($C$22:C388,ROW(D388)-H388-21) &amp; "-" &amp; C388)</f>
        <v>37.6 -</v>
      </c>
      <c r="G388" s="357">
        <f t="shared" si="20"/>
        <v>37</v>
      </c>
      <c r="H388" s="357">
        <f t="shared" si="19"/>
        <v>6</v>
      </c>
    </row>
    <row r="389" spans="1:8">
      <c r="A389" s="360" t="str">
        <f t="shared" si="18"/>
        <v>37.7</v>
      </c>
      <c r="B389" s="358"/>
      <c r="C389" s="358"/>
      <c r="D389" s="357" t="str" cm="1">
        <f t="array" ref="D389">IF(H389=0,"",A389 &amp; " " &amp; INDEX($C$22:C389,ROW(D389)-H389-21) &amp; "-" &amp; C389)</f>
        <v>37.7 -</v>
      </c>
      <c r="G389" s="357">
        <f t="shared" si="20"/>
        <v>37</v>
      </c>
      <c r="H389" s="357">
        <f t="shared" si="19"/>
        <v>7</v>
      </c>
    </row>
    <row r="390" spans="1:8">
      <c r="A390" s="360" t="str">
        <f t="shared" si="18"/>
        <v>37.8</v>
      </c>
      <c r="B390" s="358"/>
      <c r="C390" s="358"/>
      <c r="D390" s="357" t="str" cm="1">
        <f t="array" ref="D390">IF(H390=0,"",A390 &amp; " " &amp; INDEX($C$22:C390,ROW(D390)-H390-21) &amp; "-" &amp; C390)</f>
        <v>37.8 -</v>
      </c>
      <c r="G390" s="357">
        <f t="shared" si="20"/>
        <v>37</v>
      </c>
      <c r="H390" s="357">
        <f t="shared" si="19"/>
        <v>8</v>
      </c>
    </row>
    <row r="391" spans="1:8">
      <c r="A391" s="360" t="str">
        <f t="shared" si="18"/>
        <v>37.9</v>
      </c>
      <c r="B391" s="358"/>
      <c r="C391" s="358"/>
      <c r="D391" s="357" t="str" cm="1">
        <f t="array" ref="D391">IF(H391=0,"",A391 &amp; " " &amp; INDEX($C$22:C391,ROW(D391)-H391-21) &amp; "-" &amp; C391)</f>
        <v>37.9 -</v>
      </c>
      <c r="G391" s="357">
        <f t="shared" si="20"/>
        <v>37</v>
      </c>
      <c r="H391" s="357">
        <f t="shared" si="19"/>
        <v>9</v>
      </c>
    </row>
    <row r="392" spans="1:8">
      <c r="A392" s="360" t="str">
        <f t="shared" si="18"/>
        <v>38.0</v>
      </c>
      <c r="B392" s="358"/>
      <c r="C392" s="358"/>
      <c r="D392" s="357" t="str" cm="1">
        <f t="array" ref="D392">IF(H392=0,"",A392 &amp; " " &amp; INDEX($C$22:C392,ROW(D392)-H392-21) &amp; "-" &amp; C392)</f>
        <v/>
      </c>
      <c r="G392" s="357">
        <f t="shared" si="20"/>
        <v>38</v>
      </c>
      <c r="H392" s="357">
        <f t="shared" si="19"/>
        <v>0</v>
      </c>
    </row>
    <row r="393" spans="1:8">
      <c r="A393" s="360" t="str">
        <f t="shared" si="18"/>
        <v>38.1</v>
      </c>
      <c r="B393" s="358"/>
      <c r="C393" s="358"/>
      <c r="D393" s="357" t="str" cm="1">
        <f t="array" ref="D393">IF(H393=0,"",A393 &amp; " " &amp; INDEX($C$22:C393,ROW(D393)-H393-21) &amp; "-" &amp; C393)</f>
        <v>38.1 -</v>
      </c>
      <c r="G393" s="357">
        <f t="shared" si="20"/>
        <v>38</v>
      </c>
      <c r="H393" s="357">
        <f t="shared" si="19"/>
        <v>1</v>
      </c>
    </row>
    <row r="394" spans="1:8">
      <c r="A394" s="360" t="str">
        <f t="shared" si="18"/>
        <v>38.2</v>
      </c>
      <c r="B394" s="358"/>
      <c r="C394" s="358"/>
      <c r="D394" s="357" t="str" cm="1">
        <f t="array" ref="D394">IF(H394=0,"",A394 &amp; " " &amp; INDEX($C$22:C394,ROW(D394)-H394-21) &amp; "-" &amp; C394)</f>
        <v>38.2 -</v>
      </c>
      <c r="G394" s="357">
        <f t="shared" si="20"/>
        <v>38</v>
      </c>
      <c r="H394" s="357">
        <f t="shared" si="19"/>
        <v>2</v>
      </c>
    </row>
    <row r="395" spans="1:8">
      <c r="A395" s="360" t="str">
        <f t="shared" si="18"/>
        <v>38.3</v>
      </c>
      <c r="B395" s="358"/>
      <c r="C395" s="358"/>
      <c r="D395" s="357" t="str" cm="1">
        <f t="array" ref="D395">IF(H395=0,"",A395 &amp; " " &amp; INDEX($C$22:C395,ROW(D395)-H395-21) &amp; "-" &amp; C395)</f>
        <v>38.3 -</v>
      </c>
      <c r="G395" s="357">
        <f t="shared" si="20"/>
        <v>38</v>
      </c>
      <c r="H395" s="357">
        <f t="shared" si="19"/>
        <v>3</v>
      </c>
    </row>
    <row r="396" spans="1:8">
      <c r="A396" s="360" t="str">
        <f t="shared" si="18"/>
        <v>38.4</v>
      </c>
      <c r="B396" s="358"/>
      <c r="C396" s="358"/>
      <c r="D396" s="357" t="str" cm="1">
        <f t="array" ref="D396">IF(H396=0,"",A396 &amp; " " &amp; INDEX($C$22:C396,ROW(D396)-H396-21) &amp; "-" &amp; C396)</f>
        <v>38.4 -</v>
      </c>
      <c r="G396" s="357">
        <f t="shared" si="20"/>
        <v>38</v>
      </c>
      <c r="H396" s="357">
        <f t="shared" si="19"/>
        <v>4</v>
      </c>
    </row>
    <row r="397" spans="1:8">
      <c r="A397" s="360" t="str">
        <f t="shared" si="18"/>
        <v>38.5</v>
      </c>
      <c r="B397" s="358"/>
      <c r="C397" s="358"/>
      <c r="D397" s="357" t="str" cm="1">
        <f t="array" ref="D397">IF(H397=0,"",A397 &amp; " " &amp; INDEX($C$22:C397,ROW(D397)-H397-21) &amp; "-" &amp; C397)</f>
        <v>38.5 -</v>
      </c>
      <c r="G397" s="357">
        <f t="shared" si="20"/>
        <v>38</v>
      </c>
      <c r="H397" s="357">
        <f t="shared" si="19"/>
        <v>5</v>
      </c>
    </row>
    <row r="398" spans="1:8">
      <c r="A398" s="360" t="str">
        <f t="shared" si="18"/>
        <v>38.6</v>
      </c>
      <c r="B398" s="358"/>
      <c r="C398" s="358"/>
      <c r="D398" s="357" t="str" cm="1">
        <f t="array" ref="D398">IF(H398=0,"",A398 &amp; " " &amp; INDEX($C$22:C398,ROW(D398)-H398-21) &amp; "-" &amp; C398)</f>
        <v>38.6 -</v>
      </c>
      <c r="G398" s="357">
        <f t="shared" si="20"/>
        <v>38</v>
      </c>
      <c r="H398" s="357">
        <f t="shared" si="19"/>
        <v>6</v>
      </c>
    </row>
    <row r="399" spans="1:8">
      <c r="A399" s="360" t="str">
        <f t="shared" si="18"/>
        <v>38.7</v>
      </c>
      <c r="B399" s="358"/>
      <c r="C399" s="358"/>
      <c r="D399" s="357" t="str" cm="1">
        <f t="array" ref="D399">IF(H399=0,"",A399 &amp; " " &amp; INDEX($C$22:C399,ROW(D399)-H399-21) &amp; "-" &amp; C399)</f>
        <v>38.7 -</v>
      </c>
      <c r="G399" s="357">
        <f t="shared" si="20"/>
        <v>38</v>
      </c>
      <c r="H399" s="357">
        <f t="shared" si="19"/>
        <v>7</v>
      </c>
    </row>
    <row r="400" spans="1:8">
      <c r="A400" s="360" t="str">
        <f t="shared" si="18"/>
        <v>38.8</v>
      </c>
      <c r="B400" s="358"/>
      <c r="C400" s="358"/>
      <c r="D400" s="357" t="str" cm="1">
        <f t="array" ref="D400">IF(H400=0,"",A400 &amp; " " &amp; INDEX($C$22:C400,ROW(D400)-H400-21) &amp; "-" &amp; C400)</f>
        <v>38.8 -</v>
      </c>
      <c r="G400" s="357">
        <f t="shared" si="20"/>
        <v>38</v>
      </c>
      <c r="H400" s="357">
        <f t="shared" si="19"/>
        <v>8</v>
      </c>
    </row>
    <row r="401" spans="1:8">
      <c r="A401" s="360" t="str">
        <f t="shared" si="18"/>
        <v>38.9</v>
      </c>
      <c r="B401" s="358"/>
      <c r="C401" s="358"/>
      <c r="D401" s="357" t="str" cm="1">
        <f t="array" ref="D401">IF(H401=0,"",A401 &amp; " " &amp; INDEX($C$22:C401,ROW(D401)-H401-21) &amp; "-" &amp; C401)</f>
        <v>38.9 -</v>
      </c>
      <c r="G401" s="357">
        <f t="shared" si="20"/>
        <v>38</v>
      </c>
      <c r="H401" s="357">
        <f t="shared" si="19"/>
        <v>9</v>
      </c>
    </row>
    <row r="402" spans="1:8">
      <c r="A402" s="360" t="str">
        <f t="shared" si="18"/>
        <v>39.0</v>
      </c>
      <c r="B402" s="358"/>
      <c r="C402" s="358"/>
      <c r="D402" s="357" t="str" cm="1">
        <f t="array" ref="D402">IF(H402=0,"",A402 &amp; " " &amp; INDEX($C$22:C402,ROW(D402)-H402-21) &amp; "-" &amp; C402)</f>
        <v/>
      </c>
      <c r="G402" s="357">
        <f t="shared" si="20"/>
        <v>39</v>
      </c>
      <c r="H402" s="357">
        <f t="shared" si="19"/>
        <v>0</v>
      </c>
    </row>
    <row r="403" spans="1:8">
      <c r="A403" s="360" t="str">
        <f t="shared" si="18"/>
        <v>39.1</v>
      </c>
      <c r="B403" s="358"/>
      <c r="C403" s="358"/>
      <c r="D403" s="357" t="str" cm="1">
        <f t="array" ref="D403">IF(H403=0,"",A403 &amp; " " &amp; INDEX($C$22:C403,ROW(D403)-H403-21) &amp; "-" &amp; C403)</f>
        <v>39.1 -</v>
      </c>
      <c r="G403" s="357">
        <f t="shared" si="20"/>
        <v>39</v>
      </c>
      <c r="H403" s="357">
        <f t="shared" si="19"/>
        <v>1</v>
      </c>
    </row>
    <row r="404" spans="1:8">
      <c r="A404" s="360" t="str">
        <f t="shared" si="18"/>
        <v>39.2</v>
      </c>
      <c r="B404" s="358"/>
      <c r="C404" s="358"/>
      <c r="D404" s="357" t="str" cm="1">
        <f t="array" ref="D404">IF(H404=0,"",A404 &amp; " " &amp; INDEX($C$22:C404,ROW(D404)-H404-21) &amp; "-" &amp; C404)</f>
        <v>39.2 -</v>
      </c>
      <c r="G404" s="357">
        <f t="shared" si="20"/>
        <v>39</v>
      </c>
      <c r="H404" s="357">
        <f t="shared" si="19"/>
        <v>2</v>
      </c>
    </row>
    <row r="405" spans="1:8">
      <c r="A405" s="360" t="str">
        <f t="shared" si="18"/>
        <v>39.3</v>
      </c>
      <c r="B405" s="358"/>
      <c r="C405" s="358"/>
      <c r="D405" s="357" t="str" cm="1">
        <f t="array" ref="D405">IF(H405=0,"",A405 &amp; " " &amp; INDEX($C$22:C405,ROW(D405)-H405-21) &amp; "-" &amp; C405)</f>
        <v>39.3 -</v>
      </c>
      <c r="G405" s="357">
        <f t="shared" si="20"/>
        <v>39</v>
      </c>
      <c r="H405" s="357">
        <f t="shared" si="19"/>
        <v>3</v>
      </c>
    </row>
    <row r="406" spans="1:8">
      <c r="A406" s="360" t="str">
        <f t="shared" si="18"/>
        <v>39.4</v>
      </c>
      <c r="B406" s="358"/>
      <c r="C406" s="358"/>
      <c r="D406" s="357" t="str" cm="1">
        <f t="array" ref="D406">IF(H406=0,"",A406 &amp; " " &amp; INDEX($C$22:C406,ROW(D406)-H406-21) &amp; "-" &amp; C406)</f>
        <v>39.4 -</v>
      </c>
      <c r="G406" s="357">
        <f t="shared" si="20"/>
        <v>39</v>
      </c>
      <c r="H406" s="357">
        <f t="shared" si="19"/>
        <v>4</v>
      </c>
    </row>
    <row r="407" spans="1:8">
      <c r="A407" s="360" t="str">
        <f t="shared" ref="A407:A470" si="21">$G407&amp;"."&amp;$H407</f>
        <v>39.5</v>
      </c>
      <c r="B407" s="358"/>
      <c r="C407" s="358"/>
      <c r="D407" s="357" t="str" cm="1">
        <f t="array" ref="D407">IF(H407=0,"",A407 &amp; " " &amp; INDEX($C$22:C407,ROW(D407)-H407-21) &amp; "-" &amp; C407)</f>
        <v>39.5 -</v>
      </c>
      <c r="G407" s="357">
        <f t="shared" si="20"/>
        <v>39</v>
      </c>
      <c r="H407" s="357">
        <f t="shared" ref="H407:H470" si="22">IF(H406=9,0,H406+1)</f>
        <v>5</v>
      </c>
    </row>
    <row r="408" spans="1:8">
      <c r="A408" s="360" t="str">
        <f t="shared" si="21"/>
        <v>39.6</v>
      </c>
      <c r="B408" s="358"/>
      <c r="C408" s="358"/>
      <c r="D408" s="357" t="str" cm="1">
        <f t="array" ref="D408">IF(H408=0,"",A408 &amp; " " &amp; INDEX($C$22:C408,ROW(D408)-H408-21) &amp; "-" &amp; C408)</f>
        <v>39.6 -</v>
      </c>
      <c r="G408" s="357">
        <f t="shared" si="20"/>
        <v>39</v>
      </c>
      <c r="H408" s="357">
        <f t="shared" si="22"/>
        <v>6</v>
      </c>
    </row>
    <row r="409" spans="1:8">
      <c r="A409" s="360" t="str">
        <f t="shared" si="21"/>
        <v>39.7</v>
      </c>
      <c r="B409" s="358"/>
      <c r="C409" s="358"/>
      <c r="D409" s="357" t="str" cm="1">
        <f t="array" ref="D409">IF(H409=0,"",A409 &amp; " " &amp; INDEX($C$22:C409,ROW(D409)-H409-21) &amp; "-" &amp; C409)</f>
        <v>39.7 -</v>
      </c>
      <c r="G409" s="357">
        <f t="shared" si="20"/>
        <v>39</v>
      </c>
      <c r="H409" s="357">
        <f t="shared" si="22"/>
        <v>7</v>
      </c>
    </row>
    <row r="410" spans="1:8">
      <c r="A410" s="360" t="str">
        <f t="shared" si="21"/>
        <v>39.8</v>
      </c>
      <c r="B410" s="358"/>
      <c r="C410" s="358"/>
      <c r="D410" s="357" t="str" cm="1">
        <f t="array" ref="D410">IF(H410=0,"",A410 &amp; " " &amp; INDEX($C$22:C410,ROW(D410)-H410-21) &amp; "-" &amp; C410)</f>
        <v>39.8 -</v>
      </c>
      <c r="G410" s="357">
        <f t="shared" si="20"/>
        <v>39</v>
      </c>
      <c r="H410" s="357">
        <f t="shared" si="22"/>
        <v>8</v>
      </c>
    </row>
    <row r="411" spans="1:8">
      <c r="A411" s="360" t="str">
        <f t="shared" si="21"/>
        <v>39.9</v>
      </c>
      <c r="B411" s="358"/>
      <c r="C411" s="358"/>
      <c r="D411" s="357" t="str" cm="1">
        <f t="array" ref="D411">IF(H411=0,"",A411 &amp; " " &amp; INDEX($C$22:C411,ROW(D411)-H411-21) &amp; "-" &amp; C411)</f>
        <v>39.9 -</v>
      </c>
      <c r="G411" s="357">
        <f t="shared" si="20"/>
        <v>39</v>
      </c>
      <c r="H411" s="357">
        <f t="shared" si="22"/>
        <v>9</v>
      </c>
    </row>
    <row r="412" spans="1:8">
      <c r="A412" s="360" t="str">
        <f t="shared" si="21"/>
        <v>40.0</v>
      </c>
      <c r="B412" s="358"/>
      <c r="C412" s="358"/>
      <c r="D412" s="357" t="str" cm="1">
        <f t="array" ref="D412">IF(H412=0,"",A412 &amp; " " &amp; INDEX($C$22:C412,ROW(D412)-H412-21) &amp; "-" &amp; C412)</f>
        <v/>
      </c>
      <c r="G412" s="357">
        <f t="shared" si="20"/>
        <v>40</v>
      </c>
      <c r="H412" s="357">
        <f t="shared" si="22"/>
        <v>0</v>
      </c>
    </row>
    <row r="413" spans="1:8">
      <c r="A413" s="360" t="str">
        <f t="shared" si="21"/>
        <v>40.1</v>
      </c>
      <c r="B413" s="358"/>
      <c r="C413" s="358"/>
      <c r="D413" s="357" t="str" cm="1">
        <f t="array" ref="D413">IF(H413=0,"",A413 &amp; " " &amp; INDEX($C$22:C413,ROW(D413)-H413-21) &amp; "-" &amp; C413)</f>
        <v>40.1 -</v>
      </c>
      <c r="G413" s="357">
        <f t="shared" si="20"/>
        <v>40</v>
      </c>
      <c r="H413" s="357">
        <f t="shared" si="22"/>
        <v>1</v>
      </c>
    </row>
    <row r="414" spans="1:8">
      <c r="A414" s="360" t="str">
        <f t="shared" si="21"/>
        <v>40.2</v>
      </c>
      <c r="B414" s="358"/>
      <c r="C414" s="358"/>
      <c r="D414" s="357" t="str" cm="1">
        <f t="array" ref="D414">IF(H414=0,"",A414 &amp; " " &amp; INDEX($C$22:C414,ROW(D414)-H414-21) &amp; "-" &amp; C414)</f>
        <v>40.2 -</v>
      </c>
      <c r="G414" s="357">
        <f t="shared" si="20"/>
        <v>40</v>
      </c>
      <c r="H414" s="357">
        <f t="shared" si="22"/>
        <v>2</v>
      </c>
    </row>
    <row r="415" spans="1:8">
      <c r="A415" s="360" t="str">
        <f t="shared" si="21"/>
        <v>40.3</v>
      </c>
      <c r="B415" s="358"/>
      <c r="C415" s="358"/>
      <c r="D415" s="357" t="str" cm="1">
        <f t="array" ref="D415">IF(H415=0,"",A415 &amp; " " &amp; INDEX($C$22:C415,ROW(D415)-H415-21) &amp; "-" &amp; C415)</f>
        <v>40.3 -</v>
      </c>
      <c r="G415" s="357">
        <f t="shared" si="20"/>
        <v>40</v>
      </c>
      <c r="H415" s="357">
        <f t="shared" si="22"/>
        <v>3</v>
      </c>
    </row>
    <row r="416" spans="1:8">
      <c r="A416" s="360" t="str">
        <f t="shared" si="21"/>
        <v>40.4</v>
      </c>
      <c r="B416" s="358"/>
      <c r="C416" s="358"/>
      <c r="D416" s="357" t="str" cm="1">
        <f t="array" ref="D416">IF(H416=0,"",A416 &amp; " " &amp; INDEX($C$22:C416,ROW(D416)-H416-21) &amp; "-" &amp; C416)</f>
        <v>40.4 -</v>
      </c>
      <c r="G416" s="357">
        <f t="shared" si="20"/>
        <v>40</v>
      </c>
      <c r="H416" s="357">
        <f t="shared" si="22"/>
        <v>4</v>
      </c>
    </row>
    <row r="417" spans="1:8">
      <c r="A417" s="360" t="str">
        <f t="shared" si="21"/>
        <v>40.5</v>
      </c>
      <c r="B417" s="358"/>
      <c r="C417" s="358"/>
      <c r="D417" s="357" t="str" cm="1">
        <f t="array" ref="D417">IF(H417=0,"",A417 &amp; " " &amp; INDEX($C$22:C417,ROW(D417)-H417-21) &amp; "-" &amp; C417)</f>
        <v>40.5 -</v>
      </c>
      <c r="G417" s="357">
        <f t="shared" ref="G417:G480" si="23">IF(H417=0,G416+1,G416)</f>
        <v>40</v>
      </c>
      <c r="H417" s="357">
        <f t="shared" si="22"/>
        <v>5</v>
      </c>
    </row>
    <row r="418" spans="1:8">
      <c r="A418" s="360" t="str">
        <f t="shared" si="21"/>
        <v>40.6</v>
      </c>
      <c r="B418" s="358"/>
      <c r="C418" s="358"/>
      <c r="D418" s="357" t="str" cm="1">
        <f t="array" ref="D418">IF(H418=0,"",A418 &amp; " " &amp; INDEX($C$22:C418,ROW(D418)-H418-21) &amp; "-" &amp; C418)</f>
        <v>40.6 -</v>
      </c>
      <c r="G418" s="357">
        <f t="shared" si="23"/>
        <v>40</v>
      </c>
      <c r="H418" s="357">
        <f t="shared" si="22"/>
        <v>6</v>
      </c>
    </row>
    <row r="419" spans="1:8">
      <c r="A419" s="360" t="str">
        <f t="shared" si="21"/>
        <v>40.7</v>
      </c>
      <c r="B419" s="358"/>
      <c r="C419" s="358"/>
      <c r="D419" s="357" t="str" cm="1">
        <f t="array" ref="D419">IF(H419=0,"",A419 &amp; " " &amp; INDEX($C$22:C419,ROW(D419)-H419-21) &amp; "-" &amp; C419)</f>
        <v>40.7 -</v>
      </c>
      <c r="G419" s="357">
        <f t="shared" si="23"/>
        <v>40</v>
      </c>
      <c r="H419" s="357">
        <f t="shared" si="22"/>
        <v>7</v>
      </c>
    </row>
    <row r="420" spans="1:8">
      <c r="A420" s="360" t="str">
        <f t="shared" si="21"/>
        <v>40.8</v>
      </c>
      <c r="B420" s="358"/>
      <c r="C420" s="358"/>
      <c r="D420" s="357" t="str" cm="1">
        <f t="array" ref="D420">IF(H420=0,"",A420 &amp; " " &amp; INDEX($C$22:C420,ROW(D420)-H420-21) &amp; "-" &amp; C420)</f>
        <v>40.8 -</v>
      </c>
      <c r="G420" s="357">
        <f t="shared" si="23"/>
        <v>40</v>
      </c>
      <c r="H420" s="357">
        <f t="shared" si="22"/>
        <v>8</v>
      </c>
    </row>
    <row r="421" spans="1:8">
      <c r="A421" s="360" t="str">
        <f t="shared" si="21"/>
        <v>40.9</v>
      </c>
      <c r="B421" s="358"/>
      <c r="C421" s="358"/>
      <c r="D421" s="357" t="str" cm="1">
        <f t="array" ref="D421">IF(H421=0,"",A421 &amp; " " &amp; INDEX($C$22:C421,ROW(D421)-H421-21) &amp; "-" &amp; C421)</f>
        <v>40.9 -</v>
      </c>
      <c r="G421" s="357">
        <f t="shared" si="23"/>
        <v>40</v>
      </c>
      <c r="H421" s="357">
        <f t="shared" si="22"/>
        <v>9</v>
      </c>
    </row>
    <row r="422" spans="1:8">
      <c r="A422" s="360" t="str">
        <f t="shared" si="21"/>
        <v>41.0</v>
      </c>
      <c r="B422" s="358"/>
      <c r="C422" s="358"/>
      <c r="D422" s="357" t="str" cm="1">
        <f t="array" ref="D422">IF(H422=0,"",A422 &amp; " " &amp; INDEX($C$22:C422,ROW(D422)-H422-21) &amp; "-" &amp; C422)</f>
        <v/>
      </c>
      <c r="G422" s="357">
        <f t="shared" si="23"/>
        <v>41</v>
      </c>
      <c r="H422" s="357">
        <f t="shared" si="22"/>
        <v>0</v>
      </c>
    </row>
    <row r="423" spans="1:8">
      <c r="A423" s="360" t="str">
        <f t="shared" si="21"/>
        <v>41.1</v>
      </c>
      <c r="B423" s="358"/>
      <c r="C423" s="358"/>
      <c r="D423" s="357" t="str" cm="1">
        <f t="array" ref="D423">IF(H423=0,"",A423 &amp; " " &amp; INDEX($C$22:C423,ROW(D423)-H423-21) &amp; "-" &amp; C423)</f>
        <v>41.1 -</v>
      </c>
      <c r="G423" s="357">
        <f t="shared" si="23"/>
        <v>41</v>
      </c>
      <c r="H423" s="357">
        <f t="shared" si="22"/>
        <v>1</v>
      </c>
    </row>
    <row r="424" spans="1:8">
      <c r="A424" s="360" t="str">
        <f t="shared" si="21"/>
        <v>41.2</v>
      </c>
      <c r="B424" s="358"/>
      <c r="C424" s="358"/>
      <c r="D424" s="357" t="str" cm="1">
        <f t="array" ref="D424">IF(H424=0,"",A424 &amp; " " &amp; INDEX($C$22:C424,ROW(D424)-H424-21) &amp; "-" &amp; C424)</f>
        <v>41.2 -</v>
      </c>
      <c r="G424" s="357">
        <f t="shared" si="23"/>
        <v>41</v>
      </c>
      <c r="H424" s="357">
        <f t="shared" si="22"/>
        <v>2</v>
      </c>
    </row>
    <row r="425" spans="1:8">
      <c r="A425" s="360" t="str">
        <f t="shared" si="21"/>
        <v>41.3</v>
      </c>
      <c r="B425" s="358"/>
      <c r="C425" s="358"/>
      <c r="D425" s="357" t="str" cm="1">
        <f t="array" ref="D425">IF(H425=0,"",A425 &amp; " " &amp; INDEX($C$22:C425,ROW(D425)-H425-21) &amp; "-" &amp; C425)</f>
        <v>41.3 -</v>
      </c>
      <c r="G425" s="357">
        <f t="shared" si="23"/>
        <v>41</v>
      </c>
      <c r="H425" s="357">
        <f t="shared" si="22"/>
        <v>3</v>
      </c>
    </row>
    <row r="426" spans="1:8">
      <c r="A426" s="360" t="str">
        <f t="shared" si="21"/>
        <v>41.4</v>
      </c>
      <c r="B426" s="358"/>
      <c r="C426" s="358"/>
      <c r="D426" s="357" t="str" cm="1">
        <f t="array" ref="D426">IF(H426=0,"",A426 &amp; " " &amp; INDEX($C$22:C426,ROW(D426)-H426-21) &amp; "-" &amp; C426)</f>
        <v>41.4 -</v>
      </c>
      <c r="G426" s="357">
        <f t="shared" si="23"/>
        <v>41</v>
      </c>
      <c r="H426" s="357">
        <f t="shared" si="22"/>
        <v>4</v>
      </c>
    </row>
    <row r="427" spans="1:8">
      <c r="A427" s="360" t="str">
        <f t="shared" si="21"/>
        <v>41.5</v>
      </c>
      <c r="B427" s="358"/>
      <c r="C427" s="358"/>
      <c r="D427" s="357" t="str" cm="1">
        <f t="array" ref="D427">IF(H427=0,"",A427 &amp; " " &amp; INDEX($C$22:C427,ROW(D427)-H427-21) &amp; "-" &amp; C427)</f>
        <v>41.5 -</v>
      </c>
      <c r="G427" s="357">
        <f t="shared" si="23"/>
        <v>41</v>
      </c>
      <c r="H427" s="357">
        <f t="shared" si="22"/>
        <v>5</v>
      </c>
    </row>
    <row r="428" spans="1:8">
      <c r="A428" s="360" t="str">
        <f t="shared" si="21"/>
        <v>41.6</v>
      </c>
      <c r="B428" s="358"/>
      <c r="C428" s="358"/>
      <c r="D428" s="357" t="str" cm="1">
        <f t="array" ref="D428">IF(H428=0,"",A428 &amp; " " &amp; INDEX($C$22:C428,ROW(D428)-H428-21) &amp; "-" &amp; C428)</f>
        <v>41.6 -</v>
      </c>
      <c r="G428" s="357">
        <f t="shared" si="23"/>
        <v>41</v>
      </c>
      <c r="H428" s="357">
        <f t="shared" si="22"/>
        <v>6</v>
      </c>
    </row>
    <row r="429" spans="1:8">
      <c r="A429" s="360" t="str">
        <f t="shared" si="21"/>
        <v>41.7</v>
      </c>
      <c r="B429" s="358"/>
      <c r="C429" s="358"/>
      <c r="D429" s="357" t="str" cm="1">
        <f t="array" ref="D429">IF(H429=0,"",A429 &amp; " " &amp; INDEX($C$22:C429,ROW(D429)-H429-21) &amp; "-" &amp; C429)</f>
        <v>41.7 -</v>
      </c>
      <c r="G429" s="357">
        <f t="shared" si="23"/>
        <v>41</v>
      </c>
      <c r="H429" s="357">
        <f t="shared" si="22"/>
        <v>7</v>
      </c>
    </row>
    <row r="430" spans="1:8">
      <c r="A430" s="360" t="str">
        <f t="shared" si="21"/>
        <v>41.8</v>
      </c>
      <c r="B430" s="358"/>
      <c r="C430" s="358"/>
      <c r="D430" s="357" t="str" cm="1">
        <f t="array" ref="D430">IF(H430=0,"",A430 &amp; " " &amp; INDEX($C$22:C430,ROW(D430)-H430-21) &amp; "-" &amp; C430)</f>
        <v>41.8 -</v>
      </c>
      <c r="G430" s="357">
        <f t="shared" si="23"/>
        <v>41</v>
      </c>
      <c r="H430" s="357">
        <f t="shared" si="22"/>
        <v>8</v>
      </c>
    </row>
    <row r="431" spans="1:8">
      <c r="A431" s="360" t="str">
        <f t="shared" si="21"/>
        <v>41.9</v>
      </c>
      <c r="B431" s="358"/>
      <c r="C431" s="358"/>
      <c r="D431" s="357" t="str" cm="1">
        <f t="array" ref="D431">IF(H431=0,"",A431 &amp; " " &amp; INDEX($C$22:C431,ROW(D431)-H431-21) &amp; "-" &amp; C431)</f>
        <v>41.9 -</v>
      </c>
      <c r="G431" s="357">
        <f t="shared" si="23"/>
        <v>41</v>
      </c>
      <c r="H431" s="357">
        <f t="shared" si="22"/>
        <v>9</v>
      </c>
    </row>
    <row r="432" spans="1:8">
      <c r="A432" s="360" t="str">
        <f t="shared" si="21"/>
        <v>42.0</v>
      </c>
      <c r="B432" s="358"/>
      <c r="C432" s="358"/>
      <c r="D432" s="357" t="str" cm="1">
        <f t="array" ref="D432">IF(H432=0,"",A432 &amp; " " &amp; INDEX($C$22:C432,ROW(D432)-H432-21) &amp; "-" &amp; C432)</f>
        <v/>
      </c>
      <c r="G432" s="357">
        <f t="shared" si="23"/>
        <v>42</v>
      </c>
      <c r="H432" s="357">
        <f t="shared" si="22"/>
        <v>0</v>
      </c>
    </row>
    <row r="433" spans="1:8">
      <c r="A433" s="360" t="str">
        <f t="shared" si="21"/>
        <v>42.1</v>
      </c>
      <c r="B433" s="358"/>
      <c r="C433" s="358"/>
      <c r="D433" s="357" t="str" cm="1">
        <f t="array" ref="D433">IF(H433=0,"",A433 &amp; " " &amp; INDEX($C$22:C433,ROW(D433)-H433-21) &amp; "-" &amp; C433)</f>
        <v>42.1 -</v>
      </c>
      <c r="G433" s="357">
        <f t="shared" si="23"/>
        <v>42</v>
      </c>
      <c r="H433" s="357">
        <f t="shared" si="22"/>
        <v>1</v>
      </c>
    </row>
    <row r="434" spans="1:8">
      <c r="A434" s="360" t="str">
        <f t="shared" si="21"/>
        <v>42.2</v>
      </c>
      <c r="B434" s="358"/>
      <c r="C434" s="358"/>
      <c r="D434" s="357" t="str" cm="1">
        <f t="array" ref="D434">IF(H434=0,"",A434 &amp; " " &amp; INDEX($C$22:C434,ROW(D434)-H434-21) &amp; "-" &amp; C434)</f>
        <v>42.2 -</v>
      </c>
      <c r="G434" s="357">
        <f t="shared" si="23"/>
        <v>42</v>
      </c>
      <c r="H434" s="357">
        <f t="shared" si="22"/>
        <v>2</v>
      </c>
    </row>
    <row r="435" spans="1:8">
      <c r="A435" s="360" t="str">
        <f t="shared" si="21"/>
        <v>42.3</v>
      </c>
      <c r="B435" s="358"/>
      <c r="C435" s="358"/>
      <c r="D435" s="357" t="str" cm="1">
        <f t="array" ref="D435">IF(H435=0,"",A435 &amp; " " &amp; INDEX($C$22:C435,ROW(D435)-H435-21) &amp; "-" &amp; C435)</f>
        <v>42.3 -</v>
      </c>
      <c r="G435" s="357">
        <f t="shared" si="23"/>
        <v>42</v>
      </c>
      <c r="H435" s="357">
        <f t="shared" si="22"/>
        <v>3</v>
      </c>
    </row>
    <row r="436" spans="1:8">
      <c r="A436" s="360" t="str">
        <f t="shared" si="21"/>
        <v>42.4</v>
      </c>
      <c r="B436" s="358"/>
      <c r="C436" s="358"/>
      <c r="D436" s="357" t="str" cm="1">
        <f t="array" ref="D436">IF(H436=0,"",A436 &amp; " " &amp; INDEX($C$22:C436,ROW(D436)-H436-21) &amp; "-" &amp; C436)</f>
        <v>42.4 -</v>
      </c>
      <c r="G436" s="357">
        <f t="shared" si="23"/>
        <v>42</v>
      </c>
      <c r="H436" s="357">
        <f t="shared" si="22"/>
        <v>4</v>
      </c>
    </row>
    <row r="437" spans="1:8">
      <c r="A437" s="360" t="str">
        <f t="shared" si="21"/>
        <v>42.5</v>
      </c>
      <c r="B437" s="358"/>
      <c r="C437" s="358"/>
      <c r="D437" s="357" t="str" cm="1">
        <f t="array" ref="D437">IF(H437=0,"",A437 &amp; " " &amp; INDEX($C$22:C437,ROW(D437)-H437-21) &amp; "-" &amp; C437)</f>
        <v>42.5 -</v>
      </c>
      <c r="G437" s="357">
        <f t="shared" si="23"/>
        <v>42</v>
      </c>
      <c r="H437" s="357">
        <f t="shared" si="22"/>
        <v>5</v>
      </c>
    </row>
    <row r="438" spans="1:8">
      <c r="A438" s="360" t="str">
        <f t="shared" si="21"/>
        <v>42.6</v>
      </c>
      <c r="B438" s="358"/>
      <c r="C438" s="358"/>
      <c r="D438" s="357" t="str" cm="1">
        <f t="array" ref="D438">IF(H438=0,"",A438 &amp; " " &amp; INDEX($C$22:C438,ROW(D438)-H438-21) &amp; "-" &amp; C438)</f>
        <v>42.6 -</v>
      </c>
      <c r="G438" s="357">
        <f t="shared" si="23"/>
        <v>42</v>
      </c>
      <c r="H438" s="357">
        <f t="shared" si="22"/>
        <v>6</v>
      </c>
    </row>
    <row r="439" spans="1:8">
      <c r="A439" s="360" t="str">
        <f t="shared" si="21"/>
        <v>42.7</v>
      </c>
      <c r="B439" s="358"/>
      <c r="C439" s="358"/>
      <c r="D439" s="357" t="str" cm="1">
        <f t="array" ref="D439">IF(H439=0,"",A439 &amp; " " &amp; INDEX($C$22:C439,ROW(D439)-H439-21) &amp; "-" &amp; C439)</f>
        <v>42.7 -</v>
      </c>
      <c r="G439" s="357">
        <f t="shared" si="23"/>
        <v>42</v>
      </c>
      <c r="H439" s="357">
        <f t="shared" si="22"/>
        <v>7</v>
      </c>
    </row>
    <row r="440" spans="1:8">
      <c r="A440" s="360" t="str">
        <f t="shared" si="21"/>
        <v>42.8</v>
      </c>
      <c r="B440" s="358"/>
      <c r="C440" s="358"/>
      <c r="D440" s="357" t="str" cm="1">
        <f t="array" ref="D440">IF(H440=0,"",A440 &amp; " " &amp; INDEX($C$22:C440,ROW(D440)-H440-21) &amp; "-" &amp; C440)</f>
        <v>42.8 -</v>
      </c>
      <c r="G440" s="357">
        <f t="shared" si="23"/>
        <v>42</v>
      </c>
      <c r="H440" s="357">
        <f t="shared" si="22"/>
        <v>8</v>
      </c>
    </row>
    <row r="441" spans="1:8">
      <c r="A441" s="360" t="str">
        <f t="shared" si="21"/>
        <v>42.9</v>
      </c>
      <c r="B441" s="358"/>
      <c r="C441" s="358"/>
      <c r="D441" s="357" t="str" cm="1">
        <f t="array" ref="D441">IF(H441=0,"",A441 &amp; " " &amp; INDEX($C$22:C441,ROW(D441)-H441-21) &amp; "-" &amp; C441)</f>
        <v>42.9 -</v>
      </c>
      <c r="G441" s="357">
        <f t="shared" si="23"/>
        <v>42</v>
      </c>
      <c r="H441" s="357">
        <f t="shared" si="22"/>
        <v>9</v>
      </c>
    </row>
    <row r="442" spans="1:8">
      <c r="A442" s="360" t="str">
        <f t="shared" si="21"/>
        <v>43.0</v>
      </c>
      <c r="B442" s="358"/>
      <c r="C442" s="358"/>
      <c r="D442" s="357" t="str" cm="1">
        <f t="array" ref="D442">IF(H442=0,"",A442 &amp; " " &amp; INDEX($C$22:C442,ROW(D442)-H442-21) &amp; "-" &amp; C442)</f>
        <v/>
      </c>
      <c r="G442" s="357">
        <f t="shared" si="23"/>
        <v>43</v>
      </c>
      <c r="H442" s="357">
        <f t="shared" si="22"/>
        <v>0</v>
      </c>
    </row>
    <row r="443" spans="1:8">
      <c r="A443" s="360" t="str">
        <f t="shared" si="21"/>
        <v>43.1</v>
      </c>
      <c r="B443" s="358"/>
      <c r="C443" s="358"/>
      <c r="D443" s="357" t="str" cm="1">
        <f t="array" ref="D443">IF(H443=0,"",A443 &amp; " " &amp; INDEX($C$22:C443,ROW(D443)-H443-21) &amp; "-" &amp; C443)</f>
        <v>43.1 -</v>
      </c>
      <c r="G443" s="357">
        <f t="shared" si="23"/>
        <v>43</v>
      </c>
      <c r="H443" s="357">
        <f t="shared" si="22"/>
        <v>1</v>
      </c>
    </row>
    <row r="444" spans="1:8">
      <c r="A444" s="360" t="str">
        <f t="shared" si="21"/>
        <v>43.2</v>
      </c>
      <c r="B444" s="358"/>
      <c r="C444" s="358"/>
      <c r="D444" s="357" t="str" cm="1">
        <f t="array" ref="D444">IF(H444=0,"",A444 &amp; " " &amp; INDEX($C$22:C444,ROW(D444)-H444-21) &amp; "-" &amp; C444)</f>
        <v>43.2 -</v>
      </c>
      <c r="G444" s="357">
        <f t="shared" si="23"/>
        <v>43</v>
      </c>
      <c r="H444" s="357">
        <f t="shared" si="22"/>
        <v>2</v>
      </c>
    </row>
    <row r="445" spans="1:8">
      <c r="A445" s="360" t="str">
        <f t="shared" si="21"/>
        <v>43.3</v>
      </c>
      <c r="B445" s="358"/>
      <c r="C445" s="358"/>
      <c r="D445" s="357" t="str" cm="1">
        <f t="array" ref="D445">IF(H445=0,"",A445 &amp; " " &amp; INDEX($C$22:C445,ROW(D445)-H445-21) &amp; "-" &amp; C445)</f>
        <v>43.3 -</v>
      </c>
      <c r="G445" s="357">
        <f t="shared" si="23"/>
        <v>43</v>
      </c>
      <c r="H445" s="357">
        <f t="shared" si="22"/>
        <v>3</v>
      </c>
    </row>
    <row r="446" spans="1:8">
      <c r="A446" s="360" t="str">
        <f t="shared" si="21"/>
        <v>43.4</v>
      </c>
      <c r="B446" s="358"/>
      <c r="C446" s="358"/>
      <c r="D446" s="357" t="str" cm="1">
        <f t="array" ref="D446">IF(H446=0,"",A446 &amp; " " &amp; INDEX($C$22:C446,ROW(D446)-H446-21) &amp; "-" &amp; C446)</f>
        <v>43.4 -</v>
      </c>
      <c r="G446" s="357">
        <f t="shared" si="23"/>
        <v>43</v>
      </c>
      <c r="H446" s="357">
        <f t="shared" si="22"/>
        <v>4</v>
      </c>
    </row>
    <row r="447" spans="1:8">
      <c r="A447" s="360" t="str">
        <f t="shared" si="21"/>
        <v>43.5</v>
      </c>
      <c r="B447" s="358"/>
      <c r="C447" s="358"/>
      <c r="D447" s="357" t="str" cm="1">
        <f t="array" ref="D447">IF(H447=0,"",A447 &amp; " " &amp; INDEX($C$22:C447,ROW(D447)-H447-21) &amp; "-" &amp; C447)</f>
        <v>43.5 -</v>
      </c>
      <c r="G447" s="357">
        <f t="shared" si="23"/>
        <v>43</v>
      </c>
      <c r="H447" s="357">
        <f t="shared" si="22"/>
        <v>5</v>
      </c>
    </row>
    <row r="448" spans="1:8">
      <c r="A448" s="360" t="str">
        <f t="shared" si="21"/>
        <v>43.6</v>
      </c>
      <c r="B448" s="358"/>
      <c r="C448" s="358"/>
      <c r="D448" s="357" t="str" cm="1">
        <f t="array" ref="D448">IF(H448=0,"",A448 &amp; " " &amp; INDEX($C$22:C448,ROW(D448)-H448-21) &amp; "-" &amp; C448)</f>
        <v>43.6 -</v>
      </c>
      <c r="G448" s="357">
        <f t="shared" si="23"/>
        <v>43</v>
      </c>
      <c r="H448" s="357">
        <f t="shared" si="22"/>
        <v>6</v>
      </c>
    </row>
    <row r="449" spans="1:8">
      <c r="A449" s="360" t="str">
        <f t="shared" si="21"/>
        <v>43.7</v>
      </c>
      <c r="B449" s="358"/>
      <c r="C449" s="358"/>
      <c r="D449" s="357" t="str" cm="1">
        <f t="array" ref="D449">IF(H449=0,"",A449 &amp; " " &amp; INDEX($C$22:C449,ROW(D449)-H449-21) &amp; "-" &amp; C449)</f>
        <v>43.7 -</v>
      </c>
      <c r="G449" s="357">
        <f t="shared" si="23"/>
        <v>43</v>
      </c>
      <c r="H449" s="357">
        <f t="shared" si="22"/>
        <v>7</v>
      </c>
    </row>
    <row r="450" spans="1:8">
      <c r="A450" s="360" t="str">
        <f t="shared" si="21"/>
        <v>43.8</v>
      </c>
      <c r="B450" s="358"/>
      <c r="C450" s="358"/>
      <c r="D450" s="357" t="str" cm="1">
        <f t="array" ref="D450">IF(H450=0,"",A450 &amp; " " &amp; INDEX($C$22:C450,ROW(D450)-H450-21) &amp; "-" &amp; C450)</f>
        <v>43.8 -</v>
      </c>
      <c r="G450" s="357">
        <f t="shared" si="23"/>
        <v>43</v>
      </c>
      <c r="H450" s="357">
        <f t="shared" si="22"/>
        <v>8</v>
      </c>
    </row>
    <row r="451" spans="1:8">
      <c r="A451" s="360" t="str">
        <f t="shared" si="21"/>
        <v>43.9</v>
      </c>
      <c r="B451" s="358"/>
      <c r="C451" s="358"/>
      <c r="D451" s="357" t="str" cm="1">
        <f t="array" ref="D451">IF(H451=0,"",A451 &amp; " " &amp; INDEX($C$22:C451,ROW(D451)-H451-21) &amp; "-" &amp; C451)</f>
        <v>43.9 -</v>
      </c>
      <c r="G451" s="357">
        <f t="shared" si="23"/>
        <v>43</v>
      </c>
      <c r="H451" s="357">
        <f t="shared" si="22"/>
        <v>9</v>
      </c>
    </row>
    <row r="452" spans="1:8">
      <c r="A452" s="360" t="str">
        <f t="shared" si="21"/>
        <v>44.0</v>
      </c>
      <c r="B452" s="358"/>
      <c r="C452" s="358"/>
      <c r="D452" s="357" t="str" cm="1">
        <f t="array" ref="D452">IF(H452=0,"",A452 &amp; " " &amp; INDEX($C$22:C452,ROW(D452)-H452-21) &amp; "-" &amp; C452)</f>
        <v/>
      </c>
      <c r="G452" s="357">
        <f t="shared" si="23"/>
        <v>44</v>
      </c>
      <c r="H452" s="357">
        <f t="shared" si="22"/>
        <v>0</v>
      </c>
    </row>
    <row r="453" spans="1:8">
      <c r="A453" s="360" t="str">
        <f t="shared" si="21"/>
        <v>44.1</v>
      </c>
      <c r="B453" s="358"/>
      <c r="C453" s="358"/>
      <c r="D453" s="357" t="str" cm="1">
        <f t="array" ref="D453">IF(H453=0,"",A453 &amp; " " &amp; INDEX($C$22:C453,ROW(D453)-H453-21) &amp; "-" &amp; C453)</f>
        <v>44.1 -</v>
      </c>
      <c r="G453" s="357">
        <f t="shared" si="23"/>
        <v>44</v>
      </c>
      <c r="H453" s="357">
        <f t="shared" si="22"/>
        <v>1</v>
      </c>
    </row>
    <row r="454" spans="1:8">
      <c r="A454" s="360" t="str">
        <f t="shared" si="21"/>
        <v>44.2</v>
      </c>
      <c r="B454" s="358"/>
      <c r="C454" s="358"/>
      <c r="D454" s="357" t="str" cm="1">
        <f t="array" ref="D454">IF(H454=0,"",A454 &amp; " " &amp; INDEX($C$22:C454,ROW(D454)-H454-21) &amp; "-" &amp; C454)</f>
        <v>44.2 -</v>
      </c>
      <c r="G454" s="357">
        <f t="shared" si="23"/>
        <v>44</v>
      </c>
      <c r="H454" s="357">
        <f t="shared" si="22"/>
        <v>2</v>
      </c>
    </row>
    <row r="455" spans="1:8">
      <c r="A455" s="360" t="str">
        <f t="shared" si="21"/>
        <v>44.3</v>
      </c>
      <c r="B455" s="358"/>
      <c r="C455" s="358"/>
      <c r="D455" s="357" t="str" cm="1">
        <f t="array" ref="D455">IF(H455=0,"",A455 &amp; " " &amp; INDEX($C$22:C455,ROW(D455)-H455-21) &amp; "-" &amp; C455)</f>
        <v>44.3 -</v>
      </c>
      <c r="G455" s="357">
        <f t="shared" si="23"/>
        <v>44</v>
      </c>
      <c r="H455" s="357">
        <f t="shared" si="22"/>
        <v>3</v>
      </c>
    </row>
    <row r="456" spans="1:8">
      <c r="A456" s="360" t="str">
        <f t="shared" si="21"/>
        <v>44.4</v>
      </c>
      <c r="B456" s="358"/>
      <c r="C456" s="358"/>
      <c r="D456" s="357" t="str" cm="1">
        <f t="array" ref="D456">IF(H456=0,"",A456 &amp; " " &amp; INDEX($C$22:C456,ROW(D456)-H456-21) &amp; "-" &amp; C456)</f>
        <v>44.4 -</v>
      </c>
      <c r="G456" s="357">
        <f t="shared" si="23"/>
        <v>44</v>
      </c>
      <c r="H456" s="357">
        <f t="shared" si="22"/>
        <v>4</v>
      </c>
    </row>
    <row r="457" spans="1:8">
      <c r="A457" s="360" t="str">
        <f t="shared" si="21"/>
        <v>44.5</v>
      </c>
      <c r="B457" s="358"/>
      <c r="C457" s="358"/>
      <c r="D457" s="357" t="str" cm="1">
        <f t="array" ref="D457">IF(H457=0,"",A457 &amp; " " &amp; INDEX($C$22:C457,ROW(D457)-H457-21) &amp; "-" &amp; C457)</f>
        <v>44.5 -</v>
      </c>
      <c r="G457" s="357">
        <f t="shared" si="23"/>
        <v>44</v>
      </c>
      <c r="H457" s="357">
        <f t="shared" si="22"/>
        <v>5</v>
      </c>
    </row>
    <row r="458" spans="1:8">
      <c r="A458" s="360" t="str">
        <f t="shared" si="21"/>
        <v>44.6</v>
      </c>
      <c r="B458" s="358"/>
      <c r="C458" s="358"/>
      <c r="D458" s="357" t="str" cm="1">
        <f t="array" ref="D458">IF(H458=0,"",A458 &amp; " " &amp; INDEX($C$22:C458,ROW(D458)-H458-21) &amp; "-" &amp; C458)</f>
        <v>44.6 -</v>
      </c>
      <c r="G458" s="357">
        <f t="shared" si="23"/>
        <v>44</v>
      </c>
      <c r="H458" s="357">
        <f t="shared" si="22"/>
        <v>6</v>
      </c>
    </row>
    <row r="459" spans="1:8">
      <c r="A459" s="360" t="str">
        <f t="shared" si="21"/>
        <v>44.7</v>
      </c>
      <c r="B459" s="358"/>
      <c r="C459" s="358"/>
      <c r="D459" s="357" t="str" cm="1">
        <f t="array" ref="D459">IF(H459=0,"",A459 &amp; " " &amp; INDEX($C$22:C459,ROW(D459)-H459-21) &amp; "-" &amp; C459)</f>
        <v>44.7 -</v>
      </c>
      <c r="G459" s="357">
        <f t="shared" si="23"/>
        <v>44</v>
      </c>
      <c r="H459" s="357">
        <f t="shared" si="22"/>
        <v>7</v>
      </c>
    </row>
    <row r="460" spans="1:8">
      <c r="A460" s="360" t="str">
        <f t="shared" si="21"/>
        <v>44.8</v>
      </c>
      <c r="B460" s="358"/>
      <c r="C460" s="358"/>
      <c r="D460" s="357" t="str" cm="1">
        <f t="array" ref="D460">IF(H460=0,"",A460 &amp; " " &amp; INDEX($C$22:C460,ROW(D460)-H460-21) &amp; "-" &amp; C460)</f>
        <v>44.8 -</v>
      </c>
      <c r="G460" s="357">
        <f t="shared" si="23"/>
        <v>44</v>
      </c>
      <c r="H460" s="357">
        <f t="shared" si="22"/>
        <v>8</v>
      </c>
    </row>
    <row r="461" spans="1:8">
      <c r="A461" s="360" t="str">
        <f t="shared" si="21"/>
        <v>44.9</v>
      </c>
      <c r="B461" s="358"/>
      <c r="C461" s="358"/>
      <c r="D461" s="357" t="str" cm="1">
        <f t="array" ref="D461">IF(H461=0,"",A461 &amp; " " &amp; INDEX($C$22:C461,ROW(D461)-H461-21) &amp; "-" &amp; C461)</f>
        <v>44.9 -</v>
      </c>
      <c r="G461" s="357">
        <f t="shared" si="23"/>
        <v>44</v>
      </c>
      <c r="H461" s="357">
        <f t="shared" si="22"/>
        <v>9</v>
      </c>
    </row>
    <row r="462" spans="1:8">
      <c r="A462" s="360" t="str">
        <f t="shared" si="21"/>
        <v>45.0</v>
      </c>
      <c r="B462" s="358"/>
      <c r="C462" s="358"/>
      <c r="D462" s="357" t="str" cm="1">
        <f t="array" ref="D462">IF(H462=0,"",A462 &amp; " " &amp; INDEX($C$22:C462,ROW(D462)-H462-21) &amp; "-" &amp; C462)</f>
        <v/>
      </c>
      <c r="G462" s="357">
        <f t="shared" si="23"/>
        <v>45</v>
      </c>
      <c r="H462" s="357">
        <f t="shared" si="22"/>
        <v>0</v>
      </c>
    </row>
    <row r="463" spans="1:8">
      <c r="A463" s="360" t="str">
        <f t="shared" si="21"/>
        <v>45.1</v>
      </c>
      <c r="B463" s="358"/>
      <c r="C463" s="358"/>
      <c r="D463" s="357" t="str" cm="1">
        <f t="array" ref="D463">IF(H463=0,"",A463 &amp; " " &amp; INDEX($C$22:C463,ROW(D463)-H463-21) &amp; "-" &amp; C463)</f>
        <v>45.1 -</v>
      </c>
      <c r="G463" s="357">
        <f t="shared" si="23"/>
        <v>45</v>
      </c>
      <c r="H463" s="357">
        <f t="shared" si="22"/>
        <v>1</v>
      </c>
    </row>
    <row r="464" spans="1:8">
      <c r="A464" s="360" t="str">
        <f t="shared" si="21"/>
        <v>45.2</v>
      </c>
      <c r="B464" s="358"/>
      <c r="C464" s="358"/>
      <c r="D464" s="357" t="str" cm="1">
        <f t="array" ref="D464">IF(H464=0,"",A464 &amp; " " &amp; INDEX($C$22:C464,ROW(D464)-H464-21) &amp; "-" &amp; C464)</f>
        <v>45.2 -</v>
      </c>
      <c r="G464" s="357">
        <f t="shared" si="23"/>
        <v>45</v>
      </c>
      <c r="H464" s="357">
        <f t="shared" si="22"/>
        <v>2</v>
      </c>
    </row>
    <row r="465" spans="1:8">
      <c r="A465" s="360" t="str">
        <f t="shared" si="21"/>
        <v>45.3</v>
      </c>
      <c r="B465" s="358"/>
      <c r="C465" s="358"/>
      <c r="D465" s="357" t="str" cm="1">
        <f t="array" ref="D465">IF(H465=0,"",A465 &amp; " " &amp; INDEX($C$22:C465,ROW(D465)-H465-21) &amp; "-" &amp; C465)</f>
        <v>45.3 -</v>
      </c>
      <c r="G465" s="357">
        <f t="shared" si="23"/>
        <v>45</v>
      </c>
      <c r="H465" s="357">
        <f t="shared" si="22"/>
        <v>3</v>
      </c>
    </row>
    <row r="466" spans="1:8">
      <c r="A466" s="360" t="str">
        <f t="shared" si="21"/>
        <v>45.4</v>
      </c>
      <c r="B466" s="358"/>
      <c r="C466" s="358"/>
      <c r="D466" s="357" t="str" cm="1">
        <f t="array" ref="D466">IF(H466=0,"",A466 &amp; " " &amp; INDEX($C$22:C466,ROW(D466)-H466-21) &amp; "-" &amp; C466)</f>
        <v>45.4 -</v>
      </c>
      <c r="G466" s="357">
        <f t="shared" si="23"/>
        <v>45</v>
      </c>
      <c r="H466" s="357">
        <f t="shared" si="22"/>
        <v>4</v>
      </c>
    </row>
    <row r="467" spans="1:8">
      <c r="A467" s="360" t="str">
        <f t="shared" si="21"/>
        <v>45.5</v>
      </c>
      <c r="B467" s="358"/>
      <c r="C467" s="358"/>
      <c r="D467" s="357" t="str" cm="1">
        <f t="array" ref="D467">IF(H467=0,"",A467 &amp; " " &amp; INDEX($C$22:C467,ROW(D467)-H467-21) &amp; "-" &amp; C467)</f>
        <v>45.5 -</v>
      </c>
      <c r="G467" s="357">
        <f t="shared" si="23"/>
        <v>45</v>
      </c>
      <c r="H467" s="357">
        <f t="shared" si="22"/>
        <v>5</v>
      </c>
    </row>
    <row r="468" spans="1:8">
      <c r="A468" s="360" t="str">
        <f t="shared" si="21"/>
        <v>45.6</v>
      </c>
      <c r="B468" s="358"/>
      <c r="C468" s="358"/>
      <c r="D468" s="357" t="str" cm="1">
        <f t="array" ref="D468">IF(H468=0,"",A468 &amp; " " &amp; INDEX($C$22:C468,ROW(D468)-H468-21) &amp; "-" &amp; C468)</f>
        <v>45.6 -</v>
      </c>
      <c r="G468" s="357">
        <f t="shared" si="23"/>
        <v>45</v>
      </c>
      <c r="H468" s="357">
        <f t="shared" si="22"/>
        <v>6</v>
      </c>
    </row>
    <row r="469" spans="1:8">
      <c r="A469" s="360" t="str">
        <f t="shared" si="21"/>
        <v>45.7</v>
      </c>
      <c r="B469" s="358"/>
      <c r="C469" s="358"/>
      <c r="D469" s="357" t="str" cm="1">
        <f t="array" ref="D469">IF(H469=0,"",A469 &amp; " " &amp; INDEX($C$22:C469,ROW(D469)-H469-21) &amp; "-" &amp; C469)</f>
        <v>45.7 -</v>
      </c>
      <c r="G469" s="357">
        <f t="shared" si="23"/>
        <v>45</v>
      </c>
      <c r="H469" s="357">
        <f t="shared" si="22"/>
        <v>7</v>
      </c>
    </row>
    <row r="470" spans="1:8">
      <c r="A470" s="360" t="str">
        <f t="shared" si="21"/>
        <v>45.8</v>
      </c>
      <c r="B470" s="358"/>
      <c r="C470" s="358"/>
      <c r="D470" s="357" t="str" cm="1">
        <f t="array" ref="D470">IF(H470=0,"",A470 &amp; " " &amp; INDEX($C$22:C470,ROW(D470)-H470-21) &amp; "-" &amp; C470)</f>
        <v>45.8 -</v>
      </c>
      <c r="G470" s="357">
        <f t="shared" si="23"/>
        <v>45</v>
      </c>
      <c r="H470" s="357">
        <f t="shared" si="22"/>
        <v>8</v>
      </c>
    </row>
    <row r="471" spans="1:8">
      <c r="A471" s="360" t="str">
        <f t="shared" ref="A471:A534" si="24">$G471&amp;"."&amp;$H471</f>
        <v>45.9</v>
      </c>
      <c r="B471" s="358"/>
      <c r="C471" s="358"/>
      <c r="D471" s="357" t="str" cm="1">
        <f t="array" ref="D471">IF(H471=0,"",A471 &amp; " " &amp; INDEX($C$22:C471,ROW(D471)-H471-21) &amp; "-" &amp; C471)</f>
        <v>45.9 -</v>
      </c>
      <c r="G471" s="357">
        <f t="shared" si="23"/>
        <v>45</v>
      </c>
      <c r="H471" s="357">
        <f t="shared" ref="H471:H534" si="25">IF(H470=9,0,H470+1)</f>
        <v>9</v>
      </c>
    </row>
    <row r="472" spans="1:8">
      <c r="A472" s="360" t="str">
        <f t="shared" si="24"/>
        <v>46.0</v>
      </c>
      <c r="B472" s="358"/>
      <c r="C472" s="358"/>
      <c r="D472" s="357" t="str" cm="1">
        <f t="array" ref="D472">IF(H472=0,"",A472 &amp; " " &amp; INDEX($C$22:C472,ROW(D472)-H472-21) &amp; "-" &amp; C472)</f>
        <v/>
      </c>
      <c r="G472" s="357">
        <f t="shared" si="23"/>
        <v>46</v>
      </c>
      <c r="H472" s="357">
        <f t="shared" si="25"/>
        <v>0</v>
      </c>
    </row>
    <row r="473" spans="1:8">
      <c r="A473" s="360" t="str">
        <f t="shared" si="24"/>
        <v>46.1</v>
      </c>
      <c r="B473" s="358"/>
      <c r="C473" s="358"/>
      <c r="D473" s="357" t="str" cm="1">
        <f t="array" ref="D473">IF(H473=0,"",A473 &amp; " " &amp; INDEX($C$22:C473,ROW(D473)-H473-21) &amp; "-" &amp; C473)</f>
        <v>46.1 -</v>
      </c>
      <c r="G473" s="357">
        <f t="shared" si="23"/>
        <v>46</v>
      </c>
      <c r="H473" s="357">
        <f t="shared" si="25"/>
        <v>1</v>
      </c>
    </row>
    <row r="474" spans="1:8">
      <c r="A474" s="360" t="str">
        <f t="shared" si="24"/>
        <v>46.2</v>
      </c>
      <c r="B474" s="358"/>
      <c r="C474" s="358"/>
      <c r="D474" s="357" t="str" cm="1">
        <f t="array" ref="D474">IF(H474=0,"",A474 &amp; " " &amp; INDEX($C$22:C474,ROW(D474)-H474-21) &amp; "-" &amp; C474)</f>
        <v>46.2 -</v>
      </c>
      <c r="G474" s="357">
        <f t="shared" si="23"/>
        <v>46</v>
      </c>
      <c r="H474" s="357">
        <f t="shared" si="25"/>
        <v>2</v>
      </c>
    </row>
    <row r="475" spans="1:8">
      <c r="A475" s="360" t="str">
        <f t="shared" si="24"/>
        <v>46.3</v>
      </c>
      <c r="B475" s="358"/>
      <c r="C475" s="358"/>
      <c r="D475" s="357" t="str" cm="1">
        <f t="array" ref="D475">IF(H475=0,"",A475 &amp; " " &amp; INDEX($C$22:C475,ROW(D475)-H475-21) &amp; "-" &amp; C475)</f>
        <v>46.3 -</v>
      </c>
      <c r="G475" s="357">
        <f t="shared" si="23"/>
        <v>46</v>
      </c>
      <c r="H475" s="357">
        <f t="shared" si="25"/>
        <v>3</v>
      </c>
    </row>
    <row r="476" spans="1:8">
      <c r="A476" s="360" t="str">
        <f t="shared" si="24"/>
        <v>46.4</v>
      </c>
      <c r="B476" s="358"/>
      <c r="C476" s="358"/>
      <c r="D476" s="357" t="str" cm="1">
        <f t="array" ref="D476">IF(H476=0,"",A476 &amp; " " &amp; INDEX($C$22:C476,ROW(D476)-H476-21) &amp; "-" &amp; C476)</f>
        <v>46.4 -</v>
      </c>
      <c r="G476" s="357">
        <f t="shared" si="23"/>
        <v>46</v>
      </c>
      <c r="H476" s="357">
        <f t="shared" si="25"/>
        <v>4</v>
      </c>
    </row>
    <row r="477" spans="1:8">
      <c r="A477" s="360" t="str">
        <f t="shared" si="24"/>
        <v>46.5</v>
      </c>
      <c r="B477" s="358"/>
      <c r="C477" s="358"/>
      <c r="D477" s="357" t="str" cm="1">
        <f t="array" ref="D477">IF(H477=0,"",A477 &amp; " " &amp; INDEX($C$22:C477,ROW(D477)-H477-21) &amp; "-" &amp; C477)</f>
        <v>46.5 -</v>
      </c>
      <c r="G477" s="357">
        <f t="shared" si="23"/>
        <v>46</v>
      </c>
      <c r="H477" s="357">
        <f t="shared" si="25"/>
        <v>5</v>
      </c>
    </row>
    <row r="478" spans="1:8">
      <c r="A478" s="360" t="str">
        <f t="shared" si="24"/>
        <v>46.6</v>
      </c>
      <c r="B478" s="358"/>
      <c r="C478" s="358"/>
      <c r="D478" s="357" t="str" cm="1">
        <f t="array" ref="D478">IF(H478=0,"",A478 &amp; " " &amp; INDEX($C$22:C478,ROW(D478)-H478-21) &amp; "-" &amp; C478)</f>
        <v>46.6 -</v>
      </c>
      <c r="G478" s="357">
        <f t="shared" si="23"/>
        <v>46</v>
      </c>
      <c r="H478" s="357">
        <f t="shared" si="25"/>
        <v>6</v>
      </c>
    </row>
    <row r="479" spans="1:8">
      <c r="A479" s="360" t="str">
        <f t="shared" si="24"/>
        <v>46.7</v>
      </c>
      <c r="B479" s="358"/>
      <c r="C479" s="358"/>
      <c r="D479" s="357" t="str" cm="1">
        <f t="array" ref="D479">IF(H479=0,"",A479 &amp; " " &amp; INDEX($C$22:C479,ROW(D479)-H479-21) &amp; "-" &amp; C479)</f>
        <v>46.7 -</v>
      </c>
      <c r="G479" s="357">
        <f t="shared" si="23"/>
        <v>46</v>
      </c>
      <c r="H479" s="357">
        <f t="shared" si="25"/>
        <v>7</v>
      </c>
    </row>
    <row r="480" spans="1:8">
      <c r="A480" s="360" t="str">
        <f t="shared" si="24"/>
        <v>46.8</v>
      </c>
      <c r="B480" s="358"/>
      <c r="C480" s="358"/>
      <c r="D480" s="357" t="str" cm="1">
        <f t="array" ref="D480">IF(H480=0,"",A480 &amp; " " &amp; INDEX($C$22:C480,ROW(D480)-H480-21) &amp; "-" &amp; C480)</f>
        <v>46.8 -</v>
      </c>
      <c r="G480" s="357">
        <f t="shared" si="23"/>
        <v>46</v>
      </c>
      <c r="H480" s="357">
        <f t="shared" si="25"/>
        <v>8</v>
      </c>
    </row>
    <row r="481" spans="1:8">
      <c r="A481" s="360" t="str">
        <f t="shared" si="24"/>
        <v>46.9</v>
      </c>
      <c r="B481" s="358"/>
      <c r="C481" s="358"/>
      <c r="D481" s="357" t="str" cm="1">
        <f t="array" ref="D481">IF(H481=0,"",A481 &amp; " " &amp; INDEX($C$22:C481,ROW(D481)-H481-21) &amp; "-" &amp; C481)</f>
        <v>46.9 -</v>
      </c>
      <c r="G481" s="357">
        <f t="shared" ref="G481:G544" si="26">IF(H481=0,G480+1,G480)</f>
        <v>46</v>
      </c>
      <c r="H481" s="357">
        <f t="shared" si="25"/>
        <v>9</v>
      </c>
    </row>
    <row r="482" spans="1:8">
      <c r="A482" s="360" t="str">
        <f t="shared" si="24"/>
        <v>47.0</v>
      </c>
      <c r="B482" s="358"/>
      <c r="C482" s="358"/>
      <c r="D482" s="357" t="str" cm="1">
        <f t="array" ref="D482">IF(H482=0,"",A482 &amp; " " &amp; INDEX($C$22:C482,ROW(D482)-H482-21) &amp; "-" &amp; C482)</f>
        <v/>
      </c>
      <c r="G482" s="357">
        <f t="shared" si="26"/>
        <v>47</v>
      </c>
      <c r="H482" s="357">
        <f t="shared" si="25"/>
        <v>0</v>
      </c>
    </row>
    <row r="483" spans="1:8">
      <c r="A483" s="360" t="str">
        <f t="shared" si="24"/>
        <v>47.1</v>
      </c>
      <c r="B483" s="358"/>
      <c r="C483" s="358"/>
      <c r="D483" s="357" t="str" cm="1">
        <f t="array" ref="D483">IF(H483=0,"",A483 &amp; " " &amp; INDEX($C$22:C483,ROW(D483)-H483-21) &amp; "-" &amp; C483)</f>
        <v>47.1 -</v>
      </c>
      <c r="G483" s="357">
        <f t="shared" si="26"/>
        <v>47</v>
      </c>
      <c r="H483" s="357">
        <f t="shared" si="25"/>
        <v>1</v>
      </c>
    </row>
    <row r="484" spans="1:8">
      <c r="A484" s="360" t="str">
        <f t="shared" si="24"/>
        <v>47.2</v>
      </c>
      <c r="B484" s="358"/>
      <c r="C484" s="358"/>
      <c r="D484" s="357" t="str" cm="1">
        <f t="array" ref="D484">IF(H484=0,"",A484 &amp; " " &amp; INDEX($C$22:C484,ROW(D484)-H484-21) &amp; "-" &amp; C484)</f>
        <v>47.2 -</v>
      </c>
      <c r="G484" s="357">
        <f t="shared" si="26"/>
        <v>47</v>
      </c>
      <c r="H484" s="357">
        <f t="shared" si="25"/>
        <v>2</v>
      </c>
    </row>
    <row r="485" spans="1:8">
      <c r="A485" s="360" t="str">
        <f t="shared" si="24"/>
        <v>47.3</v>
      </c>
      <c r="B485" s="358"/>
      <c r="C485" s="358"/>
      <c r="D485" s="357" t="str" cm="1">
        <f t="array" ref="D485">IF(H485=0,"",A485 &amp; " " &amp; INDEX($C$22:C485,ROW(D485)-H485-21) &amp; "-" &amp; C485)</f>
        <v>47.3 -</v>
      </c>
      <c r="G485" s="357">
        <f t="shared" si="26"/>
        <v>47</v>
      </c>
      <c r="H485" s="357">
        <f t="shared" si="25"/>
        <v>3</v>
      </c>
    </row>
    <row r="486" spans="1:8">
      <c r="A486" s="360" t="str">
        <f t="shared" si="24"/>
        <v>47.4</v>
      </c>
      <c r="B486" s="358"/>
      <c r="C486" s="358"/>
      <c r="D486" s="357" t="str" cm="1">
        <f t="array" ref="D486">IF(H486=0,"",A486 &amp; " " &amp; INDEX($C$22:C486,ROW(D486)-H486-21) &amp; "-" &amp; C486)</f>
        <v>47.4 -</v>
      </c>
      <c r="G486" s="357">
        <f t="shared" si="26"/>
        <v>47</v>
      </c>
      <c r="H486" s="357">
        <f t="shared" si="25"/>
        <v>4</v>
      </c>
    </row>
    <row r="487" spans="1:8">
      <c r="A487" s="360" t="str">
        <f t="shared" si="24"/>
        <v>47.5</v>
      </c>
      <c r="B487" s="358"/>
      <c r="C487" s="358"/>
      <c r="D487" s="357" t="str" cm="1">
        <f t="array" ref="D487">IF(H487=0,"",A487 &amp; " " &amp; INDEX($C$22:C487,ROW(D487)-H487-21) &amp; "-" &amp; C487)</f>
        <v>47.5 -</v>
      </c>
      <c r="G487" s="357">
        <f t="shared" si="26"/>
        <v>47</v>
      </c>
      <c r="H487" s="357">
        <f t="shared" si="25"/>
        <v>5</v>
      </c>
    </row>
    <row r="488" spans="1:8">
      <c r="A488" s="360" t="str">
        <f t="shared" si="24"/>
        <v>47.6</v>
      </c>
      <c r="B488" s="358"/>
      <c r="C488" s="358"/>
      <c r="D488" s="357" t="str" cm="1">
        <f t="array" ref="D488">IF(H488=0,"",A488 &amp; " " &amp; INDEX($C$22:C488,ROW(D488)-H488-21) &amp; "-" &amp; C488)</f>
        <v>47.6 -</v>
      </c>
      <c r="G488" s="357">
        <f t="shared" si="26"/>
        <v>47</v>
      </c>
      <c r="H488" s="357">
        <f t="shared" si="25"/>
        <v>6</v>
      </c>
    </row>
    <row r="489" spans="1:8">
      <c r="A489" s="360" t="str">
        <f t="shared" si="24"/>
        <v>47.7</v>
      </c>
      <c r="B489" s="358"/>
      <c r="C489" s="358"/>
      <c r="D489" s="357" t="str" cm="1">
        <f t="array" ref="D489">IF(H489=0,"",A489 &amp; " " &amp; INDEX($C$22:C489,ROW(D489)-H489-21) &amp; "-" &amp; C489)</f>
        <v>47.7 -</v>
      </c>
      <c r="G489" s="357">
        <f t="shared" si="26"/>
        <v>47</v>
      </c>
      <c r="H489" s="357">
        <f t="shared" si="25"/>
        <v>7</v>
      </c>
    </row>
    <row r="490" spans="1:8">
      <c r="A490" s="360" t="str">
        <f t="shared" si="24"/>
        <v>47.8</v>
      </c>
      <c r="B490" s="358"/>
      <c r="C490" s="358"/>
      <c r="D490" s="357" t="str" cm="1">
        <f t="array" ref="D490">IF(H490=0,"",A490 &amp; " " &amp; INDEX($C$22:C490,ROW(D490)-H490-21) &amp; "-" &amp; C490)</f>
        <v>47.8 -</v>
      </c>
      <c r="G490" s="357">
        <f t="shared" si="26"/>
        <v>47</v>
      </c>
      <c r="H490" s="357">
        <f t="shared" si="25"/>
        <v>8</v>
      </c>
    </row>
    <row r="491" spans="1:8">
      <c r="A491" s="360" t="str">
        <f t="shared" si="24"/>
        <v>47.9</v>
      </c>
      <c r="B491" s="358"/>
      <c r="C491" s="358"/>
      <c r="D491" s="357" t="str" cm="1">
        <f t="array" ref="D491">IF(H491=0,"",A491 &amp; " " &amp; INDEX($C$22:C491,ROW(D491)-H491-21) &amp; "-" &amp; C491)</f>
        <v>47.9 -</v>
      </c>
      <c r="G491" s="357">
        <f t="shared" si="26"/>
        <v>47</v>
      </c>
      <c r="H491" s="357">
        <f t="shared" si="25"/>
        <v>9</v>
      </c>
    </row>
    <row r="492" spans="1:8">
      <c r="A492" s="360" t="str">
        <f t="shared" si="24"/>
        <v>48.0</v>
      </c>
      <c r="B492" s="358"/>
      <c r="C492" s="358"/>
      <c r="D492" s="357" t="str" cm="1">
        <f t="array" ref="D492">IF(H492=0,"",A492 &amp; " " &amp; INDEX($C$22:C492,ROW(D492)-H492-21) &amp; "-" &amp; C492)</f>
        <v/>
      </c>
      <c r="G492" s="357">
        <f t="shared" si="26"/>
        <v>48</v>
      </c>
      <c r="H492" s="357">
        <f t="shared" si="25"/>
        <v>0</v>
      </c>
    </row>
    <row r="493" spans="1:8">
      <c r="A493" s="360" t="str">
        <f t="shared" si="24"/>
        <v>48.1</v>
      </c>
      <c r="B493" s="358"/>
      <c r="C493" s="358"/>
      <c r="D493" s="357" t="str" cm="1">
        <f t="array" ref="D493">IF(H493=0,"",A493 &amp; " " &amp; INDEX($C$22:C493,ROW(D493)-H493-21) &amp; "-" &amp; C493)</f>
        <v>48.1 -</v>
      </c>
      <c r="G493" s="357">
        <f t="shared" si="26"/>
        <v>48</v>
      </c>
      <c r="H493" s="357">
        <f t="shared" si="25"/>
        <v>1</v>
      </c>
    </row>
    <row r="494" spans="1:8">
      <c r="A494" s="360" t="str">
        <f t="shared" si="24"/>
        <v>48.2</v>
      </c>
      <c r="B494" s="358"/>
      <c r="C494" s="358"/>
      <c r="D494" s="357" t="str" cm="1">
        <f t="array" ref="D494">IF(H494=0,"",A494 &amp; " " &amp; INDEX($C$22:C494,ROW(D494)-H494-21) &amp; "-" &amp; C494)</f>
        <v>48.2 -</v>
      </c>
      <c r="G494" s="357">
        <f t="shared" si="26"/>
        <v>48</v>
      </c>
      <c r="H494" s="357">
        <f t="shared" si="25"/>
        <v>2</v>
      </c>
    </row>
    <row r="495" spans="1:8">
      <c r="A495" s="360" t="str">
        <f t="shared" si="24"/>
        <v>48.3</v>
      </c>
      <c r="B495" s="358"/>
      <c r="C495" s="358"/>
      <c r="D495" s="357" t="str" cm="1">
        <f t="array" ref="D495">IF(H495=0,"",A495 &amp; " " &amp; INDEX($C$22:C495,ROW(D495)-H495-21) &amp; "-" &amp; C495)</f>
        <v>48.3 -</v>
      </c>
      <c r="G495" s="357">
        <f t="shared" si="26"/>
        <v>48</v>
      </c>
      <c r="H495" s="357">
        <f t="shared" si="25"/>
        <v>3</v>
      </c>
    </row>
    <row r="496" spans="1:8">
      <c r="A496" s="360" t="str">
        <f t="shared" si="24"/>
        <v>48.4</v>
      </c>
      <c r="B496" s="358"/>
      <c r="C496" s="358"/>
      <c r="D496" s="357" t="str" cm="1">
        <f t="array" ref="D496">IF(H496=0,"",A496 &amp; " " &amp; INDEX($C$22:C496,ROW(D496)-H496-21) &amp; "-" &amp; C496)</f>
        <v>48.4 -</v>
      </c>
      <c r="G496" s="357">
        <f t="shared" si="26"/>
        <v>48</v>
      </c>
      <c r="H496" s="357">
        <f t="shared" si="25"/>
        <v>4</v>
      </c>
    </row>
    <row r="497" spans="1:8">
      <c r="A497" s="360" t="str">
        <f t="shared" si="24"/>
        <v>48.5</v>
      </c>
      <c r="B497" s="358"/>
      <c r="C497" s="358"/>
      <c r="D497" s="357" t="str" cm="1">
        <f t="array" ref="D497">IF(H497=0,"",A497 &amp; " " &amp; INDEX($C$22:C497,ROW(D497)-H497-21) &amp; "-" &amp; C497)</f>
        <v>48.5 -</v>
      </c>
      <c r="G497" s="357">
        <f t="shared" si="26"/>
        <v>48</v>
      </c>
      <c r="H497" s="357">
        <f t="shared" si="25"/>
        <v>5</v>
      </c>
    </row>
    <row r="498" spans="1:8">
      <c r="A498" s="360" t="str">
        <f t="shared" si="24"/>
        <v>48.6</v>
      </c>
      <c r="B498" s="358"/>
      <c r="C498" s="358"/>
      <c r="D498" s="357" t="str" cm="1">
        <f t="array" ref="D498">IF(H498=0,"",A498 &amp; " " &amp; INDEX($C$22:C498,ROW(D498)-H498-21) &amp; "-" &amp; C498)</f>
        <v>48.6 -</v>
      </c>
      <c r="G498" s="357">
        <f t="shared" si="26"/>
        <v>48</v>
      </c>
      <c r="H498" s="357">
        <f t="shared" si="25"/>
        <v>6</v>
      </c>
    </row>
    <row r="499" spans="1:8">
      <c r="A499" s="360" t="str">
        <f t="shared" si="24"/>
        <v>48.7</v>
      </c>
      <c r="B499" s="358"/>
      <c r="C499" s="358"/>
      <c r="D499" s="357" t="str" cm="1">
        <f t="array" ref="D499">IF(H499=0,"",A499 &amp; " " &amp; INDEX($C$22:C499,ROW(D499)-H499-21) &amp; "-" &amp; C499)</f>
        <v>48.7 -</v>
      </c>
      <c r="G499" s="357">
        <f t="shared" si="26"/>
        <v>48</v>
      </c>
      <c r="H499" s="357">
        <f t="shared" si="25"/>
        <v>7</v>
      </c>
    </row>
    <row r="500" spans="1:8">
      <c r="A500" s="360" t="str">
        <f t="shared" si="24"/>
        <v>48.8</v>
      </c>
      <c r="B500" s="358"/>
      <c r="C500" s="358"/>
      <c r="D500" s="357" t="str" cm="1">
        <f t="array" ref="D500">IF(H500=0,"",A500 &amp; " " &amp; INDEX($C$22:C500,ROW(D500)-H500-21) &amp; "-" &amp; C500)</f>
        <v>48.8 -</v>
      </c>
      <c r="G500" s="357">
        <f t="shared" si="26"/>
        <v>48</v>
      </c>
      <c r="H500" s="357">
        <f t="shared" si="25"/>
        <v>8</v>
      </c>
    </row>
    <row r="501" spans="1:8">
      <c r="A501" s="360" t="str">
        <f t="shared" si="24"/>
        <v>48.9</v>
      </c>
      <c r="B501" s="358"/>
      <c r="C501" s="358"/>
      <c r="D501" s="357" t="str" cm="1">
        <f t="array" ref="D501">IF(H501=0,"",A501 &amp; " " &amp; INDEX($C$22:C501,ROW(D501)-H501-21) &amp; "-" &amp; C501)</f>
        <v>48.9 -</v>
      </c>
      <c r="G501" s="357">
        <f t="shared" si="26"/>
        <v>48</v>
      </c>
      <c r="H501" s="357">
        <f t="shared" si="25"/>
        <v>9</v>
      </c>
    </row>
    <row r="502" spans="1:8">
      <c r="A502" s="360" t="str">
        <f t="shared" si="24"/>
        <v>49.0</v>
      </c>
      <c r="B502" s="358"/>
      <c r="C502" s="358"/>
      <c r="D502" s="357" t="str" cm="1">
        <f t="array" ref="D502">IF(H502=0,"",A502 &amp; " " &amp; INDEX($C$22:C502,ROW(D502)-H502-21) &amp; "-" &amp; C502)</f>
        <v/>
      </c>
      <c r="G502" s="357">
        <f t="shared" si="26"/>
        <v>49</v>
      </c>
      <c r="H502" s="357">
        <f t="shared" si="25"/>
        <v>0</v>
      </c>
    </row>
    <row r="503" spans="1:8">
      <c r="A503" s="360" t="str">
        <f t="shared" si="24"/>
        <v>49.1</v>
      </c>
      <c r="B503" s="358"/>
      <c r="C503" s="358"/>
      <c r="D503" s="357" t="str" cm="1">
        <f t="array" ref="D503">IF(H503=0,"",A503 &amp; " " &amp; INDEX($C$22:C503,ROW(D503)-H503-21) &amp; "-" &amp; C503)</f>
        <v>49.1 -</v>
      </c>
      <c r="G503" s="357">
        <f t="shared" si="26"/>
        <v>49</v>
      </c>
      <c r="H503" s="357">
        <f t="shared" si="25"/>
        <v>1</v>
      </c>
    </row>
    <row r="504" spans="1:8">
      <c r="A504" s="360" t="str">
        <f t="shared" si="24"/>
        <v>49.2</v>
      </c>
      <c r="B504" s="358"/>
      <c r="C504" s="358"/>
      <c r="D504" s="357" t="str" cm="1">
        <f t="array" ref="D504">IF(H504=0,"",A504 &amp; " " &amp; INDEX($C$22:C504,ROW(D504)-H504-21) &amp; "-" &amp; C504)</f>
        <v>49.2 -</v>
      </c>
      <c r="G504" s="357">
        <f t="shared" si="26"/>
        <v>49</v>
      </c>
      <c r="H504" s="357">
        <f t="shared" si="25"/>
        <v>2</v>
      </c>
    </row>
    <row r="505" spans="1:8">
      <c r="A505" s="360" t="str">
        <f t="shared" si="24"/>
        <v>49.3</v>
      </c>
      <c r="B505" s="358"/>
      <c r="C505" s="358"/>
      <c r="D505" s="357" t="str" cm="1">
        <f t="array" ref="D505">IF(H505=0,"",A505 &amp; " " &amp; INDEX($C$22:C505,ROW(D505)-H505-21) &amp; "-" &amp; C505)</f>
        <v>49.3 -</v>
      </c>
      <c r="G505" s="357">
        <f t="shared" si="26"/>
        <v>49</v>
      </c>
      <c r="H505" s="357">
        <f t="shared" si="25"/>
        <v>3</v>
      </c>
    </row>
    <row r="506" spans="1:8">
      <c r="A506" s="360" t="str">
        <f t="shared" si="24"/>
        <v>49.4</v>
      </c>
      <c r="B506" s="358"/>
      <c r="C506" s="358"/>
      <c r="D506" s="357" t="str" cm="1">
        <f t="array" ref="D506">IF(H506=0,"",A506 &amp; " " &amp; INDEX($C$22:C506,ROW(D506)-H506-21) &amp; "-" &amp; C506)</f>
        <v>49.4 -</v>
      </c>
      <c r="G506" s="357">
        <f t="shared" si="26"/>
        <v>49</v>
      </c>
      <c r="H506" s="357">
        <f t="shared" si="25"/>
        <v>4</v>
      </c>
    </row>
    <row r="507" spans="1:8">
      <c r="A507" s="360" t="str">
        <f t="shared" si="24"/>
        <v>49.5</v>
      </c>
      <c r="B507" s="358"/>
      <c r="C507" s="358"/>
      <c r="D507" s="357" t="str" cm="1">
        <f t="array" ref="D507">IF(H507=0,"",A507 &amp; " " &amp; INDEX($C$22:C507,ROW(D507)-H507-21) &amp; "-" &amp; C507)</f>
        <v>49.5 -</v>
      </c>
      <c r="G507" s="357">
        <f t="shared" si="26"/>
        <v>49</v>
      </c>
      <c r="H507" s="357">
        <f t="shared" si="25"/>
        <v>5</v>
      </c>
    </row>
    <row r="508" spans="1:8">
      <c r="A508" s="360" t="str">
        <f t="shared" si="24"/>
        <v>49.6</v>
      </c>
      <c r="B508" s="358"/>
      <c r="C508" s="358"/>
      <c r="D508" s="357" t="str" cm="1">
        <f t="array" ref="D508">IF(H508=0,"",A508 &amp; " " &amp; INDEX($C$22:C508,ROW(D508)-H508-21) &amp; "-" &amp; C508)</f>
        <v>49.6 -</v>
      </c>
      <c r="G508" s="357">
        <f t="shared" si="26"/>
        <v>49</v>
      </c>
      <c r="H508" s="357">
        <f t="shared" si="25"/>
        <v>6</v>
      </c>
    </row>
    <row r="509" spans="1:8">
      <c r="A509" s="360" t="str">
        <f t="shared" si="24"/>
        <v>49.7</v>
      </c>
      <c r="B509" s="358"/>
      <c r="C509" s="358"/>
      <c r="D509" s="357" t="str" cm="1">
        <f t="array" ref="D509">IF(H509=0,"",A509 &amp; " " &amp; INDEX($C$22:C509,ROW(D509)-H509-21) &amp; "-" &amp; C509)</f>
        <v>49.7 -</v>
      </c>
      <c r="G509" s="357">
        <f t="shared" si="26"/>
        <v>49</v>
      </c>
      <c r="H509" s="357">
        <f t="shared" si="25"/>
        <v>7</v>
      </c>
    </row>
    <row r="510" spans="1:8">
      <c r="A510" s="360" t="str">
        <f t="shared" si="24"/>
        <v>49.8</v>
      </c>
      <c r="B510" s="358"/>
      <c r="C510" s="358"/>
      <c r="D510" s="357" t="str" cm="1">
        <f t="array" ref="D510">IF(H510=0,"",A510 &amp; " " &amp; INDEX($C$22:C510,ROW(D510)-H510-21) &amp; "-" &amp; C510)</f>
        <v>49.8 -</v>
      </c>
      <c r="G510" s="357">
        <f t="shared" si="26"/>
        <v>49</v>
      </c>
      <c r="H510" s="357">
        <f t="shared" si="25"/>
        <v>8</v>
      </c>
    </row>
    <row r="511" spans="1:8">
      <c r="A511" s="360" t="str">
        <f t="shared" si="24"/>
        <v>49.9</v>
      </c>
      <c r="B511" s="358"/>
      <c r="C511" s="358"/>
      <c r="D511" s="357" t="str" cm="1">
        <f t="array" ref="D511">IF(H511=0,"",A511 &amp; " " &amp; INDEX($C$22:C511,ROW(D511)-H511-21) &amp; "-" &amp; C511)</f>
        <v>49.9 -</v>
      </c>
      <c r="G511" s="357">
        <f t="shared" si="26"/>
        <v>49</v>
      </c>
      <c r="H511" s="357">
        <f t="shared" si="25"/>
        <v>9</v>
      </c>
    </row>
    <row r="512" spans="1:8">
      <c r="A512" s="360" t="str">
        <f t="shared" si="24"/>
        <v>50.0</v>
      </c>
      <c r="B512" s="358"/>
      <c r="C512" s="358"/>
      <c r="D512" s="357" t="str" cm="1">
        <f t="array" ref="D512">IF(H512=0,"",A512 &amp; " " &amp; INDEX($C$22:C512,ROW(D512)-H512-21) &amp; "-" &amp; C512)</f>
        <v/>
      </c>
      <c r="G512" s="357">
        <f t="shared" si="26"/>
        <v>50</v>
      </c>
      <c r="H512" s="357">
        <f t="shared" si="25"/>
        <v>0</v>
      </c>
    </row>
    <row r="513" spans="1:8">
      <c r="A513" s="360" t="str">
        <f t="shared" si="24"/>
        <v>50.1</v>
      </c>
      <c r="B513" s="358"/>
      <c r="C513" s="358"/>
      <c r="D513" s="357" t="str" cm="1">
        <f t="array" ref="D513">IF(H513=0,"",A513 &amp; " " &amp; INDEX($C$22:C513,ROW(D513)-H513-21) &amp; "-" &amp; C513)</f>
        <v>50.1 -</v>
      </c>
      <c r="G513" s="357">
        <f t="shared" si="26"/>
        <v>50</v>
      </c>
      <c r="H513" s="357">
        <f t="shared" si="25"/>
        <v>1</v>
      </c>
    </row>
    <row r="514" spans="1:8">
      <c r="A514" s="360" t="str">
        <f t="shared" si="24"/>
        <v>50.2</v>
      </c>
      <c r="B514" s="358"/>
      <c r="C514" s="358"/>
      <c r="D514" s="357" t="str" cm="1">
        <f t="array" ref="D514">IF(H514=0,"",A514 &amp; " " &amp; INDEX($C$22:C514,ROW(D514)-H514-21) &amp; "-" &amp; C514)</f>
        <v>50.2 -</v>
      </c>
      <c r="G514" s="357">
        <f t="shared" si="26"/>
        <v>50</v>
      </c>
      <c r="H514" s="357">
        <f t="shared" si="25"/>
        <v>2</v>
      </c>
    </row>
    <row r="515" spans="1:8">
      <c r="A515" s="360" t="str">
        <f t="shared" si="24"/>
        <v>50.3</v>
      </c>
      <c r="B515" s="358"/>
      <c r="C515" s="358"/>
      <c r="D515" s="357" t="str" cm="1">
        <f t="array" ref="D515">IF(H515=0,"",A515 &amp; " " &amp; INDEX($C$22:C515,ROW(D515)-H515-21) &amp; "-" &amp; C515)</f>
        <v>50.3 -</v>
      </c>
      <c r="G515" s="357">
        <f t="shared" si="26"/>
        <v>50</v>
      </c>
      <c r="H515" s="357">
        <f t="shared" si="25"/>
        <v>3</v>
      </c>
    </row>
    <row r="516" spans="1:8">
      <c r="A516" s="360" t="str">
        <f t="shared" si="24"/>
        <v>50.4</v>
      </c>
      <c r="B516" s="358"/>
      <c r="C516" s="358"/>
      <c r="D516" s="357" t="str" cm="1">
        <f t="array" ref="D516">IF(H516=0,"",A516 &amp; " " &amp; INDEX($C$22:C516,ROW(D516)-H516-21) &amp; "-" &amp; C516)</f>
        <v>50.4 -</v>
      </c>
      <c r="G516" s="357">
        <f t="shared" si="26"/>
        <v>50</v>
      </c>
      <c r="H516" s="357">
        <f t="shared" si="25"/>
        <v>4</v>
      </c>
    </row>
    <row r="517" spans="1:8">
      <c r="A517" s="360" t="str">
        <f t="shared" si="24"/>
        <v>50.5</v>
      </c>
      <c r="B517" s="358"/>
      <c r="C517" s="358"/>
      <c r="D517" s="357" t="str" cm="1">
        <f t="array" ref="D517">IF(H517=0,"",A517 &amp; " " &amp; INDEX($C$22:C517,ROW(D517)-H517-21) &amp; "-" &amp; C517)</f>
        <v>50.5 -</v>
      </c>
      <c r="G517" s="357">
        <f t="shared" si="26"/>
        <v>50</v>
      </c>
      <c r="H517" s="357">
        <f t="shared" si="25"/>
        <v>5</v>
      </c>
    </row>
    <row r="518" spans="1:8">
      <c r="A518" s="360" t="str">
        <f t="shared" si="24"/>
        <v>50.6</v>
      </c>
      <c r="B518" s="358"/>
      <c r="C518" s="358"/>
      <c r="D518" s="357" t="str" cm="1">
        <f t="array" ref="D518">IF(H518=0,"",A518 &amp; " " &amp; INDEX($C$22:C518,ROW(D518)-H518-21) &amp; "-" &amp; C518)</f>
        <v>50.6 -</v>
      </c>
      <c r="G518" s="357">
        <f t="shared" si="26"/>
        <v>50</v>
      </c>
      <c r="H518" s="357">
        <f t="shared" si="25"/>
        <v>6</v>
      </c>
    </row>
    <row r="519" spans="1:8">
      <c r="A519" s="360" t="str">
        <f t="shared" si="24"/>
        <v>50.7</v>
      </c>
      <c r="B519" s="358"/>
      <c r="C519" s="358"/>
      <c r="D519" s="357" t="str" cm="1">
        <f t="array" ref="D519">IF(H519=0,"",A519 &amp; " " &amp; INDEX($C$22:C519,ROW(D519)-H519-21) &amp; "-" &amp; C519)</f>
        <v>50.7 -</v>
      </c>
      <c r="G519" s="357">
        <f t="shared" si="26"/>
        <v>50</v>
      </c>
      <c r="H519" s="357">
        <f t="shared" si="25"/>
        <v>7</v>
      </c>
    </row>
    <row r="520" spans="1:8">
      <c r="A520" s="360" t="str">
        <f t="shared" si="24"/>
        <v>50.8</v>
      </c>
      <c r="B520" s="358"/>
      <c r="C520" s="358"/>
      <c r="D520" s="357" t="str" cm="1">
        <f t="array" ref="D520">IF(H520=0,"",A520 &amp; " " &amp; INDEX($C$22:C520,ROW(D520)-H520-21) &amp; "-" &amp; C520)</f>
        <v>50.8 -</v>
      </c>
      <c r="G520" s="357">
        <f t="shared" si="26"/>
        <v>50</v>
      </c>
      <c r="H520" s="357">
        <f t="shared" si="25"/>
        <v>8</v>
      </c>
    </row>
    <row r="521" spans="1:8">
      <c r="A521" s="360" t="str">
        <f t="shared" si="24"/>
        <v>50.9</v>
      </c>
      <c r="B521" s="358"/>
      <c r="C521" s="358"/>
      <c r="D521" s="357" t="str" cm="1">
        <f t="array" ref="D521">IF(H521=0,"",A521 &amp; " " &amp; INDEX($C$22:C521,ROW(D521)-H521-21) &amp; "-" &amp; C521)</f>
        <v>50.9 -</v>
      </c>
      <c r="G521" s="357">
        <f t="shared" si="26"/>
        <v>50</v>
      </c>
      <c r="H521" s="357">
        <f t="shared" si="25"/>
        <v>9</v>
      </c>
    </row>
    <row r="522" spans="1:8">
      <c r="A522" s="360" t="str">
        <f t="shared" si="24"/>
        <v>51.0</v>
      </c>
      <c r="B522" s="358"/>
      <c r="C522" s="358"/>
      <c r="D522" s="357" t="str" cm="1">
        <f t="array" ref="D522">IF(H522=0,"",A522 &amp; " " &amp; INDEX($C$22:C522,ROW(D522)-H522-21) &amp; "-" &amp; C522)</f>
        <v/>
      </c>
      <c r="G522" s="357">
        <f t="shared" si="26"/>
        <v>51</v>
      </c>
      <c r="H522" s="357">
        <f t="shared" si="25"/>
        <v>0</v>
      </c>
    </row>
    <row r="523" spans="1:8">
      <c r="A523" s="360" t="str">
        <f t="shared" si="24"/>
        <v>51.1</v>
      </c>
      <c r="B523" s="358"/>
      <c r="C523" s="358"/>
      <c r="D523" s="357" t="str" cm="1">
        <f t="array" ref="D523">IF(H523=0,"",A523 &amp; " " &amp; INDEX($C$22:C523,ROW(D523)-H523-21) &amp; "-" &amp; C523)</f>
        <v>51.1 -</v>
      </c>
      <c r="G523" s="357">
        <f t="shared" si="26"/>
        <v>51</v>
      </c>
      <c r="H523" s="357">
        <f t="shared" si="25"/>
        <v>1</v>
      </c>
    </row>
    <row r="524" spans="1:8">
      <c r="A524" s="360" t="str">
        <f t="shared" si="24"/>
        <v>51.2</v>
      </c>
      <c r="B524" s="358"/>
      <c r="C524" s="358"/>
      <c r="D524" s="357" t="str" cm="1">
        <f t="array" ref="D524">IF(H524=0,"",A524 &amp; " " &amp; INDEX($C$22:C524,ROW(D524)-H524-21) &amp; "-" &amp; C524)</f>
        <v>51.2 -</v>
      </c>
      <c r="G524" s="357">
        <f t="shared" si="26"/>
        <v>51</v>
      </c>
      <c r="H524" s="357">
        <f t="shared" si="25"/>
        <v>2</v>
      </c>
    </row>
    <row r="525" spans="1:8">
      <c r="A525" s="360" t="str">
        <f t="shared" si="24"/>
        <v>51.3</v>
      </c>
      <c r="B525" s="358"/>
      <c r="C525" s="358"/>
      <c r="D525" s="357" t="str" cm="1">
        <f t="array" ref="D525">IF(H525=0,"",A525 &amp; " " &amp; INDEX($C$22:C525,ROW(D525)-H525-21) &amp; "-" &amp; C525)</f>
        <v>51.3 -</v>
      </c>
      <c r="G525" s="357">
        <f t="shared" si="26"/>
        <v>51</v>
      </c>
      <c r="H525" s="357">
        <f t="shared" si="25"/>
        <v>3</v>
      </c>
    </row>
    <row r="526" spans="1:8">
      <c r="A526" s="360" t="str">
        <f t="shared" si="24"/>
        <v>51.4</v>
      </c>
      <c r="B526" s="358"/>
      <c r="C526" s="358"/>
      <c r="D526" s="357" t="str" cm="1">
        <f t="array" ref="D526">IF(H526=0,"",A526 &amp; " " &amp; INDEX($C$22:C526,ROW(D526)-H526-21) &amp; "-" &amp; C526)</f>
        <v>51.4 -</v>
      </c>
      <c r="G526" s="357">
        <f t="shared" si="26"/>
        <v>51</v>
      </c>
      <c r="H526" s="357">
        <f t="shared" si="25"/>
        <v>4</v>
      </c>
    </row>
    <row r="527" spans="1:8">
      <c r="A527" s="360" t="str">
        <f t="shared" si="24"/>
        <v>51.5</v>
      </c>
      <c r="B527" s="358"/>
      <c r="C527" s="358"/>
      <c r="D527" s="357" t="str" cm="1">
        <f t="array" ref="D527">IF(H527=0,"",A527 &amp; " " &amp; INDEX($C$22:C527,ROW(D527)-H527-21) &amp; "-" &amp; C527)</f>
        <v>51.5 -</v>
      </c>
      <c r="G527" s="357">
        <f t="shared" si="26"/>
        <v>51</v>
      </c>
      <c r="H527" s="357">
        <f t="shared" si="25"/>
        <v>5</v>
      </c>
    </row>
    <row r="528" spans="1:8">
      <c r="A528" s="360" t="str">
        <f t="shared" si="24"/>
        <v>51.6</v>
      </c>
      <c r="B528" s="358"/>
      <c r="C528" s="358"/>
      <c r="D528" s="357" t="str" cm="1">
        <f t="array" ref="D528">IF(H528=0,"",A528 &amp; " " &amp; INDEX($C$22:C528,ROW(D528)-H528-21) &amp; "-" &amp; C528)</f>
        <v>51.6 -</v>
      </c>
      <c r="G528" s="357">
        <f t="shared" si="26"/>
        <v>51</v>
      </c>
      <c r="H528" s="357">
        <f t="shared" si="25"/>
        <v>6</v>
      </c>
    </row>
    <row r="529" spans="1:8">
      <c r="A529" s="360" t="str">
        <f t="shared" si="24"/>
        <v>51.7</v>
      </c>
      <c r="B529" s="358"/>
      <c r="C529" s="358"/>
      <c r="D529" s="357" t="str" cm="1">
        <f t="array" ref="D529">IF(H529=0,"",A529 &amp; " " &amp; INDEX($C$22:C529,ROW(D529)-H529-21) &amp; "-" &amp; C529)</f>
        <v>51.7 -</v>
      </c>
      <c r="G529" s="357">
        <f t="shared" si="26"/>
        <v>51</v>
      </c>
      <c r="H529" s="357">
        <f t="shared" si="25"/>
        <v>7</v>
      </c>
    </row>
    <row r="530" spans="1:8">
      <c r="A530" s="360" t="str">
        <f t="shared" si="24"/>
        <v>51.8</v>
      </c>
      <c r="B530" s="358"/>
      <c r="C530" s="358"/>
      <c r="D530" s="357" t="str" cm="1">
        <f t="array" ref="D530">IF(H530=0,"",A530 &amp; " " &amp; INDEX($C$22:C530,ROW(D530)-H530-21) &amp; "-" &amp; C530)</f>
        <v>51.8 -</v>
      </c>
      <c r="G530" s="357">
        <f t="shared" si="26"/>
        <v>51</v>
      </c>
      <c r="H530" s="357">
        <f t="shared" si="25"/>
        <v>8</v>
      </c>
    </row>
    <row r="531" spans="1:8">
      <c r="A531" s="360" t="str">
        <f t="shared" si="24"/>
        <v>51.9</v>
      </c>
      <c r="B531" s="358"/>
      <c r="C531" s="358"/>
      <c r="D531" s="357" t="str" cm="1">
        <f t="array" ref="D531">IF(H531=0,"",A531 &amp; " " &amp; INDEX($C$22:C531,ROW(D531)-H531-21) &amp; "-" &amp; C531)</f>
        <v>51.9 -</v>
      </c>
      <c r="G531" s="357">
        <f t="shared" si="26"/>
        <v>51</v>
      </c>
      <c r="H531" s="357">
        <f t="shared" si="25"/>
        <v>9</v>
      </c>
    </row>
    <row r="532" spans="1:8">
      <c r="A532" s="360" t="str">
        <f t="shared" si="24"/>
        <v>52.0</v>
      </c>
      <c r="B532" s="358"/>
      <c r="C532" s="358"/>
      <c r="D532" s="357" t="str" cm="1">
        <f t="array" ref="D532">IF(H532=0,"",A532 &amp; " " &amp; INDEX($C$22:C532,ROW(D532)-H532-21) &amp; "-" &amp; C532)</f>
        <v/>
      </c>
      <c r="G532" s="357">
        <f t="shared" si="26"/>
        <v>52</v>
      </c>
      <c r="H532" s="357">
        <f t="shared" si="25"/>
        <v>0</v>
      </c>
    </row>
    <row r="533" spans="1:8">
      <c r="A533" s="360" t="str">
        <f t="shared" si="24"/>
        <v>52.1</v>
      </c>
      <c r="B533" s="358"/>
      <c r="C533" s="358"/>
      <c r="D533" s="357" t="str" cm="1">
        <f t="array" ref="D533">IF(H533=0,"",A533 &amp; " " &amp; INDEX($C$22:C533,ROW(D533)-H533-21) &amp; "-" &amp; C533)</f>
        <v>52.1 -</v>
      </c>
      <c r="G533" s="357">
        <f t="shared" si="26"/>
        <v>52</v>
      </c>
      <c r="H533" s="357">
        <f t="shared" si="25"/>
        <v>1</v>
      </c>
    </row>
    <row r="534" spans="1:8">
      <c r="A534" s="360" t="str">
        <f t="shared" si="24"/>
        <v>52.2</v>
      </c>
      <c r="B534" s="358"/>
      <c r="C534" s="358"/>
      <c r="D534" s="357" t="str" cm="1">
        <f t="array" ref="D534">IF(H534=0,"",A534 &amp; " " &amp; INDEX($C$22:C534,ROW(D534)-H534-21) &amp; "-" &amp; C534)</f>
        <v>52.2 -</v>
      </c>
      <c r="G534" s="357">
        <f t="shared" si="26"/>
        <v>52</v>
      </c>
      <c r="H534" s="357">
        <f t="shared" si="25"/>
        <v>2</v>
      </c>
    </row>
    <row r="535" spans="1:8">
      <c r="A535" s="360" t="str">
        <f t="shared" ref="A535:A598" si="27">$G535&amp;"."&amp;$H535</f>
        <v>52.3</v>
      </c>
      <c r="B535" s="358"/>
      <c r="C535" s="358"/>
      <c r="D535" s="357" t="str" cm="1">
        <f t="array" ref="D535">IF(H535=0,"",A535 &amp; " " &amp; INDEX($C$22:C535,ROW(D535)-H535-21) &amp; "-" &amp; C535)</f>
        <v>52.3 -</v>
      </c>
      <c r="G535" s="357">
        <f t="shared" si="26"/>
        <v>52</v>
      </c>
      <c r="H535" s="357">
        <f t="shared" ref="H535:H598" si="28">IF(H534=9,0,H534+1)</f>
        <v>3</v>
      </c>
    </row>
    <row r="536" spans="1:8">
      <c r="A536" s="360" t="str">
        <f t="shared" si="27"/>
        <v>52.4</v>
      </c>
      <c r="B536" s="358"/>
      <c r="C536" s="358"/>
      <c r="D536" s="357" t="str" cm="1">
        <f t="array" ref="D536">IF(H536=0,"",A536 &amp; " " &amp; INDEX($C$22:C536,ROW(D536)-H536-21) &amp; "-" &amp; C536)</f>
        <v>52.4 -</v>
      </c>
      <c r="G536" s="357">
        <f t="shared" si="26"/>
        <v>52</v>
      </c>
      <c r="H536" s="357">
        <f t="shared" si="28"/>
        <v>4</v>
      </c>
    </row>
    <row r="537" spans="1:8">
      <c r="A537" s="360" t="str">
        <f t="shared" si="27"/>
        <v>52.5</v>
      </c>
      <c r="B537" s="358"/>
      <c r="C537" s="358"/>
      <c r="D537" s="357" t="str" cm="1">
        <f t="array" ref="D537">IF(H537=0,"",A537 &amp; " " &amp; INDEX($C$22:C537,ROW(D537)-H537-21) &amp; "-" &amp; C537)</f>
        <v>52.5 -</v>
      </c>
      <c r="G537" s="357">
        <f t="shared" si="26"/>
        <v>52</v>
      </c>
      <c r="H537" s="357">
        <f t="shared" si="28"/>
        <v>5</v>
      </c>
    </row>
    <row r="538" spans="1:8">
      <c r="A538" s="360" t="str">
        <f t="shared" si="27"/>
        <v>52.6</v>
      </c>
      <c r="B538" s="358"/>
      <c r="C538" s="358"/>
      <c r="D538" s="357" t="str" cm="1">
        <f t="array" ref="D538">IF(H538=0,"",A538 &amp; " " &amp; INDEX($C$22:C538,ROW(D538)-H538-21) &amp; "-" &amp; C538)</f>
        <v>52.6 -</v>
      </c>
      <c r="G538" s="357">
        <f t="shared" si="26"/>
        <v>52</v>
      </c>
      <c r="H538" s="357">
        <f t="shared" si="28"/>
        <v>6</v>
      </c>
    </row>
    <row r="539" spans="1:8">
      <c r="A539" s="360" t="str">
        <f t="shared" si="27"/>
        <v>52.7</v>
      </c>
      <c r="B539" s="358"/>
      <c r="C539" s="358"/>
      <c r="D539" s="357" t="str" cm="1">
        <f t="array" ref="D539">IF(H539=0,"",A539 &amp; " " &amp; INDEX($C$22:C539,ROW(D539)-H539-21) &amp; "-" &amp; C539)</f>
        <v>52.7 -</v>
      </c>
      <c r="G539" s="357">
        <f t="shared" si="26"/>
        <v>52</v>
      </c>
      <c r="H539" s="357">
        <f t="shared" si="28"/>
        <v>7</v>
      </c>
    </row>
    <row r="540" spans="1:8">
      <c r="A540" s="360" t="str">
        <f t="shared" si="27"/>
        <v>52.8</v>
      </c>
      <c r="B540" s="358"/>
      <c r="C540" s="358"/>
      <c r="D540" s="357" t="str" cm="1">
        <f t="array" ref="D540">IF(H540=0,"",A540 &amp; " " &amp; INDEX($C$22:C540,ROW(D540)-H540-21) &amp; "-" &amp; C540)</f>
        <v>52.8 -</v>
      </c>
      <c r="G540" s="357">
        <f t="shared" si="26"/>
        <v>52</v>
      </c>
      <c r="H540" s="357">
        <f t="shared" si="28"/>
        <v>8</v>
      </c>
    </row>
    <row r="541" spans="1:8">
      <c r="A541" s="360" t="str">
        <f t="shared" si="27"/>
        <v>52.9</v>
      </c>
      <c r="B541" s="358"/>
      <c r="C541" s="358"/>
      <c r="D541" s="357" t="str" cm="1">
        <f t="array" ref="D541">IF(H541=0,"",A541 &amp; " " &amp; INDEX($C$22:C541,ROW(D541)-H541-21) &amp; "-" &amp; C541)</f>
        <v>52.9 -</v>
      </c>
      <c r="G541" s="357">
        <f t="shared" si="26"/>
        <v>52</v>
      </c>
      <c r="H541" s="357">
        <f t="shared" si="28"/>
        <v>9</v>
      </c>
    </row>
    <row r="542" spans="1:8">
      <c r="A542" s="360" t="str">
        <f t="shared" si="27"/>
        <v>53.0</v>
      </c>
      <c r="B542" s="358"/>
      <c r="C542" s="358"/>
      <c r="D542" s="357" t="str" cm="1">
        <f t="array" ref="D542">IF(H542=0,"",A542 &amp; " " &amp; INDEX($C$22:C542,ROW(D542)-H542-21) &amp; "-" &amp; C542)</f>
        <v/>
      </c>
      <c r="G542" s="357">
        <f t="shared" si="26"/>
        <v>53</v>
      </c>
      <c r="H542" s="357">
        <f t="shared" si="28"/>
        <v>0</v>
      </c>
    </row>
    <row r="543" spans="1:8">
      <c r="A543" s="360" t="str">
        <f t="shared" si="27"/>
        <v>53.1</v>
      </c>
      <c r="B543" s="358"/>
      <c r="C543" s="358"/>
      <c r="D543" s="357" t="str" cm="1">
        <f t="array" ref="D543">IF(H543=0,"",A543 &amp; " " &amp; INDEX($C$22:C543,ROW(D543)-H543-21) &amp; "-" &amp; C543)</f>
        <v>53.1 -</v>
      </c>
      <c r="G543" s="357">
        <f t="shared" si="26"/>
        <v>53</v>
      </c>
      <c r="H543" s="357">
        <f t="shared" si="28"/>
        <v>1</v>
      </c>
    </row>
    <row r="544" spans="1:8">
      <c r="A544" s="360" t="str">
        <f t="shared" si="27"/>
        <v>53.2</v>
      </c>
      <c r="B544" s="358"/>
      <c r="C544" s="358"/>
      <c r="D544" s="357" t="str" cm="1">
        <f t="array" ref="D544">IF(H544=0,"",A544 &amp; " " &amp; INDEX($C$22:C544,ROW(D544)-H544-21) &amp; "-" &amp; C544)</f>
        <v>53.2 -</v>
      </c>
      <c r="G544" s="357">
        <f t="shared" si="26"/>
        <v>53</v>
      </c>
      <c r="H544" s="357">
        <f t="shared" si="28"/>
        <v>2</v>
      </c>
    </row>
    <row r="545" spans="1:8">
      <c r="A545" s="360" t="str">
        <f t="shared" si="27"/>
        <v>53.3</v>
      </c>
      <c r="B545" s="358"/>
      <c r="C545" s="358"/>
      <c r="D545" s="357" t="str" cm="1">
        <f t="array" ref="D545">IF(H545=0,"",A545 &amp; " " &amp; INDEX($C$22:C545,ROW(D545)-H545-21) &amp; "-" &amp; C545)</f>
        <v>53.3 -</v>
      </c>
      <c r="G545" s="357">
        <f t="shared" ref="G545:G608" si="29">IF(H545=0,G544+1,G544)</f>
        <v>53</v>
      </c>
      <c r="H545" s="357">
        <f t="shared" si="28"/>
        <v>3</v>
      </c>
    </row>
    <row r="546" spans="1:8">
      <c r="A546" s="360" t="str">
        <f t="shared" si="27"/>
        <v>53.4</v>
      </c>
      <c r="B546" s="358"/>
      <c r="C546" s="358"/>
      <c r="D546" s="357" t="str" cm="1">
        <f t="array" ref="D546">IF(H546=0,"",A546 &amp; " " &amp; INDEX($C$22:C546,ROW(D546)-H546-21) &amp; "-" &amp; C546)</f>
        <v>53.4 -</v>
      </c>
      <c r="G546" s="357">
        <f t="shared" si="29"/>
        <v>53</v>
      </c>
      <c r="H546" s="357">
        <f t="shared" si="28"/>
        <v>4</v>
      </c>
    </row>
    <row r="547" spans="1:8">
      <c r="A547" s="360" t="str">
        <f t="shared" si="27"/>
        <v>53.5</v>
      </c>
      <c r="B547" s="358"/>
      <c r="C547" s="358"/>
      <c r="D547" s="357" t="str" cm="1">
        <f t="array" ref="D547">IF(H547=0,"",A547 &amp; " " &amp; INDEX($C$22:C547,ROW(D547)-H547-21) &amp; "-" &amp; C547)</f>
        <v>53.5 -</v>
      </c>
      <c r="G547" s="357">
        <f t="shared" si="29"/>
        <v>53</v>
      </c>
      <c r="H547" s="357">
        <f t="shared" si="28"/>
        <v>5</v>
      </c>
    </row>
    <row r="548" spans="1:8">
      <c r="A548" s="360" t="str">
        <f t="shared" si="27"/>
        <v>53.6</v>
      </c>
      <c r="B548" s="358"/>
      <c r="C548" s="358"/>
      <c r="D548" s="357" t="str" cm="1">
        <f t="array" ref="D548">IF(H548=0,"",A548 &amp; " " &amp; INDEX($C$22:C548,ROW(D548)-H548-21) &amp; "-" &amp; C548)</f>
        <v>53.6 -</v>
      </c>
      <c r="G548" s="357">
        <f t="shared" si="29"/>
        <v>53</v>
      </c>
      <c r="H548" s="357">
        <f t="shared" si="28"/>
        <v>6</v>
      </c>
    </row>
    <row r="549" spans="1:8">
      <c r="A549" s="360" t="str">
        <f t="shared" si="27"/>
        <v>53.7</v>
      </c>
      <c r="B549" s="358"/>
      <c r="C549" s="358"/>
      <c r="D549" s="357" t="str" cm="1">
        <f t="array" ref="D549">IF(H549=0,"",A549 &amp; " " &amp; INDEX($C$22:C549,ROW(D549)-H549-21) &amp; "-" &amp; C549)</f>
        <v>53.7 -</v>
      </c>
      <c r="G549" s="357">
        <f t="shared" si="29"/>
        <v>53</v>
      </c>
      <c r="H549" s="357">
        <f t="shared" si="28"/>
        <v>7</v>
      </c>
    </row>
    <row r="550" spans="1:8">
      <c r="A550" s="360" t="str">
        <f t="shared" si="27"/>
        <v>53.8</v>
      </c>
      <c r="B550" s="358"/>
      <c r="C550" s="358"/>
      <c r="D550" s="357" t="str" cm="1">
        <f t="array" ref="D550">IF(H550=0,"",A550 &amp; " " &amp; INDEX($C$22:C550,ROW(D550)-H550-21) &amp; "-" &amp; C550)</f>
        <v>53.8 -</v>
      </c>
      <c r="G550" s="357">
        <f t="shared" si="29"/>
        <v>53</v>
      </c>
      <c r="H550" s="357">
        <f t="shared" si="28"/>
        <v>8</v>
      </c>
    </row>
    <row r="551" spans="1:8">
      <c r="A551" s="360" t="str">
        <f t="shared" si="27"/>
        <v>53.9</v>
      </c>
      <c r="B551" s="358"/>
      <c r="C551" s="358"/>
      <c r="D551" s="357" t="str" cm="1">
        <f t="array" ref="D551">IF(H551=0,"",A551 &amp; " " &amp; INDEX($C$22:C551,ROW(D551)-H551-21) &amp; "-" &amp; C551)</f>
        <v>53.9 -</v>
      </c>
      <c r="G551" s="357">
        <f t="shared" si="29"/>
        <v>53</v>
      </c>
      <c r="H551" s="357">
        <f t="shared" si="28"/>
        <v>9</v>
      </c>
    </row>
    <row r="552" spans="1:8">
      <c r="A552" s="360" t="str">
        <f t="shared" si="27"/>
        <v>54.0</v>
      </c>
      <c r="B552" s="358"/>
      <c r="C552" s="358"/>
      <c r="D552" s="357" t="str" cm="1">
        <f t="array" ref="D552">IF(H552=0,"",A552 &amp; " " &amp; INDEX($C$22:C552,ROW(D552)-H552-21) &amp; "-" &amp; C552)</f>
        <v/>
      </c>
      <c r="G552" s="357">
        <f t="shared" si="29"/>
        <v>54</v>
      </c>
      <c r="H552" s="357">
        <f t="shared" si="28"/>
        <v>0</v>
      </c>
    </row>
    <row r="553" spans="1:8">
      <c r="A553" s="360" t="str">
        <f t="shared" si="27"/>
        <v>54.1</v>
      </c>
      <c r="B553" s="358"/>
      <c r="C553" s="358"/>
      <c r="D553" s="357" t="str" cm="1">
        <f t="array" ref="D553">IF(H553=0,"",A553 &amp; " " &amp; INDEX($C$22:C553,ROW(D553)-H553-21) &amp; "-" &amp; C553)</f>
        <v>54.1 -</v>
      </c>
      <c r="G553" s="357">
        <f t="shared" si="29"/>
        <v>54</v>
      </c>
      <c r="H553" s="357">
        <f t="shared" si="28"/>
        <v>1</v>
      </c>
    </row>
    <row r="554" spans="1:8">
      <c r="A554" s="360" t="str">
        <f t="shared" si="27"/>
        <v>54.2</v>
      </c>
      <c r="B554" s="358"/>
      <c r="C554" s="358"/>
      <c r="D554" s="357" t="str" cm="1">
        <f t="array" ref="D554">IF(H554=0,"",A554 &amp; " " &amp; INDEX($C$22:C554,ROW(D554)-H554-21) &amp; "-" &amp; C554)</f>
        <v>54.2 -</v>
      </c>
      <c r="G554" s="357">
        <f t="shared" si="29"/>
        <v>54</v>
      </c>
      <c r="H554" s="357">
        <f t="shared" si="28"/>
        <v>2</v>
      </c>
    </row>
    <row r="555" spans="1:8">
      <c r="A555" s="360" t="str">
        <f t="shared" si="27"/>
        <v>54.3</v>
      </c>
      <c r="B555" s="358"/>
      <c r="C555" s="358"/>
      <c r="D555" s="357" t="str" cm="1">
        <f t="array" ref="D555">IF(H555=0,"",A555 &amp; " " &amp; INDEX($C$22:C555,ROW(D555)-H555-21) &amp; "-" &amp; C555)</f>
        <v>54.3 -</v>
      </c>
      <c r="G555" s="357">
        <f t="shared" si="29"/>
        <v>54</v>
      </c>
      <c r="H555" s="357">
        <f t="shared" si="28"/>
        <v>3</v>
      </c>
    </row>
    <row r="556" spans="1:8">
      <c r="A556" s="360" t="str">
        <f t="shared" si="27"/>
        <v>54.4</v>
      </c>
      <c r="B556" s="358"/>
      <c r="C556" s="358"/>
      <c r="D556" s="357" t="str" cm="1">
        <f t="array" ref="D556">IF(H556=0,"",A556 &amp; " " &amp; INDEX($C$22:C556,ROW(D556)-H556-21) &amp; "-" &amp; C556)</f>
        <v>54.4 -</v>
      </c>
      <c r="G556" s="357">
        <f t="shared" si="29"/>
        <v>54</v>
      </c>
      <c r="H556" s="357">
        <f t="shared" si="28"/>
        <v>4</v>
      </c>
    </row>
    <row r="557" spans="1:8">
      <c r="A557" s="360" t="str">
        <f t="shared" si="27"/>
        <v>54.5</v>
      </c>
      <c r="B557" s="358"/>
      <c r="C557" s="358"/>
      <c r="D557" s="357" t="str" cm="1">
        <f t="array" ref="D557">IF(H557=0,"",A557 &amp; " " &amp; INDEX($C$22:C557,ROW(D557)-H557-21) &amp; "-" &amp; C557)</f>
        <v>54.5 -</v>
      </c>
      <c r="G557" s="357">
        <f t="shared" si="29"/>
        <v>54</v>
      </c>
      <c r="H557" s="357">
        <f t="shared" si="28"/>
        <v>5</v>
      </c>
    </row>
    <row r="558" spans="1:8">
      <c r="A558" s="360" t="str">
        <f t="shared" si="27"/>
        <v>54.6</v>
      </c>
      <c r="B558" s="358"/>
      <c r="C558" s="358"/>
      <c r="D558" s="357" t="str" cm="1">
        <f t="array" ref="D558">IF(H558=0,"",A558 &amp; " " &amp; INDEX($C$22:C558,ROW(D558)-H558-21) &amp; "-" &amp; C558)</f>
        <v>54.6 -</v>
      </c>
      <c r="G558" s="357">
        <f t="shared" si="29"/>
        <v>54</v>
      </c>
      <c r="H558" s="357">
        <f t="shared" si="28"/>
        <v>6</v>
      </c>
    </row>
    <row r="559" spans="1:8">
      <c r="A559" s="360" t="str">
        <f t="shared" si="27"/>
        <v>54.7</v>
      </c>
      <c r="B559" s="358"/>
      <c r="C559" s="358"/>
      <c r="D559" s="357" t="str" cm="1">
        <f t="array" ref="D559">IF(H559=0,"",A559 &amp; " " &amp; INDEX($C$22:C559,ROW(D559)-H559-21) &amp; "-" &amp; C559)</f>
        <v>54.7 -</v>
      </c>
      <c r="G559" s="357">
        <f t="shared" si="29"/>
        <v>54</v>
      </c>
      <c r="H559" s="357">
        <f t="shared" si="28"/>
        <v>7</v>
      </c>
    </row>
    <row r="560" spans="1:8">
      <c r="A560" s="360" t="str">
        <f t="shared" si="27"/>
        <v>54.8</v>
      </c>
      <c r="B560" s="358"/>
      <c r="C560" s="358"/>
      <c r="D560" s="357" t="str" cm="1">
        <f t="array" ref="D560">IF(H560=0,"",A560 &amp; " " &amp; INDEX($C$22:C560,ROW(D560)-H560-21) &amp; "-" &amp; C560)</f>
        <v>54.8 -</v>
      </c>
      <c r="G560" s="357">
        <f t="shared" si="29"/>
        <v>54</v>
      </c>
      <c r="H560" s="357">
        <f t="shared" si="28"/>
        <v>8</v>
      </c>
    </row>
    <row r="561" spans="1:8">
      <c r="A561" s="360" t="str">
        <f t="shared" si="27"/>
        <v>54.9</v>
      </c>
      <c r="B561" s="358"/>
      <c r="C561" s="358"/>
      <c r="D561" s="357" t="str" cm="1">
        <f t="array" ref="D561">IF(H561=0,"",A561 &amp; " " &amp; INDEX($C$22:C561,ROW(D561)-H561-21) &amp; "-" &amp; C561)</f>
        <v>54.9 -</v>
      </c>
      <c r="G561" s="357">
        <f t="shared" si="29"/>
        <v>54</v>
      </c>
      <c r="H561" s="357">
        <f t="shared" si="28"/>
        <v>9</v>
      </c>
    </row>
    <row r="562" spans="1:8">
      <c r="A562" s="360" t="str">
        <f t="shared" si="27"/>
        <v>55.0</v>
      </c>
      <c r="B562" s="358"/>
      <c r="C562" s="358"/>
      <c r="D562" s="357" t="str" cm="1">
        <f t="array" ref="D562">IF(H562=0,"",A562 &amp; " " &amp; INDEX($C$22:C562,ROW(D562)-H562-21) &amp; "-" &amp; C562)</f>
        <v/>
      </c>
      <c r="G562" s="357">
        <f t="shared" si="29"/>
        <v>55</v>
      </c>
      <c r="H562" s="357">
        <f t="shared" si="28"/>
        <v>0</v>
      </c>
    </row>
    <row r="563" spans="1:8">
      <c r="A563" s="360" t="str">
        <f t="shared" si="27"/>
        <v>55.1</v>
      </c>
      <c r="B563" s="358"/>
      <c r="C563" s="358"/>
      <c r="D563" s="357" t="str" cm="1">
        <f t="array" ref="D563">IF(H563=0,"",A563 &amp; " " &amp; INDEX($C$22:C563,ROW(D563)-H563-21) &amp; "-" &amp; C563)</f>
        <v>55.1 -</v>
      </c>
      <c r="G563" s="357">
        <f t="shared" si="29"/>
        <v>55</v>
      </c>
      <c r="H563" s="357">
        <f t="shared" si="28"/>
        <v>1</v>
      </c>
    </row>
    <row r="564" spans="1:8">
      <c r="A564" s="360" t="str">
        <f t="shared" si="27"/>
        <v>55.2</v>
      </c>
      <c r="B564" s="358"/>
      <c r="C564" s="358"/>
      <c r="D564" s="357" t="str" cm="1">
        <f t="array" ref="D564">IF(H564=0,"",A564 &amp; " " &amp; INDEX($C$22:C564,ROW(D564)-H564-21) &amp; "-" &amp; C564)</f>
        <v>55.2 -</v>
      </c>
      <c r="G564" s="357">
        <f t="shared" si="29"/>
        <v>55</v>
      </c>
      <c r="H564" s="357">
        <f t="shared" si="28"/>
        <v>2</v>
      </c>
    </row>
    <row r="565" spans="1:8">
      <c r="A565" s="360" t="str">
        <f t="shared" si="27"/>
        <v>55.3</v>
      </c>
      <c r="B565" s="358"/>
      <c r="C565" s="358"/>
      <c r="D565" s="357" t="str" cm="1">
        <f t="array" ref="D565">IF(H565=0,"",A565 &amp; " " &amp; INDEX($C$22:C565,ROW(D565)-H565-21) &amp; "-" &amp; C565)</f>
        <v>55.3 -</v>
      </c>
      <c r="G565" s="357">
        <f t="shared" si="29"/>
        <v>55</v>
      </c>
      <c r="H565" s="357">
        <f t="shared" si="28"/>
        <v>3</v>
      </c>
    </row>
    <row r="566" spans="1:8">
      <c r="A566" s="360" t="str">
        <f t="shared" si="27"/>
        <v>55.4</v>
      </c>
      <c r="B566" s="358"/>
      <c r="C566" s="358"/>
      <c r="D566" s="357" t="str" cm="1">
        <f t="array" ref="D566">IF(H566=0,"",A566 &amp; " " &amp; INDEX($C$22:C566,ROW(D566)-H566-21) &amp; "-" &amp; C566)</f>
        <v>55.4 -</v>
      </c>
      <c r="G566" s="357">
        <f t="shared" si="29"/>
        <v>55</v>
      </c>
      <c r="H566" s="357">
        <f t="shared" si="28"/>
        <v>4</v>
      </c>
    </row>
    <row r="567" spans="1:8">
      <c r="A567" s="360" t="str">
        <f t="shared" si="27"/>
        <v>55.5</v>
      </c>
      <c r="B567" s="358"/>
      <c r="C567" s="358"/>
      <c r="D567" s="357" t="str" cm="1">
        <f t="array" ref="D567">IF(H567=0,"",A567 &amp; " " &amp; INDEX($C$22:C567,ROW(D567)-H567-21) &amp; "-" &amp; C567)</f>
        <v>55.5 -</v>
      </c>
      <c r="G567" s="357">
        <f t="shared" si="29"/>
        <v>55</v>
      </c>
      <c r="H567" s="357">
        <f t="shared" si="28"/>
        <v>5</v>
      </c>
    </row>
    <row r="568" spans="1:8">
      <c r="A568" s="360" t="str">
        <f t="shared" si="27"/>
        <v>55.6</v>
      </c>
      <c r="B568" s="358"/>
      <c r="C568" s="358"/>
      <c r="D568" s="357" t="str" cm="1">
        <f t="array" ref="D568">IF(H568=0,"",A568 &amp; " " &amp; INDEX($C$22:C568,ROW(D568)-H568-21) &amp; "-" &amp; C568)</f>
        <v>55.6 -</v>
      </c>
      <c r="G568" s="357">
        <f t="shared" si="29"/>
        <v>55</v>
      </c>
      <c r="H568" s="357">
        <f t="shared" si="28"/>
        <v>6</v>
      </c>
    </row>
    <row r="569" spans="1:8">
      <c r="A569" s="360" t="str">
        <f t="shared" si="27"/>
        <v>55.7</v>
      </c>
      <c r="B569" s="358"/>
      <c r="C569" s="358"/>
      <c r="D569" s="357" t="str" cm="1">
        <f t="array" ref="D569">IF(H569=0,"",A569 &amp; " " &amp; INDEX($C$22:C569,ROW(D569)-H569-21) &amp; "-" &amp; C569)</f>
        <v>55.7 -</v>
      </c>
      <c r="G569" s="357">
        <f t="shared" si="29"/>
        <v>55</v>
      </c>
      <c r="H569" s="357">
        <f t="shared" si="28"/>
        <v>7</v>
      </c>
    </row>
    <row r="570" spans="1:8">
      <c r="A570" s="360" t="str">
        <f t="shared" si="27"/>
        <v>55.8</v>
      </c>
      <c r="B570" s="358"/>
      <c r="C570" s="358"/>
      <c r="D570" s="357" t="str" cm="1">
        <f t="array" ref="D570">IF(H570=0,"",A570 &amp; " " &amp; INDEX($C$22:C570,ROW(D570)-H570-21) &amp; "-" &amp; C570)</f>
        <v>55.8 -</v>
      </c>
      <c r="G570" s="357">
        <f t="shared" si="29"/>
        <v>55</v>
      </c>
      <c r="H570" s="357">
        <f t="shared" si="28"/>
        <v>8</v>
      </c>
    </row>
    <row r="571" spans="1:8">
      <c r="A571" s="360" t="str">
        <f t="shared" si="27"/>
        <v>55.9</v>
      </c>
      <c r="B571" s="358"/>
      <c r="C571" s="358"/>
      <c r="D571" s="357" t="str" cm="1">
        <f t="array" ref="D571">IF(H571=0,"",A571 &amp; " " &amp; INDEX($C$22:C571,ROW(D571)-H571-21) &amp; "-" &amp; C571)</f>
        <v>55.9 -</v>
      </c>
      <c r="G571" s="357">
        <f t="shared" si="29"/>
        <v>55</v>
      </c>
      <c r="H571" s="357">
        <f t="shared" si="28"/>
        <v>9</v>
      </c>
    </row>
    <row r="572" spans="1:8">
      <c r="A572" s="360" t="str">
        <f t="shared" si="27"/>
        <v>56.0</v>
      </c>
      <c r="B572" s="358"/>
      <c r="C572" s="358"/>
      <c r="D572" s="357" t="str" cm="1">
        <f t="array" ref="D572">IF(H572=0,"",A572 &amp; " " &amp; INDEX($C$22:C572,ROW(D572)-H572-21) &amp; "-" &amp; C572)</f>
        <v/>
      </c>
      <c r="G572" s="357">
        <f t="shared" si="29"/>
        <v>56</v>
      </c>
      <c r="H572" s="357">
        <f t="shared" si="28"/>
        <v>0</v>
      </c>
    </row>
    <row r="573" spans="1:8">
      <c r="A573" s="360" t="str">
        <f t="shared" si="27"/>
        <v>56.1</v>
      </c>
      <c r="B573" s="358"/>
      <c r="C573" s="358"/>
      <c r="D573" s="357" t="str" cm="1">
        <f t="array" ref="D573">IF(H573=0,"",A573 &amp; " " &amp; INDEX($C$22:C573,ROW(D573)-H573-21) &amp; "-" &amp; C573)</f>
        <v>56.1 -</v>
      </c>
      <c r="G573" s="357">
        <f t="shared" si="29"/>
        <v>56</v>
      </c>
      <c r="H573" s="357">
        <f t="shared" si="28"/>
        <v>1</v>
      </c>
    </row>
    <row r="574" spans="1:8">
      <c r="A574" s="360" t="str">
        <f t="shared" si="27"/>
        <v>56.2</v>
      </c>
      <c r="B574" s="358"/>
      <c r="C574" s="358"/>
      <c r="D574" s="357" t="str" cm="1">
        <f t="array" ref="D574">IF(H574=0,"",A574 &amp; " " &amp; INDEX($C$22:C574,ROW(D574)-H574-21) &amp; "-" &amp; C574)</f>
        <v>56.2 -</v>
      </c>
      <c r="G574" s="357">
        <f t="shared" si="29"/>
        <v>56</v>
      </c>
      <c r="H574" s="357">
        <f t="shared" si="28"/>
        <v>2</v>
      </c>
    </row>
    <row r="575" spans="1:8">
      <c r="A575" s="360" t="str">
        <f t="shared" si="27"/>
        <v>56.3</v>
      </c>
      <c r="B575" s="358"/>
      <c r="C575" s="358"/>
      <c r="D575" s="357" t="str" cm="1">
        <f t="array" ref="D575">IF(H575=0,"",A575 &amp; " " &amp; INDEX($C$22:C575,ROW(D575)-H575-21) &amp; "-" &amp; C575)</f>
        <v>56.3 -</v>
      </c>
      <c r="G575" s="357">
        <f t="shared" si="29"/>
        <v>56</v>
      </c>
      <c r="H575" s="357">
        <f t="shared" si="28"/>
        <v>3</v>
      </c>
    </row>
    <row r="576" spans="1:8">
      <c r="A576" s="360" t="str">
        <f t="shared" si="27"/>
        <v>56.4</v>
      </c>
      <c r="B576" s="358"/>
      <c r="C576" s="358"/>
      <c r="D576" s="357" t="str" cm="1">
        <f t="array" ref="D576">IF(H576=0,"",A576 &amp; " " &amp; INDEX($C$22:C576,ROW(D576)-H576-21) &amp; "-" &amp; C576)</f>
        <v>56.4 -</v>
      </c>
      <c r="G576" s="357">
        <f t="shared" si="29"/>
        <v>56</v>
      </c>
      <c r="H576" s="357">
        <f t="shared" si="28"/>
        <v>4</v>
      </c>
    </row>
    <row r="577" spans="1:8">
      <c r="A577" s="360" t="str">
        <f t="shared" si="27"/>
        <v>56.5</v>
      </c>
      <c r="B577" s="358"/>
      <c r="C577" s="358"/>
      <c r="D577" s="357" t="str" cm="1">
        <f t="array" ref="D577">IF(H577=0,"",A577 &amp; " " &amp; INDEX($C$22:C577,ROW(D577)-H577-21) &amp; "-" &amp; C577)</f>
        <v>56.5 -</v>
      </c>
      <c r="G577" s="357">
        <f t="shared" si="29"/>
        <v>56</v>
      </c>
      <c r="H577" s="357">
        <f t="shared" si="28"/>
        <v>5</v>
      </c>
    </row>
    <row r="578" spans="1:8">
      <c r="A578" s="360" t="str">
        <f t="shared" si="27"/>
        <v>56.6</v>
      </c>
      <c r="B578" s="358"/>
      <c r="C578" s="358"/>
      <c r="D578" s="357" t="str" cm="1">
        <f t="array" ref="D578">IF(H578=0,"",A578 &amp; " " &amp; INDEX($C$22:C578,ROW(D578)-H578-21) &amp; "-" &amp; C578)</f>
        <v>56.6 -</v>
      </c>
      <c r="G578" s="357">
        <f t="shared" si="29"/>
        <v>56</v>
      </c>
      <c r="H578" s="357">
        <f t="shared" si="28"/>
        <v>6</v>
      </c>
    </row>
    <row r="579" spans="1:8">
      <c r="A579" s="360" t="str">
        <f t="shared" si="27"/>
        <v>56.7</v>
      </c>
      <c r="B579" s="358"/>
      <c r="C579" s="358"/>
      <c r="D579" s="357" t="str" cm="1">
        <f t="array" ref="D579">IF(H579=0,"",A579 &amp; " " &amp; INDEX($C$22:C579,ROW(D579)-H579-21) &amp; "-" &amp; C579)</f>
        <v>56.7 -</v>
      </c>
      <c r="G579" s="357">
        <f t="shared" si="29"/>
        <v>56</v>
      </c>
      <c r="H579" s="357">
        <f t="shared" si="28"/>
        <v>7</v>
      </c>
    </row>
    <row r="580" spans="1:8">
      <c r="A580" s="360" t="str">
        <f t="shared" si="27"/>
        <v>56.8</v>
      </c>
      <c r="B580" s="358"/>
      <c r="C580" s="358"/>
      <c r="D580" s="357" t="str" cm="1">
        <f t="array" ref="D580">IF(H580=0,"",A580 &amp; " " &amp; INDEX($C$22:C580,ROW(D580)-H580-21) &amp; "-" &amp; C580)</f>
        <v>56.8 -</v>
      </c>
      <c r="G580" s="357">
        <f t="shared" si="29"/>
        <v>56</v>
      </c>
      <c r="H580" s="357">
        <f t="shared" si="28"/>
        <v>8</v>
      </c>
    </row>
    <row r="581" spans="1:8">
      <c r="A581" s="360" t="str">
        <f t="shared" si="27"/>
        <v>56.9</v>
      </c>
      <c r="B581" s="358"/>
      <c r="C581" s="358"/>
      <c r="D581" s="357" t="str" cm="1">
        <f t="array" ref="D581">IF(H581=0,"",A581 &amp; " " &amp; INDEX($C$22:C581,ROW(D581)-H581-21) &amp; "-" &amp; C581)</f>
        <v>56.9 -</v>
      </c>
      <c r="G581" s="357">
        <f t="shared" si="29"/>
        <v>56</v>
      </c>
      <c r="H581" s="357">
        <f t="shared" si="28"/>
        <v>9</v>
      </c>
    </row>
    <row r="582" spans="1:8">
      <c r="A582" s="360" t="str">
        <f t="shared" si="27"/>
        <v>57.0</v>
      </c>
      <c r="B582" s="358"/>
      <c r="C582" s="358"/>
      <c r="D582" s="357" t="str" cm="1">
        <f t="array" ref="D582">IF(H582=0,"",A582 &amp; " " &amp; INDEX($C$22:C582,ROW(D582)-H582-21) &amp; "-" &amp; C582)</f>
        <v/>
      </c>
      <c r="G582" s="357">
        <f t="shared" si="29"/>
        <v>57</v>
      </c>
      <c r="H582" s="357">
        <f t="shared" si="28"/>
        <v>0</v>
      </c>
    </row>
    <row r="583" spans="1:8">
      <c r="A583" s="360" t="str">
        <f t="shared" si="27"/>
        <v>57.1</v>
      </c>
      <c r="B583" s="358"/>
      <c r="C583" s="358"/>
      <c r="D583" s="357" t="str" cm="1">
        <f t="array" ref="D583">IF(H583=0,"",A583 &amp; " " &amp; INDEX($C$22:C583,ROW(D583)-H583-21) &amp; "-" &amp; C583)</f>
        <v>57.1 -</v>
      </c>
      <c r="G583" s="357">
        <f t="shared" si="29"/>
        <v>57</v>
      </c>
      <c r="H583" s="357">
        <f t="shared" si="28"/>
        <v>1</v>
      </c>
    </row>
    <row r="584" spans="1:8">
      <c r="A584" s="360" t="str">
        <f t="shared" si="27"/>
        <v>57.2</v>
      </c>
      <c r="B584" s="358"/>
      <c r="C584" s="358"/>
      <c r="D584" s="357" t="str" cm="1">
        <f t="array" ref="D584">IF(H584=0,"",A584 &amp; " " &amp; INDEX($C$22:C584,ROW(D584)-H584-21) &amp; "-" &amp; C584)</f>
        <v>57.2 -</v>
      </c>
      <c r="G584" s="357">
        <f t="shared" si="29"/>
        <v>57</v>
      </c>
      <c r="H584" s="357">
        <f t="shared" si="28"/>
        <v>2</v>
      </c>
    </row>
    <row r="585" spans="1:8">
      <c r="A585" s="360" t="str">
        <f t="shared" si="27"/>
        <v>57.3</v>
      </c>
      <c r="B585" s="358"/>
      <c r="C585" s="358"/>
      <c r="D585" s="357" t="str" cm="1">
        <f t="array" ref="D585">IF(H585=0,"",A585 &amp; " " &amp; INDEX($C$22:C585,ROW(D585)-H585-21) &amp; "-" &amp; C585)</f>
        <v>57.3 -</v>
      </c>
      <c r="G585" s="357">
        <f t="shared" si="29"/>
        <v>57</v>
      </c>
      <c r="H585" s="357">
        <f t="shared" si="28"/>
        <v>3</v>
      </c>
    </row>
    <row r="586" spans="1:8">
      <c r="A586" s="360" t="str">
        <f t="shared" si="27"/>
        <v>57.4</v>
      </c>
      <c r="B586" s="358"/>
      <c r="C586" s="358"/>
      <c r="D586" s="357" t="str" cm="1">
        <f t="array" ref="D586">IF(H586=0,"",A586 &amp; " " &amp; INDEX($C$22:C586,ROW(D586)-H586-21) &amp; "-" &amp; C586)</f>
        <v>57.4 -</v>
      </c>
      <c r="G586" s="357">
        <f t="shared" si="29"/>
        <v>57</v>
      </c>
      <c r="H586" s="357">
        <f t="shared" si="28"/>
        <v>4</v>
      </c>
    </row>
    <row r="587" spans="1:8">
      <c r="A587" s="360" t="str">
        <f t="shared" si="27"/>
        <v>57.5</v>
      </c>
      <c r="B587" s="358"/>
      <c r="C587" s="358"/>
      <c r="D587" s="357" t="str" cm="1">
        <f t="array" ref="D587">IF(H587=0,"",A587 &amp; " " &amp; INDEX($C$22:C587,ROW(D587)-H587-21) &amp; "-" &amp; C587)</f>
        <v>57.5 -</v>
      </c>
      <c r="G587" s="357">
        <f t="shared" si="29"/>
        <v>57</v>
      </c>
      <c r="H587" s="357">
        <f t="shared" si="28"/>
        <v>5</v>
      </c>
    </row>
    <row r="588" spans="1:8">
      <c r="A588" s="360" t="str">
        <f t="shared" si="27"/>
        <v>57.6</v>
      </c>
      <c r="B588" s="358"/>
      <c r="C588" s="358"/>
      <c r="D588" s="357" t="str" cm="1">
        <f t="array" ref="D588">IF(H588=0,"",A588 &amp; " " &amp; INDEX($C$22:C588,ROW(D588)-H588-21) &amp; "-" &amp; C588)</f>
        <v>57.6 -</v>
      </c>
      <c r="G588" s="357">
        <f t="shared" si="29"/>
        <v>57</v>
      </c>
      <c r="H588" s="357">
        <f t="shared" si="28"/>
        <v>6</v>
      </c>
    </row>
    <row r="589" spans="1:8">
      <c r="A589" s="360" t="str">
        <f t="shared" si="27"/>
        <v>57.7</v>
      </c>
      <c r="B589" s="358"/>
      <c r="C589" s="358"/>
      <c r="D589" s="357" t="str" cm="1">
        <f t="array" ref="D589">IF(H589=0,"",A589 &amp; " " &amp; INDEX($C$22:C589,ROW(D589)-H589-21) &amp; "-" &amp; C589)</f>
        <v>57.7 -</v>
      </c>
      <c r="G589" s="357">
        <f t="shared" si="29"/>
        <v>57</v>
      </c>
      <c r="H589" s="357">
        <f t="shared" si="28"/>
        <v>7</v>
      </c>
    </row>
    <row r="590" spans="1:8">
      <c r="A590" s="360" t="str">
        <f t="shared" si="27"/>
        <v>57.8</v>
      </c>
      <c r="B590" s="358"/>
      <c r="C590" s="358"/>
      <c r="D590" s="357" t="str" cm="1">
        <f t="array" ref="D590">IF(H590=0,"",A590 &amp; " " &amp; INDEX($C$22:C590,ROW(D590)-H590-21) &amp; "-" &amp; C590)</f>
        <v>57.8 -</v>
      </c>
      <c r="G590" s="357">
        <f t="shared" si="29"/>
        <v>57</v>
      </c>
      <c r="H590" s="357">
        <f t="shared" si="28"/>
        <v>8</v>
      </c>
    </row>
    <row r="591" spans="1:8">
      <c r="A591" s="360" t="str">
        <f t="shared" si="27"/>
        <v>57.9</v>
      </c>
      <c r="B591" s="358"/>
      <c r="C591" s="358"/>
      <c r="D591" s="357" t="str" cm="1">
        <f t="array" ref="D591">IF(H591=0,"",A591 &amp; " " &amp; INDEX($C$22:C591,ROW(D591)-H591-21) &amp; "-" &amp; C591)</f>
        <v>57.9 -</v>
      </c>
      <c r="G591" s="357">
        <f t="shared" si="29"/>
        <v>57</v>
      </c>
      <c r="H591" s="357">
        <f t="shared" si="28"/>
        <v>9</v>
      </c>
    </row>
    <row r="592" spans="1:8">
      <c r="A592" s="360" t="str">
        <f t="shared" si="27"/>
        <v>58.0</v>
      </c>
      <c r="B592" s="358"/>
      <c r="C592" s="358"/>
      <c r="D592" s="357" t="str" cm="1">
        <f t="array" ref="D592">IF(H592=0,"",A592 &amp; " " &amp; INDEX($C$22:C592,ROW(D592)-H592-21) &amp; "-" &amp; C592)</f>
        <v/>
      </c>
      <c r="G592" s="357">
        <f t="shared" si="29"/>
        <v>58</v>
      </c>
      <c r="H592" s="357">
        <f t="shared" si="28"/>
        <v>0</v>
      </c>
    </row>
    <row r="593" spans="1:8">
      <c r="A593" s="360" t="str">
        <f t="shared" si="27"/>
        <v>58.1</v>
      </c>
      <c r="B593" s="358"/>
      <c r="C593" s="358"/>
      <c r="D593" s="357" t="str" cm="1">
        <f t="array" ref="D593">IF(H593=0,"",A593 &amp; " " &amp; INDEX($C$22:C593,ROW(D593)-H593-21) &amp; "-" &amp; C593)</f>
        <v>58.1 -</v>
      </c>
      <c r="G593" s="357">
        <f t="shared" si="29"/>
        <v>58</v>
      </c>
      <c r="H593" s="357">
        <f t="shared" si="28"/>
        <v>1</v>
      </c>
    </row>
    <row r="594" spans="1:8">
      <c r="A594" s="360" t="str">
        <f t="shared" si="27"/>
        <v>58.2</v>
      </c>
      <c r="B594" s="358"/>
      <c r="C594" s="358"/>
      <c r="D594" s="357" t="str" cm="1">
        <f t="array" ref="D594">IF(H594=0,"",A594 &amp; " " &amp; INDEX($C$22:C594,ROW(D594)-H594-21) &amp; "-" &amp; C594)</f>
        <v>58.2 -</v>
      </c>
      <c r="G594" s="357">
        <f t="shared" si="29"/>
        <v>58</v>
      </c>
      <c r="H594" s="357">
        <f t="shared" si="28"/>
        <v>2</v>
      </c>
    </row>
    <row r="595" spans="1:8">
      <c r="A595" s="360" t="str">
        <f t="shared" si="27"/>
        <v>58.3</v>
      </c>
      <c r="B595" s="358"/>
      <c r="C595" s="358"/>
      <c r="D595" s="357" t="str" cm="1">
        <f t="array" ref="D595">IF(H595=0,"",A595 &amp; " " &amp; INDEX($C$22:C595,ROW(D595)-H595-21) &amp; "-" &amp; C595)</f>
        <v>58.3 -</v>
      </c>
      <c r="G595" s="357">
        <f t="shared" si="29"/>
        <v>58</v>
      </c>
      <c r="H595" s="357">
        <f t="shared" si="28"/>
        <v>3</v>
      </c>
    </row>
    <row r="596" spans="1:8">
      <c r="A596" s="360" t="str">
        <f t="shared" si="27"/>
        <v>58.4</v>
      </c>
      <c r="B596" s="358"/>
      <c r="C596" s="358"/>
      <c r="D596" s="357" t="str" cm="1">
        <f t="array" ref="D596">IF(H596=0,"",A596 &amp; " " &amp; INDEX($C$22:C596,ROW(D596)-H596-21) &amp; "-" &amp; C596)</f>
        <v>58.4 -</v>
      </c>
      <c r="G596" s="357">
        <f t="shared" si="29"/>
        <v>58</v>
      </c>
      <c r="H596" s="357">
        <f t="shared" si="28"/>
        <v>4</v>
      </c>
    </row>
    <row r="597" spans="1:8">
      <c r="A597" s="360" t="str">
        <f t="shared" si="27"/>
        <v>58.5</v>
      </c>
      <c r="B597" s="358"/>
      <c r="C597" s="358"/>
      <c r="D597" s="357" t="str" cm="1">
        <f t="array" ref="D597">IF(H597=0,"",A597 &amp; " " &amp; INDEX($C$22:C597,ROW(D597)-H597-21) &amp; "-" &amp; C597)</f>
        <v>58.5 -</v>
      </c>
      <c r="G597" s="357">
        <f t="shared" si="29"/>
        <v>58</v>
      </c>
      <c r="H597" s="357">
        <f t="shared" si="28"/>
        <v>5</v>
      </c>
    </row>
    <row r="598" spans="1:8">
      <c r="A598" s="360" t="str">
        <f t="shared" si="27"/>
        <v>58.6</v>
      </c>
      <c r="B598" s="358"/>
      <c r="C598" s="358"/>
      <c r="D598" s="357" t="str" cm="1">
        <f t="array" ref="D598">IF(H598=0,"",A598 &amp; " " &amp; INDEX($C$22:C598,ROW(D598)-H598-21) &amp; "-" &amp; C598)</f>
        <v>58.6 -</v>
      </c>
      <c r="G598" s="357">
        <f t="shared" si="29"/>
        <v>58</v>
      </c>
      <c r="H598" s="357">
        <f t="shared" si="28"/>
        <v>6</v>
      </c>
    </row>
    <row r="599" spans="1:8">
      <c r="A599" s="360" t="str">
        <f t="shared" ref="A599:A662" si="30">$G599&amp;"."&amp;$H599</f>
        <v>58.7</v>
      </c>
      <c r="B599" s="358"/>
      <c r="C599" s="358"/>
      <c r="D599" s="357" t="str" cm="1">
        <f t="array" ref="D599">IF(H599=0,"",A599 &amp; " " &amp; INDEX($C$22:C599,ROW(D599)-H599-21) &amp; "-" &amp; C599)</f>
        <v>58.7 -</v>
      </c>
      <c r="G599" s="357">
        <f t="shared" si="29"/>
        <v>58</v>
      </c>
      <c r="H599" s="357">
        <f t="shared" ref="H599:H662" si="31">IF(H598=9,0,H598+1)</f>
        <v>7</v>
      </c>
    </row>
    <row r="600" spans="1:8">
      <c r="A600" s="360" t="str">
        <f t="shared" si="30"/>
        <v>58.8</v>
      </c>
      <c r="B600" s="358"/>
      <c r="C600" s="358"/>
      <c r="D600" s="357" t="str" cm="1">
        <f t="array" ref="D600">IF(H600=0,"",A600 &amp; " " &amp; INDEX($C$22:C600,ROW(D600)-H600-21) &amp; "-" &amp; C600)</f>
        <v>58.8 -</v>
      </c>
      <c r="G600" s="357">
        <f t="shared" si="29"/>
        <v>58</v>
      </c>
      <c r="H600" s="357">
        <f t="shared" si="31"/>
        <v>8</v>
      </c>
    </row>
    <row r="601" spans="1:8">
      <c r="A601" s="360" t="str">
        <f t="shared" si="30"/>
        <v>58.9</v>
      </c>
      <c r="B601" s="358"/>
      <c r="C601" s="358"/>
      <c r="D601" s="357" t="str" cm="1">
        <f t="array" ref="D601">IF(H601=0,"",A601 &amp; " " &amp; INDEX($C$22:C601,ROW(D601)-H601-21) &amp; "-" &amp; C601)</f>
        <v>58.9 -</v>
      </c>
      <c r="G601" s="357">
        <f t="shared" si="29"/>
        <v>58</v>
      </c>
      <c r="H601" s="357">
        <f t="shared" si="31"/>
        <v>9</v>
      </c>
    </row>
    <row r="602" spans="1:8">
      <c r="A602" s="360" t="str">
        <f t="shared" si="30"/>
        <v>59.0</v>
      </c>
      <c r="B602" s="358"/>
      <c r="C602" s="358"/>
      <c r="D602" s="357" t="str" cm="1">
        <f t="array" ref="D602">IF(H602=0,"",A602 &amp; " " &amp; INDEX($C$22:C602,ROW(D602)-H602-21) &amp; "-" &amp; C602)</f>
        <v/>
      </c>
      <c r="G602" s="357">
        <f t="shared" si="29"/>
        <v>59</v>
      </c>
      <c r="H602" s="357">
        <f t="shared" si="31"/>
        <v>0</v>
      </c>
    </row>
    <row r="603" spans="1:8">
      <c r="A603" s="360" t="str">
        <f t="shared" si="30"/>
        <v>59.1</v>
      </c>
      <c r="B603" s="358"/>
      <c r="C603" s="358"/>
      <c r="D603" s="357" t="str" cm="1">
        <f t="array" ref="D603">IF(H603=0,"",A603 &amp; " " &amp; INDEX($C$22:C603,ROW(D603)-H603-21) &amp; "-" &amp; C603)</f>
        <v>59.1 -</v>
      </c>
      <c r="G603" s="357">
        <f t="shared" si="29"/>
        <v>59</v>
      </c>
      <c r="H603" s="357">
        <f t="shared" si="31"/>
        <v>1</v>
      </c>
    </row>
    <row r="604" spans="1:8">
      <c r="A604" s="360" t="str">
        <f t="shared" si="30"/>
        <v>59.2</v>
      </c>
      <c r="B604" s="358"/>
      <c r="C604" s="358"/>
      <c r="D604" s="357" t="str" cm="1">
        <f t="array" ref="D604">IF(H604=0,"",A604 &amp; " " &amp; INDEX($C$22:C604,ROW(D604)-H604-21) &amp; "-" &amp; C604)</f>
        <v>59.2 -</v>
      </c>
      <c r="G604" s="357">
        <f t="shared" si="29"/>
        <v>59</v>
      </c>
      <c r="H604" s="357">
        <f t="shared" si="31"/>
        <v>2</v>
      </c>
    </row>
    <row r="605" spans="1:8">
      <c r="A605" s="360" t="str">
        <f t="shared" si="30"/>
        <v>59.3</v>
      </c>
      <c r="B605" s="358"/>
      <c r="C605" s="358"/>
      <c r="D605" s="357" t="str" cm="1">
        <f t="array" ref="D605">IF(H605=0,"",A605 &amp; " " &amp; INDEX($C$22:C605,ROW(D605)-H605-21) &amp; "-" &amp; C605)</f>
        <v>59.3 -</v>
      </c>
      <c r="G605" s="357">
        <f t="shared" si="29"/>
        <v>59</v>
      </c>
      <c r="H605" s="357">
        <f t="shared" si="31"/>
        <v>3</v>
      </c>
    </row>
    <row r="606" spans="1:8">
      <c r="A606" s="360" t="str">
        <f t="shared" si="30"/>
        <v>59.4</v>
      </c>
      <c r="B606" s="358"/>
      <c r="C606" s="358"/>
      <c r="D606" s="357" t="str" cm="1">
        <f t="array" ref="D606">IF(H606=0,"",A606 &amp; " " &amp; INDEX($C$22:C606,ROW(D606)-H606-21) &amp; "-" &amp; C606)</f>
        <v>59.4 -</v>
      </c>
      <c r="G606" s="357">
        <f t="shared" si="29"/>
        <v>59</v>
      </c>
      <c r="H606" s="357">
        <f t="shared" si="31"/>
        <v>4</v>
      </c>
    </row>
    <row r="607" spans="1:8">
      <c r="A607" s="360" t="str">
        <f t="shared" si="30"/>
        <v>59.5</v>
      </c>
      <c r="B607" s="358"/>
      <c r="C607" s="358"/>
      <c r="D607" s="357" t="str" cm="1">
        <f t="array" ref="D607">IF(H607=0,"",A607 &amp; " " &amp; INDEX($C$22:C607,ROW(D607)-H607-21) &amp; "-" &amp; C607)</f>
        <v>59.5 -</v>
      </c>
      <c r="G607" s="357">
        <f t="shared" si="29"/>
        <v>59</v>
      </c>
      <c r="H607" s="357">
        <f t="shared" si="31"/>
        <v>5</v>
      </c>
    </row>
    <row r="608" spans="1:8">
      <c r="A608" s="360" t="str">
        <f t="shared" si="30"/>
        <v>59.6</v>
      </c>
      <c r="B608" s="358"/>
      <c r="C608" s="358"/>
      <c r="D608" s="357" t="str" cm="1">
        <f t="array" ref="D608">IF(H608=0,"",A608 &amp; " " &amp; INDEX($C$22:C608,ROW(D608)-H608-21) &amp; "-" &amp; C608)</f>
        <v>59.6 -</v>
      </c>
      <c r="G608" s="357">
        <f t="shared" si="29"/>
        <v>59</v>
      </c>
      <c r="H608" s="357">
        <f t="shared" si="31"/>
        <v>6</v>
      </c>
    </row>
    <row r="609" spans="1:8">
      <c r="A609" s="360" t="str">
        <f t="shared" si="30"/>
        <v>59.7</v>
      </c>
      <c r="B609" s="358"/>
      <c r="C609" s="358"/>
      <c r="D609" s="357" t="str" cm="1">
        <f t="array" ref="D609">IF(H609=0,"",A609 &amp; " " &amp; INDEX($C$22:C609,ROW(D609)-H609-21) &amp; "-" &amp; C609)</f>
        <v>59.7 -</v>
      </c>
      <c r="G609" s="357">
        <f t="shared" ref="G609:G672" si="32">IF(H609=0,G608+1,G608)</f>
        <v>59</v>
      </c>
      <c r="H609" s="357">
        <f t="shared" si="31"/>
        <v>7</v>
      </c>
    </row>
    <row r="610" spans="1:8">
      <c r="A610" s="360" t="str">
        <f t="shared" si="30"/>
        <v>59.8</v>
      </c>
      <c r="B610" s="358"/>
      <c r="C610" s="358"/>
      <c r="D610" s="357" t="str" cm="1">
        <f t="array" ref="D610">IF(H610=0,"",A610 &amp; " " &amp; INDEX($C$22:C610,ROW(D610)-H610-21) &amp; "-" &amp; C610)</f>
        <v>59.8 -</v>
      </c>
      <c r="G610" s="357">
        <f t="shared" si="32"/>
        <v>59</v>
      </c>
      <c r="H610" s="357">
        <f t="shared" si="31"/>
        <v>8</v>
      </c>
    </row>
    <row r="611" spans="1:8">
      <c r="A611" s="360" t="str">
        <f t="shared" si="30"/>
        <v>59.9</v>
      </c>
      <c r="B611" s="358"/>
      <c r="C611" s="358"/>
      <c r="D611" s="357" t="str" cm="1">
        <f t="array" ref="D611">IF(H611=0,"",A611 &amp; " " &amp; INDEX($C$22:C611,ROW(D611)-H611-21) &amp; "-" &amp; C611)</f>
        <v>59.9 -</v>
      </c>
      <c r="G611" s="357">
        <f t="shared" si="32"/>
        <v>59</v>
      </c>
      <c r="H611" s="357">
        <f t="shared" si="31"/>
        <v>9</v>
      </c>
    </row>
    <row r="612" spans="1:8">
      <c r="A612" s="360" t="str">
        <f t="shared" si="30"/>
        <v>60.0</v>
      </c>
      <c r="B612" s="358"/>
      <c r="C612" s="358"/>
      <c r="D612" s="357" t="str" cm="1">
        <f t="array" ref="D612">IF(H612=0,"",A612 &amp; " " &amp; INDEX($C$22:C612,ROW(D612)-H612-21) &amp; "-" &amp; C612)</f>
        <v/>
      </c>
      <c r="G612" s="357">
        <f t="shared" si="32"/>
        <v>60</v>
      </c>
      <c r="H612" s="357">
        <f t="shared" si="31"/>
        <v>0</v>
      </c>
    </row>
    <row r="613" spans="1:8">
      <c r="A613" s="360" t="str">
        <f t="shared" si="30"/>
        <v>60.1</v>
      </c>
      <c r="B613" s="358"/>
      <c r="C613" s="358"/>
      <c r="D613" s="357" t="str" cm="1">
        <f t="array" ref="D613">IF(H613=0,"",A613 &amp; " " &amp; INDEX($C$22:C613,ROW(D613)-H613-21) &amp; "-" &amp; C613)</f>
        <v>60.1 -</v>
      </c>
      <c r="G613" s="357">
        <f t="shared" si="32"/>
        <v>60</v>
      </c>
      <c r="H613" s="357">
        <f t="shared" si="31"/>
        <v>1</v>
      </c>
    </row>
    <row r="614" spans="1:8">
      <c r="A614" s="360" t="str">
        <f t="shared" si="30"/>
        <v>60.2</v>
      </c>
      <c r="B614" s="358"/>
      <c r="C614" s="358"/>
      <c r="D614" s="357" t="str" cm="1">
        <f t="array" ref="D614">IF(H614=0,"",A614 &amp; " " &amp; INDEX($C$22:C614,ROW(D614)-H614-21) &amp; "-" &amp; C614)</f>
        <v>60.2 -</v>
      </c>
      <c r="G614" s="357">
        <f t="shared" si="32"/>
        <v>60</v>
      </c>
      <c r="H614" s="357">
        <f t="shared" si="31"/>
        <v>2</v>
      </c>
    </row>
    <row r="615" spans="1:8">
      <c r="A615" s="360" t="str">
        <f t="shared" si="30"/>
        <v>60.3</v>
      </c>
      <c r="B615" s="358"/>
      <c r="C615" s="358"/>
      <c r="D615" s="357" t="str" cm="1">
        <f t="array" ref="D615">IF(H615=0,"",A615 &amp; " " &amp; INDEX($C$22:C615,ROW(D615)-H615-21) &amp; "-" &amp; C615)</f>
        <v>60.3 -</v>
      </c>
      <c r="G615" s="357">
        <f t="shared" si="32"/>
        <v>60</v>
      </c>
      <c r="H615" s="357">
        <f t="shared" si="31"/>
        <v>3</v>
      </c>
    </row>
    <row r="616" spans="1:8">
      <c r="A616" s="360" t="str">
        <f t="shared" si="30"/>
        <v>60.4</v>
      </c>
      <c r="B616" s="358"/>
      <c r="C616" s="358"/>
      <c r="D616" s="357" t="str" cm="1">
        <f t="array" ref="D616">IF(H616=0,"",A616 &amp; " " &amp; INDEX($C$22:C616,ROW(D616)-H616-21) &amp; "-" &amp; C616)</f>
        <v>60.4 -</v>
      </c>
      <c r="G616" s="357">
        <f t="shared" si="32"/>
        <v>60</v>
      </c>
      <c r="H616" s="357">
        <f t="shared" si="31"/>
        <v>4</v>
      </c>
    </row>
    <row r="617" spans="1:8">
      <c r="A617" s="360" t="str">
        <f t="shared" si="30"/>
        <v>60.5</v>
      </c>
      <c r="B617" s="358"/>
      <c r="C617" s="358"/>
      <c r="D617" s="357" t="str" cm="1">
        <f t="array" ref="D617">IF(H617=0,"",A617 &amp; " " &amp; INDEX($C$22:C617,ROW(D617)-H617-21) &amp; "-" &amp; C617)</f>
        <v>60.5 -</v>
      </c>
      <c r="G617" s="357">
        <f t="shared" si="32"/>
        <v>60</v>
      </c>
      <c r="H617" s="357">
        <f t="shared" si="31"/>
        <v>5</v>
      </c>
    </row>
    <row r="618" spans="1:8">
      <c r="A618" s="360" t="str">
        <f t="shared" si="30"/>
        <v>60.6</v>
      </c>
      <c r="B618" s="358"/>
      <c r="C618" s="358"/>
      <c r="D618" s="357" t="str" cm="1">
        <f t="array" ref="D618">IF(H618=0,"",A618 &amp; " " &amp; INDEX($C$22:C618,ROW(D618)-H618-21) &amp; "-" &amp; C618)</f>
        <v>60.6 -</v>
      </c>
      <c r="G618" s="357">
        <f t="shared" si="32"/>
        <v>60</v>
      </c>
      <c r="H618" s="357">
        <f t="shared" si="31"/>
        <v>6</v>
      </c>
    </row>
    <row r="619" spans="1:8">
      <c r="A619" s="360" t="str">
        <f t="shared" si="30"/>
        <v>60.7</v>
      </c>
      <c r="B619" s="358"/>
      <c r="C619" s="358"/>
      <c r="D619" s="357" t="str" cm="1">
        <f t="array" ref="D619">IF(H619=0,"",A619 &amp; " " &amp; INDEX($C$22:C619,ROW(D619)-H619-21) &amp; "-" &amp; C619)</f>
        <v>60.7 -</v>
      </c>
      <c r="G619" s="357">
        <f t="shared" si="32"/>
        <v>60</v>
      </c>
      <c r="H619" s="357">
        <f t="shared" si="31"/>
        <v>7</v>
      </c>
    </row>
    <row r="620" spans="1:8">
      <c r="A620" s="360" t="str">
        <f t="shared" si="30"/>
        <v>60.8</v>
      </c>
      <c r="B620" s="358"/>
      <c r="C620" s="358"/>
      <c r="D620" s="357" t="str" cm="1">
        <f t="array" ref="D620">IF(H620=0,"",A620 &amp; " " &amp; INDEX($C$22:C620,ROW(D620)-H620-21) &amp; "-" &amp; C620)</f>
        <v>60.8 -</v>
      </c>
      <c r="G620" s="357">
        <f t="shared" si="32"/>
        <v>60</v>
      </c>
      <c r="H620" s="357">
        <f t="shared" si="31"/>
        <v>8</v>
      </c>
    </row>
    <row r="621" spans="1:8">
      <c r="A621" s="360" t="str">
        <f t="shared" si="30"/>
        <v>60.9</v>
      </c>
      <c r="B621" s="358"/>
      <c r="C621" s="358"/>
      <c r="D621" s="357" t="str" cm="1">
        <f t="array" ref="D621">IF(H621=0,"",A621 &amp; " " &amp; INDEX($C$22:C621,ROW(D621)-H621-21) &amp; "-" &amp; C621)</f>
        <v>60.9 -</v>
      </c>
      <c r="G621" s="357">
        <f t="shared" si="32"/>
        <v>60</v>
      </c>
      <c r="H621" s="357">
        <f t="shared" si="31"/>
        <v>9</v>
      </c>
    </row>
    <row r="622" spans="1:8">
      <c r="A622" s="360" t="str">
        <f t="shared" si="30"/>
        <v>61.0</v>
      </c>
      <c r="B622" s="358"/>
      <c r="C622" s="358"/>
      <c r="D622" s="357" t="str" cm="1">
        <f t="array" ref="D622">IF(H622=0,"",A622 &amp; " " &amp; INDEX($C$22:C622,ROW(D622)-H622-21) &amp; "-" &amp; C622)</f>
        <v/>
      </c>
      <c r="G622" s="357">
        <f t="shared" si="32"/>
        <v>61</v>
      </c>
      <c r="H622" s="357">
        <f t="shared" si="31"/>
        <v>0</v>
      </c>
    </row>
    <row r="623" spans="1:8">
      <c r="A623" s="360" t="str">
        <f t="shared" si="30"/>
        <v>61.1</v>
      </c>
      <c r="B623" s="358"/>
      <c r="C623" s="358"/>
      <c r="D623" s="357" t="str" cm="1">
        <f t="array" ref="D623">IF(H623=0,"",A623 &amp; " " &amp; INDEX($C$22:C623,ROW(D623)-H623-21) &amp; "-" &amp; C623)</f>
        <v>61.1 -</v>
      </c>
      <c r="G623" s="357">
        <f t="shared" si="32"/>
        <v>61</v>
      </c>
      <c r="H623" s="357">
        <f t="shared" si="31"/>
        <v>1</v>
      </c>
    </row>
    <row r="624" spans="1:8">
      <c r="A624" s="360" t="str">
        <f t="shared" si="30"/>
        <v>61.2</v>
      </c>
      <c r="B624" s="358"/>
      <c r="C624" s="358"/>
      <c r="D624" s="357" t="str" cm="1">
        <f t="array" ref="D624">IF(H624=0,"",A624 &amp; " " &amp; INDEX($C$22:C624,ROW(D624)-H624-21) &amp; "-" &amp; C624)</f>
        <v>61.2 -</v>
      </c>
      <c r="G624" s="357">
        <f t="shared" si="32"/>
        <v>61</v>
      </c>
      <c r="H624" s="357">
        <f t="shared" si="31"/>
        <v>2</v>
      </c>
    </row>
    <row r="625" spans="1:8">
      <c r="A625" s="360" t="str">
        <f t="shared" si="30"/>
        <v>61.3</v>
      </c>
      <c r="B625" s="358"/>
      <c r="C625" s="358"/>
      <c r="D625" s="357" t="str" cm="1">
        <f t="array" ref="D625">IF(H625=0,"",A625 &amp; " " &amp; INDEX($C$22:C625,ROW(D625)-H625-21) &amp; "-" &amp; C625)</f>
        <v>61.3 -</v>
      </c>
      <c r="G625" s="357">
        <f t="shared" si="32"/>
        <v>61</v>
      </c>
      <c r="H625" s="357">
        <f t="shared" si="31"/>
        <v>3</v>
      </c>
    </row>
    <row r="626" spans="1:8">
      <c r="A626" s="360" t="str">
        <f t="shared" si="30"/>
        <v>61.4</v>
      </c>
      <c r="B626" s="358"/>
      <c r="C626" s="358"/>
      <c r="D626" s="357" t="str" cm="1">
        <f t="array" ref="D626">IF(H626=0,"",A626 &amp; " " &amp; INDEX($C$22:C626,ROW(D626)-H626-21) &amp; "-" &amp; C626)</f>
        <v>61.4 -</v>
      </c>
      <c r="G626" s="357">
        <f t="shared" si="32"/>
        <v>61</v>
      </c>
      <c r="H626" s="357">
        <f t="shared" si="31"/>
        <v>4</v>
      </c>
    </row>
    <row r="627" spans="1:8">
      <c r="A627" s="360" t="str">
        <f t="shared" si="30"/>
        <v>61.5</v>
      </c>
      <c r="B627" s="358"/>
      <c r="C627" s="358"/>
      <c r="D627" s="357" t="str" cm="1">
        <f t="array" ref="D627">IF(H627=0,"",A627 &amp; " " &amp; INDEX($C$22:C627,ROW(D627)-H627-21) &amp; "-" &amp; C627)</f>
        <v>61.5 -</v>
      </c>
      <c r="G627" s="357">
        <f t="shared" si="32"/>
        <v>61</v>
      </c>
      <c r="H627" s="357">
        <f t="shared" si="31"/>
        <v>5</v>
      </c>
    </row>
    <row r="628" spans="1:8">
      <c r="A628" s="360" t="str">
        <f t="shared" si="30"/>
        <v>61.6</v>
      </c>
      <c r="B628" s="358"/>
      <c r="C628" s="358"/>
      <c r="D628" s="357" t="str" cm="1">
        <f t="array" ref="D628">IF(H628=0,"",A628 &amp; " " &amp; INDEX($C$22:C628,ROW(D628)-H628-21) &amp; "-" &amp; C628)</f>
        <v>61.6 -</v>
      </c>
      <c r="G628" s="357">
        <f t="shared" si="32"/>
        <v>61</v>
      </c>
      <c r="H628" s="357">
        <f t="shared" si="31"/>
        <v>6</v>
      </c>
    </row>
    <row r="629" spans="1:8">
      <c r="A629" s="360" t="str">
        <f t="shared" si="30"/>
        <v>61.7</v>
      </c>
      <c r="B629" s="358"/>
      <c r="C629" s="358"/>
      <c r="D629" s="357" t="str" cm="1">
        <f t="array" ref="D629">IF(H629=0,"",A629 &amp; " " &amp; INDEX($C$22:C629,ROW(D629)-H629-21) &amp; "-" &amp; C629)</f>
        <v>61.7 -</v>
      </c>
      <c r="G629" s="357">
        <f t="shared" si="32"/>
        <v>61</v>
      </c>
      <c r="H629" s="357">
        <f t="shared" si="31"/>
        <v>7</v>
      </c>
    </row>
    <row r="630" spans="1:8">
      <c r="A630" s="360" t="str">
        <f t="shared" si="30"/>
        <v>61.8</v>
      </c>
      <c r="B630" s="358"/>
      <c r="C630" s="358"/>
      <c r="D630" s="357" t="str" cm="1">
        <f t="array" ref="D630">IF(H630=0,"",A630 &amp; " " &amp; INDEX($C$22:C630,ROW(D630)-H630-21) &amp; "-" &amp; C630)</f>
        <v>61.8 -</v>
      </c>
      <c r="G630" s="357">
        <f t="shared" si="32"/>
        <v>61</v>
      </c>
      <c r="H630" s="357">
        <f t="shared" si="31"/>
        <v>8</v>
      </c>
    </row>
    <row r="631" spans="1:8">
      <c r="A631" s="360" t="str">
        <f t="shared" si="30"/>
        <v>61.9</v>
      </c>
      <c r="B631" s="358"/>
      <c r="C631" s="358"/>
      <c r="D631" s="357" t="str" cm="1">
        <f t="array" ref="D631">IF(H631=0,"",A631 &amp; " " &amp; INDEX($C$22:C631,ROW(D631)-H631-21) &amp; "-" &amp; C631)</f>
        <v>61.9 -</v>
      </c>
      <c r="G631" s="357">
        <f t="shared" si="32"/>
        <v>61</v>
      </c>
      <c r="H631" s="357">
        <f t="shared" si="31"/>
        <v>9</v>
      </c>
    </row>
    <row r="632" spans="1:8">
      <c r="A632" s="360" t="str">
        <f t="shared" si="30"/>
        <v>62.0</v>
      </c>
      <c r="B632" s="358"/>
      <c r="C632" s="358"/>
      <c r="D632" s="357" t="str" cm="1">
        <f t="array" ref="D632">IF(H632=0,"",A632 &amp; " " &amp; INDEX($C$22:C632,ROW(D632)-H632-21) &amp; "-" &amp; C632)</f>
        <v/>
      </c>
      <c r="G632" s="357">
        <f t="shared" si="32"/>
        <v>62</v>
      </c>
      <c r="H632" s="357">
        <f t="shared" si="31"/>
        <v>0</v>
      </c>
    </row>
    <row r="633" spans="1:8">
      <c r="A633" s="360" t="str">
        <f t="shared" si="30"/>
        <v>62.1</v>
      </c>
      <c r="B633" s="358"/>
      <c r="C633" s="358"/>
      <c r="D633" s="357" t="str" cm="1">
        <f t="array" ref="D633">IF(H633=0,"",A633 &amp; " " &amp; INDEX($C$22:C633,ROW(D633)-H633-21) &amp; "-" &amp; C633)</f>
        <v>62.1 -</v>
      </c>
      <c r="G633" s="357">
        <f t="shared" si="32"/>
        <v>62</v>
      </c>
      <c r="H633" s="357">
        <f t="shared" si="31"/>
        <v>1</v>
      </c>
    </row>
    <row r="634" spans="1:8">
      <c r="A634" s="360" t="str">
        <f t="shared" si="30"/>
        <v>62.2</v>
      </c>
      <c r="B634" s="358"/>
      <c r="C634" s="358"/>
      <c r="D634" s="357" t="str" cm="1">
        <f t="array" ref="D634">IF(H634=0,"",A634 &amp; " " &amp; INDEX($C$22:C634,ROW(D634)-H634-21) &amp; "-" &amp; C634)</f>
        <v>62.2 -</v>
      </c>
      <c r="G634" s="357">
        <f t="shared" si="32"/>
        <v>62</v>
      </c>
      <c r="H634" s="357">
        <f t="shared" si="31"/>
        <v>2</v>
      </c>
    </row>
    <row r="635" spans="1:8">
      <c r="A635" s="360" t="str">
        <f t="shared" si="30"/>
        <v>62.3</v>
      </c>
      <c r="B635" s="358"/>
      <c r="C635" s="358"/>
      <c r="D635" s="357" t="str" cm="1">
        <f t="array" ref="D635">IF(H635=0,"",A635 &amp; " " &amp; INDEX($C$22:C635,ROW(D635)-H635-21) &amp; "-" &amp; C635)</f>
        <v>62.3 -</v>
      </c>
      <c r="G635" s="357">
        <f t="shared" si="32"/>
        <v>62</v>
      </c>
      <c r="H635" s="357">
        <f t="shared" si="31"/>
        <v>3</v>
      </c>
    </row>
    <row r="636" spans="1:8">
      <c r="A636" s="360" t="str">
        <f t="shared" si="30"/>
        <v>62.4</v>
      </c>
      <c r="B636" s="358"/>
      <c r="C636" s="358"/>
      <c r="D636" s="357" t="str" cm="1">
        <f t="array" ref="D636">IF(H636=0,"",A636 &amp; " " &amp; INDEX($C$22:C636,ROW(D636)-H636-21) &amp; "-" &amp; C636)</f>
        <v>62.4 -</v>
      </c>
      <c r="G636" s="357">
        <f t="shared" si="32"/>
        <v>62</v>
      </c>
      <c r="H636" s="357">
        <f t="shared" si="31"/>
        <v>4</v>
      </c>
    </row>
    <row r="637" spans="1:8">
      <c r="A637" s="360" t="str">
        <f t="shared" si="30"/>
        <v>62.5</v>
      </c>
      <c r="B637" s="358"/>
      <c r="C637" s="358"/>
      <c r="D637" s="357" t="str" cm="1">
        <f t="array" ref="D637">IF(H637=0,"",A637 &amp; " " &amp; INDEX($C$22:C637,ROW(D637)-H637-21) &amp; "-" &amp; C637)</f>
        <v>62.5 -</v>
      </c>
      <c r="G637" s="357">
        <f t="shared" si="32"/>
        <v>62</v>
      </c>
      <c r="H637" s="357">
        <f t="shared" si="31"/>
        <v>5</v>
      </c>
    </row>
    <row r="638" spans="1:8">
      <c r="A638" s="360" t="str">
        <f t="shared" si="30"/>
        <v>62.6</v>
      </c>
      <c r="B638" s="358"/>
      <c r="C638" s="358"/>
      <c r="D638" s="357" t="str" cm="1">
        <f t="array" ref="D638">IF(H638=0,"",A638 &amp; " " &amp; INDEX($C$22:C638,ROW(D638)-H638-21) &amp; "-" &amp; C638)</f>
        <v>62.6 -</v>
      </c>
      <c r="G638" s="357">
        <f t="shared" si="32"/>
        <v>62</v>
      </c>
      <c r="H638" s="357">
        <f t="shared" si="31"/>
        <v>6</v>
      </c>
    </row>
    <row r="639" spans="1:8">
      <c r="A639" s="360" t="str">
        <f t="shared" si="30"/>
        <v>62.7</v>
      </c>
      <c r="B639" s="358"/>
      <c r="C639" s="358"/>
      <c r="D639" s="357" t="str" cm="1">
        <f t="array" ref="D639">IF(H639=0,"",A639 &amp; " " &amp; INDEX($C$22:C639,ROW(D639)-H639-21) &amp; "-" &amp; C639)</f>
        <v>62.7 -</v>
      </c>
      <c r="G639" s="357">
        <f t="shared" si="32"/>
        <v>62</v>
      </c>
      <c r="H639" s="357">
        <f t="shared" si="31"/>
        <v>7</v>
      </c>
    </row>
    <row r="640" spans="1:8">
      <c r="A640" s="360" t="str">
        <f t="shared" si="30"/>
        <v>62.8</v>
      </c>
      <c r="B640" s="358"/>
      <c r="C640" s="358"/>
      <c r="D640" s="357" t="str" cm="1">
        <f t="array" ref="D640">IF(H640=0,"",A640 &amp; " " &amp; INDEX($C$22:C640,ROW(D640)-H640-21) &amp; "-" &amp; C640)</f>
        <v>62.8 -</v>
      </c>
      <c r="G640" s="357">
        <f t="shared" si="32"/>
        <v>62</v>
      </c>
      <c r="H640" s="357">
        <f t="shared" si="31"/>
        <v>8</v>
      </c>
    </row>
    <row r="641" spans="1:8">
      <c r="A641" s="360" t="str">
        <f t="shared" si="30"/>
        <v>62.9</v>
      </c>
      <c r="B641" s="358"/>
      <c r="C641" s="358"/>
      <c r="D641" s="357" t="str" cm="1">
        <f t="array" ref="D641">IF(H641=0,"",A641 &amp; " " &amp; INDEX($C$22:C641,ROW(D641)-H641-21) &amp; "-" &amp; C641)</f>
        <v>62.9 -</v>
      </c>
      <c r="G641" s="357">
        <f t="shared" si="32"/>
        <v>62</v>
      </c>
      <c r="H641" s="357">
        <f t="shared" si="31"/>
        <v>9</v>
      </c>
    </row>
    <row r="642" spans="1:8">
      <c r="A642" s="360" t="str">
        <f t="shared" si="30"/>
        <v>63.0</v>
      </c>
      <c r="B642" s="358"/>
      <c r="C642" s="358"/>
      <c r="D642" s="357" t="str" cm="1">
        <f t="array" ref="D642">IF(H642=0,"",A642 &amp; " " &amp; INDEX($C$22:C642,ROW(D642)-H642-21) &amp; "-" &amp; C642)</f>
        <v/>
      </c>
      <c r="G642" s="357">
        <f t="shared" si="32"/>
        <v>63</v>
      </c>
      <c r="H642" s="357">
        <f t="shared" si="31"/>
        <v>0</v>
      </c>
    </row>
    <row r="643" spans="1:8">
      <c r="A643" s="360" t="str">
        <f t="shared" si="30"/>
        <v>63.1</v>
      </c>
      <c r="B643" s="358"/>
      <c r="C643" s="358"/>
      <c r="D643" s="357" t="str" cm="1">
        <f t="array" ref="D643">IF(H643=0,"",A643 &amp; " " &amp; INDEX($C$22:C643,ROW(D643)-H643-21) &amp; "-" &amp; C643)</f>
        <v>63.1 -</v>
      </c>
      <c r="G643" s="357">
        <f t="shared" si="32"/>
        <v>63</v>
      </c>
      <c r="H643" s="357">
        <f t="shared" si="31"/>
        <v>1</v>
      </c>
    </row>
    <row r="644" spans="1:8">
      <c r="A644" s="360" t="str">
        <f t="shared" si="30"/>
        <v>63.2</v>
      </c>
      <c r="B644" s="358"/>
      <c r="C644" s="358"/>
      <c r="D644" s="357" t="str" cm="1">
        <f t="array" ref="D644">IF(H644=0,"",A644 &amp; " " &amp; INDEX($C$22:C644,ROW(D644)-H644-21) &amp; "-" &amp; C644)</f>
        <v>63.2 -</v>
      </c>
      <c r="G644" s="357">
        <f t="shared" si="32"/>
        <v>63</v>
      </c>
      <c r="H644" s="357">
        <f t="shared" si="31"/>
        <v>2</v>
      </c>
    </row>
    <row r="645" spans="1:8">
      <c r="A645" s="360" t="str">
        <f t="shared" si="30"/>
        <v>63.3</v>
      </c>
      <c r="B645" s="358"/>
      <c r="C645" s="358"/>
      <c r="D645" s="357" t="str" cm="1">
        <f t="array" ref="D645">IF(H645=0,"",A645 &amp; " " &amp; INDEX($C$22:C645,ROW(D645)-H645-21) &amp; "-" &amp; C645)</f>
        <v>63.3 -</v>
      </c>
      <c r="G645" s="357">
        <f t="shared" si="32"/>
        <v>63</v>
      </c>
      <c r="H645" s="357">
        <f t="shared" si="31"/>
        <v>3</v>
      </c>
    </row>
    <row r="646" spans="1:8">
      <c r="A646" s="360" t="str">
        <f t="shared" si="30"/>
        <v>63.4</v>
      </c>
      <c r="B646" s="358"/>
      <c r="C646" s="358"/>
      <c r="D646" s="357" t="str" cm="1">
        <f t="array" ref="D646">IF(H646=0,"",A646 &amp; " " &amp; INDEX($C$22:C646,ROW(D646)-H646-21) &amp; "-" &amp; C646)</f>
        <v>63.4 -</v>
      </c>
      <c r="G646" s="357">
        <f t="shared" si="32"/>
        <v>63</v>
      </c>
      <c r="H646" s="357">
        <f t="shared" si="31"/>
        <v>4</v>
      </c>
    </row>
    <row r="647" spans="1:8">
      <c r="A647" s="360" t="str">
        <f t="shared" si="30"/>
        <v>63.5</v>
      </c>
      <c r="B647" s="358"/>
      <c r="C647" s="358"/>
      <c r="D647" s="357" t="str" cm="1">
        <f t="array" ref="D647">IF(H647=0,"",A647 &amp; " " &amp; INDEX($C$22:C647,ROW(D647)-H647-21) &amp; "-" &amp; C647)</f>
        <v>63.5 -</v>
      </c>
      <c r="G647" s="357">
        <f t="shared" si="32"/>
        <v>63</v>
      </c>
      <c r="H647" s="357">
        <f t="shared" si="31"/>
        <v>5</v>
      </c>
    </row>
    <row r="648" spans="1:8">
      <c r="A648" s="360" t="str">
        <f t="shared" si="30"/>
        <v>63.6</v>
      </c>
      <c r="B648" s="358"/>
      <c r="C648" s="358"/>
      <c r="D648" s="357" t="str" cm="1">
        <f t="array" ref="D648">IF(H648=0,"",A648 &amp; " " &amp; INDEX($C$22:C648,ROW(D648)-H648-21) &amp; "-" &amp; C648)</f>
        <v>63.6 -</v>
      </c>
      <c r="G648" s="357">
        <f t="shared" si="32"/>
        <v>63</v>
      </c>
      <c r="H648" s="357">
        <f t="shared" si="31"/>
        <v>6</v>
      </c>
    </row>
    <row r="649" spans="1:8">
      <c r="A649" s="360" t="str">
        <f t="shared" si="30"/>
        <v>63.7</v>
      </c>
      <c r="B649" s="358"/>
      <c r="C649" s="358"/>
      <c r="D649" s="357" t="str" cm="1">
        <f t="array" ref="D649">IF(H649=0,"",A649 &amp; " " &amp; INDEX($C$22:C649,ROW(D649)-H649-21) &amp; "-" &amp; C649)</f>
        <v>63.7 -</v>
      </c>
      <c r="G649" s="357">
        <f t="shared" si="32"/>
        <v>63</v>
      </c>
      <c r="H649" s="357">
        <f t="shared" si="31"/>
        <v>7</v>
      </c>
    </row>
    <row r="650" spans="1:8">
      <c r="A650" s="360" t="str">
        <f t="shared" si="30"/>
        <v>63.8</v>
      </c>
      <c r="B650" s="358"/>
      <c r="C650" s="358"/>
      <c r="D650" s="357" t="str" cm="1">
        <f t="array" ref="D650">IF(H650=0,"",A650 &amp; " " &amp; INDEX($C$22:C650,ROW(D650)-H650-21) &amp; "-" &amp; C650)</f>
        <v>63.8 -</v>
      </c>
      <c r="G650" s="357">
        <f t="shared" si="32"/>
        <v>63</v>
      </c>
      <c r="H650" s="357">
        <f t="shared" si="31"/>
        <v>8</v>
      </c>
    </row>
    <row r="651" spans="1:8">
      <c r="A651" s="360" t="str">
        <f t="shared" si="30"/>
        <v>63.9</v>
      </c>
      <c r="B651" s="358"/>
      <c r="C651" s="358"/>
      <c r="D651" s="357" t="str" cm="1">
        <f t="array" ref="D651">IF(H651=0,"",A651 &amp; " " &amp; INDEX($C$22:C651,ROW(D651)-H651-21) &amp; "-" &amp; C651)</f>
        <v>63.9 -</v>
      </c>
      <c r="G651" s="357">
        <f t="shared" si="32"/>
        <v>63</v>
      </c>
      <c r="H651" s="357">
        <f t="shared" si="31"/>
        <v>9</v>
      </c>
    </row>
    <row r="652" spans="1:8">
      <c r="A652" s="360" t="str">
        <f t="shared" si="30"/>
        <v>64.0</v>
      </c>
      <c r="B652" s="358"/>
      <c r="C652" s="358"/>
      <c r="D652" s="357" t="str" cm="1">
        <f t="array" ref="D652">IF(H652=0,"",A652 &amp; " " &amp; INDEX($C$22:C652,ROW(D652)-H652-21) &amp; "-" &amp; C652)</f>
        <v/>
      </c>
      <c r="G652" s="357">
        <f t="shared" si="32"/>
        <v>64</v>
      </c>
      <c r="H652" s="357">
        <f t="shared" si="31"/>
        <v>0</v>
      </c>
    </row>
    <row r="653" spans="1:8">
      <c r="A653" s="360" t="str">
        <f t="shared" si="30"/>
        <v>64.1</v>
      </c>
      <c r="B653" s="358"/>
      <c r="C653" s="358"/>
      <c r="D653" s="357" t="str" cm="1">
        <f t="array" ref="D653">IF(H653=0,"",A653 &amp; " " &amp; INDEX($C$22:C653,ROW(D653)-H653-21) &amp; "-" &amp; C653)</f>
        <v>64.1 -</v>
      </c>
      <c r="G653" s="357">
        <f t="shared" si="32"/>
        <v>64</v>
      </c>
      <c r="H653" s="357">
        <f t="shared" si="31"/>
        <v>1</v>
      </c>
    </row>
    <row r="654" spans="1:8">
      <c r="A654" s="360" t="str">
        <f t="shared" si="30"/>
        <v>64.2</v>
      </c>
      <c r="B654" s="358"/>
      <c r="C654" s="358"/>
      <c r="D654" s="357" t="str" cm="1">
        <f t="array" ref="D654">IF(H654=0,"",A654 &amp; " " &amp; INDEX($C$22:C654,ROW(D654)-H654-21) &amp; "-" &amp; C654)</f>
        <v>64.2 -</v>
      </c>
      <c r="G654" s="357">
        <f t="shared" si="32"/>
        <v>64</v>
      </c>
      <c r="H654" s="357">
        <f t="shared" si="31"/>
        <v>2</v>
      </c>
    </row>
    <row r="655" spans="1:8">
      <c r="A655" s="360" t="str">
        <f t="shared" si="30"/>
        <v>64.3</v>
      </c>
      <c r="B655" s="358"/>
      <c r="C655" s="358"/>
      <c r="D655" s="357" t="str" cm="1">
        <f t="array" ref="D655">IF(H655=0,"",A655 &amp; " " &amp; INDEX($C$22:C655,ROW(D655)-H655-21) &amp; "-" &amp; C655)</f>
        <v>64.3 -</v>
      </c>
      <c r="G655" s="357">
        <f t="shared" si="32"/>
        <v>64</v>
      </c>
      <c r="H655" s="357">
        <f t="shared" si="31"/>
        <v>3</v>
      </c>
    </row>
    <row r="656" spans="1:8">
      <c r="A656" s="360" t="str">
        <f t="shared" si="30"/>
        <v>64.4</v>
      </c>
      <c r="B656" s="358"/>
      <c r="C656" s="358"/>
      <c r="D656" s="357" t="str" cm="1">
        <f t="array" ref="D656">IF(H656=0,"",A656 &amp; " " &amp; INDEX($C$22:C656,ROW(D656)-H656-21) &amp; "-" &amp; C656)</f>
        <v>64.4 -</v>
      </c>
      <c r="G656" s="357">
        <f t="shared" si="32"/>
        <v>64</v>
      </c>
      <c r="H656" s="357">
        <f t="shared" si="31"/>
        <v>4</v>
      </c>
    </row>
    <row r="657" spans="1:8">
      <c r="A657" s="360" t="str">
        <f t="shared" si="30"/>
        <v>64.5</v>
      </c>
      <c r="B657" s="358"/>
      <c r="C657" s="358"/>
      <c r="D657" s="357" t="str" cm="1">
        <f t="array" ref="D657">IF(H657=0,"",A657 &amp; " " &amp; INDEX($C$22:C657,ROW(D657)-H657-21) &amp; "-" &amp; C657)</f>
        <v>64.5 -</v>
      </c>
      <c r="G657" s="357">
        <f t="shared" si="32"/>
        <v>64</v>
      </c>
      <c r="H657" s="357">
        <f t="shared" si="31"/>
        <v>5</v>
      </c>
    </row>
    <row r="658" spans="1:8">
      <c r="A658" s="360" t="str">
        <f t="shared" si="30"/>
        <v>64.6</v>
      </c>
      <c r="B658" s="358"/>
      <c r="C658" s="358"/>
      <c r="D658" s="357" t="str" cm="1">
        <f t="array" ref="D658">IF(H658=0,"",A658 &amp; " " &amp; INDEX($C$22:C658,ROW(D658)-H658-21) &amp; "-" &amp; C658)</f>
        <v>64.6 -</v>
      </c>
      <c r="G658" s="357">
        <f t="shared" si="32"/>
        <v>64</v>
      </c>
      <c r="H658" s="357">
        <f t="shared" si="31"/>
        <v>6</v>
      </c>
    </row>
    <row r="659" spans="1:8">
      <c r="A659" s="360" t="str">
        <f t="shared" si="30"/>
        <v>64.7</v>
      </c>
      <c r="B659" s="358"/>
      <c r="C659" s="358"/>
      <c r="D659" s="357" t="str" cm="1">
        <f t="array" ref="D659">IF(H659=0,"",A659 &amp; " " &amp; INDEX($C$22:C659,ROW(D659)-H659-21) &amp; "-" &amp; C659)</f>
        <v>64.7 -</v>
      </c>
      <c r="G659" s="357">
        <f t="shared" si="32"/>
        <v>64</v>
      </c>
      <c r="H659" s="357">
        <f t="shared" si="31"/>
        <v>7</v>
      </c>
    </row>
    <row r="660" spans="1:8">
      <c r="A660" s="360" t="str">
        <f t="shared" si="30"/>
        <v>64.8</v>
      </c>
      <c r="B660" s="358"/>
      <c r="C660" s="358"/>
      <c r="D660" s="357" t="str" cm="1">
        <f t="array" ref="D660">IF(H660=0,"",A660 &amp; " " &amp; INDEX($C$22:C660,ROW(D660)-H660-21) &amp; "-" &amp; C660)</f>
        <v>64.8 -</v>
      </c>
      <c r="G660" s="357">
        <f t="shared" si="32"/>
        <v>64</v>
      </c>
      <c r="H660" s="357">
        <f t="shared" si="31"/>
        <v>8</v>
      </c>
    </row>
    <row r="661" spans="1:8">
      <c r="A661" s="360" t="str">
        <f t="shared" si="30"/>
        <v>64.9</v>
      </c>
      <c r="B661" s="358"/>
      <c r="C661" s="358"/>
      <c r="D661" s="357" t="str" cm="1">
        <f t="array" ref="D661">IF(H661=0,"",A661 &amp; " " &amp; INDEX($C$22:C661,ROW(D661)-H661-21) &amp; "-" &amp; C661)</f>
        <v>64.9 -</v>
      </c>
      <c r="G661" s="357">
        <f t="shared" si="32"/>
        <v>64</v>
      </c>
      <c r="H661" s="357">
        <f t="shared" si="31"/>
        <v>9</v>
      </c>
    </row>
    <row r="662" spans="1:8">
      <c r="A662" s="360" t="str">
        <f t="shared" si="30"/>
        <v>65.0</v>
      </c>
      <c r="B662" s="358"/>
      <c r="C662" s="358"/>
      <c r="D662" s="357" t="str" cm="1">
        <f t="array" ref="D662">IF(H662=0,"",A662 &amp; " " &amp; INDEX($C$22:C662,ROW(D662)-H662-21) &amp; "-" &amp; C662)</f>
        <v/>
      </c>
      <c r="G662" s="357">
        <f t="shared" si="32"/>
        <v>65</v>
      </c>
      <c r="H662" s="357">
        <f t="shared" si="31"/>
        <v>0</v>
      </c>
    </row>
    <row r="663" spans="1:8">
      <c r="A663" s="360" t="str">
        <f t="shared" ref="A663:A726" si="33">$G663&amp;"."&amp;$H663</f>
        <v>65.1</v>
      </c>
      <c r="B663" s="358"/>
      <c r="C663" s="358"/>
      <c r="D663" s="357" t="str" cm="1">
        <f t="array" ref="D663">IF(H663=0,"",A663 &amp; " " &amp; INDEX($C$22:C663,ROW(D663)-H663-21) &amp; "-" &amp; C663)</f>
        <v>65.1 -</v>
      </c>
      <c r="G663" s="357">
        <f t="shared" si="32"/>
        <v>65</v>
      </c>
      <c r="H663" s="357">
        <f t="shared" ref="H663:H726" si="34">IF(H662=9,0,H662+1)</f>
        <v>1</v>
      </c>
    </row>
    <row r="664" spans="1:8">
      <c r="A664" s="360" t="str">
        <f t="shared" si="33"/>
        <v>65.2</v>
      </c>
      <c r="B664" s="358"/>
      <c r="C664" s="358"/>
      <c r="D664" s="357" t="str" cm="1">
        <f t="array" ref="D664">IF(H664=0,"",A664 &amp; " " &amp; INDEX($C$22:C664,ROW(D664)-H664-21) &amp; "-" &amp; C664)</f>
        <v>65.2 -</v>
      </c>
      <c r="G664" s="357">
        <f t="shared" si="32"/>
        <v>65</v>
      </c>
      <c r="H664" s="357">
        <f t="shared" si="34"/>
        <v>2</v>
      </c>
    </row>
    <row r="665" spans="1:8">
      <c r="A665" s="360" t="str">
        <f t="shared" si="33"/>
        <v>65.3</v>
      </c>
      <c r="B665" s="358"/>
      <c r="C665" s="358"/>
      <c r="D665" s="357" t="str" cm="1">
        <f t="array" ref="D665">IF(H665=0,"",A665 &amp; " " &amp; INDEX($C$22:C665,ROW(D665)-H665-21) &amp; "-" &amp; C665)</f>
        <v>65.3 -</v>
      </c>
      <c r="G665" s="357">
        <f t="shared" si="32"/>
        <v>65</v>
      </c>
      <c r="H665" s="357">
        <f t="shared" si="34"/>
        <v>3</v>
      </c>
    </row>
    <row r="666" spans="1:8">
      <c r="A666" s="360" t="str">
        <f t="shared" si="33"/>
        <v>65.4</v>
      </c>
      <c r="B666" s="358"/>
      <c r="C666" s="358"/>
      <c r="D666" s="357" t="str" cm="1">
        <f t="array" ref="D666">IF(H666=0,"",A666 &amp; " " &amp; INDEX($C$22:C666,ROW(D666)-H666-21) &amp; "-" &amp; C666)</f>
        <v>65.4 -</v>
      </c>
      <c r="G666" s="357">
        <f t="shared" si="32"/>
        <v>65</v>
      </c>
      <c r="H666" s="357">
        <f t="shared" si="34"/>
        <v>4</v>
      </c>
    </row>
    <row r="667" spans="1:8">
      <c r="A667" s="360" t="str">
        <f t="shared" si="33"/>
        <v>65.5</v>
      </c>
      <c r="B667" s="358"/>
      <c r="C667" s="358"/>
      <c r="D667" s="357" t="str" cm="1">
        <f t="array" ref="D667">IF(H667=0,"",A667 &amp; " " &amp; INDEX($C$22:C667,ROW(D667)-H667-21) &amp; "-" &amp; C667)</f>
        <v>65.5 -</v>
      </c>
      <c r="G667" s="357">
        <f t="shared" si="32"/>
        <v>65</v>
      </c>
      <c r="H667" s="357">
        <f t="shared" si="34"/>
        <v>5</v>
      </c>
    </row>
    <row r="668" spans="1:8">
      <c r="A668" s="360" t="str">
        <f t="shared" si="33"/>
        <v>65.6</v>
      </c>
      <c r="B668" s="358"/>
      <c r="C668" s="358"/>
      <c r="D668" s="357" t="str" cm="1">
        <f t="array" ref="D668">IF(H668=0,"",A668 &amp; " " &amp; INDEX($C$22:C668,ROW(D668)-H668-21) &amp; "-" &amp; C668)</f>
        <v>65.6 -</v>
      </c>
      <c r="G668" s="357">
        <f t="shared" si="32"/>
        <v>65</v>
      </c>
      <c r="H668" s="357">
        <f t="shared" si="34"/>
        <v>6</v>
      </c>
    </row>
    <row r="669" spans="1:8">
      <c r="A669" s="360" t="str">
        <f t="shared" si="33"/>
        <v>65.7</v>
      </c>
      <c r="B669" s="358"/>
      <c r="C669" s="358"/>
      <c r="D669" s="357" t="str" cm="1">
        <f t="array" ref="D669">IF(H669=0,"",A669 &amp; " " &amp; INDEX($C$22:C669,ROW(D669)-H669-21) &amp; "-" &amp; C669)</f>
        <v>65.7 -</v>
      </c>
      <c r="G669" s="357">
        <f t="shared" si="32"/>
        <v>65</v>
      </c>
      <c r="H669" s="357">
        <f t="shared" si="34"/>
        <v>7</v>
      </c>
    </row>
    <row r="670" spans="1:8">
      <c r="A670" s="360" t="str">
        <f t="shared" si="33"/>
        <v>65.8</v>
      </c>
      <c r="B670" s="358"/>
      <c r="C670" s="358"/>
      <c r="D670" s="357" t="str" cm="1">
        <f t="array" ref="D670">IF(H670=0,"",A670 &amp; " " &amp; INDEX($C$22:C670,ROW(D670)-H670-21) &amp; "-" &amp; C670)</f>
        <v>65.8 -</v>
      </c>
      <c r="G670" s="357">
        <f t="shared" si="32"/>
        <v>65</v>
      </c>
      <c r="H670" s="357">
        <f t="shared" si="34"/>
        <v>8</v>
      </c>
    </row>
    <row r="671" spans="1:8">
      <c r="A671" s="360" t="str">
        <f t="shared" si="33"/>
        <v>65.9</v>
      </c>
      <c r="B671" s="358"/>
      <c r="C671" s="358"/>
      <c r="D671" s="357" t="str" cm="1">
        <f t="array" ref="D671">IF(H671=0,"",A671 &amp; " " &amp; INDEX($C$22:C671,ROW(D671)-H671-21) &amp; "-" &amp; C671)</f>
        <v>65.9 -</v>
      </c>
      <c r="G671" s="357">
        <f t="shared" si="32"/>
        <v>65</v>
      </c>
      <c r="H671" s="357">
        <f t="shared" si="34"/>
        <v>9</v>
      </c>
    </row>
    <row r="672" spans="1:8">
      <c r="A672" s="360" t="str">
        <f t="shared" si="33"/>
        <v>66.0</v>
      </c>
      <c r="B672" s="358"/>
      <c r="C672" s="358"/>
      <c r="D672" s="357" t="str" cm="1">
        <f t="array" ref="D672">IF(H672=0,"",A672 &amp; " " &amp; INDEX($C$22:C672,ROW(D672)-H672-21) &amp; "-" &amp; C672)</f>
        <v/>
      </c>
      <c r="G672" s="357">
        <f t="shared" si="32"/>
        <v>66</v>
      </c>
      <c r="H672" s="357">
        <f t="shared" si="34"/>
        <v>0</v>
      </c>
    </row>
    <row r="673" spans="1:8">
      <c r="A673" s="360" t="str">
        <f t="shared" si="33"/>
        <v>66.1</v>
      </c>
      <c r="B673" s="358"/>
      <c r="C673" s="358"/>
      <c r="D673" s="357" t="str" cm="1">
        <f t="array" ref="D673">IF(H673=0,"",A673 &amp; " " &amp; INDEX($C$22:C673,ROW(D673)-H673-21) &amp; "-" &amp; C673)</f>
        <v>66.1 -</v>
      </c>
      <c r="G673" s="357">
        <f t="shared" ref="G673:G736" si="35">IF(H673=0,G672+1,G672)</f>
        <v>66</v>
      </c>
      <c r="H673" s="357">
        <f t="shared" si="34"/>
        <v>1</v>
      </c>
    </row>
    <row r="674" spans="1:8">
      <c r="A674" s="360" t="str">
        <f t="shared" si="33"/>
        <v>66.2</v>
      </c>
      <c r="B674" s="358"/>
      <c r="C674" s="358"/>
      <c r="D674" s="357" t="str" cm="1">
        <f t="array" ref="D674">IF(H674=0,"",A674 &amp; " " &amp; INDEX($C$22:C674,ROW(D674)-H674-21) &amp; "-" &amp; C674)</f>
        <v>66.2 -</v>
      </c>
      <c r="G674" s="357">
        <f t="shared" si="35"/>
        <v>66</v>
      </c>
      <c r="H674" s="357">
        <f t="shared" si="34"/>
        <v>2</v>
      </c>
    </row>
    <row r="675" spans="1:8">
      <c r="A675" s="360" t="str">
        <f t="shared" si="33"/>
        <v>66.3</v>
      </c>
      <c r="B675" s="358"/>
      <c r="C675" s="358"/>
      <c r="D675" s="357" t="str" cm="1">
        <f t="array" ref="D675">IF(H675=0,"",A675 &amp; " " &amp; INDEX($C$22:C675,ROW(D675)-H675-21) &amp; "-" &amp; C675)</f>
        <v>66.3 -</v>
      </c>
      <c r="G675" s="357">
        <f t="shared" si="35"/>
        <v>66</v>
      </c>
      <c r="H675" s="357">
        <f t="shared" si="34"/>
        <v>3</v>
      </c>
    </row>
    <row r="676" spans="1:8">
      <c r="A676" s="360" t="str">
        <f t="shared" si="33"/>
        <v>66.4</v>
      </c>
      <c r="B676" s="358"/>
      <c r="C676" s="358"/>
      <c r="D676" s="357" t="str" cm="1">
        <f t="array" ref="D676">IF(H676=0,"",A676 &amp; " " &amp; INDEX($C$22:C676,ROW(D676)-H676-21) &amp; "-" &amp; C676)</f>
        <v>66.4 -</v>
      </c>
      <c r="G676" s="357">
        <f t="shared" si="35"/>
        <v>66</v>
      </c>
      <c r="H676" s="357">
        <f t="shared" si="34"/>
        <v>4</v>
      </c>
    </row>
    <row r="677" spans="1:8">
      <c r="A677" s="360" t="str">
        <f t="shared" si="33"/>
        <v>66.5</v>
      </c>
      <c r="B677" s="358"/>
      <c r="C677" s="358"/>
      <c r="D677" s="357" t="str" cm="1">
        <f t="array" ref="D677">IF(H677=0,"",A677 &amp; " " &amp; INDEX($C$22:C677,ROW(D677)-H677-21) &amp; "-" &amp; C677)</f>
        <v>66.5 -</v>
      </c>
      <c r="G677" s="357">
        <f t="shared" si="35"/>
        <v>66</v>
      </c>
      <c r="H677" s="357">
        <f t="shared" si="34"/>
        <v>5</v>
      </c>
    </row>
    <row r="678" spans="1:8">
      <c r="A678" s="360" t="str">
        <f t="shared" si="33"/>
        <v>66.6</v>
      </c>
      <c r="B678" s="358"/>
      <c r="C678" s="358"/>
      <c r="D678" s="357" t="str" cm="1">
        <f t="array" ref="D678">IF(H678=0,"",A678 &amp; " " &amp; INDEX($C$22:C678,ROW(D678)-H678-21) &amp; "-" &amp; C678)</f>
        <v>66.6 -</v>
      </c>
      <c r="G678" s="357">
        <f t="shared" si="35"/>
        <v>66</v>
      </c>
      <c r="H678" s="357">
        <f t="shared" si="34"/>
        <v>6</v>
      </c>
    </row>
    <row r="679" spans="1:8">
      <c r="A679" s="360" t="str">
        <f t="shared" si="33"/>
        <v>66.7</v>
      </c>
      <c r="B679" s="358"/>
      <c r="C679" s="358"/>
      <c r="D679" s="357" t="str" cm="1">
        <f t="array" ref="D679">IF(H679=0,"",A679 &amp; " " &amp; INDEX($C$22:C679,ROW(D679)-H679-21) &amp; "-" &amp; C679)</f>
        <v>66.7 -</v>
      </c>
      <c r="G679" s="357">
        <f t="shared" si="35"/>
        <v>66</v>
      </c>
      <c r="H679" s="357">
        <f t="shared" si="34"/>
        <v>7</v>
      </c>
    </row>
    <row r="680" spans="1:8">
      <c r="A680" s="360" t="str">
        <f t="shared" si="33"/>
        <v>66.8</v>
      </c>
      <c r="B680" s="358"/>
      <c r="C680" s="358"/>
      <c r="D680" s="357" t="str" cm="1">
        <f t="array" ref="D680">IF(H680=0,"",A680 &amp; " " &amp; INDEX($C$22:C680,ROW(D680)-H680-21) &amp; "-" &amp; C680)</f>
        <v>66.8 -</v>
      </c>
      <c r="G680" s="357">
        <f t="shared" si="35"/>
        <v>66</v>
      </c>
      <c r="H680" s="357">
        <f t="shared" si="34"/>
        <v>8</v>
      </c>
    </row>
    <row r="681" spans="1:8">
      <c r="A681" s="360" t="str">
        <f t="shared" si="33"/>
        <v>66.9</v>
      </c>
      <c r="B681" s="358"/>
      <c r="C681" s="358"/>
      <c r="D681" s="357" t="str" cm="1">
        <f t="array" ref="D681">IF(H681=0,"",A681 &amp; " " &amp; INDEX($C$22:C681,ROW(D681)-H681-21) &amp; "-" &amp; C681)</f>
        <v>66.9 -</v>
      </c>
      <c r="G681" s="357">
        <f t="shared" si="35"/>
        <v>66</v>
      </c>
      <c r="H681" s="357">
        <f t="shared" si="34"/>
        <v>9</v>
      </c>
    </row>
    <row r="682" spans="1:8">
      <c r="A682" s="360" t="str">
        <f t="shared" si="33"/>
        <v>67.0</v>
      </c>
      <c r="B682" s="358"/>
      <c r="C682" s="358"/>
      <c r="D682" s="357" t="str" cm="1">
        <f t="array" ref="D682">IF(H682=0,"",A682 &amp; " " &amp; INDEX($C$22:C682,ROW(D682)-H682-21) &amp; "-" &amp; C682)</f>
        <v/>
      </c>
      <c r="G682" s="357">
        <f t="shared" si="35"/>
        <v>67</v>
      </c>
      <c r="H682" s="357">
        <f t="shared" si="34"/>
        <v>0</v>
      </c>
    </row>
    <row r="683" spans="1:8">
      <c r="A683" s="360" t="str">
        <f t="shared" si="33"/>
        <v>67.1</v>
      </c>
      <c r="B683" s="358"/>
      <c r="C683" s="358"/>
      <c r="D683" s="357" t="str" cm="1">
        <f t="array" ref="D683">IF(H683=0,"",A683 &amp; " " &amp; INDEX($C$22:C683,ROW(D683)-H683-21) &amp; "-" &amp; C683)</f>
        <v>67.1 -</v>
      </c>
      <c r="G683" s="357">
        <f t="shared" si="35"/>
        <v>67</v>
      </c>
      <c r="H683" s="357">
        <f t="shared" si="34"/>
        <v>1</v>
      </c>
    </row>
    <row r="684" spans="1:8">
      <c r="A684" s="360" t="str">
        <f t="shared" si="33"/>
        <v>67.2</v>
      </c>
      <c r="B684" s="358"/>
      <c r="C684" s="358"/>
      <c r="D684" s="357" t="str" cm="1">
        <f t="array" ref="D684">IF(H684=0,"",A684 &amp; " " &amp; INDEX($C$22:C684,ROW(D684)-H684-21) &amp; "-" &amp; C684)</f>
        <v>67.2 -</v>
      </c>
      <c r="G684" s="357">
        <f t="shared" si="35"/>
        <v>67</v>
      </c>
      <c r="H684" s="357">
        <f t="shared" si="34"/>
        <v>2</v>
      </c>
    </row>
    <row r="685" spans="1:8">
      <c r="A685" s="360" t="str">
        <f t="shared" si="33"/>
        <v>67.3</v>
      </c>
      <c r="B685" s="358"/>
      <c r="C685" s="358"/>
      <c r="D685" s="357" t="str" cm="1">
        <f t="array" ref="D685">IF(H685=0,"",A685 &amp; " " &amp; INDEX($C$22:C685,ROW(D685)-H685-21) &amp; "-" &amp; C685)</f>
        <v>67.3 -</v>
      </c>
      <c r="G685" s="357">
        <f t="shared" si="35"/>
        <v>67</v>
      </c>
      <c r="H685" s="357">
        <f t="shared" si="34"/>
        <v>3</v>
      </c>
    </row>
    <row r="686" spans="1:8">
      <c r="A686" s="360" t="str">
        <f t="shared" si="33"/>
        <v>67.4</v>
      </c>
      <c r="B686" s="358"/>
      <c r="C686" s="358"/>
      <c r="D686" s="357" t="str" cm="1">
        <f t="array" ref="D686">IF(H686=0,"",A686 &amp; " " &amp; INDEX($C$22:C686,ROW(D686)-H686-21) &amp; "-" &amp; C686)</f>
        <v>67.4 -</v>
      </c>
      <c r="G686" s="357">
        <f t="shared" si="35"/>
        <v>67</v>
      </c>
      <c r="H686" s="357">
        <f t="shared" si="34"/>
        <v>4</v>
      </c>
    </row>
    <row r="687" spans="1:8">
      <c r="A687" s="360" t="str">
        <f t="shared" si="33"/>
        <v>67.5</v>
      </c>
      <c r="B687" s="358"/>
      <c r="C687" s="358"/>
      <c r="D687" s="357" t="str" cm="1">
        <f t="array" ref="D687">IF(H687=0,"",A687 &amp; " " &amp; INDEX($C$22:C687,ROW(D687)-H687-21) &amp; "-" &amp; C687)</f>
        <v>67.5 -</v>
      </c>
      <c r="G687" s="357">
        <f t="shared" si="35"/>
        <v>67</v>
      </c>
      <c r="H687" s="357">
        <f t="shared" si="34"/>
        <v>5</v>
      </c>
    </row>
    <row r="688" spans="1:8">
      <c r="A688" s="360" t="str">
        <f t="shared" si="33"/>
        <v>67.6</v>
      </c>
      <c r="B688" s="358"/>
      <c r="C688" s="358"/>
      <c r="D688" s="357" t="str" cm="1">
        <f t="array" ref="D688">IF(H688=0,"",A688 &amp; " " &amp; INDEX($C$22:C688,ROW(D688)-H688-21) &amp; "-" &amp; C688)</f>
        <v>67.6 -</v>
      </c>
      <c r="G688" s="357">
        <f t="shared" si="35"/>
        <v>67</v>
      </c>
      <c r="H688" s="357">
        <f t="shared" si="34"/>
        <v>6</v>
      </c>
    </row>
    <row r="689" spans="1:8">
      <c r="A689" s="360" t="str">
        <f t="shared" si="33"/>
        <v>67.7</v>
      </c>
      <c r="B689" s="358"/>
      <c r="C689" s="358"/>
      <c r="D689" s="357" t="str" cm="1">
        <f t="array" ref="D689">IF(H689=0,"",A689 &amp; " " &amp; INDEX($C$22:C689,ROW(D689)-H689-21) &amp; "-" &amp; C689)</f>
        <v>67.7 -</v>
      </c>
      <c r="G689" s="357">
        <f t="shared" si="35"/>
        <v>67</v>
      </c>
      <c r="H689" s="357">
        <f t="shared" si="34"/>
        <v>7</v>
      </c>
    </row>
    <row r="690" spans="1:8">
      <c r="A690" s="360" t="str">
        <f t="shared" si="33"/>
        <v>67.8</v>
      </c>
      <c r="B690" s="358"/>
      <c r="C690" s="358"/>
      <c r="D690" s="357" t="str" cm="1">
        <f t="array" ref="D690">IF(H690=0,"",A690 &amp; " " &amp; INDEX($C$22:C690,ROW(D690)-H690-21) &amp; "-" &amp; C690)</f>
        <v>67.8 -</v>
      </c>
      <c r="G690" s="357">
        <f t="shared" si="35"/>
        <v>67</v>
      </c>
      <c r="H690" s="357">
        <f t="shared" si="34"/>
        <v>8</v>
      </c>
    </row>
    <row r="691" spans="1:8">
      <c r="A691" s="360" t="str">
        <f t="shared" si="33"/>
        <v>67.9</v>
      </c>
      <c r="B691" s="358"/>
      <c r="C691" s="358"/>
      <c r="D691" s="357" t="str" cm="1">
        <f t="array" ref="D691">IF(H691=0,"",A691 &amp; " " &amp; INDEX($C$22:C691,ROW(D691)-H691-21) &amp; "-" &amp; C691)</f>
        <v>67.9 -</v>
      </c>
      <c r="G691" s="357">
        <f t="shared" si="35"/>
        <v>67</v>
      </c>
      <c r="H691" s="357">
        <f t="shared" si="34"/>
        <v>9</v>
      </c>
    </row>
    <row r="692" spans="1:8">
      <c r="A692" s="360" t="str">
        <f t="shared" si="33"/>
        <v>68.0</v>
      </c>
      <c r="B692" s="358"/>
      <c r="C692" s="358"/>
      <c r="D692" s="357" t="str" cm="1">
        <f t="array" ref="D692">IF(H692=0,"",A692 &amp; " " &amp; INDEX($C$22:C692,ROW(D692)-H692-21) &amp; "-" &amp; C692)</f>
        <v/>
      </c>
      <c r="G692" s="357">
        <f t="shared" si="35"/>
        <v>68</v>
      </c>
      <c r="H692" s="357">
        <f t="shared" si="34"/>
        <v>0</v>
      </c>
    </row>
    <row r="693" spans="1:8">
      <c r="A693" s="360" t="str">
        <f t="shared" si="33"/>
        <v>68.1</v>
      </c>
      <c r="B693" s="358"/>
      <c r="C693" s="358"/>
      <c r="D693" s="357" t="str" cm="1">
        <f t="array" ref="D693">IF(H693=0,"",A693 &amp; " " &amp; INDEX($C$22:C693,ROW(D693)-H693-21) &amp; "-" &amp; C693)</f>
        <v>68.1 -</v>
      </c>
      <c r="G693" s="357">
        <f t="shared" si="35"/>
        <v>68</v>
      </c>
      <c r="H693" s="357">
        <f t="shared" si="34"/>
        <v>1</v>
      </c>
    </row>
    <row r="694" spans="1:8">
      <c r="A694" s="360" t="str">
        <f t="shared" si="33"/>
        <v>68.2</v>
      </c>
      <c r="B694" s="358"/>
      <c r="C694" s="358"/>
      <c r="D694" s="357" t="str" cm="1">
        <f t="array" ref="D694">IF(H694=0,"",A694 &amp; " " &amp; INDEX($C$22:C694,ROW(D694)-H694-21) &amp; "-" &amp; C694)</f>
        <v>68.2 -</v>
      </c>
      <c r="G694" s="357">
        <f t="shared" si="35"/>
        <v>68</v>
      </c>
      <c r="H694" s="357">
        <f t="shared" si="34"/>
        <v>2</v>
      </c>
    </row>
    <row r="695" spans="1:8">
      <c r="A695" s="360" t="str">
        <f t="shared" si="33"/>
        <v>68.3</v>
      </c>
      <c r="B695" s="358"/>
      <c r="C695" s="358"/>
      <c r="D695" s="357" t="str" cm="1">
        <f t="array" ref="D695">IF(H695=0,"",A695 &amp; " " &amp; INDEX($C$22:C695,ROW(D695)-H695-21) &amp; "-" &amp; C695)</f>
        <v>68.3 -</v>
      </c>
      <c r="G695" s="357">
        <f t="shared" si="35"/>
        <v>68</v>
      </c>
      <c r="H695" s="357">
        <f t="shared" si="34"/>
        <v>3</v>
      </c>
    </row>
    <row r="696" spans="1:8">
      <c r="A696" s="360" t="str">
        <f t="shared" si="33"/>
        <v>68.4</v>
      </c>
      <c r="B696" s="358"/>
      <c r="C696" s="358"/>
      <c r="D696" s="357" t="str" cm="1">
        <f t="array" ref="D696">IF(H696=0,"",A696 &amp; " " &amp; INDEX($C$22:C696,ROW(D696)-H696-21) &amp; "-" &amp; C696)</f>
        <v>68.4 -</v>
      </c>
      <c r="G696" s="357">
        <f t="shared" si="35"/>
        <v>68</v>
      </c>
      <c r="H696" s="357">
        <f t="shared" si="34"/>
        <v>4</v>
      </c>
    </row>
    <row r="697" spans="1:8">
      <c r="A697" s="360" t="str">
        <f t="shared" si="33"/>
        <v>68.5</v>
      </c>
      <c r="B697" s="358"/>
      <c r="C697" s="358"/>
      <c r="D697" s="357" t="str" cm="1">
        <f t="array" ref="D697">IF(H697=0,"",A697 &amp; " " &amp; INDEX($C$22:C697,ROW(D697)-H697-21) &amp; "-" &amp; C697)</f>
        <v>68.5 -</v>
      </c>
      <c r="G697" s="357">
        <f t="shared" si="35"/>
        <v>68</v>
      </c>
      <c r="H697" s="357">
        <f t="shared" si="34"/>
        <v>5</v>
      </c>
    </row>
    <row r="698" spans="1:8">
      <c r="A698" s="360" t="str">
        <f t="shared" si="33"/>
        <v>68.6</v>
      </c>
      <c r="B698" s="358"/>
      <c r="C698" s="358"/>
      <c r="D698" s="357" t="str" cm="1">
        <f t="array" ref="D698">IF(H698=0,"",A698 &amp; " " &amp; INDEX($C$22:C698,ROW(D698)-H698-21) &amp; "-" &amp; C698)</f>
        <v>68.6 -</v>
      </c>
      <c r="G698" s="357">
        <f t="shared" si="35"/>
        <v>68</v>
      </c>
      <c r="H698" s="357">
        <f t="shared" si="34"/>
        <v>6</v>
      </c>
    </row>
    <row r="699" spans="1:8">
      <c r="A699" s="360" t="str">
        <f t="shared" si="33"/>
        <v>68.7</v>
      </c>
      <c r="B699" s="358"/>
      <c r="C699" s="358"/>
      <c r="D699" s="357" t="str" cm="1">
        <f t="array" ref="D699">IF(H699=0,"",A699 &amp; " " &amp; INDEX($C$22:C699,ROW(D699)-H699-21) &amp; "-" &amp; C699)</f>
        <v>68.7 -</v>
      </c>
      <c r="G699" s="357">
        <f t="shared" si="35"/>
        <v>68</v>
      </c>
      <c r="H699" s="357">
        <f t="shared" si="34"/>
        <v>7</v>
      </c>
    </row>
    <row r="700" spans="1:8">
      <c r="A700" s="360" t="str">
        <f t="shared" si="33"/>
        <v>68.8</v>
      </c>
      <c r="B700" s="358"/>
      <c r="C700" s="358"/>
      <c r="D700" s="357" t="str" cm="1">
        <f t="array" ref="D700">IF(H700=0,"",A700 &amp; " " &amp; INDEX($C$22:C700,ROW(D700)-H700-21) &amp; "-" &amp; C700)</f>
        <v>68.8 -</v>
      </c>
      <c r="G700" s="357">
        <f t="shared" si="35"/>
        <v>68</v>
      </c>
      <c r="H700" s="357">
        <f t="shared" si="34"/>
        <v>8</v>
      </c>
    </row>
    <row r="701" spans="1:8">
      <c r="A701" s="360" t="str">
        <f t="shared" si="33"/>
        <v>68.9</v>
      </c>
      <c r="B701" s="358"/>
      <c r="C701" s="358"/>
      <c r="D701" s="357" t="str" cm="1">
        <f t="array" ref="D701">IF(H701=0,"",A701 &amp; " " &amp; INDEX($C$22:C701,ROW(D701)-H701-21) &amp; "-" &amp; C701)</f>
        <v>68.9 -</v>
      </c>
      <c r="G701" s="357">
        <f t="shared" si="35"/>
        <v>68</v>
      </c>
      <c r="H701" s="357">
        <f t="shared" si="34"/>
        <v>9</v>
      </c>
    </row>
    <row r="702" spans="1:8">
      <c r="A702" s="360" t="str">
        <f t="shared" si="33"/>
        <v>69.0</v>
      </c>
      <c r="B702" s="358"/>
      <c r="C702" s="358"/>
      <c r="D702" s="357" t="str" cm="1">
        <f t="array" ref="D702">IF(H702=0,"",A702 &amp; " " &amp; INDEX($C$22:C702,ROW(D702)-H702-21) &amp; "-" &amp; C702)</f>
        <v/>
      </c>
      <c r="G702" s="357">
        <f t="shared" si="35"/>
        <v>69</v>
      </c>
      <c r="H702" s="357">
        <f t="shared" si="34"/>
        <v>0</v>
      </c>
    </row>
    <row r="703" spans="1:8">
      <c r="A703" s="360" t="str">
        <f t="shared" si="33"/>
        <v>69.1</v>
      </c>
      <c r="B703" s="358"/>
      <c r="C703" s="358"/>
      <c r="D703" s="357" t="str" cm="1">
        <f t="array" ref="D703">IF(H703=0,"",A703 &amp; " " &amp; INDEX($C$22:C703,ROW(D703)-H703-21) &amp; "-" &amp; C703)</f>
        <v>69.1 -</v>
      </c>
      <c r="G703" s="357">
        <f t="shared" si="35"/>
        <v>69</v>
      </c>
      <c r="H703" s="357">
        <f t="shared" si="34"/>
        <v>1</v>
      </c>
    </row>
    <row r="704" spans="1:8">
      <c r="A704" s="360" t="str">
        <f t="shared" si="33"/>
        <v>69.2</v>
      </c>
      <c r="B704" s="358"/>
      <c r="C704" s="358"/>
      <c r="D704" s="357" t="str" cm="1">
        <f t="array" ref="D704">IF(H704=0,"",A704 &amp; " " &amp; INDEX($C$22:C704,ROW(D704)-H704-21) &amp; "-" &amp; C704)</f>
        <v>69.2 -</v>
      </c>
      <c r="G704" s="357">
        <f t="shared" si="35"/>
        <v>69</v>
      </c>
      <c r="H704" s="357">
        <f t="shared" si="34"/>
        <v>2</v>
      </c>
    </row>
    <row r="705" spans="1:8">
      <c r="A705" s="360" t="str">
        <f t="shared" si="33"/>
        <v>69.3</v>
      </c>
      <c r="B705" s="358"/>
      <c r="C705" s="358"/>
      <c r="D705" s="357" t="str" cm="1">
        <f t="array" ref="D705">IF(H705=0,"",A705 &amp; " " &amp; INDEX($C$22:C705,ROW(D705)-H705-21) &amp; "-" &amp; C705)</f>
        <v>69.3 -</v>
      </c>
      <c r="G705" s="357">
        <f t="shared" si="35"/>
        <v>69</v>
      </c>
      <c r="H705" s="357">
        <f t="shared" si="34"/>
        <v>3</v>
      </c>
    </row>
    <row r="706" spans="1:8">
      <c r="A706" s="360" t="str">
        <f t="shared" si="33"/>
        <v>69.4</v>
      </c>
      <c r="B706" s="358"/>
      <c r="C706" s="358"/>
      <c r="D706" s="357" t="str" cm="1">
        <f t="array" ref="D706">IF(H706=0,"",A706 &amp; " " &amp; INDEX($C$22:C706,ROW(D706)-H706-21) &amp; "-" &amp; C706)</f>
        <v>69.4 -</v>
      </c>
      <c r="G706" s="357">
        <f t="shared" si="35"/>
        <v>69</v>
      </c>
      <c r="H706" s="357">
        <f t="shared" si="34"/>
        <v>4</v>
      </c>
    </row>
    <row r="707" spans="1:8">
      <c r="A707" s="360" t="str">
        <f t="shared" si="33"/>
        <v>69.5</v>
      </c>
      <c r="B707" s="358"/>
      <c r="C707" s="358"/>
      <c r="D707" s="357" t="str" cm="1">
        <f t="array" ref="D707">IF(H707=0,"",A707 &amp; " " &amp; INDEX($C$22:C707,ROW(D707)-H707-21) &amp; "-" &amp; C707)</f>
        <v>69.5 -</v>
      </c>
      <c r="G707" s="357">
        <f t="shared" si="35"/>
        <v>69</v>
      </c>
      <c r="H707" s="357">
        <f t="shared" si="34"/>
        <v>5</v>
      </c>
    </row>
    <row r="708" spans="1:8">
      <c r="A708" s="360" t="str">
        <f t="shared" si="33"/>
        <v>69.6</v>
      </c>
      <c r="B708" s="358"/>
      <c r="C708" s="358"/>
      <c r="D708" s="357" t="str" cm="1">
        <f t="array" ref="D708">IF(H708=0,"",A708 &amp; " " &amp; INDEX($C$22:C708,ROW(D708)-H708-21) &amp; "-" &amp; C708)</f>
        <v>69.6 -</v>
      </c>
      <c r="G708" s="357">
        <f t="shared" si="35"/>
        <v>69</v>
      </c>
      <c r="H708" s="357">
        <f t="shared" si="34"/>
        <v>6</v>
      </c>
    </row>
    <row r="709" spans="1:8">
      <c r="A709" s="360" t="str">
        <f t="shared" si="33"/>
        <v>69.7</v>
      </c>
      <c r="B709" s="358"/>
      <c r="C709" s="358"/>
      <c r="D709" s="357" t="str" cm="1">
        <f t="array" ref="D709">IF(H709=0,"",A709 &amp; " " &amp; INDEX($C$22:C709,ROW(D709)-H709-21) &amp; "-" &amp; C709)</f>
        <v>69.7 -</v>
      </c>
      <c r="G709" s="357">
        <f t="shared" si="35"/>
        <v>69</v>
      </c>
      <c r="H709" s="357">
        <f t="shared" si="34"/>
        <v>7</v>
      </c>
    </row>
    <row r="710" spans="1:8">
      <c r="A710" s="360" t="str">
        <f t="shared" si="33"/>
        <v>69.8</v>
      </c>
      <c r="B710" s="358"/>
      <c r="C710" s="358"/>
      <c r="D710" s="357" t="str" cm="1">
        <f t="array" ref="D710">IF(H710=0,"",A710 &amp; " " &amp; INDEX($C$22:C710,ROW(D710)-H710-21) &amp; "-" &amp; C710)</f>
        <v>69.8 -</v>
      </c>
      <c r="G710" s="357">
        <f t="shared" si="35"/>
        <v>69</v>
      </c>
      <c r="H710" s="357">
        <f t="shared" si="34"/>
        <v>8</v>
      </c>
    </row>
    <row r="711" spans="1:8">
      <c r="A711" s="360" t="str">
        <f t="shared" si="33"/>
        <v>69.9</v>
      </c>
      <c r="B711" s="358"/>
      <c r="C711" s="358"/>
      <c r="D711" s="357" t="str" cm="1">
        <f t="array" ref="D711">IF(H711=0,"",A711 &amp; " " &amp; INDEX($C$22:C711,ROW(D711)-H711-21) &amp; "-" &amp; C711)</f>
        <v>69.9 -</v>
      </c>
      <c r="G711" s="357">
        <f t="shared" si="35"/>
        <v>69</v>
      </c>
      <c r="H711" s="357">
        <f t="shared" si="34"/>
        <v>9</v>
      </c>
    </row>
    <row r="712" spans="1:8">
      <c r="A712" s="360" t="str">
        <f t="shared" si="33"/>
        <v>70.0</v>
      </c>
      <c r="B712" s="358"/>
      <c r="C712" s="358"/>
      <c r="D712" s="357" t="str" cm="1">
        <f t="array" ref="D712">IF(H712=0,"",A712 &amp; " " &amp; INDEX($C$22:C712,ROW(D712)-H712-21) &amp; "-" &amp; C712)</f>
        <v/>
      </c>
      <c r="G712" s="357">
        <f t="shared" si="35"/>
        <v>70</v>
      </c>
      <c r="H712" s="357">
        <f t="shared" si="34"/>
        <v>0</v>
      </c>
    </row>
    <row r="713" spans="1:8">
      <c r="A713" s="360" t="str">
        <f t="shared" si="33"/>
        <v>70.1</v>
      </c>
      <c r="B713" s="358"/>
      <c r="C713" s="358"/>
      <c r="D713" s="357" t="str" cm="1">
        <f t="array" ref="D713">IF(H713=0,"",A713 &amp; " " &amp; INDEX($C$22:C713,ROW(D713)-H713-21) &amp; "-" &amp; C713)</f>
        <v>70.1 -</v>
      </c>
      <c r="G713" s="357">
        <f t="shared" si="35"/>
        <v>70</v>
      </c>
      <c r="H713" s="357">
        <f t="shared" si="34"/>
        <v>1</v>
      </c>
    </row>
    <row r="714" spans="1:8">
      <c r="A714" s="360" t="str">
        <f t="shared" si="33"/>
        <v>70.2</v>
      </c>
      <c r="B714" s="358"/>
      <c r="C714" s="358"/>
      <c r="D714" s="357" t="str" cm="1">
        <f t="array" ref="D714">IF(H714=0,"",A714 &amp; " " &amp; INDEX($C$22:C714,ROW(D714)-H714-21) &amp; "-" &amp; C714)</f>
        <v>70.2 -</v>
      </c>
      <c r="G714" s="357">
        <f t="shared" si="35"/>
        <v>70</v>
      </c>
      <c r="H714" s="357">
        <f t="shared" si="34"/>
        <v>2</v>
      </c>
    </row>
    <row r="715" spans="1:8">
      <c r="A715" s="360" t="str">
        <f t="shared" si="33"/>
        <v>70.3</v>
      </c>
      <c r="B715" s="358"/>
      <c r="C715" s="358"/>
      <c r="D715" s="357" t="str" cm="1">
        <f t="array" ref="D715">IF(H715=0,"",A715 &amp; " " &amp; INDEX($C$22:C715,ROW(D715)-H715-21) &amp; "-" &amp; C715)</f>
        <v>70.3 -</v>
      </c>
      <c r="G715" s="357">
        <f t="shared" si="35"/>
        <v>70</v>
      </c>
      <c r="H715" s="357">
        <f t="shared" si="34"/>
        <v>3</v>
      </c>
    </row>
    <row r="716" spans="1:8">
      <c r="A716" s="360" t="str">
        <f t="shared" si="33"/>
        <v>70.4</v>
      </c>
      <c r="B716" s="358"/>
      <c r="C716" s="358"/>
      <c r="D716" s="357" t="str" cm="1">
        <f t="array" ref="D716">IF(H716=0,"",A716 &amp; " " &amp; INDEX($C$22:C716,ROW(D716)-H716-21) &amp; "-" &amp; C716)</f>
        <v>70.4 -</v>
      </c>
      <c r="G716" s="357">
        <f t="shared" si="35"/>
        <v>70</v>
      </c>
      <c r="H716" s="357">
        <f t="shared" si="34"/>
        <v>4</v>
      </c>
    </row>
    <row r="717" spans="1:8">
      <c r="A717" s="360" t="str">
        <f t="shared" si="33"/>
        <v>70.5</v>
      </c>
      <c r="B717" s="358"/>
      <c r="C717" s="358"/>
      <c r="D717" s="357" t="str" cm="1">
        <f t="array" ref="D717">IF(H717=0,"",A717 &amp; " " &amp; INDEX($C$22:C717,ROW(D717)-H717-21) &amp; "-" &amp; C717)</f>
        <v>70.5 -</v>
      </c>
      <c r="G717" s="357">
        <f t="shared" si="35"/>
        <v>70</v>
      </c>
      <c r="H717" s="357">
        <f t="shared" si="34"/>
        <v>5</v>
      </c>
    </row>
    <row r="718" spans="1:8">
      <c r="A718" s="360" t="str">
        <f t="shared" si="33"/>
        <v>70.6</v>
      </c>
      <c r="B718" s="358"/>
      <c r="C718" s="358"/>
      <c r="D718" s="357" t="str" cm="1">
        <f t="array" ref="D718">IF(H718=0,"",A718 &amp; " " &amp; INDEX($C$22:C718,ROW(D718)-H718-21) &amp; "-" &amp; C718)</f>
        <v>70.6 -</v>
      </c>
      <c r="G718" s="357">
        <f t="shared" si="35"/>
        <v>70</v>
      </c>
      <c r="H718" s="357">
        <f t="shared" si="34"/>
        <v>6</v>
      </c>
    </row>
    <row r="719" spans="1:8">
      <c r="A719" s="360" t="str">
        <f t="shared" si="33"/>
        <v>70.7</v>
      </c>
      <c r="B719" s="358"/>
      <c r="C719" s="358"/>
      <c r="D719" s="357" t="str" cm="1">
        <f t="array" ref="D719">IF(H719=0,"",A719 &amp; " " &amp; INDEX($C$22:C719,ROW(D719)-H719-21) &amp; "-" &amp; C719)</f>
        <v>70.7 -</v>
      </c>
      <c r="G719" s="357">
        <f t="shared" si="35"/>
        <v>70</v>
      </c>
      <c r="H719" s="357">
        <f t="shared" si="34"/>
        <v>7</v>
      </c>
    </row>
    <row r="720" spans="1:8">
      <c r="A720" s="360" t="str">
        <f t="shared" si="33"/>
        <v>70.8</v>
      </c>
      <c r="B720" s="358"/>
      <c r="C720" s="358"/>
      <c r="D720" s="357" t="str" cm="1">
        <f t="array" ref="D720">IF(H720=0,"",A720 &amp; " " &amp; INDEX($C$22:C720,ROW(D720)-H720-21) &amp; "-" &amp; C720)</f>
        <v>70.8 -</v>
      </c>
      <c r="G720" s="357">
        <f t="shared" si="35"/>
        <v>70</v>
      </c>
      <c r="H720" s="357">
        <f t="shared" si="34"/>
        <v>8</v>
      </c>
    </row>
    <row r="721" spans="1:8">
      <c r="A721" s="360" t="str">
        <f t="shared" si="33"/>
        <v>70.9</v>
      </c>
      <c r="B721" s="358"/>
      <c r="C721" s="358"/>
      <c r="D721" s="357" t="str" cm="1">
        <f t="array" ref="D721">IF(H721=0,"",A721 &amp; " " &amp; INDEX($C$22:C721,ROW(D721)-H721-21) &amp; "-" &amp; C721)</f>
        <v>70.9 -</v>
      </c>
      <c r="G721" s="357">
        <f t="shared" si="35"/>
        <v>70</v>
      </c>
      <c r="H721" s="357">
        <f t="shared" si="34"/>
        <v>9</v>
      </c>
    </row>
    <row r="722" spans="1:8">
      <c r="A722" s="360" t="str">
        <f t="shared" si="33"/>
        <v>71.0</v>
      </c>
      <c r="B722" s="358"/>
      <c r="C722" s="358"/>
      <c r="D722" s="357" t="str" cm="1">
        <f t="array" ref="D722">IF(H722=0,"",A722 &amp; " " &amp; INDEX($C$22:C722,ROW(D722)-H722-21) &amp; "-" &amp; C722)</f>
        <v/>
      </c>
      <c r="G722" s="357">
        <f t="shared" si="35"/>
        <v>71</v>
      </c>
      <c r="H722" s="357">
        <f t="shared" si="34"/>
        <v>0</v>
      </c>
    </row>
    <row r="723" spans="1:8">
      <c r="A723" s="360" t="str">
        <f t="shared" si="33"/>
        <v>71.1</v>
      </c>
      <c r="B723" s="358"/>
      <c r="C723" s="358"/>
      <c r="D723" s="357" t="str" cm="1">
        <f t="array" ref="D723">IF(H723=0,"",A723 &amp; " " &amp; INDEX($C$22:C723,ROW(D723)-H723-21) &amp; "-" &amp; C723)</f>
        <v>71.1 -</v>
      </c>
      <c r="G723" s="357">
        <f t="shared" si="35"/>
        <v>71</v>
      </c>
      <c r="H723" s="357">
        <f t="shared" si="34"/>
        <v>1</v>
      </c>
    </row>
    <row r="724" spans="1:8">
      <c r="A724" s="360" t="str">
        <f t="shared" si="33"/>
        <v>71.2</v>
      </c>
      <c r="B724" s="358"/>
      <c r="C724" s="358"/>
      <c r="D724" s="357" t="str" cm="1">
        <f t="array" ref="D724">IF(H724=0,"",A724 &amp; " " &amp; INDEX($C$22:C724,ROW(D724)-H724-21) &amp; "-" &amp; C724)</f>
        <v>71.2 -</v>
      </c>
      <c r="G724" s="357">
        <f t="shared" si="35"/>
        <v>71</v>
      </c>
      <c r="H724" s="357">
        <f t="shared" si="34"/>
        <v>2</v>
      </c>
    </row>
    <row r="725" spans="1:8">
      <c r="A725" s="360" t="str">
        <f t="shared" si="33"/>
        <v>71.3</v>
      </c>
      <c r="B725" s="358"/>
      <c r="C725" s="358"/>
      <c r="D725" s="357" t="str" cm="1">
        <f t="array" ref="D725">IF(H725=0,"",A725 &amp; " " &amp; INDEX($C$22:C725,ROW(D725)-H725-21) &amp; "-" &amp; C725)</f>
        <v>71.3 -</v>
      </c>
      <c r="G725" s="357">
        <f t="shared" si="35"/>
        <v>71</v>
      </c>
      <c r="H725" s="357">
        <f t="shared" si="34"/>
        <v>3</v>
      </c>
    </row>
    <row r="726" spans="1:8">
      <c r="A726" s="360" t="str">
        <f t="shared" si="33"/>
        <v>71.4</v>
      </c>
      <c r="B726" s="358"/>
      <c r="C726" s="358"/>
      <c r="D726" s="357" t="str" cm="1">
        <f t="array" ref="D726">IF(H726=0,"",A726 &amp; " " &amp; INDEX($C$22:C726,ROW(D726)-H726-21) &amp; "-" &amp; C726)</f>
        <v>71.4 -</v>
      </c>
      <c r="G726" s="357">
        <f t="shared" si="35"/>
        <v>71</v>
      </c>
      <c r="H726" s="357">
        <f t="shared" si="34"/>
        <v>4</v>
      </c>
    </row>
    <row r="727" spans="1:8">
      <c r="A727" s="360" t="str">
        <f t="shared" ref="A727:A790" si="36">$G727&amp;"."&amp;$H727</f>
        <v>71.5</v>
      </c>
      <c r="B727" s="358"/>
      <c r="C727" s="358"/>
      <c r="D727" s="357" t="str" cm="1">
        <f t="array" ref="D727">IF(H727=0,"",A727 &amp; " " &amp; INDEX($C$22:C727,ROW(D727)-H727-21) &amp; "-" &amp; C727)</f>
        <v>71.5 -</v>
      </c>
      <c r="G727" s="357">
        <f t="shared" si="35"/>
        <v>71</v>
      </c>
      <c r="H727" s="357">
        <f t="shared" ref="H727:H790" si="37">IF(H726=9,0,H726+1)</f>
        <v>5</v>
      </c>
    </row>
    <row r="728" spans="1:8">
      <c r="A728" s="360" t="str">
        <f t="shared" si="36"/>
        <v>71.6</v>
      </c>
      <c r="B728" s="358"/>
      <c r="C728" s="358"/>
      <c r="D728" s="357" t="str" cm="1">
        <f t="array" ref="D728">IF(H728=0,"",A728 &amp; " " &amp; INDEX($C$22:C728,ROW(D728)-H728-21) &amp; "-" &amp; C728)</f>
        <v>71.6 -</v>
      </c>
      <c r="G728" s="357">
        <f t="shared" si="35"/>
        <v>71</v>
      </c>
      <c r="H728" s="357">
        <f t="shared" si="37"/>
        <v>6</v>
      </c>
    </row>
    <row r="729" spans="1:8">
      <c r="A729" s="360" t="str">
        <f t="shared" si="36"/>
        <v>71.7</v>
      </c>
      <c r="B729" s="358"/>
      <c r="C729" s="358"/>
      <c r="D729" s="357" t="str" cm="1">
        <f t="array" ref="D729">IF(H729=0,"",A729 &amp; " " &amp; INDEX($C$22:C729,ROW(D729)-H729-21) &amp; "-" &amp; C729)</f>
        <v>71.7 -</v>
      </c>
      <c r="G729" s="357">
        <f t="shared" si="35"/>
        <v>71</v>
      </c>
      <c r="H729" s="357">
        <f t="shared" si="37"/>
        <v>7</v>
      </c>
    </row>
    <row r="730" spans="1:8">
      <c r="A730" s="360" t="str">
        <f t="shared" si="36"/>
        <v>71.8</v>
      </c>
      <c r="B730" s="358"/>
      <c r="C730" s="358"/>
      <c r="D730" s="357" t="str" cm="1">
        <f t="array" ref="D730">IF(H730=0,"",A730 &amp; " " &amp; INDEX($C$22:C730,ROW(D730)-H730-21) &amp; "-" &amp; C730)</f>
        <v>71.8 -</v>
      </c>
      <c r="G730" s="357">
        <f t="shared" si="35"/>
        <v>71</v>
      </c>
      <c r="H730" s="357">
        <f t="shared" si="37"/>
        <v>8</v>
      </c>
    </row>
    <row r="731" spans="1:8">
      <c r="A731" s="360" t="str">
        <f t="shared" si="36"/>
        <v>71.9</v>
      </c>
      <c r="B731" s="358"/>
      <c r="C731" s="358"/>
      <c r="D731" s="357" t="str" cm="1">
        <f t="array" ref="D731">IF(H731=0,"",A731 &amp; " " &amp; INDEX($C$22:C731,ROW(D731)-H731-21) &amp; "-" &amp; C731)</f>
        <v>71.9 -</v>
      </c>
      <c r="G731" s="357">
        <f t="shared" si="35"/>
        <v>71</v>
      </c>
      <c r="H731" s="357">
        <f t="shared" si="37"/>
        <v>9</v>
      </c>
    </row>
    <row r="732" spans="1:8">
      <c r="A732" s="360" t="str">
        <f t="shared" si="36"/>
        <v>72.0</v>
      </c>
      <c r="B732" s="358"/>
      <c r="C732" s="358"/>
      <c r="D732" s="357" t="str" cm="1">
        <f t="array" ref="D732">IF(H732=0,"",A732 &amp; " " &amp; INDEX($C$22:C732,ROW(D732)-H732-21) &amp; "-" &amp; C732)</f>
        <v/>
      </c>
      <c r="G732" s="357">
        <f t="shared" si="35"/>
        <v>72</v>
      </c>
      <c r="H732" s="357">
        <f t="shared" si="37"/>
        <v>0</v>
      </c>
    </row>
    <row r="733" spans="1:8">
      <c r="A733" s="360" t="str">
        <f t="shared" si="36"/>
        <v>72.1</v>
      </c>
      <c r="B733" s="358"/>
      <c r="C733" s="358"/>
      <c r="D733" s="357" t="str" cm="1">
        <f t="array" ref="D733">IF(H733=0,"",A733 &amp; " " &amp; INDEX($C$22:C733,ROW(D733)-H733-21) &amp; "-" &amp; C733)</f>
        <v>72.1 -</v>
      </c>
      <c r="G733" s="357">
        <f t="shared" si="35"/>
        <v>72</v>
      </c>
      <c r="H733" s="357">
        <f t="shared" si="37"/>
        <v>1</v>
      </c>
    </row>
    <row r="734" spans="1:8">
      <c r="A734" s="360" t="str">
        <f t="shared" si="36"/>
        <v>72.2</v>
      </c>
      <c r="B734" s="358"/>
      <c r="C734" s="358"/>
      <c r="D734" s="357" t="str" cm="1">
        <f t="array" ref="D734">IF(H734=0,"",A734 &amp; " " &amp; INDEX($C$22:C734,ROW(D734)-H734-21) &amp; "-" &amp; C734)</f>
        <v>72.2 -</v>
      </c>
      <c r="G734" s="357">
        <f t="shared" si="35"/>
        <v>72</v>
      </c>
      <c r="H734" s="357">
        <f t="shared" si="37"/>
        <v>2</v>
      </c>
    </row>
    <row r="735" spans="1:8">
      <c r="A735" s="360" t="str">
        <f t="shared" si="36"/>
        <v>72.3</v>
      </c>
      <c r="B735" s="358"/>
      <c r="C735" s="358"/>
      <c r="D735" s="357" t="str" cm="1">
        <f t="array" ref="D735">IF(H735=0,"",A735 &amp; " " &amp; INDEX($C$22:C735,ROW(D735)-H735-21) &amp; "-" &amp; C735)</f>
        <v>72.3 -</v>
      </c>
      <c r="G735" s="357">
        <f t="shared" si="35"/>
        <v>72</v>
      </c>
      <c r="H735" s="357">
        <f t="shared" si="37"/>
        <v>3</v>
      </c>
    </row>
    <row r="736" spans="1:8">
      <c r="A736" s="360" t="str">
        <f t="shared" si="36"/>
        <v>72.4</v>
      </c>
      <c r="B736" s="358"/>
      <c r="C736" s="358"/>
      <c r="D736" s="357" t="str" cm="1">
        <f t="array" ref="D736">IF(H736=0,"",A736 &amp; " " &amp; INDEX($C$22:C736,ROW(D736)-H736-21) &amp; "-" &amp; C736)</f>
        <v>72.4 -</v>
      </c>
      <c r="G736" s="357">
        <f t="shared" si="35"/>
        <v>72</v>
      </c>
      <c r="H736" s="357">
        <f t="shared" si="37"/>
        <v>4</v>
      </c>
    </row>
    <row r="737" spans="1:8">
      <c r="A737" s="360" t="str">
        <f t="shared" si="36"/>
        <v>72.5</v>
      </c>
      <c r="B737" s="358"/>
      <c r="C737" s="358"/>
      <c r="D737" s="357" t="str" cm="1">
        <f t="array" ref="D737">IF(H737=0,"",A737 &amp; " " &amp; INDEX($C$22:C737,ROW(D737)-H737-21) &amp; "-" &amp; C737)</f>
        <v>72.5 -</v>
      </c>
      <c r="G737" s="357">
        <f t="shared" ref="G737:G800" si="38">IF(H737=0,G736+1,G736)</f>
        <v>72</v>
      </c>
      <c r="H737" s="357">
        <f t="shared" si="37"/>
        <v>5</v>
      </c>
    </row>
    <row r="738" spans="1:8">
      <c r="A738" s="360" t="str">
        <f t="shared" si="36"/>
        <v>72.6</v>
      </c>
      <c r="B738" s="358"/>
      <c r="C738" s="358"/>
      <c r="D738" s="357" t="str" cm="1">
        <f t="array" ref="D738">IF(H738=0,"",A738 &amp; " " &amp; INDEX($C$22:C738,ROW(D738)-H738-21) &amp; "-" &amp; C738)</f>
        <v>72.6 -</v>
      </c>
      <c r="G738" s="357">
        <f t="shared" si="38"/>
        <v>72</v>
      </c>
      <c r="H738" s="357">
        <f t="shared" si="37"/>
        <v>6</v>
      </c>
    </row>
    <row r="739" spans="1:8">
      <c r="A739" s="360" t="str">
        <f t="shared" si="36"/>
        <v>72.7</v>
      </c>
      <c r="B739" s="358"/>
      <c r="C739" s="358"/>
      <c r="D739" s="357" t="str" cm="1">
        <f t="array" ref="D739">IF(H739=0,"",A739 &amp; " " &amp; INDEX($C$22:C739,ROW(D739)-H739-21) &amp; "-" &amp; C739)</f>
        <v>72.7 -</v>
      </c>
      <c r="G739" s="357">
        <f t="shared" si="38"/>
        <v>72</v>
      </c>
      <c r="H739" s="357">
        <f t="shared" si="37"/>
        <v>7</v>
      </c>
    </row>
    <row r="740" spans="1:8">
      <c r="A740" s="360" t="str">
        <f t="shared" si="36"/>
        <v>72.8</v>
      </c>
      <c r="B740" s="358"/>
      <c r="C740" s="358"/>
      <c r="D740" s="357" t="str" cm="1">
        <f t="array" ref="D740">IF(H740=0,"",A740 &amp; " " &amp; INDEX($C$22:C740,ROW(D740)-H740-21) &amp; "-" &amp; C740)</f>
        <v>72.8 -</v>
      </c>
      <c r="G740" s="357">
        <f t="shared" si="38"/>
        <v>72</v>
      </c>
      <c r="H740" s="357">
        <f t="shared" si="37"/>
        <v>8</v>
      </c>
    </row>
    <row r="741" spans="1:8">
      <c r="A741" s="360" t="str">
        <f t="shared" si="36"/>
        <v>72.9</v>
      </c>
      <c r="B741" s="358"/>
      <c r="C741" s="358"/>
      <c r="D741" s="357" t="str" cm="1">
        <f t="array" ref="D741">IF(H741=0,"",A741 &amp; " " &amp; INDEX($C$22:C741,ROW(D741)-H741-21) &amp; "-" &amp; C741)</f>
        <v>72.9 -</v>
      </c>
      <c r="G741" s="357">
        <f t="shared" si="38"/>
        <v>72</v>
      </c>
      <c r="H741" s="357">
        <f t="shared" si="37"/>
        <v>9</v>
      </c>
    </row>
    <row r="742" spans="1:8">
      <c r="A742" s="360" t="str">
        <f t="shared" si="36"/>
        <v>73.0</v>
      </c>
      <c r="B742" s="358"/>
      <c r="C742" s="358"/>
      <c r="D742" s="357" t="str" cm="1">
        <f t="array" ref="D742">IF(H742=0,"",A742 &amp; " " &amp; INDEX($C$22:C742,ROW(D742)-H742-21) &amp; "-" &amp; C742)</f>
        <v/>
      </c>
      <c r="G742" s="357">
        <f t="shared" si="38"/>
        <v>73</v>
      </c>
      <c r="H742" s="357">
        <f t="shared" si="37"/>
        <v>0</v>
      </c>
    </row>
    <row r="743" spans="1:8">
      <c r="A743" s="360" t="str">
        <f t="shared" si="36"/>
        <v>73.1</v>
      </c>
      <c r="B743" s="358"/>
      <c r="C743" s="358"/>
      <c r="D743" s="357" t="str" cm="1">
        <f t="array" ref="D743">IF(H743=0,"",A743 &amp; " " &amp; INDEX($C$22:C743,ROW(D743)-H743-21) &amp; "-" &amp; C743)</f>
        <v>73.1 -</v>
      </c>
      <c r="G743" s="357">
        <f t="shared" si="38"/>
        <v>73</v>
      </c>
      <c r="H743" s="357">
        <f t="shared" si="37"/>
        <v>1</v>
      </c>
    </row>
    <row r="744" spans="1:8">
      <c r="A744" s="360" t="str">
        <f t="shared" si="36"/>
        <v>73.2</v>
      </c>
      <c r="B744" s="358"/>
      <c r="C744" s="358"/>
      <c r="D744" s="357" t="str" cm="1">
        <f t="array" ref="D744">IF(H744=0,"",A744 &amp; " " &amp; INDEX($C$22:C744,ROW(D744)-H744-21) &amp; "-" &amp; C744)</f>
        <v>73.2 -</v>
      </c>
      <c r="G744" s="357">
        <f t="shared" si="38"/>
        <v>73</v>
      </c>
      <c r="H744" s="357">
        <f t="shared" si="37"/>
        <v>2</v>
      </c>
    </row>
    <row r="745" spans="1:8">
      <c r="A745" s="360" t="str">
        <f t="shared" si="36"/>
        <v>73.3</v>
      </c>
      <c r="B745" s="358"/>
      <c r="C745" s="358"/>
      <c r="D745" s="357" t="str" cm="1">
        <f t="array" ref="D745">IF(H745=0,"",A745 &amp; " " &amp; INDEX($C$22:C745,ROW(D745)-H745-21) &amp; "-" &amp; C745)</f>
        <v>73.3 -</v>
      </c>
      <c r="G745" s="357">
        <f t="shared" si="38"/>
        <v>73</v>
      </c>
      <c r="H745" s="357">
        <f t="shared" si="37"/>
        <v>3</v>
      </c>
    </row>
    <row r="746" spans="1:8">
      <c r="A746" s="360" t="str">
        <f t="shared" si="36"/>
        <v>73.4</v>
      </c>
      <c r="B746" s="358"/>
      <c r="C746" s="358"/>
      <c r="D746" s="357" t="str" cm="1">
        <f t="array" ref="D746">IF(H746=0,"",A746 &amp; " " &amp; INDEX($C$22:C746,ROW(D746)-H746-21) &amp; "-" &amp; C746)</f>
        <v>73.4 -</v>
      </c>
      <c r="G746" s="357">
        <f t="shared" si="38"/>
        <v>73</v>
      </c>
      <c r="H746" s="357">
        <f t="shared" si="37"/>
        <v>4</v>
      </c>
    </row>
    <row r="747" spans="1:8">
      <c r="A747" s="360" t="str">
        <f t="shared" si="36"/>
        <v>73.5</v>
      </c>
      <c r="B747" s="358"/>
      <c r="C747" s="358"/>
      <c r="D747" s="357" t="str" cm="1">
        <f t="array" ref="D747">IF(H747=0,"",A747 &amp; " " &amp; INDEX($C$22:C747,ROW(D747)-H747-21) &amp; "-" &amp; C747)</f>
        <v>73.5 -</v>
      </c>
      <c r="G747" s="357">
        <f t="shared" si="38"/>
        <v>73</v>
      </c>
      <c r="H747" s="357">
        <f t="shared" si="37"/>
        <v>5</v>
      </c>
    </row>
    <row r="748" spans="1:8">
      <c r="A748" s="360" t="str">
        <f t="shared" si="36"/>
        <v>73.6</v>
      </c>
      <c r="B748" s="358"/>
      <c r="C748" s="358"/>
      <c r="D748" s="357" t="str" cm="1">
        <f t="array" ref="D748">IF(H748=0,"",A748 &amp; " " &amp; INDEX($C$22:C748,ROW(D748)-H748-21) &amp; "-" &amp; C748)</f>
        <v>73.6 -</v>
      </c>
      <c r="G748" s="357">
        <f t="shared" si="38"/>
        <v>73</v>
      </c>
      <c r="H748" s="357">
        <f t="shared" si="37"/>
        <v>6</v>
      </c>
    </row>
    <row r="749" spans="1:8">
      <c r="A749" s="360" t="str">
        <f t="shared" si="36"/>
        <v>73.7</v>
      </c>
      <c r="B749" s="358"/>
      <c r="C749" s="358"/>
      <c r="D749" s="357" t="str" cm="1">
        <f t="array" ref="D749">IF(H749=0,"",A749 &amp; " " &amp; INDEX($C$22:C749,ROW(D749)-H749-21) &amp; "-" &amp; C749)</f>
        <v>73.7 -</v>
      </c>
      <c r="G749" s="357">
        <f t="shared" si="38"/>
        <v>73</v>
      </c>
      <c r="H749" s="357">
        <f t="shared" si="37"/>
        <v>7</v>
      </c>
    </row>
    <row r="750" spans="1:8">
      <c r="A750" s="360" t="str">
        <f t="shared" si="36"/>
        <v>73.8</v>
      </c>
      <c r="B750" s="358"/>
      <c r="C750" s="358"/>
      <c r="D750" s="357" t="str" cm="1">
        <f t="array" ref="D750">IF(H750=0,"",A750 &amp; " " &amp; INDEX($C$22:C750,ROW(D750)-H750-21) &amp; "-" &amp; C750)</f>
        <v>73.8 -</v>
      </c>
      <c r="G750" s="357">
        <f t="shared" si="38"/>
        <v>73</v>
      </c>
      <c r="H750" s="357">
        <f t="shared" si="37"/>
        <v>8</v>
      </c>
    </row>
    <row r="751" spans="1:8">
      <c r="A751" s="360" t="str">
        <f t="shared" si="36"/>
        <v>73.9</v>
      </c>
      <c r="B751" s="358"/>
      <c r="C751" s="358"/>
      <c r="D751" s="357" t="str" cm="1">
        <f t="array" ref="D751">IF(H751=0,"",A751 &amp; " " &amp; INDEX($C$22:C751,ROW(D751)-H751-21) &amp; "-" &amp; C751)</f>
        <v>73.9 -</v>
      </c>
      <c r="G751" s="357">
        <f t="shared" si="38"/>
        <v>73</v>
      </c>
      <c r="H751" s="357">
        <f t="shared" si="37"/>
        <v>9</v>
      </c>
    </row>
    <row r="752" spans="1:8">
      <c r="A752" s="360" t="str">
        <f t="shared" si="36"/>
        <v>74.0</v>
      </c>
      <c r="B752" s="358"/>
      <c r="C752" s="358"/>
      <c r="D752" s="357" t="str" cm="1">
        <f t="array" ref="D752">IF(H752=0,"",A752 &amp; " " &amp; INDEX($C$22:C752,ROW(D752)-H752-21) &amp; "-" &amp; C752)</f>
        <v/>
      </c>
      <c r="G752" s="357">
        <f t="shared" si="38"/>
        <v>74</v>
      </c>
      <c r="H752" s="357">
        <f t="shared" si="37"/>
        <v>0</v>
      </c>
    </row>
    <row r="753" spans="1:8">
      <c r="A753" s="360" t="str">
        <f t="shared" si="36"/>
        <v>74.1</v>
      </c>
      <c r="B753" s="358"/>
      <c r="C753" s="358"/>
      <c r="D753" s="357" t="str" cm="1">
        <f t="array" ref="D753">IF(H753=0,"",A753 &amp; " " &amp; INDEX($C$22:C753,ROW(D753)-H753-21) &amp; "-" &amp; C753)</f>
        <v>74.1 -</v>
      </c>
      <c r="G753" s="357">
        <f t="shared" si="38"/>
        <v>74</v>
      </c>
      <c r="H753" s="357">
        <f t="shared" si="37"/>
        <v>1</v>
      </c>
    </row>
    <row r="754" spans="1:8">
      <c r="A754" s="360" t="str">
        <f t="shared" si="36"/>
        <v>74.2</v>
      </c>
      <c r="B754" s="358"/>
      <c r="C754" s="358"/>
      <c r="D754" s="357" t="str" cm="1">
        <f t="array" ref="D754">IF(H754=0,"",A754 &amp; " " &amp; INDEX($C$22:C754,ROW(D754)-H754-21) &amp; "-" &amp; C754)</f>
        <v>74.2 -</v>
      </c>
      <c r="G754" s="357">
        <f t="shared" si="38"/>
        <v>74</v>
      </c>
      <c r="H754" s="357">
        <f t="shared" si="37"/>
        <v>2</v>
      </c>
    </row>
    <row r="755" spans="1:8">
      <c r="A755" s="360" t="str">
        <f t="shared" si="36"/>
        <v>74.3</v>
      </c>
      <c r="B755" s="358"/>
      <c r="C755" s="358"/>
      <c r="D755" s="357" t="str" cm="1">
        <f t="array" ref="D755">IF(H755=0,"",A755 &amp; " " &amp; INDEX($C$22:C755,ROW(D755)-H755-21) &amp; "-" &amp; C755)</f>
        <v>74.3 -</v>
      </c>
      <c r="G755" s="357">
        <f t="shared" si="38"/>
        <v>74</v>
      </c>
      <c r="H755" s="357">
        <f t="shared" si="37"/>
        <v>3</v>
      </c>
    </row>
    <row r="756" spans="1:8">
      <c r="A756" s="360" t="str">
        <f t="shared" si="36"/>
        <v>74.4</v>
      </c>
      <c r="B756" s="358"/>
      <c r="C756" s="358"/>
      <c r="D756" s="357" t="str" cm="1">
        <f t="array" ref="D756">IF(H756=0,"",A756 &amp; " " &amp; INDEX($C$22:C756,ROW(D756)-H756-21) &amp; "-" &amp; C756)</f>
        <v>74.4 -</v>
      </c>
      <c r="G756" s="357">
        <f t="shared" si="38"/>
        <v>74</v>
      </c>
      <c r="H756" s="357">
        <f t="shared" si="37"/>
        <v>4</v>
      </c>
    </row>
    <row r="757" spans="1:8">
      <c r="A757" s="360" t="str">
        <f t="shared" si="36"/>
        <v>74.5</v>
      </c>
      <c r="B757" s="358"/>
      <c r="C757" s="358"/>
      <c r="D757" s="357" t="str" cm="1">
        <f t="array" ref="D757">IF(H757=0,"",A757 &amp; " " &amp; INDEX($C$22:C757,ROW(D757)-H757-21) &amp; "-" &amp; C757)</f>
        <v>74.5 -</v>
      </c>
      <c r="G757" s="357">
        <f t="shared" si="38"/>
        <v>74</v>
      </c>
      <c r="H757" s="357">
        <f t="shared" si="37"/>
        <v>5</v>
      </c>
    </row>
    <row r="758" spans="1:8">
      <c r="A758" s="360" t="str">
        <f t="shared" si="36"/>
        <v>74.6</v>
      </c>
      <c r="B758" s="358"/>
      <c r="C758" s="358"/>
      <c r="D758" s="357" t="str" cm="1">
        <f t="array" ref="D758">IF(H758=0,"",A758 &amp; " " &amp; INDEX($C$22:C758,ROW(D758)-H758-21) &amp; "-" &amp; C758)</f>
        <v>74.6 -</v>
      </c>
      <c r="G758" s="357">
        <f t="shared" si="38"/>
        <v>74</v>
      </c>
      <c r="H758" s="357">
        <f t="shared" si="37"/>
        <v>6</v>
      </c>
    </row>
    <row r="759" spans="1:8">
      <c r="A759" s="360" t="str">
        <f t="shared" si="36"/>
        <v>74.7</v>
      </c>
      <c r="B759" s="358"/>
      <c r="C759" s="358"/>
      <c r="D759" s="357" t="str" cm="1">
        <f t="array" ref="D759">IF(H759=0,"",A759 &amp; " " &amp; INDEX($C$22:C759,ROW(D759)-H759-21) &amp; "-" &amp; C759)</f>
        <v>74.7 -</v>
      </c>
      <c r="G759" s="357">
        <f t="shared" si="38"/>
        <v>74</v>
      </c>
      <c r="H759" s="357">
        <f t="shared" si="37"/>
        <v>7</v>
      </c>
    </row>
    <row r="760" spans="1:8">
      <c r="A760" s="360" t="str">
        <f t="shared" si="36"/>
        <v>74.8</v>
      </c>
      <c r="B760" s="358"/>
      <c r="C760" s="358"/>
      <c r="D760" s="357" t="str" cm="1">
        <f t="array" ref="D760">IF(H760=0,"",A760 &amp; " " &amp; INDEX($C$22:C760,ROW(D760)-H760-21) &amp; "-" &amp; C760)</f>
        <v>74.8 -</v>
      </c>
      <c r="G760" s="357">
        <f t="shared" si="38"/>
        <v>74</v>
      </c>
      <c r="H760" s="357">
        <f t="shared" si="37"/>
        <v>8</v>
      </c>
    </row>
    <row r="761" spans="1:8">
      <c r="A761" s="360" t="str">
        <f t="shared" si="36"/>
        <v>74.9</v>
      </c>
      <c r="B761" s="358"/>
      <c r="C761" s="358"/>
      <c r="D761" s="357" t="str" cm="1">
        <f t="array" ref="D761">IF(H761=0,"",A761 &amp; " " &amp; INDEX($C$22:C761,ROW(D761)-H761-21) &amp; "-" &amp; C761)</f>
        <v>74.9 -</v>
      </c>
      <c r="G761" s="357">
        <f t="shared" si="38"/>
        <v>74</v>
      </c>
      <c r="H761" s="357">
        <f t="shared" si="37"/>
        <v>9</v>
      </c>
    </row>
    <row r="762" spans="1:8">
      <c r="A762" s="360" t="str">
        <f t="shared" si="36"/>
        <v>75.0</v>
      </c>
      <c r="B762" s="358"/>
      <c r="C762" s="358"/>
      <c r="D762" s="357" t="str" cm="1">
        <f t="array" ref="D762">IF(H762=0,"",A762 &amp; " " &amp; INDEX($C$22:C762,ROW(D762)-H762-21) &amp; "-" &amp; C762)</f>
        <v/>
      </c>
      <c r="G762" s="357">
        <f t="shared" si="38"/>
        <v>75</v>
      </c>
      <c r="H762" s="357">
        <f t="shared" si="37"/>
        <v>0</v>
      </c>
    </row>
    <row r="763" spans="1:8">
      <c r="A763" s="360" t="str">
        <f t="shared" si="36"/>
        <v>75.1</v>
      </c>
      <c r="B763" s="358"/>
      <c r="C763" s="358"/>
      <c r="D763" s="357" t="str" cm="1">
        <f t="array" ref="D763">IF(H763=0,"",A763 &amp; " " &amp; INDEX($C$22:C763,ROW(D763)-H763-21) &amp; "-" &amp; C763)</f>
        <v>75.1 -</v>
      </c>
      <c r="G763" s="357">
        <f t="shared" si="38"/>
        <v>75</v>
      </c>
      <c r="H763" s="357">
        <f t="shared" si="37"/>
        <v>1</v>
      </c>
    </row>
    <row r="764" spans="1:8">
      <c r="A764" s="360" t="str">
        <f t="shared" si="36"/>
        <v>75.2</v>
      </c>
      <c r="B764" s="358"/>
      <c r="C764" s="358"/>
      <c r="D764" s="357" t="str" cm="1">
        <f t="array" ref="D764">IF(H764=0,"",A764 &amp; " " &amp; INDEX($C$22:C764,ROW(D764)-H764-21) &amp; "-" &amp; C764)</f>
        <v>75.2 -</v>
      </c>
      <c r="G764" s="357">
        <f t="shared" si="38"/>
        <v>75</v>
      </c>
      <c r="H764" s="357">
        <f t="shared" si="37"/>
        <v>2</v>
      </c>
    </row>
    <row r="765" spans="1:8">
      <c r="A765" s="360" t="str">
        <f t="shared" si="36"/>
        <v>75.3</v>
      </c>
      <c r="B765" s="358"/>
      <c r="C765" s="358"/>
      <c r="D765" s="357" t="str" cm="1">
        <f t="array" ref="D765">IF(H765=0,"",A765 &amp; " " &amp; INDEX($C$22:C765,ROW(D765)-H765-21) &amp; "-" &amp; C765)</f>
        <v>75.3 -</v>
      </c>
      <c r="G765" s="357">
        <f t="shared" si="38"/>
        <v>75</v>
      </c>
      <c r="H765" s="357">
        <f t="shared" si="37"/>
        <v>3</v>
      </c>
    </row>
    <row r="766" spans="1:8">
      <c r="A766" s="360" t="str">
        <f t="shared" si="36"/>
        <v>75.4</v>
      </c>
      <c r="B766" s="358"/>
      <c r="C766" s="358"/>
      <c r="D766" s="357" t="str" cm="1">
        <f t="array" ref="D766">IF(H766=0,"",A766 &amp; " " &amp; INDEX($C$22:C766,ROW(D766)-H766-21) &amp; "-" &amp; C766)</f>
        <v>75.4 -</v>
      </c>
      <c r="G766" s="357">
        <f t="shared" si="38"/>
        <v>75</v>
      </c>
      <c r="H766" s="357">
        <f t="shared" si="37"/>
        <v>4</v>
      </c>
    </row>
    <row r="767" spans="1:8">
      <c r="A767" s="360" t="str">
        <f t="shared" si="36"/>
        <v>75.5</v>
      </c>
      <c r="B767" s="358"/>
      <c r="C767" s="358"/>
      <c r="D767" s="357" t="str" cm="1">
        <f t="array" ref="D767">IF(H767=0,"",A767 &amp; " " &amp; INDEX($C$22:C767,ROW(D767)-H767-21) &amp; "-" &amp; C767)</f>
        <v>75.5 -</v>
      </c>
      <c r="G767" s="357">
        <f t="shared" si="38"/>
        <v>75</v>
      </c>
      <c r="H767" s="357">
        <f t="shared" si="37"/>
        <v>5</v>
      </c>
    </row>
    <row r="768" spans="1:8">
      <c r="A768" s="360" t="str">
        <f t="shared" si="36"/>
        <v>75.6</v>
      </c>
      <c r="B768" s="358"/>
      <c r="C768" s="358"/>
      <c r="D768" s="357" t="str" cm="1">
        <f t="array" ref="D768">IF(H768=0,"",A768 &amp; " " &amp; INDEX($C$22:C768,ROW(D768)-H768-21) &amp; "-" &amp; C768)</f>
        <v>75.6 -</v>
      </c>
      <c r="G768" s="357">
        <f t="shared" si="38"/>
        <v>75</v>
      </c>
      <c r="H768" s="357">
        <f t="shared" si="37"/>
        <v>6</v>
      </c>
    </row>
    <row r="769" spans="1:8">
      <c r="A769" s="360" t="str">
        <f t="shared" si="36"/>
        <v>75.7</v>
      </c>
      <c r="B769" s="358"/>
      <c r="C769" s="358"/>
      <c r="D769" s="357" t="str" cm="1">
        <f t="array" ref="D769">IF(H769=0,"",A769 &amp; " " &amp; INDEX($C$22:C769,ROW(D769)-H769-21) &amp; "-" &amp; C769)</f>
        <v>75.7 -</v>
      </c>
      <c r="G769" s="357">
        <f t="shared" si="38"/>
        <v>75</v>
      </c>
      <c r="H769" s="357">
        <f t="shared" si="37"/>
        <v>7</v>
      </c>
    </row>
    <row r="770" spans="1:8">
      <c r="A770" s="360" t="str">
        <f t="shared" si="36"/>
        <v>75.8</v>
      </c>
      <c r="B770" s="358"/>
      <c r="C770" s="358"/>
      <c r="D770" s="357" t="str" cm="1">
        <f t="array" ref="D770">IF(H770=0,"",A770 &amp; " " &amp; INDEX($C$22:C770,ROW(D770)-H770-21) &amp; "-" &amp; C770)</f>
        <v>75.8 -</v>
      </c>
      <c r="G770" s="357">
        <f t="shared" si="38"/>
        <v>75</v>
      </c>
      <c r="H770" s="357">
        <f t="shared" si="37"/>
        <v>8</v>
      </c>
    </row>
    <row r="771" spans="1:8">
      <c r="A771" s="360" t="str">
        <f t="shared" si="36"/>
        <v>75.9</v>
      </c>
      <c r="B771" s="358"/>
      <c r="C771" s="358"/>
      <c r="D771" s="357" t="str" cm="1">
        <f t="array" ref="D771">IF(H771=0,"",A771 &amp; " " &amp; INDEX($C$22:C771,ROW(D771)-H771-21) &amp; "-" &amp; C771)</f>
        <v>75.9 -</v>
      </c>
      <c r="G771" s="357">
        <f t="shared" si="38"/>
        <v>75</v>
      </c>
      <c r="H771" s="357">
        <f t="shared" si="37"/>
        <v>9</v>
      </c>
    </row>
    <row r="772" spans="1:8">
      <c r="A772" s="360" t="str">
        <f t="shared" si="36"/>
        <v>76.0</v>
      </c>
      <c r="B772" s="358"/>
      <c r="C772" s="358"/>
      <c r="D772" s="357" t="str" cm="1">
        <f t="array" ref="D772">IF(H772=0,"",A772 &amp; " " &amp; INDEX($C$22:C772,ROW(D772)-H772-21) &amp; "-" &amp; C772)</f>
        <v/>
      </c>
      <c r="G772" s="357">
        <f t="shared" si="38"/>
        <v>76</v>
      </c>
      <c r="H772" s="357">
        <f t="shared" si="37"/>
        <v>0</v>
      </c>
    </row>
    <row r="773" spans="1:8">
      <c r="A773" s="360" t="str">
        <f t="shared" si="36"/>
        <v>76.1</v>
      </c>
      <c r="B773" s="358"/>
      <c r="C773" s="358"/>
      <c r="D773" s="357" t="str" cm="1">
        <f t="array" ref="D773">IF(H773=0,"",A773 &amp; " " &amp; INDEX($C$22:C773,ROW(D773)-H773-21) &amp; "-" &amp; C773)</f>
        <v>76.1 -</v>
      </c>
      <c r="G773" s="357">
        <f t="shared" si="38"/>
        <v>76</v>
      </c>
      <c r="H773" s="357">
        <f t="shared" si="37"/>
        <v>1</v>
      </c>
    </row>
    <row r="774" spans="1:8">
      <c r="A774" s="360" t="str">
        <f t="shared" si="36"/>
        <v>76.2</v>
      </c>
      <c r="B774" s="358"/>
      <c r="C774" s="358"/>
      <c r="D774" s="357" t="str" cm="1">
        <f t="array" ref="D774">IF(H774=0,"",A774 &amp; " " &amp; INDEX($C$22:C774,ROW(D774)-H774-21) &amp; "-" &amp; C774)</f>
        <v>76.2 -</v>
      </c>
      <c r="G774" s="357">
        <f t="shared" si="38"/>
        <v>76</v>
      </c>
      <c r="H774" s="357">
        <f t="shared" si="37"/>
        <v>2</v>
      </c>
    </row>
    <row r="775" spans="1:8">
      <c r="A775" s="360" t="str">
        <f t="shared" si="36"/>
        <v>76.3</v>
      </c>
      <c r="B775" s="358"/>
      <c r="C775" s="358"/>
      <c r="D775" s="357" t="str" cm="1">
        <f t="array" ref="D775">IF(H775=0,"",A775 &amp; " " &amp; INDEX($C$22:C775,ROW(D775)-H775-21) &amp; "-" &amp; C775)</f>
        <v>76.3 -</v>
      </c>
      <c r="G775" s="357">
        <f t="shared" si="38"/>
        <v>76</v>
      </c>
      <c r="H775" s="357">
        <f t="shared" si="37"/>
        <v>3</v>
      </c>
    </row>
    <row r="776" spans="1:8">
      <c r="A776" s="360" t="str">
        <f t="shared" si="36"/>
        <v>76.4</v>
      </c>
      <c r="B776" s="358"/>
      <c r="C776" s="358"/>
      <c r="D776" s="357" t="str" cm="1">
        <f t="array" ref="D776">IF(H776=0,"",A776 &amp; " " &amp; INDEX($C$22:C776,ROW(D776)-H776-21) &amp; "-" &amp; C776)</f>
        <v>76.4 -</v>
      </c>
      <c r="G776" s="357">
        <f t="shared" si="38"/>
        <v>76</v>
      </c>
      <c r="H776" s="357">
        <f t="shared" si="37"/>
        <v>4</v>
      </c>
    </row>
    <row r="777" spans="1:8">
      <c r="A777" s="360" t="str">
        <f t="shared" si="36"/>
        <v>76.5</v>
      </c>
      <c r="B777" s="358"/>
      <c r="C777" s="358"/>
      <c r="D777" s="357" t="str" cm="1">
        <f t="array" ref="D777">IF(H777=0,"",A777 &amp; " " &amp; INDEX($C$22:C777,ROW(D777)-H777-21) &amp; "-" &amp; C777)</f>
        <v>76.5 -</v>
      </c>
      <c r="G777" s="357">
        <f t="shared" si="38"/>
        <v>76</v>
      </c>
      <c r="H777" s="357">
        <f t="shared" si="37"/>
        <v>5</v>
      </c>
    </row>
    <row r="778" spans="1:8">
      <c r="A778" s="360" t="str">
        <f t="shared" si="36"/>
        <v>76.6</v>
      </c>
      <c r="B778" s="358"/>
      <c r="C778" s="358"/>
      <c r="D778" s="357" t="str" cm="1">
        <f t="array" ref="D778">IF(H778=0,"",A778 &amp; " " &amp; INDEX($C$22:C778,ROW(D778)-H778-21) &amp; "-" &amp; C778)</f>
        <v>76.6 -</v>
      </c>
      <c r="G778" s="357">
        <f t="shared" si="38"/>
        <v>76</v>
      </c>
      <c r="H778" s="357">
        <f t="shared" si="37"/>
        <v>6</v>
      </c>
    </row>
    <row r="779" spans="1:8">
      <c r="A779" s="360" t="str">
        <f t="shared" si="36"/>
        <v>76.7</v>
      </c>
      <c r="B779" s="358"/>
      <c r="C779" s="358"/>
      <c r="D779" s="357" t="str" cm="1">
        <f t="array" ref="D779">IF(H779=0,"",A779 &amp; " " &amp; INDEX($C$22:C779,ROW(D779)-H779-21) &amp; "-" &amp; C779)</f>
        <v>76.7 -</v>
      </c>
      <c r="G779" s="357">
        <f t="shared" si="38"/>
        <v>76</v>
      </c>
      <c r="H779" s="357">
        <f t="shared" si="37"/>
        <v>7</v>
      </c>
    </row>
    <row r="780" spans="1:8">
      <c r="A780" s="360" t="str">
        <f t="shared" si="36"/>
        <v>76.8</v>
      </c>
      <c r="B780" s="358"/>
      <c r="C780" s="358"/>
      <c r="D780" s="357" t="str" cm="1">
        <f t="array" ref="D780">IF(H780=0,"",A780 &amp; " " &amp; INDEX($C$22:C780,ROW(D780)-H780-21) &amp; "-" &amp; C780)</f>
        <v>76.8 -</v>
      </c>
      <c r="G780" s="357">
        <f t="shared" si="38"/>
        <v>76</v>
      </c>
      <c r="H780" s="357">
        <f t="shared" si="37"/>
        <v>8</v>
      </c>
    </row>
    <row r="781" spans="1:8">
      <c r="A781" s="360" t="str">
        <f t="shared" si="36"/>
        <v>76.9</v>
      </c>
      <c r="B781" s="358"/>
      <c r="C781" s="358"/>
      <c r="D781" s="357" t="str" cm="1">
        <f t="array" ref="D781">IF(H781=0,"",A781 &amp; " " &amp; INDEX($C$22:C781,ROW(D781)-H781-21) &amp; "-" &amp; C781)</f>
        <v>76.9 -</v>
      </c>
      <c r="G781" s="357">
        <f t="shared" si="38"/>
        <v>76</v>
      </c>
      <c r="H781" s="357">
        <f t="shared" si="37"/>
        <v>9</v>
      </c>
    </row>
    <row r="782" spans="1:8">
      <c r="A782" s="360" t="str">
        <f t="shared" si="36"/>
        <v>77.0</v>
      </c>
      <c r="B782" s="358"/>
      <c r="C782" s="358"/>
      <c r="D782" s="357" t="str" cm="1">
        <f t="array" ref="D782">IF(H782=0,"",A782 &amp; " " &amp; INDEX($C$22:C782,ROW(D782)-H782-21) &amp; "-" &amp; C782)</f>
        <v/>
      </c>
      <c r="G782" s="357">
        <f t="shared" si="38"/>
        <v>77</v>
      </c>
      <c r="H782" s="357">
        <f t="shared" si="37"/>
        <v>0</v>
      </c>
    </row>
    <row r="783" spans="1:8">
      <c r="A783" s="360" t="str">
        <f t="shared" si="36"/>
        <v>77.1</v>
      </c>
      <c r="B783" s="358"/>
      <c r="C783" s="358"/>
      <c r="D783" s="357" t="str" cm="1">
        <f t="array" ref="D783">IF(H783=0,"",A783 &amp; " " &amp; INDEX($C$22:C783,ROW(D783)-H783-21) &amp; "-" &amp; C783)</f>
        <v>77.1 -</v>
      </c>
      <c r="G783" s="357">
        <f t="shared" si="38"/>
        <v>77</v>
      </c>
      <c r="H783" s="357">
        <f t="shared" si="37"/>
        <v>1</v>
      </c>
    </row>
    <row r="784" spans="1:8">
      <c r="A784" s="360" t="str">
        <f t="shared" si="36"/>
        <v>77.2</v>
      </c>
      <c r="B784" s="358"/>
      <c r="C784" s="358"/>
      <c r="D784" s="357" t="str" cm="1">
        <f t="array" ref="D784">IF(H784=0,"",A784 &amp; " " &amp; INDEX($C$22:C784,ROW(D784)-H784-21) &amp; "-" &amp; C784)</f>
        <v>77.2 -</v>
      </c>
      <c r="G784" s="357">
        <f t="shared" si="38"/>
        <v>77</v>
      </c>
      <c r="H784" s="357">
        <f t="shared" si="37"/>
        <v>2</v>
      </c>
    </row>
    <row r="785" spans="1:8">
      <c r="A785" s="360" t="str">
        <f t="shared" si="36"/>
        <v>77.3</v>
      </c>
      <c r="B785" s="358"/>
      <c r="C785" s="358"/>
      <c r="D785" s="357" t="str" cm="1">
        <f t="array" ref="D785">IF(H785=0,"",A785 &amp; " " &amp; INDEX($C$22:C785,ROW(D785)-H785-21) &amp; "-" &amp; C785)</f>
        <v>77.3 -</v>
      </c>
      <c r="G785" s="357">
        <f t="shared" si="38"/>
        <v>77</v>
      </c>
      <c r="H785" s="357">
        <f t="shared" si="37"/>
        <v>3</v>
      </c>
    </row>
    <row r="786" spans="1:8">
      <c r="A786" s="360" t="str">
        <f t="shared" si="36"/>
        <v>77.4</v>
      </c>
      <c r="B786" s="358"/>
      <c r="C786" s="358"/>
      <c r="D786" s="357" t="str" cm="1">
        <f t="array" ref="D786">IF(H786=0,"",A786 &amp; " " &amp; INDEX($C$22:C786,ROW(D786)-H786-21) &amp; "-" &amp; C786)</f>
        <v>77.4 -</v>
      </c>
      <c r="G786" s="357">
        <f t="shared" si="38"/>
        <v>77</v>
      </c>
      <c r="H786" s="357">
        <f t="shared" si="37"/>
        <v>4</v>
      </c>
    </row>
    <row r="787" spans="1:8">
      <c r="A787" s="360" t="str">
        <f t="shared" si="36"/>
        <v>77.5</v>
      </c>
      <c r="B787" s="358"/>
      <c r="C787" s="358"/>
      <c r="D787" s="357" t="str" cm="1">
        <f t="array" ref="D787">IF(H787=0,"",A787 &amp; " " &amp; INDEX($C$22:C787,ROW(D787)-H787-21) &amp; "-" &amp; C787)</f>
        <v>77.5 -</v>
      </c>
      <c r="G787" s="357">
        <f t="shared" si="38"/>
        <v>77</v>
      </c>
      <c r="H787" s="357">
        <f t="shared" si="37"/>
        <v>5</v>
      </c>
    </row>
    <row r="788" spans="1:8">
      <c r="A788" s="360" t="str">
        <f t="shared" si="36"/>
        <v>77.6</v>
      </c>
      <c r="B788" s="358"/>
      <c r="C788" s="358"/>
      <c r="D788" s="357" t="str" cm="1">
        <f t="array" ref="D788">IF(H788=0,"",A788 &amp; " " &amp; INDEX($C$22:C788,ROW(D788)-H788-21) &amp; "-" &amp; C788)</f>
        <v>77.6 -</v>
      </c>
      <c r="G788" s="357">
        <f t="shared" si="38"/>
        <v>77</v>
      </c>
      <c r="H788" s="357">
        <f t="shared" si="37"/>
        <v>6</v>
      </c>
    </row>
    <row r="789" spans="1:8">
      <c r="A789" s="360" t="str">
        <f t="shared" si="36"/>
        <v>77.7</v>
      </c>
      <c r="B789" s="358"/>
      <c r="C789" s="358"/>
      <c r="D789" s="357" t="str" cm="1">
        <f t="array" ref="D789">IF(H789=0,"",A789 &amp; " " &amp; INDEX($C$22:C789,ROW(D789)-H789-21) &amp; "-" &amp; C789)</f>
        <v>77.7 -</v>
      </c>
      <c r="G789" s="357">
        <f t="shared" si="38"/>
        <v>77</v>
      </c>
      <c r="H789" s="357">
        <f t="shared" si="37"/>
        <v>7</v>
      </c>
    </row>
    <row r="790" spans="1:8">
      <c r="A790" s="360" t="str">
        <f t="shared" si="36"/>
        <v>77.8</v>
      </c>
      <c r="B790" s="358"/>
      <c r="C790" s="358"/>
      <c r="D790" s="357" t="str" cm="1">
        <f t="array" ref="D790">IF(H790=0,"",A790 &amp; " " &amp; INDEX($C$22:C790,ROW(D790)-H790-21) &amp; "-" &amp; C790)</f>
        <v>77.8 -</v>
      </c>
      <c r="G790" s="357">
        <f t="shared" si="38"/>
        <v>77</v>
      </c>
      <c r="H790" s="357">
        <f t="shared" si="37"/>
        <v>8</v>
      </c>
    </row>
    <row r="791" spans="1:8">
      <c r="A791" s="360" t="str">
        <f t="shared" ref="A791:A854" si="39">$G791&amp;"."&amp;$H791</f>
        <v>77.9</v>
      </c>
      <c r="B791" s="358"/>
      <c r="C791" s="358"/>
      <c r="D791" s="357" t="str" cm="1">
        <f t="array" ref="D791">IF(H791=0,"",A791 &amp; " " &amp; INDEX($C$22:C791,ROW(D791)-H791-21) &amp; "-" &amp; C791)</f>
        <v>77.9 -</v>
      </c>
      <c r="G791" s="357">
        <f t="shared" si="38"/>
        <v>77</v>
      </c>
      <c r="H791" s="357">
        <f t="shared" ref="H791:H854" si="40">IF(H790=9,0,H790+1)</f>
        <v>9</v>
      </c>
    </row>
    <row r="792" spans="1:8">
      <c r="A792" s="360" t="str">
        <f t="shared" si="39"/>
        <v>78.0</v>
      </c>
      <c r="B792" s="358"/>
      <c r="C792" s="358"/>
      <c r="D792" s="357" t="str" cm="1">
        <f t="array" ref="D792">IF(H792=0,"",A792 &amp; " " &amp; INDEX($C$22:C792,ROW(D792)-H792-21) &amp; "-" &amp; C792)</f>
        <v/>
      </c>
      <c r="G792" s="357">
        <f t="shared" si="38"/>
        <v>78</v>
      </c>
      <c r="H792" s="357">
        <f t="shared" si="40"/>
        <v>0</v>
      </c>
    </row>
    <row r="793" spans="1:8">
      <c r="A793" s="360" t="str">
        <f t="shared" si="39"/>
        <v>78.1</v>
      </c>
      <c r="B793" s="358"/>
      <c r="C793" s="358"/>
      <c r="D793" s="357" t="str" cm="1">
        <f t="array" ref="D793">IF(H793=0,"",A793 &amp; " " &amp; INDEX($C$22:C793,ROW(D793)-H793-21) &amp; "-" &amp; C793)</f>
        <v>78.1 -</v>
      </c>
      <c r="G793" s="357">
        <f t="shared" si="38"/>
        <v>78</v>
      </c>
      <c r="H793" s="357">
        <f t="shared" si="40"/>
        <v>1</v>
      </c>
    </row>
    <row r="794" spans="1:8">
      <c r="A794" s="360" t="str">
        <f t="shared" si="39"/>
        <v>78.2</v>
      </c>
      <c r="B794" s="358"/>
      <c r="C794" s="358"/>
      <c r="D794" s="357" t="str" cm="1">
        <f t="array" ref="D794">IF(H794=0,"",A794 &amp; " " &amp; INDEX($C$22:C794,ROW(D794)-H794-21) &amp; "-" &amp; C794)</f>
        <v>78.2 -</v>
      </c>
      <c r="G794" s="357">
        <f t="shared" si="38"/>
        <v>78</v>
      </c>
      <c r="H794" s="357">
        <f t="shared" si="40"/>
        <v>2</v>
      </c>
    </row>
    <row r="795" spans="1:8">
      <c r="A795" s="360" t="str">
        <f t="shared" si="39"/>
        <v>78.3</v>
      </c>
      <c r="B795" s="358"/>
      <c r="C795" s="358"/>
      <c r="D795" s="357" t="str" cm="1">
        <f t="array" ref="D795">IF(H795=0,"",A795 &amp; " " &amp; INDEX($C$22:C795,ROW(D795)-H795-21) &amp; "-" &amp; C795)</f>
        <v>78.3 -</v>
      </c>
      <c r="G795" s="357">
        <f t="shared" si="38"/>
        <v>78</v>
      </c>
      <c r="H795" s="357">
        <f t="shared" si="40"/>
        <v>3</v>
      </c>
    </row>
    <row r="796" spans="1:8">
      <c r="A796" s="360" t="str">
        <f t="shared" si="39"/>
        <v>78.4</v>
      </c>
      <c r="B796" s="358"/>
      <c r="C796" s="358"/>
      <c r="D796" s="357" t="str" cm="1">
        <f t="array" ref="D796">IF(H796=0,"",A796 &amp; " " &amp; INDEX($C$22:C796,ROW(D796)-H796-21) &amp; "-" &amp; C796)</f>
        <v>78.4 -</v>
      </c>
      <c r="G796" s="357">
        <f t="shared" si="38"/>
        <v>78</v>
      </c>
      <c r="H796" s="357">
        <f t="shared" si="40"/>
        <v>4</v>
      </c>
    </row>
    <row r="797" spans="1:8">
      <c r="A797" s="360" t="str">
        <f t="shared" si="39"/>
        <v>78.5</v>
      </c>
      <c r="B797" s="358"/>
      <c r="C797" s="358"/>
      <c r="D797" s="357" t="str" cm="1">
        <f t="array" ref="D797">IF(H797=0,"",A797 &amp; " " &amp; INDEX($C$22:C797,ROW(D797)-H797-21) &amp; "-" &amp; C797)</f>
        <v>78.5 -</v>
      </c>
      <c r="G797" s="357">
        <f t="shared" si="38"/>
        <v>78</v>
      </c>
      <c r="H797" s="357">
        <f t="shared" si="40"/>
        <v>5</v>
      </c>
    </row>
    <row r="798" spans="1:8">
      <c r="A798" s="360" t="str">
        <f t="shared" si="39"/>
        <v>78.6</v>
      </c>
      <c r="B798" s="358"/>
      <c r="C798" s="358"/>
      <c r="D798" s="357" t="str" cm="1">
        <f t="array" ref="D798">IF(H798=0,"",A798 &amp; " " &amp; INDEX($C$22:C798,ROW(D798)-H798-21) &amp; "-" &amp; C798)</f>
        <v>78.6 -</v>
      </c>
      <c r="G798" s="357">
        <f t="shared" si="38"/>
        <v>78</v>
      </c>
      <c r="H798" s="357">
        <f t="shared" si="40"/>
        <v>6</v>
      </c>
    </row>
    <row r="799" spans="1:8">
      <c r="A799" s="360" t="str">
        <f t="shared" si="39"/>
        <v>78.7</v>
      </c>
      <c r="B799" s="358"/>
      <c r="C799" s="358"/>
      <c r="D799" s="357" t="str" cm="1">
        <f t="array" ref="D799">IF(H799=0,"",A799 &amp; " " &amp; INDEX($C$22:C799,ROW(D799)-H799-21) &amp; "-" &amp; C799)</f>
        <v>78.7 -</v>
      </c>
      <c r="G799" s="357">
        <f t="shared" si="38"/>
        <v>78</v>
      </c>
      <c r="H799" s="357">
        <f t="shared" si="40"/>
        <v>7</v>
      </c>
    </row>
    <row r="800" spans="1:8">
      <c r="A800" s="360" t="str">
        <f t="shared" si="39"/>
        <v>78.8</v>
      </c>
      <c r="B800" s="358"/>
      <c r="C800" s="358"/>
      <c r="D800" s="357" t="str" cm="1">
        <f t="array" ref="D800">IF(H800=0,"",A800 &amp; " " &amp; INDEX($C$22:C800,ROW(D800)-H800-21) &amp; "-" &amp; C800)</f>
        <v>78.8 -</v>
      </c>
      <c r="G800" s="357">
        <f t="shared" si="38"/>
        <v>78</v>
      </c>
      <c r="H800" s="357">
        <f t="shared" si="40"/>
        <v>8</v>
      </c>
    </row>
    <row r="801" spans="1:8">
      <c r="A801" s="360" t="str">
        <f t="shared" si="39"/>
        <v>78.9</v>
      </c>
      <c r="B801" s="358"/>
      <c r="C801" s="358"/>
      <c r="D801" s="357" t="str" cm="1">
        <f t="array" ref="D801">IF(H801=0,"",A801 &amp; " " &amp; INDEX($C$22:C801,ROW(D801)-H801-21) &amp; "-" &amp; C801)</f>
        <v>78.9 -</v>
      </c>
      <c r="G801" s="357">
        <f t="shared" ref="G801:G864" si="41">IF(H801=0,G800+1,G800)</f>
        <v>78</v>
      </c>
      <c r="H801" s="357">
        <f t="shared" si="40"/>
        <v>9</v>
      </c>
    </row>
    <row r="802" spans="1:8">
      <c r="A802" s="360" t="str">
        <f t="shared" si="39"/>
        <v>79.0</v>
      </c>
      <c r="B802" s="358"/>
      <c r="C802" s="358"/>
      <c r="D802" s="357" t="str" cm="1">
        <f t="array" ref="D802">IF(H802=0,"",A802 &amp; " " &amp; INDEX($C$22:C802,ROW(D802)-H802-21) &amp; "-" &amp; C802)</f>
        <v/>
      </c>
      <c r="G802" s="357">
        <f t="shared" si="41"/>
        <v>79</v>
      </c>
      <c r="H802" s="357">
        <f t="shared" si="40"/>
        <v>0</v>
      </c>
    </row>
    <row r="803" spans="1:8">
      <c r="A803" s="360" t="str">
        <f t="shared" si="39"/>
        <v>79.1</v>
      </c>
      <c r="B803" s="358"/>
      <c r="C803" s="358"/>
      <c r="D803" s="357" t="str" cm="1">
        <f t="array" ref="D803">IF(H803=0,"",A803 &amp; " " &amp; INDEX($C$22:C803,ROW(D803)-H803-21) &amp; "-" &amp; C803)</f>
        <v>79.1 -</v>
      </c>
      <c r="G803" s="357">
        <f t="shared" si="41"/>
        <v>79</v>
      </c>
      <c r="H803" s="357">
        <f t="shared" si="40"/>
        <v>1</v>
      </c>
    </row>
    <row r="804" spans="1:8">
      <c r="A804" s="360" t="str">
        <f t="shared" si="39"/>
        <v>79.2</v>
      </c>
      <c r="B804" s="358"/>
      <c r="C804" s="358"/>
      <c r="D804" s="357" t="str" cm="1">
        <f t="array" ref="D804">IF(H804=0,"",A804 &amp; " " &amp; INDEX($C$22:C804,ROW(D804)-H804-21) &amp; "-" &amp; C804)</f>
        <v>79.2 -</v>
      </c>
      <c r="G804" s="357">
        <f t="shared" si="41"/>
        <v>79</v>
      </c>
      <c r="H804" s="357">
        <f t="shared" si="40"/>
        <v>2</v>
      </c>
    </row>
    <row r="805" spans="1:8">
      <c r="A805" s="360" t="str">
        <f t="shared" si="39"/>
        <v>79.3</v>
      </c>
      <c r="B805" s="358"/>
      <c r="C805" s="358"/>
      <c r="D805" s="357" t="str" cm="1">
        <f t="array" ref="D805">IF(H805=0,"",A805 &amp; " " &amp; INDEX($C$22:C805,ROW(D805)-H805-21) &amp; "-" &amp; C805)</f>
        <v>79.3 -</v>
      </c>
      <c r="G805" s="357">
        <f t="shared" si="41"/>
        <v>79</v>
      </c>
      <c r="H805" s="357">
        <f t="shared" si="40"/>
        <v>3</v>
      </c>
    </row>
    <row r="806" spans="1:8">
      <c r="A806" s="360" t="str">
        <f t="shared" si="39"/>
        <v>79.4</v>
      </c>
      <c r="B806" s="358"/>
      <c r="C806" s="358"/>
      <c r="D806" s="357" t="str" cm="1">
        <f t="array" ref="D806">IF(H806=0,"",A806 &amp; " " &amp; INDEX($C$22:C806,ROW(D806)-H806-21) &amp; "-" &amp; C806)</f>
        <v>79.4 -</v>
      </c>
      <c r="G806" s="357">
        <f t="shared" si="41"/>
        <v>79</v>
      </c>
      <c r="H806" s="357">
        <f t="shared" si="40"/>
        <v>4</v>
      </c>
    </row>
    <row r="807" spans="1:8">
      <c r="A807" s="360" t="str">
        <f t="shared" si="39"/>
        <v>79.5</v>
      </c>
      <c r="B807" s="358"/>
      <c r="C807" s="358"/>
      <c r="D807" s="357" t="str" cm="1">
        <f t="array" ref="D807">IF(H807=0,"",A807 &amp; " " &amp; INDEX($C$22:C807,ROW(D807)-H807-21) &amp; "-" &amp; C807)</f>
        <v>79.5 -</v>
      </c>
      <c r="G807" s="357">
        <f t="shared" si="41"/>
        <v>79</v>
      </c>
      <c r="H807" s="357">
        <f t="shared" si="40"/>
        <v>5</v>
      </c>
    </row>
    <row r="808" spans="1:8">
      <c r="A808" s="360" t="str">
        <f t="shared" si="39"/>
        <v>79.6</v>
      </c>
      <c r="B808" s="358"/>
      <c r="C808" s="358"/>
      <c r="D808" s="357" t="str" cm="1">
        <f t="array" ref="D808">IF(H808=0,"",A808 &amp; " " &amp; INDEX($C$22:C808,ROW(D808)-H808-21) &amp; "-" &amp; C808)</f>
        <v>79.6 -</v>
      </c>
      <c r="G808" s="357">
        <f t="shared" si="41"/>
        <v>79</v>
      </c>
      <c r="H808" s="357">
        <f t="shared" si="40"/>
        <v>6</v>
      </c>
    </row>
    <row r="809" spans="1:8">
      <c r="A809" s="360" t="str">
        <f t="shared" si="39"/>
        <v>79.7</v>
      </c>
      <c r="B809" s="358"/>
      <c r="C809" s="358"/>
      <c r="D809" s="357" t="str" cm="1">
        <f t="array" ref="D809">IF(H809=0,"",A809 &amp; " " &amp; INDEX($C$22:C809,ROW(D809)-H809-21) &amp; "-" &amp; C809)</f>
        <v>79.7 -</v>
      </c>
      <c r="G809" s="357">
        <f t="shared" si="41"/>
        <v>79</v>
      </c>
      <c r="H809" s="357">
        <f t="shared" si="40"/>
        <v>7</v>
      </c>
    </row>
    <row r="810" spans="1:8">
      <c r="A810" s="360" t="str">
        <f t="shared" si="39"/>
        <v>79.8</v>
      </c>
      <c r="B810" s="358"/>
      <c r="C810" s="358"/>
      <c r="D810" s="357" t="str" cm="1">
        <f t="array" ref="D810">IF(H810=0,"",A810 &amp; " " &amp; INDEX($C$22:C810,ROW(D810)-H810-21) &amp; "-" &amp; C810)</f>
        <v>79.8 -</v>
      </c>
      <c r="G810" s="357">
        <f t="shared" si="41"/>
        <v>79</v>
      </c>
      <c r="H810" s="357">
        <f t="shared" si="40"/>
        <v>8</v>
      </c>
    </row>
    <row r="811" spans="1:8">
      <c r="A811" s="360" t="str">
        <f t="shared" si="39"/>
        <v>79.9</v>
      </c>
      <c r="B811" s="358"/>
      <c r="C811" s="358"/>
      <c r="D811" s="357" t="str" cm="1">
        <f t="array" ref="D811">IF(H811=0,"",A811 &amp; " " &amp; INDEX($C$22:C811,ROW(D811)-H811-21) &amp; "-" &amp; C811)</f>
        <v>79.9 -</v>
      </c>
      <c r="G811" s="357">
        <f t="shared" si="41"/>
        <v>79</v>
      </c>
      <c r="H811" s="357">
        <f t="shared" si="40"/>
        <v>9</v>
      </c>
    </row>
    <row r="812" spans="1:8">
      <c r="A812" s="360" t="str">
        <f t="shared" si="39"/>
        <v>80.0</v>
      </c>
      <c r="B812" s="358"/>
      <c r="C812" s="358"/>
      <c r="D812" s="357" t="str" cm="1">
        <f t="array" ref="D812">IF(H812=0,"",A812 &amp; " " &amp; INDEX($C$22:C812,ROW(D812)-H812-21) &amp; "-" &amp; C812)</f>
        <v/>
      </c>
      <c r="G812" s="357">
        <f t="shared" si="41"/>
        <v>80</v>
      </c>
      <c r="H812" s="357">
        <f t="shared" si="40"/>
        <v>0</v>
      </c>
    </row>
    <row r="813" spans="1:8">
      <c r="A813" s="360" t="str">
        <f t="shared" si="39"/>
        <v>80.1</v>
      </c>
      <c r="B813" s="358"/>
      <c r="C813" s="358"/>
      <c r="D813" s="357" t="str" cm="1">
        <f t="array" ref="D813">IF(H813=0,"",A813 &amp; " " &amp; INDEX($C$22:C813,ROW(D813)-H813-21) &amp; "-" &amp; C813)</f>
        <v>80.1 -</v>
      </c>
      <c r="G813" s="357">
        <f t="shared" si="41"/>
        <v>80</v>
      </c>
      <c r="H813" s="357">
        <f t="shared" si="40"/>
        <v>1</v>
      </c>
    </row>
    <row r="814" spans="1:8">
      <c r="A814" s="360" t="str">
        <f t="shared" si="39"/>
        <v>80.2</v>
      </c>
      <c r="B814" s="358"/>
      <c r="C814" s="358"/>
      <c r="D814" s="357" t="str" cm="1">
        <f t="array" ref="D814">IF(H814=0,"",A814 &amp; " " &amp; INDEX($C$22:C814,ROW(D814)-H814-21) &amp; "-" &amp; C814)</f>
        <v>80.2 -</v>
      </c>
      <c r="G814" s="357">
        <f t="shared" si="41"/>
        <v>80</v>
      </c>
      <c r="H814" s="357">
        <f t="shared" si="40"/>
        <v>2</v>
      </c>
    </row>
    <row r="815" spans="1:8">
      <c r="A815" s="360" t="str">
        <f t="shared" si="39"/>
        <v>80.3</v>
      </c>
      <c r="B815" s="358"/>
      <c r="C815" s="358"/>
      <c r="D815" s="357" t="str" cm="1">
        <f t="array" ref="D815">IF(H815=0,"",A815 &amp; " " &amp; INDEX($C$22:C815,ROW(D815)-H815-21) &amp; "-" &amp; C815)</f>
        <v>80.3 -</v>
      </c>
      <c r="G815" s="357">
        <f t="shared" si="41"/>
        <v>80</v>
      </c>
      <c r="H815" s="357">
        <f t="shared" si="40"/>
        <v>3</v>
      </c>
    </row>
    <row r="816" spans="1:8">
      <c r="A816" s="360" t="str">
        <f t="shared" si="39"/>
        <v>80.4</v>
      </c>
      <c r="B816" s="358"/>
      <c r="C816" s="358"/>
      <c r="D816" s="357" t="str" cm="1">
        <f t="array" ref="D816">IF(H816=0,"",A816 &amp; " " &amp; INDEX($C$22:C816,ROW(D816)-H816-21) &amp; "-" &amp; C816)</f>
        <v>80.4 -</v>
      </c>
      <c r="G816" s="357">
        <f t="shared" si="41"/>
        <v>80</v>
      </c>
      <c r="H816" s="357">
        <f t="shared" si="40"/>
        <v>4</v>
      </c>
    </row>
    <row r="817" spans="1:8">
      <c r="A817" s="360" t="str">
        <f t="shared" si="39"/>
        <v>80.5</v>
      </c>
      <c r="B817" s="358"/>
      <c r="C817" s="358"/>
      <c r="D817" s="357" t="str" cm="1">
        <f t="array" ref="D817">IF(H817=0,"",A817 &amp; " " &amp; INDEX($C$22:C817,ROW(D817)-H817-21) &amp; "-" &amp; C817)</f>
        <v>80.5 -</v>
      </c>
      <c r="G817" s="357">
        <f t="shared" si="41"/>
        <v>80</v>
      </c>
      <c r="H817" s="357">
        <f t="shared" si="40"/>
        <v>5</v>
      </c>
    </row>
    <row r="818" spans="1:8">
      <c r="A818" s="360" t="str">
        <f t="shared" si="39"/>
        <v>80.6</v>
      </c>
      <c r="B818" s="358"/>
      <c r="C818" s="358"/>
      <c r="D818" s="357" t="str" cm="1">
        <f t="array" ref="D818">IF(H818=0,"",A818 &amp; " " &amp; INDEX($C$22:C818,ROW(D818)-H818-21) &amp; "-" &amp; C818)</f>
        <v>80.6 -</v>
      </c>
      <c r="G818" s="357">
        <f t="shared" si="41"/>
        <v>80</v>
      </c>
      <c r="H818" s="357">
        <f t="shared" si="40"/>
        <v>6</v>
      </c>
    </row>
    <row r="819" spans="1:8">
      <c r="A819" s="360" t="str">
        <f t="shared" si="39"/>
        <v>80.7</v>
      </c>
      <c r="B819" s="358"/>
      <c r="C819" s="358"/>
      <c r="D819" s="357" t="str" cm="1">
        <f t="array" ref="D819">IF(H819=0,"",A819 &amp; " " &amp; INDEX($C$22:C819,ROW(D819)-H819-21) &amp; "-" &amp; C819)</f>
        <v>80.7 -</v>
      </c>
      <c r="G819" s="357">
        <f t="shared" si="41"/>
        <v>80</v>
      </c>
      <c r="H819" s="357">
        <f t="shared" si="40"/>
        <v>7</v>
      </c>
    </row>
    <row r="820" spans="1:8">
      <c r="A820" s="360" t="str">
        <f t="shared" si="39"/>
        <v>80.8</v>
      </c>
      <c r="B820" s="358"/>
      <c r="C820" s="358"/>
      <c r="D820" s="357" t="str" cm="1">
        <f t="array" ref="D820">IF(H820=0,"",A820 &amp; " " &amp; INDEX($C$22:C820,ROW(D820)-H820-21) &amp; "-" &amp; C820)</f>
        <v>80.8 -</v>
      </c>
      <c r="G820" s="357">
        <f t="shared" si="41"/>
        <v>80</v>
      </c>
      <c r="H820" s="357">
        <f t="shared" si="40"/>
        <v>8</v>
      </c>
    </row>
    <row r="821" spans="1:8">
      <c r="A821" s="360" t="str">
        <f t="shared" si="39"/>
        <v>80.9</v>
      </c>
      <c r="B821" s="358"/>
      <c r="C821" s="358"/>
      <c r="D821" s="357" t="str" cm="1">
        <f t="array" ref="D821">IF(H821=0,"",A821 &amp; " " &amp; INDEX($C$22:C821,ROW(D821)-H821-21) &amp; "-" &amp; C821)</f>
        <v>80.9 -</v>
      </c>
      <c r="G821" s="357">
        <f t="shared" si="41"/>
        <v>80</v>
      </c>
      <c r="H821" s="357">
        <f t="shared" si="40"/>
        <v>9</v>
      </c>
    </row>
    <row r="822" spans="1:8">
      <c r="A822" s="360" t="str">
        <f t="shared" si="39"/>
        <v>81.0</v>
      </c>
      <c r="B822" s="358"/>
      <c r="C822" s="358"/>
      <c r="D822" s="357" t="str" cm="1">
        <f t="array" ref="D822">IF(H822=0,"",A822 &amp; " " &amp; INDEX($C$22:C822,ROW(D822)-H822-21) &amp; "-" &amp; C822)</f>
        <v/>
      </c>
      <c r="G822" s="357">
        <f t="shared" si="41"/>
        <v>81</v>
      </c>
      <c r="H822" s="357">
        <f t="shared" si="40"/>
        <v>0</v>
      </c>
    </row>
    <row r="823" spans="1:8">
      <c r="A823" s="360" t="str">
        <f t="shared" si="39"/>
        <v>81.1</v>
      </c>
      <c r="B823" s="358"/>
      <c r="C823" s="358"/>
      <c r="D823" s="357" t="str" cm="1">
        <f t="array" ref="D823">IF(H823=0,"",A823 &amp; " " &amp; INDEX($C$22:C823,ROW(D823)-H823-21) &amp; "-" &amp; C823)</f>
        <v>81.1 -</v>
      </c>
      <c r="G823" s="357">
        <f t="shared" si="41"/>
        <v>81</v>
      </c>
      <c r="H823" s="357">
        <f t="shared" si="40"/>
        <v>1</v>
      </c>
    </row>
    <row r="824" spans="1:8">
      <c r="A824" s="360" t="str">
        <f t="shared" si="39"/>
        <v>81.2</v>
      </c>
      <c r="B824" s="358"/>
      <c r="C824" s="358"/>
      <c r="D824" s="357" t="str" cm="1">
        <f t="array" ref="D824">IF(H824=0,"",A824 &amp; " " &amp; INDEX($C$22:C824,ROW(D824)-H824-21) &amp; "-" &amp; C824)</f>
        <v>81.2 -</v>
      </c>
      <c r="G824" s="357">
        <f t="shared" si="41"/>
        <v>81</v>
      </c>
      <c r="H824" s="357">
        <f t="shared" si="40"/>
        <v>2</v>
      </c>
    </row>
    <row r="825" spans="1:8">
      <c r="A825" s="360" t="str">
        <f t="shared" si="39"/>
        <v>81.3</v>
      </c>
      <c r="B825" s="358"/>
      <c r="C825" s="358"/>
      <c r="D825" s="357" t="str" cm="1">
        <f t="array" ref="D825">IF(H825=0,"",A825 &amp; " " &amp; INDEX($C$22:C825,ROW(D825)-H825-21) &amp; "-" &amp; C825)</f>
        <v>81.3 -</v>
      </c>
      <c r="G825" s="357">
        <f t="shared" si="41"/>
        <v>81</v>
      </c>
      <c r="H825" s="357">
        <f t="shared" si="40"/>
        <v>3</v>
      </c>
    </row>
    <row r="826" spans="1:8">
      <c r="A826" s="360" t="str">
        <f t="shared" si="39"/>
        <v>81.4</v>
      </c>
      <c r="B826" s="358"/>
      <c r="C826" s="358"/>
      <c r="D826" s="357" t="str" cm="1">
        <f t="array" ref="D826">IF(H826=0,"",A826 &amp; " " &amp; INDEX($C$22:C826,ROW(D826)-H826-21) &amp; "-" &amp; C826)</f>
        <v>81.4 -</v>
      </c>
      <c r="G826" s="357">
        <f t="shared" si="41"/>
        <v>81</v>
      </c>
      <c r="H826" s="357">
        <f t="shared" si="40"/>
        <v>4</v>
      </c>
    </row>
    <row r="827" spans="1:8">
      <c r="A827" s="360" t="str">
        <f t="shared" si="39"/>
        <v>81.5</v>
      </c>
      <c r="B827" s="358"/>
      <c r="C827" s="358"/>
      <c r="D827" s="357" t="str" cm="1">
        <f t="array" ref="D827">IF(H827=0,"",A827 &amp; " " &amp; INDEX($C$22:C827,ROW(D827)-H827-21) &amp; "-" &amp; C827)</f>
        <v>81.5 -</v>
      </c>
      <c r="G827" s="357">
        <f t="shared" si="41"/>
        <v>81</v>
      </c>
      <c r="H827" s="357">
        <f t="shared" si="40"/>
        <v>5</v>
      </c>
    </row>
    <row r="828" spans="1:8">
      <c r="A828" s="360" t="str">
        <f t="shared" si="39"/>
        <v>81.6</v>
      </c>
      <c r="B828" s="358"/>
      <c r="C828" s="358"/>
      <c r="D828" s="357" t="str" cm="1">
        <f t="array" ref="D828">IF(H828=0,"",A828 &amp; " " &amp; INDEX($C$22:C828,ROW(D828)-H828-21) &amp; "-" &amp; C828)</f>
        <v>81.6 -</v>
      </c>
      <c r="G828" s="357">
        <f t="shared" si="41"/>
        <v>81</v>
      </c>
      <c r="H828" s="357">
        <f t="shared" si="40"/>
        <v>6</v>
      </c>
    </row>
    <row r="829" spans="1:8">
      <c r="A829" s="360" t="str">
        <f t="shared" si="39"/>
        <v>81.7</v>
      </c>
      <c r="B829" s="358"/>
      <c r="C829" s="358"/>
      <c r="D829" s="357" t="str" cm="1">
        <f t="array" ref="D829">IF(H829=0,"",A829 &amp; " " &amp; INDEX($C$22:C829,ROW(D829)-H829-21) &amp; "-" &amp; C829)</f>
        <v>81.7 -</v>
      </c>
      <c r="G829" s="357">
        <f t="shared" si="41"/>
        <v>81</v>
      </c>
      <c r="H829" s="357">
        <f t="shared" si="40"/>
        <v>7</v>
      </c>
    </row>
    <row r="830" spans="1:8">
      <c r="A830" s="360" t="str">
        <f t="shared" si="39"/>
        <v>81.8</v>
      </c>
      <c r="B830" s="358"/>
      <c r="C830" s="358"/>
      <c r="D830" s="357" t="str" cm="1">
        <f t="array" ref="D830">IF(H830=0,"",A830 &amp; " " &amp; INDEX($C$22:C830,ROW(D830)-H830-21) &amp; "-" &amp; C830)</f>
        <v>81.8 -</v>
      </c>
      <c r="G830" s="357">
        <f t="shared" si="41"/>
        <v>81</v>
      </c>
      <c r="H830" s="357">
        <f t="shared" si="40"/>
        <v>8</v>
      </c>
    </row>
    <row r="831" spans="1:8">
      <c r="A831" s="360" t="str">
        <f t="shared" si="39"/>
        <v>81.9</v>
      </c>
      <c r="B831" s="358"/>
      <c r="C831" s="358"/>
      <c r="D831" s="357" t="str" cm="1">
        <f t="array" ref="D831">IF(H831=0,"",A831 &amp; " " &amp; INDEX($C$22:C831,ROW(D831)-H831-21) &amp; "-" &amp; C831)</f>
        <v>81.9 -</v>
      </c>
      <c r="G831" s="357">
        <f t="shared" si="41"/>
        <v>81</v>
      </c>
      <c r="H831" s="357">
        <f t="shared" si="40"/>
        <v>9</v>
      </c>
    </row>
    <row r="832" spans="1:8">
      <c r="A832" s="360" t="str">
        <f t="shared" si="39"/>
        <v>82.0</v>
      </c>
      <c r="B832" s="358"/>
      <c r="C832" s="358"/>
      <c r="D832" s="357" t="str" cm="1">
        <f t="array" ref="D832">IF(H832=0,"",A832 &amp; " " &amp; INDEX($C$22:C832,ROW(D832)-H832-21) &amp; "-" &amp; C832)</f>
        <v/>
      </c>
      <c r="G832" s="357">
        <f t="shared" si="41"/>
        <v>82</v>
      </c>
      <c r="H832" s="357">
        <f t="shared" si="40"/>
        <v>0</v>
      </c>
    </row>
    <row r="833" spans="1:8">
      <c r="A833" s="360" t="str">
        <f t="shared" si="39"/>
        <v>82.1</v>
      </c>
      <c r="B833" s="358"/>
      <c r="C833" s="358"/>
      <c r="D833" s="357" t="str" cm="1">
        <f t="array" ref="D833">IF(H833=0,"",A833 &amp; " " &amp; INDEX($C$22:C833,ROW(D833)-H833-21) &amp; "-" &amp; C833)</f>
        <v>82.1 -</v>
      </c>
      <c r="G833" s="357">
        <f t="shared" si="41"/>
        <v>82</v>
      </c>
      <c r="H833" s="357">
        <f t="shared" si="40"/>
        <v>1</v>
      </c>
    </row>
    <row r="834" spans="1:8">
      <c r="A834" s="360" t="str">
        <f t="shared" si="39"/>
        <v>82.2</v>
      </c>
      <c r="B834" s="358"/>
      <c r="C834" s="358"/>
      <c r="D834" s="357" t="str" cm="1">
        <f t="array" ref="D834">IF(H834=0,"",A834 &amp; " " &amp; INDEX($C$22:C834,ROW(D834)-H834-21) &amp; "-" &amp; C834)</f>
        <v>82.2 -</v>
      </c>
      <c r="G834" s="357">
        <f t="shared" si="41"/>
        <v>82</v>
      </c>
      <c r="H834" s="357">
        <f t="shared" si="40"/>
        <v>2</v>
      </c>
    </row>
    <row r="835" spans="1:8">
      <c r="A835" s="360" t="str">
        <f t="shared" si="39"/>
        <v>82.3</v>
      </c>
      <c r="B835" s="358"/>
      <c r="C835" s="358"/>
      <c r="D835" s="357" t="str" cm="1">
        <f t="array" ref="D835">IF(H835=0,"",A835 &amp; " " &amp; INDEX($C$22:C835,ROW(D835)-H835-21) &amp; "-" &amp; C835)</f>
        <v>82.3 -</v>
      </c>
      <c r="G835" s="357">
        <f t="shared" si="41"/>
        <v>82</v>
      </c>
      <c r="H835" s="357">
        <f t="shared" si="40"/>
        <v>3</v>
      </c>
    </row>
    <row r="836" spans="1:8">
      <c r="A836" s="360" t="str">
        <f t="shared" si="39"/>
        <v>82.4</v>
      </c>
      <c r="B836" s="358"/>
      <c r="C836" s="358"/>
      <c r="D836" s="357" t="str" cm="1">
        <f t="array" ref="D836">IF(H836=0,"",A836 &amp; " " &amp; INDEX($C$22:C836,ROW(D836)-H836-21) &amp; "-" &amp; C836)</f>
        <v>82.4 -</v>
      </c>
      <c r="G836" s="357">
        <f t="shared" si="41"/>
        <v>82</v>
      </c>
      <c r="H836" s="357">
        <f t="shared" si="40"/>
        <v>4</v>
      </c>
    </row>
    <row r="837" spans="1:8">
      <c r="A837" s="360" t="str">
        <f t="shared" si="39"/>
        <v>82.5</v>
      </c>
      <c r="B837" s="358"/>
      <c r="C837" s="358"/>
      <c r="D837" s="357" t="str" cm="1">
        <f t="array" ref="D837">IF(H837=0,"",A837 &amp; " " &amp; INDEX($C$22:C837,ROW(D837)-H837-21) &amp; "-" &amp; C837)</f>
        <v>82.5 -</v>
      </c>
      <c r="G837" s="357">
        <f t="shared" si="41"/>
        <v>82</v>
      </c>
      <c r="H837" s="357">
        <f t="shared" si="40"/>
        <v>5</v>
      </c>
    </row>
    <row r="838" spans="1:8">
      <c r="A838" s="360" t="str">
        <f t="shared" si="39"/>
        <v>82.6</v>
      </c>
      <c r="B838" s="358"/>
      <c r="C838" s="358"/>
      <c r="D838" s="357" t="str" cm="1">
        <f t="array" ref="D838">IF(H838=0,"",A838 &amp; " " &amp; INDEX($C$22:C838,ROW(D838)-H838-21) &amp; "-" &amp; C838)</f>
        <v>82.6 -</v>
      </c>
      <c r="G838" s="357">
        <f t="shared" si="41"/>
        <v>82</v>
      </c>
      <c r="H838" s="357">
        <f t="shared" si="40"/>
        <v>6</v>
      </c>
    </row>
    <row r="839" spans="1:8">
      <c r="A839" s="360" t="str">
        <f t="shared" si="39"/>
        <v>82.7</v>
      </c>
      <c r="B839" s="358"/>
      <c r="C839" s="358"/>
      <c r="D839" s="357" t="str" cm="1">
        <f t="array" ref="D839">IF(H839=0,"",A839 &amp; " " &amp; INDEX($C$22:C839,ROW(D839)-H839-21) &amp; "-" &amp; C839)</f>
        <v>82.7 -</v>
      </c>
      <c r="G839" s="357">
        <f t="shared" si="41"/>
        <v>82</v>
      </c>
      <c r="H839" s="357">
        <f t="shared" si="40"/>
        <v>7</v>
      </c>
    </row>
    <row r="840" spans="1:8">
      <c r="A840" s="360" t="str">
        <f t="shared" si="39"/>
        <v>82.8</v>
      </c>
      <c r="B840" s="358"/>
      <c r="C840" s="358"/>
      <c r="D840" s="357" t="str" cm="1">
        <f t="array" ref="D840">IF(H840=0,"",A840 &amp; " " &amp; INDEX($C$22:C840,ROW(D840)-H840-21) &amp; "-" &amp; C840)</f>
        <v>82.8 -</v>
      </c>
      <c r="G840" s="357">
        <f t="shared" si="41"/>
        <v>82</v>
      </c>
      <c r="H840" s="357">
        <f t="shared" si="40"/>
        <v>8</v>
      </c>
    </row>
    <row r="841" spans="1:8">
      <c r="A841" s="360" t="str">
        <f t="shared" si="39"/>
        <v>82.9</v>
      </c>
      <c r="B841" s="358"/>
      <c r="C841" s="358"/>
      <c r="D841" s="357" t="str" cm="1">
        <f t="array" ref="D841">IF(H841=0,"",A841 &amp; " " &amp; INDEX($C$22:C841,ROW(D841)-H841-21) &amp; "-" &amp; C841)</f>
        <v>82.9 -</v>
      </c>
      <c r="G841" s="357">
        <f t="shared" si="41"/>
        <v>82</v>
      </c>
      <c r="H841" s="357">
        <f t="shared" si="40"/>
        <v>9</v>
      </c>
    </row>
    <row r="842" spans="1:8">
      <c r="A842" s="360" t="str">
        <f t="shared" si="39"/>
        <v>83.0</v>
      </c>
      <c r="B842" s="358"/>
      <c r="C842" s="358"/>
      <c r="D842" s="357" t="str" cm="1">
        <f t="array" ref="D842">IF(H842=0,"",A842 &amp; " " &amp; INDEX($C$22:C842,ROW(D842)-H842-21) &amp; "-" &amp; C842)</f>
        <v/>
      </c>
      <c r="G842" s="357">
        <f t="shared" si="41"/>
        <v>83</v>
      </c>
      <c r="H842" s="357">
        <f t="shared" si="40"/>
        <v>0</v>
      </c>
    </row>
    <row r="843" spans="1:8">
      <c r="A843" s="360" t="str">
        <f t="shared" si="39"/>
        <v>83.1</v>
      </c>
      <c r="B843" s="358"/>
      <c r="C843" s="358"/>
      <c r="D843" s="357" t="str" cm="1">
        <f t="array" ref="D843">IF(H843=0,"",A843 &amp; " " &amp; INDEX($C$22:C843,ROW(D843)-H843-21) &amp; "-" &amp; C843)</f>
        <v>83.1 -</v>
      </c>
      <c r="G843" s="357">
        <f t="shared" si="41"/>
        <v>83</v>
      </c>
      <c r="H843" s="357">
        <f t="shared" si="40"/>
        <v>1</v>
      </c>
    </row>
    <row r="844" spans="1:8">
      <c r="A844" s="360" t="str">
        <f t="shared" si="39"/>
        <v>83.2</v>
      </c>
      <c r="B844" s="358"/>
      <c r="C844" s="358"/>
      <c r="D844" s="357" t="str" cm="1">
        <f t="array" ref="D844">IF(H844=0,"",A844 &amp; " " &amp; INDEX($C$22:C844,ROW(D844)-H844-21) &amp; "-" &amp; C844)</f>
        <v>83.2 -</v>
      </c>
      <c r="G844" s="357">
        <f t="shared" si="41"/>
        <v>83</v>
      </c>
      <c r="H844" s="357">
        <f t="shared" si="40"/>
        <v>2</v>
      </c>
    </row>
    <row r="845" spans="1:8">
      <c r="A845" s="360" t="str">
        <f t="shared" si="39"/>
        <v>83.3</v>
      </c>
      <c r="B845" s="358"/>
      <c r="C845" s="358"/>
      <c r="D845" s="357" t="str" cm="1">
        <f t="array" ref="D845">IF(H845=0,"",A845 &amp; " " &amp; INDEX($C$22:C845,ROW(D845)-H845-21) &amp; "-" &amp; C845)</f>
        <v>83.3 -</v>
      </c>
      <c r="G845" s="357">
        <f t="shared" si="41"/>
        <v>83</v>
      </c>
      <c r="H845" s="357">
        <f t="shared" si="40"/>
        <v>3</v>
      </c>
    </row>
    <row r="846" spans="1:8">
      <c r="A846" s="360" t="str">
        <f t="shared" si="39"/>
        <v>83.4</v>
      </c>
      <c r="B846" s="358"/>
      <c r="C846" s="358"/>
      <c r="D846" s="357" t="str" cm="1">
        <f t="array" ref="D846">IF(H846=0,"",A846 &amp; " " &amp; INDEX($C$22:C846,ROW(D846)-H846-21) &amp; "-" &amp; C846)</f>
        <v>83.4 -</v>
      </c>
      <c r="G846" s="357">
        <f t="shared" si="41"/>
        <v>83</v>
      </c>
      <c r="H846" s="357">
        <f t="shared" si="40"/>
        <v>4</v>
      </c>
    </row>
    <row r="847" spans="1:8">
      <c r="A847" s="360" t="str">
        <f t="shared" si="39"/>
        <v>83.5</v>
      </c>
      <c r="B847" s="358"/>
      <c r="C847" s="358"/>
      <c r="D847" s="357" t="str" cm="1">
        <f t="array" ref="D847">IF(H847=0,"",A847 &amp; " " &amp; INDEX($C$22:C847,ROW(D847)-H847-21) &amp; "-" &amp; C847)</f>
        <v>83.5 -</v>
      </c>
      <c r="G847" s="357">
        <f t="shared" si="41"/>
        <v>83</v>
      </c>
      <c r="H847" s="357">
        <f t="shared" si="40"/>
        <v>5</v>
      </c>
    </row>
    <row r="848" spans="1:8">
      <c r="A848" s="360" t="str">
        <f t="shared" si="39"/>
        <v>83.6</v>
      </c>
      <c r="B848" s="358"/>
      <c r="C848" s="358"/>
      <c r="D848" s="357" t="str" cm="1">
        <f t="array" ref="D848">IF(H848=0,"",A848 &amp; " " &amp; INDEX($C$22:C848,ROW(D848)-H848-21) &amp; "-" &amp; C848)</f>
        <v>83.6 -</v>
      </c>
      <c r="G848" s="357">
        <f t="shared" si="41"/>
        <v>83</v>
      </c>
      <c r="H848" s="357">
        <f t="shared" si="40"/>
        <v>6</v>
      </c>
    </row>
    <row r="849" spans="1:8">
      <c r="A849" s="360" t="str">
        <f t="shared" si="39"/>
        <v>83.7</v>
      </c>
      <c r="B849" s="358"/>
      <c r="C849" s="358"/>
      <c r="D849" s="357" t="str" cm="1">
        <f t="array" ref="D849">IF(H849=0,"",A849 &amp; " " &amp; INDEX($C$22:C849,ROW(D849)-H849-21) &amp; "-" &amp; C849)</f>
        <v>83.7 -</v>
      </c>
      <c r="G849" s="357">
        <f t="shared" si="41"/>
        <v>83</v>
      </c>
      <c r="H849" s="357">
        <f t="shared" si="40"/>
        <v>7</v>
      </c>
    </row>
    <row r="850" spans="1:8">
      <c r="A850" s="360" t="str">
        <f t="shared" si="39"/>
        <v>83.8</v>
      </c>
      <c r="B850" s="358"/>
      <c r="C850" s="358"/>
      <c r="D850" s="357" t="str" cm="1">
        <f t="array" ref="D850">IF(H850=0,"",A850 &amp; " " &amp; INDEX($C$22:C850,ROW(D850)-H850-21) &amp; "-" &amp; C850)</f>
        <v>83.8 -</v>
      </c>
      <c r="G850" s="357">
        <f t="shared" si="41"/>
        <v>83</v>
      </c>
      <c r="H850" s="357">
        <f t="shared" si="40"/>
        <v>8</v>
      </c>
    </row>
    <row r="851" spans="1:8">
      <c r="A851" s="360" t="str">
        <f t="shared" si="39"/>
        <v>83.9</v>
      </c>
      <c r="B851" s="358"/>
      <c r="C851" s="358"/>
      <c r="D851" s="357" t="str" cm="1">
        <f t="array" ref="D851">IF(H851=0,"",A851 &amp; " " &amp; INDEX($C$22:C851,ROW(D851)-H851-21) &amp; "-" &amp; C851)</f>
        <v>83.9 -</v>
      </c>
      <c r="G851" s="357">
        <f t="shared" si="41"/>
        <v>83</v>
      </c>
      <c r="H851" s="357">
        <f t="shared" si="40"/>
        <v>9</v>
      </c>
    </row>
    <row r="852" spans="1:8">
      <c r="A852" s="360" t="str">
        <f t="shared" si="39"/>
        <v>84.0</v>
      </c>
      <c r="B852" s="358"/>
      <c r="C852" s="358"/>
      <c r="D852" s="357" t="str" cm="1">
        <f t="array" ref="D852">IF(H852=0,"",A852 &amp; " " &amp; INDEX($C$22:C852,ROW(D852)-H852-21) &amp; "-" &amp; C852)</f>
        <v/>
      </c>
      <c r="G852" s="357">
        <f t="shared" si="41"/>
        <v>84</v>
      </c>
      <c r="H852" s="357">
        <f t="shared" si="40"/>
        <v>0</v>
      </c>
    </row>
    <row r="853" spans="1:8">
      <c r="A853" s="360" t="str">
        <f t="shared" si="39"/>
        <v>84.1</v>
      </c>
      <c r="B853" s="358"/>
      <c r="C853" s="358"/>
      <c r="D853" s="357" t="str" cm="1">
        <f t="array" ref="D853">IF(H853=0,"",A853 &amp; " " &amp; INDEX($C$22:C853,ROW(D853)-H853-21) &amp; "-" &amp; C853)</f>
        <v>84.1 -</v>
      </c>
      <c r="G853" s="357">
        <f t="shared" si="41"/>
        <v>84</v>
      </c>
      <c r="H853" s="357">
        <f t="shared" si="40"/>
        <v>1</v>
      </c>
    </row>
    <row r="854" spans="1:8">
      <c r="A854" s="360" t="str">
        <f t="shared" si="39"/>
        <v>84.2</v>
      </c>
      <c r="B854" s="358"/>
      <c r="C854" s="358"/>
      <c r="D854" s="357" t="str" cm="1">
        <f t="array" ref="D854">IF(H854=0,"",A854 &amp; " " &amp; INDEX($C$22:C854,ROW(D854)-H854-21) &amp; "-" &amp; C854)</f>
        <v>84.2 -</v>
      </c>
      <c r="G854" s="357">
        <f t="shared" si="41"/>
        <v>84</v>
      </c>
      <c r="H854" s="357">
        <f t="shared" si="40"/>
        <v>2</v>
      </c>
    </row>
    <row r="855" spans="1:8">
      <c r="A855" s="360" t="str">
        <f t="shared" ref="A855:A918" si="42">$G855&amp;"."&amp;$H855</f>
        <v>84.3</v>
      </c>
      <c r="B855" s="358"/>
      <c r="C855" s="358"/>
      <c r="D855" s="357" t="str" cm="1">
        <f t="array" ref="D855">IF(H855=0,"",A855 &amp; " " &amp; INDEX($C$22:C855,ROW(D855)-H855-21) &amp; "-" &amp; C855)</f>
        <v>84.3 -</v>
      </c>
      <c r="G855" s="357">
        <f t="shared" si="41"/>
        <v>84</v>
      </c>
      <c r="H855" s="357">
        <f t="shared" ref="H855:H918" si="43">IF(H854=9,0,H854+1)</f>
        <v>3</v>
      </c>
    </row>
    <row r="856" spans="1:8">
      <c r="A856" s="360" t="str">
        <f t="shared" si="42"/>
        <v>84.4</v>
      </c>
      <c r="B856" s="358"/>
      <c r="C856" s="358"/>
      <c r="D856" s="357" t="str" cm="1">
        <f t="array" ref="D856">IF(H856=0,"",A856 &amp; " " &amp; INDEX($C$22:C856,ROW(D856)-H856-21) &amp; "-" &amp; C856)</f>
        <v>84.4 -</v>
      </c>
      <c r="G856" s="357">
        <f t="shared" si="41"/>
        <v>84</v>
      </c>
      <c r="H856" s="357">
        <f t="shared" si="43"/>
        <v>4</v>
      </c>
    </row>
    <row r="857" spans="1:8">
      <c r="A857" s="360" t="str">
        <f t="shared" si="42"/>
        <v>84.5</v>
      </c>
      <c r="B857" s="358"/>
      <c r="C857" s="358"/>
      <c r="D857" s="357" t="str" cm="1">
        <f t="array" ref="D857">IF(H857=0,"",A857 &amp; " " &amp; INDEX($C$22:C857,ROW(D857)-H857-21) &amp; "-" &amp; C857)</f>
        <v>84.5 -</v>
      </c>
      <c r="G857" s="357">
        <f t="shared" si="41"/>
        <v>84</v>
      </c>
      <c r="H857" s="357">
        <f t="shared" si="43"/>
        <v>5</v>
      </c>
    </row>
    <row r="858" spans="1:8">
      <c r="A858" s="360" t="str">
        <f t="shared" si="42"/>
        <v>84.6</v>
      </c>
      <c r="B858" s="358"/>
      <c r="C858" s="358"/>
      <c r="D858" s="357" t="str" cm="1">
        <f t="array" ref="D858">IF(H858=0,"",A858 &amp; " " &amp; INDEX($C$22:C858,ROW(D858)-H858-21) &amp; "-" &amp; C858)</f>
        <v>84.6 -</v>
      </c>
      <c r="G858" s="357">
        <f t="shared" si="41"/>
        <v>84</v>
      </c>
      <c r="H858" s="357">
        <f t="shared" si="43"/>
        <v>6</v>
      </c>
    </row>
    <row r="859" spans="1:8">
      <c r="A859" s="360" t="str">
        <f t="shared" si="42"/>
        <v>84.7</v>
      </c>
      <c r="B859" s="358"/>
      <c r="C859" s="358"/>
      <c r="D859" s="357" t="str" cm="1">
        <f t="array" ref="D859">IF(H859=0,"",A859 &amp; " " &amp; INDEX($C$22:C859,ROW(D859)-H859-21) &amp; "-" &amp; C859)</f>
        <v>84.7 -</v>
      </c>
      <c r="G859" s="357">
        <f t="shared" si="41"/>
        <v>84</v>
      </c>
      <c r="H859" s="357">
        <f t="shared" si="43"/>
        <v>7</v>
      </c>
    </row>
    <row r="860" spans="1:8">
      <c r="A860" s="360" t="str">
        <f t="shared" si="42"/>
        <v>84.8</v>
      </c>
      <c r="B860" s="358"/>
      <c r="C860" s="358"/>
      <c r="D860" s="357" t="str" cm="1">
        <f t="array" ref="D860">IF(H860=0,"",A860 &amp; " " &amp; INDEX($C$22:C860,ROW(D860)-H860-21) &amp; "-" &amp; C860)</f>
        <v>84.8 -</v>
      </c>
      <c r="G860" s="357">
        <f t="shared" si="41"/>
        <v>84</v>
      </c>
      <c r="H860" s="357">
        <f t="shared" si="43"/>
        <v>8</v>
      </c>
    </row>
    <row r="861" spans="1:8">
      <c r="A861" s="360" t="str">
        <f t="shared" si="42"/>
        <v>84.9</v>
      </c>
      <c r="B861" s="358"/>
      <c r="C861" s="358"/>
      <c r="D861" s="357" t="str" cm="1">
        <f t="array" ref="D861">IF(H861=0,"",A861 &amp; " " &amp; INDEX($C$22:C861,ROW(D861)-H861-21) &amp; "-" &amp; C861)</f>
        <v>84.9 -</v>
      </c>
      <c r="G861" s="357">
        <f t="shared" si="41"/>
        <v>84</v>
      </c>
      <c r="H861" s="357">
        <f t="shared" si="43"/>
        <v>9</v>
      </c>
    </row>
    <row r="862" spans="1:8">
      <c r="A862" s="360" t="str">
        <f t="shared" si="42"/>
        <v>85.0</v>
      </c>
      <c r="B862" s="358"/>
      <c r="C862" s="358"/>
      <c r="D862" s="357" t="str" cm="1">
        <f t="array" ref="D862">IF(H862=0,"",A862 &amp; " " &amp; INDEX($C$22:C862,ROW(D862)-H862-21) &amp; "-" &amp; C862)</f>
        <v/>
      </c>
      <c r="G862" s="357">
        <f t="shared" si="41"/>
        <v>85</v>
      </c>
      <c r="H862" s="357">
        <f t="shared" si="43"/>
        <v>0</v>
      </c>
    </row>
    <row r="863" spans="1:8">
      <c r="A863" s="360" t="str">
        <f t="shared" si="42"/>
        <v>85.1</v>
      </c>
      <c r="B863" s="358"/>
      <c r="C863" s="358"/>
      <c r="D863" s="357" t="str" cm="1">
        <f t="array" ref="D863">IF(H863=0,"",A863 &amp; " " &amp; INDEX($C$22:C863,ROW(D863)-H863-21) &amp; "-" &amp; C863)</f>
        <v>85.1 -</v>
      </c>
      <c r="G863" s="357">
        <f t="shared" si="41"/>
        <v>85</v>
      </c>
      <c r="H863" s="357">
        <f t="shared" si="43"/>
        <v>1</v>
      </c>
    </row>
    <row r="864" spans="1:8">
      <c r="A864" s="360" t="str">
        <f t="shared" si="42"/>
        <v>85.2</v>
      </c>
      <c r="B864" s="358"/>
      <c r="C864" s="358"/>
      <c r="D864" s="357" t="str" cm="1">
        <f t="array" ref="D864">IF(H864=0,"",A864 &amp; " " &amp; INDEX($C$22:C864,ROW(D864)-H864-21) &amp; "-" &amp; C864)</f>
        <v>85.2 -</v>
      </c>
      <c r="G864" s="357">
        <f t="shared" si="41"/>
        <v>85</v>
      </c>
      <c r="H864" s="357">
        <f t="shared" si="43"/>
        <v>2</v>
      </c>
    </row>
    <row r="865" spans="1:8">
      <c r="A865" s="360" t="str">
        <f t="shared" si="42"/>
        <v>85.3</v>
      </c>
      <c r="B865" s="358"/>
      <c r="C865" s="358"/>
      <c r="D865" s="357" t="str" cm="1">
        <f t="array" ref="D865">IF(H865=0,"",A865 &amp; " " &amp; INDEX($C$22:C865,ROW(D865)-H865-21) &amp; "-" &amp; C865)</f>
        <v>85.3 -</v>
      </c>
      <c r="G865" s="357">
        <f t="shared" ref="G865:G928" si="44">IF(H865=0,G864+1,G864)</f>
        <v>85</v>
      </c>
      <c r="H865" s="357">
        <f t="shared" si="43"/>
        <v>3</v>
      </c>
    </row>
    <row r="866" spans="1:8">
      <c r="A866" s="360" t="str">
        <f t="shared" si="42"/>
        <v>85.4</v>
      </c>
      <c r="B866" s="358"/>
      <c r="C866" s="358"/>
      <c r="D866" s="357" t="str" cm="1">
        <f t="array" ref="D866">IF(H866=0,"",A866 &amp; " " &amp; INDEX($C$22:C866,ROW(D866)-H866-21) &amp; "-" &amp; C866)</f>
        <v>85.4 -</v>
      </c>
      <c r="G866" s="357">
        <f t="shared" si="44"/>
        <v>85</v>
      </c>
      <c r="H866" s="357">
        <f t="shared" si="43"/>
        <v>4</v>
      </c>
    </row>
    <row r="867" spans="1:8">
      <c r="A867" s="360" t="str">
        <f t="shared" si="42"/>
        <v>85.5</v>
      </c>
      <c r="B867" s="358"/>
      <c r="C867" s="358"/>
      <c r="D867" s="357" t="str" cm="1">
        <f t="array" ref="D867">IF(H867=0,"",A867 &amp; " " &amp; INDEX($C$22:C867,ROW(D867)-H867-21) &amp; "-" &amp; C867)</f>
        <v>85.5 -</v>
      </c>
      <c r="G867" s="357">
        <f t="shared" si="44"/>
        <v>85</v>
      </c>
      <c r="H867" s="357">
        <f t="shared" si="43"/>
        <v>5</v>
      </c>
    </row>
    <row r="868" spans="1:8">
      <c r="A868" s="360" t="str">
        <f t="shared" si="42"/>
        <v>85.6</v>
      </c>
      <c r="B868" s="358"/>
      <c r="C868" s="358"/>
      <c r="D868" s="357" t="str" cm="1">
        <f t="array" ref="D868">IF(H868=0,"",A868 &amp; " " &amp; INDEX($C$22:C868,ROW(D868)-H868-21) &amp; "-" &amp; C868)</f>
        <v>85.6 -</v>
      </c>
      <c r="G868" s="357">
        <f t="shared" si="44"/>
        <v>85</v>
      </c>
      <c r="H868" s="357">
        <f t="shared" si="43"/>
        <v>6</v>
      </c>
    </row>
    <row r="869" spans="1:8">
      <c r="A869" s="360" t="str">
        <f t="shared" si="42"/>
        <v>85.7</v>
      </c>
      <c r="B869" s="358"/>
      <c r="C869" s="358"/>
      <c r="D869" s="357" t="str" cm="1">
        <f t="array" ref="D869">IF(H869=0,"",A869 &amp; " " &amp; INDEX($C$22:C869,ROW(D869)-H869-21) &amp; "-" &amp; C869)</f>
        <v>85.7 -</v>
      </c>
      <c r="G869" s="357">
        <f t="shared" si="44"/>
        <v>85</v>
      </c>
      <c r="H869" s="357">
        <f t="shared" si="43"/>
        <v>7</v>
      </c>
    </row>
    <row r="870" spans="1:8">
      <c r="A870" s="360" t="str">
        <f t="shared" si="42"/>
        <v>85.8</v>
      </c>
      <c r="B870" s="358"/>
      <c r="C870" s="358"/>
      <c r="D870" s="357" t="str" cm="1">
        <f t="array" ref="D870">IF(H870=0,"",A870 &amp; " " &amp; INDEX($C$22:C870,ROW(D870)-H870-21) &amp; "-" &amp; C870)</f>
        <v>85.8 -</v>
      </c>
      <c r="G870" s="357">
        <f t="shared" si="44"/>
        <v>85</v>
      </c>
      <c r="H870" s="357">
        <f t="shared" si="43"/>
        <v>8</v>
      </c>
    </row>
    <row r="871" spans="1:8">
      <c r="A871" s="360" t="str">
        <f t="shared" si="42"/>
        <v>85.9</v>
      </c>
      <c r="B871" s="358"/>
      <c r="C871" s="358"/>
      <c r="D871" s="357" t="str" cm="1">
        <f t="array" ref="D871">IF(H871=0,"",A871 &amp; " " &amp; INDEX($C$22:C871,ROW(D871)-H871-21) &amp; "-" &amp; C871)</f>
        <v>85.9 -</v>
      </c>
      <c r="G871" s="357">
        <f t="shared" si="44"/>
        <v>85</v>
      </c>
      <c r="H871" s="357">
        <f t="shared" si="43"/>
        <v>9</v>
      </c>
    </row>
    <row r="872" spans="1:8">
      <c r="A872" s="360" t="str">
        <f t="shared" si="42"/>
        <v>86.0</v>
      </c>
      <c r="B872" s="358"/>
      <c r="C872" s="358"/>
      <c r="D872" s="357" t="str" cm="1">
        <f t="array" ref="D872">IF(H872=0,"",A872 &amp; " " &amp; INDEX($C$22:C872,ROW(D872)-H872-21) &amp; "-" &amp; C872)</f>
        <v/>
      </c>
      <c r="G872" s="357">
        <f t="shared" si="44"/>
        <v>86</v>
      </c>
      <c r="H872" s="357">
        <f t="shared" si="43"/>
        <v>0</v>
      </c>
    </row>
    <row r="873" spans="1:8">
      <c r="A873" s="360" t="str">
        <f t="shared" si="42"/>
        <v>86.1</v>
      </c>
      <c r="B873" s="358"/>
      <c r="C873" s="358"/>
      <c r="D873" s="357" t="str" cm="1">
        <f t="array" ref="D873">IF(H873=0,"",A873 &amp; " " &amp; INDEX($C$22:C873,ROW(D873)-H873-21) &amp; "-" &amp; C873)</f>
        <v>86.1 -</v>
      </c>
      <c r="G873" s="357">
        <f t="shared" si="44"/>
        <v>86</v>
      </c>
      <c r="H873" s="357">
        <f t="shared" si="43"/>
        <v>1</v>
      </c>
    </row>
    <row r="874" spans="1:8">
      <c r="A874" s="360" t="str">
        <f t="shared" si="42"/>
        <v>86.2</v>
      </c>
      <c r="B874" s="358"/>
      <c r="C874" s="358"/>
      <c r="D874" s="357" t="str" cm="1">
        <f t="array" ref="D874">IF(H874=0,"",A874 &amp; " " &amp; INDEX($C$22:C874,ROW(D874)-H874-21) &amp; "-" &amp; C874)</f>
        <v>86.2 -</v>
      </c>
      <c r="G874" s="357">
        <f t="shared" si="44"/>
        <v>86</v>
      </c>
      <c r="H874" s="357">
        <f t="shared" si="43"/>
        <v>2</v>
      </c>
    </row>
    <row r="875" spans="1:8">
      <c r="A875" s="360" t="str">
        <f t="shared" si="42"/>
        <v>86.3</v>
      </c>
      <c r="B875" s="358"/>
      <c r="C875" s="358"/>
      <c r="D875" s="357" t="str" cm="1">
        <f t="array" ref="D875">IF(H875=0,"",A875 &amp; " " &amp; INDEX($C$22:C875,ROW(D875)-H875-21) &amp; "-" &amp; C875)</f>
        <v>86.3 -</v>
      </c>
      <c r="G875" s="357">
        <f t="shared" si="44"/>
        <v>86</v>
      </c>
      <c r="H875" s="357">
        <f t="shared" si="43"/>
        <v>3</v>
      </c>
    </row>
    <row r="876" spans="1:8">
      <c r="A876" s="360" t="str">
        <f t="shared" si="42"/>
        <v>86.4</v>
      </c>
      <c r="B876" s="358"/>
      <c r="C876" s="358"/>
      <c r="D876" s="357" t="str" cm="1">
        <f t="array" ref="D876">IF(H876=0,"",A876 &amp; " " &amp; INDEX($C$22:C876,ROW(D876)-H876-21) &amp; "-" &amp; C876)</f>
        <v>86.4 -</v>
      </c>
      <c r="G876" s="357">
        <f t="shared" si="44"/>
        <v>86</v>
      </c>
      <c r="H876" s="357">
        <f t="shared" si="43"/>
        <v>4</v>
      </c>
    </row>
    <row r="877" spans="1:8">
      <c r="A877" s="360" t="str">
        <f t="shared" si="42"/>
        <v>86.5</v>
      </c>
      <c r="B877" s="358"/>
      <c r="C877" s="358"/>
      <c r="D877" s="357" t="str" cm="1">
        <f t="array" ref="D877">IF(H877=0,"",A877 &amp; " " &amp; INDEX($C$22:C877,ROW(D877)-H877-21) &amp; "-" &amp; C877)</f>
        <v>86.5 -</v>
      </c>
      <c r="G877" s="357">
        <f t="shared" si="44"/>
        <v>86</v>
      </c>
      <c r="H877" s="357">
        <f t="shared" si="43"/>
        <v>5</v>
      </c>
    </row>
    <row r="878" spans="1:8">
      <c r="A878" s="360" t="str">
        <f t="shared" si="42"/>
        <v>86.6</v>
      </c>
      <c r="B878" s="358"/>
      <c r="C878" s="358"/>
      <c r="D878" s="357" t="str" cm="1">
        <f t="array" ref="D878">IF(H878=0,"",A878 &amp; " " &amp; INDEX($C$22:C878,ROW(D878)-H878-21) &amp; "-" &amp; C878)</f>
        <v>86.6 -</v>
      </c>
      <c r="G878" s="357">
        <f t="shared" si="44"/>
        <v>86</v>
      </c>
      <c r="H878" s="357">
        <f t="shared" si="43"/>
        <v>6</v>
      </c>
    </row>
    <row r="879" spans="1:8">
      <c r="A879" s="360" t="str">
        <f t="shared" si="42"/>
        <v>86.7</v>
      </c>
      <c r="B879" s="358"/>
      <c r="C879" s="358"/>
      <c r="D879" s="357" t="str" cm="1">
        <f t="array" ref="D879">IF(H879=0,"",A879 &amp; " " &amp; INDEX($C$22:C879,ROW(D879)-H879-21) &amp; "-" &amp; C879)</f>
        <v>86.7 -</v>
      </c>
      <c r="G879" s="357">
        <f t="shared" si="44"/>
        <v>86</v>
      </c>
      <c r="H879" s="357">
        <f t="shared" si="43"/>
        <v>7</v>
      </c>
    </row>
    <row r="880" spans="1:8">
      <c r="A880" s="360" t="str">
        <f t="shared" si="42"/>
        <v>86.8</v>
      </c>
      <c r="B880" s="358"/>
      <c r="C880" s="358"/>
      <c r="D880" s="357" t="str" cm="1">
        <f t="array" ref="D880">IF(H880=0,"",A880 &amp; " " &amp; INDEX($C$22:C880,ROW(D880)-H880-21) &amp; "-" &amp; C880)</f>
        <v>86.8 -</v>
      </c>
      <c r="G880" s="357">
        <f t="shared" si="44"/>
        <v>86</v>
      </c>
      <c r="H880" s="357">
        <f t="shared" si="43"/>
        <v>8</v>
      </c>
    </row>
    <row r="881" spans="1:8">
      <c r="A881" s="360" t="str">
        <f t="shared" si="42"/>
        <v>86.9</v>
      </c>
      <c r="B881" s="358"/>
      <c r="C881" s="358"/>
      <c r="D881" s="357" t="str" cm="1">
        <f t="array" ref="D881">IF(H881=0,"",A881 &amp; " " &amp; INDEX($C$22:C881,ROW(D881)-H881-21) &amp; "-" &amp; C881)</f>
        <v>86.9 -</v>
      </c>
      <c r="G881" s="357">
        <f t="shared" si="44"/>
        <v>86</v>
      </c>
      <c r="H881" s="357">
        <f t="shared" si="43"/>
        <v>9</v>
      </c>
    </row>
    <row r="882" spans="1:8">
      <c r="A882" s="360" t="str">
        <f t="shared" si="42"/>
        <v>87.0</v>
      </c>
      <c r="B882" s="358"/>
      <c r="C882" s="358"/>
      <c r="D882" s="357" t="str" cm="1">
        <f t="array" ref="D882">IF(H882=0,"",A882 &amp; " " &amp; INDEX($C$22:C882,ROW(D882)-H882-21) &amp; "-" &amp; C882)</f>
        <v/>
      </c>
      <c r="G882" s="357">
        <f t="shared" si="44"/>
        <v>87</v>
      </c>
      <c r="H882" s="357">
        <f t="shared" si="43"/>
        <v>0</v>
      </c>
    </row>
    <row r="883" spans="1:8">
      <c r="A883" s="360" t="str">
        <f t="shared" si="42"/>
        <v>87.1</v>
      </c>
      <c r="B883" s="358"/>
      <c r="C883" s="358"/>
      <c r="D883" s="357" t="str" cm="1">
        <f t="array" ref="D883">IF(H883=0,"",A883 &amp; " " &amp; INDEX($C$22:C883,ROW(D883)-H883-21) &amp; "-" &amp; C883)</f>
        <v>87.1 -</v>
      </c>
      <c r="G883" s="357">
        <f t="shared" si="44"/>
        <v>87</v>
      </c>
      <c r="H883" s="357">
        <f t="shared" si="43"/>
        <v>1</v>
      </c>
    </row>
    <row r="884" spans="1:8">
      <c r="A884" s="360" t="str">
        <f t="shared" si="42"/>
        <v>87.2</v>
      </c>
      <c r="B884" s="358"/>
      <c r="C884" s="358"/>
      <c r="D884" s="357" t="str" cm="1">
        <f t="array" ref="D884">IF(H884=0,"",A884 &amp; " " &amp; INDEX($C$22:C884,ROW(D884)-H884-21) &amp; "-" &amp; C884)</f>
        <v>87.2 -</v>
      </c>
      <c r="G884" s="357">
        <f t="shared" si="44"/>
        <v>87</v>
      </c>
      <c r="H884" s="357">
        <f t="shared" si="43"/>
        <v>2</v>
      </c>
    </row>
    <row r="885" spans="1:8">
      <c r="A885" s="360" t="str">
        <f t="shared" si="42"/>
        <v>87.3</v>
      </c>
      <c r="B885" s="358"/>
      <c r="C885" s="358"/>
      <c r="D885" s="357" t="str" cm="1">
        <f t="array" ref="D885">IF(H885=0,"",A885 &amp; " " &amp; INDEX($C$22:C885,ROW(D885)-H885-21) &amp; "-" &amp; C885)</f>
        <v>87.3 -</v>
      </c>
      <c r="G885" s="357">
        <f t="shared" si="44"/>
        <v>87</v>
      </c>
      <c r="H885" s="357">
        <f t="shared" si="43"/>
        <v>3</v>
      </c>
    </row>
    <row r="886" spans="1:8">
      <c r="A886" s="360" t="str">
        <f t="shared" si="42"/>
        <v>87.4</v>
      </c>
      <c r="B886" s="358"/>
      <c r="C886" s="358"/>
      <c r="D886" s="357" t="str" cm="1">
        <f t="array" ref="D886">IF(H886=0,"",A886 &amp; " " &amp; INDEX($C$22:C886,ROW(D886)-H886-21) &amp; "-" &amp; C886)</f>
        <v>87.4 -</v>
      </c>
      <c r="G886" s="357">
        <f t="shared" si="44"/>
        <v>87</v>
      </c>
      <c r="H886" s="357">
        <f t="shared" si="43"/>
        <v>4</v>
      </c>
    </row>
    <row r="887" spans="1:8">
      <c r="A887" s="360" t="str">
        <f t="shared" si="42"/>
        <v>87.5</v>
      </c>
      <c r="B887" s="358"/>
      <c r="C887" s="358"/>
      <c r="D887" s="357" t="str" cm="1">
        <f t="array" ref="D887">IF(H887=0,"",A887 &amp; " " &amp; INDEX($C$22:C887,ROW(D887)-H887-21) &amp; "-" &amp; C887)</f>
        <v>87.5 -</v>
      </c>
      <c r="G887" s="357">
        <f t="shared" si="44"/>
        <v>87</v>
      </c>
      <c r="H887" s="357">
        <f t="shared" si="43"/>
        <v>5</v>
      </c>
    </row>
    <row r="888" spans="1:8">
      <c r="A888" s="360" t="str">
        <f t="shared" si="42"/>
        <v>87.6</v>
      </c>
      <c r="B888" s="358"/>
      <c r="C888" s="358"/>
      <c r="D888" s="357" t="str" cm="1">
        <f t="array" ref="D888">IF(H888=0,"",A888 &amp; " " &amp; INDEX($C$22:C888,ROW(D888)-H888-21) &amp; "-" &amp; C888)</f>
        <v>87.6 -</v>
      </c>
      <c r="G888" s="357">
        <f t="shared" si="44"/>
        <v>87</v>
      </c>
      <c r="H888" s="357">
        <f t="shared" si="43"/>
        <v>6</v>
      </c>
    </row>
    <row r="889" spans="1:8">
      <c r="A889" s="360" t="str">
        <f t="shared" si="42"/>
        <v>87.7</v>
      </c>
      <c r="B889" s="358"/>
      <c r="C889" s="358"/>
      <c r="D889" s="357" t="str" cm="1">
        <f t="array" ref="D889">IF(H889=0,"",A889 &amp; " " &amp; INDEX($C$22:C889,ROW(D889)-H889-21) &amp; "-" &amp; C889)</f>
        <v>87.7 -</v>
      </c>
      <c r="G889" s="357">
        <f t="shared" si="44"/>
        <v>87</v>
      </c>
      <c r="H889" s="357">
        <f t="shared" si="43"/>
        <v>7</v>
      </c>
    </row>
    <row r="890" spans="1:8">
      <c r="A890" s="360" t="str">
        <f t="shared" si="42"/>
        <v>87.8</v>
      </c>
      <c r="B890" s="358"/>
      <c r="C890" s="358"/>
      <c r="D890" s="357" t="str" cm="1">
        <f t="array" ref="D890">IF(H890=0,"",A890 &amp; " " &amp; INDEX($C$22:C890,ROW(D890)-H890-21) &amp; "-" &amp; C890)</f>
        <v>87.8 -</v>
      </c>
      <c r="G890" s="357">
        <f t="shared" si="44"/>
        <v>87</v>
      </c>
      <c r="H890" s="357">
        <f t="shared" si="43"/>
        <v>8</v>
      </c>
    </row>
    <row r="891" spans="1:8">
      <c r="A891" s="360" t="str">
        <f t="shared" si="42"/>
        <v>87.9</v>
      </c>
      <c r="B891" s="358"/>
      <c r="C891" s="358"/>
      <c r="D891" s="357" t="str" cm="1">
        <f t="array" ref="D891">IF(H891=0,"",A891 &amp; " " &amp; INDEX($C$22:C891,ROW(D891)-H891-21) &amp; "-" &amp; C891)</f>
        <v>87.9 -</v>
      </c>
      <c r="G891" s="357">
        <f t="shared" si="44"/>
        <v>87</v>
      </c>
      <c r="H891" s="357">
        <f t="shared" si="43"/>
        <v>9</v>
      </c>
    </row>
    <row r="892" spans="1:8">
      <c r="A892" s="360" t="str">
        <f t="shared" si="42"/>
        <v>88.0</v>
      </c>
      <c r="B892" s="358"/>
      <c r="C892" s="358"/>
      <c r="D892" s="357" t="str" cm="1">
        <f t="array" ref="D892">IF(H892=0,"",A892 &amp; " " &amp; INDEX($C$22:C892,ROW(D892)-H892-21) &amp; "-" &amp; C892)</f>
        <v/>
      </c>
      <c r="G892" s="357">
        <f t="shared" si="44"/>
        <v>88</v>
      </c>
      <c r="H892" s="357">
        <f t="shared" si="43"/>
        <v>0</v>
      </c>
    </row>
    <row r="893" spans="1:8">
      <c r="A893" s="360" t="str">
        <f t="shared" si="42"/>
        <v>88.1</v>
      </c>
      <c r="B893" s="358"/>
      <c r="C893" s="358"/>
      <c r="D893" s="357" t="str" cm="1">
        <f t="array" ref="D893">IF(H893=0,"",A893 &amp; " " &amp; INDEX($C$22:C893,ROW(D893)-H893-21) &amp; "-" &amp; C893)</f>
        <v>88.1 -</v>
      </c>
      <c r="G893" s="357">
        <f t="shared" si="44"/>
        <v>88</v>
      </c>
      <c r="H893" s="357">
        <f t="shared" si="43"/>
        <v>1</v>
      </c>
    </row>
    <row r="894" spans="1:8">
      <c r="A894" s="360" t="str">
        <f t="shared" si="42"/>
        <v>88.2</v>
      </c>
      <c r="B894" s="358"/>
      <c r="C894" s="358"/>
      <c r="D894" s="357" t="str" cm="1">
        <f t="array" ref="D894">IF(H894=0,"",A894 &amp; " " &amp; INDEX($C$22:C894,ROW(D894)-H894-21) &amp; "-" &amp; C894)</f>
        <v>88.2 -</v>
      </c>
      <c r="G894" s="357">
        <f t="shared" si="44"/>
        <v>88</v>
      </c>
      <c r="H894" s="357">
        <f t="shared" si="43"/>
        <v>2</v>
      </c>
    </row>
    <row r="895" spans="1:8">
      <c r="A895" s="360" t="str">
        <f t="shared" si="42"/>
        <v>88.3</v>
      </c>
      <c r="B895" s="358"/>
      <c r="C895" s="358"/>
      <c r="D895" s="357" t="str" cm="1">
        <f t="array" ref="D895">IF(H895=0,"",A895 &amp; " " &amp; INDEX($C$22:C895,ROW(D895)-H895-21) &amp; "-" &amp; C895)</f>
        <v>88.3 -</v>
      </c>
      <c r="G895" s="357">
        <f t="shared" si="44"/>
        <v>88</v>
      </c>
      <c r="H895" s="357">
        <f t="shared" si="43"/>
        <v>3</v>
      </c>
    </row>
    <row r="896" spans="1:8">
      <c r="A896" s="360" t="str">
        <f t="shared" si="42"/>
        <v>88.4</v>
      </c>
      <c r="B896" s="358"/>
      <c r="C896" s="358"/>
      <c r="D896" s="357" t="str" cm="1">
        <f t="array" ref="D896">IF(H896=0,"",A896 &amp; " " &amp; INDEX($C$22:C896,ROW(D896)-H896-21) &amp; "-" &amp; C896)</f>
        <v>88.4 -</v>
      </c>
      <c r="G896" s="357">
        <f t="shared" si="44"/>
        <v>88</v>
      </c>
      <c r="H896" s="357">
        <f t="shared" si="43"/>
        <v>4</v>
      </c>
    </row>
    <row r="897" spans="1:8">
      <c r="A897" s="360" t="str">
        <f t="shared" si="42"/>
        <v>88.5</v>
      </c>
      <c r="B897" s="358"/>
      <c r="C897" s="358"/>
      <c r="D897" s="357" t="str" cm="1">
        <f t="array" ref="D897">IF(H897=0,"",A897 &amp; " " &amp; INDEX($C$22:C897,ROW(D897)-H897-21) &amp; "-" &amp; C897)</f>
        <v>88.5 -</v>
      </c>
      <c r="G897" s="357">
        <f t="shared" si="44"/>
        <v>88</v>
      </c>
      <c r="H897" s="357">
        <f t="shared" si="43"/>
        <v>5</v>
      </c>
    </row>
    <row r="898" spans="1:8">
      <c r="A898" s="360" t="str">
        <f t="shared" si="42"/>
        <v>88.6</v>
      </c>
      <c r="B898" s="358"/>
      <c r="C898" s="358"/>
      <c r="D898" s="357" t="str" cm="1">
        <f t="array" ref="D898">IF(H898=0,"",A898 &amp; " " &amp; INDEX($C$22:C898,ROW(D898)-H898-21) &amp; "-" &amp; C898)</f>
        <v>88.6 -</v>
      </c>
      <c r="G898" s="357">
        <f t="shared" si="44"/>
        <v>88</v>
      </c>
      <c r="H898" s="357">
        <f t="shared" si="43"/>
        <v>6</v>
      </c>
    </row>
    <row r="899" spans="1:8">
      <c r="A899" s="360" t="str">
        <f t="shared" si="42"/>
        <v>88.7</v>
      </c>
      <c r="B899" s="358"/>
      <c r="C899" s="358"/>
      <c r="D899" s="357" t="str" cm="1">
        <f t="array" ref="D899">IF(H899=0,"",A899 &amp; " " &amp; INDEX($C$22:C899,ROW(D899)-H899-21) &amp; "-" &amp; C899)</f>
        <v>88.7 -</v>
      </c>
      <c r="G899" s="357">
        <f t="shared" si="44"/>
        <v>88</v>
      </c>
      <c r="H899" s="357">
        <f t="shared" si="43"/>
        <v>7</v>
      </c>
    </row>
    <row r="900" spans="1:8">
      <c r="A900" s="360" t="str">
        <f t="shared" si="42"/>
        <v>88.8</v>
      </c>
      <c r="B900" s="358"/>
      <c r="C900" s="358"/>
      <c r="D900" s="357" t="str" cm="1">
        <f t="array" ref="D900">IF(H900=0,"",A900 &amp; " " &amp; INDEX($C$22:C900,ROW(D900)-H900-21) &amp; "-" &amp; C900)</f>
        <v>88.8 -</v>
      </c>
      <c r="G900" s="357">
        <f t="shared" si="44"/>
        <v>88</v>
      </c>
      <c r="H900" s="357">
        <f t="shared" si="43"/>
        <v>8</v>
      </c>
    </row>
    <row r="901" spans="1:8">
      <c r="A901" s="360" t="str">
        <f t="shared" si="42"/>
        <v>88.9</v>
      </c>
      <c r="B901" s="358"/>
      <c r="C901" s="358"/>
      <c r="D901" s="357" t="str" cm="1">
        <f t="array" ref="D901">IF(H901=0,"",A901 &amp; " " &amp; INDEX($C$22:C901,ROW(D901)-H901-21) &amp; "-" &amp; C901)</f>
        <v>88.9 -</v>
      </c>
      <c r="G901" s="357">
        <f t="shared" si="44"/>
        <v>88</v>
      </c>
      <c r="H901" s="357">
        <f t="shared" si="43"/>
        <v>9</v>
      </c>
    </row>
    <row r="902" spans="1:8">
      <c r="A902" s="360" t="str">
        <f t="shared" si="42"/>
        <v>89.0</v>
      </c>
      <c r="B902" s="358"/>
      <c r="C902" s="358"/>
      <c r="D902" s="357" t="str" cm="1">
        <f t="array" ref="D902">IF(H902=0,"",A902 &amp; " " &amp; INDEX($C$22:C902,ROW(D902)-H902-21) &amp; "-" &amp; C902)</f>
        <v/>
      </c>
      <c r="G902" s="357">
        <f t="shared" si="44"/>
        <v>89</v>
      </c>
      <c r="H902" s="357">
        <f t="shared" si="43"/>
        <v>0</v>
      </c>
    </row>
    <row r="903" spans="1:8">
      <c r="A903" s="360" t="str">
        <f t="shared" si="42"/>
        <v>89.1</v>
      </c>
      <c r="B903" s="358"/>
      <c r="C903" s="358"/>
      <c r="D903" s="357" t="str" cm="1">
        <f t="array" ref="D903">IF(H903=0,"",A903 &amp; " " &amp; INDEX($C$22:C903,ROW(D903)-H903-21) &amp; "-" &amp; C903)</f>
        <v>89.1 -</v>
      </c>
      <c r="G903" s="357">
        <f t="shared" si="44"/>
        <v>89</v>
      </c>
      <c r="H903" s="357">
        <f t="shared" si="43"/>
        <v>1</v>
      </c>
    </row>
    <row r="904" spans="1:8">
      <c r="A904" s="360" t="str">
        <f t="shared" si="42"/>
        <v>89.2</v>
      </c>
      <c r="B904" s="358"/>
      <c r="C904" s="358"/>
      <c r="D904" s="357" t="str" cm="1">
        <f t="array" ref="D904">IF(H904=0,"",A904 &amp; " " &amp; INDEX($C$22:C904,ROW(D904)-H904-21) &amp; "-" &amp; C904)</f>
        <v>89.2 -</v>
      </c>
      <c r="G904" s="357">
        <f t="shared" si="44"/>
        <v>89</v>
      </c>
      <c r="H904" s="357">
        <f t="shared" si="43"/>
        <v>2</v>
      </c>
    </row>
    <row r="905" spans="1:8">
      <c r="A905" s="360" t="str">
        <f t="shared" si="42"/>
        <v>89.3</v>
      </c>
      <c r="B905" s="358"/>
      <c r="C905" s="358"/>
      <c r="D905" s="357" t="str" cm="1">
        <f t="array" ref="D905">IF(H905=0,"",A905 &amp; " " &amp; INDEX($C$22:C905,ROW(D905)-H905-21) &amp; "-" &amp; C905)</f>
        <v>89.3 -</v>
      </c>
      <c r="G905" s="357">
        <f t="shared" si="44"/>
        <v>89</v>
      </c>
      <c r="H905" s="357">
        <f t="shared" si="43"/>
        <v>3</v>
      </c>
    </row>
    <row r="906" spans="1:8">
      <c r="A906" s="360" t="str">
        <f t="shared" si="42"/>
        <v>89.4</v>
      </c>
      <c r="B906" s="358"/>
      <c r="C906" s="358"/>
      <c r="D906" s="357" t="str" cm="1">
        <f t="array" ref="D906">IF(H906=0,"",A906 &amp; " " &amp; INDEX($C$22:C906,ROW(D906)-H906-21) &amp; "-" &amp; C906)</f>
        <v>89.4 -</v>
      </c>
      <c r="G906" s="357">
        <f t="shared" si="44"/>
        <v>89</v>
      </c>
      <c r="H906" s="357">
        <f t="shared" si="43"/>
        <v>4</v>
      </c>
    </row>
    <row r="907" spans="1:8">
      <c r="A907" s="360" t="str">
        <f t="shared" si="42"/>
        <v>89.5</v>
      </c>
      <c r="B907" s="358"/>
      <c r="C907" s="358"/>
      <c r="D907" s="357" t="str" cm="1">
        <f t="array" ref="D907">IF(H907=0,"",A907 &amp; " " &amp; INDEX($C$22:C907,ROW(D907)-H907-21) &amp; "-" &amp; C907)</f>
        <v>89.5 -</v>
      </c>
      <c r="G907" s="357">
        <f t="shared" si="44"/>
        <v>89</v>
      </c>
      <c r="H907" s="357">
        <f t="shared" si="43"/>
        <v>5</v>
      </c>
    </row>
    <row r="908" spans="1:8">
      <c r="A908" s="360" t="str">
        <f t="shared" si="42"/>
        <v>89.6</v>
      </c>
      <c r="B908" s="358"/>
      <c r="C908" s="358"/>
      <c r="D908" s="357" t="str" cm="1">
        <f t="array" ref="D908">IF(H908=0,"",A908 &amp; " " &amp; INDEX($C$22:C908,ROW(D908)-H908-21) &amp; "-" &amp; C908)</f>
        <v>89.6 -</v>
      </c>
      <c r="G908" s="357">
        <f t="shared" si="44"/>
        <v>89</v>
      </c>
      <c r="H908" s="357">
        <f t="shared" si="43"/>
        <v>6</v>
      </c>
    </row>
    <row r="909" spans="1:8">
      <c r="A909" s="360" t="str">
        <f t="shared" si="42"/>
        <v>89.7</v>
      </c>
      <c r="B909" s="358"/>
      <c r="C909" s="358"/>
      <c r="D909" s="357" t="str" cm="1">
        <f t="array" ref="D909">IF(H909=0,"",A909 &amp; " " &amp; INDEX($C$22:C909,ROW(D909)-H909-21) &amp; "-" &amp; C909)</f>
        <v>89.7 -</v>
      </c>
      <c r="G909" s="357">
        <f t="shared" si="44"/>
        <v>89</v>
      </c>
      <c r="H909" s="357">
        <f t="shared" si="43"/>
        <v>7</v>
      </c>
    </row>
    <row r="910" spans="1:8">
      <c r="A910" s="360" t="str">
        <f t="shared" si="42"/>
        <v>89.8</v>
      </c>
      <c r="B910" s="358"/>
      <c r="C910" s="358"/>
      <c r="D910" s="357" t="str" cm="1">
        <f t="array" ref="D910">IF(H910=0,"",A910 &amp; " " &amp; INDEX($C$22:C910,ROW(D910)-H910-21) &amp; "-" &amp; C910)</f>
        <v>89.8 -</v>
      </c>
      <c r="G910" s="357">
        <f t="shared" si="44"/>
        <v>89</v>
      </c>
      <c r="H910" s="357">
        <f t="shared" si="43"/>
        <v>8</v>
      </c>
    </row>
    <row r="911" spans="1:8">
      <c r="A911" s="360" t="str">
        <f t="shared" si="42"/>
        <v>89.9</v>
      </c>
      <c r="B911" s="358"/>
      <c r="C911" s="358"/>
      <c r="D911" s="357" t="str" cm="1">
        <f t="array" ref="D911">IF(H911=0,"",A911 &amp; " " &amp; INDEX($C$22:C911,ROW(D911)-H911-21) &amp; "-" &amp; C911)</f>
        <v>89.9 -</v>
      </c>
      <c r="G911" s="357">
        <f t="shared" si="44"/>
        <v>89</v>
      </c>
      <c r="H911" s="357">
        <f t="shared" si="43"/>
        <v>9</v>
      </c>
    </row>
    <row r="912" spans="1:8">
      <c r="A912" s="360" t="str">
        <f t="shared" si="42"/>
        <v>90.0</v>
      </c>
      <c r="B912" s="358"/>
      <c r="C912" s="358"/>
      <c r="D912" s="357" t="str" cm="1">
        <f t="array" ref="D912">IF(H912=0,"",A912 &amp; " " &amp; INDEX($C$22:C912,ROW(D912)-H912-21) &amp; "-" &amp; C912)</f>
        <v/>
      </c>
      <c r="G912" s="357">
        <f t="shared" si="44"/>
        <v>90</v>
      </c>
      <c r="H912" s="357">
        <f t="shared" si="43"/>
        <v>0</v>
      </c>
    </row>
    <row r="913" spans="1:8">
      <c r="A913" s="360" t="str">
        <f t="shared" si="42"/>
        <v>90.1</v>
      </c>
      <c r="B913" s="358"/>
      <c r="C913" s="358"/>
      <c r="D913" s="357" t="str" cm="1">
        <f t="array" ref="D913">IF(H913=0,"",A913 &amp; " " &amp; INDEX($C$22:C913,ROW(D913)-H913-21) &amp; "-" &amp; C913)</f>
        <v>90.1 -</v>
      </c>
      <c r="G913" s="357">
        <f t="shared" si="44"/>
        <v>90</v>
      </c>
      <c r="H913" s="357">
        <f t="shared" si="43"/>
        <v>1</v>
      </c>
    </row>
    <row r="914" spans="1:8">
      <c r="A914" s="360" t="str">
        <f t="shared" si="42"/>
        <v>90.2</v>
      </c>
      <c r="B914" s="358"/>
      <c r="C914" s="358"/>
      <c r="D914" s="357" t="str" cm="1">
        <f t="array" ref="D914">IF(H914=0,"",A914 &amp; " " &amp; INDEX($C$22:C914,ROW(D914)-H914-21) &amp; "-" &amp; C914)</f>
        <v>90.2 -</v>
      </c>
      <c r="G914" s="357">
        <f t="shared" si="44"/>
        <v>90</v>
      </c>
      <c r="H914" s="357">
        <f t="shared" si="43"/>
        <v>2</v>
      </c>
    </row>
    <row r="915" spans="1:8">
      <c r="A915" s="360" t="str">
        <f t="shared" si="42"/>
        <v>90.3</v>
      </c>
      <c r="B915" s="358"/>
      <c r="C915" s="358"/>
      <c r="D915" s="357" t="str" cm="1">
        <f t="array" ref="D915">IF(H915=0,"",A915 &amp; " " &amp; INDEX($C$22:C915,ROW(D915)-H915-21) &amp; "-" &amp; C915)</f>
        <v>90.3 -</v>
      </c>
      <c r="G915" s="357">
        <f t="shared" si="44"/>
        <v>90</v>
      </c>
      <c r="H915" s="357">
        <f t="shared" si="43"/>
        <v>3</v>
      </c>
    </row>
    <row r="916" spans="1:8">
      <c r="A916" s="360" t="str">
        <f t="shared" si="42"/>
        <v>90.4</v>
      </c>
      <c r="B916" s="358"/>
      <c r="C916" s="358"/>
      <c r="D916" s="357" t="str" cm="1">
        <f t="array" ref="D916">IF(H916=0,"",A916 &amp; " " &amp; INDEX($C$22:C916,ROW(D916)-H916-21) &amp; "-" &amp; C916)</f>
        <v>90.4 -</v>
      </c>
      <c r="G916" s="357">
        <f t="shared" si="44"/>
        <v>90</v>
      </c>
      <c r="H916" s="357">
        <f t="shared" si="43"/>
        <v>4</v>
      </c>
    </row>
    <row r="917" spans="1:8">
      <c r="A917" s="360" t="str">
        <f t="shared" si="42"/>
        <v>90.5</v>
      </c>
      <c r="B917" s="358"/>
      <c r="C917" s="358"/>
      <c r="D917" s="357" t="str" cm="1">
        <f t="array" ref="D917">IF(H917=0,"",A917 &amp; " " &amp; INDEX($C$22:C917,ROW(D917)-H917-21) &amp; "-" &amp; C917)</f>
        <v>90.5 -</v>
      </c>
      <c r="G917" s="357">
        <f t="shared" si="44"/>
        <v>90</v>
      </c>
      <c r="H917" s="357">
        <f t="shared" si="43"/>
        <v>5</v>
      </c>
    </row>
    <row r="918" spans="1:8">
      <c r="A918" s="360" t="str">
        <f t="shared" si="42"/>
        <v>90.6</v>
      </c>
      <c r="B918" s="358"/>
      <c r="C918" s="358"/>
      <c r="D918" s="357" t="str" cm="1">
        <f t="array" ref="D918">IF(H918=0,"",A918 &amp; " " &amp; INDEX($C$22:C918,ROW(D918)-H918-21) &amp; "-" &amp; C918)</f>
        <v>90.6 -</v>
      </c>
      <c r="G918" s="357">
        <f t="shared" si="44"/>
        <v>90</v>
      </c>
      <c r="H918" s="357">
        <f t="shared" si="43"/>
        <v>6</v>
      </c>
    </row>
    <row r="919" spans="1:8">
      <c r="A919" s="360" t="str">
        <f t="shared" ref="A919:A982" si="45">$G919&amp;"."&amp;$H919</f>
        <v>90.7</v>
      </c>
      <c r="B919" s="358"/>
      <c r="C919" s="358"/>
      <c r="D919" s="357" t="str" cm="1">
        <f t="array" ref="D919">IF(H919=0,"",A919 &amp; " " &amp; INDEX($C$22:C919,ROW(D919)-H919-21) &amp; "-" &amp; C919)</f>
        <v>90.7 -</v>
      </c>
      <c r="G919" s="357">
        <f t="shared" si="44"/>
        <v>90</v>
      </c>
      <c r="H919" s="357">
        <f t="shared" ref="H919:H982" si="46">IF(H918=9,0,H918+1)</f>
        <v>7</v>
      </c>
    </row>
    <row r="920" spans="1:8">
      <c r="A920" s="360" t="str">
        <f t="shared" si="45"/>
        <v>90.8</v>
      </c>
      <c r="B920" s="358"/>
      <c r="C920" s="358"/>
      <c r="D920" s="357" t="str" cm="1">
        <f t="array" ref="D920">IF(H920=0,"",A920 &amp; " " &amp; INDEX($C$22:C920,ROW(D920)-H920-21) &amp; "-" &amp; C920)</f>
        <v>90.8 -</v>
      </c>
      <c r="G920" s="357">
        <f t="shared" si="44"/>
        <v>90</v>
      </c>
      <c r="H920" s="357">
        <f t="shared" si="46"/>
        <v>8</v>
      </c>
    </row>
    <row r="921" spans="1:8">
      <c r="A921" s="360" t="str">
        <f t="shared" si="45"/>
        <v>90.9</v>
      </c>
      <c r="B921" s="358"/>
      <c r="C921" s="358"/>
      <c r="D921" s="357" t="str" cm="1">
        <f t="array" ref="D921">IF(H921=0,"",A921 &amp; " " &amp; INDEX($C$22:C921,ROW(D921)-H921-21) &amp; "-" &amp; C921)</f>
        <v>90.9 -</v>
      </c>
      <c r="G921" s="357">
        <f t="shared" si="44"/>
        <v>90</v>
      </c>
      <c r="H921" s="357">
        <f t="shared" si="46"/>
        <v>9</v>
      </c>
    </row>
    <row r="922" spans="1:8">
      <c r="A922" s="360" t="str">
        <f t="shared" si="45"/>
        <v>91.0</v>
      </c>
      <c r="B922" s="358"/>
      <c r="C922" s="358"/>
      <c r="D922" s="357" t="str" cm="1">
        <f t="array" ref="D922">IF(H922=0,"",A922 &amp; " " &amp; INDEX($C$22:C922,ROW(D922)-H922-21) &amp; "-" &amp; C922)</f>
        <v/>
      </c>
      <c r="G922" s="357">
        <f t="shared" si="44"/>
        <v>91</v>
      </c>
      <c r="H922" s="357">
        <f t="shared" si="46"/>
        <v>0</v>
      </c>
    </row>
    <row r="923" spans="1:8">
      <c r="A923" s="360" t="str">
        <f t="shared" si="45"/>
        <v>91.1</v>
      </c>
      <c r="B923" s="358"/>
      <c r="C923" s="358"/>
      <c r="D923" s="357" t="str" cm="1">
        <f t="array" ref="D923">IF(H923=0,"",A923 &amp; " " &amp; INDEX($C$22:C923,ROW(D923)-H923-21) &amp; "-" &amp; C923)</f>
        <v>91.1 -</v>
      </c>
      <c r="G923" s="357">
        <f t="shared" si="44"/>
        <v>91</v>
      </c>
      <c r="H923" s="357">
        <f t="shared" si="46"/>
        <v>1</v>
      </c>
    </row>
    <row r="924" spans="1:8">
      <c r="A924" s="360" t="str">
        <f t="shared" si="45"/>
        <v>91.2</v>
      </c>
      <c r="B924" s="358"/>
      <c r="C924" s="358"/>
      <c r="D924" s="357" t="str" cm="1">
        <f t="array" ref="D924">IF(H924=0,"",A924 &amp; " " &amp; INDEX($C$22:C924,ROW(D924)-H924-21) &amp; "-" &amp; C924)</f>
        <v>91.2 -</v>
      </c>
      <c r="G924" s="357">
        <f t="shared" si="44"/>
        <v>91</v>
      </c>
      <c r="H924" s="357">
        <f t="shared" si="46"/>
        <v>2</v>
      </c>
    </row>
    <row r="925" spans="1:8">
      <c r="A925" s="360" t="str">
        <f t="shared" si="45"/>
        <v>91.3</v>
      </c>
      <c r="B925" s="358"/>
      <c r="C925" s="358"/>
      <c r="D925" s="357" t="str" cm="1">
        <f t="array" ref="D925">IF(H925=0,"",A925 &amp; " " &amp; INDEX($C$22:C925,ROW(D925)-H925-21) &amp; "-" &amp; C925)</f>
        <v>91.3 -</v>
      </c>
      <c r="G925" s="357">
        <f t="shared" si="44"/>
        <v>91</v>
      </c>
      <c r="H925" s="357">
        <f t="shared" si="46"/>
        <v>3</v>
      </c>
    </row>
    <row r="926" spans="1:8">
      <c r="A926" s="360" t="str">
        <f t="shared" si="45"/>
        <v>91.4</v>
      </c>
      <c r="B926" s="358"/>
      <c r="C926" s="358"/>
      <c r="D926" s="357" t="str" cm="1">
        <f t="array" ref="D926">IF(H926=0,"",A926 &amp; " " &amp; INDEX($C$22:C926,ROW(D926)-H926-21) &amp; "-" &amp; C926)</f>
        <v>91.4 -</v>
      </c>
      <c r="G926" s="357">
        <f t="shared" si="44"/>
        <v>91</v>
      </c>
      <c r="H926" s="357">
        <f t="shared" si="46"/>
        <v>4</v>
      </c>
    </row>
    <row r="927" spans="1:8">
      <c r="A927" s="360" t="str">
        <f t="shared" si="45"/>
        <v>91.5</v>
      </c>
      <c r="B927" s="358"/>
      <c r="C927" s="358"/>
      <c r="D927" s="357" t="str" cm="1">
        <f t="array" ref="D927">IF(H927=0,"",A927 &amp; " " &amp; INDEX($C$22:C927,ROW(D927)-H927-21) &amp; "-" &amp; C927)</f>
        <v>91.5 -</v>
      </c>
      <c r="G927" s="357">
        <f t="shared" si="44"/>
        <v>91</v>
      </c>
      <c r="H927" s="357">
        <f t="shared" si="46"/>
        <v>5</v>
      </c>
    </row>
    <row r="928" spans="1:8">
      <c r="A928" s="360" t="str">
        <f t="shared" si="45"/>
        <v>91.6</v>
      </c>
      <c r="B928" s="358"/>
      <c r="C928" s="358"/>
      <c r="D928" s="357" t="str" cm="1">
        <f t="array" ref="D928">IF(H928=0,"",A928 &amp; " " &amp; INDEX($C$22:C928,ROW(D928)-H928-21) &amp; "-" &amp; C928)</f>
        <v>91.6 -</v>
      </c>
      <c r="G928" s="357">
        <f t="shared" si="44"/>
        <v>91</v>
      </c>
      <c r="H928" s="357">
        <f t="shared" si="46"/>
        <v>6</v>
      </c>
    </row>
    <row r="929" spans="1:8">
      <c r="A929" s="360" t="str">
        <f t="shared" si="45"/>
        <v>91.7</v>
      </c>
      <c r="B929" s="358"/>
      <c r="C929" s="358"/>
      <c r="D929" s="357" t="str" cm="1">
        <f t="array" ref="D929">IF(H929=0,"",A929 &amp; " " &amp; INDEX($C$22:C929,ROW(D929)-H929-21) &amp; "-" &amp; C929)</f>
        <v>91.7 -</v>
      </c>
      <c r="G929" s="357">
        <f t="shared" ref="G929:G992" si="47">IF(H929=0,G928+1,G928)</f>
        <v>91</v>
      </c>
      <c r="H929" s="357">
        <f t="shared" si="46"/>
        <v>7</v>
      </c>
    </row>
    <row r="930" spans="1:8">
      <c r="A930" s="360" t="str">
        <f t="shared" si="45"/>
        <v>91.8</v>
      </c>
      <c r="B930" s="358"/>
      <c r="C930" s="358"/>
      <c r="D930" s="357" t="str" cm="1">
        <f t="array" ref="D930">IF(H930=0,"",A930 &amp; " " &amp; INDEX($C$22:C930,ROW(D930)-H930-21) &amp; "-" &amp; C930)</f>
        <v>91.8 -</v>
      </c>
      <c r="G930" s="357">
        <f t="shared" si="47"/>
        <v>91</v>
      </c>
      <c r="H930" s="357">
        <f t="shared" si="46"/>
        <v>8</v>
      </c>
    </row>
    <row r="931" spans="1:8">
      <c r="A931" s="360" t="str">
        <f t="shared" si="45"/>
        <v>91.9</v>
      </c>
      <c r="B931" s="358"/>
      <c r="C931" s="358"/>
      <c r="D931" s="357" t="str" cm="1">
        <f t="array" ref="D931">IF(H931=0,"",A931 &amp; " " &amp; INDEX($C$22:C931,ROW(D931)-H931-21) &amp; "-" &amp; C931)</f>
        <v>91.9 -</v>
      </c>
      <c r="G931" s="357">
        <f t="shared" si="47"/>
        <v>91</v>
      </c>
      <c r="H931" s="357">
        <f t="shared" si="46"/>
        <v>9</v>
      </c>
    </row>
    <row r="932" spans="1:8">
      <c r="A932" s="360" t="str">
        <f t="shared" si="45"/>
        <v>92.0</v>
      </c>
      <c r="B932" s="358"/>
      <c r="C932" s="358"/>
      <c r="D932" s="357" t="str" cm="1">
        <f t="array" ref="D932">IF(H932=0,"",A932 &amp; " " &amp; INDEX($C$22:C932,ROW(D932)-H932-21) &amp; "-" &amp; C932)</f>
        <v/>
      </c>
      <c r="G932" s="357">
        <f t="shared" si="47"/>
        <v>92</v>
      </c>
      <c r="H932" s="357">
        <f t="shared" si="46"/>
        <v>0</v>
      </c>
    </row>
    <row r="933" spans="1:8">
      <c r="A933" s="360" t="str">
        <f t="shared" si="45"/>
        <v>92.1</v>
      </c>
      <c r="B933" s="358"/>
      <c r="C933" s="358"/>
      <c r="D933" s="357" t="str" cm="1">
        <f t="array" ref="D933">IF(H933=0,"",A933 &amp; " " &amp; INDEX($C$22:C933,ROW(D933)-H933-21) &amp; "-" &amp; C933)</f>
        <v>92.1 -</v>
      </c>
      <c r="G933" s="357">
        <f t="shared" si="47"/>
        <v>92</v>
      </c>
      <c r="H933" s="357">
        <f t="shared" si="46"/>
        <v>1</v>
      </c>
    </row>
    <row r="934" spans="1:8">
      <c r="A934" s="360" t="str">
        <f t="shared" si="45"/>
        <v>92.2</v>
      </c>
      <c r="B934" s="358"/>
      <c r="C934" s="358"/>
      <c r="D934" s="357" t="str" cm="1">
        <f t="array" ref="D934">IF(H934=0,"",A934 &amp; " " &amp; INDEX($C$22:C934,ROW(D934)-H934-21) &amp; "-" &amp; C934)</f>
        <v>92.2 -</v>
      </c>
      <c r="G934" s="357">
        <f t="shared" si="47"/>
        <v>92</v>
      </c>
      <c r="H934" s="357">
        <f t="shared" si="46"/>
        <v>2</v>
      </c>
    </row>
    <row r="935" spans="1:8">
      <c r="A935" s="360" t="str">
        <f t="shared" si="45"/>
        <v>92.3</v>
      </c>
      <c r="B935" s="358"/>
      <c r="C935" s="358"/>
      <c r="D935" s="357" t="str" cm="1">
        <f t="array" ref="D935">IF(H935=0,"",A935 &amp; " " &amp; INDEX($C$22:C935,ROW(D935)-H935-21) &amp; "-" &amp; C935)</f>
        <v>92.3 -</v>
      </c>
      <c r="G935" s="357">
        <f t="shared" si="47"/>
        <v>92</v>
      </c>
      <c r="H935" s="357">
        <f t="shared" si="46"/>
        <v>3</v>
      </c>
    </row>
    <row r="936" spans="1:8">
      <c r="A936" s="360" t="str">
        <f t="shared" si="45"/>
        <v>92.4</v>
      </c>
      <c r="B936" s="358"/>
      <c r="C936" s="358"/>
      <c r="D936" s="357" t="str" cm="1">
        <f t="array" ref="D936">IF(H936=0,"",A936 &amp; " " &amp; INDEX($C$22:C936,ROW(D936)-H936-21) &amp; "-" &amp; C936)</f>
        <v>92.4 -</v>
      </c>
      <c r="G936" s="357">
        <f t="shared" si="47"/>
        <v>92</v>
      </c>
      <c r="H936" s="357">
        <f t="shared" si="46"/>
        <v>4</v>
      </c>
    </row>
    <row r="937" spans="1:8">
      <c r="A937" s="360" t="str">
        <f t="shared" si="45"/>
        <v>92.5</v>
      </c>
      <c r="B937" s="358"/>
      <c r="C937" s="358"/>
      <c r="D937" s="357" t="str" cm="1">
        <f t="array" ref="D937">IF(H937=0,"",A937 &amp; " " &amp; INDEX($C$22:C937,ROW(D937)-H937-21) &amp; "-" &amp; C937)</f>
        <v>92.5 -</v>
      </c>
      <c r="G937" s="357">
        <f t="shared" si="47"/>
        <v>92</v>
      </c>
      <c r="H937" s="357">
        <f t="shared" si="46"/>
        <v>5</v>
      </c>
    </row>
    <row r="938" spans="1:8">
      <c r="A938" s="360" t="str">
        <f t="shared" si="45"/>
        <v>92.6</v>
      </c>
      <c r="B938" s="358"/>
      <c r="C938" s="358"/>
      <c r="D938" s="357" t="str" cm="1">
        <f t="array" ref="D938">IF(H938=0,"",A938 &amp; " " &amp; INDEX($C$22:C938,ROW(D938)-H938-21) &amp; "-" &amp; C938)</f>
        <v>92.6 -</v>
      </c>
      <c r="G938" s="357">
        <f t="shared" si="47"/>
        <v>92</v>
      </c>
      <c r="H938" s="357">
        <f t="shared" si="46"/>
        <v>6</v>
      </c>
    </row>
    <row r="939" spans="1:8">
      <c r="A939" s="360" t="str">
        <f t="shared" si="45"/>
        <v>92.7</v>
      </c>
      <c r="B939" s="358"/>
      <c r="C939" s="358"/>
      <c r="D939" s="357" t="str" cm="1">
        <f t="array" ref="D939">IF(H939=0,"",A939 &amp; " " &amp; INDEX($C$22:C939,ROW(D939)-H939-21) &amp; "-" &amp; C939)</f>
        <v>92.7 -</v>
      </c>
      <c r="G939" s="357">
        <f t="shared" si="47"/>
        <v>92</v>
      </c>
      <c r="H939" s="357">
        <f t="shared" si="46"/>
        <v>7</v>
      </c>
    </row>
    <row r="940" spans="1:8">
      <c r="A940" s="360" t="str">
        <f t="shared" si="45"/>
        <v>92.8</v>
      </c>
      <c r="B940" s="358"/>
      <c r="C940" s="358"/>
      <c r="D940" s="357" t="str" cm="1">
        <f t="array" ref="D940">IF(H940=0,"",A940 &amp; " " &amp; INDEX($C$22:C940,ROW(D940)-H940-21) &amp; "-" &amp; C940)</f>
        <v>92.8 -</v>
      </c>
      <c r="G940" s="357">
        <f t="shared" si="47"/>
        <v>92</v>
      </c>
      <c r="H940" s="357">
        <f t="shared" si="46"/>
        <v>8</v>
      </c>
    </row>
    <row r="941" spans="1:8">
      <c r="A941" s="360" t="str">
        <f t="shared" si="45"/>
        <v>92.9</v>
      </c>
      <c r="B941" s="358"/>
      <c r="C941" s="358"/>
      <c r="D941" s="357" t="str" cm="1">
        <f t="array" ref="D941">IF(H941=0,"",A941 &amp; " " &amp; INDEX($C$22:C941,ROW(D941)-H941-21) &amp; "-" &amp; C941)</f>
        <v>92.9 -</v>
      </c>
      <c r="G941" s="357">
        <f t="shared" si="47"/>
        <v>92</v>
      </c>
      <c r="H941" s="357">
        <f t="shared" si="46"/>
        <v>9</v>
      </c>
    </row>
    <row r="942" spans="1:8">
      <c r="A942" s="360" t="str">
        <f t="shared" si="45"/>
        <v>93.0</v>
      </c>
      <c r="B942" s="358"/>
      <c r="C942" s="358"/>
      <c r="D942" s="357" t="str" cm="1">
        <f t="array" ref="D942">IF(H942=0,"",A942 &amp; " " &amp; INDEX($C$22:C942,ROW(D942)-H942-21) &amp; "-" &amp; C942)</f>
        <v/>
      </c>
      <c r="G942" s="357">
        <f t="shared" si="47"/>
        <v>93</v>
      </c>
      <c r="H942" s="357">
        <f t="shared" si="46"/>
        <v>0</v>
      </c>
    </row>
    <row r="943" spans="1:8">
      <c r="A943" s="360" t="str">
        <f t="shared" si="45"/>
        <v>93.1</v>
      </c>
      <c r="B943" s="358"/>
      <c r="C943" s="358"/>
      <c r="D943" s="357" t="str" cm="1">
        <f t="array" ref="D943">IF(H943=0,"",A943 &amp; " " &amp; INDEX($C$22:C943,ROW(D943)-H943-21) &amp; "-" &amp; C943)</f>
        <v>93.1 -</v>
      </c>
      <c r="G943" s="357">
        <f t="shared" si="47"/>
        <v>93</v>
      </c>
      <c r="H943" s="357">
        <f t="shared" si="46"/>
        <v>1</v>
      </c>
    </row>
    <row r="944" spans="1:8">
      <c r="A944" s="360" t="str">
        <f t="shared" si="45"/>
        <v>93.2</v>
      </c>
      <c r="B944" s="358"/>
      <c r="C944" s="358"/>
      <c r="D944" s="357" t="str" cm="1">
        <f t="array" ref="D944">IF(H944=0,"",A944 &amp; " " &amp; INDEX($C$22:C944,ROW(D944)-H944-21) &amp; "-" &amp; C944)</f>
        <v>93.2 -</v>
      </c>
      <c r="G944" s="357">
        <f t="shared" si="47"/>
        <v>93</v>
      </c>
      <c r="H944" s="357">
        <f t="shared" si="46"/>
        <v>2</v>
      </c>
    </row>
    <row r="945" spans="1:8">
      <c r="A945" s="360" t="str">
        <f t="shared" si="45"/>
        <v>93.3</v>
      </c>
      <c r="B945" s="358"/>
      <c r="C945" s="358"/>
      <c r="D945" s="357" t="str" cm="1">
        <f t="array" ref="D945">IF(H945=0,"",A945 &amp; " " &amp; INDEX($C$22:C945,ROW(D945)-H945-21) &amp; "-" &amp; C945)</f>
        <v>93.3 -</v>
      </c>
      <c r="G945" s="357">
        <f t="shared" si="47"/>
        <v>93</v>
      </c>
      <c r="H945" s="357">
        <f t="shared" si="46"/>
        <v>3</v>
      </c>
    </row>
    <row r="946" spans="1:8">
      <c r="A946" s="360" t="str">
        <f t="shared" si="45"/>
        <v>93.4</v>
      </c>
      <c r="B946" s="358"/>
      <c r="C946" s="358"/>
      <c r="D946" s="357" t="str" cm="1">
        <f t="array" ref="D946">IF(H946=0,"",A946 &amp; " " &amp; INDEX($C$22:C946,ROW(D946)-H946-21) &amp; "-" &amp; C946)</f>
        <v>93.4 -</v>
      </c>
      <c r="G946" s="357">
        <f t="shared" si="47"/>
        <v>93</v>
      </c>
      <c r="H946" s="357">
        <f t="shared" si="46"/>
        <v>4</v>
      </c>
    </row>
    <row r="947" spans="1:8">
      <c r="A947" s="360" t="str">
        <f t="shared" si="45"/>
        <v>93.5</v>
      </c>
      <c r="B947" s="358"/>
      <c r="C947" s="358"/>
      <c r="D947" s="357" t="str" cm="1">
        <f t="array" ref="D947">IF(H947=0,"",A947 &amp; " " &amp; INDEX($C$22:C947,ROW(D947)-H947-21) &amp; "-" &amp; C947)</f>
        <v>93.5 -</v>
      </c>
      <c r="G947" s="357">
        <f t="shared" si="47"/>
        <v>93</v>
      </c>
      <c r="H947" s="357">
        <f t="shared" si="46"/>
        <v>5</v>
      </c>
    </row>
    <row r="948" spans="1:8">
      <c r="A948" s="360" t="str">
        <f t="shared" si="45"/>
        <v>93.6</v>
      </c>
      <c r="B948" s="358"/>
      <c r="C948" s="358"/>
      <c r="D948" s="357" t="str" cm="1">
        <f t="array" ref="D948">IF(H948=0,"",A948 &amp; " " &amp; INDEX($C$22:C948,ROW(D948)-H948-21) &amp; "-" &amp; C948)</f>
        <v>93.6 -</v>
      </c>
      <c r="G948" s="357">
        <f t="shared" si="47"/>
        <v>93</v>
      </c>
      <c r="H948" s="357">
        <f t="shared" si="46"/>
        <v>6</v>
      </c>
    </row>
    <row r="949" spans="1:8">
      <c r="A949" s="360" t="str">
        <f t="shared" si="45"/>
        <v>93.7</v>
      </c>
      <c r="B949" s="358"/>
      <c r="C949" s="358"/>
      <c r="D949" s="357" t="str" cm="1">
        <f t="array" ref="D949">IF(H949=0,"",A949 &amp; " " &amp; INDEX($C$22:C949,ROW(D949)-H949-21) &amp; "-" &amp; C949)</f>
        <v>93.7 -</v>
      </c>
      <c r="G949" s="357">
        <f t="shared" si="47"/>
        <v>93</v>
      </c>
      <c r="H949" s="357">
        <f t="shared" si="46"/>
        <v>7</v>
      </c>
    </row>
    <row r="950" spans="1:8">
      <c r="A950" s="360" t="str">
        <f t="shared" si="45"/>
        <v>93.8</v>
      </c>
      <c r="B950" s="358"/>
      <c r="C950" s="358"/>
      <c r="D950" s="357" t="str" cm="1">
        <f t="array" ref="D950">IF(H950=0,"",A950 &amp; " " &amp; INDEX($C$22:C950,ROW(D950)-H950-21) &amp; "-" &amp; C950)</f>
        <v>93.8 -</v>
      </c>
      <c r="G950" s="357">
        <f t="shared" si="47"/>
        <v>93</v>
      </c>
      <c r="H950" s="357">
        <f t="shared" si="46"/>
        <v>8</v>
      </c>
    </row>
    <row r="951" spans="1:8">
      <c r="A951" s="360" t="str">
        <f t="shared" si="45"/>
        <v>93.9</v>
      </c>
      <c r="B951" s="358"/>
      <c r="C951" s="358"/>
      <c r="D951" s="357" t="str" cm="1">
        <f t="array" ref="D951">IF(H951=0,"",A951 &amp; " " &amp; INDEX($C$22:C951,ROW(D951)-H951-21) &amp; "-" &amp; C951)</f>
        <v>93.9 -</v>
      </c>
      <c r="G951" s="357">
        <f t="shared" si="47"/>
        <v>93</v>
      </c>
      <c r="H951" s="357">
        <f t="shared" si="46"/>
        <v>9</v>
      </c>
    </row>
    <row r="952" spans="1:8">
      <c r="A952" s="360" t="str">
        <f t="shared" si="45"/>
        <v>94.0</v>
      </c>
      <c r="B952" s="358"/>
      <c r="C952" s="358"/>
      <c r="D952" s="357" t="str" cm="1">
        <f t="array" ref="D952">IF(H952=0,"",A952 &amp; " " &amp; INDEX($C$22:C952,ROW(D952)-H952-21) &amp; "-" &amp; C952)</f>
        <v/>
      </c>
      <c r="G952" s="357">
        <f t="shared" si="47"/>
        <v>94</v>
      </c>
      <c r="H952" s="357">
        <f t="shared" si="46"/>
        <v>0</v>
      </c>
    </row>
    <row r="953" spans="1:8">
      <c r="A953" s="360" t="str">
        <f t="shared" si="45"/>
        <v>94.1</v>
      </c>
      <c r="B953" s="358"/>
      <c r="C953" s="358"/>
      <c r="D953" s="357" t="str" cm="1">
        <f t="array" ref="D953">IF(H953=0,"",A953 &amp; " " &amp; INDEX($C$22:C953,ROW(D953)-H953-21) &amp; "-" &amp; C953)</f>
        <v>94.1 -</v>
      </c>
      <c r="G953" s="357">
        <f t="shared" si="47"/>
        <v>94</v>
      </c>
      <c r="H953" s="357">
        <f t="shared" si="46"/>
        <v>1</v>
      </c>
    </row>
    <row r="954" spans="1:8">
      <c r="A954" s="360" t="str">
        <f t="shared" si="45"/>
        <v>94.2</v>
      </c>
      <c r="B954" s="358"/>
      <c r="C954" s="358"/>
      <c r="D954" s="357" t="str" cm="1">
        <f t="array" ref="D954">IF(H954=0,"",A954 &amp; " " &amp; INDEX($C$22:C954,ROW(D954)-H954-21) &amp; "-" &amp; C954)</f>
        <v>94.2 -</v>
      </c>
      <c r="G954" s="357">
        <f t="shared" si="47"/>
        <v>94</v>
      </c>
      <c r="H954" s="357">
        <f t="shared" si="46"/>
        <v>2</v>
      </c>
    </row>
    <row r="955" spans="1:8">
      <c r="A955" s="360" t="str">
        <f t="shared" si="45"/>
        <v>94.3</v>
      </c>
      <c r="B955" s="358"/>
      <c r="C955" s="358"/>
      <c r="D955" s="357" t="str" cm="1">
        <f t="array" ref="D955">IF(H955=0,"",A955 &amp; " " &amp; INDEX($C$22:C955,ROW(D955)-H955-21) &amp; "-" &amp; C955)</f>
        <v>94.3 -</v>
      </c>
      <c r="G955" s="357">
        <f t="shared" si="47"/>
        <v>94</v>
      </c>
      <c r="H955" s="357">
        <f t="shared" si="46"/>
        <v>3</v>
      </c>
    </row>
    <row r="956" spans="1:8">
      <c r="A956" s="360" t="str">
        <f t="shared" si="45"/>
        <v>94.4</v>
      </c>
      <c r="B956" s="358"/>
      <c r="C956" s="358"/>
      <c r="D956" s="357" t="str" cm="1">
        <f t="array" ref="D956">IF(H956=0,"",A956 &amp; " " &amp; INDEX($C$22:C956,ROW(D956)-H956-21) &amp; "-" &amp; C956)</f>
        <v>94.4 -</v>
      </c>
      <c r="G956" s="357">
        <f t="shared" si="47"/>
        <v>94</v>
      </c>
      <c r="H956" s="357">
        <f t="shared" si="46"/>
        <v>4</v>
      </c>
    </row>
    <row r="957" spans="1:8">
      <c r="A957" s="360" t="str">
        <f t="shared" si="45"/>
        <v>94.5</v>
      </c>
      <c r="B957" s="358"/>
      <c r="C957" s="358"/>
      <c r="D957" s="357" t="str" cm="1">
        <f t="array" ref="D957">IF(H957=0,"",A957 &amp; " " &amp; INDEX($C$22:C957,ROW(D957)-H957-21) &amp; "-" &amp; C957)</f>
        <v>94.5 -</v>
      </c>
      <c r="G957" s="357">
        <f t="shared" si="47"/>
        <v>94</v>
      </c>
      <c r="H957" s="357">
        <f t="shared" si="46"/>
        <v>5</v>
      </c>
    </row>
    <row r="958" spans="1:8">
      <c r="A958" s="360" t="str">
        <f t="shared" si="45"/>
        <v>94.6</v>
      </c>
      <c r="B958" s="358"/>
      <c r="C958" s="358"/>
      <c r="D958" s="357" t="str" cm="1">
        <f t="array" ref="D958">IF(H958=0,"",A958 &amp; " " &amp; INDEX($C$22:C958,ROW(D958)-H958-21) &amp; "-" &amp; C958)</f>
        <v>94.6 -</v>
      </c>
      <c r="G958" s="357">
        <f t="shared" si="47"/>
        <v>94</v>
      </c>
      <c r="H958" s="357">
        <f t="shared" si="46"/>
        <v>6</v>
      </c>
    </row>
    <row r="959" spans="1:8">
      <c r="A959" s="360" t="str">
        <f t="shared" si="45"/>
        <v>94.7</v>
      </c>
      <c r="B959" s="358"/>
      <c r="C959" s="358"/>
      <c r="D959" s="357" t="str" cm="1">
        <f t="array" ref="D959">IF(H959=0,"",A959 &amp; " " &amp; INDEX($C$22:C959,ROW(D959)-H959-21) &amp; "-" &amp; C959)</f>
        <v>94.7 -</v>
      </c>
      <c r="G959" s="357">
        <f t="shared" si="47"/>
        <v>94</v>
      </c>
      <c r="H959" s="357">
        <f t="shared" si="46"/>
        <v>7</v>
      </c>
    </row>
    <row r="960" spans="1:8">
      <c r="A960" s="360" t="str">
        <f t="shared" si="45"/>
        <v>94.8</v>
      </c>
      <c r="B960" s="358"/>
      <c r="C960" s="358"/>
      <c r="D960" s="357" t="str" cm="1">
        <f t="array" ref="D960">IF(H960=0,"",A960 &amp; " " &amp; INDEX($C$22:C960,ROW(D960)-H960-21) &amp; "-" &amp; C960)</f>
        <v>94.8 -</v>
      </c>
      <c r="G960" s="357">
        <f t="shared" si="47"/>
        <v>94</v>
      </c>
      <c r="H960" s="357">
        <f t="shared" si="46"/>
        <v>8</v>
      </c>
    </row>
    <row r="961" spans="1:8">
      <c r="A961" s="360" t="str">
        <f t="shared" si="45"/>
        <v>94.9</v>
      </c>
      <c r="B961" s="358"/>
      <c r="C961" s="358"/>
      <c r="D961" s="357" t="str" cm="1">
        <f t="array" ref="D961">IF(H961=0,"",A961 &amp; " " &amp; INDEX($C$22:C961,ROW(D961)-H961-21) &amp; "-" &amp; C961)</f>
        <v>94.9 -</v>
      </c>
      <c r="G961" s="357">
        <f t="shared" si="47"/>
        <v>94</v>
      </c>
      <c r="H961" s="357">
        <f t="shared" si="46"/>
        <v>9</v>
      </c>
    </row>
    <row r="962" spans="1:8">
      <c r="A962" s="360" t="str">
        <f t="shared" si="45"/>
        <v>95.0</v>
      </c>
      <c r="B962" s="358"/>
      <c r="C962" s="358"/>
      <c r="D962" s="357" t="str" cm="1">
        <f t="array" ref="D962">IF(H962=0,"",A962 &amp; " " &amp; INDEX($C$22:C962,ROW(D962)-H962-21) &amp; "-" &amp; C962)</f>
        <v/>
      </c>
      <c r="G962" s="357">
        <f t="shared" si="47"/>
        <v>95</v>
      </c>
      <c r="H962" s="357">
        <f t="shared" si="46"/>
        <v>0</v>
      </c>
    </row>
    <row r="963" spans="1:8">
      <c r="A963" s="360" t="str">
        <f t="shared" si="45"/>
        <v>95.1</v>
      </c>
      <c r="B963" s="358"/>
      <c r="C963" s="358"/>
      <c r="D963" s="357" t="str" cm="1">
        <f t="array" ref="D963">IF(H963=0,"",A963 &amp; " " &amp; INDEX($C$22:C963,ROW(D963)-H963-21) &amp; "-" &amp; C963)</f>
        <v>95.1 -</v>
      </c>
      <c r="G963" s="357">
        <f t="shared" si="47"/>
        <v>95</v>
      </c>
      <c r="H963" s="357">
        <f t="shared" si="46"/>
        <v>1</v>
      </c>
    </row>
    <row r="964" spans="1:8">
      <c r="A964" s="360" t="str">
        <f t="shared" si="45"/>
        <v>95.2</v>
      </c>
      <c r="B964" s="358"/>
      <c r="C964" s="358"/>
      <c r="D964" s="357" t="str" cm="1">
        <f t="array" ref="D964">IF(H964=0,"",A964 &amp; " " &amp; INDEX($C$22:C964,ROW(D964)-H964-21) &amp; "-" &amp; C964)</f>
        <v>95.2 -</v>
      </c>
      <c r="G964" s="357">
        <f t="shared" si="47"/>
        <v>95</v>
      </c>
      <c r="H964" s="357">
        <f t="shared" si="46"/>
        <v>2</v>
      </c>
    </row>
    <row r="965" spans="1:8">
      <c r="A965" s="360" t="str">
        <f t="shared" si="45"/>
        <v>95.3</v>
      </c>
      <c r="B965" s="358"/>
      <c r="C965" s="358"/>
      <c r="D965" s="357" t="str" cm="1">
        <f t="array" ref="D965">IF(H965=0,"",A965 &amp; " " &amp; INDEX($C$22:C965,ROW(D965)-H965-21) &amp; "-" &amp; C965)</f>
        <v>95.3 -</v>
      </c>
      <c r="G965" s="357">
        <f t="shared" si="47"/>
        <v>95</v>
      </c>
      <c r="H965" s="357">
        <f t="shared" si="46"/>
        <v>3</v>
      </c>
    </row>
    <row r="966" spans="1:8">
      <c r="A966" s="360" t="str">
        <f t="shared" si="45"/>
        <v>95.4</v>
      </c>
      <c r="B966" s="358"/>
      <c r="C966" s="358"/>
      <c r="D966" s="357" t="str" cm="1">
        <f t="array" ref="D966">IF(H966=0,"",A966 &amp; " " &amp; INDEX($C$22:C966,ROW(D966)-H966-21) &amp; "-" &amp; C966)</f>
        <v>95.4 -</v>
      </c>
      <c r="G966" s="357">
        <f t="shared" si="47"/>
        <v>95</v>
      </c>
      <c r="H966" s="357">
        <f t="shared" si="46"/>
        <v>4</v>
      </c>
    </row>
    <row r="967" spans="1:8">
      <c r="A967" s="360" t="str">
        <f t="shared" si="45"/>
        <v>95.5</v>
      </c>
      <c r="B967" s="358"/>
      <c r="C967" s="358"/>
      <c r="D967" s="357" t="str" cm="1">
        <f t="array" ref="D967">IF(H967=0,"",A967 &amp; " " &amp; INDEX($C$22:C967,ROW(D967)-H967-21) &amp; "-" &amp; C967)</f>
        <v>95.5 -</v>
      </c>
      <c r="G967" s="357">
        <f t="shared" si="47"/>
        <v>95</v>
      </c>
      <c r="H967" s="357">
        <f t="shared" si="46"/>
        <v>5</v>
      </c>
    </row>
    <row r="968" spans="1:8">
      <c r="A968" s="360" t="str">
        <f t="shared" si="45"/>
        <v>95.6</v>
      </c>
      <c r="B968" s="358"/>
      <c r="C968" s="358"/>
      <c r="D968" s="357" t="str" cm="1">
        <f t="array" ref="D968">IF(H968=0,"",A968 &amp; " " &amp; INDEX($C$22:C968,ROW(D968)-H968-21) &amp; "-" &amp; C968)</f>
        <v>95.6 -</v>
      </c>
      <c r="G968" s="357">
        <f t="shared" si="47"/>
        <v>95</v>
      </c>
      <c r="H968" s="357">
        <f t="shared" si="46"/>
        <v>6</v>
      </c>
    </row>
    <row r="969" spans="1:8">
      <c r="A969" s="360" t="str">
        <f t="shared" si="45"/>
        <v>95.7</v>
      </c>
      <c r="B969" s="358"/>
      <c r="C969" s="358"/>
      <c r="D969" s="357" t="str" cm="1">
        <f t="array" ref="D969">IF(H969=0,"",A969 &amp; " " &amp; INDEX($C$22:C969,ROW(D969)-H969-21) &amp; "-" &amp; C969)</f>
        <v>95.7 -</v>
      </c>
      <c r="G969" s="357">
        <f t="shared" si="47"/>
        <v>95</v>
      </c>
      <c r="H969" s="357">
        <f t="shared" si="46"/>
        <v>7</v>
      </c>
    </row>
    <row r="970" spans="1:8">
      <c r="A970" s="360" t="str">
        <f t="shared" si="45"/>
        <v>95.8</v>
      </c>
      <c r="B970" s="358"/>
      <c r="C970" s="358"/>
      <c r="D970" s="357" t="str" cm="1">
        <f t="array" ref="D970">IF(H970=0,"",A970 &amp; " " &amp; INDEX($C$22:C970,ROW(D970)-H970-21) &amp; "-" &amp; C970)</f>
        <v>95.8 -</v>
      </c>
      <c r="G970" s="357">
        <f t="shared" si="47"/>
        <v>95</v>
      </c>
      <c r="H970" s="357">
        <f t="shared" si="46"/>
        <v>8</v>
      </c>
    </row>
    <row r="971" spans="1:8">
      <c r="A971" s="360" t="str">
        <f t="shared" si="45"/>
        <v>95.9</v>
      </c>
      <c r="B971" s="358"/>
      <c r="C971" s="358"/>
      <c r="D971" s="357" t="str" cm="1">
        <f t="array" ref="D971">IF(H971=0,"",A971 &amp; " " &amp; INDEX($C$22:C971,ROW(D971)-H971-21) &amp; "-" &amp; C971)</f>
        <v>95.9 -</v>
      </c>
      <c r="G971" s="357">
        <f t="shared" si="47"/>
        <v>95</v>
      </c>
      <c r="H971" s="357">
        <f t="shared" si="46"/>
        <v>9</v>
      </c>
    </row>
    <row r="972" spans="1:8">
      <c r="A972" s="360" t="str">
        <f t="shared" si="45"/>
        <v>96.0</v>
      </c>
      <c r="B972" s="358"/>
      <c r="C972" s="358"/>
      <c r="D972" s="357" t="str" cm="1">
        <f t="array" ref="D972">IF(H972=0,"",A972 &amp; " " &amp; INDEX($C$22:C972,ROW(D972)-H972-21) &amp; "-" &amp; C972)</f>
        <v/>
      </c>
      <c r="G972" s="357">
        <f t="shared" si="47"/>
        <v>96</v>
      </c>
      <c r="H972" s="357">
        <f t="shared" si="46"/>
        <v>0</v>
      </c>
    </row>
    <row r="973" spans="1:8">
      <c r="A973" s="360" t="str">
        <f t="shared" si="45"/>
        <v>96.1</v>
      </c>
      <c r="B973" s="358"/>
      <c r="C973" s="358"/>
      <c r="D973" s="357" t="str" cm="1">
        <f t="array" ref="D973">IF(H973=0,"",A973 &amp; " " &amp; INDEX($C$22:C973,ROW(D973)-H973-21) &amp; "-" &amp; C973)</f>
        <v>96.1 -</v>
      </c>
      <c r="G973" s="357">
        <f t="shared" si="47"/>
        <v>96</v>
      </c>
      <c r="H973" s="357">
        <f t="shared" si="46"/>
        <v>1</v>
      </c>
    </row>
    <row r="974" spans="1:8">
      <c r="A974" s="360" t="str">
        <f t="shared" si="45"/>
        <v>96.2</v>
      </c>
      <c r="B974" s="358"/>
      <c r="C974" s="358"/>
      <c r="D974" s="357" t="str" cm="1">
        <f t="array" ref="D974">IF(H974=0,"",A974 &amp; " " &amp; INDEX($C$22:C974,ROW(D974)-H974-21) &amp; "-" &amp; C974)</f>
        <v>96.2 -</v>
      </c>
      <c r="G974" s="357">
        <f t="shared" si="47"/>
        <v>96</v>
      </c>
      <c r="H974" s="357">
        <f t="shared" si="46"/>
        <v>2</v>
      </c>
    </row>
    <row r="975" spans="1:8">
      <c r="A975" s="360" t="str">
        <f t="shared" si="45"/>
        <v>96.3</v>
      </c>
      <c r="B975" s="358"/>
      <c r="C975" s="358"/>
      <c r="D975" s="357" t="str" cm="1">
        <f t="array" ref="D975">IF(H975=0,"",A975 &amp; " " &amp; INDEX($C$22:C975,ROW(D975)-H975-21) &amp; "-" &amp; C975)</f>
        <v>96.3 -</v>
      </c>
      <c r="G975" s="357">
        <f t="shared" si="47"/>
        <v>96</v>
      </c>
      <c r="H975" s="357">
        <f t="shared" si="46"/>
        <v>3</v>
      </c>
    </row>
    <row r="976" spans="1:8">
      <c r="A976" s="360" t="str">
        <f t="shared" si="45"/>
        <v>96.4</v>
      </c>
      <c r="B976" s="358"/>
      <c r="C976" s="358"/>
      <c r="D976" s="357" t="str" cm="1">
        <f t="array" ref="D976">IF(H976=0,"",A976 &amp; " " &amp; INDEX($C$22:C976,ROW(D976)-H976-21) &amp; "-" &amp; C976)</f>
        <v>96.4 -</v>
      </c>
      <c r="G976" s="357">
        <f t="shared" si="47"/>
        <v>96</v>
      </c>
      <c r="H976" s="357">
        <f t="shared" si="46"/>
        <v>4</v>
      </c>
    </row>
    <row r="977" spans="1:8">
      <c r="A977" s="360" t="str">
        <f t="shared" si="45"/>
        <v>96.5</v>
      </c>
      <c r="B977" s="358"/>
      <c r="C977" s="358"/>
      <c r="D977" s="357" t="str" cm="1">
        <f t="array" ref="D977">IF(H977=0,"",A977 &amp; " " &amp; INDEX($C$22:C977,ROW(D977)-H977-21) &amp; "-" &amp; C977)</f>
        <v>96.5 -</v>
      </c>
      <c r="G977" s="357">
        <f t="shared" si="47"/>
        <v>96</v>
      </c>
      <c r="H977" s="357">
        <f t="shared" si="46"/>
        <v>5</v>
      </c>
    </row>
    <row r="978" spans="1:8">
      <c r="A978" s="360" t="str">
        <f t="shared" si="45"/>
        <v>96.6</v>
      </c>
      <c r="B978" s="358"/>
      <c r="C978" s="358"/>
      <c r="D978" s="357" t="str" cm="1">
        <f t="array" ref="D978">IF(H978=0,"",A978 &amp; " " &amp; INDEX($C$22:C978,ROW(D978)-H978-21) &amp; "-" &amp; C978)</f>
        <v>96.6 -</v>
      </c>
      <c r="G978" s="357">
        <f t="shared" si="47"/>
        <v>96</v>
      </c>
      <c r="H978" s="357">
        <f t="shared" si="46"/>
        <v>6</v>
      </c>
    </row>
    <row r="979" spans="1:8">
      <c r="A979" s="360" t="str">
        <f t="shared" si="45"/>
        <v>96.7</v>
      </c>
      <c r="B979" s="358"/>
      <c r="C979" s="358"/>
      <c r="D979" s="357" t="str" cm="1">
        <f t="array" ref="D979">IF(H979=0,"",A979 &amp; " " &amp; INDEX($C$22:C979,ROW(D979)-H979-21) &amp; "-" &amp; C979)</f>
        <v>96.7 -</v>
      </c>
      <c r="G979" s="357">
        <f t="shared" si="47"/>
        <v>96</v>
      </c>
      <c r="H979" s="357">
        <f t="shared" si="46"/>
        <v>7</v>
      </c>
    </row>
    <row r="980" spans="1:8">
      <c r="A980" s="360" t="str">
        <f t="shared" si="45"/>
        <v>96.8</v>
      </c>
      <c r="B980" s="358"/>
      <c r="C980" s="358"/>
      <c r="D980" s="357" t="str" cm="1">
        <f t="array" ref="D980">IF(H980=0,"",A980 &amp; " " &amp; INDEX($C$22:C980,ROW(D980)-H980-21) &amp; "-" &amp; C980)</f>
        <v>96.8 -</v>
      </c>
      <c r="G980" s="357">
        <f t="shared" si="47"/>
        <v>96</v>
      </c>
      <c r="H980" s="357">
        <f t="shared" si="46"/>
        <v>8</v>
      </c>
    </row>
    <row r="981" spans="1:8">
      <c r="A981" s="360" t="str">
        <f t="shared" si="45"/>
        <v>96.9</v>
      </c>
      <c r="B981" s="358"/>
      <c r="C981" s="358"/>
      <c r="D981" s="357" t="str" cm="1">
        <f t="array" ref="D981">IF(H981=0,"",A981 &amp; " " &amp; INDEX($C$22:C981,ROW(D981)-H981-21) &amp; "-" &amp; C981)</f>
        <v>96.9 -</v>
      </c>
      <c r="G981" s="357">
        <f t="shared" si="47"/>
        <v>96</v>
      </c>
      <c r="H981" s="357">
        <f t="shared" si="46"/>
        <v>9</v>
      </c>
    </row>
    <row r="982" spans="1:8">
      <c r="A982" s="360" t="str">
        <f t="shared" si="45"/>
        <v>97.0</v>
      </c>
      <c r="B982" s="358"/>
      <c r="C982" s="358"/>
      <c r="D982" s="357" t="str" cm="1">
        <f t="array" ref="D982">IF(H982=0,"",A982 &amp; " " &amp; INDEX($C$22:C982,ROW(D982)-H982-21) &amp; "-" &amp; C982)</f>
        <v/>
      </c>
      <c r="G982" s="357">
        <f t="shared" si="47"/>
        <v>97</v>
      </c>
      <c r="H982" s="357">
        <f t="shared" si="46"/>
        <v>0</v>
      </c>
    </row>
    <row r="983" spans="1:8">
      <c r="A983" s="360" t="str">
        <f t="shared" ref="A983:A1011" si="48">$G983&amp;"."&amp;$H983</f>
        <v>97.1</v>
      </c>
      <c r="B983" s="358"/>
      <c r="C983" s="358"/>
      <c r="D983" s="357" t="str" cm="1">
        <f t="array" ref="D983">IF(H983=0,"",A983 &amp; " " &amp; INDEX($C$22:C983,ROW(D983)-H983-21) &amp; "-" &amp; C983)</f>
        <v>97.1 -</v>
      </c>
      <c r="G983" s="357">
        <f t="shared" si="47"/>
        <v>97</v>
      </c>
      <c r="H983" s="357">
        <f t="shared" ref="H983:H1011" si="49">IF(H982=9,0,H982+1)</f>
        <v>1</v>
      </c>
    </row>
    <row r="984" spans="1:8">
      <c r="A984" s="360" t="str">
        <f t="shared" si="48"/>
        <v>97.2</v>
      </c>
      <c r="B984" s="358"/>
      <c r="C984" s="358"/>
      <c r="D984" s="357" t="str" cm="1">
        <f t="array" ref="D984">IF(H984=0,"",A984 &amp; " " &amp; INDEX($C$22:C984,ROW(D984)-H984-21) &amp; "-" &amp; C984)</f>
        <v>97.2 -</v>
      </c>
      <c r="G984" s="357">
        <f t="shared" si="47"/>
        <v>97</v>
      </c>
      <c r="H984" s="357">
        <f t="shared" si="49"/>
        <v>2</v>
      </c>
    </row>
    <row r="985" spans="1:8">
      <c r="A985" s="360" t="str">
        <f t="shared" si="48"/>
        <v>97.3</v>
      </c>
      <c r="B985" s="358"/>
      <c r="C985" s="358"/>
      <c r="D985" s="357" t="str" cm="1">
        <f t="array" ref="D985">IF(H985=0,"",A985 &amp; " " &amp; INDEX($C$22:C985,ROW(D985)-H985-21) &amp; "-" &amp; C985)</f>
        <v>97.3 -</v>
      </c>
      <c r="G985" s="357">
        <f t="shared" si="47"/>
        <v>97</v>
      </c>
      <c r="H985" s="357">
        <f t="shared" si="49"/>
        <v>3</v>
      </c>
    </row>
    <row r="986" spans="1:8">
      <c r="A986" s="360" t="str">
        <f t="shared" si="48"/>
        <v>97.4</v>
      </c>
      <c r="B986" s="358"/>
      <c r="C986" s="358"/>
      <c r="D986" s="357" t="str" cm="1">
        <f t="array" ref="D986">IF(H986=0,"",A986 &amp; " " &amp; INDEX($C$22:C986,ROW(D986)-H986-21) &amp; "-" &amp; C986)</f>
        <v>97.4 -</v>
      </c>
      <c r="G986" s="357">
        <f t="shared" si="47"/>
        <v>97</v>
      </c>
      <c r="H986" s="357">
        <f t="shared" si="49"/>
        <v>4</v>
      </c>
    </row>
    <row r="987" spans="1:8">
      <c r="A987" s="360" t="str">
        <f t="shared" si="48"/>
        <v>97.5</v>
      </c>
      <c r="B987" s="358"/>
      <c r="C987" s="358"/>
      <c r="D987" s="357" t="str" cm="1">
        <f t="array" ref="D987">IF(H987=0,"",A987 &amp; " " &amp; INDEX($C$22:C987,ROW(D987)-H987-21) &amp; "-" &amp; C987)</f>
        <v>97.5 -</v>
      </c>
      <c r="G987" s="357">
        <f t="shared" si="47"/>
        <v>97</v>
      </c>
      <c r="H987" s="357">
        <f t="shared" si="49"/>
        <v>5</v>
      </c>
    </row>
    <row r="988" spans="1:8">
      <c r="A988" s="360" t="str">
        <f t="shared" si="48"/>
        <v>97.6</v>
      </c>
      <c r="B988" s="358"/>
      <c r="C988" s="358"/>
      <c r="D988" s="357" t="str" cm="1">
        <f t="array" ref="D988">IF(H988=0,"",A988 &amp; " " &amp; INDEX($C$22:C988,ROW(D988)-H988-21) &amp; "-" &amp; C988)</f>
        <v>97.6 -</v>
      </c>
      <c r="G988" s="357">
        <f t="shared" si="47"/>
        <v>97</v>
      </c>
      <c r="H988" s="357">
        <f t="shared" si="49"/>
        <v>6</v>
      </c>
    </row>
    <row r="989" spans="1:8">
      <c r="A989" s="360" t="str">
        <f t="shared" si="48"/>
        <v>97.7</v>
      </c>
      <c r="B989" s="358"/>
      <c r="C989" s="358"/>
      <c r="D989" s="357" t="str" cm="1">
        <f t="array" ref="D989">IF(H989=0,"",A989 &amp; " " &amp; INDEX($C$22:C989,ROW(D989)-H989-21) &amp; "-" &amp; C989)</f>
        <v>97.7 -</v>
      </c>
      <c r="G989" s="357">
        <f t="shared" si="47"/>
        <v>97</v>
      </c>
      <c r="H989" s="357">
        <f t="shared" si="49"/>
        <v>7</v>
      </c>
    </row>
    <row r="990" spans="1:8">
      <c r="A990" s="360" t="str">
        <f t="shared" si="48"/>
        <v>97.8</v>
      </c>
      <c r="B990" s="358"/>
      <c r="C990" s="358"/>
      <c r="D990" s="357" t="str" cm="1">
        <f t="array" ref="D990">IF(H990=0,"",A990 &amp; " " &amp; INDEX($C$22:C990,ROW(D990)-H990-21) &amp; "-" &amp; C990)</f>
        <v>97.8 -</v>
      </c>
      <c r="G990" s="357">
        <f t="shared" si="47"/>
        <v>97</v>
      </c>
      <c r="H990" s="357">
        <f t="shared" si="49"/>
        <v>8</v>
      </c>
    </row>
    <row r="991" spans="1:8">
      <c r="A991" s="360" t="str">
        <f t="shared" si="48"/>
        <v>97.9</v>
      </c>
      <c r="B991" s="358"/>
      <c r="C991" s="358"/>
      <c r="D991" s="357" t="str" cm="1">
        <f t="array" ref="D991">IF(H991=0,"",A991 &amp; " " &amp; INDEX($C$22:C991,ROW(D991)-H991-21) &amp; "-" &amp; C991)</f>
        <v>97.9 -</v>
      </c>
      <c r="G991" s="357">
        <f t="shared" si="47"/>
        <v>97</v>
      </c>
      <c r="H991" s="357">
        <f t="shared" si="49"/>
        <v>9</v>
      </c>
    </row>
    <row r="992" spans="1:8">
      <c r="A992" s="360" t="str">
        <f t="shared" si="48"/>
        <v>98.0</v>
      </c>
      <c r="B992" s="358" t="s">
        <v>315</v>
      </c>
      <c r="C992" s="358" t="s">
        <v>316</v>
      </c>
      <c r="D992" s="357" t="str" cm="1">
        <f t="array" ref="D992">IF(H992=0,"",A992 &amp; " " &amp; INDEX($C$22:C992,ROW(D992)-H992-21) &amp; "-" &amp; C992)</f>
        <v/>
      </c>
      <c r="G992" s="357">
        <f t="shared" si="47"/>
        <v>98</v>
      </c>
      <c r="H992" s="357">
        <f t="shared" si="49"/>
        <v>0</v>
      </c>
    </row>
    <row r="993" spans="1:8">
      <c r="A993" s="360" t="str">
        <f t="shared" si="48"/>
        <v>98.1</v>
      </c>
      <c r="B993" s="358" t="s">
        <v>317</v>
      </c>
      <c r="C993" s="358" t="s">
        <v>318</v>
      </c>
      <c r="D993" s="357" t="str" cm="1">
        <f t="array" ref="D993">IF(H993=0,"",A993 &amp; " " &amp; INDEX($C$22:C993,ROW(D993)-H993-21) &amp; "-" &amp; C993)</f>
        <v>98.1 KHZ-FT1</v>
      </c>
      <c r="G993" s="357">
        <f t="shared" ref="G993:G1011" si="50">IF(H993=0,G992+1,G992)</f>
        <v>98</v>
      </c>
      <c r="H993" s="357">
        <f t="shared" si="49"/>
        <v>1</v>
      </c>
    </row>
    <row r="994" spans="1:8">
      <c r="A994" s="360" t="str">
        <f t="shared" si="48"/>
        <v>98.2</v>
      </c>
      <c r="B994" s="358" t="s">
        <v>319</v>
      </c>
      <c r="C994" s="358" t="s">
        <v>320</v>
      </c>
      <c r="D994" s="357" t="str" cm="1">
        <f t="array" ref="D994">IF(H994=0,"",A994 &amp; " " &amp; INDEX($C$22:C994,ROW(D994)-H994-21) &amp; "-" &amp; C994)</f>
        <v>98.2 KHZ-FT2</v>
      </c>
      <c r="G994" s="357">
        <f t="shared" si="50"/>
        <v>98</v>
      </c>
      <c r="H994" s="357">
        <f t="shared" si="49"/>
        <v>2</v>
      </c>
    </row>
    <row r="995" spans="1:8">
      <c r="A995" s="360" t="str">
        <f t="shared" si="48"/>
        <v>98.3</v>
      </c>
      <c r="B995" s="358" t="s">
        <v>321</v>
      </c>
      <c r="C995" s="358" t="s">
        <v>322</v>
      </c>
      <c r="D995" s="357" t="str" cm="1">
        <f t="array" ref="D995">IF(H995=0,"",A995 &amp; " " &amp; INDEX($C$22:C995,ROW(D995)-H995-21) &amp; "-" &amp; C995)</f>
        <v>98.3 KHZ-FT3</v>
      </c>
      <c r="G995" s="357">
        <f t="shared" si="50"/>
        <v>98</v>
      </c>
      <c r="H995" s="357">
        <f t="shared" si="49"/>
        <v>3</v>
      </c>
    </row>
    <row r="996" spans="1:8">
      <c r="A996" s="360" t="str">
        <f t="shared" si="48"/>
        <v>98.4</v>
      </c>
      <c r="B996" s="358" t="s">
        <v>323</v>
      </c>
      <c r="C996" s="358" t="s">
        <v>324</v>
      </c>
      <c r="D996" s="357" t="str" cm="1">
        <f t="array" ref="D996">IF(H996=0,"",A996 &amp; " " &amp; INDEX($C$22:C996,ROW(D996)-H996-21) &amp; "-" &amp; C996)</f>
        <v>98.4 KHZ-FT4</v>
      </c>
      <c r="G996" s="357">
        <f t="shared" si="50"/>
        <v>98</v>
      </c>
      <c r="H996" s="357">
        <f t="shared" si="49"/>
        <v>4</v>
      </c>
    </row>
    <row r="997" spans="1:8">
      <c r="A997" s="360" t="str">
        <f t="shared" si="48"/>
        <v>98.5</v>
      </c>
      <c r="B997" s="358" t="s">
        <v>325</v>
      </c>
      <c r="C997" s="358" t="s">
        <v>326</v>
      </c>
      <c r="D997" s="357" t="str" cm="1">
        <f t="array" ref="D997">IF(H997=0,"",A997 &amp; " " &amp; INDEX($C$22:C997,ROW(D997)-H997-21) &amp; "-" &amp; C997)</f>
        <v>98.5 KHZ-FT5</v>
      </c>
      <c r="G997" s="357">
        <f t="shared" si="50"/>
        <v>98</v>
      </c>
      <c r="H997" s="357">
        <f t="shared" si="49"/>
        <v>5</v>
      </c>
    </row>
    <row r="998" spans="1:8">
      <c r="A998" s="360" t="str">
        <f t="shared" si="48"/>
        <v>98.6</v>
      </c>
      <c r="B998" s="358" t="s">
        <v>327</v>
      </c>
      <c r="C998" s="358" t="s">
        <v>328</v>
      </c>
      <c r="D998" s="357" t="str" cm="1">
        <f t="array" ref="D998">IF(H998=0,"",A998 &amp; " " &amp; INDEX($C$22:C998,ROW(D998)-H998-21) &amp; "-" &amp; C998)</f>
        <v>98.6 KHZ-FT6</v>
      </c>
      <c r="G998" s="357">
        <f t="shared" si="50"/>
        <v>98</v>
      </c>
      <c r="H998" s="357">
        <f t="shared" si="49"/>
        <v>6</v>
      </c>
    </row>
    <row r="999" spans="1:8">
      <c r="A999" s="360" t="str">
        <f t="shared" si="48"/>
        <v>98.7</v>
      </c>
      <c r="B999" s="358" t="s">
        <v>329</v>
      </c>
      <c r="C999" s="358" t="s">
        <v>330</v>
      </c>
      <c r="D999" s="357" t="str" cm="1">
        <f t="array" ref="D999">IF(H999=0,"",A999 &amp; " " &amp; INDEX($C$22:C999,ROW(D999)-H999-21) &amp; "-" &amp; C999)</f>
        <v>98.7 KHZ-FT7</v>
      </c>
      <c r="G999" s="357">
        <f t="shared" si="50"/>
        <v>98</v>
      </c>
      <c r="H999" s="357">
        <f t="shared" si="49"/>
        <v>7</v>
      </c>
    </row>
    <row r="1000" spans="1:8">
      <c r="A1000" s="360" t="str">
        <f t="shared" si="48"/>
        <v>98.8</v>
      </c>
      <c r="B1000" s="358" t="s">
        <v>331</v>
      </c>
      <c r="C1000" s="358" t="s">
        <v>332</v>
      </c>
      <c r="D1000" s="357" t="str" cm="1">
        <f t="array" ref="D1000">IF(H1000=0,"",A1000 &amp; " " &amp; INDEX($C$22:C1000,ROW(D1000)-H1000-21) &amp; "-" &amp; C1000)</f>
        <v>98.8 KHZ-FT9</v>
      </c>
      <c r="G1000" s="357">
        <f t="shared" si="50"/>
        <v>98</v>
      </c>
      <c r="H1000" s="357">
        <f t="shared" si="49"/>
        <v>8</v>
      </c>
    </row>
    <row r="1001" spans="1:8">
      <c r="A1001" s="360" t="str">
        <f t="shared" si="48"/>
        <v>98.9</v>
      </c>
      <c r="B1001" s="358" t="s">
        <v>333</v>
      </c>
      <c r="C1001" s="358" t="s">
        <v>334</v>
      </c>
      <c r="D1001" s="357" t="str" cm="1">
        <f t="array" ref="D1001">IF(H1001=0,"",A1001 &amp; " " &amp; INDEX($C$22:C1001,ROW(D1001)-H1001-21) &amp; "-" &amp; C1001)</f>
        <v>98.9 KHZ-FTX</v>
      </c>
      <c r="G1001" s="357">
        <f t="shared" si="50"/>
        <v>98</v>
      </c>
      <c r="H1001" s="357">
        <f t="shared" si="49"/>
        <v>9</v>
      </c>
    </row>
    <row r="1002" spans="1:8">
      <c r="A1002" s="360" t="str">
        <f t="shared" si="48"/>
        <v>99.0</v>
      </c>
      <c r="B1002" s="358" t="s">
        <v>335</v>
      </c>
      <c r="C1002" s="358" t="s">
        <v>336</v>
      </c>
      <c r="D1002" s="357" t="str" cm="1">
        <f t="array" ref="D1002">IF(H1002=0,"",A1002 &amp; " " &amp; INDEX($C$22:C1002,ROW(D1002)-H1002-21) &amp; "-" &amp; C1002)</f>
        <v/>
      </c>
      <c r="G1002" s="357">
        <f t="shared" si="50"/>
        <v>99</v>
      </c>
      <c r="H1002" s="357">
        <f t="shared" si="49"/>
        <v>0</v>
      </c>
    </row>
    <row r="1003" spans="1:8">
      <c r="A1003" s="360" t="str">
        <f t="shared" si="48"/>
        <v>99.1</v>
      </c>
      <c r="B1003" s="358"/>
      <c r="C1003" s="358"/>
      <c r="D1003" s="357" t="str" cm="1">
        <f t="array" ref="D1003">IF(H1003=0,"",A1003 &amp; " " &amp; INDEX($C$22:C1003,ROW(D1003)-H1003-21) &amp; "-" &amp; C1003)</f>
        <v>99.1 LER-</v>
      </c>
      <c r="G1003" s="357">
        <f t="shared" si="50"/>
        <v>99</v>
      </c>
      <c r="H1003" s="357">
        <f t="shared" si="49"/>
        <v>1</v>
      </c>
    </row>
    <row r="1004" spans="1:8">
      <c r="A1004" s="360" t="str">
        <f t="shared" si="48"/>
        <v>99.2</v>
      </c>
      <c r="B1004" s="358"/>
      <c r="C1004" s="358"/>
      <c r="D1004" s="357" t="str" cm="1">
        <f t="array" ref="D1004">IF(H1004=0,"",A1004 &amp; " " &amp; INDEX($C$22:C1004,ROW(D1004)-H1004-21) &amp; "-" &amp; C1004)</f>
        <v>99.2 LER-</v>
      </c>
      <c r="G1004" s="357">
        <f t="shared" si="50"/>
        <v>99</v>
      </c>
      <c r="H1004" s="357">
        <f t="shared" si="49"/>
        <v>2</v>
      </c>
    </row>
    <row r="1005" spans="1:8">
      <c r="A1005" s="360" t="str">
        <f t="shared" si="48"/>
        <v>99.3</v>
      </c>
      <c r="B1005" s="358"/>
      <c r="C1005" s="358"/>
      <c r="D1005" s="357" t="str" cm="1">
        <f t="array" ref="D1005">IF(H1005=0,"",A1005 &amp; " " &amp; INDEX($C$22:C1005,ROW(D1005)-H1005-21) &amp; "-" &amp; C1005)</f>
        <v>99.3 LER-</v>
      </c>
      <c r="G1005" s="357">
        <f t="shared" si="50"/>
        <v>99</v>
      </c>
      <c r="H1005" s="357">
        <f t="shared" si="49"/>
        <v>3</v>
      </c>
    </row>
    <row r="1006" spans="1:8">
      <c r="A1006" s="360" t="str">
        <f t="shared" si="48"/>
        <v>99.4</v>
      </c>
      <c r="B1006" s="358"/>
      <c r="C1006" s="358"/>
      <c r="D1006" s="357" t="str" cm="1">
        <f t="array" ref="D1006">IF(H1006=0,"",A1006 &amp; " " &amp; INDEX($C$22:C1006,ROW(D1006)-H1006-21) &amp; "-" &amp; C1006)</f>
        <v>99.4 LER-</v>
      </c>
      <c r="G1006" s="357">
        <f t="shared" si="50"/>
        <v>99</v>
      </c>
      <c r="H1006" s="357">
        <f t="shared" si="49"/>
        <v>4</v>
      </c>
    </row>
    <row r="1007" spans="1:8">
      <c r="A1007" s="360" t="str">
        <f t="shared" si="48"/>
        <v>99.5</v>
      </c>
      <c r="B1007" s="358"/>
      <c r="C1007" s="358"/>
      <c r="D1007" s="357" t="str" cm="1">
        <f t="array" ref="D1007">IF(H1007=0,"",A1007 &amp; " " &amp; INDEX($C$22:C1007,ROW(D1007)-H1007-21) &amp; "-" &amp; C1007)</f>
        <v>99.5 LER-</v>
      </c>
      <c r="G1007" s="357">
        <f t="shared" si="50"/>
        <v>99</v>
      </c>
      <c r="H1007" s="357">
        <f t="shared" si="49"/>
        <v>5</v>
      </c>
    </row>
    <row r="1008" spans="1:8">
      <c r="A1008" s="360" t="str">
        <f t="shared" si="48"/>
        <v>99.6</v>
      </c>
      <c r="B1008" s="358"/>
      <c r="C1008" s="358"/>
      <c r="D1008" s="357" t="str" cm="1">
        <f t="array" ref="D1008">IF(H1008=0,"",A1008 &amp; " " &amp; INDEX($C$22:C1008,ROW(D1008)-H1008-21) &amp; "-" &amp; C1008)</f>
        <v>99.6 LER-</v>
      </c>
      <c r="G1008" s="357">
        <f t="shared" si="50"/>
        <v>99</v>
      </c>
      <c r="H1008" s="357">
        <f t="shared" si="49"/>
        <v>6</v>
      </c>
    </row>
    <row r="1009" spans="1:8">
      <c r="A1009" s="360" t="str">
        <f t="shared" si="48"/>
        <v>99.7</v>
      </c>
      <c r="B1009" s="358"/>
      <c r="C1009" s="358"/>
      <c r="D1009" s="357" t="str" cm="1">
        <f t="array" ref="D1009">IF(H1009=0,"",A1009 &amp; " " &amp; INDEX($C$22:C1009,ROW(D1009)-H1009-21) &amp; "-" &amp; C1009)</f>
        <v>99.7 LER-</v>
      </c>
      <c r="G1009" s="357">
        <f t="shared" si="50"/>
        <v>99</v>
      </c>
      <c r="H1009" s="357">
        <f t="shared" si="49"/>
        <v>7</v>
      </c>
    </row>
    <row r="1010" spans="1:8">
      <c r="A1010" s="360" t="str">
        <f t="shared" si="48"/>
        <v>99.8</v>
      </c>
      <c r="B1010" s="358"/>
      <c r="C1010" s="358"/>
      <c r="D1010" s="357" t="str" cm="1">
        <f t="array" ref="D1010">IF(H1010=0,"",A1010 &amp; " " &amp; INDEX($C$22:C1010,ROW(D1010)-H1010-21) &amp; "-" &amp; C1010)</f>
        <v>99.8 LER-</v>
      </c>
      <c r="G1010" s="357">
        <f t="shared" si="50"/>
        <v>99</v>
      </c>
      <c r="H1010" s="357">
        <f t="shared" si="49"/>
        <v>8</v>
      </c>
    </row>
    <row r="1011" spans="1:8">
      <c r="A1011" s="360" t="str">
        <f t="shared" si="48"/>
        <v>99.9</v>
      </c>
      <c r="B1011" s="358" t="s">
        <v>337</v>
      </c>
      <c r="C1011" s="358" t="s">
        <v>338</v>
      </c>
      <c r="D1011" s="357" t="str" cm="1">
        <f t="array" ref="D1011">IF(H1011=0,"",A1011 &amp; " " &amp; INDEX($C$22:C1011,ROW(D1011)-H1011-21) &amp; "-" &amp; C1011)</f>
        <v>99.9 LER-LEB</v>
      </c>
      <c r="G1011" s="357">
        <f t="shared" si="50"/>
        <v>99</v>
      </c>
      <c r="H1011" s="357">
        <f t="shared" si="49"/>
        <v>9</v>
      </c>
    </row>
  </sheetData>
  <sheetProtection algorithmName="SHA-512" hashValue="UGnBlselpQAwQiHNJerYPy815BL97ffAuf63vmTRFlSg1NOO4eIHTW/Jr/swItWRehENp5NtgWFxZYnPp7TLPQ==" saltValue="LUDR3WQSk72Us+h2hBP2Jg==" spinCount="100000" sheet="1" objects="1" scenarios="1" formatColumns="0" formatRows="0" autoFilter="0"/>
  <phoneticPr fontId="24" type="noConversion"/>
  <conditionalFormatting sqref="A21:C1011">
    <cfRule type="expression" dxfId="402" priority="1">
      <formula>$H21=0</formula>
    </cfRule>
  </conditionalFormatting>
  <dataValidations count="3">
    <dataValidation type="list" allowBlank="1" showInputMessage="1" showErrorMessage="1" sqref="B6" xr:uid="{C46B778B-B74E-407C-BAF4-4FAF8F2A20E1}">
      <formula1>$L$21:$L$32</formula1>
    </dataValidation>
    <dataValidation type="list" allowBlank="1" showInputMessage="1" showErrorMessage="1" sqref="B8" xr:uid="{ADFFDF49-92DB-4E44-A458-7E3EE42F1BEC}">
      <formula1>$K$21:$K$33</formula1>
    </dataValidation>
    <dataValidation type="list" allowBlank="1" showInputMessage="1" showErrorMessage="1" sqref="B10" xr:uid="{5DA9E457-981A-4B1B-A9F3-6B1012D70C44}">
      <formula1>$J$21:$J$129</formula1>
    </dataValidation>
  </dataValidations>
  <pageMargins left="0.7" right="0.7" top="0.78740157499999996" bottom="0.78740157499999996" header="0.3" footer="0.3"/>
  <pageSetup paperSize="9" orientation="portrait" r:id="rId1"/>
  <drawing r:id="rId2"/>
  <legacyDrawing r:id="rId3"/>
  <controls>
    <mc:AlternateContent xmlns:mc="http://schemas.openxmlformats.org/markup-compatibility/2006">
      <mc:Choice Requires="x14">
        <control shapeId="3073" r:id="rId4" name="CommandButton1">
          <controlPr defaultSize="0" autoLine="0" autoPict="0" r:id="rId5">
            <anchor moveWithCells="1">
              <from>
                <xdr:col>0</xdr:col>
                <xdr:colOff>0</xdr:colOff>
                <xdr:row>11</xdr:row>
                <xdr:rowOff>190500</xdr:rowOff>
              </from>
              <to>
                <xdr:col>0</xdr:col>
                <xdr:colOff>1647825</xdr:colOff>
                <xdr:row>14</xdr:row>
                <xdr:rowOff>0</xdr:rowOff>
              </to>
            </anchor>
          </controlPr>
        </control>
      </mc:Choice>
      <mc:Fallback>
        <control shapeId="3073" r:id="rId4" name="CommandButton1"/>
      </mc:Fallback>
    </mc:AlternateContent>
  </control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022">
    <tabColor theme="5" tint="-0.499984740745262"/>
  </sheetPr>
  <dimension ref="A1:Z40"/>
  <sheetViews>
    <sheetView zoomScaleNormal="100" workbookViewId="0">
      <pane ySplit="10" topLeftCell="A11" activePane="bottomLeft" state="frozen"/>
      <selection pane="bottomLeft" activeCell="A18" sqref="A18"/>
      <selection activeCell="A18" sqref="A18"/>
    </sheetView>
  </sheetViews>
  <sheetFormatPr defaultColWidth="0" defaultRowHeight="15" zeroHeight="1"/>
  <cols>
    <col min="1" max="1" width="4.85546875" style="148" customWidth="1"/>
    <col min="2" max="2" width="3.85546875" style="148" customWidth="1"/>
    <col min="3" max="3" width="3.5703125" style="148" customWidth="1"/>
    <col min="4" max="4" width="4.140625" style="159" customWidth="1"/>
    <col min="5" max="5" width="13.7109375" style="159" customWidth="1"/>
    <col min="6" max="6" width="14.7109375" style="159" customWidth="1"/>
    <col min="7" max="7" width="53.140625" style="148" customWidth="1"/>
    <col min="8" max="8" width="8.5703125" style="148" customWidth="1"/>
    <col min="9" max="9" width="10" style="148" customWidth="1"/>
    <col min="10" max="10" width="11" style="148" customWidth="1"/>
    <col min="11" max="11" width="8.140625" style="148" customWidth="1"/>
    <col min="12" max="12" width="13.7109375" style="148" customWidth="1"/>
    <col min="13" max="13" width="16.42578125" style="148" customWidth="1"/>
    <col min="14" max="14" width="18.5703125" style="148" customWidth="1"/>
    <col min="15" max="15" width="13.7109375" style="148" customWidth="1"/>
    <col min="16" max="16" width="18" style="148" customWidth="1"/>
    <col min="17" max="17" width="16.42578125" style="148" customWidth="1"/>
    <col min="18" max="18" width="16.5703125" style="148" customWidth="1"/>
    <col min="19" max="19" width="15.140625" style="148" customWidth="1"/>
    <col min="20" max="20" width="16.5703125" style="148" customWidth="1"/>
    <col min="21" max="22" width="17.140625" style="148" customWidth="1"/>
    <col min="23" max="23" width="13.7109375" style="148" hidden="1" customWidth="1"/>
    <col min="24" max="24" width="17" style="148" hidden="1" customWidth="1"/>
    <col min="25" max="25" width="13.7109375" style="148" hidden="1" customWidth="1"/>
    <col min="26" max="26" width="17" style="148" hidden="1" customWidth="1"/>
    <col min="27" max="16384" width="13.7109375" style="148" hidden="1"/>
  </cols>
  <sheetData>
    <row r="1" spans="1:26" ht="18.75">
      <c r="A1" s="601" t="str">
        <f>CONCATENATE(A11,".0")</f>
        <v>2.0</v>
      </c>
      <c r="B1" s="601"/>
      <c r="C1" s="372" t="str">
        <f>INDEX(Konfig!$A$21:$D$1011,MATCH(A1,Konfig!$A$21:$A$1011,0),2)</f>
        <v>Preiszusammenstellung</v>
      </c>
      <c r="D1" s="372"/>
      <c r="E1" s="372"/>
      <c r="F1" s="372"/>
      <c r="G1" s="372"/>
      <c r="H1" s="372"/>
      <c r="I1" s="372"/>
      <c r="J1" s="372"/>
      <c r="K1" s="372"/>
      <c r="L1" s="372"/>
      <c r="M1" s="372"/>
      <c r="N1" s="372"/>
      <c r="O1" s="372"/>
      <c r="P1" s="372"/>
      <c r="Q1" s="372"/>
      <c r="R1" s="372"/>
      <c r="S1" s="372"/>
      <c r="T1" s="372"/>
      <c r="U1" s="372"/>
      <c r="V1" s="372"/>
    </row>
    <row r="2" spans="1:26" ht="18.75">
      <c r="A2" s="602" t="str">
        <f>CONCATENATE(A11,".",B11)</f>
        <v>2.2</v>
      </c>
      <c r="B2" s="602"/>
      <c r="C2" s="373" t="str">
        <f>INDEX(Konfig!$A$21:$D$1011,MATCH(A2,Konfig!$A$21:$A$1011,0),2)</f>
        <v>Preiserläuterung/-Zusammenstellung zu BW/IAE</v>
      </c>
      <c r="D2" s="373"/>
      <c r="E2" s="373"/>
      <c r="F2" s="373"/>
      <c r="G2" s="373"/>
      <c r="H2" s="373"/>
      <c r="I2" s="373"/>
      <c r="J2" s="373"/>
      <c r="K2" s="373"/>
      <c r="L2" s="373"/>
      <c r="M2" s="373"/>
      <c r="N2" s="373"/>
      <c r="O2" s="373"/>
      <c r="P2" s="373"/>
      <c r="Q2" s="373"/>
      <c r="R2" s="373"/>
      <c r="S2" s="373"/>
      <c r="T2" s="373"/>
      <c r="U2" s="373"/>
      <c r="V2" s="373"/>
    </row>
    <row r="3" spans="1:26" ht="18.75">
      <c r="A3" s="603">
        <f>Konfig!B8</f>
        <v>60</v>
      </c>
      <c r="B3" s="603"/>
      <c r="C3" s="603"/>
      <c r="D3" s="603"/>
      <c r="E3" s="603"/>
      <c r="F3" s="603"/>
      <c r="G3" s="604"/>
      <c r="H3" s="214" t="s">
        <v>688</v>
      </c>
      <c r="I3" s="214"/>
      <c r="J3" s="214"/>
      <c r="K3" s="214"/>
      <c r="L3" s="214"/>
      <c r="M3" s="215" t="s">
        <v>689</v>
      </c>
      <c r="N3" s="216">
        <f>$U$9</f>
        <v>0.19</v>
      </c>
      <c r="O3" s="217" t="s">
        <v>690</v>
      </c>
      <c r="P3" s="214" t="s">
        <v>691</v>
      </c>
      <c r="Q3" s="214"/>
      <c r="R3" s="262"/>
      <c r="S3" s="215" t="s">
        <v>689</v>
      </c>
      <c r="T3" s="216">
        <f>$U$9</f>
        <v>0.19</v>
      </c>
      <c r="U3" s="217" t="s">
        <v>690</v>
      </c>
      <c r="V3" s="215"/>
    </row>
    <row r="4" spans="1:26">
      <c r="A4" s="178" t="str">
        <f>"Gesamtsumme brutto (USt. " &amp; $U$9*100 &amp;"%):"</f>
        <v>Gesamtsumme brutto (USt. 19%):</v>
      </c>
      <c r="B4" s="178"/>
      <c r="C4" s="178"/>
      <c r="D4" s="178"/>
      <c r="E4" s="178"/>
      <c r="F4" s="599">
        <f ca="1">SUM(F5:F6)</f>
        <v>0</v>
      </c>
      <c r="G4" s="600"/>
      <c r="H4" s="245" t="s">
        <v>669</v>
      </c>
      <c r="I4" s="218"/>
      <c r="J4" s="218"/>
      <c r="K4" s="263" t="s">
        <v>692</v>
      </c>
      <c r="L4" s="219"/>
      <c r="M4" s="220">
        <f ca="1">SUMIFS(X11:X76,N11:N76,'1.1 AIZ-IVZ'!$AE108)+SUMIFS(X11:X76,N11:N76,'1.1 AIZ-IVZ'!$AE109)+SUMIFS(X11:X76,N11:N76,'1.1 AIZ-IVZ'!$AE110)+SUMIFS(X11:X76,N11:N76,'1.1 AIZ-IVZ'!$AE112)</f>
        <v>0</v>
      </c>
      <c r="N4" s="220">
        <f ca="1">$M4*$U$9</f>
        <v>0</v>
      </c>
      <c r="O4" s="221">
        <f ca="1">SUM($M4:$N4)</f>
        <v>0</v>
      </c>
      <c r="P4" s="264" t="s">
        <v>670</v>
      </c>
      <c r="Q4" s="264"/>
      <c r="R4" s="220"/>
      <c r="S4" s="220">
        <f ca="1">$Y$10</f>
        <v>0</v>
      </c>
      <c r="T4" s="220">
        <f ca="1">S4*$U9</f>
        <v>0</v>
      </c>
      <c r="U4" s="221">
        <f ca="1">SUM(S4:T4)</f>
        <v>0</v>
      </c>
      <c r="V4" s="220"/>
      <c r="X4" s="265"/>
    </row>
    <row r="5" spans="1:26">
      <c r="A5" s="178" t="str">
        <f>"Umsatzsteuer (" &amp; U9*100 &amp; "%):"</f>
        <v>Umsatzsteuer (19%):</v>
      </c>
      <c r="B5" s="178"/>
      <c r="C5" s="178"/>
      <c r="D5" s="178"/>
      <c r="E5" s="178"/>
      <c r="F5" s="599">
        <f ca="1">$U$10</f>
        <v>0</v>
      </c>
      <c r="G5" s="600"/>
      <c r="H5" s="218" t="s">
        <v>671</v>
      </c>
      <c r="I5" s="218"/>
      <c r="J5" s="218"/>
      <c r="K5" s="263" t="s">
        <v>693</v>
      </c>
      <c r="L5" s="219"/>
      <c r="M5" s="220">
        <f>SUMIFS($X$11:$X$76,$N$11:$N$76,Sonstiges[Sonstiges])</f>
        <v>0</v>
      </c>
      <c r="N5" s="220">
        <f>$M5*$U$9</f>
        <v>0</v>
      </c>
      <c r="O5" s="221">
        <f>SUM($M5:$N5)</f>
        <v>0</v>
      </c>
      <c r="P5" s="264" t="s">
        <v>672</v>
      </c>
      <c r="Q5" s="264"/>
      <c r="R5" s="220"/>
      <c r="S5" s="220">
        <f ca="1">$Z$10</f>
        <v>0</v>
      </c>
      <c r="T5" s="220">
        <f ca="1">S5*$U$9</f>
        <v>0</v>
      </c>
      <c r="U5" s="221">
        <f ca="1">SUM(S5:T5)</f>
        <v>0</v>
      </c>
      <c r="V5" s="220"/>
      <c r="X5" s="266"/>
    </row>
    <row r="6" spans="1:26">
      <c r="A6" s="198" t="s">
        <v>668</v>
      </c>
      <c r="B6" s="222"/>
      <c r="C6" s="222"/>
      <c r="D6" s="222"/>
      <c r="E6" s="222"/>
      <c r="F6" s="599">
        <f ca="1">$T$10</f>
        <v>0</v>
      </c>
      <c r="G6" s="600"/>
      <c r="H6" s="258" t="s">
        <v>673</v>
      </c>
      <c r="I6" s="258"/>
      <c r="J6" s="258"/>
      <c r="K6" s="267" t="s">
        <v>694</v>
      </c>
      <c r="L6" s="190"/>
      <c r="M6" s="192">
        <f ca="1">SUMIFS($X$11:$X$76,$N$11:$N$76,'1.1 AIZ-IVZ'!$AF108)+SUMIFS($X$11:$X$76,$N$11:$N$76,'1.1 AIZ-IVZ'!$AF109)+SUMIFS($X$11:$X$76,$N$11:$N$76,'1.1 AIZ-IVZ'!$AF110)</f>
        <v>0</v>
      </c>
      <c r="N6" s="220">
        <f ca="1">$M6*$U$9</f>
        <v>0</v>
      </c>
      <c r="O6" s="221">
        <f ca="1">SUM($M6:$N6)</f>
        <v>0</v>
      </c>
      <c r="P6" s="190"/>
      <c r="Q6" s="264"/>
      <c r="R6" s="190"/>
      <c r="S6" s="190"/>
      <c r="T6" s="190"/>
      <c r="U6" s="268"/>
      <c r="V6" s="190"/>
      <c r="X6" s="269"/>
    </row>
    <row r="7" spans="1:26">
      <c r="A7" s="223" t="s">
        <v>695</v>
      </c>
      <c r="B7" s="223" t="s">
        <v>696</v>
      </c>
      <c r="C7" s="198"/>
      <c r="D7" s="198"/>
      <c r="E7" s="198"/>
      <c r="F7" s="198"/>
      <c r="G7" s="270"/>
      <c r="H7" s="258" t="s">
        <v>674</v>
      </c>
      <c r="I7" s="258"/>
      <c r="J7" s="258"/>
      <c r="K7" s="267" t="s">
        <v>697</v>
      </c>
      <c r="L7" s="190"/>
      <c r="M7" s="192">
        <f ca="1">SUMIFS($X$11:$X$76,$N$11:$N$76,'1.1 AIZ-IVZ'!$AG108)+SUMIFS($X$11:$X$76,$N$11:$N$76,'1.1 AIZ-IVZ'!$AG109)+SUMIFS($X$11:$X$76,$N$11:$N$76,'1.1 AIZ-IVZ'!$AG110)</f>
        <v>0</v>
      </c>
      <c r="N7" s="220">
        <f ca="1">$M7*$U$9</f>
        <v>0</v>
      </c>
      <c r="O7" s="221">
        <f ca="1">SUM($M7:$N7)</f>
        <v>0</v>
      </c>
      <c r="P7" s="190"/>
      <c r="Q7" s="264"/>
      <c r="R7" s="190"/>
      <c r="S7" s="190"/>
      <c r="T7" s="190"/>
      <c r="U7" s="268"/>
      <c r="V7" s="190"/>
      <c r="X7" s="1"/>
    </row>
    <row r="8" spans="1:26" s="1" customFormat="1">
      <c r="A8" s="605" t="str">
        <f>HYPERLINK("#"&amp;"'1.3 AIZ-BAV'!A1","Link zu Bearbeitungsvorgaben / Ausfüllhinweise")</f>
        <v>Link zu Bearbeitungsvorgaben / Ausfüllhinweise</v>
      </c>
      <c r="B8" s="605"/>
      <c r="C8" s="605"/>
      <c r="D8" s="605"/>
      <c r="E8" s="605"/>
      <c r="F8" s="605"/>
      <c r="G8" s="605"/>
      <c r="H8" s="271"/>
      <c r="I8" s="225"/>
      <c r="J8" s="272"/>
      <c r="K8" s="272"/>
      <c r="L8" s="272"/>
      <c r="M8" s="272"/>
      <c r="N8" s="272"/>
      <c r="O8" s="272"/>
      <c r="P8" s="272"/>
      <c r="Q8" s="272"/>
      <c r="R8" s="272"/>
      <c r="S8" s="273"/>
      <c r="T8" s="606" t="str">
        <f>HYPERLINK("#"&amp;"'1.1 AIZ-IVZ'!A1","Link zu Inhaltsverzeichnis")</f>
        <v>Link zu Inhaltsverzeichnis</v>
      </c>
      <c r="U8" s="606"/>
      <c r="V8" s="606"/>
      <c r="X8" s="148"/>
    </row>
    <row r="9" spans="1:26" ht="30">
      <c r="A9" s="607" t="s">
        <v>569</v>
      </c>
      <c r="B9" s="607"/>
      <c r="C9" s="607"/>
      <c r="D9" s="608"/>
      <c r="E9" s="611" t="s">
        <v>680</v>
      </c>
      <c r="F9" s="612"/>
      <c r="G9" s="613" t="s">
        <v>343</v>
      </c>
      <c r="H9" s="615" t="s">
        <v>698</v>
      </c>
      <c r="I9" s="616"/>
      <c r="J9" s="226" t="str">
        <f ca="1">'1.1 AIZ-IVZ'!P109</f>
        <v/>
      </c>
      <c r="K9" s="226" t="str">
        <f ca="1">'1.1 AIZ-IVZ'!O109</f>
        <v/>
      </c>
      <c r="L9" s="227" t="str">
        <f ca="1">'1.1 AIZ-IVZ'!N109</f>
        <v/>
      </c>
      <c r="M9" s="613" t="s">
        <v>699</v>
      </c>
      <c r="N9" s="613" t="s">
        <v>700</v>
      </c>
      <c r="O9" s="613" t="s">
        <v>701</v>
      </c>
      <c r="P9" s="613" t="s">
        <v>702</v>
      </c>
      <c r="Q9" s="228" t="s">
        <v>703</v>
      </c>
      <c r="R9" s="611" t="s">
        <v>704</v>
      </c>
      <c r="S9" s="612"/>
      <c r="T9" s="228" t="s">
        <v>681</v>
      </c>
      <c r="U9" s="229">
        <f>Konfig!B11</f>
        <v>0.19</v>
      </c>
      <c r="V9" s="230" t="s">
        <v>682</v>
      </c>
      <c r="X9" s="148" t="s">
        <v>705</v>
      </c>
      <c r="Y9" s="148" t="s">
        <v>428</v>
      </c>
      <c r="Z9" s="148" t="s">
        <v>239</v>
      </c>
    </row>
    <row r="10" spans="1:26">
      <c r="A10" s="609"/>
      <c r="B10" s="609"/>
      <c r="C10" s="609"/>
      <c r="D10" s="610"/>
      <c r="E10" s="226" t="s">
        <v>706</v>
      </c>
      <c r="F10" s="226" t="s">
        <v>707</v>
      </c>
      <c r="G10" s="614"/>
      <c r="H10" s="611">
        <f ca="1">SUM('1.1 AIZ-IVZ'!$T$108:$U$108)</f>
        <v>0</v>
      </c>
      <c r="I10" s="612"/>
      <c r="J10" s="226" t="s">
        <v>352</v>
      </c>
      <c r="K10" s="226" t="s">
        <v>420</v>
      </c>
      <c r="L10" s="226" t="s">
        <v>34</v>
      </c>
      <c r="M10" s="614"/>
      <c r="N10" s="614"/>
      <c r="O10" s="614"/>
      <c r="P10" s="614"/>
      <c r="Q10" s="231">
        <f>$A$3</f>
        <v>60</v>
      </c>
      <c r="R10" s="228" t="s">
        <v>708</v>
      </c>
      <c r="S10" s="232">
        <f>$A$3</f>
        <v>60</v>
      </c>
      <c r="T10" s="233">
        <f ca="1">SUMIFS(T:T,$D:$D,"=0",$D:$D,"&lt;&gt;ISTLEER")</f>
        <v>0</v>
      </c>
      <c r="U10" s="233">
        <f ca="1">SUMIFS(U:U,$D:$D,"=0",$D:$D,"&lt;&gt;ISTLEER")</f>
        <v>0</v>
      </c>
      <c r="V10" s="234">
        <f ca="1">SUMIFS(V:V,$D:$D,"=0",$D:$D,"&lt;&gt;ISTLEER")</f>
        <v>0</v>
      </c>
      <c r="X10" s="171">
        <f ca="1">SUM(X12:X41)</f>
        <v>0</v>
      </c>
      <c r="Y10" s="171">
        <f ca="1">SUM(Y12:Y41)</f>
        <v>0</v>
      </c>
      <c r="Z10" s="171">
        <f ca="1">SUM(Z12:Z41)</f>
        <v>0</v>
      </c>
    </row>
    <row r="11" spans="1:26">
      <c r="A11" s="2">
        <v>2</v>
      </c>
      <c r="B11" s="2">
        <v>2</v>
      </c>
      <c r="C11" s="2">
        <v>1</v>
      </c>
      <c r="D11" s="3">
        <f>IF(C11&gt;0,0,D9+1)</f>
        <v>0</v>
      </c>
      <c r="E11" s="389" t="str">
        <f ca="1">IFERROR(INDEX('1.1 AIZ-IVZ'!$B$109:$B$1097,MATCH("A",'1.1 AIZ-IVZ'!$R$109:$R$1097,0)),"Kein BW/IAE")</f>
        <v>Kein BW/IAE</v>
      </c>
      <c r="F11" s="389" t="str">
        <f ca="1">IFERROR(INDEX('1.1 AIZ-IVZ'!$B$109:$B$1097,MATCH("E",'1.1 AIZ-IVZ'!$S$109:$S$1097,0)),"Kein BW/IAE")</f>
        <v>Kein BW/IAE</v>
      </c>
      <c r="G11" s="274" t="s">
        <v>709</v>
      </c>
      <c r="H11" s="597">
        <f ca="1">IF(INDIRECT("S(-7)",FALSE)="","",INDIRECT("Z(-1)",FALSE))</f>
        <v>0</v>
      </c>
      <c r="I11" s="598"/>
      <c r="J11" s="237" t="str">
        <f ca="1">IF(INDIRECT("S(-8)",FALSE)="","",INDIRECT("Z(-1)",FALSE))</f>
        <v>BW/KO</v>
      </c>
      <c r="K11" s="237" t="str">
        <f ca="1">IF(INDIRECT("S(-9)",FALSE)="","",INDIRECT("Z(-1)",FALSE))</f>
        <v>IAE</v>
      </c>
      <c r="L11" s="237" t="str">
        <f ca="1">IF(INDIRECT("S(-10)",FALSE)="","",INDIRECT("Z(-1)",FALSE))</f>
        <v>Nein</v>
      </c>
      <c r="M11" s="275"/>
      <c r="N11" s="275"/>
      <c r="O11" s="275"/>
      <c r="P11" s="275"/>
      <c r="Q11" s="275"/>
      <c r="R11" s="275"/>
      <c r="S11" s="275"/>
      <c r="T11" s="210">
        <f ca="1">IF($D11=0,SUMIFS(T:T,C:C,$C11,D:D,"&gt;0"),SUM((P11)+(R11*24)+(S11*($A$3-24)))*$O11)</f>
        <v>0</v>
      </c>
      <c r="U11" s="210">
        <f t="shared" ref="U11:U40" ca="1" si="0">IF($D11=0,SUMIFS(U:U,C:C,$C11,D:D,"&gt;0"),(T11*$U$9))</f>
        <v>0</v>
      </c>
      <c r="V11" s="211">
        <f t="shared" ref="V11:V40" ca="1" si="1">IF($D11=0,SUMIFS(V:V,C:C,$C11,D:D,"&gt;0"),SUM(T11+U11))</f>
        <v>0</v>
      </c>
      <c r="X11" s="148" t="str">
        <f>IF(D11=0,"",SUM(O11*P11))</f>
        <v/>
      </c>
      <c r="Y11" s="148" t="str">
        <f>IF(D11=0,"",SUM((Q11*$A$3)*O11))</f>
        <v/>
      </c>
      <c r="Z11" s="148" t="str">
        <f>IF(D11=0,"",SUM((R11*24)+(S11*($A$3-24)))*O11)</f>
        <v/>
      </c>
    </row>
    <row r="12" spans="1:26" ht="30">
      <c r="A12" s="5">
        <f t="shared" ref="A12:A40" ca="1" si="2">IF(INDIRECT("Z(-1)",FALSE)="","",INDIRECT("Z(-1)",FALSE))</f>
        <v>2</v>
      </c>
      <c r="B12" s="5">
        <f t="shared" ref="B12:B40" ca="1" si="3">IF(INDIRECT("S(-1)",FALSE)="","",INDIRECT("Z(-1)",FALSE))</f>
        <v>2</v>
      </c>
      <c r="C12" s="5">
        <f t="shared" ref="C12:C40" ca="1" si="4">IF(INDIRECT("S(-2)",FALSE)="","",INDIRECT("Z(-1)",FALSE))</f>
        <v>1</v>
      </c>
      <c r="D12" s="6">
        <f t="shared" ref="D12:D40" ca="1" si="5">IF(INDIRECT("S(-3)",FALSE)="","",IF(INDIRECT("S(-1)",FALSE)&lt;&gt;INDIRECT("Z(-1)S(-1)",FALSE),0,INDIRECT("Z(-1)",FALSE)+1))</f>
        <v>1</v>
      </c>
      <c r="E12" s="389" t="str">
        <f ca="1">IF(INDIRECT("S(-4)",FALSE)="","",INDIRECT("Z(-1)",FALSE))</f>
        <v>Kein BW/IAE</v>
      </c>
      <c r="F12" s="389" t="str">
        <f ca="1">IF(INDIRECT("S(-5)",FALSE)="","",INDIRECT("Z(-1)",FALSE))</f>
        <v>Kein BW/IAE</v>
      </c>
      <c r="G12" s="355" t="s">
        <v>710</v>
      </c>
      <c r="H12" s="597">
        <f t="shared" ref="H12:H40" ca="1" si="6">IF(INDIRECT("S(-7)",FALSE)="","",INDIRECT("Z(-1)",FALSE))</f>
        <v>0</v>
      </c>
      <c r="I12" s="598"/>
      <c r="J12" s="158" t="str">
        <f ca="1">IF(INDIRECT("S(-8)",FALSE)="","",INDIRECT("Z(-1)",FALSE))</f>
        <v>BW/KO</v>
      </c>
      <c r="K12" s="158" t="str">
        <f ca="1">IF(INDIRECT("S(-9)",FALSE)="","",INDIRECT("Z(-1)",FALSE))</f>
        <v>IAE</v>
      </c>
      <c r="L12" s="158" t="str">
        <f ca="1">IF(INDIRECT("S(-10)",FALSE)="","",INDIRECT("Z(-1)",FALSE))</f>
        <v>Nein</v>
      </c>
      <c r="M12" s="213" t="s">
        <v>388</v>
      </c>
      <c r="N12" s="485" t="s">
        <v>428</v>
      </c>
      <c r="O12" s="336"/>
      <c r="P12" s="256"/>
      <c r="Q12" s="356"/>
      <c r="R12" s="356"/>
      <c r="S12" s="356"/>
      <c r="T12" s="210">
        <f t="shared" ref="T12:T40" ca="1" si="7">IF($D12=0,SUMIFS(T:T,C:C,$C12,D:D,"&gt;0"),SUM((P12)+(Q12*$A$3)+(R12*24)+(S12*($A$3-24)))*O12)</f>
        <v>0</v>
      </c>
      <c r="U12" s="210">
        <f t="shared" ca="1" si="0"/>
        <v>0</v>
      </c>
      <c r="V12" s="211">
        <f t="shared" ca="1" si="1"/>
        <v>0</v>
      </c>
      <c r="X12" s="171">
        <f ca="1">IF(D12=0,"",SUM(O12*P12))</f>
        <v>0</v>
      </c>
      <c r="Y12" s="171">
        <f ca="1">IF(D12=0,"",SUM((Q12*$A$3)*O12))</f>
        <v>0</v>
      </c>
      <c r="Z12" s="171">
        <f ca="1">IF(D12=0,"",SUM((R12*24)+(S12*($A$3-24)))*O12)</f>
        <v>0</v>
      </c>
    </row>
    <row r="13" spans="1:26">
      <c r="A13" s="5">
        <f t="shared" ca="1" si="2"/>
        <v>2</v>
      </c>
      <c r="B13" s="5">
        <f t="shared" ca="1" si="3"/>
        <v>2</v>
      </c>
      <c r="C13" s="5">
        <v>2</v>
      </c>
      <c r="D13" s="6">
        <f t="shared" ca="1" si="5"/>
        <v>0</v>
      </c>
      <c r="E13" s="389" t="str">
        <f t="shared" ref="E13:E40" ca="1" si="8">IF(INDIRECT("S(-4)",FALSE)="","",INDIRECT("Z(-1)",FALSE))</f>
        <v>Kein BW/IAE</v>
      </c>
      <c r="F13" s="389" t="str">
        <f t="shared" ref="F13:F40" ca="1" si="9">IF(INDIRECT("S(-5)",FALSE)="","",INDIRECT("Z(-1)",FALSE))</f>
        <v>Kein BW/IAE</v>
      </c>
      <c r="G13" s="276" t="s">
        <v>711</v>
      </c>
      <c r="H13" s="597">
        <f t="shared" ca="1" si="6"/>
        <v>0</v>
      </c>
      <c r="I13" s="598"/>
      <c r="J13" s="158" t="str">
        <f t="shared" ref="J13:J40" ca="1" si="10">IF(INDIRECT("S(-8)",FALSE)="","",INDIRECT("Z(-1)",FALSE))</f>
        <v>BW/KO</v>
      </c>
      <c r="K13" s="158" t="str">
        <f t="shared" ref="K13:K40" ca="1" si="11">IF(INDIRECT("S(-9)",FALSE)="","",INDIRECT("Z(-1)",FALSE))</f>
        <v>IAE</v>
      </c>
      <c r="L13" s="158" t="str">
        <f t="shared" ref="L13:L40" ca="1" si="12">IF(INDIRECT("S(-10)",FALSE)="","",INDIRECT("Z(-1)",FALSE))</f>
        <v>Nein</v>
      </c>
      <c r="M13" s="213"/>
      <c r="N13" s="213"/>
      <c r="O13" s="336"/>
      <c r="P13" s="256"/>
      <c r="Q13" s="356"/>
      <c r="R13" s="356"/>
      <c r="S13" s="356"/>
      <c r="T13" s="210">
        <f t="shared" ca="1" si="7"/>
        <v>0</v>
      </c>
      <c r="U13" s="210">
        <f t="shared" ca="1" si="0"/>
        <v>0</v>
      </c>
      <c r="V13" s="211">
        <f t="shared" ca="1" si="1"/>
        <v>0</v>
      </c>
      <c r="X13" s="171" t="str">
        <f t="shared" ref="X13:X39" ca="1" si="13">IF(D13=0,"",SUM(O13*P13))</f>
        <v/>
      </c>
      <c r="Y13" s="171" t="str">
        <f t="shared" ref="Y13:Y39" ca="1" si="14">IF(D13=0,"",SUM((Q13*$A$3)*O13))</f>
        <v/>
      </c>
      <c r="Z13" s="171" t="str">
        <f t="shared" ref="Z13:Z39" ca="1" si="15">IF(D13=0,"",SUM((R13*24)+(S13*($A$3-24)))*O13)</f>
        <v/>
      </c>
    </row>
    <row r="14" spans="1:26" ht="30">
      <c r="A14" s="5">
        <f t="shared" ca="1" si="2"/>
        <v>2</v>
      </c>
      <c r="B14" s="5">
        <f t="shared" ca="1" si="3"/>
        <v>2</v>
      </c>
      <c r="C14" s="5">
        <f t="shared" ca="1" si="4"/>
        <v>2</v>
      </c>
      <c r="D14" s="6">
        <f t="shared" ca="1" si="5"/>
        <v>1</v>
      </c>
      <c r="E14" s="389" t="str">
        <f t="shared" ca="1" si="8"/>
        <v>Kein BW/IAE</v>
      </c>
      <c r="F14" s="389" t="str">
        <f t="shared" ca="1" si="9"/>
        <v>Kein BW/IAE</v>
      </c>
      <c r="G14" s="276" t="s">
        <v>712</v>
      </c>
      <c r="H14" s="597">
        <f t="shared" ca="1" si="6"/>
        <v>0</v>
      </c>
      <c r="I14" s="598"/>
      <c r="J14" s="158" t="str">
        <f t="shared" ca="1" si="10"/>
        <v>BW/KO</v>
      </c>
      <c r="K14" s="158" t="str">
        <f t="shared" ca="1" si="11"/>
        <v>IAE</v>
      </c>
      <c r="L14" s="158" t="str">
        <f t="shared" ca="1" si="12"/>
        <v>Nein</v>
      </c>
      <c r="M14" s="213" t="s">
        <v>388</v>
      </c>
      <c r="N14" s="213" t="s">
        <v>398</v>
      </c>
      <c r="O14" s="336"/>
      <c r="P14" s="256"/>
      <c r="Q14" s="356"/>
      <c r="R14" s="356"/>
      <c r="S14" s="356"/>
      <c r="T14" s="210">
        <f t="shared" ca="1" si="7"/>
        <v>0</v>
      </c>
      <c r="U14" s="210">
        <f t="shared" ca="1" si="0"/>
        <v>0</v>
      </c>
      <c r="V14" s="211">
        <f t="shared" ca="1" si="1"/>
        <v>0</v>
      </c>
      <c r="X14" s="171">
        <f t="shared" ca="1" si="13"/>
        <v>0</v>
      </c>
      <c r="Y14" s="171">
        <f t="shared" ca="1" si="14"/>
        <v>0</v>
      </c>
      <c r="Z14" s="171">
        <f t="shared" ca="1" si="15"/>
        <v>0</v>
      </c>
    </row>
    <row r="15" spans="1:26">
      <c r="A15" s="5">
        <f t="shared" ca="1" si="2"/>
        <v>2</v>
      </c>
      <c r="B15" s="5">
        <f t="shared" ca="1" si="3"/>
        <v>2</v>
      </c>
      <c r="C15" s="5">
        <f t="shared" ca="1" si="4"/>
        <v>2</v>
      </c>
      <c r="D15" s="6">
        <f t="shared" ca="1" si="5"/>
        <v>2</v>
      </c>
      <c r="E15" s="389" t="str">
        <f t="shared" ca="1" si="8"/>
        <v>Kein BW/IAE</v>
      </c>
      <c r="F15" s="389" t="str">
        <f t="shared" ca="1" si="9"/>
        <v>Kein BW/IAE</v>
      </c>
      <c r="G15" s="276" t="s">
        <v>713</v>
      </c>
      <c r="H15" s="597">
        <f t="shared" ca="1" si="6"/>
        <v>0</v>
      </c>
      <c r="I15" s="598"/>
      <c r="J15" s="158" t="str">
        <f t="shared" ca="1" si="10"/>
        <v>BW/KO</v>
      </c>
      <c r="K15" s="158" t="str">
        <f t="shared" ca="1" si="11"/>
        <v>IAE</v>
      </c>
      <c r="L15" s="158" t="str">
        <f t="shared" ca="1" si="12"/>
        <v>Nein</v>
      </c>
      <c r="M15" s="213" t="s">
        <v>388</v>
      </c>
      <c r="N15" s="213" t="s">
        <v>398</v>
      </c>
      <c r="O15" s="336"/>
      <c r="P15" s="356"/>
      <c r="Q15" s="356"/>
      <c r="R15" s="356"/>
      <c r="S15" s="356"/>
      <c r="T15" s="210">
        <f t="shared" ca="1" si="7"/>
        <v>0</v>
      </c>
      <c r="U15" s="210">
        <f t="shared" ca="1" si="0"/>
        <v>0</v>
      </c>
      <c r="V15" s="211">
        <f t="shared" ca="1" si="1"/>
        <v>0</v>
      </c>
      <c r="X15" s="171">
        <f t="shared" ca="1" si="13"/>
        <v>0</v>
      </c>
      <c r="Y15" s="171">
        <f t="shared" ca="1" si="14"/>
        <v>0</v>
      </c>
      <c r="Z15" s="171">
        <f t="shared" ca="1" si="15"/>
        <v>0</v>
      </c>
    </row>
    <row r="16" spans="1:26">
      <c r="A16" s="5">
        <f t="shared" ca="1" si="2"/>
        <v>2</v>
      </c>
      <c r="B16" s="5">
        <f t="shared" ca="1" si="3"/>
        <v>2</v>
      </c>
      <c r="C16" s="5">
        <f t="shared" ca="1" si="4"/>
        <v>2</v>
      </c>
      <c r="D16" s="6">
        <f t="shared" ca="1" si="5"/>
        <v>3</v>
      </c>
      <c r="E16" s="389" t="str">
        <f t="shared" ca="1" si="8"/>
        <v>Kein BW/IAE</v>
      </c>
      <c r="F16" s="389" t="str">
        <f t="shared" ca="1" si="9"/>
        <v>Kein BW/IAE</v>
      </c>
      <c r="G16" s="276" t="s">
        <v>714</v>
      </c>
      <c r="H16" s="597">
        <f t="shared" ca="1" si="6"/>
        <v>0</v>
      </c>
      <c r="I16" s="598"/>
      <c r="J16" s="158" t="str">
        <f t="shared" ca="1" si="10"/>
        <v>BW/KO</v>
      </c>
      <c r="K16" s="158" t="str">
        <f t="shared" ca="1" si="11"/>
        <v>IAE</v>
      </c>
      <c r="L16" s="158" t="str">
        <f t="shared" ca="1" si="12"/>
        <v>Nein</v>
      </c>
      <c r="M16" s="213" t="s">
        <v>388</v>
      </c>
      <c r="N16" s="213" t="s">
        <v>398</v>
      </c>
      <c r="O16" s="336"/>
      <c r="P16" s="256"/>
      <c r="Q16" s="356"/>
      <c r="R16" s="356"/>
      <c r="S16" s="356"/>
      <c r="T16" s="210">
        <f t="shared" ca="1" si="7"/>
        <v>0</v>
      </c>
      <c r="U16" s="210">
        <f t="shared" ca="1" si="0"/>
        <v>0</v>
      </c>
      <c r="V16" s="211">
        <f t="shared" ca="1" si="1"/>
        <v>0</v>
      </c>
      <c r="X16" s="171">
        <f t="shared" ca="1" si="13"/>
        <v>0</v>
      </c>
      <c r="Y16" s="171">
        <f t="shared" ca="1" si="14"/>
        <v>0</v>
      </c>
      <c r="Z16" s="171">
        <f t="shared" ca="1" si="15"/>
        <v>0</v>
      </c>
    </row>
    <row r="17" spans="1:26">
      <c r="A17" s="5">
        <f t="shared" ca="1" si="2"/>
        <v>2</v>
      </c>
      <c r="B17" s="5">
        <f t="shared" ca="1" si="3"/>
        <v>2</v>
      </c>
      <c r="C17" s="5">
        <v>3</v>
      </c>
      <c r="D17" s="6">
        <f t="shared" ca="1" si="5"/>
        <v>0</v>
      </c>
      <c r="E17" s="389" t="str">
        <f t="shared" ca="1" si="8"/>
        <v>Kein BW/IAE</v>
      </c>
      <c r="F17" s="389" t="str">
        <f t="shared" ca="1" si="9"/>
        <v>Kein BW/IAE</v>
      </c>
      <c r="G17" s="276" t="s">
        <v>715</v>
      </c>
      <c r="H17" s="597">
        <f t="shared" ca="1" si="6"/>
        <v>0</v>
      </c>
      <c r="I17" s="598"/>
      <c r="J17" s="158" t="str">
        <f t="shared" ca="1" si="10"/>
        <v>BW/KO</v>
      </c>
      <c r="K17" s="158" t="str">
        <f t="shared" ca="1" si="11"/>
        <v>IAE</v>
      </c>
      <c r="L17" s="158" t="str">
        <f t="shared" ca="1" si="12"/>
        <v>Nein</v>
      </c>
      <c r="M17" s="213"/>
      <c r="N17" s="259"/>
      <c r="O17" s="336"/>
      <c r="P17" s="256"/>
      <c r="Q17" s="356"/>
      <c r="R17" s="356"/>
      <c r="S17" s="356"/>
      <c r="T17" s="210">
        <f t="shared" ca="1" si="7"/>
        <v>0</v>
      </c>
      <c r="U17" s="210">
        <f t="shared" ca="1" si="0"/>
        <v>0</v>
      </c>
      <c r="V17" s="211">
        <f t="shared" ca="1" si="1"/>
        <v>0</v>
      </c>
      <c r="X17" s="171" t="str">
        <f t="shared" ca="1" si="13"/>
        <v/>
      </c>
      <c r="Y17" s="171" t="str">
        <f t="shared" ca="1" si="14"/>
        <v/>
      </c>
      <c r="Z17" s="171" t="str">
        <f t="shared" ca="1" si="15"/>
        <v/>
      </c>
    </row>
    <row r="18" spans="1:26">
      <c r="A18" s="5">
        <f t="shared" ca="1" si="2"/>
        <v>2</v>
      </c>
      <c r="B18" s="5">
        <f t="shared" ca="1" si="3"/>
        <v>2</v>
      </c>
      <c r="C18" s="5">
        <f t="shared" ca="1" si="4"/>
        <v>3</v>
      </c>
      <c r="D18" s="6">
        <f t="shared" ca="1" si="5"/>
        <v>1</v>
      </c>
      <c r="E18" s="389" t="str">
        <f t="shared" ca="1" si="8"/>
        <v>Kein BW/IAE</v>
      </c>
      <c r="F18" s="389" t="str">
        <f t="shared" ca="1" si="9"/>
        <v>Kein BW/IAE</v>
      </c>
      <c r="G18" s="276" t="s">
        <v>297</v>
      </c>
      <c r="H18" s="597">
        <f t="shared" ca="1" si="6"/>
        <v>0</v>
      </c>
      <c r="I18" s="598"/>
      <c r="J18" s="158" t="str">
        <f t="shared" ca="1" si="10"/>
        <v>BW/KO</v>
      </c>
      <c r="K18" s="158" t="str">
        <f t="shared" ca="1" si="11"/>
        <v>IAE</v>
      </c>
      <c r="L18" s="158" t="str">
        <f t="shared" ca="1" si="12"/>
        <v>Nein</v>
      </c>
      <c r="M18" s="213" t="s">
        <v>389</v>
      </c>
      <c r="N18" s="485" t="s">
        <v>399</v>
      </c>
      <c r="O18" s="336"/>
      <c r="P18" s="256"/>
      <c r="Q18" s="356"/>
      <c r="R18" s="356"/>
      <c r="S18" s="356"/>
      <c r="T18" s="210">
        <f t="shared" ca="1" si="7"/>
        <v>0</v>
      </c>
      <c r="U18" s="210">
        <f t="shared" ca="1" si="0"/>
        <v>0</v>
      </c>
      <c r="V18" s="211">
        <f t="shared" ca="1" si="1"/>
        <v>0</v>
      </c>
      <c r="X18" s="171">
        <f t="shared" ca="1" si="13"/>
        <v>0</v>
      </c>
      <c r="Y18" s="171">
        <f t="shared" ca="1" si="14"/>
        <v>0</v>
      </c>
      <c r="Z18" s="171">
        <f t="shared" ca="1" si="15"/>
        <v>0</v>
      </c>
    </row>
    <row r="19" spans="1:26">
      <c r="A19" s="5">
        <f t="shared" ca="1" si="2"/>
        <v>2</v>
      </c>
      <c r="B19" s="5">
        <f t="shared" ca="1" si="3"/>
        <v>2</v>
      </c>
      <c r="C19" s="5">
        <f t="shared" ca="1" si="4"/>
        <v>3</v>
      </c>
      <c r="D19" s="6">
        <f t="shared" ca="1" si="5"/>
        <v>2</v>
      </c>
      <c r="E19" s="389" t="str">
        <f t="shared" ca="1" si="8"/>
        <v>Kein BW/IAE</v>
      </c>
      <c r="F19" s="389" t="str">
        <f t="shared" ca="1" si="9"/>
        <v>Kein BW/IAE</v>
      </c>
      <c r="G19" s="276" t="s">
        <v>716</v>
      </c>
      <c r="H19" s="597">
        <f t="shared" ca="1" si="6"/>
        <v>0</v>
      </c>
      <c r="I19" s="598"/>
      <c r="J19" s="158" t="str">
        <f t="shared" ca="1" si="10"/>
        <v>BW/KO</v>
      </c>
      <c r="K19" s="158" t="str">
        <f t="shared" ca="1" si="11"/>
        <v>IAE</v>
      </c>
      <c r="L19" s="158" t="str">
        <f t="shared" ca="1" si="12"/>
        <v>Nein</v>
      </c>
      <c r="M19" s="213" t="s">
        <v>389</v>
      </c>
      <c r="N19" s="485" t="s">
        <v>399</v>
      </c>
      <c r="O19" s="336"/>
      <c r="P19" s="256"/>
      <c r="Q19" s="356"/>
      <c r="R19" s="356"/>
      <c r="S19" s="356"/>
      <c r="T19" s="210">
        <f t="shared" ca="1" si="7"/>
        <v>0</v>
      </c>
      <c r="U19" s="210">
        <f t="shared" ca="1" si="0"/>
        <v>0</v>
      </c>
      <c r="V19" s="211">
        <f t="shared" ca="1" si="1"/>
        <v>0</v>
      </c>
      <c r="X19" s="171">
        <f t="shared" ca="1" si="13"/>
        <v>0</v>
      </c>
      <c r="Y19" s="171">
        <f t="shared" ca="1" si="14"/>
        <v>0</v>
      </c>
      <c r="Z19" s="171">
        <f t="shared" ca="1" si="15"/>
        <v>0</v>
      </c>
    </row>
    <row r="20" spans="1:26">
      <c r="A20" s="5">
        <f t="shared" ca="1" si="2"/>
        <v>2</v>
      </c>
      <c r="B20" s="5">
        <f t="shared" ca="1" si="3"/>
        <v>2</v>
      </c>
      <c r="C20" s="5">
        <f t="shared" ca="1" si="4"/>
        <v>3</v>
      </c>
      <c r="D20" s="6">
        <f t="shared" ca="1" si="5"/>
        <v>3</v>
      </c>
      <c r="E20" s="389" t="str">
        <f t="shared" ca="1" si="8"/>
        <v>Kein BW/IAE</v>
      </c>
      <c r="F20" s="389" t="str">
        <f t="shared" ca="1" si="9"/>
        <v>Kein BW/IAE</v>
      </c>
      <c r="G20" s="276" t="s">
        <v>717</v>
      </c>
      <c r="H20" s="597">
        <f t="shared" ca="1" si="6"/>
        <v>0</v>
      </c>
      <c r="I20" s="598"/>
      <c r="J20" s="158" t="str">
        <f t="shared" ca="1" si="10"/>
        <v>BW/KO</v>
      </c>
      <c r="K20" s="158" t="str">
        <f t="shared" ca="1" si="11"/>
        <v>IAE</v>
      </c>
      <c r="L20" s="158" t="str">
        <f t="shared" ca="1" si="12"/>
        <v>Nein</v>
      </c>
      <c r="M20" s="213" t="s">
        <v>389</v>
      </c>
      <c r="N20" s="485" t="s">
        <v>399</v>
      </c>
      <c r="O20" s="336"/>
      <c r="P20" s="356"/>
      <c r="Q20" s="356"/>
      <c r="R20" s="356"/>
      <c r="S20" s="356"/>
      <c r="T20" s="210">
        <f t="shared" ca="1" si="7"/>
        <v>0</v>
      </c>
      <c r="U20" s="210">
        <f t="shared" ca="1" si="0"/>
        <v>0</v>
      </c>
      <c r="V20" s="211">
        <f t="shared" ca="1" si="1"/>
        <v>0</v>
      </c>
      <c r="X20" s="171">
        <f t="shared" ca="1" si="13"/>
        <v>0</v>
      </c>
      <c r="Y20" s="171">
        <f t="shared" ca="1" si="14"/>
        <v>0</v>
      </c>
      <c r="Z20" s="171">
        <f t="shared" ca="1" si="15"/>
        <v>0</v>
      </c>
    </row>
    <row r="21" spans="1:26">
      <c r="A21" s="5">
        <f t="shared" ca="1" si="2"/>
        <v>2</v>
      </c>
      <c r="B21" s="5">
        <f t="shared" ca="1" si="3"/>
        <v>2</v>
      </c>
      <c r="C21" s="5">
        <f t="shared" ca="1" si="4"/>
        <v>3</v>
      </c>
      <c r="D21" s="6">
        <f t="shared" ca="1" si="5"/>
        <v>4</v>
      </c>
      <c r="E21" s="389" t="str">
        <f t="shared" ca="1" si="8"/>
        <v>Kein BW/IAE</v>
      </c>
      <c r="F21" s="389" t="str">
        <f t="shared" ca="1" si="9"/>
        <v>Kein BW/IAE</v>
      </c>
      <c r="G21" s="276" t="s">
        <v>718</v>
      </c>
      <c r="H21" s="597">
        <f t="shared" ca="1" si="6"/>
        <v>0</v>
      </c>
      <c r="I21" s="598"/>
      <c r="J21" s="158" t="str">
        <f t="shared" ca="1" si="10"/>
        <v>BW/KO</v>
      </c>
      <c r="K21" s="158" t="str">
        <f t="shared" ca="1" si="11"/>
        <v>IAE</v>
      </c>
      <c r="L21" s="158" t="str">
        <f t="shared" ca="1" si="12"/>
        <v>Nein</v>
      </c>
      <c r="M21" s="213" t="s">
        <v>389</v>
      </c>
      <c r="N21" s="485" t="s">
        <v>399</v>
      </c>
      <c r="O21" s="336"/>
      <c r="P21" s="256"/>
      <c r="Q21" s="356"/>
      <c r="R21" s="256"/>
      <c r="S21" s="256"/>
      <c r="T21" s="210">
        <f t="shared" ca="1" si="7"/>
        <v>0</v>
      </c>
      <c r="U21" s="210">
        <f t="shared" ca="1" si="0"/>
        <v>0</v>
      </c>
      <c r="V21" s="211">
        <f t="shared" ca="1" si="1"/>
        <v>0</v>
      </c>
      <c r="X21" s="171">
        <f t="shared" ca="1" si="13"/>
        <v>0</v>
      </c>
      <c r="Y21" s="171">
        <f t="shared" ca="1" si="14"/>
        <v>0</v>
      </c>
      <c r="Z21" s="171">
        <f t="shared" ca="1" si="15"/>
        <v>0</v>
      </c>
    </row>
    <row r="22" spans="1:26">
      <c r="A22" s="5">
        <f t="shared" ca="1" si="2"/>
        <v>2</v>
      </c>
      <c r="B22" s="5">
        <f t="shared" ca="1" si="3"/>
        <v>2</v>
      </c>
      <c r="C22" s="5">
        <f t="shared" ca="1" si="4"/>
        <v>3</v>
      </c>
      <c r="D22" s="6">
        <f t="shared" ca="1" si="5"/>
        <v>5</v>
      </c>
      <c r="E22" s="389" t="str">
        <f t="shared" ca="1" si="8"/>
        <v>Kein BW/IAE</v>
      </c>
      <c r="F22" s="389" t="str">
        <f t="shared" ca="1" si="9"/>
        <v>Kein BW/IAE</v>
      </c>
      <c r="G22" s="276" t="s">
        <v>719</v>
      </c>
      <c r="H22" s="597">
        <f t="shared" ca="1" si="6"/>
        <v>0</v>
      </c>
      <c r="I22" s="598"/>
      <c r="J22" s="158" t="str">
        <f t="shared" ca="1" si="10"/>
        <v>BW/KO</v>
      </c>
      <c r="K22" s="158" t="str">
        <f t="shared" ca="1" si="11"/>
        <v>IAE</v>
      </c>
      <c r="L22" s="158" t="str">
        <f t="shared" ca="1" si="12"/>
        <v>Nein</v>
      </c>
      <c r="M22" s="213" t="s">
        <v>389</v>
      </c>
      <c r="N22" s="485" t="s">
        <v>399</v>
      </c>
      <c r="O22" s="336"/>
      <c r="P22" s="256"/>
      <c r="Q22" s="356"/>
      <c r="R22" s="356"/>
      <c r="S22" s="356"/>
      <c r="T22" s="210">
        <f t="shared" ca="1" si="7"/>
        <v>0</v>
      </c>
      <c r="U22" s="210">
        <f t="shared" ca="1" si="0"/>
        <v>0</v>
      </c>
      <c r="V22" s="211">
        <f t="shared" ca="1" si="1"/>
        <v>0</v>
      </c>
      <c r="X22" s="171">
        <f t="shared" ca="1" si="13"/>
        <v>0</v>
      </c>
      <c r="Y22" s="171">
        <f t="shared" ca="1" si="14"/>
        <v>0</v>
      </c>
      <c r="Z22" s="171">
        <f t="shared" ca="1" si="15"/>
        <v>0</v>
      </c>
    </row>
    <row r="23" spans="1:26">
      <c r="A23" s="5">
        <f t="shared" ca="1" si="2"/>
        <v>2</v>
      </c>
      <c r="B23" s="5">
        <f t="shared" ca="1" si="3"/>
        <v>2</v>
      </c>
      <c r="C23" s="5">
        <f t="shared" ca="1" si="4"/>
        <v>3</v>
      </c>
      <c r="D23" s="6">
        <f t="shared" ca="1" si="5"/>
        <v>6</v>
      </c>
      <c r="E23" s="389" t="str">
        <f t="shared" ca="1" si="8"/>
        <v>Kein BW/IAE</v>
      </c>
      <c r="F23" s="389" t="str">
        <f t="shared" ca="1" si="9"/>
        <v>Kein BW/IAE</v>
      </c>
      <c r="G23" s="276" t="s">
        <v>720</v>
      </c>
      <c r="H23" s="597">
        <f t="shared" ca="1" si="6"/>
        <v>0</v>
      </c>
      <c r="I23" s="598"/>
      <c r="J23" s="158" t="str">
        <f t="shared" ca="1" si="10"/>
        <v>BW/KO</v>
      </c>
      <c r="K23" s="158" t="str">
        <f t="shared" ca="1" si="11"/>
        <v>IAE</v>
      </c>
      <c r="L23" s="158" t="str">
        <f t="shared" ca="1" si="12"/>
        <v>Nein</v>
      </c>
      <c r="M23" s="213" t="s">
        <v>389</v>
      </c>
      <c r="N23" s="485" t="s">
        <v>399</v>
      </c>
      <c r="O23" s="336"/>
      <c r="P23" s="256"/>
      <c r="Q23" s="356"/>
      <c r="R23" s="356"/>
      <c r="S23" s="356"/>
      <c r="T23" s="210">
        <f t="shared" ca="1" si="7"/>
        <v>0</v>
      </c>
      <c r="U23" s="210">
        <f t="shared" ca="1" si="0"/>
        <v>0</v>
      </c>
      <c r="V23" s="211">
        <f t="shared" ca="1" si="1"/>
        <v>0</v>
      </c>
      <c r="X23" s="171">
        <f t="shared" ca="1" si="13"/>
        <v>0</v>
      </c>
      <c r="Y23" s="171">
        <f t="shared" ca="1" si="14"/>
        <v>0</v>
      </c>
      <c r="Z23" s="171">
        <f t="shared" ca="1" si="15"/>
        <v>0</v>
      </c>
    </row>
    <row r="24" spans="1:26">
      <c r="A24" s="5">
        <f t="shared" ca="1" si="2"/>
        <v>2</v>
      </c>
      <c r="B24" s="5">
        <f t="shared" ca="1" si="3"/>
        <v>2</v>
      </c>
      <c r="C24" s="5">
        <f t="shared" ca="1" si="4"/>
        <v>3</v>
      </c>
      <c r="D24" s="6">
        <f t="shared" ca="1" si="5"/>
        <v>7</v>
      </c>
      <c r="E24" s="389" t="str">
        <f t="shared" ca="1" si="8"/>
        <v>Kein BW/IAE</v>
      </c>
      <c r="F24" s="389" t="str">
        <f t="shared" ca="1" si="9"/>
        <v>Kein BW/IAE</v>
      </c>
      <c r="G24" s="276" t="s">
        <v>721</v>
      </c>
      <c r="H24" s="597">
        <f t="shared" ca="1" si="6"/>
        <v>0</v>
      </c>
      <c r="I24" s="598"/>
      <c r="J24" s="158" t="s">
        <v>352</v>
      </c>
      <c r="K24" s="158" t="s">
        <v>420</v>
      </c>
      <c r="L24" s="158" t="s">
        <v>34</v>
      </c>
      <c r="M24" s="213" t="s">
        <v>389</v>
      </c>
      <c r="N24" s="485" t="s">
        <v>399</v>
      </c>
      <c r="O24" s="336"/>
      <c r="P24" s="356"/>
      <c r="Q24" s="356"/>
      <c r="R24" s="356"/>
      <c r="S24" s="356"/>
      <c r="T24" s="210">
        <f t="shared" ca="1" si="7"/>
        <v>0</v>
      </c>
      <c r="U24" s="210">
        <f t="shared" ca="1" si="0"/>
        <v>0</v>
      </c>
      <c r="V24" s="211">
        <f t="shared" ca="1" si="1"/>
        <v>0</v>
      </c>
      <c r="X24" s="171">
        <f t="shared" ca="1" si="13"/>
        <v>0</v>
      </c>
      <c r="Y24" s="171">
        <f t="shared" ca="1" si="14"/>
        <v>0</v>
      </c>
      <c r="Z24" s="171">
        <f t="shared" ca="1" si="15"/>
        <v>0</v>
      </c>
    </row>
    <row r="25" spans="1:26">
      <c r="A25" s="5">
        <f t="shared" ca="1" si="2"/>
        <v>2</v>
      </c>
      <c r="B25" s="5">
        <f t="shared" ca="1" si="3"/>
        <v>2</v>
      </c>
      <c r="C25" s="5">
        <f t="shared" ca="1" si="4"/>
        <v>3</v>
      </c>
      <c r="D25" s="6">
        <f t="shared" ca="1" si="5"/>
        <v>8</v>
      </c>
      <c r="E25" s="390" t="str">
        <f ca="1">IF(INDIRECT("S(-4)",FALSE)="","",INDIRECT("Z(-1)",FALSE))</f>
        <v>Kein BW/IAE</v>
      </c>
      <c r="F25" s="390" t="str">
        <f ca="1">IF(INDIRECT("S(-5)",FALSE)="","",INDIRECT("Z(-1)",FALSE))</f>
        <v>Kein BW/IAE</v>
      </c>
      <c r="G25" s="155" t="s">
        <v>722</v>
      </c>
      <c r="H25" s="597">
        <f t="shared" ca="1" si="6"/>
        <v>0</v>
      </c>
      <c r="I25" s="598"/>
      <c r="J25" s="286" t="s">
        <v>352</v>
      </c>
      <c r="K25" s="286" t="s">
        <v>420</v>
      </c>
      <c r="L25" s="286" t="s">
        <v>34</v>
      </c>
      <c r="M25" s="276" t="s">
        <v>390</v>
      </c>
      <c r="N25" s="485" t="s">
        <v>418</v>
      </c>
      <c r="O25" s="336"/>
      <c r="P25" s="256"/>
      <c r="Q25" s="356"/>
      <c r="R25" s="356"/>
      <c r="S25" s="356"/>
      <c r="T25" s="210">
        <f t="shared" ca="1" si="7"/>
        <v>0</v>
      </c>
      <c r="U25" s="210">
        <f t="shared" ca="1" si="0"/>
        <v>0</v>
      </c>
      <c r="V25" s="211">
        <f t="shared" ca="1" si="1"/>
        <v>0</v>
      </c>
      <c r="W25" s="8"/>
      <c r="X25" s="171">
        <f t="shared" ca="1" si="13"/>
        <v>0</v>
      </c>
      <c r="Y25" s="171">
        <f t="shared" ca="1" si="14"/>
        <v>0</v>
      </c>
      <c r="Z25" s="171">
        <f t="shared" ca="1" si="15"/>
        <v>0</v>
      </c>
    </row>
    <row r="26" spans="1:26">
      <c r="A26" s="5">
        <f t="shared" ca="1" si="2"/>
        <v>2</v>
      </c>
      <c r="B26" s="5">
        <f t="shared" ca="1" si="3"/>
        <v>2</v>
      </c>
      <c r="C26" s="5">
        <v>4</v>
      </c>
      <c r="D26" s="6">
        <f t="shared" ca="1" si="5"/>
        <v>0</v>
      </c>
      <c r="E26" s="389" t="str">
        <f t="shared" ca="1" si="8"/>
        <v>Kein BW/IAE</v>
      </c>
      <c r="F26" s="389" t="str">
        <f t="shared" ca="1" si="9"/>
        <v>Kein BW/IAE</v>
      </c>
      <c r="G26" s="276" t="s">
        <v>723</v>
      </c>
      <c r="H26" s="597">
        <f t="shared" ca="1" si="6"/>
        <v>0</v>
      </c>
      <c r="I26" s="598"/>
      <c r="J26" s="158" t="str">
        <f t="shared" ca="1" si="10"/>
        <v>BW/KO</v>
      </c>
      <c r="K26" s="158" t="str">
        <f t="shared" ca="1" si="11"/>
        <v>IAE</v>
      </c>
      <c r="L26" s="158" t="str">
        <f t="shared" ca="1" si="12"/>
        <v>Nein</v>
      </c>
      <c r="M26" s="213"/>
      <c r="N26" s="259"/>
      <c r="O26" s="336"/>
      <c r="P26" s="356"/>
      <c r="Q26" s="356"/>
      <c r="R26" s="356"/>
      <c r="S26" s="356"/>
      <c r="T26" s="210">
        <f t="shared" ca="1" si="7"/>
        <v>0</v>
      </c>
      <c r="U26" s="210">
        <f t="shared" ca="1" si="0"/>
        <v>0</v>
      </c>
      <c r="V26" s="211">
        <f t="shared" ca="1" si="1"/>
        <v>0</v>
      </c>
      <c r="X26" s="171" t="str">
        <f t="shared" ca="1" si="13"/>
        <v/>
      </c>
      <c r="Y26" s="171" t="str">
        <f t="shared" ca="1" si="14"/>
        <v/>
      </c>
      <c r="Z26" s="171" t="str">
        <f t="shared" ca="1" si="15"/>
        <v/>
      </c>
    </row>
    <row r="27" spans="1:26">
      <c r="A27" s="5">
        <f t="shared" ca="1" si="2"/>
        <v>2</v>
      </c>
      <c r="B27" s="5">
        <f t="shared" ca="1" si="3"/>
        <v>2</v>
      </c>
      <c r="C27" s="5">
        <f t="shared" ca="1" si="4"/>
        <v>4</v>
      </c>
      <c r="D27" s="6">
        <f t="shared" ca="1" si="5"/>
        <v>1</v>
      </c>
      <c r="E27" s="389" t="str">
        <f t="shared" ca="1" si="8"/>
        <v>Kein BW/IAE</v>
      </c>
      <c r="F27" s="389" t="str">
        <f t="shared" ca="1" si="9"/>
        <v>Kein BW/IAE</v>
      </c>
      <c r="G27" s="276" t="s">
        <v>724</v>
      </c>
      <c r="H27" s="597">
        <f t="shared" ca="1" si="6"/>
        <v>0</v>
      </c>
      <c r="I27" s="598"/>
      <c r="J27" s="158" t="str">
        <f t="shared" ca="1" si="10"/>
        <v>BW/KO</v>
      </c>
      <c r="K27" s="158" t="str">
        <f t="shared" ca="1" si="11"/>
        <v>IAE</v>
      </c>
      <c r="L27" s="158" t="str">
        <f t="shared" ca="1" si="12"/>
        <v>Nein</v>
      </c>
      <c r="M27" s="213" t="s">
        <v>389</v>
      </c>
      <c r="N27" s="485" t="s">
        <v>399</v>
      </c>
      <c r="O27" s="336"/>
      <c r="P27" s="256"/>
      <c r="Q27" s="356"/>
      <c r="R27" s="356"/>
      <c r="S27" s="356"/>
      <c r="T27" s="210">
        <f t="shared" ca="1" si="7"/>
        <v>0</v>
      </c>
      <c r="U27" s="210">
        <f t="shared" ca="1" si="0"/>
        <v>0</v>
      </c>
      <c r="V27" s="211">
        <f t="shared" ca="1" si="1"/>
        <v>0</v>
      </c>
      <c r="X27" s="171">
        <f t="shared" ca="1" si="13"/>
        <v>0</v>
      </c>
      <c r="Y27" s="171">
        <f t="shared" ca="1" si="14"/>
        <v>0</v>
      </c>
      <c r="Z27" s="171">
        <f t="shared" ca="1" si="15"/>
        <v>0</v>
      </c>
    </row>
    <row r="28" spans="1:26">
      <c r="A28" s="5">
        <f t="shared" ca="1" si="2"/>
        <v>2</v>
      </c>
      <c r="B28" s="5">
        <f t="shared" ca="1" si="3"/>
        <v>2</v>
      </c>
      <c r="C28" s="5">
        <f t="shared" ca="1" si="4"/>
        <v>4</v>
      </c>
      <c r="D28" s="6">
        <f t="shared" ca="1" si="5"/>
        <v>2</v>
      </c>
      <c r="E28" s="389" t="str">
        <f t="shared" ca="1" si="8"/>
        <v>Kein BW/IAE</v>
      </c>
      <c r="F28" s="389" t="str">
        <f t="shared" ca="1" si="9"/>
        <v>Kein BW/IAE</v>
      </c>
      <c r="G28" s="276" t="s">
        <v>725</v>
      </c>
      <c r="H28" s="597">
        <f t="shared" ca="1" si="6"/>
        <v>0</v>
      </c>
      <c r="I28" s="598"/>
      <c r="J28" s="158" t="str">
        <f t="shared" ca="1" si="10"/>
        <v>BW/KO</v>
      </c>
      <c r="K28" s="158" t="str">
        <f t="shared" ca="1" si="11"/>
        <v>IAE</v>
      </c>
      <c r="L28" s="158" t="str">
        <f t="shared" ca="1" si="12"/>
        <v>Nein</v>
      </c>
      <c r="M28" s="213" t="s">
        <v>389</v>
      </c>
      <c r="N28" s="485" t="s">
        <v>399</v>
      </c>
      <c r="O28" s="336"/>
      <c r="P28" s="256"/>
      <c r="Q28" s="356"/>
      <c r="R28" s="356"/>
      <c r="S28" s="356"/>
      <c r="T28" s="210">
        <f t="shared" ca="1" si="7"/>
        <v>0</v>
      </c>
      <c r="U28" s="210">
        <f t="shared" ca="1" si="0"/>
        <v>0</v>
      </c>
      <c r="V28" s="211">
        <f t="shared" ca="1" si="1"/>
        <v>0</v>
      </c>
      <c r="X28" s="171">
        <f t="shared" ca="1" si="13"/>
        <v>0</v>
      </c>
      <c r="Y28" s="171">
        <f t="shared" ca="1" si="14"/>
        <v>0</v>
      </c>
      <c r="Z28" s="171">
        <f t="shared" ca="1" si="15"/>
        <v>0</v>
      </c>
    </row>
    <row r="29" spans="1:26">
      <c r="A29" s="5">
        <f t="shared" ca="1" si="2"/>
        <v>2</v>
      </c>
      <c r="B29" s="5">
        <f t="shared" ca="1" si="3"/>
        <v>2</v>
      </c>
      <c r="C29" s="5">
        <f t="shared" ca="1" si="4"/>
        <v>4</v>
      </c>
      <c r="D29" s="6">
        <f t="shared" ca="1" si="5"/>
        <v>3</v>
      </c>
      <c r="E29" s="389" t="str">
        <f t="shared" ca="1" si="8"/>
        <v>Kein BW/IAE</v>
      </c>
      <c r="F29" s="389" t="str">
        <f t="shared" ca="1" si="9"/>
        <v>Kein BW/IAE</v>
      </c>
      <c r="G29" s="276" t="s">
        <v>722</v>
      </c>
      <c r="H29" s="597">
        <f t="shared" ca="1" si="6"/>
        <v>0</v>
      </c>
      <c r="I29" s="598"/>
      <c r="J29" s="158" t="str">
        <f t="shared" ca="1" si="10"/>
        <v>BW/KO</v>
      </c>
      <c r="K29" s="158" t="str">
        <f t="shared" ca="1" si="11"/>
        <v>IAE</v>
      </c>
      <c r="L29" s="158" t="str">
        <f t="shared" ca="1" si="12"/>
        <v>Nein</v>
      </c>
      <c r="M29" s="213" t="s">
        <v>390</v>
      </c>
      <c r="N29" s="485" t="s">
        <v>418</v>
      </c>
      <c r="O29" s="336"/>
      <c r="P29" s="256"/>
      <c r="Q29" s="356"/>
      <c r="R29" s="356"/>
      <c r="S29" s="356"/>
      <c r="T29" s="210">
        <f t="shared" ca="1" si="7"/>
        <v>0</v>
      </c>
      <c r="U29" s="210">
        <f t="shared" ca="1" si="0"/>
        <v>0</v>
      </c>
      <c r="V29" s="211">
        <f t="shared" ca="1" si="1"/>
        <v>0</v>
      </c>
      <c r="X29" s="171">
        <f ca="1">IF(D29=0,"",SUM(O29*P29))</f>
        <v>0</v>
      </c>
      <c r="Y29" s="171">
        <f ca="1">IF(D29=0,"",SUM((Q29*$A$3)*O29))</f>
        <v>0</v>
      </c>
      <c r="Z29" s="171">
        <f ca="1">IF(D29=0,"",SUM((R29*24)+(S29*($A$3-24)))*O29)</f>
        <v>0</v>
      </c>
    </row>
    <row r="30" spans="1:26" ht="45">
      <c r="A30" s="5">
        <f t="shared" ca="1" si="2"/>
        <v>2</v>
      </c>
      <c r="B30" s="5">
        <f t="shared" ca="1" si="3"/>
        <v>2</v>
      </c>
      <c r="C30" s="5">
        <v>5</v>
      </c>
      <c r="D30" s="6">
        <f t="shared" ca="1" si="5"/>
        <v>0</v>
      </c>
      <c r="E30" s="389" t="str">
        <f t="shared" ca="1" si="8"/>
        <v>Kein BW/IAE</v>
      </c>
      <c r="F30" s="389" t="str">
        <f t="shared" ca="1" si="9"/>
        <v>Kein BW/IAE</v>
      </c>
      <c r="G30" s="276" t="s">
        <v>726</v>
      </c>
      <c r="H30" s="597">
        <f t="shared" ca="1" si="6"/>
        <v>0</v>
      </c>
      <c r="I30" s="598"/>
      <c r="J30" s="158" t="str">
        <f t="shared" ca="1" si="10"/>
        <v>BW/KO</v>
      </c>
      <c r="K30" s="158" t="str">
        <f t="shared" ca="1" si="11"/>
        <v>IAE</v>
      </c>
      <c r="L30" s="158" t="str">
        <f t="shared" ca="1" si="12"/>
        <v>Nein</v>
      </c>
      <c r="M30" s="213"/>
      <c r="N30" s="259"/>
      <c r="O30" s="336"/>
      <c r="P30" s="356"/>
      <c r="Q30" s="356"/>
      <c r="R30" s="356"/>
      <c r="S30" s="356"/>
      <c r="T30" s="210">
        <f t="shared" ca="1" si="7"/>
        <v>0</v>
      </c>
      <c r="U30" s="210">
        <f t="shared" ca="1" si="0"/>
        <v>0</v>
      </c>
      <c r="V30" s="211">
        <f t="shared" ca="1" si="1"/>
        <v>0</v>
      </c>
      <c r="X30" s="171" t="str">
        <f t="shared" ca="1" si="13"/>
        <v/>
      </c>
      <c r="Y30" s="171" t="str">
        <f t="shared" ca="1" si="14"/>
        <v/>
      </c>
      <c r="Z30" s="171" t="str">
        <f t="shared" ca="1" si="15"/>
        <v/>
      </c>
    </row>
    <row r="31" spans="1:26">
      <c r="A31" s="5">
        <f t="shared" ca="1" si="2"/>
        <v>2</v>
      </c>
      <c r="B31" s="5">
        <f t="shared" ca="1" si="3"/>
        <v>2</v>
      </c>
      <c r="C31" s="5">
        <f t="shared" ca="1" si="4"/>
        <v>5</v>
      </c>
      <c r="D31" s="6">
        <f t="shared" ca="1" si="5"/>
        <v>1</v>
      </c>
      <c r="E31" s="389" t="str">
        <f t="shared" ca="1" si="8"/>
        <v>Kein BW/IAE</v>
      </c>
      <c r="F31" s="389" t="str">
        <f t="shared" ca="1" si="9"/>
        <v>Kein BW/IAE</v>
      </c>
      <c r="G31" s="332"/>
      <c r="H31" s="597">
        <f t="shared" ca="1" si="6"/>
        <v>0</v>
      </c>
      <c r="I31" s="598"/>
      <c r="J31" s="158" t="str">
        <f t="shared" ca="1" si="10"/>
        <v>BW/KO</v>
      </c>
      <c r="K31" s="158" t="str">
        <f t="shared" ca="1" si="11"/>
        <v>IAE</v>
      </c>
      <c r="L31" s="158" t="str">
        <f t="shared" ca="1" si="12"/>
        <v>Nein</v>
      </c>
      <c r="M31" s="254"/>
      <c r="N31" s="254"/>
      <c r="O31" s="255"/>
      <c r="P31" s="256"/>
      <c r="Q31" s="256"/>
      <c r="R31" s="256"/>
      <c r="S31" s="256"/>
      <c r="T31" s="210">
        <f t="shared" ca="1" si="7"/>
        <v>0</v>
      </c>
      <c r="U31" s="210">
        <f t="shared" ca="1" si="0"/>
        <v>0</v>
      </c>
      <c r="V31" s="211">
        <f t="shared" ca="1" si="1"/>
        <v>0</v>
      </c>
      <c r="X31" s="171">
        <f t="shared" ca="1" si="13"/>
        <v>0</v>
      </c>
      <c r="Y31" s="171">
        <f t="shared" ca="1" si="14"/>
        <v>0</v>
      </c>
      <c r="Z31" s="171">
        <f t="shared" ca="1" si="15"/>
        <v>0</v>
      </c>
    </row>
    <row r="32" spans="1:26">
      <c r="A32" s="5">
        <f t="shared" ca="1" si="2"/>
        <v>2</v>
      </c>
      <c r="B32" s="5">
        <f t="shared" ca="1" si="3"/>
        <v>2</v>
      </c>
      <c r="C32" s="5">
        <f t="shared" ca="1" si="4"/>
        <v>5</v>
      </c>
      <c r="D32" s="6">
        <f t="shared" ca="1" si="5"/>
        <v>2</v>
      </c>
      <c r="E32" s="389" t="str">
        <f t="shared" ca="1" si="8"/>
        <v>Kein BW/IAE</v>
      </c>
      <c r="F32" s="389" t="str">
        <f t="shared" ca="1" si="9"/>
        <v>Kein BW/IAE</v>
      </c>
      <c r="G32" s="332"/>
      <c r="H32" s="597">
        <f t="shared" ca="1" si="6"/>
        <v>0</v>
      </c>
      <c r="I32" s="598"/>
      <c r="J32" s="158" t="str">
        <f t="shared" ca="1" si="10"/>
        <v>BW/KO</v>
      </c>
      <c r="K32" s="158" t="str">
        <f t="shared" ca="1" si="11"/>
        <v>IAE</v>
      </c>
      <c r="L32" s="158" t="str">
        <f t="shared" ca="1" si="12"/>
        <v>Nein</v>
      </c>
      <c r="M32" s="254"/>
      <c r="N32" s="254"/>
      <c r="O32" s="255"/>
      <c r="P32" s="256"/>
      <c r="Q32" s="256"/>
      <c r="R32" s="256"/>
      <c r="S32" s="256"/>
      <c r="T32" s="210">
        <f t="shared" ca="1" si="7"/>
        <v>0</v>
      </c>
      <c r="U32" s="210">
        <f t="shared" ca="1" si="0"/>
        <v>0</v>
      </c>
      <c r="V32" s="211">
        <f t="shared" ca="1" si="1"/>
        <v>0</v>
      </c>
      <c r="X32" s="171">
        <f t="shared" ca="1" si="13"/>
        <v>0</v>
      </c>
      <c r="Y32" s="171">
        <f t="shared" ca="1" si="14"/>
        <v>0</v>
      </c>
      <c r="Z32" s="171">
        <f t="shared" ca="1" si="15"/>
        <v>0</v>
      </c>
    </row>
    <row r="33" spans="1:26" hidden="1">
      <c r="A33" s="5">
        <f t="shared" ca="1" si="2"/>
        <v>2</v>
      </c>
      <c r="B33" s="5">
        <f t="shared" ca="1" si="3"/>
        <v>2</v>
      </c>
      <c r="C33" s="5">
        <f t="shared" ca="1" si="4"/>
        <v>5</v>
      </c>
      <c r="D33" s="6">
        <f t="shared" ca="1" si="5"/>
        <v>3</v>
      </c>
      <c r="E33" s="389" t="str">
        <f t="shared" ca="1" si="8"/>
        <v>Kein BW/IAE</v>
      </c>
      <c r="F33" s="389" t="str">
        <f t="shared" ca="1" si="9"/>
        <v>Kein BW/IAE</v>
      </c>
      <c r="G33" s="332"/>
      <c r="H33" s="597">
        <f t="shared" ca="1" si="6"/>
        <v>0</v>
      </c>
      <c r="I33" s="598"/>
      <c r="J33" s="158" t="str">
        <f t="shared" ca="1" si="10"/>
        <v>BW/KO</v>
      </c>
      <c r="K33" s="158" t="str">
        <f t="shared" ca="1" si="11"/>
        <v>IAE</v>
      </c>
      <c r="L33" s="158" t="str">
        <f t="shared" ca="1" si="12"/>
        <v>Nein</v>
      </c>
      <c r="M33" s="254"/>
      <c r="N33" s="254"/>
      <c r="O33" s="255"/>
      <c r="P33" s="256"/>
      <c r="Q33" s="256"/>
      <c r="R33" s="256"/>
      <c r="S33" s="256"/>
      <c r="T33" s="210">
        <f t="shared" ca="1" si="7"/>
        <v>0</v>
      </c>
      <c r="U33" s="210">
        <f t="shared" ca="1" si="0"/>
        <v>0</v>
      </c>
      <c r="V33" s="211">
        <f t="shared" ca="1" si="1"/>
        <v>0</v>
      </c>
      <c r="X33" s="171">
        <f t="shared" ca="1" si="13"/>
        <v>0</v>
      </c>
      <c r="Y33" s="171">
        <f t="shared" ca="1" si="14"/>
        <v>0</v>
      </c>
      <c r="Z33" s="171">
        <f t="shared" ca="1" si="15"/>
        <v>0</v>
      </c>
    </row>
    <row r="34" spans="1:26">
      <c r="A34" s="5">
        <f t="shared" ca="1" si="2"/>
        <v>2</v>
      </c>
      <c r="B34" s="5">
        <f t="shared" ca="1" si="3"/>
        <v>2</v>
      </c>
      <c r="C34" s="5">
        <f t="shared" ca="1" si="4"/>
        <v>5</v>
      </c>
      <c r="D34" s="6">
        <f t="shared" ca="1" si="5"/>
        <v>4</v>
      </c>
      <c r="E34" s="389" t="str">
        <f t="shared" ca="1" si="8"/>
        <v>Kein BW/IAE</v>
      </c>
      <c r="F34" s="389" t="str">
        <f t="shared" ca="1" si="9"/>
        <v>Kein BW/IAE</v>
      </c>
      <c r="G34" s="332"/>
      <c r="H34" s="597">
        <f t="shared" ca="1" si="6"/>
        <v>0</v>
      </c>
      <c r="I34" s="598"/>
      <c r="J34" s="158" t="str">
        <f t="shared" ca="1" si="10"/>
        <v>BW/KO</v>
      </c>
      <c r="K34" s="158" t="str">
        <f t="shared" ca="1" si="11"/>
        <v>IAE</v>
      </c>
      <c r="L34" s="158" t="str">
        <f t="shared" ca="1" si="12"/>
        <v>Nein</v>
      </c>
      <c r="M34" s="254"/>
      <c r="N34" s="254"/>
      <c r="O34" s="255"/>
      <c r="P34" s="256"/>
      <c r="Q34" s="256"/>
      <c r="R34" s="256"/>
      <c r="S34" s="256"/>
      <c r="T34" s="210">
        <f t="shared" ca="1" si="7"/>
        <v>0</v>
      </c>
      <c r="U34" s="210">
        <f t="shared" ca="1" si="0"/>
        <v>0</v>
      </c>
      <c r="V34" s="211">
        <f t="shared" ca="1" si="1"/>
        <v>0</v>
      </c>
      <c r="X34" s="171">
        <f t="shared" ca="1" si="13"/>
        <v>0</v>
      </c>
      <c r="Y34" s="171">
        <f t="shared" ca="1" si="14"/>
        <v>0</v>
      </c>
      <c r="Z34" s="171">
        <f t="shared" ca="1" si="15"/>
        <v>0</v>
      </c>
    </row>
    <row r="35" spans="1:26">
      <c r="A35" s="5">
        <f t="shared" ca="1" si="2"/>
        <v>2</v>
      </c>
      <c r="B35" s="5">
        <f t="shared" ca="1" si="3"/>
        <v>2</v>
      </c>
      <c r="C35" s="5">
        <f t="shared" ca="1" si="4"/>
        <v>5</v>
      </c>
      <c r="D35" s="6">
        <f t="shared" ca="1" si="5"/>
        <v>5</v>
      </c>
      <c r="E35" s="389" t="str">
        <f t="shared" ca="1" si="8"/>
        <v>Kein BW/IAE</v>
      </c>
      <c r="F35" s="389" t="str">
        <f t="shared" ca="1" si="9"/>
        <v>Kein BW/IAE</v>
      </c>
      <c r="G35" s="332"/>
      <c r="H35" s="597">
        <f t="shared" ca="1" si="6"/>
        <v>0</v>
      </c>
      <c r="I35" s="598"/>
      <c r="J35" s="158" t="str">
        <f t="shared" ca="1" si="10"/>
        <v>BW/KO</v>
      </c>
      <c r="K35" s="158" t="str">
        <f t="shared" ca="1" si="11"/>
        <v>IAE</v>
      </c>
      <c r="L35" s="158" t="str">
        <f t="shared" ca="1" si="12"/>
        <v>Nein</v>
      </c>
      <c r="M35" s="254"/>
      <c r="N35" s="254"/>
      <c r="O35" s="255"/>
      <c r="P35" s="256"/>
      <c r="Q35" s="256"/>
      <c r="R35" s="256"/>
      <c r="S35" s="256"/>
      <c r="T35" s="210">
        <f t="shared" ca="1" si="7"/>
        <v>0</v>
      </c>
      <c r="U35" s="210">
        <f t="shared" ca="1" si="0"/>
        <v>0</v>
      </c>
      <c r="V35" s="211">
        <f t="shared" ca="1" si="1"/>
        <v>0</v>
      </c>
      <c r="X35" s="171">
        <f t="shared" ca="1" si="13"/>
        <v>0</v>
      </c>
      <c r="Y35" s="171">
        <f t="shared" ca="1" si="14"/>
        <v>0</v>
      </c>
      <c r="Z35" s="171">
        <f t="shared" ca="1" si="15"/>
        <v>0</v>
      </c>
    </row>
    <row r="36" spans="1:26">
      <c r="A36" s="5">
        <f t="shared" ca="1" si="2"/>
        <v>2</v>
      </c>
      <c r="B36" s="5">
        <f t="shared" ca="1" si="3"/>
        <v>2</v>
      </c>
      <c r="C36" s="5">
        <f t="shared" ca="1" si="4"/>
        <v>5</v>
      </c>
      <c r="D36" s="6">
        <f t="shared" ca="1" si="5"/>
        <v>6</v>
      </c>
      <c r="E36" s="389" t="str">
        <f t="shared" ca="1" si="8"/>
        <v>Kein BW/IAE</v>
      </c>
      <c r="F36" s="389" t="str">
        <f t="shared" ca="1" si="9"/>
        <v>Kein BW/IAE</v>
      </c>
      <c r="G36" s="332"/>
      <c r="H36" s="597">
        <f t="shared" ca="1" si="6"/>
        <v>0</v>
      </c>
      <c r="I36" s="598"/>
      <c r="J36" s="158" t="str">
        <f t="shared" ca="1" si="10"/>
        <v>BW/KO</v>
      </c>
      <c r="K36" s="158" t="str">
        <f t="shared" ca="1" si="11"/>
        <v>IAE</v>
      </c>
      <c r="L36" s="158" t="str">
        <f t="shared" ca="1" si="12"/>
        <v>Nein</v>
      </c>
      <c r="M36" s="254"/>
      <c r="N36" s="254"/>
      <c r="O36" s="255"/>
      <c r="P36" s="256"/>
      <c r="Q36" s="256"/>
      <c r="R36" s="256"/>
      <c r="S36" s="256"/>
      <c r="T36" s="210">
        <f t="shared" ca="1" si="7"/>
        <v>0</v>
      </c>
      <c r="U36" s="210">
        <f t="shared" ca="1" si="0"/>
        <v>0</v>
      </c>
      <c r="V36" s="211">
        <f t="shared" ca="1" si="1"/>
        <v>0</v>
      </c>
      <c r="X36" s="171">
        <f t="shared" ca="1" si="13"/>
        <v>0</v>
      </c>
      <c r="Y36" s="171">
        <f t="shared" ca="1" si="14"/>
        <v>0</v>
      </c>
      <c r="Z36" s="171">
        <f t="shared" ca="1" si="15"/>
        <v>0</v>
      </c>
    </row>
    <row r="37" spans="1:26">
      <c r="A37" s="5">
        <f t="shared" ca="1" si="2"/>
        <v>2</v>
      </c>
      <c r="B37" s="5">
        <f t="shared" ca="1" si="3"/>
        <v>2</v>
      </c>
      <c r="C37" s="5">
        <f t="shared" ca="1" si="4"/>
        <v>5</v>
      </c>
      <c r="D37" s="6">
        <f t="shared" ca="1" si="5"/>
        <v>7</v>
      </c>
      <c r="E37" s="389" t="str">
        <f t="shared" ca="1" si="8"/>
        <v>Kein BW/IAE</v>
      </c>
      <c r="F37" s="389" t="str">
        <f t="shared" ca="1" si="9"/>
        <v>Kein BW/IAE</v>
      </c>
      <c r="G37" s="332"/>
      <c r="H37" s="597">
        <f t="shared" ca="1" si="6"/>
        <v>0</v>
      </c>
      <c r="I37" s="598"/>
      <c r="J37" s="158" t="str">
        <f t="shared" ca="1" si="10"/>
        <v>BW/KO</v>
      </c>
      <c r="K37" s="158" t="str">
        <f t="shared" ca="1" si="11"/>
        <v>IAE</v>
      </c>
      <c r="L37" s="158" t="str">
        <f t="shared" ca="1" si="12"/>
        <v>Nein</v>
      </c>
      <c r="M37" s="254"/>
      <c r="N37" s="254"/>
      <c r="O37" s="255"/>
      <c r="P37" s="256"/>
      <c r="Q37" s="256"/>
      <c r="R37" s="256"/>
      <c r="S37" s="256"/>
      <c r="T37" s="210">
        <f t="shared" ca="1" si="7"/>
        <v>0</v>
      </c>
      <c r="U37" s="210">
        <f t="shared" ca="1" si="0"/>
        <v>0</v>
      </c>
      <c r="V37" s="211">
        <f t="shared" ca="1" si="1"/>
        <v>0</v>
      </c>
      <c r="X37" s="171">
        <f t="shared" ca="1" si="13"/>
        <v>0</v>
      </c>
      <c r="Y37" s="171">
        <f t="shared" ca="1" si="14"/>
        <v>0</v>
      </c>
      <c r="Z37" s="171">
        <f t="shared" ca="1" si="15"/>
        <v>0</v>
      </c>
    </row>
    <row r="38" spans="1:26">
      <c r="A38" s="5">
        <f t="shared" ca="1" si="2"/>
        <v>2</v>
      </c>
      <c r="B38" s="5">
        <f t="shared" ca="1" si="3"/>
        <v>2</v>
      </c>
      <c r="C38" s="5">
        <f t="shared" ca="1" si="4"/>
        <v>5</v>
      </c>
      <c r="D38" s="6">
        <f t="shared" ca="1" si="5"/>
        <v>8</v>
      </c>
      <c r="E38" s="389" t="str">
        <f t="shared" ca="1" si="8"/>
        <v>Kein BW/IAE</v>
      </c>
      <c r="F38" s="389" t="str">
        <f t="shared" ca="1" si="9"/>
        <v>Kein BW/IAE</v>
      </c>
      <c r="G38" s="332"/>
      <c r="H38" s="597">
        <f t="shared" ca="1" si="6"/>
        <v>0</v>
      </c>
      <c r="I38" s="598"/>
      <c r="J38" s="158" t="str">
        <f t="shared" ca="1" si="10"/>
        <v>BW/KO</v>
      </c>
      <c r="K38" s="158" t="str">
        <f t="shared" ca="1" si="11"/>
        <v>IAE</v>
      </c>
      <c r="L38" s="158" t="str">
        <f t="shared" ca="1" si="12"/>
        <v>Nein</v>
      </c>
      <c r="M38" s="254"/>
      <c r="N38" s="254"/>
      <c r="O38" s="255"/>
      <c r="P38" s="256"/>
      <c r="Q38" s="256"/>
      <c r="R38" s="256"/>
      <c r="S38" s="256"/>
      <c r="T38" s="210">
        <f t="shared" ca="1" si="7"/>
        <v>0</v>
      </c>
      <c r="U38" s="210">
        <f t="shared" ca="1" si="0"/>
        <v>0</v>
      </c>
      <c r="V38" s="211">
        <f t="shared" ca="1" si="1"/>
        <v>0</v>
      </c>
      <c r="X38" s="171">
        <f t="shared" ca="1" si="13"/>
        <v>0</v>
      </c>
      <c r="Y38" s="171">
        <f t="shared" ca="1" si="14"/>
        <v>0</v>
      </c>
      <c r="Z38" s="171">
        <f t="shared" ca="1" si="15"/>
        <v>0</v>
      </c>
    </row>
    <row r="39" spans="1:26">
      <c r="A39" s="5">
        <f t="shared" ca="1" si="2"/>
        <v>2</v>
      </c>
      <c r="B39" s="5">
        <f t="shared" ca="1" si="3"/>
        <v>2</v>
      </c>
      <c r="C39" s="5">
        <f t="shared" ca="1" si="4"/>
        <v>5</v>
      </c>
      <c r="D39" s="6">
        <f t="shared" ca="1" si="5"/>
        <v>9</v>
      </c>
      <c r="E39" s="389" t="str">
        <f t="shared" ca="1" si="8"/>
        <v>Kein BW/IAE</v>
      </c>
      <c r="F39" s="389" t="str">
        <f t="shared" ca="1" si="9"/>
        <v>Kein BW/IAE</v>
      </c>
      <c r="G39" s="332"/>
      <c r="H39" s="597">
        <f t="shared" ca="1" si="6"/>
        <v>0</v>
      </c>
      <c r="I39" s="598"/>
      <c r="J39" s="158" t="str">
        <f t="shared" ca="1" si="10"/>
        <v>BW/KO</v>
      </c>
      <c r="K39" s="158" t="str">
        <f t="shared" ca="1" si="11"/>
        <v>IAE</v>
      </c>
      <c r="L39" s="158" t="str">
        <f t="shared" ca="1" si="12"/>
        <v>Nein</v>
      </c>
      <c r="M39" s="254"/>
      <c r="N39" s="254"/>
      <c r="O39" s="255"/>
      <c r="P39" s="256"/>
      <c r="Q39" s="256"/>
      <c r="R39" s="256"/>
      <c r="S39" s="256"/>
      <c r="T39" s="210">
        <f t="shared" ca="1" si="7"/>
        <v>0</v>
      </c>
      <c r="U39" s="210">
        <f t="shared" ca="1" si="0"/>
        <v>0</v>
      </c>
      <c r="V39" s="211">
        <f t="shared" ca="1" si="1"/>
        <v>0</v>
      </c>
      <c r="X39" s="171">
        <f t="shared" ca="1" si="13"/>
        <v>0</v>
      </c>
      <c r="Y39" s="171">
        <f t="shared" ca="1" si="14"/>
        <v>0</v>
      </c>
      <c r="Z39" s="171">
        <f t="shared" ca="1" si="15"/>
        <v>0</v>
      </c>
    </row>
    <row r="40" spans="1:26">
      <c r="A40" s="5">
        <f t="shared" ca="1" si="2"/>
        <v>2</v>
      </c>
      <c r="B40" s="5">
        <f t="shared" ca="1" si="3"/>
        <v>2</v>
      </c>
      <c r="C40" s="5">
        <f t="shared" ca="1" si="4"/>
        <v>5</v>
      </c>
      <c r="D40" s="6">
        <f t="shared" ca="1" si="5"/>
        <v>10</v>
      </c>
      <c r="E40" s="389" t="str">
        <f t="shared" ca="1" si="8"/>
        <v>Kein BW/IAE</v>
      </c>
      <c r="F40" s="389" t="str">
        <f t="shared" ca="1" si="9"/>
        <v>Kein BW/IAE</v>
      </c>
      <c r="G40" s="332"/>
      <c r="H40" s="597">
        <f t="shared" ca="1" si="6"/>
        <v>0</v>
      </c>
      <c r="I40" s="598"/>
      <c r="J40" s="158" t="str">
        <f t="shared" ca="1" si="10"/>
        <v>BW/KO</v>
      </c>
      <c r="K40" s="158" t="str">
        <f t="shared" ca="1" si="11"/>
        <v>IAE</v>
      </c>
      <c r="L40" s="158" t="str">
        <f t="shared" ca="1" si="12"/>
        <v>Nein</v>
      </c>
      <c r="M40" s="254"/>
      <c r="N40" s="254"/>
      <c r="O40" s="255"/>
      <c r="P40" s="256"/>
      <c r="Q40" s="256"/>
      <c r="R40" s="256"/>
      <c r="S40" s="256"/>
      <c r="T40" s="210">
        <f t="shared" ca="1" si="7"/>
        <v>0</v>
      </c>
      <c r="U40" s="210">
        <f t="shared" ca="1" si="0"/>
        <v>0</v>
      </c>
      <c r="V40" s="211">
        <f t="shared" ca="1" si="1"/>
        <v>0</v>
      </c>
      <c r="X40" s="171">
        <f ca="1">IF(D40=0,"",SUM(O40*P40))</f>
        <v>0</v>
      </c>
      <c r="Y40" s="171">
        <f ca="1">IF(D40=0,"",SUM((Q40*$A$3)*O40))</f>
        <v>0</v>
      </c>
      <c r="Z40" s="171">
        <f ca="1">IF(D40=0,"",SUM((R40*24)+(S40*($A$3-24)))*O40)</f>
        <v>0</v>
      </c>
    </row>
  </sheetData>
  <sheetProtection algorithmName="SHA-512" hashValue="wXllQ2vENck5lKEm7sFUnFDiXMENBvmwuL9xEz9PbPvCXe6K2G97fF7r+10ldK2vr1WZ0TWgxRK46OVkAjzuuw==" saltValue="E7xo2E6EabFdjcg15Xt0Yw==" spinCount="100000" sheet="1" objects="1" scenarios="1" formatColumns="0" formatRows="0" autoFilter="0"/>
  <mergeCells count="48">
    <mergeCell ref="T8:V8"/>
    <mergeCell ref="A9:D10"/>
    <mergeCell ref="E9:F9"/>
    <mergeCell ref="G9:G10"/>
    <mergeCell ref="H9:I9"/>
    <mergeCell ref="M9:M10"/>
    <mergeCell ref="N9:N10"/>
    <mergeCell ref="O9:O10"/>
    <mergeCell ref="P9:P10"/>
    <mergeCell ref="R9:S9"/>
    <mergeCell ref="H10:I10"/>
    <mergeCell ref="H11:I11"/>
    <mergeCell ref="H12:I12"/>
    <mergeCell ref="F4:G4"/>
    <mergeCell ref="A1:B1"/>
    <mergeCell ref="A2:B2"/>
    <mergeCell ref="A3:G3"/>
    <mergeCell ref="F5:G5"/>
    <mergeCell ref="F6:G6"/>
    <mergeCell ref="A8:G8"/>
    <mergeCell ref="H15:I15"/>
    <mergeCell ref="H16:I16"/>
    <mergeCell ref="H20:I20"/>
    <mergeCell ref="H31:I31"/>
    <mergeCell ref="H13:I13"/>
    <mergeCell ref="H14:I14"/>
    <mergeCell ref="H17:I17"/>
    <mergeCell ref="H18:I18"/>
    <mergeCell ref="H19:I19"/>
    <mergeCell ref="H22:I22"/>
    <mergeCell ref="H23:I23"/>
    <mergeCell ref="H28:I28"/>
    <mergeCell ref="H27:I27"/>
    <mergeCell ref="H30:I30"/>
    <mergeCell ref="H21:I21"/>
    <mergeCell ref="H24:I24"/>
    <mergeCell ref="H25:I25"/>
    <mergeCell ref="H26:I26"/>
    <mergeCell ref="H29:I29"/>
    <mergeCell ref="H37:I37"/>
    <mergeCell ref="H38:I38"/>
    <mergeCell ref="H39:I39"/>
    <mergeCell ref="H40:I40"/>
    <mergeCell ref="H32:I32"/>
    <mergeCell ref="H33:I33"/>
    <mergeCell ref="H34:I34"/>
    <mergeCell ref="H35:I35"/>
    <mergeCell ref="H36:I36"/>
  </mergeCells>
  <conditionalFormatting sqref="E24:G24 N24:V25 A11:H12 J11:V12 J15:V15 J24:M24 H24:H25 J18:M18 J19:V23 E20:H23 E15:G15 E18:G19 A29:H40 N13:V14 N16:V18 E26:H28 N15:N16 N19:N25 J26:V40 H13:H19 A13:D28">
    <cfRule type="expression" dxfId="134" priority="556">
      <formula>$D11=""</formula>
    </cfRule>
  </conditionalFormatting>
  <conditionalFormatting sqref="Q11:Q40">
    <cfRule type="expression" dxfId="133" priority="560">
      <formula>$N11&lt;&gt;"Nutzungsgebühr"</formula>
    </cfRule>
  </conditionalFormatting>
  <conditionalFormatting sqref="R11:S40">
    <cfRule type="expression" dxfId="132" priority="559">
      <formula>IF($N11&lt;&gt;"",IF($N11&lt;&gt;"Campuslizenz",IF($N11&lt;&gt;"Einzellizenz",IF($N11&lt;&gt;"Volumenlizenz",IF($N11&lt;&gt;"Hardware","WAHR")))))</formula>
    </cfRule>
  </conditionalFormatting>
  <conditionalFormatting sqref="P11:P40">
    <cfRule type="expression" dxfId="131" priority="558">
      <formula>$N11="Nutzungsgebühr"</formula>
    </cfRule>
  </conditionalFormatting>
  <conditionalFormatting sqref="A11:V40">
    <cfRule type="expression" dxfId="130" priority="557">
      <formula>$D11=0</formula>
    </cfRule>
  </conditionalFormatting>
  <dataValidations count="2">
    <dataValidation type="list" showInputMessage="1" showErrorMessage="1" sqref="J10:L10" xr:uid="{00000000-0002-0000-1500-000000000000}">
      <formula1>#REF!</formula1>
    </dataValidation>
    <dataValidation type="list" allowBlank="1" showInputMessage="1" showErrorMessage="1" sqref="N12:N40" xr:uid="{00000000-0002-0000-1500-000001000000}">
      <formula1>INDIRECT(M12)</formula1>
    </dataValidation>
  </dataValidations>
  <pageMargins left="0.70866141732283472" right="0.70866141732283472" top="0.78740157480314965" bottom="0.78740157480314965" header="0.31496062992125984" footer="0.31496062992125984"/>
  <pageSetup paperSize="9" scale="41" fitToHeight="0" orientation="landscape" r:id="rId1"/>
  <headerFooter>
    <oddFooter>&amp;C&amp;"-,Fett"&amp;10Register: &amp;A | Seite &amp;P von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500-000002000000}">
          <x14:formula1>
            <xm:f>'1.1 AIZ-IVZ'!$AE$107:$AH$107</xm:f>
          </x14:formula1>
          <xm:sqref>M12:M40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025">
    <tabColor theme="5" tint="-0.499984740745262"/>
  </sheetPr>
  <dimension ref="A1:Y300"/>
  <sheetViews>
    <sheetView workbookViewId="0">
      <pane ySplit="10" topLeftCell="A11" activePane="bottomLeft" state="frozen"/>
      <selection pane="bottomLeft" activeCell="A18" sqref="A18"/>
      <selection activeCell="A18" sqref="A18"/>
    </sheetView>
  </sheetViews>
  <sheetFormatPr defaultColWidth="0" defaultRowHeight="15" zeroHeight="1"/>
  <cols>
    <col min="1" max="1" width="5.28515625" customWidth="1"/>
    <col min="2" max="2" width="2.7109375" customWidth="1"/>
    <col min="3" max="3" width="4.140625" customWidth="1"/>
    <col min="4" max="4" width="4.28515625" customWidth="1"/>
    <col min="5" max="5" width="15.42578125" customWidth="1"/>
    <col min="6" max="6" width="71.28515625" customWidth="1"/>
    <col min="7" max="7" width="10" customWidth="1"/>
    <col min="8" max="8" width="10.28515625" customWidth="1"/>
    <col min="9" max="9" width="9.85546875" customWidth="1"/>
    <col min="10" max="10" width="6.28515625" customWidth="1"/>
    <col min="11" max="11" width="9.28515625" customWidth="1"/>
    <col min="12" max="12" width="18.28515625" customWidth="1"/>
    <col min="13" max="13" width="18.140625" customWidth="1"/>
    <col min="14" max="14" width="15.5703125" customWidth="1"/>
    <col min="15" max="15" width="18.42578125" customWidth="1"/>
    <col min="16" max="16" width="16" customWidth="1"/>
    <col min="17" max="17" width="16.140625" customWidth="1"/>
    <col min="18" max="18" width="16.7109375" customWidth="1"/>
    <col min="19" max="19" width="17.7109375" customWidth="1"/>
    <col min="20" max="20" width="18" customWidth="1"/>
    <col min="21" max="21" width="18.28515625" customWidth="1"/>
    <col min="22" max="16384" width="11.42578125" hidden="1"/>
  </cols>
  <sheetData>
    <row r="1" spans="1:25" ht="18.75">
      <c r="A1" s="601" t="str">
        <f>CONCATENATE(2,".0")</f>
        <v>2.0</v>
      </c>
      <c r="B1" s="601"/>
      <c r="C1" s="372" t="str">
        <f>INDEX(Konfig!$A$21:$D$1011,MATCH(A1,Konfig!$A$21:$A$1011,0),2)</f>
        <v>Preiszusammenstellung</v>
      </c>
      <c r="D1" s="372"/>
      <c r="E1" s="372"/>
      <c r="F1" s="372"/>
      <c r="G1" s="372"/>
      <c r="H1" s="372"/>
      <c r="I1" s="372"/>
      <c r="J1" s="372"/>
      <c r="K1" s="372"/>
      <c r="L1" s="372"/>
      <c r="M1" s="372"/>
      <c r="N1" s="372"/>
      <c r="O1" s="372"/>
      <c r="P1" s="372"/>
      <c r="Q1" s="372"/>
      <c r="R1" s="372"/>
      <c r="S1" s="372"/>
      <c r="T1" s="372"/>
      <c r="U1" s="372"/>
      <c r="V1" s="148"/>
      <c r="W1" s="148"/>
      <c r="X1" s="148"/>
      <c r="Y1" s="148"/>
    </row>
    <row r="2" spans="1:25" ht="18.75">
      <c r="A2" s="602" t="str">
        <f>CONCATENATE(2,".",5)</f>
        <v>2.5</v>
      </c>
      <c r="B2" s="602"/>
      <c r="C2" s="373" t="str">
        <f>INDEX(Konfig!$A$21:$D$1011,MATCH(A2,Konfig!$A$21:$A$1011,0),2)</f>
        <v>Preiserläuterung/-Zusammenstellung zu EW/IAE</v>
      </c>
      <c r="D2" s="373"/>
      <c r="E2" s="373"/>
      <c r="F2" s="373"/>
      <c r="G2" s="373"/>
      <c r="H2" s="373"/>
      <c r="I2" s="373"/>
      <c r="J2" s="373"/>
      <c r="K2" s="373"/>
      <c r="L2" s="373"/>
      <c r="M2" s="373"/>
      <c r="N2" s="373"/>
      <c r="O2" s="373"/>
      <c r="P2" s="373"/>
      <c r="Q2" s="373"/>
      <c r="R2" s="373"/>
      <c r="S2" s="373"/>
      <c r="T2" s="373"/>
      <c r="U2" s="373"/>
      <c r="V2" s="148"/>
      <c r="W2" s="148"/>
      <c r="X2" s="148"/>
      <c r="Y2" s="148"/>
    </row>
    <row r="3" spans="1:25" ht="18.75">
      <c r="A3" s="603">
        <f>Konfig!$B$8</f>
        <v>60</v>
      </c>
      <c r="B3" s="603"/>
      <c r="C3" s="603"/>
      <c r="D3" s="603"/>
      <c r="E3" s="603"/>
      <c r="F3" s="603"/>
      <c r="G3" s="238"/>
      <c r="H3" s="214" t="s">
        <v>688</v>
      </c>
      <c r="I3" s="214"/>
      <c r="J3" s="214"/>
      <c r="K3" s="214"/>
      <c r="L3" s="215"/>
      <c r="M3" s="215" t="s">
        <v>689</v>
      </c>
      <c r="N3" s="216">
        <f>$T$9</f>
        <v>0.19</v>
      </c>
      <c r="O3" s="217" t="s">
        <v>690</v>
      </c>
      <c r="P3" s="214" t="s">
        <v>691</v>
      </c>
      <c r="Q3" s="214"/>
      <c r="R3" s="214"/>
      <c r="S3" s="215" t="s">
        <v>689</v>
      </c>
      <c r="T3" s="216">
        <f>$T$9</f>
        <v>0.19</v>
      </c>
      <c r="U3" s="216" t="s">
        <v>690</v>
      </c>
      <c r="V3" s="148"/>
      <c r="W3" s="148"/>
      <c r="X3" s="148"/>
      <c r="Y3" s="148"/>
    </row>
    <row r="4" spans="1:25">
      <c r="A4" s="178" t="str">
        <f>"Gesamtsumme brutto (USt. " &amp; T9*100 &amp; "%):"</f>
        <v>Gesamtsumme brutto (USt. 19%):</v>
      </c>
      <c r="B4" s="178"/>
      <c r="C4" s="178"/>
      <c r="D4" s="178"/>
      <c r="E4" s="178"/>
      <c r="F4" s="599">
        <f ca="1">SUM(F5:F6)</f>
        <v>0</v>
      </c>
      <c r="G4" s="600"/>
      <c r="H4" s="245" t="s">
        <v>669</v>
      </c>
      <c r="I4" s="218"/>
      <c r="J4" s="218"/>
      <c r="K4" s="239"/>
      <c r="L4" s="220"/>
      <c r="M4" s="220">
        <f>SUMIFS($W$11:$W$300,$M$11:$M$300,'1.1 AIZ-IVZ'!$AE$108)+SUMIFS($W$11:$W$300,$M$11:$M$300,'1.1 AIZ-IVZ'!$AE$109)+SUMIFS($W$11:$W$300,$M$11:$M$300,'1.1 AIZ-IVZ'!$AE$110)+SUMIFS($W$11:$W$300,$M$11:$M$300,'1.1 AIZ-IVZ'!$AE$112)</f>
        <v>0</v>
      </c>
      <c r="N4" s="220">
        <f>M4*$T$9</f>
        <v>0</v>
      </c>
      <c r="O4" s="221">
        <f>SUM(M4:N4)</f>
        <v>0</v>
      </c>
      <c r="P4" s="246" t="s">
        <v>670</v>
      </c>
      <c r="Q4" s="240"/>
      <c r="R4" s="220"/>
      <c r="S4" s="220">
        <f>$X$10</f>
        <v>0</v>
      </c>
      <c r="T4" s="220">
        <f>$S4*$T9</f>
        <v>0</v>
      </c>
      <c r="U4" s="220">
        <f>SUM($S4:$T4)</f>
        <v>0</v>
      </c>
      <c r="V4" s="148"/>
      <c r="W4" s="148"/>
      <c r="X4" s="148"/>
      <c r="Y4" s="148"/>
    </row>
    <row r="5" spans="1:25">
      <c r="A5" s="178" t="str">
        <f>"Umsatzsteuer (" &amp; T9*100 &amp; "%):"</f>
        <v>Umsatzsteuer (19%):</v>
      </c>
      <c r="B5" s="178"/>
      <c r="C5" s="178"/>
      <c r="D5" s="178"/>
      <c r="E5" s="178"/>
      <c r="F5" s="599">
        <f ca="1">$T$10</f>
        <v>0</v>
      </c>
      <c r="G5" s="600"/>
      <c r="H5" s="218" t="s">
        <v>671</v>
      </c>
      <c r="I5" s="218"/>
      <c r="J5" s="218"/>
      <c r="K5" s="239"/>
      <c r="L5" s="220"/>
      <c r="M5" s="220">
        <f>SUMIFS($W$11:$W$300,$M$11:$M$300,Sonstiges[Sonstiges])</f>
        <v>0</v>
      </c>
      <c r="N5" s="220">
        <f>M5*$T$9</f>
        <v>0</v>
      </c>
      <c r="O5" s="221">
        <f>SUM(M5:N5)</f>
        <v>0</v>
      </c>
      <c r="P5" s="219" t="s">
        <v>672</v>
      </c>
      <c r="Q5" s="240"/>
      <c r="R5" s="220"/>
      <c r="S5" s="220">
        <f>$Y$10</f>
        <v>0</v>
      </c>
      <c r="T5" s="220">
        <f>$S5*$T$9</f>
        <v>0</v>
      </c>
      <c r="U5" s="220">
        <f>SUM($S5:$T5)</f>
        <v>0</v>
      </c>
      <c r="V5" s="148"/>
      <c r="W5" s="241"/>
      <c r="X5" s="148"/>
      <c r="Y5" s="148"/>
    </row>
    <row r="6" spans="1:25">
      <c r="A6" s="198" t="s">
        <v>668</v>
      </c>
      <c r="B6" s="222"/>
      <c r="C6" s="222"/>
      <c r="D6" s="222"/>
      <c r="E6" s="222"/>
      <c r="F6" s="599">
        <f ca="1">$S$10</f>
        <v>0</v>
      </c>
      <c r="G6" s="600"/>
      <c r="H6" s="258" t="s">
        <v>673</v>
      </c>
      <c r="I6" s="258"/>
      <c r="J6" s="258"/>
      <c r="K6" s="242"/>
      <c r="L6" s="192"/>
      <c r="M6" s="192">
        <f>SUMIFS($W$11:$W$300,$M$11:$M$300,'1.1 AIZ-IVZ'!$AF$108)+SUMIFS($W$11:$W$300,$M$11:$M$300,'1.1 AIZ-IVZ'!$AF$109)+SUMIFS($W$11:$W$300,$M$11:$M$300,'1.1 AIZ-IVZ'!$AF$110)</f>
        <v>0</v>
      </c>
      <c r="N6" s="220">
        <f>M6*$T$9</f>
        <v>0</v>
      </c>
      <c r="O6" s="221">
        <f>SUM(M6:N6)</f>
        <v>0</v>
      </c>
      <c r="P6" s="190"/>
      <c r="Q6" s="190"/>
      <c r="R6" s="190"/>
      <c r="S6" s="190"/>
      <c r="T6" s="190"/>
      <c r="U6" s="190"/>
      <c r="V6" s="148"/>
      <c r="W6" s="1"/>
      <c r="X6" s="148"/>
      <c r="Y6" s="148"/>
    </row>
    <row r="7" spans="1:25">
      <c r="A7" s="223" t="s">
        <v>727</v>
      </c>
      <c r="B7" s="223" t="s">
        <v>695</v>
      </c>
      <c r="C7" s="198"/>
      <c r="D7" s="198"/>
      <c r="E7" s="198"/>
      <c r="F7" s="222"/>
      <c r="G7" s="243" t="s">
        <v>728</v>
      </c>
      <c r="H7" s="258" t="s">
        <v>674</v>
      </c>
      <c r="I7" s="258"/>
      <c r="J7" s="258"/>
      <c r="K7" s="244"/>
      <c r="L7" s="192"/>
      <c r="M7" s="192">
        <f>SUMIFS($W$11:$W$300,$M$11:$M$300,'1.1 AIZ-IVZ'!$AG$108)+SUMIFS($W$11:$W$300,$M$11:$M$300,'1.1 AIZ-IVZ'!$AG$109)+SUMIFS($W$11:$W$300,$M$11:$M$300,'1.1 AIZ-IVZ'!$AG$110)</f>
        <v>0</v>
      </c>
      <c r="N7" s="220">
        <f>M7*$T$9</f>
        <v>0</v>
      </c>
      <c r="O7" s="221">
        <f>SUM(M7:N7)</f>
        <v>0</v>
      </c>
      <c r="P7" s="190"/>
      <c r="Q7" s="190"/>
      <c r="R7" s="190"/>
      <c r="S7" s="190"/>
      <c r="T7" s="190"/>
      <c r="U7" s="190"/>
      <c r="V7" s="148"/>
      <c r="W7" s="1"/>
      <c r="X7" s="148"/>
      <c r="Y7" s="148"/>
    </row>
    <row r="8" spans="1:25">
      <c r="A8" s="617" t="str">
        <f>HYPERLINK("#"&amp;"'1.3 AIZ-BAV'!A1","Link zu Bearbeitungsvorgaben / Ausfüllhinweise")</f>
        <v>Link zu Bearbeitungsvorgaben / Ausfüllhinweise</v>
      </c>
      <c r="B8" s="617"/>
      <c r="C8" s="617"/>
      <c r="D8" s="617"/>
      <c r="E8" s="617"/>
      <c r="F8" s="617"/>
      <c r="G8" s="224"/>
      <c r="H8" s="225"/>
      <c r="I8" s="225"/>
      <c r="J8" s="225"/>
      <c r="K8" s="225"/>
      <c r="L8" s="225"/>
      <c r="M8" s="225"/>
      <c r="N8" s="225"/>
      <c r="O8" s="225"/>
      <c r="P8" s="225"/>
      <c r="Q8" s="225"/>
      <c r="R8" s="225"/>
      <c r="S8" s="618" t="str">
        <f>HYPERLINK("#"&amp;"'1.1 AIZ-IVZ'!A1","Link zu Inhaltsverzeichnis")</f>
        <v>Link zu Inhaltsverzeichnis</v>
      </c>
      <c r="T8" s="618"/>
      <c r="U8" s="618"/>
      <c r="V8" s="1"/>
      <c r="W8" s="148"/>
      <c r="X8" s="1"/>
      <c r="Y8" s="1"/>
    </row>
    <row r="9" spans="1:25" ht="30">
      <c r="A9" s="607" t="s">
        <v>569</v>
      </c>
      <c r="B9" s="607"/>
      <c r="C9" s="607"/>
      <c r="D9" s="608"/>
      <c r="E9" s="613" t="s">
        <v>680</v>
      </c>
      <c r="F9" s="619" t="s">
        <v>343</v>
      </c>
      <c r="G9" s="611" t="s">
        <v>645</v>
      </c>
      <c r="H9" s="612"/>
      <c r="I9" s="226" t="str">
        <f ca="1">'1.1 AIZ-IVZ'!P109</f>
        <v/>
      </c>
      <c r="J9" s="226" t="str">
        <f ca="1">'1.1 AIZ-IVZ'!O109</f>
        <v/>
      </c>
      <c r="K9" s="227" t="str">
        <f ca="1">'1.1 AIZ-IVZ'!N109</f>
        <v/>
      </c>
      <c r="L9" s="613" t="s">
        <v>699</v>
      </c>
      <c r="M9" s="613" t="s">
        <v>700</v>
      </c>
      <c r="N9" s="613" t="s">
        <v>701</v>
      </c>
      <c r="O9" s="613" t="s">
        <v>702</v>
      </c>
      <c r="P9" s="228" t="s">
        <v>703</v>
      </c>
      <c r="Q9" s="611" t="s">
        <v>704</v>
      </c>
      <c r="R9" s="612"/>
      <c r="S9" s="228" t="s">
        <v>681</v>
      </c>
      <c r="T9" s="229">
        <f>Konfig!$B$11</f>
        <v>0.19</v>
      </c>
      <c r="U9" s="230" t="s">
        <v>682</v>
      </c>
      <c r="V9" s="148"/>
      <c r="W9" s="148" t="s">
        <v>705</v>
      </c>
      <c r="X9" s="148" t="s">
        <v>428</v>
      </c>
      <c r="Y9" s="148" t="s">
        <v>239</v>
      </c>
    </row>
    <row r="10" spans="1:25">
      <c r="A10" s="609"/>
      <c r="B10" s="609"/>
      <c r="C10" s="609"/>
      <c r="D10" s="610"/>
      <c r="E10" s="614"/>
      <c r="F10" s="620"/>
      <c r="G10" s="611">
        <f ca="1">'1.1 AIZ-IVZ'!$X$108</f>
        <v>0</v>
      </c>
      <c r="H10" s="612"/>
      <c r="I10" s="226" t="s">
        <v>354</v>
      </c>
      <c r="J10" s="226" t="s">
        <v>420</v>
      </c>
      <c r="K10" s="226" t="s">
        <v>34</v>
      </c>
      <c r="L10" s="614"/>
      <c r="M10" s="614"/>
      <c r="N10" s="614"/>
      <c r="O10" s="614"/>
      <c r="P10" s="231">
        <f>$A$3</f>
        <v>60</v>
      </c>
      <c r="Q10" s="228" t="s">
        <v>708</v>
      </c>
      <c r="R10" s="232">
        <f>$A$3</f>
        <v>60</v>
      </c>
      <c r="S10" s="233">
        <f ca="1">SUMIFS(S:S,$D:$D,"=0",$D:$D,"&lt;&gt;ISTLEER")</f>
        <v>0</v>
      </c>
      <c r="T10" s="233">
        <f ca="1">SUMIFS(T:T,$D:$D,"=0",$D:$D,"&lt;&gt;ISTLEER")</f>
        <v>0</v>
      </c>
      <c r="U10" s="234">
        <f ca="1">SUMIFS(U:U,$D:$D,"=0",$D:$D,"&lt;&gt;ISTLEER")</f>
        <v>0</v>
      </c>
      <c r="V10" s="148"/>
      <c r="W10" s="171">
        <f>SUM(W12:W300)</f>
        <v>0</v>
      </c>
      <c r="X10" s="171">
        <f>SUM(X12:X300)</f>
        <v>0</v>
      </c>
      <c r="Y10" s="171">
        <f>SUM(Y12:Y300)</f>
        <v>0</v>
      </c>
    </row>
    <row r="11" spans="1:25">
      <c r="A11" s="5" t="str">
        <f ca="1">IF(D11="","",2)</f>
        <v/>
      </c>
      <c r="B11" s="5" t="str">
        <f ca="1">IF(D11="","",5)</f>
        <v/>
      </c>
      <c r="C11" s="5" t="str">
        <f ca="1">IF(D11="","",1)</f>
        <v/>
      </c>
      <c r="D11" s="412" t="str">
        <f ca="1">IF('1.1 AIZ-IVZ'!$Y$108=0,"",0)</f>
        <v/>
      </c>
      <c r="E11" s="235" t="str">
        <f ca="1">IF(D11="","",INDEX('1.1 AIZ-IVZ'!$B$109:$B$228,MATCH($C11,'1.1 AIZ-IVZ'!$Y$109:$Y$1097,0)))</f>
        <v/>
      </c>
      <c r="F11" s="213" t="str" cm="1">
        <f t="array" aca="1" ref="F11" ca="1">IF(D11="","",IF(D11=0,INDEX('1.1 AIZ-IVZ'!$B$109:$C$1097,MATCH($E11,'1.1 AIZ-IVZ'!$B$109:$B$1097,0),2),INDEX(INDIRECT("'"&amp;E11&amp;"'!$F$12:$F$512"),SMALL(IF((INDIRECT("'"&amp;E11&amp;"'!$J$12:$J$512")="EW")*(INDIRECT("'"&amp;E11&amp;"'!$N$12:$N$512")="IAE"),ROW($1:$500)),'2.5 PZS-EWI'!G11))))</f>
        <v/>
      </c>
      <c r="G11" s="236" t="str">
        <f ca="1">IF($D11="","",IF($D11=0,INDEX('1.1 AIZ-IVZ'!$X$109:$X$1097,MATCH($C11,'1.1 AIZ-IVZ'!$Y$109:$Y$1097,0),1)))</f>
        <v/>
      </c>
      <c r="H11" s="235" t="str">
        <f ca="1">IF($D11="","",IF($D11=0,INDEX('1.1 AIZ-IVZ'!$X$109:$X$1097,MATCH($C11,'1.1 AIZ-IVZ'!$Y$109:$Y$1097,0),1)))</f>
        <v/>
      </c>
      <c r="I11" s="413" t="str">
        <f ca="1">IF(INDIRECT("S(-8)",FALSE)="","",INDIRECT("Z(-1)",FALSE))</f>
        <v/>
      </c>
      <c r="J11" s="413" t="str">
        <f ca="1">IF(INDIRECT("S(-9)",FALSE)="","",INDIRECT("Z(-1)",FALSE))</f>
        <v/>
      </c>
      <c r="K11" s="413" t="str">
        <f ca="1">IF(INDIRECT("S(-10)",FALSE)="","",INDIRECT("Z(-1)",FALSE))</f>
        <v/>
      </c>
      <c r="L11" s="257"/>
      <c r="M11" s="257"/>
      <c r="N11" s="257"/>
      <c r="O11" s="257"/>
      <c r="P11" s="257"/>
      <c r="Q11" s="257"/>
      <c r="R11" s="257"/>
      <c r="S11" s="210" t="str">
        <f ca="1">IF($D11="","",IF($D11=0,SUMIFS(S:S,C:C,$C11,D:D,"&gt;0"),SUM((O11)+(P11*$A$3)+(Q11*24)+(R11*($A$3-24)))*N11))</f>
        <v/>
      </c>
      <c r="T11" s="210" t="str">
        <f ca="1">IF($D11="","",IF($D11=0,SUMIFS(T:T,C:C,$C11,D:D,"&gt;0"),(S11*$T$9)))</f>
        <v/>
      </c>
      <c r="U11" s="211" t="str">
        <f ca="1">IF($D11="","",IF($D11=0,SUMIFS(U:U,C:C,$C11,D:D,"&gt;0"),SUM(S11+T11)))</f>
        <v/>
      </c>
      <c r="V11" s="148"/>
      <c r="W11" s="148"/>
      <c r="X11" s="148"/>
      <c r="Y11" s="148"/>
    </row>
    <row r="12" spans="1:25">
      <c r="A12" s="5" t="str">
        <f ca="1">IF($D12="","",$A11)</f>
        <v/>
      </c>
      <c r="B12" s="5" t="str">
        <f ca="1">IF($D12="","",$B11)</f>
        <v/>
      </c>
      <c r="C12" s="5" t="str">
        <f ca="1">IF(D12="","",IF(D12=0,C11+1,IF(D12&lt;H12+1,C11)))</f>
        <v/>
      </c>
      <c r="D12" s="6" t="str">
        <f ca="1">IF($D11="","",IF(COUNTIF($D$11:D11,"&gt;0")=$G$10,"",IF($D11=0,$D11+1,IF($G11&lt;$H11,$D11+1,0))))</f>
        <v/>
      </c>
      <c r="E12" s="235" t="str">
        <f ca="1">IF(D12="","",INDEX('1.1 AIZ-IVZ'!$B$109:$B$228,MATCH($C12,'1.1 AIZ-IVZ'!$Y$109:$Y$1097,0)))</f>
        <v/>
      </c>
      <c r="F12" s="213" t="str" cm="1">
        <f t="array" aca="1" ref="F12" ca="1">IF(D12="","",IF(D12=0,INDEX('1.1 AIZ-IVZ'!$B$109:$C$1097,MATCH($E12,'1.1 AIZ-IVZ'!$B$109:$B$1097,0),2),INDEX(INDIRECT("'"&amp;E12&amp;"'!$F$12:$F$512"),SMALL(IF((INDIRECT("'"&amp;E12&amp;"'!$J$12:$J$512")="EW")*(INDIRECT("'"&amp;E12&amp;"'!$N$12:$N$512")="IAE"),ROW($1:$500)),'2.5 PZS-EWI'!G12))))</f>
        <v/>
      </c>
      <c r="G12" s="236" t="str">
        <f ca="1">IF($D12="","",IF($D12=0,INDEX('1.1 AIZ-IVZ'!$X$109:$X$1097,MATCH($C12,'1.1 AIZ-IVZ'!$Y$109:$Y$1097,0),1),$D12))</f>
        <v/>
      </c>
      <c r="H12" s="235" t="str">
        <f ca="1">IF($D12="","",IF($D12=0,INDEX('1.1 AIZ-IVZ'!$X$109:$X$1097,MATCH($C12,'1.1 AIZ-IVZ'!$Y$109:$Y$1097,0),1),H11))</f>
        <v/>
      </c>
      <c r="I12" s="158" t="str">
        <f ca="1">IF(INDIRECT("S(-8)",FALSE)="","",INDIRECT("Z(-1)",FALSE))</f>
        <v/>
      </c>
      <c r="J12" s="158" t="str">
        <f ca="1">IF(INDIRECT("S(-9)",FALSE)="","",INDIRECT("Z(-1)",FALSE))</f>
        <v/>
      </c>
      <c r="K12" s="158" t="str">
        <f ca="1">IF(INDIRECT("S(-10)",FALSE)="","",INDIRECT("Z(-1)",FALSE))</f>
        <v/>
      </c>
      <c r="L12" s="254"/>
      <c r="M12" s="254"/>
      <c r="N12" s="255"/>
      <c r="O12" s="256"/>
      <c r="P12" s="256"/>
      <c r="Q12" s="256"/>
      <c r="R12" s="256"/>
      <c r="S12" s="210" t="str">
        <f ca="1">IF($D12="","",IF($D12=0,SUMIFS(S:S,C:C,$C12,D:D,"&gt;0"),SUM((O12)+(P12*$A$3)+(Q12*24)+(R12*($A$3-24)))*N12))</f>
        <v/>
      </c>
      <c r="T12" s="210" t="str">
        <f ca="1">IF($D12="","",IF($D12=0,SUMIFS(T:T,C:C,$C12,D:D,"&gt;0"),(S12*$T$9)))</f>
        <v/>
      </c>
      <c r="U12" s="211" t="str">
        <f ca="1">IF($D12="","",IF($D12=0,SUMIFS(U:U,C:C,$C12,D:D,"&gt;0"),SUM(S12+T12)))</f>
        <v/>
      </c>
      <c r="V12" s="148" t="str">
        <f ca="1">IF(INDIRECT("Z(-1)",FALSE)="","",IF(INDIRECT("Z(-1)",FALSE)=INDIRECT(ADDRESS(ROW(INDIRECT("Z"&amp;"S",FALSE))-INDIRECT("Z(-1)",FALSE)-1,7,4)),IF(COUNTIFS($D$11:D11,0)='1.1 AIZ-IVZ'!$M$108,"",0),INDIRECT("Z(-1)",FALSE)+1))</f>
        <v/>
      </c>
      <c r="W12" s="171">
        <f>SUM(N12*O12)</f>
        <v>0</v>
      </c>
      <c r="X12" s="171">
        <f t="shared" ref="X12:X33" si="0">SUM((P12*$A$3)*N12)</f>
        <v>0</v>
      </c>
      <c r="Y12" s="171">
        <f t="shared" ref="Y12:Y33" si="1">SUM((Q12*24)+(R12*($A$3-24)))*N12</f>
        <v>0</v>
      </c>
    </row>
    <row r="13" spans="1:25">
      <c r="A13" s="5" t="str">
        <f t="shared" ref="A13:A76" ca="1" si="2">IF($D13="","",$A12)</f>
        <v/>
      </c>
      <c r="B13" s="5" t="str">
        <f t="shared" ref="B13:B76" ca="1" si="3">IF($D13="","",$B12)</f>
        <v/>
      </c>
      <c r="C13" s="5" t="str">
        <f t="shared" ref="C13:C76" ca="1" si="4">IF(D13="","",IF(D13=0,C12+1,IF(D13&lt;H13+1,C12)))</f>
        <v/>
      </c>
      <c r="D13" s="6" t="str">
        <f ca="1">IF($D12="","",IF(COUNTIF($D$11:D12,"&gt;0")=$G$10,"",IF($D12=0,$D12+1,IF($G12&lt;$H12,$D12+1,0))))</f>
        <v/>
      </c>
      <c r="E13" s="235" t="str">
        <f ca="1">IF(D13="","",INDEX('1.1 AIZ-IVZ'!$B$109:$B$228,MATCH($C13,'1.1 AIZ-IVZ'!$Y$109:$Y$1097,0)))</f>
        <v/>
      </c>
      <c r="F13" s="213" t="str" cm="1">
        <f t="array" aca="1" ref="F13" ca="1">IF(D13="","",IF(D13=0,INDEX('1.1 AIZ-IVZ'!$B$109:$C$1097,MATCH($E13,'1.1 AIZ-IVZ'!$B$109:$B$1097,0),2),INDEX(INDIRECT("'"&amp;E13&amp;"'!$F$12:$F$512"),SMALL(IF((INDIRECT("'"&amp;E13&amp;"'!$J$12:$J$512")="EW")*(INDIRECT("'"&amp;E13&amp;"'!$N$12:$N$512")="IAE"),ROW($1:$500)),'2.5 PZS-EWI'!G13))))</f>
        <v/>
      </c>
      <c r="G13" s="236" t="str">
        <f ca="1">IF($D13="","",IF($D13=0,INDEX('1.1 AIZ-IVZ'!$X$109:$X$1097,MATCH($C13,'1.1 AIZ-IVZ'!$Y$109:$Y$1097,0),1),$D13))</f>
        <v/>
      </c>
      <c r="H13" s="235" t="str">
        <f ca="1">IF($D13="","",IF($D13=0,INDEX('1.1 AIZ-IVZ'!$X$109:$X$1097,MATCH($C13,'1.1 AIZ-IVZ'!$Y$109:$Y$1097,0),1),H12))</f>
        <v/>
      </c>
      <c r="I13" s="158" t="str">
        <f t="shared" ref="I13:I76" ca="1" si="5">IF(INDIRECT("S(-8)",FALSE)="","",INDIRECT("Z(-1)",FALSE))</f>
        <v/>
      </c>
      <c r="J13" s="158" t="str">
        <f t="shared" ref="J13:J76" ca="1" si="6">IF(INDIRECT("S(-9)",FALSE)="","",INDIRECT("Z(-1)",FALSE))</f>
        <v/>
      </c>
      <c r="K13" s="158" t="str">
        <f t="shared" ref="K13:K76" ca="1" si="7">IF(INDIRECT("S(-10)",FALSE)="","",INDIRECT("Z(-1)",FALSE))</f>
        <v/>
      </c>
      <c r="L13" s="254"/>
      <c r="M13" s="254"/>
      <c r="N13" s="255"/>
      <c r="O13" s="256"/>
      <c r="P13" s="256"/>
      <c r="Q13" s="256"/>
      <c r="R13" s="256"/>
      <c r="S13" s="210" t="str">
        <f ca="1">IF($D13="","",IF($D13=0,SUMIFS(S:S,C:C,$C13,D:D,"&gt;0"),SUM((O13)+(P13*$A$3)+(Q13*24)+(R13*($A$3-24)))*N13))</f>
        <v/>
      </c>
      <c r="T13" s="210" t="str">
        <f ca="1">IF($D13="","",IF($D13=0,SUMIFS(T:T,C:C,$C13,D:D,"&gt;0"),(S13*$T$9)))</f>
        <v/>
      </c>
      <c r="U13" s="211" t="str">
        <f ca="1">IF($D13="","",IF($D13=0,SUMIFS(U:U,C:C,$C13,D:D,"&gt;0"),SUM(S13+T13)))</f>
        <v/>
      </c>
      <c r="V13" s="148"/>
      <c r="W13" s="171">
        <f t="shared" ref="W13:W33" si="8">SUM(N13*O13)</f>
        <v>0</v>
      </c>
      <c r="X13" s="171">
        <f t="shared" si="0"/>
        <v>0</v>
      </c>
      <c r="Y13" s="171">
        <f t="shared" si="1"/>
        <v>0</v>
      </c>
    </row>
    <row r="14" spans="1:25">
      <c r="A14" s="5" t="str">
        <f t="shared" ca="1" si="2"/>
        <v/>
      </c>
      <c r="B14" s="5" t="str">
        <f t="shared" ca="1" si="3"/>
        <v/>
      </c>
      <c r="C14" s="5" t="str">
        <f t="shared" ca="1" si="4"/>
        <v/>
      </c>
      <c r="D14" s="6" t="str">
        <f ca="1">IF($D13="","",IF(COUNTIF($D$11:D13,"&gt;0")=$G$10,"",IF($D13=0,$D13+1,IF($G13&lt;$H13,$D13+1,0))))</f>
        <v/>
      </c>
      <c r="E14" s="235" t="str">
        <f ca="1">IF(D14="","",INDEX('1.1 AIZ-IVZ'!$B$109:$B$228,MATCH($C14,'1.1 AIZ-IVZ'!$Y$109:$Y$1097,0)))</f>
        <v/>
      </c>
      <c r="F14" s="213" t="str" cm="1">
        <f t="array" aca="1" ref="F14" ca="1">IF(D14="","",IF(D14=0,INDEX('1.1 AIZ-IVZ'!$B$109:$C$1097,MATCH($E14,'1.1 AIZ-IVZ'!$B$109:$B$1097,0),2),INDEX(INDIRECT("'"&amp;E14&amp;"'!$F$12:$F$512"),SMALL(IF((INDIRECT("'"&amp;E14&amp;"'!$J$12:$J$512")="EW")*(INDIRECT("'"&amp;E14&amp;"'!$N$12:$N$512")="IAE"),ROW($1:$500)),'2.5 PZS-EWI'!G14))))</f>
        <v/>
      </c>
      <c r="G14" s="236" t="str">
        <f ca="1">IF($D14="","",IF($D14=0,INDEX('1.1 AIZ-IVZ'!$X$109:$X$1097,MATCH($C14,'1.1 AIZ-IVZ'!$Y$109:$Y$1097,0),1),$D14))</f>
        <v/>
      </c>
      <c r="H14" s="235" t="str">
        <f ca="1">IF($D14="","",IF($D14=0,INDEX('1.1 AIZ-IVZ'!$X$109:$X$1097,MATCH($C14,'1.1 AIZ-IVZ'!$Y$109:$Y$1097,0),1),H13))</f>
        <v/>
      </c>
      <c r="I14" s="158" t="str">
        <f t="shared" ca="1" si="5"/>
        <v/>
      </c>
      <c r="J14" s="158" t="str">
        <f t="shared" ca="1" si="6"/>
        <v/>
      </c>
      <c r="K14" s="158" t="str">
        <f t="shared" ca="1" si="7"/>
        <v/>
      </c>
      <c r="L14" s="254"/>
      <c r="M14" s="254"/>
      <c r="N14" s="255"/>
      <c r="O14" s="256"/>
      <c r="P14" s="256"/>
      <c r="Q14" s="256"/>
      <c r="R14" s="256"/>
      <c r="S14" s="210" t="str">
        <f t="shared" ref="S14:S77" ca="1" si="9">IF($D14="","",IF($D14=0,SUMIFS(S:S,C:C,$C14,D:D,"&gt;0"),SUM((O14)+(P14*$A$3)+(Q14*24)+(R14*($A$3-24)))*N14))</f>
        <v/>
      </c>
      <c r="T14" s="210" t="str">
        <f t="shared" ref="T14:T77" ca="1" si="10">IF($D14="","",IF($D14=0,SUMIFS(T:T,C:C,$C14,D:D,"&gt;0"),(S14*$T$9)))</f>
        <v/>
      </c>
      <c r="U14" s="211" t="str">
        <f t="shared" ref="U14:U77" ca="1" si="11">IF($D14="","",IF($D14=0,SUMIFS(U:U,C:C,$C14,D:D,"&gt;0"),SUM(S14+T14)))</f>
        <v/>
      </c>
      <c r="V14" s="148"/>
      <c r="W14" s="171">
        <f t="shared" si="8"/>
        <v>0</v>
      </c>
      <c r="X14" s="171">
        <f t="shared" si="0"/>
        <v>0</v>
      </c>
      <c r="Y14" s="171">
        <f t="shared" si="1"/>
        <v>0</v>
      </c>
    </row>
    <row r="15" spans="1:25">
      <c r="A15" s="5" t="str">
        <f t="shared" ca="1" si="2"/>
        <v/>
      </c>
      <c r="B15" s="5" t="str">
        <f t="shared" ca="1" si="3"/>
        <v/>
      </c>
      <c r="C15" s="5" t="str">
        <f t="shared" ca="1" si="4"/>
        <v/>
      </c>
      <c r="D15" s="6" t="str">
        <f ca="1">IF($D14="","",IF(COUNTIF($D$11:D14,"&gt;0")=$G$10,"",IF($D14=0,$D14+1,IF($G14&lt;$H14,$D14+1,0))))</f>
        <v/>
      </c>
      <c r="E15" s="235" t="str">
        <f ca="1">IF(D15="","",INDEX('1.1 AIZ-IVZ'!$B$109:$B$228,MATCH($C15,'1.1 AIZ-IVZ'!$Y$109:$Y$1097,0)))</f>
        <v/>
      </c>
      <c r="F15" s="213" t="str" cm="1">
        <f t="array" aca="1" ref="F15" ca="1">IF(D15="","",IF(D15=0,INDEX('1.1 AIZ-IVZ'!$B$109:$C$1097,MATCH($E15,'1.1 AIZ-IVZ'!$B$109:$B$1097,0),2),INDEX(INDIRECT("'"&amp;E15&amp;"'!$F$12:$F$512"),SMALL(IF((INDIRECT("'"&amp;E15&amp;"'!$J$12:$J$512")="EW")*(INDIRECT("'"&amp;E15&amp;"'!$N$12:$N$512")="IAE"),ROW($1:$500)),'2.5 PZS-EWI'!G15))))</f>
        <v/>
      </c>
      <c r="G15" s="236" t="str">
        <f ca="1">IF($D15="","",IF($D15=0,INDEX('1.1 AIZ-IVZ'!$X$109:$X$1097,MATCH($C15,'1.1 AIZ-IVZ'!$Y$109:$Y$1097,0),1),$D15))</f>
        <v/>
      </c>
      <c r="H15" s="235" t="str">
        <f ca="1">IF($D15="","",IF($D15=0,INDEX('1.1 AIZ-IVZ'!$X$109:$X$1097,MATCH($C15,'1.1 AIZ-IVZ'!$Y$109:$Y$1097,0),1),H14))</f>
        <v/>
      </c>
      <c r="I15" s="158" t="str">
        <f t="shared" ca="1" si="5"/>
        <v/>
      </c>
      <c r="J15" s="158" t="str">
        <f t="shared" ca="1" si="6"/>
        <v/>
      </c>
      <c r="K15" s="158" t="str">
        <f t="shared" ca="1" si="7"/>
        <v/>
      </c>
      <c r="L15" s="254"/>
      <c r="M15" s="254"/>
      <c r="N15" s="255"/>
      <c r="O15" s="256"/>
      <c r="P15" s="256"/>
      <c r="Q15" s="256"/>
      <c r="R15" s="256"/>
      <c r="S15" s="210" t="str">
        <f t="shared" ca="1" si="9"/>
        <v/>
      </c>
      <c r="T15" s="210" t="str">
        <f t="shared" ca="1" si="10"/>
        <v/>
      </c>
      <c r="U15" s="211" t="str">
        <f t="shared" ca="1" si="11"/>
        <v/>
      </c>
      <c r="V15" s="148"/>
      <c r="W15" s="171">
        <f t="shared" si="8"/>
        <v>0</v>
      </c>
      <c r="X15" s="171">
        <f t="shared" si="0"/>
        <v>0</v>
      </c>
      <c r="Y15" s="171">
        <f t="shared" si="1"/>
        <v>0</v>
      </c>
    </row>
    <row r="16" spans="1:25">
      <c r="A16" s="5" t="str">
        <f t="shared" ca="1" si="2"/>
        <v/>
      </c>
      <c r="B16" s="5" t="str">
        <f t="shared" ca="1" si="3"/>
        <v/>
      </c>
      <c r="C16" s="5" t="str">
        <f t="shared" ca="1" si="4"/>
        <v/>
      </c>
      <c r="D16" s="6" t="str">
        <f ca="1">IF($D15="","",IF(COUNTIF($D$11:D15,"&gt;0")=$G$10,"",IF($D15=0,$D15+1,IF($G15&lt;$H15,$D15+1,0))))</f>
        <v/>
      </c>
      <c r="E16" s="235" t="str">
        <f ca="1">IF(D16="","",INDEX('1.1 AIZ-IVZ'!$B$109:$B$228,MATCH($C16,'1.1 AIZ-IVZ'!$Y$109:$Y$1097,0)))</f>
        <v/>
      </c>
      <c r="F16" s="213" t="str" cm="1">
        <f t="array" aca="1" ref="F16" ca="1">IF(D16="","",IF(D16=0,INDEX('1.1 AIZ-IVZ'!$B$109:$C$1097,MATCH($E16,'1.1 AIZ-IVZ'!$B$109:$B$1097,0),2),INDEX(INDIRECT("'"&amp;E16&amp;"'!$F$12:$F$512"),SMALL(IF((INDIRECT("'"&amp;E16&amp;"'!$J$12:$J$512")="EW")*(INDIRECT("'"&amp;E16&amp;"'!$N$12:$N$512")="IAE"),ROW($1:$500)),'2.5 PZS-EWI'!G16))))</f>
        <v/>
      </c>
      <c r="G16" s="236" t="str">
        <f ca="1">IF($D16="","",IF($D16=0,INDEX('1.1 AIZ-IVZ'!$X$109:$X$1097,MATCH($C16,'1.1 AIZ-IVZ'!$Y$109:$Y$1097,0),1),$D16))</f>
        <v/>
      </c>
      <c r="H16" s="235" t="str">
        <f ca="1">IF($D16="","",IF($D16=0,INDEX('1.1 AIZ-IVZ'!$X$109:$X$1097,MATCH($C16,'1.1 AIZ-IVZ'!$Y$109:$Y$1097,0),1),H15))</f>
        <v/>
      </c>
      <c r="I16" s="158" t="str">
        <f t="shared" ca="1" si="5"/>
        <v/>
      </c>
      <c r="J16" s="158" t="str">
        <f t="shared" ca="1" si="6"/>
        <v/>
      </c>
      <c r="K16" s="158" t="str">
        <f t="shared" ca="1" si="7"/>
        <v/>
      </c>
      <c r="L16" s="254"/>
      <c r="M16" s="254"/>
      <c r="N16" s="255"/>
      <c r="O16" s="256"/>
      <c r="P16" s="256"/>
      <c r="Q16" s="256"/>
      <c r="R16" s="256"/>
      <c r="S16" s="210" t="str">
        <f t="shared" ca="1" si="9"/>
        <v/>
      </c>
      <c r="T16" s="210" t="str">
        <f t="shared" ca="1" si="10"/>
        <v/>
      </c>
      <c r="U16" s="211" t="str">
        <f t="shared" ca="1" si="11"/>
        <v/>
      </c>
      <c r="V16" s="148"/>
      <c r="W16" s="171">
        <f t="shared" si="8"/>
        <v>0</v>
      </c>
      <c r="X16" s="171">
        <f t="shared" si="0"/>
        <v>0</v>
      </c>
      <c r="Y16" s="171">
        <f t="shared" si="1"/>
        <v>0</v>
      </c>
    </row>
    <row r="17" spans="1:25">
      <c r="A17" s="5" t="str">
        <f t="shared" ca="1" si="2"/>
        <v/>
      </c>
      <c r="B17" s="5" t="str">
        <f t="shared" ca="1" si="3"/>
        <v/>
      </c>
      <c r="C17" s="5" t="str">
        <f t="shared" ca="1" si="4"/>
        <v/>
      </c>
      <c r="D17" s="6" t="str">
        <f ca="1">IF($D16="","",IF(COUNTIF($D$11:D16,"&gt;0")=$G$10,"",IF($D16=0,$D16+1,IF($G16&lt;$H16,$D16+1,0))))</f>
        <v/>
      </c>
      <c r="E17" s="235" t="str">
        <f ca="1">IF(D17="","",INDEX('1.1 AIZ-IVZ'!$B$109:$B$228,MATCH($C17,'1.1 AIZ-IVZ'!$Y$109:$Y$1097,0)))</f>
        <v/>
      </c>
      <c r="F17" s="213" t="str" cm="1">
        <f t="array" aca="1" ref="F17" ca="1">IF(D17="","",IF(D17=0,INDEX('1.1 AIZ-IVZ'!$B$109:$C$1097,MATCH($E17,'1.1 AIZ-IVZ'!$B$109:$B$1097,0),2),INDEX(INDIRECT("'"&amp;E17&amp;"'!$F$12:$F$512"),SMALL(IF((INDIRECT("'"&amp;E17&amp;"'!$J$12:$J$512")="EW")*(INDIRECT("'"&amp;E17&amp;"'!$N$12:$N$512")="IAE"),ROW($1:$500)),'2.5 PZS-EWI'!G17))))</f>
        <v/>
      </c>
      <c r="G17" s="236" t="str">
        <f ca="1">IF($D17="","",IF($D17=0,INDEX('1.1 AIZ-IVZ'!$X$109:$X$1097,MATCH($C17,'1.1 AIZ-IVZ'!$Y$109:$Y$1097,0),1),$D17))</f>
        <v/>
      </c>
      <c r="H17" s="235" t="str">
        <f ca="1">IF($D17="","",IF($D17=0,INDEX('1.1 AIZ-IVZ'!$X$109:$X$1097,MATCH($C17,'1.1 AIZ-IVZ'!$Y$109:$Y$1097,0),1),H16))</f>
        <v/>
      </c>
      <c r="I17" s="158" t="str">
        <f t="shared" ca="1" si="5"/>
        <v/>
      </c>
      <c r="J17" s="158" t="str">
        <f t="shared" ca="1" si="6"/>
        <v/>
      </c>
      <c r="K17" s="158" t="str">
        <f t="shared" ca="1" si="7"/>
        <v/>
      </c>
      <c r="L17" s="254"/>
      <c r="M17" s="254"/>
      <c r="N17" s="255"/>
      <c r="O17" s="256"/>
      <c r="P17" s="256"/>
      <c r="Q17" s="256"/>
      <c r="R17" s="256"/>
      <c r="S17" s="210" t="str">
        <f t="shared" ca="1" si="9"/>
        <v/>
      </c>
      <c r="T17" s="210" t="str">
        <f t="shared" ca="1" si="10"/>
        <v/>
      </c>
      <c r="U17" s="211" t="str">
        <f t="shared" ca="1" si="11"/>
        <v/>
      </c>
      <c r="V17" s="148"/>
      <c r="W17" s="171">
        <f t="shared" si="8"/>
        <v>0</v>
      </c>
      <c r="X17" s="171">
        <f t="shared" si="0"/>
        <v>0</v>
      </c>
      <c r="Y17" s="171">
        <f t="shared" si="1"/>
        <v>0</v>
      </c>
    </row>
    <row r="18" spans="1:25">
      <c r="A18" s="5" t="str">
        <f t="shared" ca="1" si="2"/>
        <v/>
      </c>
      <c r="B18" s="5" t="str">
        <f t="shared" ca="1" si="3"/>
        <v/>
      </c>
      <c r="C18" s="5" t="str">
        <f t="shared" ca="1" si="4"/>
        <v/>
      </c>
      <c r="D18" s="6" t="str">
        <f ca="1">IF($D17="","",IF(COUNTIF($D$11:D17,"&gt;0")=$G$10,"",IF($D17=0,$D17+1,IF($G17&lt;$H17,$D17+1,0))))</f>
        <v/>
      </c>
      <c r="E18" s="235" t="str">
        <f ca="1">IF(D18="","",INDEX('1.1 AIZ-IVZ'!$B$109:$B$228,MATCH($C18,'1.1 AIZ-IVZ'!$Y$109:$Y$1097,0)))</f>
        <v/>
      </c>
      <c r="F18" s="213" t="str" cm="1">
        <f t="array" aca="1" ref="F18" ca="1">IF(D18="","",IF(D18=0,INDEX('1.1 AIZ-IVZ'!$B$109:$C$1097,MATCH($E18,'1.1 AIZ-IVZ'!$B$109:$B$1097,0),2),INDEX(INDIRECT("'"&amp;E18&amp;"'!$F$12:$F$512"),SMALL(IF((INDIRECT("'"&amp;E18&amp;"'!$J$12:$J$512")="EW")*(INDIRECT("'"&amp;E18&amp;"'!$N$12:$N$512")="IAE"),ROW($1:$500)),'2.5 PZS-EWI'!G18))))</f>
        <v/>
      </c>
      <c r="G18" s="236" t="str">
        <f ca="1">IF($D18="","",IF($D18=0,INDEX('1.1 AIZ-IVZ'!$X$109:$X$1097,MATCH($C18,'1.1 AIZ-IVZ'!$Y$109:$Y$1097,0),1),$D18))</f>
        <v/>
      </c>
      <c r="H18" s="235" t="str">
        <f ca="1">IF($D18="","",IF($D18=0,INDEX('1.1 AIZ-IVZ'!$X$109:$X$1097,MATCH($C18,'1.1 AIZ-IVZ'!$Y$109:$Y$1097,0),1),H17))</f>
        <v/>
      </c>
      <c r="I18" s="158" t="str">
        <f t="shared" ca="1" si="5"/>
        <v/>
      </c>
      <c r="J18" s="158" t="str">
        <f t="shared" ca="1" si="6"/>
        <v/>
      </c>
      <c r="K18" s="158" t="str">
        <f t="shared" ca="1" si="7"/>
        <v/>
      </c>
      <c r="L18" s="254"/>
      <c r="M18" s="254"/>
      <c r="N18" s="255"/>
      <c r="O18" s="256"/>
      <c r="P18" s="256"/>
      <c r="Q18" s="256"/>
      <c r="R18" s="256"/>
      <c r="S18" s="210" t="str">
        <f t="shared" ca="1" si="9"/>
        <v/>
      </c>
      <c r="T18" s="210" t="str">
        <f t="shared" ca="1" si="10"/>
        <v/>
      </c>
      <c r="U18" s="211" t="str">
        <f t="shared" ca="1" si="11"/>
        <v/>
      </c>
      <c r="V18" s="148"/>
      <c r="W18" s="171">
        <f t="shared" si="8"/>
        <v>0</v>
      </c>
      <c r="X18" s="171">
        <f t="shared" si="0"/>
        <v>0</v>
      </c>
      <c r="Y18" s="171">
        <f t="shared" si="1"/>
        <v>0</v>
      </c>
    </row>
    <row r="19" spans="1:25">
      <c r="A19" s="5" t="str">
        <f t="shared" ca="1" si="2"/>
        <v/>
      </c>
      <c r="B19" s="5" t="str">
        <f t="shared" ca="1" si="3"/>
        <v/>
      </c>
      <c r="C19" s="5" t="str">
        <f t="shared" ca="1" si="4"/>
        <v/>
      </c>
      <c r="D19" s="6" t="str">
        <f ca="1">IF($D18="","",IF(COUNTIF($D$11:D18,"&gt;0")=$G$10,"",IF($D18=0,$D18+1,IF($G18&lt;$H18,$D18+1,0))))</f>
        <v/>
      </c>
      <c r="E19" s="235" t="str">
        <f ca="1">IF(D19="","",INDEX('1.1 AIZ-IVZ'!$B$109:$B$228,MATCH($C19,'1.1 AIZ-IVZ'!$Y$109:$Y$1097,0)))</f>
        <v/>
      </c>
      <c r="F19" s="213" t="str" cm="1">
        <f t="array" aca="1" ref="F19" ca="1">IF(D19="","",IF(D19=0,INDEX('1.1 AIZ-IVZ'!$B$109:$C$1097,MATCH($E19,'1.1 AIZ-IVZ'!$B$109:$B$1097,0),2),INDEX(INDIRECT("'"&amp;E19&amp;"'!$F$12:$F$512"),SMALL(IF((INDIRECT("'"&amp;E19&amp;"'!$J$12:$J$512")="EW")*(INDIRECT("'"&amp;E19&amp;"'!$N$12:$N$512")="IAE"),ROW($1:$500)),'2.5 PZS-EWI'!G19))))</f>
        <v/>
      </c>
      <c r="G19" s="236" t="str">
        <f ca="1">IF($D19="","",IF($D19=0,INDEX('1.1 AIZ-IVZ'!$X$109:$X$1097,MATCH($C19,'1.1 AIZ-IVZ'!$Y$109:$Y$1097,0),1),$D19))</f>
        <v/>
      </c>
      <c r="H19" s="235" t="str">
        <f ca="1">IF($D19="","",IF($D19=0,INDEX('1.1 AIZ-IVZ'!$X$109:$X$1097,MATCH($C19,'1.1 AIZ-IVZ'!$Y$109:$Y$1097,0),1),H18))</f>
        <v/>
      </c>
      <c r="I19" s="158" t="str">
        <f t="shared" ca="1" si="5"/>
        <v/>
      </c>
      <c r="J19" s="158" t="str">
        <f t="shared" ca="1" si="6"/>
        <v/>
      </c>
      <c r="K19" s="158" t="str">
        <f t="shared" ca="1" si="7"/>
        <v/>
      </c>
      <c r="L19" s="254"/>
      <c r="M19" s="254"/>
      <c r="N19" s="255"/>
      <c r="O19" s="256"/>
      <c r="P19" s="256"/>
      <c r="Q19" s="256"/>
      <c r="R19" s="256"/>
      <c r="S19" s="210" t="str">
        <f t="shared" ca="1" si="9"/>
        <v/>
      </c>
      <c r="T19" s="210" t="str">
        <f t="shared" ca="1" si="10"/>
        <v/>
      </c>
      <c r="U19" s="211" t="str">
        <f t="shared" ca="1" si="11"/>
        <v/>
      </c>
      <c r="V19" s="148"/>
      <c r="W19" s="171">
        <f t="shared" si="8"/>
        <v>0</v>
      </c>
      <c r="X19" s="171">
        <f t="shared" si="0"/>
        <v>0</v>
      </c>
      <c r="Y19" s="171">
        <f t="shared" si="1"/>
        <v>0</v>
      </c>
    </row>
    <row r="20" spans="1:25">
      <c r="A20" s="5" t="str">
        <f t="shared" ca="1" si="2"/>
        <v/>
      </c>
      <c r="B20" s="5" t="str">
        <f t="shared" ca="1" si="3"/>
        <v/>
      </c>
      <c r="C20" s="5" t="str">
        <f t="shared" ca="1" si="4"/>
        <v/>
      </c>
      <c r="D20" s="6" t="str">
        <f ca="1">IF($D19="","",IF(COUNTIF($D$11:D19,"&gt;0")=$G$10,"",IF($D19=0,$D19+1,IF($G19&lt;$H19,$D19+1,0))))</f>
        <v/>
      </c>
      <c r="E20" s="235" t="str">
        <f ca="1">IF(D20="","",INDEX('1.1 AIZ-IVZ'!$B$109:$B$228,MATCH($C20,'1.1 AIZ-IVZ'!$Y$109:$Y$1097,0)))</f>
        <v/>
      </c>
      <c r="F20" s="213" t="str" cm="1">
        <f t="array" aca="1" ref="F20" ca="1">IF(D20="","",IF(D20=0,INDEX('1.1 AIZ-IVZ'!$B$109:$C$1097,MATCH($E20,'1.1 AIZ-IVZ'!$B$109:$B$1097,0),2),INDEX(INDIRECT("'"&amp;E20&amp;"'!$F$12:$F$512"),SMALL(IF((INDIRECT("'"&amp;E20&amp;"'!$J$12:$J$512")="EW")*(INDIRECT("'"&amp;E20&amp;"'!$N$12:$N$512")="IAE"),ROW($1:$500)),'2.5 PZS-EWI'!G20))))</f>
        <v/>
      </c>
      <c r="G20" s="236" t="str">
        <f ca="1">IF($D20="","",IF($D20=0,INDEX('1.1 AIZ-IVZ'!$X$109:$X$1097,MATCH($C20,'1.1 AIZ-IVZ'!$Y$109:$Y$1097,0),1),$D20))</f>
        <v/>
      </c>
      <c r="H20" s="235" t="str">
        <f ca="1">IF($D20="","",IF($D20=0,INDEX('1.1 AIZ-IVZ'!$X$109:$X$1097,MATCH($C20,'1.1 AIZ-IVZ'!$Y$109:$Y$1097,0),1),H19))</f>
        <v/>
      </c>
      <c r="I20" s="158" t="str">
        <f t="shared" ca="1" si="5"/>
        <v/>
      </c>
      <c r="J20" s="158" t="str">
        <f t="shared" ca="1" si="6"/>
        <v/>
      </c>
      <c r="K20" s="158" t="str">
        <f t="shared" ca="1" si="7"/>
        <v/>
      </c>
      <c r="L20" s="254"/>
      <c r="M20" s="254"/>
      <c r="N20" s="255"/>
      <c r="O20" s="256"/>
      <c r="P20" s="256"/>
      <c r="Q20" s="256"/>
      <c r="R20" s="256"/>
      <c r="S20" s="210" t="str">
        <f t="shared" ca="1" si="9"/>
        <v/>
      </c>
      <c r="T20" s="210" t="str">
        <f t="shared" ca="1" si="10"/>
        <v/>
      </c>
      <c r="U20" s="211" t="str">
        <f t="shared" ca="1" si="11"/>
        <v/>
      </c>
      <c r="V20" s="148"/>
      <c r="W20" s="171">
        <f t="shared" si="8"/>
        <v>0</v>
      </c>
      <c r="X20" s="171">
        <f t="shared" si="0"/>
        <v>0</v>
      </c>
      <c r="Y20" s="171">
        <f t="shared" si="1"/>
        <v>0</v>
      </c>
    </row>
    <row r="21" spans="1:25">
      <c r="A21" s="5" t="str">
        <f t="shared" ca="1" si="2"/>
        <v/>
      </c>
      <c r="B21" s="5" t="str">
        <f t="shared" ca="1" si="3"/>
        <v/>
      </c>
      <c r="C21" s="5" t="str">
        <f t="shared" ca="1" si="4"/>
        <v/>
      </c>
      <c r="D21" s="6" t="str">
        <f ca="1">IF($D20="","",IF(COUNTIF($D$11:D20,"&gt;0")=$G$10,"",IF($D20=0,$D20+1,IF($G20&lt;$H20,$D20+1,0))))</f>
        <v/>
      </c>
      <c r="E21" s="235" t="str">
        <f ca="1">IF(D21="","",INDEX('1.1 AIZ-IVZ'!$B$109:$B$228,MATCH($C21,'1.1 AIZ-IVZ'!$Y$109:$Y$1097,0)))</f>
        <v/>
      </c>
      <c r="F21" s="213" t="str" cm="1">
        <f t="array" aca="1" ref="F21" ca="1">IF(D21="","",IF(D21=0,INDEX('1.1 AIZ-IVZ'!$B$109:$C$1097,MATCH($E21,'1.1 AIZ-IVZ'!$B$109:$B$1097,0),2),INDEX(INDIRECT("'"&amp;E21&amp;"'!$F$12:$F$512"),SMALL(IF((INDIRECT("'"&amp;E21&amp;"'!$J$12:$J$512")="EW")*(INDIRECT("'"&amp;E21&amp;"'!$N$12:$N$512")="IAE"),ROW($1:$500)),'2.5 PZS-EWI'!G21))))</f>
        <v/>
      </c>
      <c r="G21" s="236" t="str">
        <f ca="1">IF($D21="","",IF($D21=0,INDEX('1.1 AIZ-IVZ'!$X$109:$X$1097,MATCH($C21,'1.1 AIZ-IVZ'!$Y$109:$Y$1097,0),1),$D21))</f>
        <v/>
      </c>
      <c r="H21" s="235" t="str">
        <f ca="1">IF($D21="","",IF($D21=0,INDEX('1.1 AIZ-IVZ'!$X$109:$X$1097,MATCH($C21,'1.1 AIZ-IVZ'!$Y$109:$Y$1097,0),1),H20))</f>
        <v/>
      </c>
      <c r="I21" s="158" t="str">
        <f t="shared" ca="1" si="5"/>
        <v/>
      </c>
      <c r="J21" s="158" t="str">
        <f t="shared" ca="1" si="6"/>
        <v/>
      </c>
      <c r="K21" s="158" t="str">
        <f t="shared" ca="1" si="7"/>
        <v/>
      </c>
      <c r="L21" s="254"/>
      <c r="M21" s="254"/>
      <c r="N21" s="255"/>
      <c r="O21" s="256"/>
      <c r="P21" s="256"/>
      <c r="Q21" s="256"/>
      <c r="R21" s="256"/>
      <c r="S21" s="210" t="str">
        <f t="shared" ca="1" si="9"/>
        <v/>
      </c>
      <c r="T21" s="210" t="str">
        <f t="shared" ca="1" si="10"/>
        <v/>
      </c>
      <c r="U21" s="211" t="str">
        <f t="shared" ca="1" si="11"/>
        <v/>
      </c>
      <c r="V21" s="148"/>
      <c r="W21" s="171">
        <f t="shared" si="8"/>
        <v>0</v>
      </c>
      <c r="X21" s="171">
        <f t="shared" si="0"/>
        <v>0</v>
      </c>
      <c r="Y21" s="171">
        <f t="shared" si="1"/>
        <v>0</v>
      </c>
    </row>
    <row r="22" spans="1:25">
      <c r="A22" s="5" t="str">
        <f t="shared" ca="1" si="2"/>
        <v/>
      </c>
      <c r="B22" s="5" t="str">
        <f t="shared" ca="1" si="3"/>
        <v/>
      </c>
      <c r="C22" s="5" t="str">
        <f t="shared" ca="1" si="4"/>
        <v/>
      </c>
      <c r="D22" s="6" t="str">
        <f ca="1">IF($D21="","",IF(COUNTIF($D$11:D21,"&gt;0")=$G$10,"",IF($D21=0,$D21+1,IF($G21&lt;$H21,$D21+1,0))))</f>
        <v/>
      </c>
      <c r="E22" s="235" t="str">
        <f ca="1">IF(D22="","",INDEX('1.1 AIZ-IVZ'!$B$109:$B$228,MATCH($C22,'1.1 AIZ-IVZ'!$Y$109:$Y$1097,0)))</f>
        <v/>
      </c>
      <c r="F22" s="213" t="str" cm="1">
        <f t="array" aca="1" ref="F22" ca="1">IF(D22="","",IF(D22=0,INDEX('1.1 AIZ-IVZ'!$B$109:$C$1097,MATCH($E22,'1.1 AIZ-IVZ'!$B$109:$B$1097,0),2),INDEX(INDIRECT("'"&amp;E22&amp;"'!$F$12:$F$512"),SMALL(IF((INDIRECT("'"&amp;E22&amp;"'!$J$12:$J$512")="EW")*(INDIRECT("'"&amp;E22&amp;"'!$N$12:$N$512")="IAE"),ROW($1:$500)),'2.5 PZS-EWI'!G22))))</f>
        <v/>
      </c>
      <c r="G22" s="236" t="str">
        <f ca="1">IF($D22="","",IF($D22=0,INDEX('1.1 AIZ-IVZ'!$X$109:$X$1097,MATCH($C22,'1.1 AIZ-IVZ'!$Y$109:$Y$1097,0),1),$D22))</f>
        <v/>
      </c>
      <c r="H22" s="235" t="str">
        <f ca="1">IF($D22="","",IF($D22=0,INDEX('1.1 AIZ-IVZ'!$X$109:$X$1097,MATCH($C22,'1.1 AIZ-IVZ'!$Y$109:$Y$1097,0),1),H21))</f>
        <v/>
      </c>
      <c r="I22" s="158" t="str">
        <f t="shared" ca="1" si="5"/>
        <v/>
      </c>
      <c r="J22" s="158" t="str">
        <f t="shared" ca="1" si="6"/>
        <v/>
      </c>
      <c r="K22" s="158" t="str">
        <f t="shared" ca="1" si="7"/>
        <v/>
      </c>
      <c r="L22" s="254"/>
      <c r="M22" s="254"/>
      <c r="N22" s="255"/>
      <c r="O22" s="256"/>
      <c r="P22" s="256"/>
      <c r="Q22" s="256"/>
      <c r="R22" s="256"/>
      <c r="S22" s="210" t="str">
        <f t="shared" ca="1" si="9"/>
        <v/>
      </c>
      <c r="T22" s="210" t="str">
        <f t="shared" ca="1" si="10"/>
        <v/>
      </c>
      <c r="U22" s="211" t="str">
        <f t="shared" ca="1" si="11"/>
        <v/>
      </c>
      <c r="V22" s="148"/>
      <c r="W22" s="171">
        <f t="shared" si="8"/>
        <v>0</v>
      </c>
      <c r="X22" s="171">
        <f t="shared" si="0"/>
        <v>0</v>
      </c>
      <c r="Y22" s="171">
        <f t="shared" si="1"/>
        <v>0</v>
      </c>
    </row>
    <row r="23" spans="1:25">
      <c r="A23" s="5" t="str">
        <f t="shared" ca="1" si="2"/>
        <v/>
      </c>
      <c r="B23" s="5" t="str">
        <f t="shared" ca="1" si="3"/>
        <v/>
      </c>
      <c r="C23" s="5" t="str">
        <f t="shared" ca="1" si="4"/>
        <v/>
      </c>
      <c r="D23" s="6" t="str">
        <f ca="1">IF($D22="","",IF(COUNTIF($D$11:D22,"&gt;0")=$G$10,"",IF($D22=0,$D22+1,IF($G22&lt;$H22,$D22+1,0))))</f>
        <v/>
      </c>
      <c r="E23" s="235" t="str">
        <f ca="1">IF(D23="","",INDEX('1.1 AIZ-IVZ'!$B$109:$B$228,MATCH($C23,'1.1 AIZ-IVZ'!$Y$109:$Y$1097,0)))</f>
        <v/>
      </c>
      <c r="F23" s="213" t="str" cm="1">
        <f t="array" aca="1" ref="F23" ca="1">IF(D23="","",IF(D23=0,INDEX('1.1 AIZ-IVZ'!$B$109:$C$1097,MATCH($E23,'1.1 AIZ-IVZ'!$B$109:$B$1097,0),2),INDEX(INDIRECT("'"&amp;E23&amp;"'!$F$12:$F$512"),SMALL(IF((INDIRECT("'"&amp;E23&amp;"'!$J$12:$J$512")="EW")*(INDIRECT("'"&amp;E23&amp;"'!$N$12:$N$512")="IAE"),ROW($1:$500)),'2.5 PZS-EWI'!G23))))</f>
        <v/>
      </c>
      <c r="G23" s="236" t="str">
        <f ca="1">IF($D23="","",IF($D23=0,INDEX('1.1 AIZ-IVZ'!$X$109:$X$1097,MATCH($C23,'1.1 AIZ-IVZ'!$Y$109:$Y$1097,0),1),$D23))</f>
        <v/>
      </c>
      <c r="H23" s="235" t="str">
        <f ca="1">IF($D23="","",IF($D23=0,INDEX('1.1 AIZ-IVZ'!$X$109:$X$1097,MATCH($C23,'1.1 AIZ-IVZ'!$Y$109:$Y$1097,0),1),H22))</f>
        <v/>
      </c>
      <c r="I23" s="158" t="str">
        <f t="shared" ca="1" si="5"/>
        <v/>
      </c>
      <c r="J23" s="158" t="str">
        <f t="shared" ca="1" si="6"/>
        <v/>
      </c>
      <c r="K23" s="158" t="str">
        <f t="shared" ca="1" si="7"/>
        <v/>
      </c>
      <c r="L23" s="254"/>
      <c r="M23" s="254"/>
      <c r="N23" s="255"/>
      <c r="O23" s="256"/>
      <c r="P23" s="256"/>
      <c r="Q23" s="256"/>
      <c r="R23" s="256"/>
      <c r="S23" s="210" t="str">
        <f t="shared" ca="1" si="9"/>
        <v/>
      </c>
      <c r="T23" s="210" t="str">
        <f t="shared" ca="1" si="10"/>
        <v/>
      </c>
      <c r="U23" s="211" t="str">
        <f t="shared" ca="1" si="11"/>
        <v/>
      </c>
      <c r="V23" s="148"/>
      <c r="W23" s="171">
        <f t="shared" si="8"/>
        <v>0</v>
      </c>
      <c r="X23" s="171">
        <f t="shared" si="0"/>
        <v>0</v>
      </c>
      <c r="Y23" s="171">
        <f t="shared" si="1"/>
        <v>0</v>
      </c>
    </row>
    <row r="24" spans="1:25">
      <c r="A24" s="5" t="str">
        <f t="shared" ca="1" si="2"/>
        <v/>
      </c>
      <c r="B24" s="5" t="str">
        <f t="shared" ca="1" si="3"/>
        <v/>
      </c>
      <c r="C24" s="5" t="str">
        <f t="shared" ca="1" si="4"/>
        <v/>
      </c>
      <c r="D24" s="6" t="str">
        <f ca="1">IF($D23="","",IF(COUNTIF($D$11:D23,"&gt;0")=$G$10,"",IF($D23=0,$D23+1,IF($G23&lt;$H23,$D23+1,0))))</f>
        <v/>
      </c>
      <c r="E24" s="235" t="str">
        <f ca="1">IF(D24="","",INDEX('1.1 AIZ-IVZ'!$B$109:$B$228,MATCH($C24,'1.1 AIZ-IVZ'!$Y$109:$Y$1097,0)))</f>
        <v/>
      </c>
      <c r="F24" s="213" t="str" cm="1">
        <f t="array" aca="1" ref="F24" ca="1">IF(D24="","",IF(D24=0,INDEX('1.1 AIZ-IVZ'!$B$109:$C$1097,MATCH($E24,'1.1 AIZ-IVZ'!$B$109:$B$1097,0),2),INDEX(INDIRECT("'"&amp;E24&amp;"'!$F$12:$F$512"),SMALL(IF((INDIRECT("'"&amp;E24&amp;"'!$J$12:$J$512")="EW")*(INDIRECT("'"&amp;E24&amp;"'!$N$12:$N$512")="IAE"),ROW($1:$500)),'2.5 PZS-EWI'!G24))))</f>
        <v/>
      </c>
      <c r="G24" s="236" t="str">
        <f ca="1">IF($D24="","",IF($D24=0,INDEX('1.1 AIZ-IVZ'!$X$109:$X$1097,MATCH($C24,'1.1 AIZ-IVZ'!$Y$109:$Y$1097,0),1),$D24))</f>
        <v/>
      </c>
      <c r="H24" s="235" t="str">
        <f ca="1">IF($D24="","",IF($D24=0,INDEX('1.1 AIZ-IVZ'!$X$109:$X$1097,MATCH($C24,'1.1 AIZ-IVZ'!$Y$109:$Y$1097,0),1),H23))</f>
        <v/>
      </c>
      <c r="I24" s="158" t="str">
        <f t="shared" ca="1" si="5"/>
        <v/>
      </c>
      <c r="J24" s="158" t="str">
        <f t="shared" ca="1" si="6"/>
        <v/>
      </c>
      <c r="K24" s="158" t="str">
        <f t="shared" ca="1" si="7"/>
        <v/>
      </c>
      <c r="L24" s="254"/>
      <c r="M24" s="254"/>
      <c r="N24" s="255"/>
      <c r="O24" s="256"/>
      <c r="P24" s="256"/>
      <c r="Q24" s="256"/>
      <c r="R24" s="256"/>
      <c r="S24" s="210" t="str">
        <f t="shared" ca="1" si="9"/>
        <v/>
      </c>
      <c r="T24" s="210" t="str">
        <f t="shared" ca="1" si="10"/>
        <v/>
      </c>
      <c r="U24" s="211" t="str">
        <f t="shared" ca="1" si="11"/>
        <v/>
      </c>
      <c r="V24" s="148"/>
      <c r="W24" s="171">
        <f t="shared" si="8"/>
        <v>0</v>
      </c>
      <c r="X24" s="171">
        <f t="shared" si="0"/>
        <v>0</v>
      </c>
      <c r="Y24" s="171">
        <f t="shared" si="1"/>
        <v>0</v>
      </c>
    </row>
    <row r="25" spans="1:25">
      <c r="A25" s="5" t="str">
        <f t="shared" ca="1" si="2"/>
        <v/>
      </c>
      <c r="B25" s="5" t="str">
        <f t="shared" ca="1" si="3"/>
        <v/>
      </c>
      <c r="C25" s="5" t="str">
        <f t="shared" ca="1" si="4"/>
        <v/>
      </c>
      <c r="D25" s="6" t="str">
        <f ca="1">IF($D24="","",IF(COUNTIF($D$11:D24,"&gt;0")=$G$10,"",IF($D24=0,$D24+1,IF($G24&lt;$H24,$D24+1,0))))</f>
        <v/>
      </c>
      <c r="E25" s="235" t="str">
        <f ca="1">IF(D25="","",INDEX('1.1 AIZ-IVZ'!$B$109:$B$228,MATCH($C25,'1.1 AIZ-IVZ'!$Y$109:$Y$1097,0)))</f>
        <v/>
      </c>
      <c r="F25" s="213" t="str" cm="1">
        <f t="array" aca="1" ref="F25" ca="1">IF(D25="","",IF(D25=0,INDEX('1.1 AIZ-IVZ'!$B$109:$C$1097,MATCH($E25,'1.1 AIZ-IVZ'!$B$109:$B$1097,0),2),INDEX(INDIRECT("'"&amp;E25&amp;"'!$F$12:$F$512"),SMALL(IF((INDIRECT("'"&amp;E25&amp;"'!$J$12:$J$512")="EW")*(INDIRECT("'"&amp;E25&amp;"'!$N$12:$N$512")="IAE"),ROW($1:$500)),'2.5 PZS-EWI'!G25))))</f>
        <v/>
      </c>
      <c r="G25" s="236" t="str">
        <f ca="1">IF($D25="","",IF($D25=0,INDEX('1.1 AIZ-IVZ'!$X$109:$X$1097,MATCH($C25,'1.1 AIZ-IVZ'!$Y$109:$Y$1097,0),1),$D25))</f>
        <v/>
      </c>
      <c r="H25" s="235" t="str">
        <f ca="1">IF($D25="","",IF($D25=0,INDEX('1.1 AIZ-IVZ'!$X$109:$X$1097,MATCH($C25,'1.1 AIZ-IVZ'!$Y$109:$Y$1097,0),1),H24))</f>
        <v/>
      </c>
      <c r="I25" s="158" t="str">
        <f t="shared" ca="1" si="5"/>
        <v/>
      </c>
      <c r="J25" s="158" t="str">
        <f t="shared" ca="1" si="6"/>
        <v/>
      </c>
      <c r="K25" s="158" t="str">
        <f t="shared" ca="1" si="7"/>
        <v/>
      </c>
      <c r="L25" s="254"/>
      <c r="M25" s="254"/>
      <c r="N25" s="255"/>
      <c r="O25" s="256"/>
      <c r="P25" s="256"/>
      <c r="Q25" s="256"/>
      <c r="R25" s="256"/>
      <c r="S25" s="210" t="str">
        <f t="shared" ca="1" si="9"/>
        <v/>
      </c>
      <c r="T25" s="210" t="str">
        <f t="shared" ca="1" si="10"/>
        <v/>
      </c>
      <c r="U25" s="211" t="str">
        <f t="shared" ca="1" si="11"/>
        <v/>
      </c>
      <c r="V25" s="148"/>
      <c r="W25" s="171">
        <f t="shared" si="8"/>
        <v>0</v>
      </c>
      <c r="X25" s="171">
        <f t="shared" si="0"/>
        <v>0</v>
      </c>
      <c r="Y25" s="171">
        <f t="shared" si="1"/>
        <v>0</v>
      </c>
    </row>
    <row r="26" spans="1:25">
      <c r="A26" s="5" t="str">
        <f t="shared" ca="1" si="2"/>
        <v/>
      </c>
      <c r="B26" s="5" t="str">
        <f t="shared" ca="1" si="3"/>
        <v/>
      </c>
      <c r="C26" s="5" t="str">
        <f t="shared" ca="1" si="4"/>
        <v/>
      </c>
      <c r="D26" s="6" t="str">
        <f ca="1">IF($D25="","",IF(COUNTIF($D$11:D25,"&gt;0")=$G$10,"",IF($D25=0,$D25+1,IF($G25&lt;$H25,$D25+1,0))))</f>
        <v/>
      </c>
      <c r="E26" s="235" t="str">
        <f ca="1">IF(D26="","",INDEX('1.1 AIZ-IVZ'!$B$109:$B$228,MATCH($C26,'1.1 AIZ-IVZ'!$Y$109:$Y$1097,0)))</f>
        <v/>
      </c>
      <c r="F26" s="213" t="str" cm="1">
        <f t="array" aca="1" ref="F26" ca="1">IF(D26="","",IF(D26=0,INDEX('1.1 AIZ-IVZ'!$B$109:$C$1097,MATCH($E26,'1.1 AIZ-IVZ'!$B$109:$B$1097,0),2),INDEX(INDIRECT("'"&amp;E26&amp;"'!$F$12:$F$512"),SMALL(IF((INDIRECT("'"&amp;E26&amp;"'!$J$12:$J$512")="EW")*(INDIRECT("'"&amp;E26&amp;"'!$N$12:$N$512")="IAE"),ROW($1:$500)),'2.5 PZS-EWI'!G26))))</f>
        <v/>
      </c>
      <c r="G26" s="236" t="str">
        <f ca="1">IF($D26="","",IF($D26=0,INDEX('1.1 AIZ-IVZ'!$X$109:$X$1097,MATCH($C26,'1.1 AIZ-IVZ'!$Y$109:$Y$1097,0),1),$D26))</f>
        <v/>
      </c>
      <c r="H26" s="235" t="str">
        <f ca="1">IF($D26="","",IF($D26=0,INDEX('1.1 AIZ-IVZ'!$X$109:$X$1097,MATCH($C26,'1.1 AIZ-IVZ'!$Y$109:$Y$1097,0),1),H25))</f>
        <v/>
      </c>
      <c r="I26" s="158" t="str">
        <f t="shared" ca="1" si="5"/>
        <v/>
      </c>
      <c r="J26" s="158" t="str">
        <f t="shared" ca="1" si="6"/>
        <v/>
      </c>
      <c r="K26" s="158" t="str">
        <f t="shared" ca="1" si="7"/>
        <v/>
      </c>
      <c r="L26" s="254"/>
      <c r="M26" s="254"/>
      <c r="N26" s="255"/>
      <c r="O26" s="256"/>
      <c r="P26" s="256"/>
      <c r="Q26" s="256"/>
      <c r="R26" s="256"/>
      <c r="S26" s="210" t="str">
        <f t="shared" ca="1" si="9"/>
        <v/>
      </c>
      <c r="T26" s="210" t="str">
        <f t="shared" ca="1" si="10"/>
        <v/>
      </c>
      <c r="U26" s="211" t="str">
        <f t="shared" ca="1" si="11"/>
        <v/>
      </c>
      <c r="V26" s="148"/>
      <c r="W26" s="171">
        <f t="shared" si="8"/>
        <v>0</v>
      </c>
      <c r="X26" s="171">
        <f t="shared" si="0"/>
        <v>0</v>
      </c>
      <c r="Y26" s="171">
        <f t="shared" si="1"/>
        <v>0</v>
      </c>
    </row>
    <row r="27" spans="1:25">
      <c r="A27" s="5" t="str">
        <f t="shared" ca="1" si="2"/>
        <v/>
      </c>
      <c r="B27" s="5" t="str">
        <f t="shared" ca="1" si="3"/>
        <v/>
      </c>
      <c r="C27" s="5" t="str">
        <f t="shared" ca="1" si="4"/>
        <v/>
      </c>
      <c r="D27" s="6" t="str">
        <f ca="1">IF($D26="","",IF(COUNTIF($D$11:D26,"&gt;0")=$G$10,"",IF($D26=0,$D26+1,IF($G26&lt;$H26,$D26+1,0))))</f>
        <v/>
      </c>
      <c r="E27" s="235" t="str">
        <f ca="1">IF(D27="","",INDEX('1.1 AIZ-IVZ'!$B$109:$B$228,MATCH($C27,'1.1 AIZ-IVZ'!$Y$109:$Y$1097,0)))</f>
        <v/>
      </c>
      <c r="F27" s="213" t="str" cm="1">
        <f t="array" aca="1" ref="F27" ca="1">IF(D27="","",IF(D27=0,INDEX('1.1 AIZ-IVZ'!$B$109:$C$1097,MATCH($E27,'1.1 AIZ-IVZ'!$B$109:$B$1097,0),2),INDEX(INDIRECT("'"&amp;E27&amp;"'!$F$12:$F$512"),SMALL(IF((INDIRECT("'"&amp;E27&amp;"'!$J$12:$J$512")="EW")*(INDIRECT("'"&amp;E27&amp;"'!$N$12:$N$512")="IAE"),ROW($1:$500)),'2.5 PZS-EWI'!G27))))</f>
        <v/>
      </c>
      <c r="G27" s="236" t="str">
        <f ca="1">IF($D27="","",IF($D27=0,INDEX('1.1 AIZ-IVZ'!$X$109:$X$1097,MATCH($C27,'1.1 AIZ-IVZ'!$Y$109:$Y$1097,0),1),$D27))</f>
        <v/>
      </c>
      <c r="H27" s="235" t="str">
        <f ca="1">IF($D27="","",IF($D27=0,INDEX('1.1 AIZ-IVZ'!$X$109:$X$1097,MATCH($C27,'1.1 AIZ-IVZ'!$Y$109:$Y$1097,0),1),H26))</f>
        <v/>
      </c>
      <c r="I27" s="158" t="str">
        <f t="shared" ca="1" si="5"/>
        <v/>
      </c>
      <c r="J27" s="158" t="str">
        <f t="shared" ca="1" si="6"/>
        <v/>
      </c>
      <c r="K27" s="158" t="str">
        <f t="shared" ca="1" si="7"/>
        <v/>
      </c>
      <c r="L27" s="254"/>
      <c r="M27" s="254"/>
      <c r="N27" s="255"/>
      <c r="O27" s="256"/>
      <c r="P27" s="256"/>
      <c r="Q27" s="256"/>
      <c r="R27" s="256"/>
      <c r="S27" s="210" t="str">
        <f t="shared" ca="1" si="9"/>
        <v/>
      </c>
      <c r="T27" s="210" t="str">
        <f t="shared" ca="1" si="10"/>
        <v/>
      </c>
      <c r="U27" s="211" t="str">
        <f t="shared" ca="1" si="11"/>
        <v/>
      </c>
      <c r="V27" s="148"/>
      <c r="W27" s="171">
        <f t="shared" si="8"/>
        <v>0</v>
      </c>
      <c r="X27" s="171">
        <f t="shared" si="0"/>
        <v>0</v>
      </c>
      <c r="Y27" s="171">
        <f t="shared" si="1"/>
        <v>0</v>
      </c>
    </row>
    <row r="28" spans="1:25">
      <c r="A28" s="5" t="str">
        <f t="shared" ca="1" si="2"/>
        <v/>
      </c>
      <c r="B28" s="5" t="str">
        <f t="shared" ca="1" si="3"/>
        <v/>
      </c>
      <c r="C28" s="5" t="str">
        <f t="shared" ca="1" si="4"/>
        <v/>
      </c>
      <c r="D28" s="6" t="str">
        <f ca="1">IF($D27="","",IF(COUNTIF($D$11:D27,"&gt;0")=$G$10,"",IF($D27=0,$D27+1,IF($G27&lt;$H27,$D27+1,0))))</f>
        <v/>
      </c>
      <c r="E28" s="235" t="str">
        <f ca="1">IF(D28="","",INDEX('1.1 AIZ-IVZ'!$B$109:$B$228,MATCH($C28,'1.1 AIZ-IVZ'!$Y$109:$Y$1097,0)))</f>
        <v/>
      </c>
      <c r="F28" s="213" t="str" cm="1">
        <f t="array" aca="1" ref="F28" ca="1">IF(D28="","",IF(D28=0,INDEX('1.1 AIZ-IVZ'!$B$109:$C$1097,MATCH($E28,'1.1 AIZ-IVZ'!$B$109:$B$1097,0),2),INDEX(INDIRECT("'"&amp;E28&amp;"'!$F$12:$F$512"),SMALL(IF((INDIRECT("'"&amp;E28&amp;"'!$J$12:$J$512")="EW")*(INDIRECT("'"&amp;E28&amp;"'!$N$12:$N$512")="IAE"),ROW($1:$500)),'2.5 PZS-EWI'!G28))))</f>
        <v/>
      </c>
      <c r="G28" s="236" t="str">
        <f ca="1">IF($D28="","",IF($D28=0,INDEX('1.1 AIZ-IVZ'!$X$109:$X$1097,MATCH($C28,'1.1 AIZ-IVZ'!$Y$109:$Y$1097,0),1),$D28))</f>
        <v/>
      </c>
      <c r="H28" s="235" t="str">
        <f ca="1">IF($D28="","",IF($D28=0,INDEX('1.1 AIZ-IVZ'!$X$109:$X$1097,MATCH($C28,'1.1 AIZ-IVZ'!$Y$109:$Y$1097,0),1),H27))</f>
        <v/>
      </c>
      <c r="I28" s="158" t="str">
        <f t="shared" ca="1" si="5"/>
        <v/>
      </c>
      <c r="J28" s="158" t="str">
        <f t="shared" ca="1" si="6"/>
        <v/>
      </c>
      <c r="K28" s="158" t="str">
        <f t="shared" ca="1" si="7"/>
        <v/>
      </c>
      <c r="L28" s="254"/>
      <c r="M28" s="254"/>
      <c r="N28" s="255"/>
      <c r="O28" s="256"/>
      <c r="P28" s="256"/>
      <c r="Q28" s="256"/>
      <c r="R28" s="256"/>
      <c r="S28" s="210" t="str">
        <f t="shared" ca="1" si="9"/>
        <v/>
      </c>
      <c r="T28" s="210" t="str">
        <f t="shared" ca="1" si="10"/>
        <v/>
      </c>
      <c r="U28" s="211" t="str">
        <f t="shared" ca="1" si="11"/>
        <v/>
      </c>
      <c r="V28" s="148"/>
      <c r="W28" s="171">
        <f t="shared" si="8"/>
        <v>0</v>
      </c>
      <c r="X28" s="171">
        <f t="shared" si="0"/>
        <v>0</v>
      </c>
      <c r="Y28" s="171">
        <f t="shared" si="1"/>
        <v>0</v>
      </c>
    </row>
    <row r="29" spans="1:25">
      <c r="A29" s="5" t="str">
        <f t="shared" ca="1" si="2"/>
        <v/>
      </c>
      <c r="B29" s="5" t="str">
        <f t="shared" ca="1" si="3"/>
        <v/>
      </c>
      <c r="C29" s="5" t="str">
        <f t="shared" ca="1" si="4"/>
        <v/>
      </c>
      <c r="D29" s="6" t="str">
        <f ca="1">IF($D28="","",IF(COUNTIF($D$11:D28,"&gt;0")=$G$10,"",IF($D28=0,$D28+1,IF($G28&lt;$H28,$D28+1,0))))</f>
        <v/>
      </c>
      <c r="E29" s="235" t="str">
        <f ca="1">IF(D29="","",INDEX('1.1 AIZ-IVZ'!$B$109:$B$228,MATCH($C29,'1.1 AIZ-IVZ'!$Y$109:$Y$1097,0)))</f>
        <v/>
      </c>
      <c r="F29" s="213" t="str" cm="1">
        <f t="array" aca="1" ref="F29" ca="1">IF(D29="","",IF(D29=0,INDEX('1.1 AIZ-IVZ'!$B$109:$C$1097,MATCH($E29,'1.1 AIZ-IVZ'!$B$109:$B$1097,0),2),INDEX(INDIRECT("'"&amp;E29&amp;"'!$F$12:$F$512"),SMALL(IF((INDIRECT("'"&amp;E29&amp;"'!$J$12:$J$512")="EW")*(INDIRECT("'"&amp;E29&amp;"'!$N$12:$N$512")="IAE"),ROW($1:$500)),'2.5 PZS-EWI'!G29))))</f>
        <v/>
      </c>
      <c r="G29" s="236" t="str">
        <f ca="1">IF($D29="","",IF($D29=0,INDEX('1.1 AIZ-IVZ'!$X$109:$X$1097,MATCH($C29,'1.1 AIZ-IVZ'!$Y$109:$Y$1097,0),1),$D29))</f>
        <v/>
      </c>
      <c r="H29" s="235" t="str">
        <f ca="1">IF($D29="","",IF($D29=0,INDEX('1.1 AIZ-IVZ'!$X$109:$X$1097,MATCH($C29,'1.1 AIZ-IVZ'!$Y$109:$Y$1097,0),1),H28))</f>
        <v/>
      </c>
      <c r="I29" s="158" t="str">
        <f t="shared" ca="1" si="5"/>
        <v/>
      </c>
      <c r="J29" s="158" t="str">
        <f t="shared" ca="1" si="6"/>
        <v/>
      </c>
      <c r="K29" s="158" t="str">
        <f t="shared" ca="1" si="7"/>
        <v/>
      </c>
      <c r="L29" s="254"/>
      <c r="M29" s="254"/>
      <c r="N29" s="255"/>
      <c r="O29" s="256"/>
      <c r="P29" s="256"/>
      <c r="Q29" s="256"/>
      <c r="R29" s="256"/>
      <c r="S29" s="210" t="str">
        <f t="shared" ca="1" si="9"/>
        <v/>
      </c>
      <c r="T29" s="210" t="str">
        <f t="shared" ca="1" si="10"/>
        <v/>
      </c>
      <c r="U29" s="211" t="str">
        <f t="shared" ca="1" si="11"/>
        <v/>
      </c>
      <c r="V29" s="148"/>
      <c r="W29" s="171">
        <f t="shared" si="8"/>
        <v>0</v>
      </c>
      <c r="X29" s="171">
        <f t="shared" si="0"/>
        <v>0</v>
      </c>
      <c r="Y29" s="171">
        <f t="shared" si="1"/>
        <v>0</v>
      </c>
    </row>
    <row r="30" spans="1:25">
      <c r="A30" s="5" t="str">
        <f t="shared" ca="1" si="2"/>
        <v/>
      </c>
      <c r="B30" s="5" t="str">
        <f t="shared" ca="1" si="3"/>
        <v/>
      </c>
      <c r="C30" s="5" t="str">
        <f t="shared" ca="1" si="4"/>
        <v/>
      </c>
      <c r="D30" s="6" t="str">
        <f ca="1">IF($D29="","",IF(COUNTIF($D$11:D29,"&gt;0")=$G$10,"",IF($D29=0,$D29+1,IF($G29&lt;$H29,$D29+1,0))))</f>
        <v/>
      </c>
      <c r="E30" s="235" t="str">
        <f ca="1">IF(D30="","",INDEX('1.1 AIZ-IVZ'!$B$109:$B$228,MATCH($C30,'1.1 AIZ-IVZ'!$Y$109:$Y$1097,0)))</f>
        <v/>
      </c>
      <c r="F30" s="213" t="str" cm="1">
        <f t="array" aca="1" ref="F30" ca="1">IF(D30="","",IF(D30=0,INDEX('1.1 AIZ-IVZ'!$B$109:$C$1097,MATCH($E30,'1.1 AIZ-IVZ'!$B$109:$B$1097,0),2),INDEX(INDIRECT("'"&amp;E30&amp;"'!$F$12:$F$512"),SMALL(IF((INDIRECT("'"&amp;E30&amp;"'!$J$12:$J$512")="EW")*(INDIRECT("'"&amp;E30&amp;"'!$N$12:$N$512")="IAE"),ROW($1:$500)),'2.5 PZS-EWI'!G30))))</f>
        <v/>
      </c>
      <c r="G30" s="236" t="str">
        <f ca="1">IF($D30="","",IF($D30=0,INDEX('1.1 AIZ-IVZ'!$X$109:$X$1097,MATCH($C30,'1.1 AIZ-IVZ'!$Y$109:$Y$1097,0),1),$D30))</f>
        <v/>
      </c>
      <c r="H30" s="235" t="str">
        <f ca="1">IF($D30="","",IF($D30=0,INDEX('1.1 AIZ-IVZ'!$X$109:$X$1097,MATCH($C30,'1.1 AIZ-IVZ'!$Y$109:$Y$1097,0),1),H29))</f>
        <v/>
      </c>
      <c r="I30" s="158" t="str">
        <f t="shared" ca="1" si="5"/>
        <v/>
      </c>
      <c r="J30" s="158" t="str">
        <f t="shared" ca="1" si="6"/>
        <v/>
      </c>
      <c r="K30" s="158" t="str">
        <f t="shared" ca="1" si="7"/>
        <v/>
      </c>
      <c r="L30" s="254"/>
      <c r="M30" s="254"/>
      <c r="N30" s="255"/>
      <c r="O30" s="256"/>
      <c r="P30" s="256"/>
      <c r="Q30" s="256"/>
      <c r="R30" s="256"/>
      <c r="S30" s="210" t="str">
        <f t="shared" ca="1" si="9"/>
        <v/>
      </c>
      <c r="T30" s="210" t="str">
        <f t="shared" ca="1" si="10"/>
        <v/>
      </c>
      <c r="U30" s="211" t="str">
        <f t="shared" ca="1" si="11"/>
        <v/>
      </c>
      <c r="V30" s="148"/>
      <c r="W30" s="171">
        <f t="shared" si="8"/>
        <v>0</v>
      </c>
      <c r="X30" s="171">
        <f t="shared" si="0"/>
        <v>0</v>
      </c>
      <c r="Y30" s="171">
        <f t="shared" si="1"/>
        <v>0</v>
      </c>
    </row>
    <row r="31" spans="1:25">
      <c r="A31" s="5" t="str">
        <f t="shared" ca="1" si="2"/>
        <v/>
      </c>
      <c r="B31" s="5" t="str">
        <f t="shared" ca="1" si="3"/>
        <v/>
      </c>
      <c r="C31" s="5" t="str">
        <f t="shared" ca="1" si="4"/>
        <v/>
      </c>
      <c r="D31" s="6" t="str">
        <f ca="1">IF($D30="","",IF(COUNTIF($D$11:D30,"&gt;0")=$G$10,"",IF($D30=0,$D30+1,IF($G30&lt;$H30,$D30+1,0))))</f>
        <v/>
      </c>
      <c r="E31" s="235" t="str">
        <f ca="1">IF(D31="","",INDEX('1.1 AIZ-IVZ'!$B$109:$B$228,MATCH($C31,'1.1 AIZ-IVZ'!$Y$109:$Y$1097,0)))</f>
        <v/>
      </c>
      <c r="F31" s="213" t="str" cm="1">
        <f t="array" aca="1" ref="F31" ca="1">IF(D31="","",IF(D31=0,INDEX('1.1 AIZ-IVZ'!$B$109:$C$1097,MATCH($E31,'1.1 AIZ-IVZ'!$B$109:$B$1097,0),2),INDEX(INDIRECT("'"&amp;E31&amp;"'!$F$12:$F$512"),SMALL(IF((INDIRECT("'"&amp;E31&amp;"'!$J$12:$J$512")="EW")*(INDIRECT("'"&amp;E31&amp;"'!$N$12:$N$512")="IAE"),ROW($1:$500)),'2.5 PZS-EWI'!G31))))</f>
        <v/>
      </c>
      <c r="G31" s="236" t="str">
        <f ca="1">IF($D31="","",IF($D31=0,INDEX('1.1 AIZ-IVZ'!$X$109:$X$1097,MATCH($C31,'1.1 AIZ-IVZ'!$Y$109:$Y$1097,0),1),$D31))</f>
        <v/>
      </c>
      <c r="H31" s="235" t="str">
        <f ca="1">IF($D31="","",IF($D31=0,INDEX('1.1 AIZ-IVZ'!$X$109:$X$1097,MATCH($C31,'1.1 AIZ-IVZ'!$Y$109:$Y$1097,0),1),H30))</f>
        <v/>
      </c>
      <c r="I31" s="158" t="str">
        <f t="shared" ca="1" si="5"/>
        <v/>
      </c>
      <c r="J31" s="158" t="str">
        <f t="shared" ca="1" si="6"/>
        <v/>
      </c>
      <c r="K31" s="158" t="str">
        <f t="shared" ca="1" si="7"/>
        <v/>
      </c>
      <c r="L31" s="254"/>
      <c r="M31" s="254"/>
      <c r="N31" s="255"/>
      <c r="O31" s="256"/>
      <c r="P31" s="256"/>
      <c r="Q31" s="256"/>
      <c r="R31" s="256"/>
      <c r="S31" s="210" t="str">
        <f t="shared" ca="1" si="9"/>
        <v/>
      </c>
      <c r="T31" s="210" t="str">
        <f t="shared" ca="1" si="10"/>
        <v/>
      </c>
      <c r="U31" s="211" t="str">
        <f t="shared" ca="1" si="11"/>
        <v/>
      </c>
      <c r="V31" s="148"/>
      <c r="W31" s="171">
        <f t="shared" si="8"/>
        <v>0</v>
      </c>
      <c r="X31" s="171">
        <f t="shared" si="0"/>
        <v>0</v>
      </c>
      <c r="Y31" s="171">
        <f t="shared" si="1"/>
        <v>0</v>
      </c>
    </row>
    <row r="32" spans="1:25">
      <c r="A32" s="5" t="str">
        <f t="shared" ca="1" si="2"/>
        <v/>
      </c>
      <c r="B32" s="5" t="str">
        <f t="shared" ca="1" si="3"/>
        <v/>
      </c>
      <c r="C32" s="5" t="str">
        <f t="shared" ca="1" si="4"/>
        <v/>
      </c>
      <c r="D32" s="6" t="str">
        <f ca="1">IF($D31="","",IF(COUNTIF($D$11:D31,"&gt;0")=$G$10,"",IF($D31=0,$D31+1,IF($G31&lt;$H31,$D31+1,0))))</f>
        <v/>
      </c>
      <c r="E32" s="235" t="str">
        <f ca="1">IF(D32="","",INDEX('1.1 AIZ-IVZ'!$B$109:$B$228,MATCH($C32,'1.1 AIZ-IVZ'!$Y$109:$Y$1097,0)))</f>
        <v/>
      </c>
      <c r="F32" s="213" t="str" cm="1">
        <f t="array" aca="1" ref="F32" ca="1">IF(D32="","",IF(D32=0,INDEX('1.1 AIZ-IVZ'!$B$109:$C$1097,MATCH($E32,'1.1 AIZ-IVZ'!$B$109:$B$1097,0),2),INDEX(INDIRECT("'"&amp;E32&amp;"'!$F$12:$F$512"),SMALL(IF((INDIRECT("'"&amp;E32&amp;"'!$J$12:$J$512")="EW")*(INDIRECT("'"&amp;E32&amp;"'!$N$12:$N$512")="IAE"),ROW($1:$500)),'2.5 PZS-EWI'!G32))))</f>
        <v/>
      </c>
      <c r="G32" s="236" t="str">
        <f ca="1">IF($D32="","",IF($D32=0,INDEX('1.1 AIZ-IVZ'!$X$109:$X$1097,MATCH($C32,'1.1 AIZ-IVZ'!$Y$109:$Y$1097,0),1),$D32))</f>
        <v/>
      </c>
      <c r="H32" s="235" t="str">
        <f ca="1">IF($D32="","",IF($D32=0,INDEX('1.1 AIZ-IVZ'!$X$109:$X$1097,MATCH($C32,'1.1 AIZ-IVZ'!$Y$109:$Y$1097,0),1),H31))</f>
        <v/>
      </c>
      <c r="I32" s="158" t="str">
        <f t="shared" ca="1" si="5"/>
        <v/>
      </c>
      <c r="J32" s="158" t="str">
        <f t="shared" ca="1" si="6"/>
        <v/>
      </c>
      <c r="K32" s="158" t="str">
        <f t="shared" ca="1" si="7"/>
        <v/>
      </c>
      <c r="L32" s="254"/>
      <c r="M32" s="254"/>
      <c r="N32" s="255"/>
      <c r="O32" s="256"/>
      <c r="P32" s="256"/>
      <c r="Q32" s="256"/>
      <c r="R32" s="256"/>
      <c r="S32" s="210" t="str">
        <f t="shared" ca="1" si="9"/>
        <v/>
      </c>
      <c r="T32" s="210" t="str">
        <f t="shared" ca="1" si="10"/>
        <v/>
      </c>
      <c r="U32" s="211" t="str">
        <f t="shared" ca="1" si="11"/>
        <v/>
      </c>
      <c r="V32" s="148"/>
      <c r="W32" s="171">
        <f t="shared" si="8"/>
        <v>0</v>
      </c>
      <c r="X32" s="171">
        <f t="shared" si="0"/>
        <v>0</v>
      </c>
      <c r="Y32" s="171">
        <f t="shared" si="1"/>
        <v>0</v>
      </c>
    </row>
    <row r="33" spans="1:25">
      <c r="A33" s="5" t="str">
        <f t="shared" ca="1" si="2"/>
        <v/>
      </c>
      <c r="B33" s="5" t="str">
        <f t="shared" ca="1" si="3"/>
        <v/>
      </c>
      <c r="C33" s="5" t="str">
        <f t="shared" ca="1" si="4"/>
        <v/>
      </c>
      <c r="D33" s="6" t="str">
        <f ca="1">IF($D32="","",IF(COUNTIF($D$11:D32,"&gt;0")=$G$10,"",IF($D32=0,$D32+1,IF($G32&lt;$H32,$D32+1,0))))</f>
        <v/>
      </c>
      <c r="E33" s="235" t="str">
        <f ca="1">IF(D33="","",INDEX('1.1 AIZ-IVZ'!$B$109:$B$228,MATCH($C33,'1.1 AIZ-IVZ'!$Y$109:$Y$1097,0)))</f>
        <v/>
      </c>
      <c r="F33" s="213" t="str" cm="1">
        <f t="array" aca="1" ref="F33" ca="1">IF(D33="","",IF(D33=0,INDEX('1.1 AIZ-IVZ'!$B$109:$C$1097,MATCH($E33,'1.1 AIZ-IVZ'!$B$109:$B$1097,0),2),INDEX(INDIRECT("'"&amp;E33&amp;"'!$F$12:$F$512"),SMALL(IF((INDIRECT("'"&amp;E33&amp;"'!$J$12:$J$512")="EW")*(INDIRECT("'"&amp;E33&amp;"'!$N$12:$N$512")="IAE"),ROW($1:$500)),'2.5 PZS-EWI'!G33))))</f>
        <v/>
      </c>
      <c r="G33" s="236" t="str">
        <f ca="1">IF($D33="","",IF($D33=0,INDEX('1.1 AIZ-IVZ'!$X$109:$X$1097,MATCH($C33,'1.1 AIZ-IVZ'!$Y$109:$Y$1097,0),1),$D33))</f>
        <v/>
      </c>
      <c r="H33" s="235" t="str">
        <f ca="1">IF($D33="","",IF($D33=0,INDEX('1.1 AIZ-IVZ'!$X$109:$X$1097,MATCH($C33,'1.1 AIZ-IVZ'!$Y$109:$Y$1097,0),1),H32))</f>
        <v/>
      </c>
      <c r="I33" s="158" t="str">
        <f t="shared" ca="1" si="5"/>
        <v/>
      </c>
      <c r="J33" s="158" t="str">
        <f t="shared" ca="1" si="6"/>
        <v/>
      </c>
      <c r="K33" s="158" t="str">
        <f t="shared" ca="1" si="7"/>
        <v/>
      </c>
      <c r="L33" s="254"/>
      <c r="M33" s="254"/>
      <c r="N33" s="255"/>
      <c r="O33" s="256"/>
      <c r="P33" s="256"/>
      <c r="Q33" s="256"/>
      <c r="R33" s="256"/>
      <c r="S33" s="210" t="str">
        <f t="shared" ca="1" si="9"/>
        <v/>
      </c>
      <c r="T33" s="210" t="str">
        <f t="shared" ca="1" si="10"/>
        <v/>
      </c>
      <c r="U33" s="211" t="str">
        <f t="shared" ca="1" si="11"/>
        <v/>
      </c>
      <c r="V33" s="148"/>
      <c r="W33" s="171">
        <f t="shared" si="8"/>
        <v>0</v>
      </c>
      <c r="X33" s="171">
        <f t="shared" si="0"/>
        <v>0</v>
      </c>
      <c r="Y33" s="171">
        <f t="shared" si="1"/>
        <v>0</v>
      </c>
    </row>
    <row r="34" spans="1:25">
      <c r="A34" s="5" t="str">
        <f t="shared" ca="1" si="2"/>
        <v/>
      </c>
      <c r="B34" s="5" t="str">
        <f t="shared" ca="1" si="3"/>
        <v/>
      </c>
      <c r="C34" s="5" t="str">
        <f t="shared" ca="1" si="4"/>
        <v/>
      </c>
      <c r="D34" s="6" t="str">
        <f ca="1">IF($D33="","",IF(COUNTIF($D$11:D33,"&gt;0")=$G$10,"",IF($D33=0,$D33+1,IF($G33&lt;$H33,$D33+1,0))))</f>
        <v/>
      </c>
      <c r="E34" s="235" t="str">
        <f ca="1">IF(D34="","",INDEX('1.1 AIZ-IVZ'!$B$109:$B$228,MATCH($C34,'1.1 AIZ-IVZ'!$Y$109:$Y$1097,0)))</f>
        <v/>
      </c>
      <c r="F34" s="213" t="str" cm="1">
        <f t="array" aca="1" ref="F34" ca="1">IF(D34="","",IF(D34=0,INDEX('1.1 AIZ-IVZ'!$B$109:$C$1097,MATCH($E34,'1.1 AIZ-IVZ'!$B$109:$B$1097,0),2),INDEX(INDIRECT("'"&amp;E34&amp;"'!$F$12:$F$512"),SMALL(IF((INDIRECT("'"&amp;E34&amp;"'!$J$12:$J$512")="EW")*(INDIRECT("'"&amp;E34&amp;"'!$N$12:$N$512")="IAE"),ROW($1:$500)),'2.5 PZS-EWI'!G34))))</f>
        <v/>
      </c>
      <c r="G34" s="236" t="str">
        <f ca="1">IF($D34="","",IF($D34=0,INDEX('1.1 AIZ-IVZ'!$X$109:$X$1097,MATCH($C34,'1.1 AIZ-IVZ'!$Y$109:$Y$1097,0),1),$D34))</f>
        <v/>
      </c>
      <c r="H34" s="235" t="str">
        <f ca="1">IF($D34="","",IF($D34=0,INDEX('1.1 AIZ-IVZ'!$X$109:$X$1097,MATCH($C34,'1.1 AIZ-IVZ'!$Y$109:$Y$1097,0),1),H33))</f>
        <v/>
      </c>
      <c r="I34" s="158" t="str">
        <f t="shared" ca="1" si="5"/>
        <v/>
      </c>
      <c r="J34" s="158" t="str">
        <f t="shared" ca="1" si="6"/>
        <v/>
      </c>
      <c r="K34" s="158" t="str">
        <f t="shared" ca="1" si="7"/>
        <v/>
      </c>
      <c r="L34" s="254"/>
      <c r="M34" s="254"/>
      <c r="N34" s="255"/>
      <c r="O34" s="256"/>
      <c r="P34" s="256"/>
      <c r="Q34" s="256"/>
      <c r="R34" s="256"/>
      <c r="S34" s="210" t="str">
        <f t="shared" ca="1" si="9"/>
        <v/>
      </c>
      <c r="T34" s="210" t="str">
        <f t="shared" ca="1" si="10"/>
        <v/>
      </c>
      <c r="U34" s="211" t="str">
        <f t="shared" ca="1" si="11"/>
        <v/>
      </c>
      <c r="W34" s="171">
        <f t="shared" ref="W34:W97" si="12">SUM(N34*O34)</f>
        <v>0</v>
      </c>
      <c r="X34" s="171">
        <f t="shared" ref="X34:X97" si="13">SUM((P34*$A$3)*N34)</f>
        <v>0</v>
      </c>
      <c r="Y34" s="171">
        <f t="shared" ref="Y34:Y97" si="14">SUM((Q34*24)+(R34*($A$3-24)))*N34</f>
        <v>0</v>
      </c>
    </row>
    <row r="35" spans="1:25">
      <c r="A35" s="5" t="str">
        <f t="shared" ca="1" si="2"/>
        <v/>
      </c>
      <c r="B35" s="5" t="str">
        <f t="shared" ca="1" si="3"/>
        <v/>
      </c>
      <c r="C35" s="5" t="str">
        <f t="shared" ca="1" si="4"/>
        <v/>
      </c>
      <c r="D35" s="6" t="str">
        <f ca="1">IF($D34="","",IF(COUNTIF($D$11:D34,"&gt;0")=$G$10,"",IF($D34=0,$D34+1,IF($G34&lt;$H34,$D34+1,0))))</f>
        <v/>
      </c>
      <c r="E35" s="235" t="str">
        <f ca="1">IF(D35="","",INDEX('1.1 AIZ-IVZ'!$B$109:$B$228,MATCH($C35,'1.1 AIZ-IVZ'!$Y$109:$Y$1097,0)))</f>
        <v/>
      </c>
      <c r="F35" s="213" t="str" cm="1">
        <f t="array" aca="1" ref="F35" ca="1">IF(D35="","",IF(D35=0,INDEX('1.1 AIZ-IVZ'!$B$109:$C$1097,MATCH($E35,'1.1 AIZ-IVZ'!$B$109:$B$1097,0),2),INDEX(INDIRECT("'"&amp;E35&amp;"'!$F$12:$F$512"),SMALL(IF((INDIRECT("'"&amp;E35&amp;"'!$J$12:$J$512")="EW")*(INDIRECT("'"&amp;E35&amp;"'!$N$12:$N$512")="IAE"),ROW($1:$500)),'2.5 PZS-EWI'!G35))))</f>
        <v/>
      </c>
      <c r="G35" s="236" t="str">
        <f ca="1">IF($D35="","",IF($D35=0,INDEX('1.1 AIZ-IVZ'!$X$109:$X$1097,MATCH($C35,'1.1 AIZ-IVZ'!$Y$109:$Y$1097,0),1),$D35))</f>
        <v/>
      </c>
      <c r="H35" s="235" t="str">
        <f ca="1">IF($D35="","",IF($D35=0,INDEX('1.1 AIZ-IVZ'!$X$109:$X$1097,MATCH($C35,'1.1 AIZ-IVZ'!$Y$109:$Y$1097,0),1),H34))</f>
        <v/>
      </c>
      <c r="I35" s="158" t="str">
        <f t="shared" ca="1" si="5"/>
        <v/>
      </c>
      <c r="J35" s="158" t="str">
        <f t="shared" ca="1" si="6"/>
        <v/>
      </c>
      <c r="K35" s="158" t="str">
        <f t="shared" ca="1" si="7"/>
        <v/>
      </c>
      <c r="L35" s="254"/>
      <c r="M35" s="254"/>
      <c r="N35" s="255"/>
      <c r="O35" s="256"/>
      <c r="P35" s="256"/>
      <c r="Q35" s="256"/>
      <c r="R35" s="256"/>
      <c r="S35" s="210" t="str">
        <f t="shared" ca="1" si="9"/>
        <v/>
      </c>
      <c r="T35" s="210" t="str">
        <f t="shared" ca="1" si="10"/>
        <v/>
      </c>
      <c r="U35" s="211" t="str">
        <f t="shared" ca="1" si="11"/>
        <v/>
      </c>
      <c r="W35" s="171">
        <f t="shared" si="12"/>
        <v>0</v>
      </c>
      <c r="X35" s="171">
        <f t="shared" si="13"/>
        <v>0</v>
      </c>
      <c r="Y35" s="171">
        <f t="shared" si="14"/>
        <v>0</v>
      </c>
    </row>
    <row r="36" spans="1:25">
      <c r="A36" s="5" t="str">
        <f t="shared" ca="1" si="2"/>
        <v/>
      </c>
      <c r="B36" s="5" t="str">
        <f t="shared" ca="1" si="3"/>
        <v/>
      </c>
      <c r="C36" s="5" t="str">
        <f t="shared" ca="1" si="4"/>
        <v/>
      </c>
      <c r="D36" s="6" t="str">
        <f ca="1">IF($D35="","",IF(COUNTIF($D$11:D35,"&gt;0")=$G$10,"",IF($D35=0,$D35+1,IF($G35&lt;$H35,$D35+1,0))))</f>
        <v/>
      </c>
      <c r="E36" s="235" t="str">
        <f ca="1">IF(D36="","",INDEX('1.1 AIZ-IVZ'!$B$109:$B$228,MATCH($C36,'1.1 AIZ-IVZ'!$Y$109:$Y$1097,0)))</f>
        <v/>
      </c>
      <c r="F36" s="213" t="str" cm="1">
        <f t="array" aca="1" ref="F36" ca="1">IF(D36="","",IF(D36=0,INDEX('1.1 AIZ-IVZ'!$B$109:$C$1097,MATCH($E36,'1.1 AIZ-IVZ'!$B$109:$B$1097,0),2),INDEX(INDIRECT("'"&amp;E36&amp;"'!$F$12:$F$512"),SMALL(IF((INDIRECT("'"&amp;E36&amp;"'!$J$12:$J$512")="EW")*(INDIRECT("'"&amp;E36&amp;"'!$N$12:$N$512")="IAE"),ROW($1:$500)),'2.5 PZS-EWI'!G36))))</f>
        <v/>
      </c>
      <c r="G36" s="236" t="str">
        <f ca="1">IF($D36="","",IF($D36=0,INDEX('1.1 AIZ-IVZ'!$X$109:$X$1097,MATCH($C36,'1.1 AIZ-IVZ'!$Y$109:$Y$1097,0),1),$D36))</f>
        <v/>
      </c>
      <c r="H36" s="235" t="str">
        <f ca="1">IF($D36="","",IF($D36=0,INDEX('1.1 AIZ-IVZ'!$X$109:$X$1097,MATCH($C36,'1.1 AIZ-IVZ'!$Y$109:$Y$1097,0),1),H35))</f>
        <v/>
      </c>
      <c r="I36" s="158" t="str">
        <f t="shared" ca="1" si="5"/>
        <v/>
      </c>
      <c r="J36" s="158" t="str">
        <f t="shared" ca="1" si="6"/>
        <v/>
      </c>
      <c r="K36" s="158" t="str">
        <f t="shared" ca="1" si="7"/>
        <v/>
      </c>
      <c r="L36" s="254"/>
      <c r="M36" s="254"/>
      <c r="N36" s="255"/>
      <c r="O36" s="256"/>
      <c r="P36" s="256"/>
      <c r="Q36" s="256"/>
      <c r="R36" s="256"/>
      <c r="S36" s="210" t="str">
        <f t="shared" ca="1" si="9"/>
        <v/>
      </c>
      <c r="T36" s="210" t="str">
        <f t="shared" ca="1" si="10"/>
        <v/>
      </c>
      <c r="U36" s="211" t="str">
        <f t="shared" ca="1" si="11"/>
        <v/>
      </c>
      <c r="W36" s="171">
        <f t="shared" si="12"/>
        <v>0</v>
      </c>
      <c r="X36" s="171">
        <f t="shared" si="13"/>
        <v>0</v>
      </c>
      <c r="Y36" s="171">
        <f t="shared" si="14"/>
        <v>0</v>
      </c>
    </row>
    <row r="37" spans="1:25">
      <c r="A37" s="5" t="str">
        <f t="shared" ca="1" si="2"/>
        <v/>
      </c>
      <c r="B37" s="5" t="str">
        <f t="shared" ca="1" si="3"/>
        <v/>
      </c>
      <c r="C37" s="5" t="str">
        <f t="shared" ca="1" si="4"/>
        <v/>
      </c>
      <c r="D37" s="6" t="str">
        <f ca="1">IF($D36="","",IF(COUNTIF($D$11:D36,"&gt;0")=$G$10,"",IF($D36=0,$D36+1,IF($G36&lt;$H36,$D36+1,0))))</f>
        <v/>
      </c>
      <c r="E37" s="235" t="str">
        <f ca="1">IF(D37="","",INDEX('1.1 AIZ-IVZ'!$B$109:$B$228,MATCH($C37,'1.1 AIZ-IVZ'!$Y$109:$Y$1097,0)))</f>
        <v/>
      </c>
      <c r="F37" s="213" t="str" cm="1">
        <f t="array" aca="1" ref="F37" ca="1">IF(D37="","",IF(D37=0,INDEX('1.1 AIZ-IVZ'!$B$109:$C$1097,MATCH($E37,'1.1 AIZ-IVZ'!$B$109:$B$1097,0),2),INDEX(INDIRECT("'"&amp;E37&amp;"'!$F$12:$F$512"),SMALL(IF((INDIRECT("'"&amp;E37&amp;"'!$J$12:$J$512")="EW")*(INDIRECT("'"&amp;E37&amp;"'!$N$12:$N$512")="IAE"),ROW($1:$500)),'2.5 PZS-EWI'!G37))))</f>
        <v/>
      </c>
      <c r="G37" s="236" t="str">
        <f ca="1">IF($D37="","",IF($D37=0,INDEX('1.1 AIZ-IVZ'!$X$109:$X$1097,MATCH($C37,'1.1 AIZ-IVZ'!$Y$109:$Y$1097,0),1),$D37))</f>
        <v/>
      </c>
      <c r="H37" s="235" t="str">
        <f ca="1">IF($D37="","",IF($D37=0,INDEX('1.1 AIZ-IVZ'!$X$109:$X$1097,MATCH($C37,'1.1 AIZ-IVZ'!$Y$109:$Y$1097,0),1),H36))</f>
        <v/>
      </c>
      <c r="I37" s="158" t="str">
        <f t="shared" ca="1" si="5"/>
        <v/>
      </c>
      <c r="J37" s="158" t="str">
        <f t="shared" ca="1" si="6"/>
        <v/>
      </c>
      <c r="K37" s="158" t="str">
        <f t="shared" ca="1" si="7"/>
        <v/>
      </c>
      <c r="L37" s="254"/>
      <c r="M37" s="254"/>
      <c r="N37" s="255"/>
      <c r="O37" s="256"/>
      <c r="P37" s="256"/>
      <c r="Q37" s="256"/>
      <c r="R37" s="256"/>
      <c r="S37" s="210" t="str">
        <f t="shared" ca="1" si="9"/>
        <v/>
      </c>
      <c r="T37" s="210" t="str">
        <f t="shared" ca="1" si="10"/>
        <v/>
      </c>
      <c r="U37" s="211" t="str">
        <f t="shared" ca="1" si="11"/>
        <v/>
      </c>
      <c r="W37" s="171">
        <f t="shared" si="12"/>
        <v>0</v>
      </c>
      <c r="X37" s="171">
        <f t="shared" si="13"/>
        <v>0</v>
      </c>
      <c r="Y37" s="171">
        <f t="shared" si="14"/>
        <v>0</v>
      </c>
    </row>
    <row r="38" spans="1:25">
      <c r="A38" s="5" t="str">
        <f t="shared" ca="1" si="2"/>
        <v/>
      </c>
      <c r="B38" s="5" t="str">
        <f t="shared" ca="1" si="3"/>
        <v/>
      </c>
      <c r="C38" s="5" t="str">
        <f t="shared" ca="1" si="4"/>
        <v/>
      </c>
      <c r="D38" s="6" t="str">
        <f ca="1">IF($D37="","",IF(COUNTIF($D$11:D37,"&gt;0")=$G$10,"",IF($D37=0,$D37+1,IF($G37&lt;$H37,$D37+1,0))))</f>
        <v/>
      </c>
      <c r="E38" s="235" t="str">
        <f ca="1">IF(D38="","",INDEX('1.1 AIZ-IVZ'!$B$109:$B$228,MATCH($C38,'1.1 AIZ-IVZ'!$Y$109:$Y$1097,0)))</f>
        <v/>
      </c>
      <c r="F38" s="213" t="str" cm="1">
        <f t="array" aca="1" ref="F38" ca="1">IF(D38="","",IF(D38=0,INDEX('1.1 AIZ-IVZ'!$B$109:$C$1097,MATCH($E38,'1.1 AIZ-IVZ'!$B$109:$B$1097,0),2),INDEX(INDIRECT("'"&amp;E38&amp;"'!$F$12:$F$512"),SMALL(IF((INDIRECT("'"&amp;E38&amp;"'!$J$12:$J$512")="EW")*(INDIRECT("'"&amp;E38&amp;"'!$N$12:$N$512")="IAE"),ROW($1:$500)),'2.5 PZS-EWI'!G38))))</f>
        <v/>
      </c>
      <c r="G38" s="236" t="str">
        <f ca="1">IF($D38="","",IF($D38=0,INDEX('1.1 AIZ-IVZ'!$X$109:$X$1097,MATCH($C38,'1.1 AIZ-IVZ'!$Y$109:$Y$1097,0),1),$D38))</f>
        <v/>
      </c>
      <c r="H38" s="235" t="str">
        <f ca="1">IF($D38="","",IF($D38=0,INDEX('1.1 AIZ-IVZ'!$X$109:$X$1097,MATCH($C38,'1.1 AIZ-IVZ'!$Y$109:$Y$1097,0),1),H37))</f>
        <v/>
      </c>
      <c r="I38" s="158" t="str">
        <f t="shared" ca="1" si="5"/>
        <v/>
      </c>
      <c r="J38" s="158" t="str">
        <f t="shared" ca="1" si="6"/>
        <v/>
      </c>
      <c r="K38" s="158" t="str">
        <f t="shared" ca="1" si="7"/>
        <v/>
      </c>
      <c r="L38" s="254"/>
      <c r="M38" s="254"/>
      <c r="N38" s="255"/>
      <c r="O38" s="256"/>
      <c r="P38" s="256"/>
      <c r="Q38" s="256"/>
      <c r="R38" s="256"/>
      <c r="S38" s="210" t="str">
        <f t="shared" ca="1" si="9"/>
        <v/>
      </c>
      <c r="T38" s="210" t="str">
        <f t="shared" ca="1" si="10"/>
        <v/>
      </c>
      <c r="U38" s="211" t="str">
        <f t="shared" ca="1" si="11"/>
        <v/>
      </c>
      <c r="W38" s="171">
        <f t="shared" si="12"/>
        <v>0</v>
      </c>
      <c r="X38" s="171">
        <f t="shared" si="13"/>
        <v>0</v>
      </c>
      <c r="Y38" s="171">
        <f t="shared" si="14"/>
        <v>0</v>
      </c>
    </row>
    <row r="39" spans="1:25">
      <c r="A39" s="5" t="str">
        <f t="shared" ca="1" si="2"/>
        <v/>
      </c>
      <c r="B39" s="5" t="str">
        <f t="shared" ca="1" si="3"/>
        <v/>
      </c>
      <c r="C39" s="5" t="str">
        <f t="shared" ca="1" si="4"/>
        <v/>
      </c>
      <c r="D39" s="6" t="str">
        <f ca="1">IF($D38="","",IF(COUNTIF($D$11:D38,"&gt;0")=$G$10,"",IF($D38=0,$D38+1,IF($G38&lt;$H38,$D38+1,0))))</f>
        <v/>
      </c>
      <c r="E39" s="235" t="str">
        <f ca="1">IF(D39="","",INDEX('1.1 AIZ-IVZ'!$B$109:$B$228,MATCH($C39,'1.1 AIZ-IVZ'!$Y$109:$Y$1097,0)))</f>
        <v/>
      </c>
      <c r="F39" s="213" t="str" cm="1">
        <f t="array" aca="1" ref="F39" ca="1">IF(D39="","",IF(D39=0,INDEX('1.1 AIZ-IVZ'!$B$109:$C$1097,MATCH($E39,'1.1 AIZ-IVZ'!$B$109:$B$1097,0),2),INDEX(INDIRECT("'"&amp;E39&amp;"'!$F$12:$F$512"),SMALL(IF((INDIRECT("'"&amp;E39&amp;"'!$J$12:$J$512")="EW")*(INDIRECT("'"&amp;E39&amp;"'!$N$12:$N$512")="IAE"),ROW($1:$500)),'2.5 PZS-EWI'!G39))))</f>
        <v/>
      </c>
      <c r="G39" s="236" t="str">
        <f ca="1">IF($D39="","",IF($D39=0,INDEX('1.1 AIZ-IVZ'!$X$109:$X$1097,MATCH($C39,'1.1 AIZ-IVZ'!$Y$109:$Y$1097,0),1),$D39))</f>
        <v/>
      </c>
      <c r="H39" s="235" t="str">
        <f ca="1">IF($D39="","",IF($D39=0,INDEX('1.1 AIZ-IVZ'!$X$109:$X$1097,MATCH($C39,'1.1 AIZ-IVZ'!$Y$109:$Y$1097,0),1),H38))</f>
        <v/>
      </c>
      <c r="I39" s="158" t="str">
        <f t="shared" ca="1" si="5"/>
        <v/>
      </c>
      <c r="J39" s="158" t="str">
        <f t="shared" ca="1" si="6"/>
        <v/>
      </c>
      <c r="K39" s="158" t="str">
        <f t="shared" ca="1" si="7"/>
        <v/>
      </c>
      <c r="L39" s="254"/>
      <c r="M39" s="254"/>
      <c r="N39" s="255"/>
      <c r="O39" s="256"/>
      <c r="P39" s="256"/>
      <c r="Q39" s="256"/>
      <c r="R39" s="256"/>
      <c r="S39" s="210" t="str">
        <f t="shared" ca="1" si="9"/>
        <v/>
      </c>
      <c r="T39" s="210" t="str">
        <f t="shared" ca="1" si="10"/>
        <v/>
      </c>
      <c r="U39" s="211" t="str">
        <f t="shared" ca="1" si="11"/>
        <v/>
      </c>
      <c r="W39" s="171">
        <f t="shared" si="12"/>
        <v>0</v>
      </c>
      <c r="X39" s="171">
        <f t="shared" si="13"/>
        <v>0</v>
      </c>
      <c r="Y39" s="171">
        <f t="shared" si="14"/>
        <v>0</v>
      </c>
    </row>
    <row r="40" spans="1:25">
      <c r="A40" s="5" t="str">
        <f t="shared" ca="1" si="2"/>
        <v/>
      </c>
      <c r="B40" s="5" t="str">
        <f t="shared" ca="1" si="3"/>
        <v/>
      </c>
      <c r="C40" s="5" t="str">
        <f t="shared" ca="1" si="4"/>
        <v/>
      </c>
      <c r="D40" s="6" t="str">
        <f ca="1">IF($D39="","",IF(COUNTIF($D$11:D39,"&gt;0")=$G$10,"",IF($D39=0,$D39+1,IF($G39&lt;$H39,$D39+1,0))))</f>
        <v/>
      </c>
      <c r="E40" s="235" t="str">
        <f ca="1">IF(D40="","",INDEX('1.1 AIZ-IVZ'!$B$109:$B$228,MATCH($C40,'1.1 AIZ-IVZ'!$Y$109:$Y$1097,0)))</f>
        <v/>
      </c>
      <c r="F40" s="213" t="str" cm="1">
        <f t="array" aca="1" ref="F40" ca="1">IF(D40="","",IF(D40=0,INDEX('1.1 AIZ-IVZ'!$B$109:$C$1097,MATCH($E40,'1.1 AIZ-IVZ'!$B$109:$B$1097,0),2),INDEX(INDIRECT("'"&amp;E40&amp;"'!$F$12:$F$512"),SMALL(IF((INDIRECT("'"&amp;E40&amp;"'!$J$12:$J$512")="EW")*(INDIRECT("'"&amp;E40&amp;"'!$N$12:$N$512")="IAE"),ROW($1:$500)),'2.5 PZS-EWI'!G40))))</f>
        <v/>
      </c>
      <c r="G40" s="236" t="str">
        <f ca="1">IF($D40="","",IF($D40=0,INDEX('1.1 AIZ-IVZ'!$X$109:$X$1097,MATCH($C40,'1.1 AIZ-IVZ'!$Y$109:$Y$1097,0),1),$D40))</f>
        <v/>
      </c>
      <c r="H40" s="235" t="str">
        <f ca="1">IF($D40="","",IF($D40=0,INDEX('1.1 AIZ-IVZ'!$X$109:$X$1097,MATCH($C40,'1.1 AIZ-IVZ'!$Y$109:$Y$1097,0),1),H39))</f>
        <v/>
      </c>
      <c r="I40" s="158" t="str">
        <f t="shared" ca="1" si="5"/>
        <v/>
      </c>
      <c r="J40" s="158" t="str">
        <f t="shared" ca="1" si="6"/>
        <v/>
      </c>
      <c r="K40" s="158" t="str">
        <f t="shared" ca="1" si="7"/>
        <v/>
      </c>
      <c r="L40" s="254"/>
      <c r="M40" s="254"/>
      <c r="N40" s="255"/>
      <c r="O40" s="256"/>
      <c r="P40" s="256"/>
      <c r="Q40" s="256"/>
      <c r="R40" s="256"/>
      <c r="S40" s="210" t="str">
        <f t="shared" ca="1" si="9"/>
        <v/>
      </c>
      <c r="T40" s="210" t="str">
        <f t="shared" ca="1" si="10"/>
        <v/>
      </c>
      <c r="U40" s="211" t="str">
        <f t="shared" ca="1" si="11"/>
        <v/>
      </c>
      <c r="W40" s="171">
        <f t="shared" si="12"/>
        <v>0</v>
      </c>
      <c r="X40" s="171">
        <f t="shared" si="13"/>
        <v>0</v>
      </c>
      <c r="Y40" s="171">
        <f t="shared" si="14"/>
        <v>0</v>
      </c>
    </row>
    <row r="41" spans="1:25">
      <c r="A41" s="5" t="str">
        <f t="shared" ca="1" si="2"/>
        <v/>
      </c>
      <c r="B41" s="5" t="str">
        <f t="shared" ca="1" si="3"/>
        <v/>
      </c>
      <c r="C41" s="5" t="str">
        <f t="shared" ca="1" si="4"/>
        <v/>
      </c>
      <c r="D41" s="6" t="str">
        <f ca="1">IF($D40="","",IF(COUNTIF($D$11:D40,"&gt;0")=$G$10,"",IF($D40=0,$D40+1,IF($G40&lt;$H40,$D40+1,0))))</f>
        <v/>
      </c>
      <c r="E41" s="235" t="str">
        <f ca="1">IF(D41="","",INDEX('1.1 AIZ-IVZ'!$B$109:$B$228,MATCH($C41,'1.1 AIZ-IVZ'!$Y$109:$Y$1097,0)))</f>
        <v/>
      </c>
      <c r="F41" s="213" t="str" cm="1">
        <f t="array" aca="1" ref="F41" ca="1">IF(D41="","",IF(D41=0,INDEX('1.1 AIZ-IVZ'!$B$109:$C$1097,MATCH($E41,'1.1 AIZ-IVZ'!$B$109:$B$1097,0),2),INDEX(INDIRECT("'"&amp;E41&amp;"'!$F$12:$F$512"),SMALL(IF((INDIRECT("'"&amp;E41&amp;"'!$J$12:$J$512")="EW")*(INDIRECT("'"&amp;E41&amp;"'!$N$12:$N$512")="IAE"),ROW($1:$500)),'2.5 PZS-EWI'!G41))))</f>
        <v/>
      </c>
      <c r="G41" s="236" t="str">
        <f ca="1">IF($D41="","",IF($D41=0,INDEX('1.1 AIZ-IVZ'!$X$109:$X$1097,MATCH($C41,'1.1 AIZ-IVZ'!$Y$109:$Y$1097,0),1),$D41))</f>
        <v/>
      </c>
      <c r="H41" s="235" t="str">
        <f ca="1">IF($D41="","",IF($D41=0,INDEX('1.1 AIZ-IVZ'!$X$109:$X$1097,MATCH($C41,'1.1 AIZ-IVZ'!$Y$109:$Y$1097,0),1),H40))</f>
        <v/>
      </c>
      <c r="I41" s="158" t="str">
        <f t="shared" ca="1" si="5"/>
        <v/>
      </c>
      <c r="J41" s="158" t="str">
        <f t="shared" ca="1" si="6"/>
        <v/>
      </c>
      <c r="K41" s="158" t="str">
        <f t="shared" ca="1" si="7"/>
        <v/>
      </c>
      <c r="L41" s="254"/>
      <c r="M41" s="254"/>
      <c r="N41" s="255"/>
      <c r="O41" s="256"/>
      <c r="P41" s="256"/>
      <c r="Q41" s="256"/>
      <c r="R41" s="256"/>
      <c r="S41" s="210" t="str">
        <f t="shared" ca="1" si="9"/>
        <v/>
      </c>
      <c r="T41" s="210" t="str">
        <f t="shared" ca="1" si="10"/>
        <v/>
      </c>
      <c r="U41" s="211" t="str">
        <f t="shared" ca="1" si="11"/>
        <v/>
      </c>
      <c r="W41" s="171">
        <f t="shared" si="12"/>
        <v>0</v>
      </c>
      <c r="X41" s="171">
        <f t="shared" si="13"/>
        <v>0</v>
      </c>
      <c r="Y41" s="171">
        <f t="shared" si="14"/>
        <v>0</v>
      </c>
    </row>
    <row r="42" spans="1:25">
      <c r="A42" s="5" t="str">
        <f t="shared" ca="1" si="2"/>
        <v/>
      </c>
      <c r="B42" s="5" t="str">
        <f t="shared" ca="1" si="3"/>
        <v/>
      </c>
      <c r="C42" s="5" t="str">
        <f t="shared" ca="1" si="4"/>
        <v/>
      </c>
      <c r="D42" s="6" t="str">
        <f ca="1">IF($D41="","",IF(COUNTIF($D$11:D41,"&gt;0")=$G$10,"",IF($D41=0,$D41+1,IF($G41&lt;$H41,$D41+1,0))))</f>
        <v/>
      </c>
      <c r="E42" s="235" t="str">
        <f ca="1">IF(D42="","",INDEX('1.1 AIZ-IVZ'!$B$109:$B$228,MATCH($C42,'1.1 AIZ-IVZ'!$Y$109:$Y$1097,0)))</f>
        <v/>
      </c>
      <c r="F42" s="213" t="str" cm="1">
        <f t="array" aca="1" ref="F42" ca="1">IF(D42="","",IF(D42=0,INDEX('1.1 AIZ-IVZ'!$B$109:$C$1097,MATCH($E42,'1.1 AIZ-IVZ'!$B$109:$B$1097,0),2),INDEX(INDIRECT("'"&amp;E42&amp;"'!$F$12:$F$512"),SMALL(IF((INDIRECT("'"&amp;E42&amp;"'!$J$12:$J$512")="EW")*(INDIRECT("'"&amp;E42&amp;"'!$N$12:$N$512")="IAE"),ROW($1:$500)),'2.5 PZS-EWI'!G42))))</f>
        <v/>
      </c>
      <c r="G42" s="236" t="str">
        <f ca="1">IF($D42="","",IF($D42=0,INDEX('1.1 AIZ-IVZ'!$X$109:$X$1097,MATCH($C42,'1.1 AIZ-IVZ'!$Y$109:$Y$1097,0),1),$D42))</f>
        <v/>
      </c>
      <c r="H42" s="235" t="str">
        <f ca="1">IF($D42="","",IF($D42=0,INDEX('1.1 AIZ-IVZ'!$X$109:$X$1097,MATCH($C42,'1.1 AIZ-IVZ'!$Y$109:$Y$1097,0),1),H41))</f>
        <v/>
      </c>
      <c r="I42" s="158" t="str">
        <f t="shared" ca="1" si="5"/>
        <v/>
      </c>
      <c r="J42" s="158" t="str">
        <f t="shared" ca="1" si="6"/>
        <v/>
      </c>
      <c r="K42" s="158" t="str">
        <f t="shared" ca="1" si="7"/>
        <v/>
      </c>
      <c r="L42" s="254"/>
      <c r="M42" s="254"/>
      <c r="N42" s="255"/>
      <c r="O42" s="256"/>
      <c r="P42" s="256"/>
      <c r="Q42" s="256"/>
      <c r="R42" s="256"/>
      <c r="S42" s="210" t="str">
        <f t="shared" ca="1" si="9"/>
        <v/>
      </c>
      <c r="T42" s="210" t="str">
        <f t="shared" ca="1" si="10"/>
        <v/>
      </c>
      <c r="U42" s="211" t="str">
        <f t="shared" ca="1" si="11"/>
        <v/>
      </c>
      <c r="W42" s="171">
        <f t="shared" si="12"/>
        <v>0</v>
      </c>
      <c r="X42" s="171">
        <f t="shared" si="13"/>
        <v>0</v>
      </c>
      <c r="Y42" s="171">
        <f t="shared" si="14"/>
        <v>0</v>
      </c>
    </row>
    <row r="43" spans="1:25">
      <c r="A43" s="5" t="str">
        <f t="shared" ca="1" si="2"/>
        <v/>
      </c>
      <c r="B43" s="5" t="str">
        <f t="shared" ca="1" si="3"/>
        <v/>
      </c>
      <c r="C43" s="5" t="str">
        <f t="shared" ca="1" si="4"/>
        <v/>
      </c>
      <c r="D43" s="6" t="str">
        <f ca="1">IF($D42="","",IF(COUNTIF($D$11:D42,"&gt;0")=$G$10,"",IF($D42=0,$D42+1,IF($G42&lt;$H42,$D42+1,0))))</f>
        <v/>
      </c>
      <c r="E43" s="235" t="str">
        <f ca="1">IF(D43="","",INDEX('1.1 AIZ-IVZ'!$B$109:$B$228,MATCH($C43,'1.1 AIZ-IVZ'!$Y$109:$Y$1097,0)))</f>
        <v/>
      </c>
      <c r="F43" s="213" t="str" cm="1">
        <f t="array" aca="1" ref="F43" ca="1">IF(D43="","",IF(D43=0,INDEX('1.1 AIZ-IVZ'!$B$109:$C$1097,MATCH($E43,'1.1 AIZ-IVZ'!$B$109:$B$1097,0),2),INDEX(INDIRECT("'"&amp;E43&amp;"'!$F$12:$F$512"),SMALL(IF((INDIRECT("'"&amp;E43&amp;"'!$J$12:$J$512")="EW")*(INDIRECT("'"&amp;E43&amp;"'!$N$12:$N$512")="IAE"),ROW($1:$500)),'2.5 PZS-EWI'!G43))))</f>
        <v/>
      </c>
      <c r="G43" s="236" t="str">
        <f ca="1">IF($D43="","",IF($D43=0,INDEX('1.1 AIZ-IVZ'!$X$109:$X$1097,MATCH($C43,'1.1 AIZ-IVZ'!$Y$109:$Y$1097,0),1),$D43))</f>
        <v/>
      </c>
      <c r="H43" s="235" t="str">
        <f ca="1">IF($D43="","",IF($D43=0,INDEX('1.1 AIZ-IVZ'!$X$109:$X$1097,MATCH($C43,'1.1 AIZ-IVZ'!$Y$109:$Y$1097,0),1),H42))</f>
        <v/>
      </c>
      <c r="I43" s="158" t="str">
        <f t="shared" ca="1" si="5"/>
        <v/>
      </c>
      <c r="J43" s="158" t="str">
        <f t="shared" ca="1" si="6"/>
        <v/>
      </c>
      <c r="K43" s="158" t="str">
        <f t="shared" ca="1" si="7"/>
        <v/>
      </c>
      <c r="L43" s="254"/>
      <c r="M43" s="254"/>
      <c r="N43" s="255"/>
      <c r="O43" s="256"/>
      <c r="P43" s="256"/>
      <c r="Q43" s="256"/>
      <c r="R43" s="256"/>
      <c r="S43" s="210" t="str">
        <f t="shared" ca="1" si="9"/>
        <v/>
      </c>
      <c r="T43" s="210" t="str">
        <f t="shared" ca="1" si="10"/>
        <v/>
      </c>
      <c r="U43" s="211" t="str">
        <f t="shared" ca="1" si="11"/>
        <v/>
      </c>
      <c r="W43" s="171">
        <f t="shared" si="12"/>
        <v>0</v>
      </c>
      <c r="X43" s="171">
        <f t="shared" si="13"/>
        <v>0</v>
      </c>
      <c r="Y43" s="171">
        <f t="shared" si="14"/>
        <v>0</v>
      </c>
    </row>
    <row r="44" spans="1:25">
      <c r="A44" s="5" t="str">
        <f t="shared" ca="1" si="2"/>
        <v/>
      </c>
      <c r="B44" s="5" t="str">
        <f t="shared" ca="1" si="3"/>
        <v/>
      </c>
      <c r="C44" s="5" t="str">
        <f t="shared" ca="1" si="4"/>
        <v/>
      </c>
      <c r="D44" s="6" t="str">
        <f ca="1">IF($D43="","",IF(COUNTIF($D$11:D43,"&gt;0")=$G$10,"",IF($D43=0,$D43+1,IF($G43&lt;$H43,$D43+1,0))))</f>
        <v/>
      </c>
      <c r="E44" s="235" t="str">
        <f ca="1">IF(D44="","",INDEX('1.1 AIZ-IVZ'!$B$109:$B$228,MATCH($C44,'1.1 AIZ-IVZ'!$Y$109:$Y$1097,0)))</f>
        <v/>
      </c>
      <c r="F44" s="213" t="str" cm="1">
        <f t="array" aca="1" ref="F44" ca="1">IF(D44="","",IF(D44=0,INDEX('1.1 AIZ-IVZ'!$B$109:$C$1097,MATCH($E44,'1.1 AIZ-IVZ'!$B$109:$B$1097,0),2),INDEX(INDIRECT("'"&amp;E44&amp;"'!$F$12:$F$512"),SMALL(IF((INDIRECT("'"&amp;E44&amp;"'!$J$12:$J$512")="EW")*(INDIRECT("'"&amp;E44&amp;"'!$N$12:$N$512")="IAE"),ROW($1:$500)),'2.5 PZS-EWI'!G44))))</f>
        <v/>
      </c>
      <c r="G44" s="236" t="str">
        <f ca="1">IF($D44="","",IF($D44=0,INDEX('1.1 AIZ-IVZ'!$X$109:$X$1097,MATCH($C44,'1.1 AIZ-IVZ'!$Y$109:$Y$1097,0),1),$D44))</f>
        <v/>
      </c>
      <c r="H44" s="235" t="str">
        <f ca="1">IF($D44="","",IF($D44=0,INDEX('1.1 AIZ-IVZ'!$X$109:$X$1097,MATCH($C44,'1.1 AIZ-IVZ'!$Y$109:$Y$1097,0),1),H43))</f>
        <v/>
      </c>
      <c r="I44" s="158" t="str">
        <f t="shared" ca="1" si="5"/>
        <v/>
      </c>
      <c r="J44" s="158" t="str">
        <f t="shared" ca="1" si="6"/>
        <v/>
      </c>
      <c r="K44" s="158" t="str">
        <f t="shared" ca="1" si="7"/>
        <v/>
      </c>
      <c r="L44" s="254"/>
      <c r="M44" s="254"/>
      <c r="N44" s="255"/>
      <c r="O44" s="256"/>
      <c r="P44" s="256"/>
      <c r="Q44" s="256"/>
      <c r="R44" s="256"/>
      <c r="S44" s="210" t="str">
        <f t="shared" ca="1" si="9"/>
        <v/>
      </c>
      <c r="T44" s="210" t="str">
        <f t="shared" ca="1" si="10"/>
        <v/>
      </c>
      <c r="U44" s="211" t="str">
        <f t="shared" ca="1" si="11"/>
        <v/>
      </c>
      <c r="W44" s="171">
        <f t="shared" si="12"/>
        <v>0</v>
      </c>
      <c r="X44" s="171">
        <f t="shared" si="13"/>
        <v>0</v>
      </c>
      <c r="Y44" s="171">
        <f t="shared" si="14"/>
        <v>0</v>
      </c>
    </row>
    <row r="45" spans="1:25">
      <c r="A45" s="5" t="str">
        <f t="shared" ca="1" si="2"/>
        <v/>
      </c>
      <c r="B45" s="5" t="str">
        <f t="shared" ca="1" si="3"/>
        <v/>
      </c>
      <c r="C45" s="5" t="str">
        <f t="shared" ca="1" si="4"/>
        <v/>
      </c>
      <c r="D45" s="6" t="str">
        <f ca="1">IF($D44="","",IF(COUNTIF($D$11:D44,"&gt;0")=$G$10,"",IF($D44=0,$D44+1,IF($G44&lt;$H44,$D44+1,0))))</f>
        <v/>
      </c>
      <c r="E45" s="235" t="str">
        <f ca="1">IF(D45="","",INDEX('1.1 AIZ-IVZ'!$B$109:$B$228,MATCH($C45,'1.1 AIZ-IVZ'!$Y$109:$Y$1097,0)))</f>
        <v/>
      </c>
      <c r="F45" s="213" t="str" cm="1">
        <f t="array" aca="1" ref="F45" ca="1">IF(D45="","",IF(D45=0,INDEX('1.1 AIZ-IVZ'!$B$109:$C$1097,MATCH($E45,'1.1 AIZ-IVZ'!$B$109:$B$1097,0),2),INDEX(INDIRECT("'"&amp;E45&amp;"'!$F$12:$F$512"),SMALL(IF((INDIRECT("'"&amp;E45&amp;"'!$J$12:$J$512")="EW")*(INDIRECT("'"&amp;E45&amp;"'!$N$12:$N$512")="IAE"),ROW($1:$500)),'2.5 PZS-EWI'!G45))))</f>
        <v/>
      </c>
      <c r="G45" s="236" t="str">
        <f ca="1">IF($D45="","",IF($D45=0,INDEX('1.1 AIZ-IVZ'!$X$109:$X$1097,MATCH($C45,'1.1 AIZ-IVZ'!$Y$109:$Y$1097,0),1),$D45))</f>
        <v/>
      </c>
      <c r="H45" s="235" t="str">
        <f ca="1">IF($D45="","",IF($D45=0,INDEX('1.1 AIZ-IVZ'!$X$109:$X$1097,MATCH($C45,'1.1 AIZ-IVZ'!$Y$109:$Y$1097,0),1),H44))</f>
        <v/>
      </c>
      <c r="I45" s="158" t="str">
        <f t="shared" ca="1" si="5"/>
        <v/>
      </c>
      <c r="J45" s="158" t="str">
        <f t="shared" ca="1" si="6"/>
        <v/>
      </c>
      <c r="K45" s="158" t="str">
        <f t="shared" ca="1" si="7"/>
        <v/>
      </c>
      <c r="L45" s="254"/>
      <c r="M45" s="254"/>
      <c r="N45" s="255"/>
      <c r="O45" s="256"/>
      <c r="P45" s="256"/>
      <c r="Q45" s="256"/>
      <c r="R45" s="256"/>
      <c r="S45" s="210" t="str">
        <f t="shared" ca="1" si="9"/>
        <v/>
      </c>
      <c r="T45" s="210" t="str">
        <f t="shared" ca="1" si="10"/>
        <v/>
      </c>
      <c r="U45" s="211" t="str">
        <f t="shared" ca="1" si="11"/>
        <v/>
      </c>
      <c r="W45" s="171">
        <f t="shared" si="12"/>
        <v>0</v>
      </c>
      <c r="X45" s="171">
        <f t="shared" si="13"/>
        <v>0</v>
      </c>
      <c r="Y45" s="171">
        <f t="shared" si="14"/>
        <v>0</v>
      </c>
    </row>
    <row r="46" spans="1:25">
      <c r="A46" s="5" t="str">
        <f t="shared" ca="1" si="2"/>
        <v/>
      </c>
      <c r="B46" s="5" t="str">
        <f t="shared" ca="1" si="3"/>
        <v/>
      </c>
      <c r="C46" s="5" t="str">
        <f t="shared" ca="1" si="4"/>
        <v/>
      </c>
      <c r="D46" s="6" t="str">
        <f ca="1">IF($D45="","",IF(COUNTIF($D$11:D45,"&gt;0")=$G$10,"",IF($D45=0,$D45+1,IF($G45&lt;$H45,$D45+1,0))))</f>
        <v/>
      </c>
      <c r="E46" s="235" t="str">
        <f ca="1">IF(D46="","",INDEX('1.1 AIZ-IVZ'!$B$109:$B$228,MATCH($C46,'1.1 AIZ-IVZ'!$Y$109:$Y$1097,0)))</f>
        <v/>
      </c>
      <c r="F46" s="213" t="str" cm="1">
        <f t="array" aca="1" ref="F46" ca="1">IF(D46="","",IF(D46=0,INDEX('1.1 AIZ-IVZ'!$B$109:$C$1097,MATCH($E46,'1.1 AIZ-IVZ'!$B$109:$B$1097,0),2),INDEX(INDIRECT("'"&amp;E46&amp;"'!$F$12:$F$512"),SMALL(IF((INDIRECT("'"&amp;E46&amp;"'!$J$12:$J$512")="EW")*(INDIRECT("'"&amp;E46&amp;"'!$N$12:$N$512")="IAE"),ROW($1:$500)),'2.5 PZS-EWI'!G46))))</f>
        <v/>
      </c>
      <c r="G46" s="236" t="str">
        <f ca="1">IF($D46="","",IF($D46=0,INDEX('1.1 AIZ-IVZ'!$X$109:$X$1097,MATCH($C46,'1.1 AIZ-IVZ'!$Y$109:$Y$1097,0),1),$D46))</f>
        <v/>
      </c>
      <c r="H46" s="235" t="str">
        <f ca="1">IF($D46="","",IF($D46=0,INDEX('1.1 AIZ-IVZ'!$X$109:$X$1097,MATCH($C46,'1.1 AIZ-IVZ'!$Y$109:$Y$1097,0),1),H45))</f>
        <v/>
      </c>
      <c r="I46" s="158" t="str">
        <f t="shared" ca="1" si="5"/>
        <v/>
      </c>
      <c r="J46" s="158" t="str">
        <f t="shared" ca="1" si="6"/>
        <v/>
      </c>
      <c r="K46" s="158" t="str">
        <f t="shared" ca="1" si="7"/>
        <v/>
      </c>
      <c r="L46" s="254"/>
      <c r="M46" s="254"/>
      <c r="N46" s="255"/>
      <c r="O46" s="256"/>
      <c r="P46" s="256"/>
      <c r="Q46" s="256"/>
      <c r="R46" s="256"/>
      <c r="S46" s="210" t="str">
        <f t="shared" ca="1" si="9"/>
        <v/>
      </c>
      <c r="T46" s="210" t="str">
        <f t="shared" ca="1" si="10"/>
        <v/>
      </c>
      <c r="U46" s="211" t="str">
        <f t="shared" ca="1" si="11"/>
        <v/>
      </c>
      <c r="W46" s="171">
        <f t="shared" si="12"/>
        <v>0</v>
      </c>
      <c r="X46" s="171">
        <f t="shared" si="13"/>
        <v>0</v>
      </c>
      <c r="Y46" s="171">
        <f t="shared" si="14"/>
        <v>0</v>
      </c>
    </row>
    <row r="47" spans="1:25">
      <c r="A47" s="5" t="str">
        <f t="shared" ca="1" si="2"/>
        <v/>
      </c>
      <c r="B47" s="5" t="str">
        <f t="shared" ca="1" si="3"/>
        <v/>
      </c>
      <c r="C47" s="5" t="str">
        <f t="shared" ca="1" si="4"/>
        <v/>
      </c>
      <c r="D47" s="6" t="str">
        <f ca="1">IF($D46="","",IF(COUNTIF($D$11:D46,"&gt;0")=$G$10,"",IF($D46=0,$D46+1,IF($G46&lt;$H46,$D46+1,0))))</f>
        <v/>
      </c>
      <c r="E47" s="235" t="str">
        <f ca="1">IF(D47="","",INDEX('1.1 AIZ-IVZ'!$B$109:$B$228,MATCH($C47,'1.1 AIZ-IVZ'!$Y$109:$Y$1097,0)))</f>
        <v/>
      </c>
      <c r="F47" s="213" t="str" cm="1">
        <f t="array" aca="1" ref="F47" ca="1">IF(D47="","",IF(D47=0,INDEX('1.1 AIZ-IVZ'!$B$109:$C$1097,MATCH($E47,'1.1 AIZ-IVZ'!$B$109:$B$1097,0),2),INDEX(INDIRECT("'"&amp;E47&amp;"'!$F$12:$F$512"),SMALL(IF((INDIRECT("'"&amp;E47&amp;"'!$J$12:$J$512")="EW")*(INDIRECT("'"&amp;E47&amp;"'!$N$12:$N$512")="IAE"),ROW($1:$500)),'2.5 PZS-EWI'!G47))))</f>
        <v/>
      </c>
      <c r="G47" s="236" t="str">
        <f ca="1">IF($D47="","",IF($D47=0,INDEX('1.1 AIZ-IVZ'!$X$109:$X$1097,MATCH($C47,'1.1 AIZ-IVZ'!$Y$109:$Y$1097,0),1),$D47))</f>
        <v/>
      </c>
      <c r="H47" s="235" t="str">
        <f ca="1">IF($D47="","",IF($D47=0,INDEX('1.1 AIZ-IVZ'!$X$109:$X$1097,MATCH($C47,'1.1 AIZ-IVZ'!$Y$109:$Y$1097,0),1),H46))</f>
        <v/>
      </c>
      <c r="I47" s="158" t="str">
        <f t="shared" ca="1" si="5"/>
        <v/>
      </c>
      <c r="J47" s="158" t="str">
        <f t="shared" ca="1" si="6"/>
        <v/>
      </c>
      <c r="K47" s="158" t="str">
        <f t="shared" ca="1" si="7"/>
        <v/>
      </c>
      <c r="L47" s="254"/>
      <c r="M47" s="254"/>
      <c r="N47" s="255"/>
      <c r="O47" s="256"/>
      <c r="P47" s="256"/>
      <c r="Q47" s="256"/>
      <c r="R47" s="256"/>
      <c r="S47" s="210" t="str">
        <f t="shared" ca="1" si="9"/>
        <v/>
      </c>
      <c r="T47" s="210" t="str">
        <f t="shared" ca="1" si="10"/>
        <v/>
      </c>
      <c r="U47" s="211" t="str">
        <f t="shared" ca="1" si="11"/>
        <v/>
      </c>
      <c r="W47" s="171">
        <f t="shared" si="12"/>
        <v>0</v>
      </c>
      <c r="X47" s="171">
        <f t="shared" si="13"/>
        <v>0</v>
      </c>
      <c r="Y47" s="171">
        <f t="shared" si="14"/>
        <v>0</v>
      </c>
    </row>
    <row r="48" spans="1:25">
      <c r="A48" s="5" t="str">
        <f t="shared" ca="1" si="2"/>
        <v/>
      </c>
      <c r="B48" s="5" t="str">
        <f t="shared" ca="1" si="3"/>
        <v/>
      </c>
      <c r="C48" s="5" t="str">
        <f t="shared" ca="1" si="4"/>
        <v/>
      </c>
      <c r="D48" s="6" t="str">
        <f ca="1">IF($D47="","",IF(COUNTIF($D$11:D47,"&gt;0")=$G$10,"",IF($D47=0,$D47+1,IF($G47&lt;$H47,$D47+1,0))))</f>
        <v/>
      </c>
      <c r="E48" s="235" t="str">
        <f ca="1">IF(D48="","",INDEX('1.1 AIZ-IVZ'!$B$109:$B$228,MATCH($C48,'1.1 AIZ-IVZ'!$Y$109:$Y$1097,0)))</f>
        <v/>
      </c>
      <c r="F48" s="213" t="str" cm="1">
        <f t="array" aca="1" ref="F48" ca="1">IF(D48="","",IF(D48=0,INDEX('1.1 AIZ-IVZ'!$B$109:$C$1097,MATCH($E48,'1.1 AIZ-IVZ'!$B$109:$B$1097,0),2),INDEX(INDIRECT("'"&amp;E48&amp;"'!$F$12:$F$512"),SMALL(IF((INDIRECT("'"&amp;E48&amp;"'!$J$12:$J$512")="EW")*(INDIRECT("'"&amp;E48&amp;"'!$N$12:$N$512")="IAE"),ROW($1:$500)),'2.5 PZS-EWI'!G48))))</f>
        <v/>
      </c>
      <c r="G48" s="236" t="str">
        <f ca="1">IF($D48="","",IF($D48=0,INDEX('1.1 AIZ-IVZ'!$X$109:$X$1097,MATCH($C48,'1.1 AIZ-IVZ'!$Y$109:$Y$1097,0),1),$D48))</f>
        <v/>
      </c>
      <c r="H48" s="235" t="str">
        <f ca="1">IF($D48="","",IF($D48=0,INDEX('1.1 AIZ-IVZ'!$X$109:$X$1097,MATCH($C48,'1.1 AIZ-IVZ'!$Y$109:$Y$1097,0),1),H47))</f>
        <v/>
      </c>
      <c r="I48" s="158" t="str">
        <f t="shared" ca="1" si="5"/>
        <v/>
      </c>
      <c r="J48" s="158" t="str">
        <f t="shared" ca="1" si="6"/>
        <v/>
      </c>
      <c r="K48" s="158" t="str">
        <f t="shared" ca="1" si="7"/>
        <v/>
      </c>
      <c r="L48" s="254"/>
      <c r="M48" s="254"/>
      <c r="N48" s="255"/>
      <c r="O48" s="256"/>
      <c r="P48" s="256"/>
      <c r="Q48" s="256"/>
      <c r="R48" s="256"/>
      <c r="S48" s="210" t="str">
        <f t="shared" ca="1" si="9"/>
        <v/>
      </c>
      <c r="T48" s="210" t="str">
        <f t="shared" ca="1" si="10"/>
        <v/>
      </c>
      <c r="U48" s="211" t="str">
        <f t="shared" ca="1" si="11"/>
        <v/>
      </c>
      <c r="W48" s="171">
        <f t="shared" si="12"/>
        <v>0</v>
      </c>
      <c r="X48" s="171">
        <f t="shared" si="13"/>
        <v>0</v>
      </c>
      <c r="Y48" s="171">
        <f t="shared" si="14"/>
        <v>0</v>
      </c>
    </row>
    <row r="49" spans="1:25">
      <c r="A49" s="5" t="str">
        <f t="shared" ca="1" si="2"/>
        <v/>
      </c>
      <c r="B49" s="5" t="str">
        <f t="shared" ca="1" si="3"/>
        <v/>
      </c>
      <c r="C49" s="5" t="str">
        <f t="shared" ca="1" si="4"/>
        <v/>
      </c>
      <c r="D49" s="6" t="str">
        <f ca="1">IF($D48="","",IF(COUNTIF($D$11:D48,"&gt;0")=$G$10,"",IF($D48=0,$D48+1,IF($G48&lt;$H48,$D48+1,0))))</f>
        <v/>
      </c>
      <c r="E49" s="235" t="str">
        <f ca="1">IF(D49="","",INDEX('1.1 AIZ-IVZ'!$B$109:$B$228,MATCH($C49,'1.1 AIZ-IVZ'!$Y$109:$Y$1097,0)))</f>
        <v/>
      </c>
      <c r="F49" s="213" t="str" cm="1">
        <f t="array" aca="1" ref="F49" ca="1">IF(D49="","",IF(D49=0,INDEX('1.1 AIZ-IVZ'!$B$109:$C$1097,MATCH($E49,'1.1 AIZ-IVZ'!$B$109:$B$1097,0),2),INDEX(INDIRECT("'"&amp;E49&amp;"'!$F$12:$F$512"),SMALL(IF((INDIRECT("'"&amp;E49&amp;"'!$J$12:$J$512")="EW")*(INDIRECT("'"&amp;E49&amp;"'!$N$12:$N$512")="IAE"),ROW($1:$500)),'2.5 PZS-EWI'!G49))))</f>
        <v/>
      </c>
      <c r="G49" s="236" t="str">
        <f ca="1">IF($D49="","",IF($D49=0,INDEX('1.1 AIZ-IVZ'!$X$109:$X$1097,MATCH($C49,'1.1 AIZ-IVZ'!$Y$109:$Y$1097,0),1),$D49))</f>
        <v/>
      </c>
      <c r="H49" s="235" t="str">
        <f ca="1">IF($D49="","",IF($D49=0,INDEX('1.1 AIZ-IVZ'!$X$109:$X$1097,MATCH($C49,'1.1 AIZ-IVZ'!$Y$109:$Y$1097,0),1),H48))</f>
        <v/>
      </c>
      <c r="I49" s="158" t="str">
        <f t="shared" ca="1" si="5"/>
        <v/>
      </c>
      <c r="J49" s="158" t="str">
        <f t="shared" ca="1" si="6"/>
        <v/>
      </c>
      <c r="K49" s="158" t="str">
        <f t="shared" ca="1" si="7"/>
        <v/>
      </c>
      <c r="L49" s="254"/>
      <c r="M49" s="254"/>
      <c r="N49" s="255"/>
      <c r="O49" s="256"/>
      <c r="P49" s="256"/>
      <c r="Q49" s="256"/>
      <c r="R49" s="256"/>
      <c r="S49" s="210" t="str">
        <f t="shared" ca="1" si="9"/>
        <v/>
      </c>
      <c r="T49" s="210" t="str">
        <f t="shared" ca="1" si="10"/>
        <v/>
      </c>
      <c r="U49" s="211" t="str">
        <f t="shared" ca="1" si="11"/>
        <v/>
      </c>
      <c r="W49" s="171">
        <f t="shared" si="12"/>
        <v>0</v>
      </c>
      <c r="X49" s="171">
        <f t="shared" si="13"/>
        <v>0</v>
      </c>
      <c r="Y49" s="171">
        <f t="shared" si="14"/>
        <v>0</v>
      </c>
    </row>
    <row r="50" spans="1:25">
      <c r="A50" s="5" t="str">
        <f t="shared" ca="1" si="2"/>
        <v/>
      </c>
      <c r="B50" s="5" t="str">
        <f t="shared" ca="1" si="3"/>
        <v/>
      </c>
      <c r="C50" s="5" t="str">
        <f t="shared" ca="1" si="4"/>
        <v/>
      </c>
      <c r="D50" s="6" t="str">
        <f ca="1">IF($D49="","",IF(COUNTIF($D$11:D49,"&gt;0")=$G$10,"",IF($D49=0,$D49+1,IF($G49&lt;$H49,$D49+1,0))))</f>
        <v/>
      </c>
      <c r="E50" s="235" t="str">
        <f ca="1">IF(D50="","",INDEX('1.1 AIZ-IVZ'!$B$109:$B$228,MATCH($C50,'1.1 AIZ-IVZ'!$Y$109:$Y$1097,0)))</f>
        <v/>
      </c>
      <c r="F50" s="213" t="str" cm="1">
        <f t="array" aca="1" ref="F50" ca="1">IF(D50="","",IF(D50=0,INDEX('1.1 AIZ-IVZ'!$B$109:$C$1097,MATCH($E50,'1.1 AIZ-IVZ'!$B$109:$B$1097,0),2),INDEX(INDIRECT("'"&amp;E50&amp;"'!$F$12:$F$512"),SMALL(IF((INDIRECT("'"&amp;E50&amp;"'!$J$12:$J$512")="EW")*(INDIRECT("'"&amp;E50&amp;"'!$N$12:$N$512")="IAE"),ROW($1:$500)),'2.5 PZS-EWI'!G50))))</f>
        <v/>
      </c>
      <c r="G50" s="236" t="str">
        <f ca="1">IF($D50="","",IF($D50=0,INDEX('1.1 AIZ-IVZ'!$X$109:$X$1097,MATCH($C50,'1.1 AIZ-IVZ'!$Y$109:$Y$1097,0),1),$D50))</f>
        <v/>
      </c>
      <c r="H50" s="235" t="str">
        <f ca="1">IF($D50="","",IF($D50=0,INDEX('1.1 AIZ-IVZ'!$X$109:$X$1097,MATCH($C50,'1.1 AIZ-IVZ'!$Y$109:$Y$1097,0),1),H49))</f>
        <v/>
      </c>
      <c r="I50" s="158" t="str">
        <f t="shared" ca="1" si="5"/>
        <v/>
      </c>
      <c r="J50" s="158" t="str">
        <f t="shared" ca="1" si="6"/>
        <v/>
      </c>
      <c r="K50" s="158" t="str">
        <f t="shared" ca="1" si="7"/>
        <v/>
      </c>
      <c r="L50" s="254"/>
      <c r="M50" s="254"/>
      <c r="N50" s="255"/>
      <c r="O50" s="256"/>
      <c r="P50" s="256"/>
      <c r="Q50" s="256"/>
      <c r="R50" s="256"/>
      <c r="S50" s="210" t="str">
        <f t="shared" ca="1" si="9"/>
        <v/>
      </c>
      <c r="T50" s="210" t="str">
        <f t="shared" ca="1" si="10"/>
        <v/>
      </c>
      <c r="U50" s="211" t="str">
        <f t="shared" ca="1" si="11"/>
        <v/>
      </c>
      <c r="W50" s="171">
        <f t="shared" si="12"/>
        <v>0</v>
      </c>
      <c r="X50" s="171">
        <f t="shared" si="13"/>
        <v>0</v>
      </c>
      <c r="Y50" s="171">
        <f t="shared" si="14"/>
        <v>0</v>
      </c>
    </row>
    <row r="51" spans="1:25">
      <c r="A51" s="5" t="str">
        <f t="shared" ca="1" si="2"/>
        <v/>
      </c>
      <c r="B51" s="5" t="str">
        <f t="shared" ca="1" si="3"/>
        <v/>
      </c>
      <c r="C51" s="5" t="str">
        <f t="shared" ca="1" si="4"/>
        <v/>
      </c>
      <c r="D51" s="6" t="str">
        <f ca="1">IF($D50="","",IF(COUNTIF($D$11:D50,"&gt;0")=$G$10,"",IF($D50=0,$D50+1,IF($G50&lt;$H50,$D50+1,0))))</f>
        <v/>
      </c>
      <c r="E51" s="235" t="str">
        <f ca="1">IF(D51="","",INDEX('1.1 AIZ-IVZ'!$B$109:$B$228,MATCH($C51,'1.1 AIZ-IVZ'!$Y$109:$Y$1097,0)))</f>
        <v/>
      </c>
      <c r="F51" s="213" t="str" cm="1">
        <f t="array" aca="1" ref="F51" ca="1">IF(D51="","",IF(D51=0,INDEX('1.1 AIZ-IVZ'!$B$109:$C$1097,MATCH($E51,'1.1 AIZ-IVZ'!$B$109:$B$1097,0),2),INDEX(INDIRECT("'"&amp;E51&amp;"'!$F$12:$F$512"),SMALL(IF((INDIRECT("'"&amp;E51&amp;"'!$J$12:$J$512")="EW")*(INDIRECT("'"&amp;E51&amp;"'!$N$12:$N$512")="IAE"),ROW($1:$500)),'2.5 PZS-EWI'!G51))))</f>
        <v/>
      </c>
      <c r="G51" s="236" t="str">
        <f ca="1">IF($D51="","",IF($D51=0,INDEX('1.1 AIZ-IVZ'!$X$109:$X$1097,MATCH($C51,'1.1 AIZ-IVZ'!$Y$109:$Y$1097,0),1),$D51))</f>
        <v/>
      </c>
      <c r="H51" s="235" t="str">
        <f ca="1">IF($D51="","",IF($D51=0,INDEX('1.1 AIZ-IVZ'!$X$109:$X$1097,MATCH($C51,'1.1 AIZ-IVZ'!$Y$109:$Y$1097,0),1),H50))</f>
        <v/>
      </c>
      <c r="I51" s="158" t="str">
        <f t="shared" ca="1" si="5"/>
        <v/>
      </c>
      <c r="J51" s="158" t="str">
        <f t="shared" ca="1" si="6"/>
        <v/>
      </c>
      <c r="K51" s="158" t="str">
        <f t="shared" ca="1" si="7"/>
        <v/>
      </c>
      <c r="L51" s="254"/>
      <c r="M51" s="254"/>
      <c r="N51" s="255"/>
      <c r="O51" s="256"/>
      <c r="P51" s="256"/>
      <c r="Q51" s="256"/>
      <c r="R51" s="256"/>
      <c r="S51" s="210" t="str">
        <f t="shared" ca="1" si="9"/>
        <v/>
      </c>
      <c r="T51" s="210" t="str">
        <f t="shared" ca="1" si="10"/>
        <v/>
      </c>
      <c r="U51" s="211" t="str">
        <f t="shared" ca="1" si="11"/>
        <v/>
      </c>
      <c r="W51" s="171">
        <f t="shared" si="12"/>
        <v>0</v>
      </c>
      <c r="X51" s="171">
        <f t="shared" si="13"/>
        <v>0</v>
      </c>
      <c r="Y51" s="171">
        <f t="shared" si="14"/>
        <v>0</v>
      </c>
    </row>
    <row r="52" spans="1:25">
      <c r="A52" s="5" t="str">
        <f t="shared" ca="1" si="2"/>
        <v/>
      </c>
      <c r="B52" s="5" t="str">
        <f t="shared" ca="1" si="3"/>
        <v/>
      </c>
      <c r="C52" s="5" t="str">
        <f t="shared" ca="1" si="4"/>
        <v/>
      </c>
      <c r="D52" s="6" t="str">
        <f ca="1">IF($D51="","",IF(COUNTIF($D$11:D51,"&gt;0")=$G$10,"",IF($D51=0,$D51+1,IF($G51&lt;$H51,$D51+1,0))))</f>
        <v/>
      </c>
      <c r="E52" s="235" t="str">
        <f ca="1">IF(D52="","",INDEX('1.1 AIZ-IVZ'!$B$109:$B$228,MATCH($C52,'1.1 AIZ-IVZ'!$Y$109:$Y$1097,0)))</f>
        <v/>
      </c>
      <c r="F52" s="213" t="str" cm="1">
        <f t="array" aca="1" ref="F52" ca="1">IF(D52="","",IF(D52=0,INDEX('1.1 AIZ-IVZ'!$B$109:$C$1097,MATCH($E52,'1.1 AIZ-IVZ'!$B$109:$B$1097,0),2),INDEX(INDIRECT("'"&amp;E52&amp;"'!$F$12:$F$512"),SMALL(IF((INDIRECT("'"&amp;E52&amp;"'!$J$12:$J$512")="EW")*(INDIRECT("'"&amp;E52&amp;"'!$N$12:$N$512")="IAE"),ROW($1:$500)),'2.5 PZS-EWI'!G52))))</f>
        <v/>
      </c>
      <c r="G52" s="236" t="str">
        <f ca="1">IF($D52="","",IF($D52=0,INDEX('1.1 AIZ-IVZ'!$X$109:$X$1097,MATCH($C52,'1.1 AIZ-IVZ'!$Y$109:$Y$1097,0),1),$D52))</f>
        <v/>
      </c>
      <c r="H52" s="235" t="str">
        <f ca="1">IF($D52="","",IF($D52=0,INDEX('1.1 AIZ-IVZ'!$X$109:$X$1097,MATCH($C52,'1.1 AIZ-IVZ'!$Y$109:$Y$1097,0),1),H51))</f>
        <v/>
      </c>
      <c r="I52" s="158" t="str">
        <f t="shared" ca="1" si="5"/>
        <v/>
      </c>
      <c r="J52" s="158" t="str">
        <f t="shared" ca="1" si="6"/>
        <v/>
      </c>
      <c r="K52" s="158" t="str">
        <f t="shared" ca="1" si="7"/>
        <v/>
      </c>
      <c r="L52" s="254"/>
      <c r="M52" s="254"/>
      <c r="N52" s="255"/>
      <c r="O52" s="256"/>
      <c r="P52" s="256"/>
      <c r="Q52" s="256"/>
      <c r="R52" s="256"/>
      <c r="S52" s="210" t="str">
        <f t="shared" ca="1" si="9"/>
        <v/>
      </c>
      <c r="T52" s="210" t="str">
        <f t="shared" ca="1" si="10"/>
        <v/>
      </c>
      <c r="U52" s="211" t="str">
        <f t="shared" ca="1" si="11"/>
        <v/>
      </c>
      <c r="W52" s="171">
        <f t="shared" si="12"/>
        <v>0</v>
      </c>
      <c r="X52" s="171">
        <f t="shared" si="13"/>
        <v>0</v>
      </c>
      <c r="Y52" s="171">
        <f t="shared" si="14"/>
        <v>0</v>
      </c>
    </row>
    <row r="53" spans="1:25">
      <c r="A53" s="5" t="str">
        <f t="shared" ca="1" si="2"/>
        <v/>
      </c>
      <c r="B53" s="5" t="str">
        <f t="shared" ca="1" si="3"/>
        <v/>
      </c>
      <c r="C53" s="5" t="str">
        <f t="shared" ca="1" si="4"/>
        <v/>
      </c>
      <c r="D53" s="6" t="str">
        <f ca="1">IF($D52="","",IF(COUNTIF($D$11:D52,"&gt;0")=$G$10,"",IF($D52=0,$D52+1,IF($G52&lt;$H52,$D52+1,0))))</f>
        <v/>
      </c>
      <c r="E53" s="235" t="str">
        <f ca="1">IF(D53="","",INDEX('1.1 AIZ-IVZ'!$B$109:$B$228,MATCH($C53,'1.1 AIZ-IVZ'!$Y$109:$Y$1097,0)))</f>
        <v/>
      </c>
      <c r="F53" s="213" t="str" cm="1">
        <f t="array" aca="1" ref="F53" ca="1">IF(D53="","",IF(D53=0,INDEX('1.1 AIZ-IVZ'!$B$109:$C$1097,MATCH($E53,'1.1 AIZ-IVZ'!$B$109:$B$1097,0),2),INDEX(INDIRECT("'"&amp;E53&amp;"'!$F$12:$F$512"),SMALL(IF((INDIRECT("'"&amp;E53&amp;"'!$J$12:$J$512")="EW")*(INDIRECT("'"&amp;E53&amp;"'!$N$12:$N$512")="IAE"),ROW($1:$500)),'2.5 PZS-EWI'!G53))))</f>
        <v/>
      </c>
      <c r="G53" s="236" t="str">
        <f ca="1">IF($D53="","",IF($D53=0,INDEX('1.1 AIZ-IVZ'!$X$109:$X$1097,MATCH($C53,'1.1 AIZ-IVZ'!$Y$109:$Y$1097,0),1),$D53))</f>
        <v/>
      </c>
      <c r="H53" s="235" t="str">
        <f ca="1">IF($D53="","",IF($D53=0,INDEX('1.1 AIZ-IVZ'!$X$109:$X$1097,MATCH($C53,'1.1 AIZ-IVZ'!$Y$109:$Y$1097,0),1),H52))</f>
        <v/>
      </c>
      <c r="I53" s="158" t="str">
        <f t="shared" ca="1" si="5"/>
        <v/>
      </c>
      <c r="J53" s="158" t="str">
        <f t="shared" ca="1" si="6"/>
        <v/>
      </c>
      <c r="K53" s="158" t="str">
        <f t="shared" ca="1" si="7"/>
        <v/>
      </c>
      <c r="L53" s="254"/>
      <c r="M53" s="254"/>
      <c r="N53" s="255"/>
      <c r="O53" s="256"/>
      <c r="P53" s="256"/>
      <c r="Q53" s="256"/>
      <c r="R53" s="256"/>
      <c r="S53" s="210" t="str">
        <f t="shared" ca="1" si="9"/>
        <v/>
      </c>
      <c r="T53" s="210" t="str">
        <f t="shared" ca="1" si="10"/>
        <v/>
      </c>
      <c r="U53" s="211" t="str">
        <f t="shared" ca="1" si="11"/>
        <v/>
      </c>
      <c r="W53" s="171">
        <f t="shared" si="12"/>
        <v>0</v>
      </c>
      <c r="X53" s="171">
        <f t="shared" si="13"/>
        <v>0</v>
      </c>
      <c r="Y53" s="171">
        <f t="shared" si="14"/>
        <v>0</v>
      </c>
    </row>
    <row r="54" spans="1:25">
      <c r="A54" s="5" t="str">
        <f t="shared" ca="1" si="2"/>
        <v/>
      </c>
      <c r="B54" s="5" t="str">
        <f t="shared" ca="1" si="3"/>
        <v/>
      </c>
      <c r="C54" s="5" t="str">
        <f t="shared" ca="1" si="4"/>
        <v/>
      </c>
      <c r="D54" s="6" t="str">
        <f ca="1">IF($D53="","",IF(COUNTIF($D$11:D53,"&gt;0")=$G$10,"",IF($D53=0,$D53+1,IF($G53&lt;$H53,$D53+1,0))))</f>
        <v/>
      </c>
      <c r="E54" s="235" t="str">
        <f ca="1">IF(D54="","",INDEX('1.1 AIZ-IVZ'!$B$109:$B$228,MATCH($C54,'1.1 AIZ-IVZ'!$Y$109:$Y$1097,0)))</f>
        <v/>
      </c>
      <c r="F54" s="213" t="str" cm="1">
        <f t="array" aca="1" ref="F54" ca="1">IF(D54="","",IF(D54=0,INDEX('1.1 AIZ-IVZ'!$B$109:$C$1097,MATCH($E54,'1.1 AIZ-IVZ'!$B$109:$B$1097,0),2),INDEX(INDIRECT("'"&amp;E54&amp;"'!$F$12:$F$512"),SMALL(IF((INDIRECT("'"&amp;E54&amp;"'!$J$12:$J$512")="EW")*(INDIRECT("'"&amp;E54&amp;"'!$N$12:$N$512")="IAE"),ROW($1:$500)),'2.5 PZS-EWI'!G54))))</f>
        <v/>
      </c>
      <c r="G54" s="236" t="str">
        <f ca="1">IF($D54="","",IF($D54=0,INDEX('1.1 AIZ-IVZ'!$X$109:$X$1097,MATCH($C54,'1.1 AIZ-IVZ'!$Y$109:$Y$1097,0),1),$D54))</f>
        <v/>
      </c>
      <c r="H54" s="235" t="str">
        <f ca="1">IF($D54="","",IF($D54=0,INDEX('1.1 AIZ-IVZ'!$X$109:$X$1097,MATCH($C54,'1.1 AIZ-IVZ'!$Y$109:$Y$1097,0),1),H53))</f>
        <v/>
      </c>
      <c r="I54" s="158" t="str">
        <f t="shared" ca="1" si="5"/>
        <v/>
      </c>
      <c r="J54" s="158" t="str">
        <f t="shared" ca="1" si="6"/>
        <v/>
      </c>
      <c r="K54" s="158" t="str">
        <f t="shared" ca="1" si="7"/>
        <v/>
      </c>
      <c r="L54" s="254"/>
      <c r="M54" s="254"/>
      <c r="N54" s="255"/>
      <c r="O54" s="256"/>
      <c r="P54" s="256"/>
      <c r="Q54" s="256"/>
      <c r="R54" s="256"/>
      <c r="S54" s="210" t="str">
        <f t="shared" ca="1" si="9"/>
        <v/>
      </c>
      <c r="T54" s="210" t="str">
        <f t="shared" ca="1" si="10"/>
        <v/>
      </c>
      <c r="U54" s="211" t="str">
        <f t="shared" ca="1" si="11"/>
        <v/>
      </c>
      <c r="W54" s="171">
        <f t="shared" si="12"/>
        <v>0</v>
      </c>
      <c r="X54" s="171">
        <f t="shared" si="13"/>
        <v>0</v>
      </c>
      <c r="Y54" s="171">
        <f t="shared" si="14"/>
        <v>0</v>
      </c>
    </row>
    <row r="55" spans="1:25">
      <c r="A55" s="5" t="str">
        <f t="shared" ca="1" si="2"/>
        <v/>
      </c>
      <c r="B55" s="5" t="str">
        <f t="shared" ca="1" si="3"/>
        <v/>
      </c>
      <c r="C55" s="5" t="str">
        <f t="shared" ca="1" si="4"/>
        <v/>
      </c>
      <c r="D55" s="6" t="str">
        <f ca="1">IF($D54="","",IF(COUNTIF($D$11:D54,"&gt;0")=$G$10,"",IF($D54=0,$D54+1,IF($G54&lt;$H54,$D54+1,0))))</f>
        <v/>
      </c>
      <c r="E55" s="235" t="str">
        <f ca="1">IF(D55="","",INDEX('1.1 AIZ-IVZ'!$B$109:$B$228,MATCH($C55,'1.1 AIZ-IVZ'!$Y$109:$Y$1097,0)))</f>
        <v/>
      </c>
      <c r="F55" s="213" t="str" cm="1">
        <f t="array" aca="1" ref="F55" ca="1">IF(D55="","",IF(D55=0,INDEX('1.1 AIZ-IVZ'!$B$109:$C$1097,MATCH($E55,'1.1 AIZ-IVZ'!$B$109:$B$1097,0),2),INDEX(INDIRECT("'"&amp;E55&amp;"'!$F$12:$F$512"),SMALL(IF((INDIRECT("'"&amp;E55&amp;"'!$J$12:$J$512")="EW")*(INDIRECT("'"&amp;E55&amp;"'!$N$12:$N$512")="IAE"),ROW($1:$500)),'2.5 PZS-EWI'!G55))))</f>
        <v/>
      </c>
      <c r="G55" s="236" t="str">
        <f ca="1">IF($D55="","",IF($D55=0,INDEX('1.1 AIZ-IVZ'!$X$109:$X$1097,MATCH($C55,'1.1 AIZ-IVZ'!$Y$109:$Y$1097,0),1),$D55))</f>
        <v/>
      </c>
      <c r="H55" s="235" t="str">
        <f ca="1">IF($D55="","",IF($D55=0,INDEX('1.1 AIZ-IVZ'!$X$109:$X$1097,MATCH($C55,'1.1 AIZ-IVZ'!$Y$109:$Y$1097,0),1),H54))</f>
        <v/>
      </c>
      <c r="I55" s="158" t="str">
        <f t="shared" ca="1" si="5"/>
        <v/>
      </c>
      <c r="J55" s="158" t="str">
        <f t="shared" ca="1" si="6"/>
        <v/>
      </c>
      <c r="K55" s="158" t="str">
        <f t="shared" ca="1" si="7"/>
        <v/>
      </c>
      <c r="L55" s="254"/>
      <c r="M55" s="254"/>
      <c r="N55" s="255"/>
      <c r="O55" s="256"/>
      <c r="P55" s="256"/>
      <c r="Q55" s="256"/>
      <c r="R55" s="256"/>
      <c r="S55" s="210" t="str">
        <f t="shared" ca="1" si="9"/>
        <v/>
      </c>
      <c r="T55" s="210" t="str">
        <f t="shared" ca="1" si="10"/>
        <v/>
      </c>
      <c r="U55" s="211" t="str">
        <f t="shared" ca="1" si="11"/>
        <v/>
      </c>
      <c r="W55" s="171">
        <f t="shared" si="12"/>
        <v>0</v>
      </c>
      <c r="X55" s="171">
        <f t="shared" si="13"/>
        <v>0</v>
      </c>
      <c r="Y55" s="171">
        <f t="shared" si="14"/>
        <v>0</v>
      </c>
    </row>
    <row r="56" spans="1:25">
      <c r="A56" s="5" t="str">
        <f t="shared" ca="1" si="2"/>
        <v/>
      </c>
      <c r="B56" s="5" t="str">
        <f t="shared" ca="1" si="3"/>
        <v/>
      </c>
      <c r="C56" s="5" t="str">
        <f t="shared" ca="1" si="4"/>
        <v/>
      </c>
      <c r="D56" s="6" t="str">
        <f ca="1">IF($D55="","",IF(COUNTIF($D$11:D55,"&gt;0")=$G$10,"",IF($D55=0,$D55+1,IF($G55&lt;$H55,$D55+1,0))))</f>
        <v/>
      </c>
      <c r="E56" s="235" t="str">
        <f ca="1">IF(D56="","",INDEX('1.1 AIZ-IVZ'!$B$109:$B$228,MATCH($C56,'1.1 AIZ-IVZ'!$Y$109:$Y$1097,0)))</f>
        <v/>
      </c>
      <c r="F56" s="213" t="str" cm="1">
        <f t="array" aca="1" ref="F56" ca="1">IF(D56="","",IF(D56=0,INDEX('1.1 AIZ-IVZ'!$B$109:$C$1097,MATCH($E56,'1.1 AIZ-IVZ'!$B$109:$B$1097,0),2),INDEX(INDIRECT("'"&amp;E56&amp;"'!$F$12:$F$512"),SMALL(IF((INDIRECT("'"&amp;E56&amp;"'!$J$12:$J$512")="EW")*(INDIRECT("'"&amp;E56&amp;"'!$N$12:$N$512")="IAE"),ROW($1:$500)),'2.5 PZS-EWI'!G56))))</f>
        <v/>
      </c>
      <c r="G56" s="236" t="str">
        <f ca="1">IF($D56="","",IF($D56=0,INDEX('1.1 AIZ-IVZ'!$X$109:$X$1097,MATCH($C56,'1.1 AIZ-IVZ'!$Y$109:$Y$1097,0),1),$D56))</f>
        <v/>
      </c>
      <c r="H56" s="235" t="str">
        <f ca="1">IF($D56="","",IF($D56=0,INDEX('1.1 AIZ-IVZ'!$X$109:$X$1097,MATCH($C56,'1.1 AIZ-IVZ'!$Y$109:$Y$1097,0),1),H55))</f>
        <v/>
      </c>
      <c r="I56" s="158" t="str">
        <f t="shared" ca="1" si="5"/>
        <v/>
      </c>
      <c r="J56" s="158" t="str">
        <f t="shared" ca="1" si="6"/>
        <v/>
      </c>
      <c r="K56" s="158" t="str">
        <f t="shared" ca="1" si="7"/>
        <v/>
      </c>
      <c r="L56" s="254"/>
      <c r="M56" s="254"/>
      <c r="N56" s="255"/>
      <c r="O56" s="256"/>
      <c r="P56" s="256"/>
      <c r="Q56" s="256"/>
      <c r="R56" s="256"/>
      <c r="S56" s="210" t="str">
        <f t="shared" ca="1" si="9"/>
        <v/>
      </c>
      <c r="T56" s="210" t="str">
        <f t="shared" ca="1" si="10"/>
        <v/>
      </c>
      <c r="U56" s="211" t="str">
        <f t="shared" ca="1" si="11"/>
        <v/>
      </c>
      <c r="W56" s="171">
        <f t="shared" si="12"/>
        <v>0</v>
      </c>
      <c r="X56" s="171">
        <f t="shared" si="13"/>
        <v>0</v>
      </c>
      <c r="Y56" s="171">
        <f t="shared" si="14"/>
        <v>0</v>
      </c>
    </row>
    <row r="57" spans="1:25">
      <c r="A57" s="5" t="str">
        <f t="shared" ca="1" si="2"/>
        <v/>
      </c>
      <c r="B57" s="5" t="str">
        <f t="shared" ca="1" si="3"/>
        <v/>
      </c>
      <c r="C57" s="5" t="str">
        <f t="shared" ca="1" si="4"/>
        <v/>
      </c>
      <c r="D57" s="6" t="str">
        <f ca="1">IF($D56="","",IF(COUNTIF($D$11:D56,"&gt;0")=$G$10,"",IF($D56=0,$D56+1,IF($G56&lt;$H56,$D56+1,0))))</f>
        <v/>
      </c>
      <c r="E57" s="235" t="str">
        <f ca="1">IF(D57="","",INDEX('1.1 AIZ-IVZ'!$B$109:$B$228,MATCH($C57,'1.1 AIZ-IVZ'!$Y$109:$Y$1097,0)))</f>
        <v/>
      </c>
      <c r="F57" s="213" t="str" cm="1">
        <f t="array" aca="1" ref="F57" ca="1">IF(D57="","",IF(D57=0,INDEX('1.1 AIZ-IVZ'!$B$109:$C$1097,MATCH($E57,'1.1 AIZ-IVZ'!$B$109:$B$1097,0),2),INDEX(INDIRECT("'"&amp;E57&amp;"'!$F$12:$F$512"),SMALL(IF((INDIRECT("'"&amp;E57&amp;"'!$J$12:$J$512")="EW")*(INDIRECT("'"&amp;E57&amp;"'!$N$12:$N$512")="IAE"),ROW($1:$500)),'2.5 PZS-EWI'!G57))))</f>
        <v/>
      </c>
      <c r="G57" s="236" t="str">
        <f ca="1">IF($D57="","",IF($D57=0,INDEX('1.1 AIZ-IVZ'!$X$109:$X$1097,MATCH($C57,'1.1 AIZ-IVZ'!$Y$109:$Y$1097,0),1),$D57))</f>
        <v/>
      </c>
      <c r="H57" s="235" t="str">
        <f ca="1">IF($D57="","",IF($D57=0,INDEX('1.1 AIZ-IVZ'!$X$109:$X$1097,MATCH($C57,'1.1 AIZ-IVZ'!$Y$109:$Y$1097,0),1),H56))</f>
        <v/>
      </c>
      <c r="I57" s="158" t="str">
        <f t="shared" ca="1" si="5"/>
        <v/>
      </c>
      <c r="J57" s="158" t="str">
        <f t="shared" ca="1" si="6"/>
        <v/>
      </c>
      <c r="K57" s="158" t="str">
        <f t="shared" ca="1" si="7"/>
        <v/>
      </c>
      <c r="L57" s="254"/>
      <c r="M57" s="254"/>
      <c r="N57" s="255"/>
      <c r="O57" s="256"/>
      <c r="P57" s="256"/>
      <c r="Q57" s="256"/>
      <c r="R57" s="256"/>
      <c r="S57" s="210" t="str">
        <f t="shared" ca="1" si="9"/>
        <v/>
      </c>
      <c r="T57" s="210" t="str">
        <f t="shared" ca="1" si="10"/>
        <v/>
      </c>
      <c r="U57" s="211" t="str">
        <f t="shared" ca="1" si="11"/>
        <v/>
      </c>
      <c r="W57" s="171">
        <f t="shared" si="12"/>
        <v>0</v>
      </c>
      <c r="X57" s="171">
        <f t="shared" si="13"/>
        <v>0</v>
      </c>
      <c r="Y57" s="171">
        <f t="shared" si="14"/>
        <v>0</v>
      </c>
    </row>
    <row r="58" spans="1:25">
      <c r="A58" s="5" t="str">
        <f t="shared" ca="1" si="2"/>
        <v/>
      </c>
      <c r="B58" s="5" t="str">
        <f t="shared" ca="1" si="3"/>
        <v/>
      </c>
      <c r="C58" s="5" t="str">
        <f t="shared" ca="1" si="4"/>
        <v/>
      </c>
      <c r="D58" s="6" t="str">
        <f ca="1">IF($D57="","",IF(COUNTIF($D$11:D57,"&gt;0")=$G$10,"",IF($D57=0,$D57+1,IF($G57&lt;$H57,$D57+1,0))))</f>
        <v/>
      </c>
      <c r="E58" s="235" t="str">
        <f ca="1">IF(D58="","",INDEX('1.1 AIZ-IVZ'!$B$109:$B$228,MATCH($C58,'1.1 AIZ-IVZ'!$Y$109:$Y$1097,0)))</f>
        <v/>
      </c>
      <c r="F58" s="213" t="str" cm="1">
        <f t="array" aca="1" ref="F58" ca="1">IF(D58="","",IF(D58=0,INDEX('1.1 AIZ-IVZ'!$B$109:$C$1097,MATCH($E58,'1.1 AIZ-IVZ'!$B$109:$B$1097,0),2),INDEX(INDIRECT("'"&amp;E58&amp;"'!$F$12:$F$512"),SMALL(IF((INDIRECT("'"&amp;E58&amp;"'!$J$12:$J$512")="EW")*(INDIRECT("'"&amp;E58&amp;"'!$N$12:$N$512")="IAE"),ROW($1:$500)),'2.5 PZS-EWI'!G58))))</f>
        <v/>
      </c>
      <c r="G58" s="236" t="str">
        <f ca="1">IF($D58="","",IF($D58=0,INDEX('1.1 AIZ-IVZ'!$X$109:$X$1097,MATCH($C58,'1.1 AIZ-IVZ'!$Y$109:$Y$1097,0),1),$D58))</f>
        <v/>
      </c>
      <c r="H58" s="235" t="str">
        <f ca="1">IF($D58="","",IF($D58=0,INDEX('1.1 AIZ-IVZ'!$X$109:$X$1097,MATCH($C58,'1.1 AIZ-IVZ'!$Y$109:$Y$1097,0),1),H57))</f>
        <v/>
      </c>
      <c r="I58" s="158" t="str">
        <f t="shared" ca="1" si="5"/>
        <v/>
      </c>
      <c r="J58" s="158" t="str">
        <f t="shared" ca="1" si="6"/>
        <v/>
      </c>
      <c r="K58" s="158" t="str">
        <f t="shared" ca="1" si="7"/>
        <v/>
      </c>
      <c r="L58" s="254"/>
      <c r="M58" s="254"/>
      <c r="N58" s="255"/>
      <c r="O58" s="256"/>
      <c r="P58" s="256"/>
      <c r="Q58" s="256"/>
      <c r="R58" s="256"/>
      <c r="S58" s="210" t="str">
        <f t="shared" ca="1" si="9"/>
        <v/>
      </c>
      <c r="T58" s="210" t="str">
        <f t="shared" ca="1" si="10"/>
        <v/>
      </c>
      <c r="U58" s="211" t="str">
        <f t="shared" ca="1" si="11"/>
        <v/>
      </c>
      <c r="W58" s="171">
        <f t="shared" si="12"/>
        <v>0</v>
      </c>
      <c r="X58" s="171">
        <f t="shared" si="13"/>
        <v>0</v>
      </c>
      <c r="Y58" s="171">
        <f t="shared" si="14"/>
        <v>0</v>
      </c>
    </row>
    <row r="59" spans="1:25">
      <c r="A59" s="5" t="str">
        <f t="shared" ca="1" si="2"/>
        <v/>
      </c>
      <c r="B59" s="5" t="str">
        <f t="shared" ca="1" si="3"/>
        <v/>
      </c>
      <c r="C59" s="5" t="str">
        <f t="shared" ca="1" si="4"/>
        <v/>
      </c>
      <c r="D59" s="6" t="str">
        <f ca="1">IF($D58="","",IF(COUNTIF($D$11:D58,"&gt;0")=$G$10,"",IF($D58=0,$D58+1,IF($G58&lt;$H58,$D58+1,0))))</f>
        <v/>
      </c>
      <c r="E59" s="235" t="str">
        <f ca="1">IF(D59="","",INDEX('1.1 AIZ-IVZ'!$B$109:$B$228,MATCH($C59,'1.1 AIZ-IVZ'!$Y$109:$Y$1097,0)))</f>
        <v/>
      </c>
      <c r="F59" s="213" t="str" cm="1">
        <f t="array" aca="1" ref="F59" ca="1">IF(D59="","",IF(D59=0,INDEX('1.1 AIZ-IVZ'!$B$109:$C$1097,MATCH($E59,'1.1 AIZ-IVZ'!$B$109:$B$1097,0),2),INDEX(INDIRECT("'"&amp;E59&amp;"'!$F$12:$F$512"),SMALL(IF((INDIRECT("'"&amp;E59&amp;"'!$J$12:$J$512")="EW")*(INDIRECT("'"&amp;E59&amp;"'!$N$12:$N$512")="IAE"),ROW($1:$500)),'2.5 PZS-EWI'!G59))))</f>
        <v/>
      </c>
      <c r="G59" s="236" t="str">
        <f ca="1">IF($D59="","",IF($D59=0,INDEX('1.1 AIZ-IVZ'!$X$109:$X$1097,MATCH($C59,'1.1 AIZ-IVZ'!$Y$109:$Y$1097,0),1),$D59))</f>
        <v/>
      </c>
      <c r="H59" s="235" t="str">
        <f ca="1">IF($D59="","",IF($D59=0,INDEX('1.1 AIZ-IVZ'!$X$109:$X$1097,MATCH($C59,'1.1 AIZ-IVZ'!$Y$109:$Y$1097,0),1),H58))</f>
        <v/>
      </c>
      <c r="I59" s="158" t="str">
        <f t="shared" ca="1" si="5"/>
        <v/>
      </c>
      <c r="J59" s="158" t="str">
        <f t="shared" ca="1" si="6"/>
        <v/>
      </c>
      <c r="K59" s="158" t="str">
        <f t="shared" ca="1" si="7"/>
        <v/>
      </c>
      <c r="L59" s="254"/>
      <c r="M59" s="254"/>
      <c r="N59" s="255"/>
      <c r="O59" s="256"/>
      <c r="P59" s="256"/>
      <c r="Q59" s="256"/>
      <c r="R59" s="256"/>
      <c r="S59" s="210" t="str">
        <f t="shared" ca="1" si="9"/>
        <v/>
      </c>
      <c r="T59" s="210" t="str">
        <f t="shared" ca="1" si="10"/>
        <v/>
      </c>
      <c r="U59" s="211" t="str">
        <f t="shared" ca="1" si="11"/>
        <v/>
      </c>
      <c r="W59" s="171">
        <f t="shared" si="12"/>
        <v>0</v>
      </c>
      <c r="X59" s="171">
        <f t="shared" si="13"/>
        <v>0</v>
      </c>
      <c r="Y59" s="171">
        <f t="shared" si="14"/>
        <v>0</v>
      </c>
    </row>
    <row r="60" spans="1:25">
      <c r="A60" s="5" t="str">
        <f t="shared" ca="1" si="2"/>
        <v/>
      </c>
      <c r="B60" s="5" t="str">
        <f t="shared" ca="1" si="3"/>
        <v/>
      </c>
      <c r="C60" s="5" t="str">
        <f t="shared" ca="1" si="4"/>
        <v/>
      </c>
      <c r="D60" s="6" t="str">
        <f ca="1">IF($D59="","",IF(COUNTIF($D$11:D59,"&gt;0")=$G$10,"",IF($D59=0,$D59+1,IF($G59&lt;$H59,$D59+1,0))))</f>
        <v/>
      </c>
      <c r="E60" s="235" t="str">
        <f ca="1">IF(D60="","",INDEX('1.1 AIZ-IVZ'!$B$109:$B$228,MATCH($C60,'1.1 AIZ-IVZ'!$Y$109:$Y$1097,0)))</f>
        <v/>
      </c>
      <c r="F60" s="213" t="str" cm="1">
        <f t="array" aca="1" ref="F60" ca="1">IF(D60="","",IF(D60=0,INDEX('1.1 AIZ-IVZ'!$B$109:$C$1097,MATCH($E60,'1.1 AIZ-IVZ'!$B$109:$B$1097,0),2),INDEX(INDIRECT("'"&amp;E60&amp;"'!$F$12:$F$512"),SMALL(IF((INDIRECT("'"&amp;E60&amp;"'!$J$12:$J$512")="EW")*(INDIRECT("'"&amp;E60&amp;"'!$N$12:$N$512")="IAE"),ROW($1:$500)),'2.5 PZS-EWI'!G60))))</f>
        <v/>
      </c>
      <c r="G60" s="236" t="str">
        <f ca="1">IF($D60="","",IF($D60=0,INDEX('1.1 AIZ-IVZ'!$X$109:$X$1097,MATCH($C60,'1.1 AIZ-IVZ'!$Y$109:$Y$1097,0),1),$D60))</f>
        <v/>
      </c>
      <c r="H60" s="235" t="str">
        <f ca="1">IF($D60="","",IF($D60=0,INDEX('1.1 AIZ-IVZ'!$X$109:$X$1097,MATCH($C60,'1.1 AIZ-IVZ'!$Y$109:$Y$1097,0),1),H59))</f>
        <v/>
      </c>
      <c r="I60" s="158" t="str">
        <f t="shared" ca="1" si="5"/>
        <v/>
      </c>
      <c r="J60" s="158" t="str">
        <f t="shared" ca="1" si="6"/>
        <v/>
      </c>
      <c r="K60" s="158" t="str">
        <f t="shared" ca="1" si="7"/>
        <v/>
      </c>
      <c r="L60" s="254"/>
      <c r="M60" s="254"/>
      <c r="N60" s="255"/>
      <c r="O60" s="256"/>
      <c r="P60" s="256"/>
      <c r="Q60" s="256"/>
      <c r="R60" s="256"/>
      <c r="S60" s="210" t="str">
        <f t="shared" ca="1" si="9"/>
        <v/>
      </c>
      <c r="T60" s="210" t="str">
        <f t="shared" ca="1" si="10"/>
        <v/>
      </c>
      <c r="U60" s="211" t="str">
        <f t="shared" ca="1" si="11"/>
        <v/>
      </c>
      <c r="W60" s="171">
        <f t="shared" si="12"/>
        <v>0</v>
      </c>
      <c r="X60" s="171">
        <f t="shared" si="13"/>
        <v>0</v>
      </c>
      <c r="Y60" s="171">
        <f t="shared" si="14"/>
        <v>0</v>
      </c>
    </row>
    <row r="61" spans="1:25">
      <c r="A61" s="5" t="str">
        <f t="shared" ca="1" si="2"/>
        <v/>
      </c>
      <c r="B61" s="5" t="str">
        <f t="shared" ca="1" si="3"/>
        <v/>
      </c>
      <c r="C61" s="5" t="str">
        <f t="shared" ca="1" si="4"/>
        <v/>
      </c>
      <c r="D61" s="6" t="str">
        <f ca="1">IF($D60="","",IF(COUNTIF($D$11:D60,"&gt;0")=$G$10,"",IF($D60=0,$D60+1,IF($G60&lt;$H60,$D60+1,0))))</f>
        <v/>
      </c>
      <c r="E61" s="235" t="str">
        <f ca="1">IF(D61="","",INDEX('1.1 AIZ-IVZ'!$B$109:$B$228,MATCH($C61,'1.1 AIZ-IVZ'!$Y$109:$Y$1097,0)))</f>
        <v/>
      </c>
      <c r="F61" s="213" t="str" cm="1">
        <f t="array" aca="1" ref="F61" ca="1">IF(D61="","",IF(D61=0,INDEX('1.1 AIZ-IVZ'!$B$109:$C$1097,MATCH($E61,'1.1 AIZ-IVZ'!$B$109:$B$1097,0),2),INDEX(INDIRECT("'"&amp;E61&amp;"'!$F$12:$F$512"),SMALL(IF((INDIRECT("'"&amp;E61&amp;"'!$J$12:$J$512")="EW")*(INDIRECT("'"&amp;E61&amp;"'!$N$12:$N$512")="IAE"),ROW($1:$500)),'2.5 PZS-EWI'!G61))))</f>
        <v/>
      </c>
      <c r="G61" s="236" t="str">
        <f ca="1">IF($D61="","",IF($D61=0,INDEX('1.1 AIZ-IVZ'!$X$109:$X$1097,MATCH($C61,'1.1 AIZ-IVZ'!$Y$109:$Y$1097,0),1),$D61))</f>
        <v/>
      </c>
      <c r="H61" s="235" t="str">
        <f ca="1">IF($D61="","",IF($D61=0,INDEX('1.1 AIZ-IVZ'!$X$109:$X$1097,MATCH($C61,'1.1 AIZ-IVZ'!$Y$109:$Y$1097,0),1),H60))</f>
        <v/>
      </c>
      <c r="I61" s="158" t="str">
        <f t="shared" ca="1" si="5"/>
        <v/>
      </c>
      <c r="J61" s="158" t="str">
        <f t="shared" ca="1" si="6"/>
        <v/>
      </c>
      <c r="K61" s="158" t="str">
        <f t="shared" ca="1" si="7"/>
        <v/>
      </c>
      <c r="L61" s="254"/>
      <c r="M61" s="254"/>
      <c r="N61" s="255"/>
      <c r="O61" s="256"/>
      <c r="P61" s="256"/>
      <c r="Q61" s="256"/>
      <c r="R61" s="256"/>
      <c r="S61" s="210" t="str">
        <f t="shared" ca="1" si="9"/>
        <v/>
      </c>
      <c r="T61" s="210" t="str">
        <f t="shared" ca="1" si="10"/>
        <v/>
      </c>
      <c r="U61" s="211" t="str">
        <f t="shared" ca="1" si="11"/>
        <v/>
      </c>
      <c r="W61" s="171">
        <f t="shared" si="12"/>
        <v>0</v>
      </c>
      <c r="X61" s="171">
        <f t="shared" si="13"/>
        <v>0</v>
      </c>
      <c r="Y61" s="171">
        <f t="shared" si="14"/>
        <v>0</v>
      </c>
    </row>
    <row r="62" spans="1:25">
      <c r="A62" s="5" t="str">
        <f t="shared" ca="1" si="2"/>
        <v/>
      </c>
      <c r="B62" s="5" t="str">
        <f t="shared" ca="1" si="3"/>
        <v/>
      </c>
      <c r="C62" s="5" t="str">
        <f t="shared" ca="1" si="4"/>
        <v/>
      </c>
      <c r="D62" s="6" t="str">
        <f ca="1">IF($D61="","",IF(COUNTIF($D$11:D61,"&gt;0")=$G$10,"",IF($D61=0,$D61+1,IF($G61&lt;$H61,$D61+1,0))))</f>
        <v/>
      </c>
      <c r="E62" s="235" t="str">
        <f ca="1">IF(D62="","",INDEX('1.1 AIZ-IVZ'!$B$109:$B$228,MATCH($C62,'1.1 AIZ-IVZ'!$Y$109:$Y$1097,0)))</f>
        <v/>
      </c>
      <c r="F62" s="213" t="str" cm="1">
        <f t="array" aca="1" ref="F62" ca="1">IF(D62="","",IF(D62=0,INDEX('1.1 AIZ-IVZ'!$B$109:$C$1097,MATCH($E62,'1.1 AIZ-IVZ'!$B$109:$B$1097,0),2),INDEX(INDIRECT("'"&amp;E62&amp;"'!$F$12:$F$512"),SMALL(IF((INDIRECT("'"&amp;E62&amp;"'!$J$12:$J$512")="EW")*(INDIRECT("'"&amp;E62&amp;"'!$N$12:$N$512")="IAE"),ROW($1:$500)),'2.5 PZS-EWI'!G62))))</f>
        <v/>
      </c>
      <c r="G62" s="236" t="str">
        <f ca="1">IF($D62="","",IF($D62=0,INDEX('1.1 AIZ-IVZ'!$X$109:$X$1097,MATCH($C62,'1.1 AIZ-IVZ'!$Y$109:$Y$1097,0),1),$D62))</f>
        <v/>
      </c>
      <c r="H62" s="235" t="str">
        <f ca="1">IF($D62="","",IF($D62=0,INDEX('1.1 AIZ-IVZ'!$X$109:$X$1097,MATCH($C62,'1.1 AIZ-IVZ'!$Y$109:$Y$1097,0),1),H61))</f>
        <v/>
      </c>
      <c r="I62" s="158" t="str">
        <f t="shared" ca="1" si="5"/>
        <v/>
      </c>
      <c r="J62" s="158" t="str">
        <f t="shared" ca="1" si="6"/>
        <v/>
      </c>
      <c r="K62" s="158" t="str">
        <f t="shared" ca="1" si="7"/>
        <v/>
      </c>
      <c r="L62" s="254"/>
      <c r="M62" s="254"/>
      <c r="N62" s="255"/>
      <c r="O62" s="256"/>
      <c r="P62" s="256"/>
      <c r="Q62" s="256"/>
      <c r="R62" s="256"/>
      <c r="S62" s="210" t="str">
        <f t="shared" ca="1" si="9"/>
        <v/>
      </c>
      <c r="T62" s="210" t="str">
        <f t="shared" ca="1" si="10"/>
        <v/>
      </c>
      <c r="U62" s="211" t="str">
        <f t="shared" ca="1" si="11"/>
        <v/>
      </c>
      <c r="W62" s="171">
        <f t="shared" si="12"/>
        <v>0</v>
      </c>
      <c r="X62" s="171">
        <f t="shared" si="13"/>
        <v>0</v>
      </c>
      <c r="Y62" s="171">
        <f t="shared" si="14"/>
        <v>0</v>
      </c>
    </row>
    <row r="63" spans="1:25">
      <c r="A63" s="5" t="str">
        <f t="shared" ca="1" si="2"/>
        <v/>
      </c>
      <c r="B63" s="5" t="str">
        <f t="shared" ca="1" si="3"/>
        <v/>
      </c>
      <c r="C63" s="5" t="str">
        <f t="shared" ca="1" si="4"/>
        <v/>
      </c>
      <c r="D63" s="6" t="str">
        <f ca="1">IF($D62="","",IF(COUNTIF($D$11:D62,"&gt;0")=$G$10,"",IF($D62=0,$D62+1,IF($G62&lt;$H62,$D62+1,0))))</f>
        <v/>
      </c>
      <c r="E63" s="235" t="str">
        <f ca="1">IF(D63="","",INDEX('1.1 AIZ-IVZ'!$B$109:$B$228,MATCH($C63,'1.1 AIZ-IVZ'!$Y$109:$Y$1097,0)))</f>
        <v/>
      </c>
      <c r="F63" s="213" t="str" cm="1">
        <f t="array" aca="1" ref="F63" ca="1">IF(D63="","",IF(D63=0,INDEX('1.1 AIZ-IVZ'!$B$109:$C$1097,MATCH($E63,'1.1 AIZ-IVZ'!$B$109:$B$1097,0),2),INDEX(INDIRECT("'"&amp;E63&amp;"'!$F$12:$F$512"),SMALL(IF((INDIRECT("'"&amp;E63&amp;"'!$J$12:$J$512")="EW")*(INDIRECT("'"&amp;E63&amp;"'!$N$12:$N$512")="IAE"),ROW($1:$500)),'2.5 PZS-EWI'!G63))))</f>
        <v/>
      </c>
      <c r="G63" s="236" t="str">
        <f ca="1">IF($D63="","",IF($D63=0,INDEX('1.1 AIZ-IVZ'!$X$109:$X$1097,MATCH($C63,'1.1 AIZ-IVZ'!$Y$109:$Y$1097,0),1),$D63))</f>
        <v/>
      </c>
      <c r="H63" s="235" t="str">
        <f ca="1">IF($D63="","",IF($D63=0,INDEX('1.1 AIZ-IVZ'!$X$109:$X$1097,MATCH($C63,'1.1 AIZ-IVZ'!$Y$109:$Y$1097,0),1),H62))</f>
        <v/>
      </c>
      <c r="I63" s="158" t="str">
        <f t="shared" ca="1" si="5"/>
        <v/>
      </c>
      <c r="J63" s="158" t="str">
        <f t="shared" ca="1" si="6"/>
        <v/>
      </c>
      <c r="K63" s="158" t="str">
        <f t="shared" ca="1" si="7"/>
        <v/>
      </c>
      <c r="L63" s="254"/>
      <c r="M63" s="254"/>
      <c r="N63" s="255"/>
      <c r="O63" s="256"/>
      <c r="P63" s="256"/>
      <c r="Q63" s="256"/>
      <c r="R63" s="256"/>
      <c r="S63" s="210" t="str">
        <f t="shared" ca="1" si="9"/>
        <v/>
      </c>
      <c r="T63" s="210" t="str">
        <f t="shared" ca="1" si="10"/>
        <v/>
      </c>
      <c r="U63" s="211" t="str">
        <f t="shared" ca="1" si="11"/>
        <v/>
      </c>
      <c r="W63" s="171">
        <f t="shared" si="12"/>
        <v>0</v>
      </c>
      <c r="X63" s="171">
        <f t="shared" si="13"/>
        <v>0</v>
      </c>
      <c r="Y63" s="171">
        <f t="shared" si="14"/>
        <v>0</v>
      </c>
    </row>
    <row r="64" spans="1:25">
      <c r="A64" s="5" t="str">
        <f t="shared" ca="1" si="2"/>
        <v/>
      </c>
      <c r="B64" s="5" t="str">
        <f t="shared" ca="1" si="3"/>
        <v/>
      </c>
      <c r="C64" s="5" t="str">
        <f t="shared" ca="1" si="4"/>
        <v/>
      </c>
      <c r="D64" s="6" t="str">
        <f ca="1">IF($D63="","",IF(COUNTIF($D$11:D63,"&gt;0")=$G$10,"",IF($D63=0,$D63+1,IF($G63&lt;$H63,$D63+1,0))))</f>
        <v/>
      </c>
      <c r="E64" s="235" t="str">
        <f ca="1">IF(D64="","",INDEX('1.1 AIZ-IVZ'!$B$109:$B$228,MATCH($C64,'1.1 AIZ-IVZ'!$Y$109:$Y$1097,0)))</f>
        <v/>
      </c>
      <c r="F64" s="213" t="str" cm="1">
        <f t="array" aca="1" ref="F64" ca="1">IF(D64="","",IF(D64=0,INDEX('1.1 AIZ-IVZ'!$B$109:$C$1097,MATCH($E64,'1.1 AIZ-IVZ'!$B$109:$B$1097,0),2),INDEX(INDIRECT("'"&amp;E64&amp;"'!$F$12:$F$512"),SMALL(IF((INDIRECT("'"&amp;E64&amp;"'!$J$12:$J$512")="EW")*(INDIRECT("'"&amp;E64&amp;"'!$N$12:$N$512")="IAE"),ROW($1:$500)),'2.5 PZS-EWI'!G64))))</f>
        <v/>
      </c>
      <c r="G64" s="236" t="str">
        <f ca="1">IF($D64="","",IF($D64=0,INDEX('1.1 AIZ-IVZ'!$X$109:$X$1097,MATCH($C64,'1.1 AIZ-IVZ'!$Y$109:$Y$1097,0),1),$D64))</f>
        <v/>
      </c>
      <c r="H64" s="235" t="str">
        <f ca="1">IF($D64="","",IF($D64=0,INDEX('1.1 AIZ-IVZ'!$X$109:$X$1097,MATCH($C64,'1.1 AIZ-IVZ'!$Y$109:$Y$1097,0),1),H63))</f>
        <v/>
      </c>
      <c r="I64" s="158" t="str">
        <f t="shared" ca="1" si="5"/>
        <v/>
      </c>
      <c r="J64" s="158" t="str">
        <f t="shared" ca="1" si="6"/>
        <v/>
      </c>
      <c r="K64" s="158" t="str">
        <f t="shared" ca="1" si="7"/>
        <v/>
      </c>
      <c r="L64" s="254"/>
      <c r="M64" s="254"/>
      <c r="N64" s="255"/>
      <c r="O64" s="256"/>
      <c r="P64" s="256"/>
      <c r="Q64" s="256"/>
      <c r="R64" s="256"/>
      <c r="S64" s="210" t="str">
        <f t="shared" ca="1" si="9"/>
        <v/>
      </c>
      <c r="T64" s="210" t="str">
        <f t="shared" ca="1" si="10"/>
        <v/>
      </c>
      <c r="U64" s="211" t="str">
        <f t="shared" ca="1" si="11"/>
        <v/>
      </c>
      <c r="W64" s="171">
        <f t="shared" si="12"/>
        <v>0</v>
      </c>
      <c r="X64" s="171">
        <f t="shared" si="13"/>
        <v>0</v>
      </c>
      <c r="Y64" s="171">
        <f t="shared" si="14"/>
        <v>0</v>
      </c>
    </row>
    <row r="65" spans="1:25">
      <c r="A65" s="5" t="str">
        <f t="shared" ca="1" si="2"/>
        <v/>
      </c>
      <c r="B65" s="5" t="str">
        <f t="shared" ca="1" si="3"/>
        <v/>
      </c>
      <c r="C65" s="5" t="str">
        <f t="shared" ca="1" si="4"/>
        <v/>
      </c>
      <c r="D65" s="6" t="str">
        <f ca="1">IF($D64="","",IF(COUNTIF($D$11:D64,"&gt;0")=$G$10,"",IF($D64=0,$D64+1,IF($G64&lt;$H64,$D64+1,0))))</f>
        <v/>
      </c>
      <c r="E65" s="235" t="str">
        <f ca="1">IF(D65="","",INDEX('1.1 AIZ-IVZ'!$B$109:$B$228,MATCH($C65,'1.1 AIZ-IVZ'!$Y$109:$Y$1097,0)))</f>
        <v/>
      </c>
      <c r="F65" s="213" t="str" cm="1">
        <f t="array" aca="1" ref="F65" ca="1">IF(D65="","",IF(D65=0,INDEX('1.1 AIZ-IVZ'!$B$109:$C$1097,MATCH($E65,'1.1 AIZ-IVZ'!$B$109:$B$1097,0),2),INDEX(INDIRECT("'"&amp;E65&amp;"'!$F$12:$F$512"),SMALL(IF((INDIRECT("'"&amp;E65&amp;"'!$J$12:$J$512")="EW")*(INDIRECT("'"&amp;E65&amp;"'!$N$12:$N$512")="IAE"),ROW($1:$500)),'2.5 PZS-EWI'!G65))))</f>
        <v/>
      </c>
      <c r="G65" s="236" t="str">
        <f ca="1">IF($D65="","",IF($D65=0,INDEX('1.1 AIZ-IVZ'!$X$109:$X$1097,MATCH($C65,'1.1 AIZ-IVZ'!$Y$109:$Y$1097,0),1),$D65))</f>
        <v/>
      </c>
      <c r="H65" s="235" t="str">
        <f ca="1">IF($D65="","",IF($D65=0,INDEX('1.1 AIZ-IVZ'!$X$109:$X$1097,MATCH($C65,'1.1 AIZ-IVZ'!$Y$109:$Y$1097,0),1),H64))</f>
        <v/>
      </c>
      <c r="I65" s="158" t="str">
        <f t="shared" ca="1" si="5"/>
        <v/>
      </c>
      <c r="J65" s="158" t="str">
        <f t="shared" ca="1" si="6"/>
        <v/>
      </c>
      <c r="K65" s="158" t="str">
        <f t="shared" ca="1" si="7"/>
        <v/>
      </c>
      <c r="L65" s="254"/>
      <c r="M65" s="254"/>
      <c r="N65" s="255"/>
      <c r="O65" s="256"/>
      <c r="P65" s="256"/>
      <c r="Q65" s="256"/>
      <c r="R65" s="256"/>
      <c r="S65" s="210" t="str">
        <f t="shared" ca="1" si="9"/>
        <v/>
      </c>
      <c r="T65" s="210" t="str">
        <f t="shared" ca="1" si="10"/>
        <v/>
      </c>
      <c r="U65" s="211" t="str">
        <f t="shared" ca="1" si="11"/>
        <v/>
      </c>
      <c r="W65" s="171">
        <f t="shared" si="12"/>
        <v>0</v>
      </c>
      <c r="X65" s="171">
        <f t="shared" si="13"/>
        <v>0</v>
      </c>
      <c r="Y65" s="171">
        <f t="shared" si="14"/>
        <v>0</v>
      </c>
    </row>
    <row r="66" spans="1:25">
      <c r="A66" s="5" t="str">
        <f t="shared" ca="1" si="2"/>
        <v/>
      </c>
      <c r="B66" s="5" t="str">
        <f t="shared" ca="1" si="3"/>
        <v/>
      </c>
      <c r="C66" s="5" t="str">
        <f t="shared" ca="1" si="4"/>
        <v/>
      </c>
      <c r="D66" s="6" t="str">
        <f ca="1">IF($D65="","",IF(COUNTIF($D$11:D65,"&gt;0")=$G$10,"",IF($D65=0,$D65+1,IF($G65&lt;$H65,$D65+1,0))))</f>
        <v/>
      </c>
      <c r="E66" s="235" t="str">
        <f ca="1">IF(D66="","",INDEX('1.1 AIZ-IVZ'!$B$109:$B$228,MATCH($C66,'1.1 AIZ-IVZ'!$Y$109:$Y$1097,0)))</f>
        <v/>
      </c>
      <c r="F66" s="213" t="str" cm="1">
        <f t="array" aca="1" ref="F66" ca="1">IF(D66="","",IF(D66=0,INDEX('1.1 AIZ-IVZ'!$B$109:$C$1097,MATCH($E66,'1.1 AIZ-IVZ'!$B$109:$B$1097,0),2),INDEX(INDIRECT("'"&amp;E66&amp;"'!$F$12:$F$512"),SMALL(IF((INDIRECT("'"&amp;E66&amp;"'!$J$12:$J$512")="EW")*(INDIRECT("'"&amp;E66&amp;"'!$N$12:$N$512")="IAE"),ROW($1:$500)),'2.5 PZS-EWI'!G66))))</f>
        <v/>
      </c>
      <c r="G66" s="236" t="str">
        <f ca="1">IF($D66="","",IF($D66=0,INDEX('1.1 AIZ-IVZ'!$X$109:$X$1097,MATCH($C66,'1.1 AIZ-IVZ'!$Y$109:$Y$1097,0),1),$D66))</f>
        <v/>
      </c>
      <c r="H66" s="235" t="str">
        <f ca="1">IF($D66="","",IF($D66=0,INDEX('1.1 AIZ-IVZ'!$X$109:$X$1097,MATCH($C66,'1.1 AIZ-IVZ'!$Y$109:$Y$1097,0),1),H65))</f>
        <v/>
      </c>
      <c r="I66" s="158" t="str">
        <f t="shared" ca="1" si="5"/>
        <v/>
      </c>
      <c r="J66" s="158" t="str">
        <f t="shared" ca="1" si="6"/>
        <v/>
      </c>
      <c r="K66" s="158" t="str">
        <f t="shared" ca="1" si="7"/>
        <v/>
      </c>
      <c r="L66" s="254"/>
      <c r="M66" s="254"/>
      <c r="N66" s="255"/>
      <c r="O66" s="256"/>
      <c r="P66" s="256"/>
      <c r="Q66" s="256"/>
      <c r="R66" s="256"/>
      <c r="S66" s="210" t="str">
        <f t="shared" ca="1" si="9"/>
        <v/>
      </c>
      <c r="T66" s="210" t="str">
        <f t="shared" ca="1" si="10"/>
        <v/>
      </c>
      <c r="U66" s="211" t="str">
        <f t="shared" ca="1" si="11"/>
        <v/>
      </c>
      <c r="W66" s="171">
        <f t="shared" si="12"/>
        <v>0</v>
      </c>
      <c r="X66" s="171">
        <f t="shared" si="13"/>
        <v>0</v>
      </c>
      <c r="Y66" s="171">
        <f t="shared" si="14"/>
        <v>0</v>
      </c>
    </row>
    <row r="67" spans="1:25">
      <c r="A67" s="5" t="str">
        <f t="shared" ca="1" si="2"/>
        <v/>
      </c>
      <c r="B67" s="5" t="str">
        <f t="shared" ca="1" si="3"/>
        <v/>
      </c>
      <c r="C67" s="5" t="str">
        <f t="shared" ca="1" si="4"/>
        <v/>
      </c>
      <c r="D67" s="6" t="str">
        <f ca="1">IF($D66="","",IF(COUNTIF($D$11:D66,"&gt;0")=$G$10,"",IF($D66=0,$D66+1,IF($G66&lt;$H66,$D66+1,0))))</f>
        <v/>
      </c>
      <c r="E67" s="235" t="str">
        <f ca="1">IF(D67="","",INDEX('1.1 AIZ-IVZ'!$B$109:$B$228,MATCH($C67,'1.1 AIZ-IVZ'!$Y$109:$Y$1097,0)))</f>
        <v/>
      </c>
      <c r="F67" s="213" t="str" cm="1">
        <f t="array" aca="1" ref="F67" ca="1">IF(D67="","",IF(D67=0,INDEX('1.1 AIZ-IVZ'!$B$109:$C$1097,MATCH($E67,'1.1 AIZ-IVZ'!$B$109:$B$1097,0),2),INDEX(INDIRECT("'"&amp;E67&amp;"'!$F$12:$F$512"),SMALL(IF((INDIRECT("'"&amp;E67&amp;"'!$J$12:$J$512")="EW")*(INDIRECT("'"&amp;E67&amp;"'!$N$12:$N$512")="IAE"),ROW($1:$500)),'2.5 PZS-EWI'!G67))))</f>
        <v/>
      </c>
      <c r="G67" s="236" t="str">
        <f ca="1">IF($D67="","",IF($D67=0,INDEX('1.1 AIZ-IVZ'!$X$109:$X$1097,MATCH($C67,'1.1 AIZ-IVZ'!$Y$109:$Y$1097,0),1),$D67))</f>
        <v/>
      </c>
      <c r="H67" s="235" t="str">
        <f ca="1">IF($D67="","",IF($D67=0,INDEX('1.1 AIZ-IVZ'!$X$109:$X$1097,MATCH($C67,'1.1 AIZ-IVZ'!$Y$109:$Y$1097,0),1),H66))</f>
        <v/>
      </c>
      <c r="I67" s="158" t="str">
        <f t="shared" ca="1" si="5"/>
        <v/>
      </c>
      <c r="J67" s="158" t="str">
        <f t="shared" ca="1" si="6"/>
        <v/>
      </c>
      <c r="K67" s="158" t="str">
        <f t="shared" ca="1" si="7"/>
        <v/>
      </c>
      <c r="L67" s="254"/>
      <c r="M67" s="254"/>
      <c r="N67" s="255"/>
      <c r="O67" s="256"/>
      <c r="P67" s="256"/>
      <c r="Q67" s="256"/>
      <c r="R67" s="256"/>
      <c r="S67" s="210" t="str">
        <f t="shared" ca="1" si="9"/>
        <v/>
      </c>
      <c r="T67" s="210" t="str">
        <f t="shared" ca="1" si="10"/>
        <v/>
      </c>
      <c r="U67" s="211" t="str">
        <f t="shared" ca="1" si="11"/>
        <v/>
      </c>
      <c r="W67" s="171">
        <f t="shared" si="12"/>
        <v>0</v>
      </c>
      <c r="X67" s="171">
        <f t="shared" si="13"/>
        <v>0</v>
      </c>
      <c r="Y67" s="171">
        <f t="shared" si="14"/>
        <v>0</v>
      </c>
    </row>
    <row r="68" spans="1:25">
      <c r="A68" s="5" t="str">
        <f t="shared" ca="1" si="2"/>
        <v/>
      </c>
      <c r="B68" s="5" t="str">
        <f t="shared" ca="1" si="3"/>
        <v/>
      </c>
      <c r="C68" s="5" t="str">
        <f t="shared" ca="1" si="4"/>
        <v/>
      </c>
      <c r="D68" s="6" t="str">
        <f ca="1">IF($D67="","",IF(COUNTIF($D$11:D67,"&gt;0")=$G$10,"",IF($D67=0,$D67+1,IF($G67&lt;$H67,$D67+1,0))))</f>
        <v/>
      </c>
      <c r="E68" s="235" t="str">
        <f ca="1">IF(D68="","",INDEX('1.1 AIZ-IVZ'!$B$109:$B$228,MATCH($C68,'1.1 AIZ-IVZ'!$Y$109:$Y$1097,0)))</f>
        <v/>
      </c>
      <c r="F68" s="213" t="str" cm="1">
        <f t="array" aca="1" ref="F68" ca="1">IF(D68="","",IF(D68=0,INDEX('1.1 AIZ-IVZ'!$B$109:$C$1097,MATCH($E68,'1.1 AIZ-IVZ'!$B$109:$B$1097,0),2),INDEX(INDIRECT("'"&amp;E68&amp;"'!$F$12:$F$512"),SMALL(IF((INDIRECT("'"&amp;E68&amp;"'!$J$12:$J$512")="EW")*(INDIRECT("'"&amp;E68&amp;"'!$N$12:$N$512")="IAE"),ROW($1:$500)),'2.5 PZS-EWI'!G68))))</f>
        <v/>
      </c>
      <c r="G68" s="236" t="str">
        <f ca="1">IF($D68="","",IF($D68=0,INDEX('1.1 AIZ-IVZ'!$X$109:$X$1097,MATCH($C68,'1.1 AIZ-IVZ'!$Y$109:$Y$1097,0),1),$D68))</f>
        <v/>
      </c>
      <c r="H68" s="235" t="str">
        <f ca="1">IF($D68="","",IF($D68=0,INDEX('1.1 AIZ-IVZ'!$X$109:$X$1097,MATCH($C68,'1.1 AIZ-IVZ'!$Y$109:$Y$1097,0),1),H67))</f>
        <v/>
      </c>
      <c r="I68" s="158" t="str">
        <f t="shared" ca="1" si="5"/>
        <v/>
      </c>
      <c r="J68" s="158" t="str">
        <f t="shared" ca="1" si="6"/>
        <v/>
      </c>
      <c r="K68" s="158" t="str">
        <f t="shared" ca="1" si="7"/>
        <v/>
      </c>
      <c r="L68" s="254"/>
      <c r="M68" s="254"/>
      <c r="N68" s="255"/>
      <c r="O68" s="256"/>
      <c r="P68" s="256"/>
      <c r="Q68" s="256"/>
      <c r="R68" s="256"/>
      <c r="S68" s="210" t="str">
        <f t="shared" ca="1" si="9"/>
        <v/>
      </c>
      <c r="T68" s="210" t="str">
        <f t="shared" ca="1" si="10"/>
        <v/>
      </c>
      <c r="U68" s="211" t="str">
        <f t="shared" ca="1" si="11"/>
        <v/>
      </c>
      <c r="W68" s="171">
        <f t="shared" si="12"/>
        <v>0</v>
      </c>
      <c r="X68" s="171">
        <f t="shared" si="13"/>
        <v>0</v>
      </c>
      <c r="Y68" s="171">
        <f t="shared" si="14"/>
        <v>0</v>
      </c>
    </row>
    <row r="69" spans="1:25">
      <c r="A69" s="5" t="str">
        <f t="shared" ca="1" si="2"/>
        <v/>
      </c>
      <c r="B69" s="5" t="str">
        <f t="shared" ca="1" si="3"/>
        <v/>
      </c>
      <c r="C69" s="5" t="str">
        <f t="shared" ca="1" si="4"/>
        <v/>
      </c>
      <c r="D69" s="6" t="str">
        <f ca="1">IF($D68="","",IF(COUNTIF($D$11:D68,"&gt;0")=$G$10,"",IF($D68=0,$D68+1,IF($G68&lt;$H68,$D68+1,0))))</f>
        <v/>
      </c>
      <c r="E69" s="235" t="str">
        <f ca="1">IF(D69="","",INDEX('1.1 AIZ-IVZ'!$B$109:$B$228,MATCH($C69,'1.1 AIZ-IVZ'!$Y$109:$Y$1097,0)))</f>
        <v/>
      </c>
      <c r="F69" s="213" t="str" cm="1">
        <f t="array" aca="1" ref="F69" ca="1">IF(D69="","",IF(D69=0,INDEX('1.1 AIZ-IVZ'!$B$109:$C$1097,MATCH($E69,'1.1 AIZ-IVZ'!$B$109:$B$1097,0),2),INDEX(INDIRECT("'"&amp;E69&amp;"'!$F$12:$F$512"),SMALL(IF((INDIRECT("'"&amp;E69&amp;"'!$J$12:$J$512")="EW")*(INDIRECT("'"&amp;E69&amp;"'!$N$12:$N$512")="IAE"),ROW($1:$500)),'2.5 PZS-EWI'!G69))))</f>
        <v/>
      </c>
      <c r="G69" s="236" t="str">
        <f ca="1">IF($D69="","",IF($D69=0,INDEX('1.1 AIZ-IVZ'!$X$109:$X$1097,MATCH($C69,'1.1 AIZ-IVZ'!$Y$109:$Y$1097,0),1),$D69))</f>
        <v/>
      </c>
      <c r="H69" s="235" t="str">
        <f ca="1">IF($D69="","",IF($D69=0,INDEX('1.1 AIZ-IVZ'!$X$109:$X$1097,MATCH($C69,'1.1 AIZ-IVZ'!$Y$109:$Y$1097,0),1),H68))</f>
        <v/>
      </c>
      <c r="I69" s="158" t="str">
        <f t="shared" ca="1" si="5"/>
        <v/>
      </c>
      <c r="J69" s="158" t="str">
        <f t="shared" ca="1" si="6"/>
        <v/>
      </c>
      <c r="K69" s="158" t="str">
        <f t="shared" ca="1" si="7"/>
        <v/>
      </c>
      <c r="L69" s="254"/>
      <c r="M69" s="254"/>
      <c r="N69" s="255"/>
      <c r="O69" s="256"/>
      <c r="P69" s="256"/>
      <c r="Q69" s="256"/>
      <c r="R69" s="256"/>
      <c r="S69" s="210" t="str">
        <f t="shared" ca="1" si="9"/>
        <v/>
      </c>
      <c r="T69" s="210" t="str">
        <f t="shared" ca="1" si="10"/>
        <v/>
      </c>
      <c r="U69" s="211" t="str">
        <f t="shared" ca="1" si="11"/>
        <v/>
      </c>
      <c r="W69" s="171">
        <f t="shared" si="12"/>
        <v>0</v>
      </c>
      <c r="X69" s="171">
        <f t="shared" si="13"/>
        <v>0</v>
      </c>
      <c r="Y69" s="171">
        <f t="shared" si="14"/>
        <v>0</v>
      </c>
    </row>
    <row r="70" spans="1:25">
      <c r="A70" s="5" t="str">
        <f t="shared" ca="1" si="2"/>
        <v/>
      </c>
      <c r="B70" s="5" t="str">
        <f t="shared" ca="1" si="3"/>
        <v/>
      </c>
      <c r="C70" s="5" t="str">
        <f t="shared" ca="1" si="4"/>
        <v/>
      </c>
      <c r="D70" s="6" t="str">
        <f ca="1">IF($D69="","",IF(COUNTIF($D$11:D69,"&gt;0")=$G$10,"",IF($D69=0,$D69+1,IF($G69&lt;$H69,$D69+1,0))))</f>
        <v/>
      </c>
      <c r="E70" s="235" t="str">
        <f ca="1">IF(D70="","",INDEX('1.1 AIZ-IVZ'!$B$109:$B$228,MATCH($C70,'1.1 AIZ-IVZ'!$Y$109:$Y$1097,0)))</f>
        <v/>
      </c>
      <c r="F70" s="213" t="str" cm="1">
        <f t="array" aca="1" ref="F70" ca="1">IF(D70="","",IF(D70=0,INDEX('1.1 AIZ-IVZ'!$B$109:$C$1097,MATCH($E70,'1.1 AIZ-IVZ'!$B$109:$B$1097,0),2),INDEX(INDIRECT("'"&amp;E70&amp;"'!$F$12:$F$512"),SMALL(IF((INDIRECT("'"&amp;E70&amp;"'!$J$12:$J$512")="EW")*(INDIRECT("'"&amp;E70&amp;"'!$N$12:$N$512")="IAE"),ROW($1:$500)),'2.5 PZS-EWI'!G70))))</f>
        <v/>
      </c>
      <c r="G70" s="236" t="str">
        <f ca="1">IF($D70="","",IF($D70=0,INDEX('1.1 AIZ-IVZ'!$X$109:$X$1097,MATCH($C70,'1.1 AIZ-IVZ'!$Y$109:$Y$1097,0),1),$D70))</f>
        <v/>
      </c>
      <c r="H70" s="235" t="str">
        <f ca="1">IF($D70="","",IF($D70=0,INDEX('1.1 AIZ-IVZ'!$X$109:$X$1097,MATCH($C70,'1.1 AIZ-IVZ'!$Y$109:$Y$1097,0),1),H69))</f>
        <v/>
      </c>
      <c r="I70" s="158" t="str">
        <f t="shared" ca="1" si="5"/>
        <v/>
      </c>
      <c r="J70" s="158" t="str">
        <f t="shared" ca="1" si="6"/>
        <v/>
      </c>
      <c r="K70" s="158" t="str">
        <f t="shared" ca="1" si="7"/>
        <v/>
      </c>
      <c r="L70" s="254"/>
      <c r="M70" s="254"/>
      <c r="N70" s="255"/>
      <c r="O70" s="256"/>
      <c r="P70" s="256"/>
      <c r="Q70" s="256"/>
      <c r="R70" s="256"/>
      <c r="S70" s="210" t="str">
        <f t="shared" ca="1" si="9"/>
        <v/>
      </c>
      <c r="T70" s="210" t="str">
        <f t="shared" ca="1" si="10"/>
        <v/>
      </c>
      <c r="U70" s="211" t="str">
        <f t="shared" ca="1" si="11"/>
        <v/>
      </c>
      <c r="W70" s="171">
        <f t="shared" si="12"/>
        <v>0</v>
      </c>
      <c r="X70" s="171">
        <f t="shared" si="13"/>
        <v>0</v>
      </c>
      <c r="Y70" s="171">
        <f t="shared" si="14"/>
        <v>0</v>
      </c>
    </row>
    <row r="71" spans="1:25">
      <c r="A71" s="5" t="str">
        <f t="shared" ca="1" si="2"/>
        <v/>
      </c>
      <c r="B71" s="5" t="str">
        <f t="shared" ca="1" si="3"/>
        <v/>
      </c>
      <c r="C71" s="5" t="str">
        <f t="shared" ca="1" si="4"/>
        <v/>
      </c>
      <c r="D71" s="6" t="str">
        <f ca="1">IF($D70="","",IF(COUNTIF($D$11:D70,"&gt;0")=$G$10,"",IF($D70=0,$D70+1,IF($G70&lt;$H70,$D70+1,0))))</f>
        <v/>
      </c>
      <c r="E71" s="235" t="str">
        <f ca="1">IF(D71="","",INDEX('1.1 AIZ-IVZ'!$B$109:$B$228,MATCH($C71,'1.1 AIZ-IVZ'!$Y$109:$Y$1097,0)))</f>
        <v/>
      </c>
      <c r="F71" s="213" t="str" cm="1">
        <f t="array" aca="1" ref="F71" ca="1">IF(D71="","",IF(D71=0,INDEX('1.1 AIZ-IVZ'!$B$109:$C$1097,MATCH($E71,'1.1 AIZ-IVZ'!$B$109:$B$1097,0),2),INDEX(INDIRECT("'"&amp;E71&amp;"'!$F$12:$F$512"),SMALL(IF((INDIRECT("'"&amp;E71&amp;"'!$J$12:$J$512")="EW")*(INDIRECT("'"&amp;E71&amp;"'!$N$12:$N$512")="IAE"),ROW($1:$500)),'2.5 PZS-EWI'!G71))))</f>
        <v/>
      </c>
      <c r="G71" s="236" t="str">
        <f ca="1">IF($D71="","",IF($D71=0,INDEX('1.1 AIZ-IVZ'!$X$109:$X$1097,MATCH($C71,'1.1 AIZ-IVZ'!$Y$109:$Y$1097,0),1),$D71))</f>
        <v/>
      </c>
      <c r="H71" s="235" t="str">
        <f ca="1">IF($D71="","",IF($D71=0,INDEX('1.1 AIZ-IVZ'!$X$109:$X$1097,MATCH($C71,'1.1 AIZ-IVZ'!$Y$109:$Y$1097,0),1),H70))</f>
        <v/>
      </c>
      <c r="I71" s="158" t="str">
        <f t="shared" ca="1" si="5"/>
        <v/>
      </c>
      <c r="J71" s="158" t="str">
        <f t="shared" ca="1" si="6"/>
        <v/>
      </c>
      <c r="K71" s="158" t="str">
        <f t="shared" ca="1" si="7"/>
        <v/>
      </c>
      <c r="L71" s="254"/>
      <c r="M71" s="254"/>
      <c r="N71" s="255"/>
      <c r="O71" s="256"/>
      <c r="P71" s="256"/>
      <c r="Q71" s="256"/>
      <c r="R71" s="256"/>
      <c r="S71" s="210" t="str">
        <f t="shared" ca="1" si="9"/>
        <v/>
      </c>
      <c r="T71" s="210" t="str">
        <f t="shared" ca="1" si="10"/>
        <v/>
      </c>
      <c r="U71" s="211" t="str">
        <f t="shared" ca="1" si="11"/>
        <v/>
      </c>
      <c r="W71" s="171">
        <f t="shared" si="12"/>
        <v>0</v>
      </c>
      <c r="X71" s="171">
        <f t="shared" si="13"/>
        <v>0</v>
      </c>
      <c r="Y71" s="171">
        <f t="shared" si="14"/>
        <v>0</v>
      </c>
    </row>
    <row r="72" spans="1:25">
      <c r="A72" s="5" t="str">
        <f t="shared" ca="1" si="2"/>
        <v/>
      </c>
      <c r="B72" s="5" t="str">
        <f t="shared" ca="1" si="3"/>
        <v/>
      </c>
      <c r="C72" s="5" t="str">
        <f t="shared" ca="1" si="4"/>
        <v/>
      </c>
      <c r="D72" s="6" t="str">
        <f ca="1">IF($D71="","",IF(COUNTIF($D$11:D71,"&gt;0")=$G$10,"",IF($D71=0,$D71+1,IF($G71&lt;$H71,$D71+1,0))))</f>
        <v/>
      </c>
      <c r="E72" s="235" t="str">
        <f ca="1">IF(D72="","",INDEX('1.1 AIZ-IVZ'!$B$109:$B$228,MATCH($C72,'1.1 AIZ-IVZ'!$Y$109:$Y$1097,0)))</f>
        <v/>
      </c>
      <c r="F72" s="213" t="str" cm="1">
        <f t="array" aca="1" ref="F72" ca="1">IF(D72="","",IF(D72=0,INDEX('1.1 AIZ-IVZ'!$B$109:$C$1097,MATCH($E72,'1.1 AIZ-IVZ'!$B$109:$B$1097,0),2),INDEX(INDIRECT("'"&amp;E72&amp;"'!$F$12:$F$512"),SMALL(IF((INDIRECT("'"&amp;E72&amp;"'!$J$12:$J$512")="EW")*(INDIRECT("'"&amp;E72&amp;"'!$N$12:$N$512")="IAE"),ROW($1:$500)),'2.5 PZS-EWI'!G72))))</f>
        <v/>
      </c>
      <c r="G72" s="236" t="str">
        <f ca="1">IF($D72="","",IF($D72=0,INDEX('1.1 AIZ-IVZ'!$X$109:$X$1097,MATCH($C72,'1.1 AIZ-IVZ'!$Y$109:$Y$1097,0),1),$D72))</f>
        <v/>
      </c>
      <c r="H72" s="235" t="str">
        <f ca="1">IF($D72="","",IF($D72=0,INDEX('1.1 AIZ-IVZ'!$X$109:$X$1097,MATCH($C72,'1.1 AIZ-IVZ'!$Y$109:$Y$1097,0),1),H71))</f>
        <v/>
      </c>
      <c r="I72" s="158" t="str">
        <f t="shared" ca="1" si="5"/>
        <v/>
      </c>
      <c r="J72" s="158" t="str">
        <f t="shared" ca="1" si="6"/>
        <v/>
      </c>
      <c r="K72" s="158" t="str">
        <f t="shared" ca="1" si="7"/>
        <v/>
      </c>
      <c r="L72" s="254"/>
      <c r="M72" s="254"/>
      <c r="N72" s="255"/>
      <c r="O72" s="256"/>
      <c r="P72" s="256"/>
      <c r="Q72" s="256"/>
      <c r="R72" s="256"/>
      <c r="S72" s="210" t="str">
        <f t="shared" ca="1" si="9"/>
        <v/>
      </c>
      <c r="T72" s="210" t="str">
        <f t="shared" ca="1" si="10"/>
        <v/>
      </c>
      <c r="U72" s="211" t="str">
        <f t="shared" ca="1" si="11"/>
        <v/>
      </c>
      <c r="W72" s="171">
        <f t="shared" si="12"/>
        <v>0</v>
      </c>
      <c r="X72" s="171">
        <f t="shared" si="13"/>
        <v>0</v>
      </c>
      <c r="Y72" s="171">
        <f t="shared" si="14"/>
        <v>0</v>
      </c>
    </row>
    <row r="73" spans="1:25">
      <c r="A73" s="5" t="str">
        <f t="shared" ca="1" si="2"/>
        <v/>
      </c>
      <c r="B73" s="5" t="str">
        <f t="shared" ca="1" si="3"/>
        <v/>
      </c>
      <c r="C73" s="5" t="str">
        <f t="shared" ca="1" si="4"/>
        <v/>
      </c>
      <c r="D73" s="6" t="str">
        <f ca="1">IF($D72="","",IF(COUNTIF($D$11:D72,"&gt;0")=$G$10,"",IF($D72=0,$D72+1,IF($G72&lt;$H72,$D72+1,0))))</f>
        <v/>
      </c>
      <c r="E73" s="235" t="str">
        <f ca="1">IF(D73="","",INDEX('1.1 AIZ-IVZ'!$B$109:$B$228,MATCH($C73,'1.1 AIZ-IVZ'!$Y$109:$Y$1097,0)))</f>
        <v/>
      </c>
      <c r="F73" s="213" t="str" cm="1">
        <f t="array" aca="1" ref="F73" ca="1">IF(D73="","",IF(D73=0,INDEX('1.1 AIZ-IVZ'!$B$109:$C$1097,MATCH($E73,'1.1 AIZ-IVZ'!$B$109:$B$1097,0),2),INDEX(INDIRECT("'"&amp;E73&amp;"'!$F$12:$F$512"),SMALL(IF((INDIRECT("'"&amp;E73&amp;"'!$J$12:$J$512")="EW")*(INDIRECT("'"&amp;E73&amp;"'!$N$12:$N$512")="IAE"),ROW($1:$500)),'2.5 PZS-EWI'!G73))))</f>
        <v/>
      </c>
      <c r="G73" s="236" t="str">
        <f ca="1">IF($D73="","",IF($D73=0,INDEX('1.1 AIZ-IVZ'!$X$109:$X$1097,MATCH($C73,'1.1 AIZ-IVZ'!$Y$109:$Y$1097,0),1),$D73))</f>
        <v/>
      </c>
      <c r="H73" s="235" t="str">
        <f ca="1">IF($D73="","",IF($D73=0,INDEX('1.1 AIZ-IVZ'!$X$109:$X$1097,MATCH($C73,'1.1 AIZ-IVZ'!$Y$109:$Y$1097,0),1),H72))</f>
        <v/>
      </c>
      <c r="I73" s="158" t="str">
        <f t="shared" ca="1" si="5"/>
        <v/>
      </c>
      <c r="J73" s="158" t="str">
        <f t="shared" ca="1" si="6"/>
        <v/>
      </c>
      <c r="K73" s="158" t="str">
        <f t="shared" ca="1" si="7"/>
        <v/>
      </c>
      <c r="L73" s="254"/>
      <c r="M73" s="254"/>
      <c r="N73" s="255"/>
      <c r="O73" s="256"/>
      <c r="P73" s="256"/>
      <c r="Q73" s="256"/>
      <c r="R73" s="256"/>
      <c r="S73" s="210" t="str">
        <f t="shared" ca="1" si="9"/>
        <v/>
      </c>
      <c r="T73" s="210" t="str">
        <f t="shared" ca="1" si="10"/>
        <v/>
      </c>
      <c r="U73" s="211" t="str">
        <f t="shared" ca="1" si="11"/>
        <v/>
      </c>
      <c r="W73" s="171">
        <f t="shared" si="12"/>
        <v>0</v>
      </c>
      <c r="X73" s="171">
        <f t="shared" si="13"/>
        <v>0</v>
      </c>
      <c r="Y73" s="171">
        <f t="shared" si="14"/>
        <v>0</v>
      </c>
    </row>
    <row r="74" spans="1:25">
      <c r="A74" s="5" t="str">
        <f t="shared" ca="1" si="2"/>
        <v/>
      </c>
      <c r="B74" s="5" t="str">
        <f t="shared" ca="1" si="3"/>
        <v/>
      </c>
      <c r="C74" s="5" t="str">
        <f t="shared" ca="1" si="4"/>
        <v/>
      </c>
      <c r="D74" s="6" t="str">
        <f ca="1">IF($D73="","",IF(COUNTIF($D$11:D73,"&gt;0")=$G$10,"",IF($D73=0,$D73+1,IF($G73&lt;$H73,$D73+1,0))))</f>
        <v/>
      </c>
      <c r="E74" s="235" t="str">
        <f ca="1">IF(D74="","",INDEX('1.1 AIZ-IVZ'!$B$109:$B$228,MATCH($C74,'1.1 AIZ-IVZ'!$Y$109:$Y$1097,0)))</f>
        <v/>
      </c>
      <c r="F74" s="213" t="str" cm="1">
        <f t="array" aca="1" ref="F74" ca="1">IF(D74="","",IF(D74=0,INDEX('1.1 AIZ-IVZ'!$B$109:$C$1097,MATCH($E74,'1.1 AIZ-IVZ'!$B$109:$B$1097,0),2),INDEX(INDIRECT("'"&amp;E74&amp;"'!$F$12:$F$512"),SMALL(IF((INDIRECT("'"&amp;E74&amp;"'!$J$12:$J$512")="EW")*(INDIRECT("'"&amp;E74&amp;"'!$N$12:$N$512")="IAE"),ROW($1:$500)),'2.5 PZS-EWI'!G74))))</f>
        <v/>
      </c>
      <c r="G74" s="236" t="str">
        <f ca="1">IF($D74="","",IF($D74=0,INDEX('1.1 AIZ-IVZ'!$X$109:$X$1097,MATCH($C74,'1.1 AIZ-IVZ'!$Y$109:$Y$1097,0),1),$D74))</f>
        <v/>
      </c>
      <c r="H74" s="235" t="str">
        <f ca="1">IF($D74="","",IF($D74=0,INDEX('1.1 AIZ-IVZ'!$X$109:$X$1097,MATCH($C74,'1.1 AIZ-IVZ'!$Y$109:$Y$1097,0),1),H73))</f>
        <v/>
      </c>
      <c r="I74" s="158" t="str">
        <f t="shared" ca="1" si="5"/>
        <v/>
      </c>
      <c r="J74" s="158" t="str">
        <f t="shared" ca="1" si="6"/>
        <v/>
      </c>
      <c r="K74" s="158" t="str">
        <f t="shared" ca="1" si="7"/>
        <v/>
      </c>
      <c r="L74" s="254"/>
      <c r="M74" s="254"/>
      <c r="N74" s="255"/>
      <c r="O74" s="256"/>
      <c r="P74" s="256"/>
      <c r="Q74" s="256"/>
      <c r="R74" s="256"/>
      <c r="S74" s="210" t="str">
        <f t="shared" ca="1" si="9"/>
        <v/>
      </c>
      <c r="T74" s="210" t="str">
        <f t="shared" ca="1" si="10"/>
        <v/>
      </c>
      <c r="U74" s="211" t="str">
        <f t="shared" ca="1" si="11"/>
        <v/>
      </c>
      <c r="W74" s="171">
        <f t="shared" si="12"/>
        <v>0</v>
      </c>
      <c r="X74" s="171">
        <f t="shared" si="13"/>
        <v>0</v>
      </c>
      <c r="Y74" s="171">
        <f t="shared" si="14"/>
        <v>0</v>
      </c>
    </row>
    <row r="75" spans="1:25">
      <c r="A75" s="5" t="str">
        <f t="shared" ca="1" si="2"/>
        <v/>
      </c>
      <c r="B75" s="5" t="str">
        <f t="shared" ca="1" si="3"/>
        <v/>
      </c>
      <c r="C75" s="5" t="str">
        <f t="shared" ca="1" si="4"/>
        <v/>
      </c>
      <c r="D75" s="6" t="str">
        <f ca="1">IF($D74="","",IF(COUNTIF($D$11:D74,"&gt;0")=$G$10,"",IF($D74=0,$D74+1,IF($G74&lt;$H74,$D74+1,0))))</f>
        <v/>
      </c>
      <c r="E75" s="235" t="str">
        <f ca="1">IF(D75="","",INDEX('1.1 AIZ-IVZ'!$B$109:$B$228,MATCH($C75,'1.1 AIZ-IVZ'!$Y$109:$Y$1097,0)))</f>
        <v/>
      </c>
      <c r="F75" s="213" t="str" cm="1">
        <f t="array" aca="1" ref="F75" ca="1">IF(D75="","",IF(D75=0,INDEX('1.1 AIZ-IVZ'!$B$109:$C$1097,MATCH($E75,'1.1 AIZ-IVZ'!$B$109:$B$1097,0),2),INDEX(INDIRECT("'"&amp;E75&amp;"'!$F$12:$F$512"),SMALL(IF((INDIRECT("'"&amp;E75&amp;"'!$J$12:$J$512")="EW")*(INDIRECT("'"&amp;E75&amp;"'!$N$12:$N$512")="IAE"),ROW($1:$500)),'2.5 PZS-EWI'!G75))))</f>
        <v/>
      </c>
      <c r="G75" s="236" t="str">
        <f ca="1">IF($D75="","",IF($D75=0,INDEX('1.1 AIZ-IVZ'!$X$109:$X$1097,MATCH($C75,'1.1 AIZ-IVZ'!$Y$109:$Y$1097,0),1),$D75))</f>
        <v/>
      </c>
      <c r="H75" s="235" t="str">
        <f ca="1">IF($D75="","",IF($D75=0,INDEX('1.1 AIZ-IVZ'!$X$109:$X$1097,MATCH($C75,'1.1 AIZ-IVZ'!$Y$109:$Y$1097,0),1),H74))</f>
        <v/>
      </c>
      <c r="I75" s="158" t="str">
        <f t="shared" ca="1" si="5"/>
        <v/>
      </c>
      <c r="J75" s="158" t="str">
        <f t="shared" ca="1" si="6"/>
        <v/>
      </c>
      <c r="K75" s="158" t="str">
        <f t="shared" ca="1" si="7"/>
        <v/>
      </c>
      <c r="L75" s="254"/>
      <c r="M75" s="254"/>
      <c r="N75" s="255"/>
      <c r="O75" s="256"/>
      <c r="P75" s="256"/>
      <c r="Q75" s="256"/>
      <c r="R75" s="256"/>
      <c r="S75" s="210" t="str">
        <f t="shared" ca="1" si="9"/>
        <v/>
      </c>
      <c r="T75" s="210" t="str">
        <f t="shared" ca="1" si="10"/>
        <v/>
      </c>
      <c r="U75" s="211" t="str">
        <f t="shared" ca="1" si="11"/>
        <v/>
      </c>
      <c r="W75" s="171">
        <f t="shared" si="12"/>
        <v>0</v>
      </c>
      <c r="X75" s="171">
        <f t="shared" si="13"/>
        <v>0</v>
      </c>
      <c r="Y75" s="171">
        <f t="shared" si="14"/>
        <v>0</v>
      </c>
    </row>
    <row r="76" spans="1:25">
      <c r="A76" s="5" t="str">
        <f t="shared" ca="1" si="2"/>
        <v/>
      </c>
      <c r="B76" s="5" t="str">
        <f t="shared" ca="1" si="3"/>
        <v/>
      </c>
      <c r="C76" s="5" t="str">
        <f t="shared" ca="1" si="4"/>
        <v/>
      </c>
      <c r="D76" s="6" t="str">
        <f ca="1">IF($D75="","",IF(COUNTIF($D$11:D75,"&gt;0")=$G$10,"",IF($D75=0,$D75+1,IF($G75&lt;$H75,$D75+1,0))))</f>
        <v/>
      </c>
      <c r="E76" s="235" t="str">
        <f ca="1">IF(D76="","",INDEX('1.1 AIZ-IVZ'!$B$109:$B$228,MATCH($C76,'1.1 AIZ-IVZ'!$Y$109:$Y$1097,0)))</f>
        <v/>
      </c>
      <c r="F76" s="213" t="str" cm="1">
        <f t="array" aca="1" ref="F76" ca="1">IF(D76="","",IF(D76=0,INDEX('1.1 AIZ-IVZ'!$B$109:$C$1097,MATCH($E76,'1.1 AIZ-IVZ'!$B$109:$B$1097,0),2),INDEX(INDIRECT("'"&amp;E76&amp;"'!$F$12:$F$512"),SMALL(IF((INDIRECT("'"&amp;E76&amp;"'!$J$12:$J$512")="EW")*(INDIRECT("'"&amp;E76&amp;"'!$N$12:$N$512")="IAE"),ROW($1:$500)),'2.5 PZS-EWI'!G76))))</f>
        <v/>
      </c>
      <c r="G76" s="236" t="str">
        <f ca="1">IF($D76="","",IF($D76=0,INDEX('1.1 AIZ-IVZ'!$X$109:$X$1097,MATCH($C76,'1.1 AIZ-IVZ'!$Y$109:$Y$1097,0),1),$D76))</f>
        <v/>
      </c>
      <c r="H76" s="235" t="str">
        <f ca="1">IF($D76="","",IF($D76=0,INDEX('1.1 AIZ-IVZ'!$X$109:$X$1097,MATCH($C76,'1.1 AIZ-IVZ'!$Y$109:$Y$1097,0),1),H75))</f>
        <v/>
      </c>
      <c r="I76" s="158" t="str">
        <f t="shared" ca="1" si="5"/>
        <v/>
      </c>
      <c r="J76" s="158" t="str">
        <f t="shared" ca="1" si="6"/>
        <v/>
      </c>
      <c r="K76" s="158" t="str">
        <f t="shared" ca="1" si="7"/>
        <v/>
      </c>
      <c r="L76" s="254"/>
      <c r="M76" s="254"/>
      <c r="N76" s="255"/>
      <c r="O76" s="256"/>
      <c r="P76" s="256"/>
      <c r="Q76" s="256"/>
      <c r="R76" s="256"/>
      <c r="S76" s="210" t="str">
        <f t="shared" ca="1" si="9"/>
        <v/>
      </c>
      <c r="T76" s="210" t="str">
        <f t="shared" ca="1" si="10"/>
        <v/>
      </c>
      <c r="U76" s="211" t="str">
        <f t="shared" ca="1" si="11"/>
        <v/>
      </c>
      <c r="W76" s="171">
        <f t="shared" si="12"/>
        <v>0</v>
      </c>
      <c r="X76" s="171">
        <f t="shared" si="13"/>
        <v>0</v>
      </c>
      <c r="Y76" s="171">
        <f t="shared" si="14"/>
        <v>0</v>
      </c>
    </row>
    <row r="77" spans="1:25">
      <c r="A77" s="5" t="str">
        <f t="shared" ref="A77:A140" ca="1" si="15">IF($D77="","",$A76)</f>
        <v/>
      </c>
      <c r="B77" s="5" t="str">
        <f t="shared" ref="B77:B140" ca="1" si="16">IF($D77="","",$B76)</f>
        <v/>
      </c>
      <c r="C77" s="5" t="str">
        <f t="shared" ref="C77:C140" ca="1" si="17">IF(D77="","",IF(D77=0,C76+1,IF(D77&lt;H77+1,C76)))</f>
        <v/>
      </c>
      <c r="D77" s="6" t="str">
        <f ca="1">IF($D76="","",IF(COUNTIF($D$11:D76,"&gt;0")=$G$10,"",IF($D76=0,$D76+1,IF($G76&lt;$H76,$D76+1,0))))</f>
        <v/>
      </c>
      <c r="E77" s="235" t="str">
        <f ca="1">IF(D77="","",INDEX('1.1 AIZ-IVZ'!$B$109:$B$228,MATCH($C77,'1.1 AIZ-IVZ'!$Y$109:$Y$1097,0)))</f>
        <v/>
      </c>
      <c r="F77" s="213" t="str" cm="1">
        <f t="array" aca="1" ref="F77" ca="1">IF(D77="","",IF(D77=0,INDEX('1.1 AIZ-IVZ'!$B$109:$C$1097,MATCH($E77,'1.1 AIZ-IVZ'!$B$109:$B$1097,0),2),INDEX(INDIRECT("'"&amp;E77&amp;"'!$F$12:$F$512"),SMALL(IF((INDIRECT("'"&amp;E77&amp;"'!$J$12:$J$512")="EW")*(INDIRECT("'"&amp;E77&amp;"'!$N$12:$N$512")="IAE"),ROW($1:$500)),'2.5 PZS-EWI'!G77))))</f>
        <v/>
      </c>
      <c r="G77" s="236" t="str">
        <f ca="1">IF($D77="","",IF($D77=0,INDEX('1.1 AIZ-IVZ'!$X$109:$X$1097,MATCH($C77,'1.1 AIZ-IVZ'!$Y$109:$Y$1097,0),1),$D77))</f>
        <v/>
      </c>
      <c r="H77" s="235" t="str">
        <f ca="1">IF($D77="","",IF($D77=0,INDEX('1.1 AIZ-IVZ'!$X$109:$X$1097,MATCH($C77,'1.1 AIZ-IVZ'!$Y$109:$Y$1097,0),1),H76))</f>
        <v/>
      </c>
      <c r="I77" s="158" t="str">
        <f t="shared" ref="I77:I140" ca="1" si="18">IF(INDIRECT("S(-8)",FALSE)="","",INDIRECT("Z(-1)",FALSE))</f>
        <v/>
      </c>
      <c r="J77" s="158" t="str">
        <f t="shared" ref="J77:J140" ca="1" si="19">IF(INDIRECT("S(-9)",FALSE)="","",INDIRECT("Z(-1)",FALSE))</f>
        <v/>
      </c>
      <c r="K77" s="158" t="str">
        <f t="shared" ref="K77:K140" ca="1" si="20">IF(INDIRECT("S(-10)",FALSE)="","",INDIRECT("Z(-1)",FALSE))</f>
        <v/>
      </c>
      <c r="L77" s="254"/>
      <c r="M77" s="254"/>
      <c r="N77" s="255"/>
      <c r="O77" s="256"/>
      <c r="P77" s="256"/>
      <c r="Q77" s="256"/>
      <c r="R77" s="256"/>
      <c r="S77" s="210" t="str">
        <f t="shared" ca="1" si="9"/>
        <v/>
      </c>
      <c r="T77" s="210" t="str">
        <f t="shared" ca="1" si="10"/>
        <v/>
      </c>
      <c r="U77" s="211" t="str">
        <f t="shared" ca="1" si="11"/>
        <v/>
      </c>
      <c r="W77" s="171">
        <f t="shared" si="12"/>
        <v>0</v>
      </c>
      <c r="X77" s="171">
        <f t="shared" si="13"/>
        <v>0</v>
      </c>
      <c r="Y77" s="171">
        <f t="shared" si="14"/>
        <v>0</v>
      </c>
    </row>
    <row r="78" spans="1:25">
      <c r="A78" s="5" t="str">
        <f t="shared" ca="1" si="15"/>
        <v/>
      </c>
      <c r="B78" s="5" t="str">
        <f t="shared" ca="1" si="16"/>
        <v/>
      </c>
      <c r="C78" s="5" t="str">
        <f t="shared" ca="1" si="17"/>
        <v/>
      </c>
      <c r="D78" s="6" t="str">
        <f ca="1">IF($D77="","",IF(COUNTIF($D$11:D77,"&gt;0")=$G$10,"",IF($D77=0,$D77+1,IF($G77&lt;$H77,$D77+1,0))))</f>
        <v/>
      </c>
      <c r="E78" s="235" t="str">
        <f ca="1">IF(D78="","",INDEX('1.1 AIZ-IVZ'!$B$109:$B$228,MATCH($C78,'1.1 AIZ-IVZ'!$Y$109:$Y$1097,0)))</f>
        <v/>
      </c>
      <c r="F78" s="213" t="str" cm="1">
        <f t="array" aca="1" ref="F78" ca="1">IF(D78="","",IF(D78=0,INDEX('1.1 AIZ-IVZ'!$B$109:$C$1097,MATCH($E78,'1.1 AIZ-IVZ'!$B$109:$B$1097,0),2),INDEX(INDIRECT("'"&amp;E78&amp;"'!$F$12:$F$512"),SMALL(IF((INDIRECT("'"&amp;E78&amp;"'!$J$12:$J$512")="EW")*(INDIRECT("'"&amp;E78&amp;"'!$N$12:$N$512")="IAE"),ROW($1:$500)),'2.5 PZS-EWI'!G78))))</f>
        <v/>
      </c>
      <c r="G78" s="236" t="str">
        <f ca="1">IF($D78="","",IF($D78=0,INDEX('1.1 AIZ-IVZ'!$X$109:$X$1097,MATCH($C78,'1.1 AIZ-IVZ'!$Y$109:$Y$1097,0),1),$D78))</f>
        <v/>
      </c>
      <c r="H78" s="235" t="str">
        <f ca="1">IF($D78="","",IF($D78=0,INDEX('1.1 AIZ-IVZ'!$X$109:$X$1097,MATCH($C78,'1.1 AIZ-IVZ'!$Y$109:$Y$1097,0),1),H77))</f>
        <v/>
      </c>
      <c r="I78" s="158" t="str">
        <f t="shared" ca="1" si="18"/>
        <v/>
      </c>
      <c r="J78" s="158" t="str">
        <f t="shared" ca="1" si="19"/>
        <v/>
      </c>
      <c r="K78" s="158" t="str">
        <f t="shared" ca="1" si="20"/>
        <v/>
      </c>
      <c r="L78" s="254"/>
      <c r="M78" s="254"/>
      <c r="N78" s="255"/>
      <c r="O78" s="256"/>
      <c r="P78" s="256"/>
      <c r="Q78" s="256"/>
      <c r="R78" s="256"/>
      <c r="S78" s="210" t="str">
        <f t="shared" ref="S78:S141" ca="1" si="21">IF($D78="","",IF($D78=0,SUMIFS(S:S,C:C,$C78,D:D,"&gt;0"),SUM((O78)+(P78*$A$3)+(Q78*24)+(R78*($A$3-24)))*N78))</f>
        <v/>
      </c>
      <c r="T78" s="210" t="str">
        <f t="shared" ref="T78:T141" ca="1" si="22">IF($D78="","",IF($D78=0,SUMIFS(T:T,C:C,$C78,D:D,"&gt;0"),(S78*$T$9)))</f>
        <v/>
      </c>
      <c r="U78" s="211" t="str">
        <f t="shared" ref="U78:U141" ca="1" si="23">IF($D78="","",IF($D78=0,SUMIFS(U:U,C:C,$C78,D:D,"&gt;0"),SUM(S78+T78)))</f>
        <v/>
      </c>
      <c r="W78" s="171">
        <f t="shared" si="12"/>
        <v>0</v>
      </c>
      <c r="X78" s="171">
        <f t="shared" si="13"/>
        <v>0</v>
      </c>
      <c r="Y78" s="171">
        <f t="shared" si="14"/>
        <v>0</v>
      </c>
    </row>
    <row r="79" spans="1:25">
      <c r="A79" s="5" t="str">
        <f t="shared" ca="1" si="15"/>
        <v/>
      </c>
      <c r="B79" s="5" t="str">
        <f t="shared" ca="1" si="16"/>
        <v/>
      </c>
      <c r="C79" s="5" t="str">
        <f t="shared" ca="1" si="17"/>
        <v/>
      </c>
      <c r="D79" s="6" t="str">
        <f ca="1">IF($D78="","",IF(COUNTIF($D$11:D78,"&gt;0")=$G$10,"",IF($D78=0,$D78+1,IF($G78&lt;$H78,$D78+1,0))))</f>
        <v/>
      </c>
      <c r="E79" s="235" t="str">
        <f ca="1">IF(D79="","",INDEX('1.1 AIZ-IVZ'!$B$109:$B$228,MATCH($C79,'1.1 AIZ-IVZ'!$Y$109:$Y$1097,0)))</f>
        <v/>
      </c>
      <c r="F79" s="213" t="str" cm="1">
        <f t="array" aca="1" ref="F79" ca="1">IF(D79="","",IF(D79=0,INDEX('1.1 AIZ-IVZ'!$B$109:$C$1097,MATCH($E79,'1.1 AIZ-IVZ'!$B$109:$B$1097,0),2),INDEX(INDIRECT("'"&amp;E79&amp;"'!$F$12:$F$512"),SMALL(IF((INDIRECT("'"&amp;E79&amp;"'!$J$12:$J$512")="EW")*(INDIRECT("'"&amp;E79&amp;"'!$N$12:$N$512")="IAE"),ROW($1:$500)),'2.5 PZS-EWI'!G79))))</f>
        <v/>
      </c>
      <c r="G79" s="236" t="str">
        <f ca="1">IF($D79="","",IF($D79=0,INDEX('1.1 AIZ-IVZ'!$X$109:$X$1097,MATCH($C79,'1.1 AIZ-IVZ'!$Y$109:$Y$1097,0),1),$D79))</f>
        <v/>
      </c>
      <c r="H79" s="235" t="str">
        <f ca="1">IF($D79="","",IF($D79=0,INDEX('1.1 AIZ-IVZ'!$X$109:$X$1097,MATCH($C79,'1.1 AIZ-IVZ'!$Y$109:$Y$1097,0),1),H78))</f>
        <v/>
      </c>
      <c r="I79" s="158" t="str">
        <f t="shared" ca="1" si="18"/>
        <v/>
      </c>
      <c r="J79" s="158" t="str">
        <f t="shared" ca="1" si="19"/>
        <v/>
      </c>
      <c r="K79" s="158" t="str">
        <f t="shared" ca="1" si="20"/>
        <v/>
      </c>
      <c r="L79" s="254"/>
      <c r="M79" s="254"/>
      <c r="N79" s="255"/>
      <c r="O79" s="256"/>
      <c r="P79" s="256"/>
      <c r="Q79" s="256"/>
      <c r="R79" s="256"/>
      <c r="S79" s="210" t="str">
        <f t="shared" ca="1" si="21"/>
        <v/>
      </c>
      <c r="T79" s="210" t="str">
        <f t="shared" ca="1" si="22"/>
        <v/>
      </c>
      <c r="U79" s="211" t="str">
        <f t="shared" ca="1" si="23"/>
        <v/>
      </c>
      <c r="W79" s="171">
        <f t="shared" si="12"/>
        <v>0</v>
      </c>
      <c r="X79" s="171">
        <f t="shared" si="13"/>
        <v>0</v>
      </c>
      <c r="Y79" s="171">
        <f t="shared" si="14"/>
        <v>0</v>
      </c>
    </row>
    <row r="80" spans="1:25">
      <c r="A80" s="5" t="str">
        <f t="shared" ca="1" si="15"/>
        <v/>
      </c>
      <c r="B80" s="5" t="str">
        <f t="shared" ca="1" si="16"/>
        <v/>
      </c>
      <c r="C80" s="5" t="str">
        <f t="shared" ca="1" si="17"/>
        <v/>
      </c>
      <c r="D80" s="6" t="str">
        <f ca="1">IF($D79="","",IF(COUNTIF($D$11:D79,"&gt;0")=$G$10,"",IF($D79=0,$D79+1,IF($G79&lt;$H79,$D79+1,0))))</f>
        <v/>
      </c>
      <c r="E80" s="235" t="str">
        <f ca="1">IF(D80="","",INDEX('1.1 AIZ-IVZ'!$B$109:$B$228,MATCH($C80,'1.1 AIZ-IVZ'!$Y$109:$Y$1097,0)))</f>
        <v/>
      </c>
      <c r="F80" s="213" t="str" cm="1">
        <f t="array" aca="1" ref="F80" ca="1">IF(D80="","",IF(D80=0,INDEX('1.1 AIZ-IVZ'!$B$109:$C$1097,MATCH($E80,'1.1 AIZ-IVZ'!$B$109:$B$1097,0),2),INDEX(INDIRECT("'"&amp;E80&amp;"'!$F$12:$F$512"),SMALL(IF((INDIRECT("'"&amp;E80&amp;"'!$J$12:$J$512")="EW")*(INDIRECT("'"&amp;E80&amp;"'!$N$12:$N$512")="IAE"),ROW($1:$500)),'2.5 PZS-EWI'!G80))))</f>
        <v/>
      </c>
      <c r="G80" s="236" t="str">
        <f ca="1">IF($D80="","",IF($D80=0,INDEX('1.1 AIZ-IVZ'!$X$109:$X$1097,MATCH($C80,'1.1 AIZ-IVZ'!$Y$109:$Y$1097,0),1),$D80))</f>
        <v/>
      </c>
      <c r="H80" s="235" t="str">
        <f ca="1">IF($D80="","",IF($D80=0,INDEX('1.1 AIZ-IVZ'!$X$109:$X$1097,MATCH($C80,'1.1 AIZ-IVZ'!$Y$109:$Y$1097,0),1),H79))</f>
        <v/>
      </c>
      <c r="I80" s="158" t="str">
        <f t="shared" ca="1" si="18"/>
        <v/>
      </c>
      <c r="J80" s="158" t="str">
        <f t="shared" ca="1" si="19"/>
        <v/>
      </c>
      <c r="K80" s="158" t="str">
        <f t="shared" ca="1" si="20"/>
        <v/>
      </c>
      <c r="L80" s="254"/>
      <c r="M80" s="254"/>
      <c r="N80" s="255"/>
      <c r="O80" s="256"/>
      <c r="P80" s="256"/>
      <c r="Q80" s="256"/>
      <c r="R80" s="256"/>
      <c r="S80" s="210" t="str">
        <f t="shared" ca="1" si="21"/>
        <v/>
      </c>
      <c r="T80" s="210" t="str">
        <f t="shared" ca="1" si="22"/>
        <v/>
      </c>
      <c r="U80" s="211" t="str">
        <f t="shared" ca="1" si="23"/>
        <v/>
      </c>
      <c r="W80" s="171">
        <f t="shared" si="12"/>
        <v>0</v>
      </c>
      <c r="X80" s="171">
        <f t="shared" si="13"/>
        <v>0</v>
      </c>
      <c r="Y80" s="171">
        <f t="shared" si="14"/>
        <v>0</v>
      </c>
    </row>
    <row r="81" spans="1:25">
      <c r="A81" s="5" t="str">
        <f t="shared" ca="1" si="15"/>
        <v/>
      </c>
      <c r="B81" s="5" t="str">
        <f t="shared" ca="1" si="16"/>
        <v/>
      </c>
      <c r="C81" s="5" t="str">
        <f t="shared" ca="1" si="17"/>
        <v/>
      </c>
      <c r="D81" s="6" t="str">
        <f ca="1">IF($D80="","",IF(COUNTIF($D$11:D80,"&gt;0")=$G$10,"",IF($D80=0,$D80+1,IF($G80&lt;$H80,$D80+1,0))))</f>
        <v/>
      </c>
      <c r="E81" s="235" t="str">
        <f ca="1">IF(D81="","",INDEX('1.1 AIZ-IVZ'!$B$109:$B$228,MATCH($C81,'1.1 AIZ-IVZ'!$Y$109:$Y$1097,0)))</f>
        <v/>
      </c>
      <c r="F81" s="213" t="str" cm="1">
        <f t="array" aca="1" ref="F81" ca="1">IF(D81="","",IF(D81=0,INDEX('1.1 AIZ-IVZ'!$B$109:$C$1097,MATCH($E81,'1.1 AIZ-IVZ'!$B$109:$B$1097,0),2),INDEX(INDIRECT("'"&amp;E81&amp;"'!$F$12:$F$512"),SMALL(IF((INDIRECT("'"&amp;E81&amp;"'!$J$12:$J$512")="EW")*(INDIRECT("'"&amp;E81&amp;"'!$N$12:$N$512")="IAE"),ROW($1:$500)),'2.5 PZS-EWI'!G81))))</f>
        <v/>
      </c>
      <c r="G81" s="236" t="str">
        <f ca="1">IF($D81="","",IF($D81=0,INDEX('1.1 AIZ-IVZ'!$X$109:$X$1097,MATCH($C81,'1.1 AIZ-IVZ'!$Y$109:$Y$1097,0),1),$D81))</f>
        <v/>
      </c>
      <c r="H81" s="235" t="str">
        <f ca="1">IF($D81="","",IF($D81=0,INDEX('1.1 AIZ-IVZ'!$X$109:$X$1097,MATCH($C81,'1.1 AIZ-IVZ'!$Y$109:$Y$1097,0),1),H80))</f>
        <v/>
      </c>
      <c r="I81" s="158" t="str">
        <f t="shared" ca="1" si="18"/>
        <v/>
      </c>
      <c r="J81" s="158" t="str">
        <f t="shared" ca="1" si="19"/>
        <v/>
      </c>
      <c r="K81" s="158" t="str">
        <f t="shared" ca="1" si="20"/>
        <v/>
      </c>
      <c r="L81" s="254"/>
      <c r="M81" s="254"/>
      <c r="N81" s="255"/>
      <c r="O81" s="256"/>
      <c r="P81" s="256"/>
      <c r="Q81" s="256"/>
      <c r="R81" s="256"/>
      <c r="S81" s="210" t="str">
        <f t="shared" ca="1" si="21"/>
        <v/>
      </c>
      <c r="T81" s="210" t="str">
        <f t="shared" ca="1" si="22"/>
        <v/>
      </c>
      <c r="U81" s="211" t="str">
        <f t="shared" ca="1" si="23"/>
        <v/>
      </c>
      <c r="W81" s="171">
        <f t="shared" si="12"/>
        <v>0</v>
      </c>
      <c r="X81" s="171">
        <f t="shared" si="13"/>
        <v>0</v>
      </c>
      <c r="Y81" s="171">
        <f t="shared" si="14"/>
        <v>0</v>
      </c>
    </row>
    <row r="82" spans="1:25">
      <c r="A82" s="5" t="str">
        <f t="shared" ca="1" si="15"/>
        <v/>
      </c>
      <c r="B82" s="5" t="str">
        <f t="shared" ca="1" si="16"/>
        <v/>
      </c>
      <c r="C82" s="5" t="str">
        <f t="shared" ca="1" si="17"/>
        <v/>
      </c>
      <c r="D82" s="6" t="str">
        <f ca="1">IF($D81="","",IF(COUNTIF($D$11:D81,"&gt;0")=$G$10,"",IF($D81=0,$D81+1,IF($G81&lt;$H81,$D81+1,0))))</f>
        <v/>
      </c>
      <c r="E82" s="235" t="str">
        <f ca="1">IF(D82="","",INDEX('1.1 AIZ-IVZ'!$B$109:$B$228,MATCH($C82,'1.1 AIZ-IVZ'!$Y$109:$Y$1097,0)))</f>
        <v/>
      </c>
      <c r="F82" s="213" t="str" cm="1">
        <f t="array" aca="1" ref="F82" ca="1">IF(D82="","",IF(D82=0,INDEX('1.1 AIZ-IVZ'!$B$109:$C$1097,MATCH($E82,'1.1 AIZ-IVZ'!$B$109:$B$1097,0),2),INDEX(INDIRECT("'"&amp;E82&amp;"'!$F$12:$F$512"),SMALL(IF((INDIRECT("'"&amp;E82&amp;"'!$J$12:$J$512")="EW")*(INDIRECT("'"&amp;E82&amp;"'!$N$12:$N$512")="IAE"),ROW($1:$500)),'2.5 PZS-EWI'!G82))))</f>
        <v/>
      </c>
      <c r="G82" s="236" t="str">
        <f ca="1">IF($D82="","",IF($D82=0,INDEX('1.1 AIZ-IVZ'!$X$109:$X$1097,MATCH($C82,'1.1 AIZ-IVZ'!$Y$109:$Y$1097,0),1),$D82))</f>
        <v/>
      </c>
      <c r="H82" s="235" t="str">
        <f ca="1">IF($D82="","",IF($D82=0,INDEX('1.1 AIZ-IVZ'!$X$109:$X$1097,MATCH($C82,'1.1 AIZ-IVZ'!$Y$109:$Y$1097,0),1),H81))</f>
        <v/>
      </c>
      <c r="I82" s="158" t="str">
        <f t="shared" ca="1" si="18"/>
        <v/>
      </c>
      <c r="J82" s="158" t="str">
        <f t="shared" ca="1" si="19"/>
        <v/>
      </c>
      <c r="K82" s="158" t="str">
        <f t="shared" ca="1" si="20"/>
        <v/>
      </c>
      <c r="L82" s="254"/>
      <c r="M82" s="254"/>
      <c r="N82" s="255"/>
      <c r="O82" s="256"/>
      <c r="P82" s="256"/>
      <c r="Q82" s="256"/>
      <c r="R82" s="256"/>
      <c r="S82" s="210" t="str">
        <f t="shared" ca="1" si="21"/>
        <v/>
      </c>
      <c r="T82" s="210" t="str">
        <f t="shared" ca="1" si="22"/>
        <v/>
      </c>
      <c r="U82" s="211" t="str">
        <f t="shared" ca="1" si="23"/>
        <v/>
      </c>
      <c r="W82" s="171">
        <f t="shared" si="12"/>
        <v>0</v>
      </c>
      <c r="X82" s="171">
        <f t="shared" si="13"/>
        <v>0</v>
      </c>
      <c r="Y82" s="171">
        <f t="shared" si="14"/>
        <v>0</v>
      </c>
    </row>
    <row r="83" spans="1:25">
      <c r="A83" s="5" t="str">
        <f t="shared" ca="1" si="15"/>
        <v/>
      </c>
      <c r="B83" s="5" t="str">
        <f t="shared" ca="1" si="16"/>
        <v/>
      </c>
      <c r="C83" s="5" t="str">
        <f t="shared" ca="1" si="17"/>
        <v/>
      </c>
      <c r="D83" s="6" t="str">
        <f ca="1">IF($D82="","",IF(COUNTIF($D$11:D82,"&gt;0")=$G$10,"",IF($D82=0,$D82+1,IF($G82&lt;$H82,$D82+1,0))))</f>
        <v/>
      </c>
      <c r="E83" s="235" t="str">
        <f ca="1">IF(D83="","",INDEX('1.1 AIZ-IVZ'!$B$109:$B$228,MATCH($C83,'1.1 AIZ-IVZ'!$Y$109:$Y$1097,0)))</f>
        <v/>
      </c>
      <c r="F83" s="213" t="str" cm="1">
        <f t="array" aca="1" ref="F83" ca="1">IF(D83="","",IF(D83=0,INDEX('1.1 AIZ-IVZ'!$B$109:$C$1097,MATCH($E83,'1.1 AIZ-IVZ'!$B$109:$B$1097,0),2),INDEX(INDIRECT("'"&amp;E83&amp;"'!$F$12:$F$512"),SMALL(IF((INDIRECT("'"&amp;E83&amp;"'!$J$12:$J$512")="EW")*(INDIRECT("'"&amp;E83&amp;"'!$N$12:$N$512")="IAE"),ROW($1:$500)),'2.5 PZS-EWI'!G83))))</f>
        <v/>
      </c>
      <c r="G83" s="236" t="str">
        <f ca="1">IF($D83="","",IF($D83=0,INDEX('1.1 AIZ-IVZ'!$X$109:$X$1097,MATCH($C83,'1.1 AIZ-IVZ'!$Y$109:$Y$1097,0),1),$D83))</f>
        <v/>
      </c>
      <c r="H83" s="235" t="str">
        <f ca="1">IF($D83="","",IF($D83=0,INDEX('1.1 AIZ-IVZ'!$X$109:$X$1097,MATCH($C83,'1.1 AIZ-IVZ'!$Y$109:$Y$1097,0),1),H82))</f>
        <v/>
      </c>
      <c r="I83" s="158" t="str">
        <f t="shared" ca="1" si="18"/>
        <v/>
      </c>
      <c r="J83" s="158" t="str">
        <f t="shared" ca="1" si="19"/>
        <v/>
      </c>
      <c r="K83" s="158" t="str">
        <f t="shared" ca="1" si="20"/>
        <v/>
      </c>
      <c r="L83" s="254"/>
      <c r="M83" s="254"/>
      <c r="N83" s="255"/>
      <c r="O83" s="256"/>
      <c r="P83" s="256"/>
      <c r="Q83" s="256"/>
      <c r="R83" s="256"/>
      <c r="S83" s="210" t="str">
        <f t="shared" ca="1" si="21"/>
        <v/>
      </c>
      <c r="T83" s="210" t="str">
        <f t="shared" ca="1" si="22"/>
        <v/>
      </c>
      <c r="U83" s="211" t="str">
        <f t="shared" ca="1" si="23"/>
        <v/>
      </c>
      <c r="W83" s="171">
        <f t="shared" si="12"/>
        <v>0</v>
      </c>
      <c r="X83" s="171">
        <f t="shared" si="13"/>
        <v>0</v>
      </c>
      <c r="Y83" s="171">
        <f t="shared" si="14"/>
        <v>0</v>
      </c>
    </row>
    <row r="84" spans="1:25">
      <c r="A84" s="5" t="str">
        <f t="shared" ca="1" si="15"/>
        <v/>
      </c>
      <c r="B84" s="5" t="str">
        <f t="shared" ca="1" si="16"/>
        <v/>
      </c>
      <c r="C84" s="5" t="str">
        <f t="shared" ca="1" si="17"/>
        <v/>
      </c>
      <c r="D84" s="6" t="str">
        <f ca="1">IF($D83="","",IF(COUNTIF($D$11:D83,"&gt;0")=$G$10,"",IF($D83=0,$D83+1,IF($G83&lt;$H83,$D83+1,0))))</f>
        <v/>
      </c>
      <c r="E84" s="235" t="str">
        <f ca="1">IF(D84="","",INDEX('1.1 AIZ-IVZ'!$B$109:$B$228,MATCH($C84,'1.1 AIZ-IVZ'!$Y$109:$Y$1097,0)))</f>
        <v/>
      </c>
      <c r="F84" s="213" t="str" cm="1">
        <f t="array" aca="1" ref="F84" ca="1">IF(D84="","",IF(D84=0,INDEX('1.1 AIZ-IVZ'!$B$109:$C$1097,MATCH($E84,'1.1 AIZ-IVZ'!$B$109:$B$1097,0),2),INDEX(INDIRECT("'"&amp;E84&amp;"'!$F$12:$F$512"),SMALL(IF((INDIRECT("'"&amp;E84&amp;"'!$J$12:$J$512")="EW")*(INDIRECT("'"&amp;E84&amp;"'!$N$12:$N$512")="IAE"),ROW($1:$500)),'2.5 PZS-EWI'!G84))))</f>
        <v/>
      </c>
      <c r="G84" s="236" t="str">
        <f ca="1">IF($D84="","",IF($D84=0,INDEX('1.1 AIZ-IVZ'!$X$109:$X$1097,MATCH($C84,'1.1 AIZ-IVZ'!$Y$109:$Y$1097,0),1),$D84))</f>
        <v/>
      </c>
      <c r="H84" s="235" t="str">
        <f ca="1">IF($D84="","",IF($D84=0,INDEX('1.1 AIZ-IVZ'!$X$109:$X$1097,MATCH($C84,'1.1 AIZ-IVZ'!$Y$109:$Y$1097,0),1),H83))</f>
        <v/>
      </c>
      <c r="I84" s="158" t="str">
        <f t="shared" ca="1" si="18"/>
        <v/>
      </c>
      <c r="J84" s="158" t="str">
        <f t="shared" ca="1" si="19"/>
        <v/>
      </c>
      <c r="K84" s="158" t="str">
        <f t="shared" ca="1" si="20"/>
        <v/>
      </c>
      <c r="L84" s="254"/>
      <c r="M84" s="254"/>
      <c r="N84" s="255"/>
      <c r="O84" s="256"/>
      <c r="P84" s="256"/>
      <c r="Q84" s="256"/>
      <c r="R84" s="256"/>
      <c r="S84" s="210" t="str">
        <f t="shared" ca="1" si="21"/>
        <v/>
      </c>
      <c r="T84" s="210" t="str">
        <f t="shared" ca="1" si="22"/>
        <v/>
      </c>
      <c r="U84" s="211" t="str">
        <f t="shared" ca="1" si="23"/>
        <v/>
      </c>
      <c r="W84" s="171">
        <f t="shared" si="12"/>
        <v>0</v>
      </c>
      <c r="X84" s="171">
        <f t="shared" si="13"/>
        <v>0</v>
      </c>
      <c r="Y84" s="171">
        <f t="shared" si="14"/>
        <v>0</v>
      </c>
    </row>
    <row r="85" spans="1:25">
      <c r="A85" s="5" t="str">
        <f t="shared" ca="1" si="15"/>
        <v/>
      </c>
      <c r="B85" s="5" t="str">
        <f t="shared" ca="1" si="16"/>
        <v/>
      </c>
      <c r="C85" s="5" t="str">
        <f t="shared" ca="1" si="17"/>
        <v/>
      </c>
      <c r="D85" s="6" t="str">
        <f ca="1">IF($D84="","",IF(COUNTIF($D$11:D84,"&gt;0")=$G$10,"",IF($D84=0,$D84+1,IF($G84&lt;$H84,$D84+1,0))))</f>
        <v/>
      </c>
      <c r="E85" s="235" t="str">
        <f ca="1">IF(D85="","",INDEX('1.1 AIZ-IVZ'!$B$109:$B$228,MATCH($C85,'1.1 AIZ-IVZ'!$Y$109:$Y$1097,0)))</f>
        <v/>
      </c>
      <c r="F85" s="213" t="str" cm="1">
        <f t="array" aca="1" ref="F85" ca="1">IF(D85="","",IF(D85=0,INDEX('1.1 AIZ-IVZ'!$B$109:$C$1097,MATCH($E85,'1.1 AIZ-IVZ'!$B$109:$B$1097,0),2),INDEX(INDIRECT("'"&amp;E85&amp;"'!$F$12:$F$512"),SMALL(IF((INDIRECT("'"&amp;E85&amp;"'!$J$12:$J$512")="EW")*(INDIRECT("'"&amp;E85&amp;"'!$N$12:$N$512")="IAE"),ROW($1:$500)),'2.5 PZS-EWI'!G85))))</f>
        <v/>
      </c>
      <c r="G85" s="236" t="str">
        <f ca="1">IF($D85="","",IF($D85=0,INDEX('1.1 AIZ-IVZ'!$X$109:$X$1097,MATCH($C85,'1.1 AIZ-IVZ'!$Y$109:$Y$1097,0),1),$D85))</f>
        <v/>
      </c>
      <c r="H85" s="235" t="str">
        <f ca="1">IF($D85="","",IF($D85=0,INDEX('1.1 AIZ-IVZ'!$X$109:$X$1097,MATCH($C85,'1.1 AIZ-IVZ'!$Y$109:$Y$1097,0),1),H84))</f>
        <v/>
      </c>
      <c r="I85" s="158" t="str">
        <f t="shared" ca="1" si="18"/>
        <v/>
      </c>
      <c r="J85" s="158" t="str">
        <f t="shared" ca="1" si="19"/>
        <v/>
      </c>
      <c r="K85" s="158" t="str">
        <f t="shared" ca="1" si="20"/>
        <v/>
      </c>
      <c r="L85" s="254"/>
      <c r="M85" s="254"/>
      <c r="N85" s="255"/>
      <c r="O85" s="256"/>
      <c r="P85" s="256"/>
      <c r="Q85" s="256"/>
      <c r="R85" s="256"/>
      <c r="S85" s="210" t="str">
        <f t="shared" ca="1" si="21"/>
        <v/>
      </c>
      <c r="T85" s="210" t="str">
        <f t="shared" ca="1" si="22"/>
        <v/>
      </c>
      <c r="U85" s="211" t="str">
        <f t="shared" ca="1" si="23"/>
        <v/>
      </c>
      <c r="W85" s="171">
        <f t="shared" si="12"/>
        <v>0</v>
      </c>
      <c r="X85" s="171">
        <f t="shared" si="13"/>
        <v>0</v>
      </c>
      <c r="Y85" s="171">
        <f t="shared" si="14"/>
        <v>0</v>
      </c>
    </row>
    <row r="86" spans="1:25">
      <c r="A86" s="5" t="str">
        <f t="shared" ca="1" si="15"/>
        <v/>
      </c>
      <c r="B86" s="5" t="str">
        <f t="shared" ca="1" si="16"/>
        <v/>
      </c>
      <c r="C86" s="5" t="str">
        <f t="shared" ca="1" si="17"/>
        <v/>
      </c>
      <c r="D86" s="6" t="str">
        <f ca="1">IF($D85="","",IF(COUNTIF($D$11:D85,"&gt;0")=$G$10,"",IF($D85=0,$D85+1,IF($G85&lt;$H85,$D85+1,0))))</f>
        <v/>
      </c>
      <c r="E86" s="235" t="str">
        <f ca="1">IF(D86="","",INDEX('1.1 AIZ-IVZ'!$B$109:$B$228,MATCH($C86,'1.1 AIZ-IVZ'!$Y$109:$Y$1097,0)))</f>
        <v/>
      </c>
      <c r="F86" s="213" t="str" cm="1">
        <f t="array" aca="1" ref="F86" ca="1">IF(D86="","",IF(D86=0,INDEX('1.1 AIZ-IVZ'!$B$109:$C$1097,MATCH($E86,'1.1 AIZ-IVZ'!$B$109:$B$1097,0),2),INDEX(INDIRECT("'"&amp;E86&amp;"'!$F$12:$F$512"),SMALL(IF((INDIRECT("'"&amp;E86&amp;"'!$J$12:$J$512")="EW")*(INDIRECT("'"&amp;E86&amp;"'!$N$12:$N$512")="IAE"),ROW($1:$500)),'2.5 PZS-EWI'!G86))))</f>
        <v/>
      </c>
      <c r="G86" s="236" t="str">
        <f ca="1">IF($D86="","",IF($D86=0,INDEX('1.1 AIZ-IVZ'!$X$109:$X$1097,MATCH($C86,'1.1 AIZ-IVZ'!$Y$109:$Y$1097,0),1),$D86))</f>
        <v/>
      </c>
      <c r="H86" s="235" t="str">
        <f ca="1">IF($D86="","",IF($D86=0,INDEX('1.1 AIZ-IVZ'!$X$109:$X$1097,MATCH($C86,'1.1 AIZ-IVZ'!$Y$109:$Y$1097,0),1),H85))</f>
        <v/>
      </c>
      <c r="I86" s="158" t="str">
        <f t="shared" ca="1" si="18"/>
        <v/>
      </c>
      <c r="J86" s="158" t="str">
        <f t="shared" ca="1" si="19"/>
        <v/>
      </c>
      <c r="K86" s="158" t="str">
        <f t="shared" ca="1" si="20"/>
        <v/>
      </c>
      <c r="L86" s="254"/>
      <c r="M86" s="254"/>
      <c r="N86" s="255"/>
      <c r="O86" s="256"/>
      <c r="P86" s="256"/>
      <c r="Q86" s="256"/>
      <c r="R86" s="256"/>
      <c r="S86" s="210" t="str">
        <f t="shared" ca="1" si="21"/>
        <v/>
      </c>
      <c r="T86" s="210" t="str">
        <f t="shared" ca="1" si="22"/>
        <v/>
      </c>
      <c r="U86" s="211" t="str">
        <f t="shared" ca="1" si="23"/>
        <v/>
      </c>
      <c r="W86" s="171">
        <f t="shared" si="12"/>
        <v>0</v>
      </c>
      <c r="X86" s="171">
        <f t="shared" si="13"/>
        <v>0</v>
      </c>
      <c r="Y86" s="171">
        <f t="shared" si="14"/>
        <v>0</v>
      </c>
    </row>
    <row r="87" spans="1:25">
      <c r="A87" s="5" t="str">
        <f t="shared" ca="1" si="15"/>
        <v/>
      </c>
      <c r="B87" s="5" t="str">
        <f t="shared" ca="1" si="16"/>
        <v/>
      </c>
      <c r="C87" s="5" t="str">
        <f t="shared" ca="1" si="17"/>
        <v/>
      </c>
      <c r="D87" s="6" t="str">
        <f ca="1">IF($D86="","",IF(COUNTIF($D$11:D86,"&gt;0")=$G$10,"",IF($D86=0,$D86+1,IF($G86&lt;$H86,$D86+1,0))))</f>
        <v/>
      </c>
      <c r="E87" s="235" t="str">
        <f ca="1">IF(D87="","",INDEX('1.1 AIZ-IVZ'!$B$109:$B$228,MATCH($C87,'1.1 AIZ-IVZ'!$Y$109:$Y$1097,0)))</f>
        <v/>
      </c>
      <c r="F87" s="213" t="str" cm="1">
        <f t="array" aca="1" ref="F87" ca="1">IF(D87="","",IF(D87=0,INDEX('1.1 AIZ-IVZ'!$B$109:$C$1097,MATCH($E87,'1.1 AIZ-IVZ'!$B$109:$B$1097,0),2),INDEX(INDIRECT("'"&amp;E87&amp;"'!$F$12:$F$512"),SMALL(IF((INDIRECT("'"&amp;E87&amp;"'!$J$12:$J$512")="EW")*(INDIRECT("'"&amp;E87&amp;"'!$N$12:$N$512")="IAE"),ROW($1:$500)),'2.5 PZS-EWI'!G87))))</f>
        <v/>
      </c>
      <c r="G87" s="236" t="str">
        <f ca="1">IF($D87="","",IF($D87=0,INDEX('1.1 AIZ-IVZ'!$X$109:$X$1097,MATCH($C87,'1.1 AIZ-IVZ'!$Y$109:$Y$1097,0),1),$D87))</f>
        <v/>
      </c>
      <c r="H87" s="235" t="str">
        <f ca="1">IF($D87="","",IF($D87=0,INDEX('1.1 AIZ-IVZ'!$X$109:$X$1097,MATCH($C87,'1.1 AIZ-IVZ'!$Y$109:$Y$1097,0),1),H86))</f>
        <v/>
      </c>
      <c r="I87" s="158" t="str">
        <f t="shared" ca="1" si="18"/>
        <v/>
      </c>
      <c r="J87" s="158" t="str">
        <f t="shared" ca="1" si="19"/>
        <v/>
      </c>
      <c r="K87" s="158" t="str">
        <f t="shared" ca="1" si="20"/>
        <v/>
      </c>
      <c r="L87" s="254"/>
      <c r="M87" s="254"/>
      <c r="N87" s="255"/>
      <c r="O87" s="256"/>
      <c r="P87" s="256"/>
      <c r="Q87" s="256"/>
      <c r="R87" s="256"/>
      <c r="S87" s="210" t="str">
        <f t="shared" ca="1" si="21"/>
        <v/>
      </c>
      <c r="T87" s="210" t="str">
        <f t="shared" ca="1" si="22"/>
        <v/>
      </c>
      <c r="U87" s="211" t="str">
        <f t="shared" ca="1" si="23"/>
        <v/>
      </c>
      <c r="W87" s="171">
        <f t="shared" si="12"/>
        <v>0</v>
      </c>
      <c r="X87" s="171">
        <f t="shared" si="13"/>
        <v>0</v>
      </c>
      <c r="Y87" s="171">
        <f t="shared" si="14"/>
        <v>0</v>
      </c>
    </row>
    <row r="88" spans="1:25">
      <c r="A88" s="5" t="str">
        <f t="shared" ca="1" si="15"/>
        <v/>
      </c>
      <c r="B88" s="5" t="str">
        <f t="shared" ca="1" si="16"/>
        <v/>
      </c>
      <c r="C88" s="5" t="str">
        <f t="shared" ca="1" si="17"/>
        <v/>
      </c>
      <c r="D88" s="6" t="str">
        <f ca="1">IF($D87="","",IF(COUNTIF($D$11:D87,"&gt;0")=$G$10,"",IF($D87=0,$D87+1,IF($G87&lt;$H87,$D87+1,0))))</f>
        <v/>
      </c>
      <c r="E88" s="235" t="str">
        <f ca="1">IF(D88="","",INDEX('1.1 AIZ-IVZ'!$B$109:$B$228,MATCH($C88,'1.1 AIZ-IVZ'!$Y$109:$Y$1097,0)))</f>
        <v/>
      </c>
      <c r="F88" s="213" t="str" cm="1">
        <f t="array" aca="1" ref="F88" ca="1">IF(D88="","",IF(D88=0,INDEX('1.1 AIZ-IVZ'!$B$109:$C$1097,MATCH($E88,'1.1 AIZ-IVZ'!$B$109:$B$1097,0),2),INDEX(INDIRECT("'"&amp;E88&amp;"'!$F$12:$F$512"),SMALL(IF((INDIRECT("'"&amp;E88&amp;"'!$J$12:$J$512")="EW")*(INDIRECT("'"&amp;E88&amp;"'!$N$12:$N$512")="IAE"),ROW($1:$500)),'2.5 PZS-EWI'!G88))))</f>
        <v/>
      </c>
      <c r="G88" s="236" t="str">
        <f ca="1">IF($D88="","",IF($D88=0,INDEX('1.1 AIZ-IVZ'!$X$109:$X$1097,MATCH($C88,'1.1 AIZ-IVZ'!$Y$109:$Y$1097,0),1),$D88))</f>
        <v/>
      </c>
      <c r="H88" s="235" t="str">
        <f ca="1">IF($D88="","",IF($D88=0,INDEX('1.1 AIZ-IVZ'!$X$109:$X$1097,MATCH($C88,'1.1 AIZ-IVZ'!$Y$109:$Y$1097,0),1),H87))</f>
        <v/>
      </c>
      <c r="I88" s="158" t="str">
        <f t="shared" ca="1" si="18"/>
        <v/>
      </c>
      <c r="J88" s="158" t="str">
        <f t="shared" ca="1" si="19"/>
        <v/>
      </c>
      <c r="K88" s="158" t="str">
        <f t="shared" ca="1" si="20"/>
        <v/>
      </c>
      <c r="L88" s="254"/>
      <c r="M88" s="254"/>
      <c r="N88" s="255"/>
      <c r="O88" s="256"/>
      <c r="P88" s="256"/>
      <c r="Q88" s="256"/>
      <c r="R88" s="256"/>
      <c r="S88" s="210" t="str">
        <f t="shared" ca="1" si="21"/>
        <v/>
      </c>
      <c r="T88" s="210" t="str">
        <f t="shared" ca="1" si="22"/>
        <v/>
      </c>
      <c r="U88" s="211" t="str">
        <f t="shared" ca="1" si="23"/>
        <v/>
      </c>
      <c r="W88" s="171">
        <f t="shared" si="12"/>
        <v>0</v>
      </c>
      <c r="X88" s="171">
        <f t="shared" si="13"/>
        <v>0</v>
      </c>
      <c r="Y88" s="171">
        <f t="shared" si="14"/>
        <v>0</v>
      </c>
    </row>
    <row r="89" spans="1:25">
      <c r="A89" s="5" t="str">
        <f t="shared" ca="1" si="15"/>
        <v/>
      </c>
      <c r="B89" s="5" t="str">
        <f t="shared" ca="1" si="16"/>
        <v/>
      </c>
      <c r="C89" s="5" t="str">
        <f t="shared" ca="1" si="17"/>
        <v/>
      </c>
      <c r="D89" s="6" t="str">
        <f ca="1">IF($D88="","",IF(COUNTIF($D$11:D88,"&gt;0")=$G$10,"",IF($D88=0,$D88+1,IF($G88&lt;$H88,$D88+1,0))))</f>
        <v/>
      </c>
      <c r="E89" s="235" t="str">
        <f ca="1">IF(D89="","",INDEX('1.1 AIZ-IVZ'!$B$109:$B$228,MATCH($C89,'1.1 AIZ-IVZ'!$Y$109:$Y$1097,0)))</f>
        <v/>
      </c>
      <c r="F89" s="213" t="str" cm="1">
        <f t="array" aca="1" ref="F89" ca="1">IF(D89="","",IF(D89=0,INDEX('1.1 AIZ-IVZ'!$B$109:$C$1097,MATCH($E89,'1.1 AIZ-IVZ'!$B$109:$B$1097,0),2),INDEX(INDIRECT("'"&amp;E89&amp;"'!$F$12:$F$512"),SMALL(IF((INDIRECT("'"&amp;E89&amp;"'!$J$12:$J$512")="EW")*(INDIRECT("'"&amp;E89&amp;"'!$N$12:$N$512")="IAE"),ROW($1:$500)),'2.5 PZS-EWI'!G89))))</f>
        <v/>
      </c>
      <c r="G89" s="236" t="str">
        <f ca="1">IF($D89="","",IF($D89=0,INDEX('1.1 AIZ-IVZ'!$X$109:$X$1097,MATCH($C89,'1.1 AIZ-IVZ'!$Y$109:$Y$1097,0),1),$D89))</f>
        <v/>
      </c>
      <c r="H89" s="235" t="str">
        <f ca="1">IF($D89="","",IF($D89=0,INDEX('1.1 AIZ-IVZ'!$X$109:$X$1097,MATCH($C89,'1.1 AIZ-IVZ'!$Y$109:$Y$1097,0),1),H88))</f>
        <v/>
      </c>
      <c r="I89" s="158" t="str">
        <f t="shared" ca="1" si="18"/>
        <v/>
      </c>
      <c r="J89" s="158" t="str">
        <f t="shared" ca="1" si="19"/>
        <v/>
      </c>
      <c r="K89" s="158" t="str">
        <f t="shared" ca="1" si="20"/>
        <v/>
      </c>
      <c r="L89" s="254"/>
      <c r="M89" s="254"/>
      <c r="N89" s="255"/>
      <c r="O89" s="256"/>
      <c r="P89" s="256"/>
      <c r="Q89" s="256"/>
      <c r="R89" s="256"/>
      <c r="S89" s="210" t="str">
        <f t="shared" ca="1" si="21"/>
        <v/>
      </c>
      <c r="T89" s="210" t="str">
        <f t="shared" ca="1" si="22"/>
        <v/>
      </c>
      <c r="U89" s="211" t="str">
        <f t="shared" ca="1" si="23"/>
        <v/>
      </c>
      <c r="W89" s="171">
        <f t="shared" si="12"/>
        <v>0</v>
      </c>
      <c r="X89" s="171">
        <f t="shared" si="13"/>
        <v>0</v>
      </c>
      <c r="Y89" s="171">
        <f t="shared" si="14"/>
        <v>0</v>
      </c>
    </row>
    <row r="90" spans="1:25">
      <c r="A90" s="5" t="str">
        <f t="shared" ca="1" si="15"/>
        <v/>
      </c>
      <c r="B90" s="5" t="str">
        <f t="shared" ca="1" si="16"/>
        <v/>
      </c>
      <c r="C90" s="5" t="str">
        <f t="shared" ca="1" si="17"/>
        <v/>
      </c>
      <c r="D90" s="6" t="str">
        <f ca="1">IF($D89="","",IF(COUNTIF($D$11:D89,"&gt;0")=$G$10,"",IF($D89=0,$D89+1,IF($G89&lt;$H89,$D89+1,0))))</f>
        <v/>
      </c>
      <c r="E90" s="235" t="str">
        <f ca="1">IF(D90="","",INDEX('1.1 AIZ-IVZ'!$B$109:$B$228,MATCH($C90,'1.1 AIZ-IVZ'!$Y$109:$Y$1097,0)))</f>
        <v/>
      </c>
      <c r="F90" s="213" t="str" cm="1">
        <f t="array" aca="1" ref="F90" ca="1">IF(D90="","",IF(D90=0,INDEX('1.1 AIZ-IVZ'!$B$109:$C$1097,MATCH($E90,'1.1 AIZ-IVZ'!$B$109:$B$1097,0),2),INDEX(INDIRECT("'"&amp;E90&amp;"'!$F$12:$F$512"),SMALL(IF((INDIRECT("'"&amp;E90&amp;"'!$J$12:$J$512")="EW")*(INDIRECT("'"&amp;E90&amp;"'!$N$12:$N$512")="IAE"),ROW($1:$500)),'2.5 PZS-EWI'!G90))))</f>
        <v/>
      </c>
      <c r="G90" s="236" t="str">
        <f ca="1">IF($D90="","",IF($D90=0,INDEX('1.1 AIZ-IVZ'!$X$109:$X$1097,MATCH($C90,'1.1 AIZ-IVZ'!$Y$109:$Y$1097,0),1),$D90))</f>
        <v/>
      </c>
      <c r="H90" s="235" t="str">
        <f ca="1">IF($D90="","",IF($D90=0,INDEX('1.1 AIZ-IVZ'!$X$109:$X$1097,MATCH($C90,'1.1 AIZ-IVZ'!$Y$109:$Y$1097,0),1),H89))</f>
        <v/>
      </c>
      <c r="I90" s="158" t="str">
        <f t="shared" ca="1" si="18"/>
        <v/>
      </c>
      <c r="J90" s="158" t="str">
        <f t="shared" ca="1" si="19"/>
        <v/>
      </c>
      <c r="K90" s="158" t="str">
        <f t="shared" ca="1" si="20"/>
        <v/>
      </c>
      <c r="L90" s="254"/>
      <c r="M90" s="254"/>
      <c r="N90" s="255"/>
      <c r="O90" s="256"/>
      <c r="P90" s="256"/>
      <c r="Q90" s="256"/>
      <c r="R90" s="256"/>
      <c r="S90" s="210" t="str">
        <f t="shared" ca="1" si="21"/>
        <v/>
      </c>
      <c r="T90" s="210" t="str">
        <f t="shared" ca="1" si="22"/>
        <v/>
      </c>
      <c r="U90" s="211" t="str">
        <f t="shared" ca="1" si="23"/>
        <v/>
      </c>
      <c r="W90" s="171">
        <f t="shared" si="12"/>
        <v>0</v>
      </c>
      <c r="X90" s="171">
        <f t="shared" si="13"/>
        <v>0</v>
      </c>
      <c r="Y90" s="171">
        <f t="shared" si="14"/>
        <v>0</v>
      </c>
    </row>
    <row r="91" spans="1:25">
      <c r="A91" s="5" t="str">
        <f t="shared" ca="1" si="15"/>
        <v/>
      </c>
      <c r="B91" s="5" t="str">
        <f t="shared" ca="1" si="16"/>
        <v/>
      </c>
      <c r="C91" s="5" t="str">
        <f t="shared" ca="1" si="17"/>
        <v/>
      </c>
      <c r="D91" s="6" t="str">
        <f ca="1">IF($D90="","",IF(COUNTIF($D$11:D90,"&gt;0")=$G$10,"",IF($D90=0,$D90+1,IF($G90&lt;$H90,$D90+1,0))))</f>
        <v/>
      </c>
      <c r="E91" s="235" t="str">
        <f ca="1">IF(D91="","",INDEX('1.1 AIZ-IVZ'!$B$109:$B$228,MATCH($C91,'1.1 AIZ-IVZ'!$Y$109:$Y$1097,0)))</f>
        <v/>
      </c>
      <c r="F91" s="213" t="str" cm="1">
        <f t="array" aca="1" ref="F91" ca="1">IF(D91="","",IF(D91=0,INDEX('1.1 AIZ-IVZ'!$B$109:$C$1097,MATCH($E91,'1.1 AIZ-IVZ'!$B$109:$B$1097,0),2),INDEX(INDIRECT("'"&amp;E91&amp;"'!$F$12:$F$512"),SMALL(IF((INDIRECT("'"&amp;E91&amp;"'!$J$12:$J$512")="EW")*(INDIRECT("'"&amp;E91&amp;"'!$N$12:$N$512")="IAE"),ROW($1:$500)),'2.5 PZS-EWI'!G91))))</f>
        <v/>
      </c>
      <c r="G91" s="236" t="str">
        <f ca="1">IF($D91="","",IF($D91=0,INDEX('1.1 AIZ-IVZ'!$X$109:$X$1097,MATCH($C91,'1.1 AIZ-IVZ'!$Y$109:$Y$1097,0),1),$D91))</f>
        <v/>
      </c>
      <c r="H91" s="235" t="str">
        <f ca="1">IF($D91="","",IF($D91=0,INDEX('1.1 AIZ-IVZ'!$X$109:$X$1097,MATCH($C91,'1.1 AIZ-IVZ'!$Y$109:$Y$1097,0),1),H90))</f>
        <v/>
      </c>
      <c r="I91" s="158" t="str">
        <f t="shared" ca="1" si="18"/>
        <v/>
      </c>
      <c r="J91" s="158" t="str">
        <f t="shared" ca="1" si="19"/>
        <v/>
      </c>
      <c r="K91" s="158" t="str">
        <f t="shared" ca="1" si="20"/>
        <v/>
      </c>
      <c r="L91" s="254"/>
      <c r="M91" s="254"/>
      <c r="N91" s="255"/>
      <c r="O91" s="256"/>
      <c r="P91" s="256"/>
      <c r="Q91" s="256"/>
      <c r="R91" s="256"/>
      <c r="S91" s="210" t="str">
        <f t="shared" ca="1" si="21"/>
        <v/>
      </c>
      <c r="T91" s="210" t="str">
        <f t="shared" ca="1" si="22"/>
        <v/>
      </c>
      <c r="U91" s="211" t="str">
        <f t="shared" ca="1" si="23"/>
        <v/>
      </c>
      <c r="W91" s="171">
        <f t="shared" si="12"/>
        <v>0</v>
      </c>
      <c r="X91" s="171">
        <f t="shared" si="13"/>
        <v>0</v>
      </c>
      <c r="Y91" s="171">
        <f t="shared" si="14"/>
        <v>0</v>
      </c>
    </row>
    <row r="92" spans="1:25">
      <c r="A92" s="5" t="str">
        <f t="shared" ca="1" si="15"/>
        <v/>
      </c>
      <c r="B92" s="5" t="str">
        <f t="shared" ca="1" si="16"/>
        <v/>
      </c>
      <c r="C92" s="5" t="str">
        <f t="shared" ca="1" si="17"/>
        <v/>
      </c>
      <c r="D92" s="6" t="str">
        <f ca="1">IF($D91="","",IF(COUNTIF($D$11:D91,"&gt;0")=$G$10,"",IF($D91=0,$D91+1,IF($G91&lt;$H91,$D91+1,0))))</f>
        <v/>
      </c>
      <c r="E92" s="235" t="str">
        <f ca="1">IF(D92="","",INDEX('1.1 AIZ-IVZ'!$B$109:$B$228,MATCH($C92,'1.1 AIZ-IVZ'!$Y$109:$Y$1097,0)))</f>
        <v/>
      </c>
      <c r="F92" s="213" t="str" cm="1">
        <f t="array" aca="1" ref="F92" ca="1">IF(D92="","",IF(D92=0,INDEX('1.1 AIZ-IVZ'!$B$109:$C$1097,MATCH($E92,'1.1 AIZ-IVZ'!$B$109:$B$1097,0),2),INDEX(INDIRECT("'"&amp;E92&amp;"'!$F$12:$F$512"),SMALL(IF((INDIRECT("'"&amp;E92&amp;"'!$J$12:$J$512")="EW")*(INDIRECT("'"&amp;E92&amp;"'!$N$12:$N$512")="IAE"),ROW($1:$500)),'2.5 PZS-EWI'!G92))))</f>
        <v/>
      </c>
      <c r="G92" s="236" t="str">
        <f ca="1">IF($D92="","",IF($D92=0,INDEX('1.1 AIZ-IVZ'!$X$109:$X$1097,MATCH($C92,'1.1 AIZ-IVZ'!$Y$109:$Y$1097,0),1),$D92))</f>
        <v/>
      </c>
      <c r="H92" s="235" t="str">
        <f ca="1">IF($D92="","",IF($D92=0,INDEX('1.1 AIZ-IVZ'!$X$109:$X$1097,MATCH($C92,'1.1 AIZ-IVZ'!$Y$109:$Y$1097,0),1),H91))</f>
        <v/>
      </c>
      <c r="I92" s="158" t="str">
        <f t="shared" ca="1" si="18"/>
        <v/>
      </c>
      <c r="J92" s="158" t="str">
        <f t="shared" ca="1" si="19"/>
        <v/>
      </c>
      <c r="K92" s="158" t="str">
        <f t="shared" ca="1" si="20"/>
        <v/>
      </c>
      <c r="L92" s="254"/>
      <c r="M92" s="254"/>
      <c r="N92" s="255"/>
      <c r="O92" s="256"/>
      <c r="P92" s="256"/>
      <c r="Q92" s="256"/>
      <c r="R92" s="256"/>
      <c r="S92" s="210" t="str">
        <f t="shared" ca="1" si="21"/>
        <v/>
      </c>
      <c r="T92" s="210" t="str">
        <f t="shared" ca="1" si="22"/>
        <v/>
      </c>
      <c r="U92" s="211" t="str">
        <f t="shared" ca="1" si="23"/>
        <v/>
      </c>
      <c r="W92" s="171">
        <f t="shared" si="12"/>
        <v>0</v>
      </c>
      <c r="X92" s="171">
        <f t="shared" si="13"/>
        <v>0</v>
      </c>
      <c r="Y92" s="171">
        <f t="shared" si="14"/>
        <v>0</v>
      </c>
    </row>
    <row r="93" spans="1:25">
      <c r="A93" s="5" t="str">
        <f t="shared" ca="1" si="15"/>
        <v/>
      </c>
      <c r="B93" s="5" t="str">
        <f t="shared" ca="1" si="16"/>
        <v/>
      </c>
      <c r="C93" s="5" t="str">
        <f t="shared" ca="1" si="17"/>
        <v/>
      </c>
      <c r="D93" s="6" t="str">
        <f ca="1">IF($D92="","",IF(COUNTIF($D$11:D92,"&gt;0")=$G$10,"",IF($D92=0,$D92+1,IF($G92&lt;$H92,$D92+1,0))))</f>
        <v/>
      </c>
      <c r="E93" s="235" t="str">
        <f ca="1">IF(D93="","",INDEX('1.1 AIZ-IVZ'!$B$109:$B$228,MATCH($C93,'1.1 AIZ-IVZ'!$Y$109:$Y$1097,0)))</f>
        <v/>
      </c>
      <c r="F93" s="213" t="str" cm="1">
        <f t="array" aca="1" ref="F93" ca="1">IF(D93="","",IF(D93=0,INDEX('1.1 AIZ-IVZ'!$B$109:$C$1097,MATCH($E93,'1.1 AIZ-IVZ'!$B$109:$B$1097,0),2),INDEX(INDIRECT("'"&amp;E93&amp;"'!$F$12:$F$512"),SMALL(IF((INDIRECT("'"&amp;E93&amp;"'!$J$12:$J$512")="EW")*(INDIRECT("'"&amp;E93&amp;"'!$N$12:$N$512")="IAE"),ROW($1:$500)),'2.5 PZS-EWI'!G93))))</f>
        <v/>
      </c>
      <c r="G93" s="236" t="str">
        <f ca="1">IF($D93="","",IF($D93=0,INDEX('1.1 AIZ-IVZ'!$X$109:$X$1097,MATCH($C93,'1.1 AIZ-IVZ'!$Y$109:$Y$1097,0),1),$D93))</f>
        <v/>
      </c>
      <c r="H93" s="235" t="str">
        <f ca="1">IF($D93="","",IF($D93=0,INDEX('1.1 AIZ-IVZ'!$X$109:$X$1097,MATCH($C93,'1.1 AIZ-IVZ'!$Y$109:$Y$1097,0),1),H92))</f>
        <v/>
      </c>
      <c r="I93" s="158" t="str">
        <f t="shared" ca="1" si="18"/>
        <v/>
      </c>
      <c r="J93" s="158" t="str">
        <f t="shared" ca="1" si="19"/>
        <v/>
      </c>
      <c r="K93" s="158" t="str">
        <f t="shared" ca="1" si="20"/>
        <v/>
      </c>
      <c r="L93" s="254"/>
      <c r="M93" s="254"/>
      <c r="N93" s="255"/>
      <c r="O93" s="256"/>
      <c r="P93" s="256"/>
      <c r="Q93" s="256"/>
      <c r="R93" s="256"/>
      <c r="S93" s="210" t="str">
        <f t="shared" ca="1" si="21"/>
        <v/>
      </c>
      <c r="T93" s="210" t="str">
        <f t="shared" ca="1" si="22"/>
        <v/>
      </c>
      <c r="U93" s="211" t="str">
        <f t="shared" ca="1" si="23"/>
        <v/>
      </c>
      <c r="W93" s="171">
        <f t="shared" si="12"/>
        <v>0</v>
      </c>
      <c r="X93" s="171">
        <f t="shared" si="13"/>
        <v>0</v>
      </c>
      <c r="Y93" s="171">
        <f t="shared" si="14"/>
        <v>0</v>
      </c>
    </row>
    <row r="94" spans="1:25">
      <c r="A94" s="5" t="str">
        <f t="shared" ca="1" si="15"/>
        <v/>
      </c>
      <c r="B94" s="5" t="str">
        <f t="shared" ca="1" si="16"/>
        <v/>
      </c>
      <c r="C94" s="5" t="str">
        <f t="shared" ca="1" si="17"/>
        <v/>
      </c>
      <c r="D94" s="6" t="str">
        <f ca="1">IF($D93="","",IF(COUNTIF($D$11:D93,"&gt;0")=$G$10,"",IF($D93=0,$D93+1,IF($G93&lt;$H93,$D93+1,0))))</f>
        <v/>
      </c>
      <c r="E94" s="235" t="str">
        <f ca="1">IF(D94="","",INDEX('1.1 AIZ-IVZ'!$B$109:$B$228,MATCH($C94,'1.1 AIZ-IVZ'!$Y$109:$Y$1097,0)))</f>
        <v/>
      </c>
      <c r="F94" s="213" t="str" cm="1">
        <f t="array" aca="1" ref="F94" ca="1">IF(D94="","",IF(D94=0,INDEX('1.1 AIZ-IVZ'!$B$109:$C$1097,MATCH($E94,'1.1 AIZ-IVZ'!$B$109:$B$1097,0),2),INDEX(INDIRECT("'"&amp;E94&amp;"'!$F$12:$F$512"),SMALL(IF((INDIRECT("'"&amp;E94&amp;"'!$J$12:$J$512")="EW")*(INDIRECT("'"&amp;E94&amp;"'!$N$12:$N$512")="IAE"),ROW($1:$500)),'2.5 PZS-EWI'!G94))))</f>
        <v/>
      </c>
      <c r="G94" s="236" t="str">
        <f ca="1">IF($D94="","",IF($D94=0,INDEX('1.1 AIZ-IVZ'!$X$109:$X$1097,MATCH($C94,'1.1 AIZ-IVZ'!$Y$109:$Y$1097,0),1),$D94))</f>
        <v/>
      </c>
      <c r="H94" s="235" t="str">
        <f ca="1">IF($D94="","",IF($D94=0,INDEX('1.1 AIZ-IVZ'!$X$109:$X$1097,MATCH($C94,'1.1 AIZ-IVZ'!$Y$109:$Y$1097,0),1),H93))</f>
        <v/>
      </c>
      <c r="I94" s="158" t="str">
        <f t="shared" ca="1" si="18"/>
        <v/>
      </c>
      <c r="J94" s="158" t="str">
        <f t="shared" ca="1" si="19"/>
        <v/>
      </c>
      <c r="K94" s="158" t="str">
        <f t="shared" ca="1" si="20"/>
        <v/>
      </c>
      <c r="L94" s="254"/>
      <c r="M94" s="254"/>
      <c r="N94" s="255"/>
      <c r="O94" s="256"/>
      <c r="P94" s="256"/>
      <c r="Q94" s="256"/>
      <c r="R94" s="256"/>
      <c r="S94" s="210" t="str">
        <f t="shared" ca="1" si="21"/>
        <v/>
      </c>
      <c r="T94" s="210" t="str">
        <f t="shared" ca="1" si="22"/>
        <v/>
      </c>
      <c r="U94" s="211" t="str">
        <f t="shared" ca="1" si="23"/>
        <v/>
      </c>
      <c r="W94" s="171">
        <f t="shared" si="12"/>
        <v>0</v>
      </c>
      <c r="X94" s="171">
        <f t="shared" si="13"/>
        <v>0</v>
      </c>
      <c r="Y94" s="171">
        <f t="shared" si="14"/>
        <v>0</v>
      </c>
    </row>
    <row r="95" spans="1:25">
      <c r="A95" s="5" t="str">
        <f t="shared" ca="1" si="15"/>
        <v/>
      </c>
      <c r="B95" s="5" t="str">
        <f t="shared" ca="1" si="16"/>
        <v/>
      </c>
      <c r="C95" s="5" t="str">
        <f t="shared" ca="1" si="17"/>
        <v/>
      </c>
      <c r="D95" s="6" t="str">
        <f ca="1">IF($D94="","",IF(COUNTIF($D$11:D94,"&gt;0")=$G$10,"",IF($D94=0,$D94+1,IF($G94&lt;$H94,$D94+1,0))))</f>
        <v/>
      </c>
      <c r="E95" s="235" t="str">
        <f ca="1">IF(D95="","",INDEX('1.1 AIZ-IVZ'!$B$109:$B$228,MATCH($C95,'1.1 AIZ-IVZ'!$Y$109:$Y$1097,0)))</f>
        <v/>
      </c>
      <c r="F95" s="213" t="str" cm="1">
        <f t="array" aca="1" ref="F95" ca="1">IF(D95="","",IF(D95=0,INDEX('1.1 AIZ-IVZ'!$B$109:$C$1097,MATCH($E95,'1.1 AIZ-IVZ'!$B$109:$B$1097,0),2),INDEX(INDIRECT("'"&amp;E95&amp;"'!$F$12:$F$512"),SMALL(IF((INDIRECT("'"&amp;E95&amp;"'!$J$12:$J$512")="EW")*(INDIRECT("'"&amp;E95&amp;"'!$N$12:$N$512")="IAE"),ROW($1:$500)),'2.5 PZS-EWI'!G95))))</f>
        <v/>
      </c>
      <c r="G95" s="236" t="str">
        <f ca="1">IF($D95="","",IF($D95=0,INDEX('1.1 AIZ-IVZ'!$X$109:$X$1097,MATCH($C95,'1.1 AIZ-IVZ'!$Y$109:$Y$1097,0),1),$D95))</f>
        <v/>
      </c>
      <c r="H95" s="235" t="str">
        <f ca="1">IF($D95="","",IF($D95=0,INDEX('1.1 AIZ-IVZ'!$X$109:$X$1097,MATCH($C95,'1.1 AIZ-IVZ'!$Y$109:$Y$1097,0),1),H94))</f>
        <v/>
      </c>
      <c r="I95" s="158" t="str">
        <f t="shared" ca="1" si="18"/>
        <v/>
      </c>
      <c r="J95" s="158" t="str">
        <f t="shared" ca="1" si="19"/>
        <v/>
      </c>
      <c r="K95" s="158" t="str">
        <f t="shared" ca="1" si="20"/>
        <v/>
      </c>
      <c r="L95" s="254"/>
      <c r="M95" s="254"/>
      <c r="N95" s="255"/>
      <c r="O95" s="256"/>
      <c r="P95" s="256"/>
      <c r="Q95" s="256"/>
      <c r="R95" s="256"/>
      <c r="S95" s="210" t="str">
        <f t="shared" ca="1" si="21"/>
        <v/>
      </c>
      <c r="T95" s="210" t="str">
        <f t="shared" ca="1" si="22"/>
        <v/>
      </c>
      <c r="U95" s="211" t="str">
        <f t="shared" ca="1" si="23"/>
        <v/>
      </c>
      <c r="W95" s="171">
        <f t="shared" si="12"/>
        <v>0</v>
      </c>
      <c r="X95" s="171">
        <f t="shared" si="13"/>
        <v>0</v>
      </c>
      <c r="Y95" s="171">
        <f t="shared" si="14"/>
        <v>0</v>
      </c>
    </row>
    <row r="96" spans="1:25">
      <c r="A96" s="5" t="str">
        <f t="shared" ca="1" si="15"/>
        <v/>
      </c>
      <c r="B96" s="5" t="str">
        <f t="shared" ca="1" si="16"/>
        <v/>
      </c>
      <c r="C96" s="5" t="str">
        <f t="shared" ca="1" si="17"/>
        <v/>
      </c>
      <c r="D96" s="6" t="str">
        <f ca="1">IF($D95="","",IF(COUNTIF($D$11:D95,"&gt;0")=$G$10,"",IF($D95=0,$D95+1,IF($G95&lt;$H95,$D95+1,0))))</f>
        <v/>
      </c>
      <c r="E96" s="235" t="str">
        <f ca="1">IF(D96="","",INDEX('1.1 AIZ-IVZ'!$B$109:$B$228,MATCH($C96,'1.1 AIZ-IVZ'!$Y$109:$Y$1097,0)))</f>
        <v/>
      </c>
      <c r="F96" s="213" t="str" cm="1">
        <f t="array" aca="1" ref="F96" ca="1">IF(D96="","",IF(D96=0,INDEX('1.1 AIZ-IVZ'!$B$109:$C$1097,MATCH($E96,'1.1 AIZ-IVZ'!$B$109:$B$1097,0),2),INDEX(INDIRECT("'"&amp;E96&amp;"'!$F$12:$F$512"),SMALL(IF((INDIRECT("'"&amp;E96&amp;"'!$J$12:$J$512")="EW")*(INDIRECT("'"&amp;E96&amp;"'!$N$12:$N$512")="IAE"),ROW($1:$500)),'2.5 PZS-EWI'!G96))))</f>
        <v/>
      </c>
      <c r="G96" s="236" t="str">
        <f ca="1">IF($D96="","",IF($D96=0,INDEX('1.1 AIZ-IVZ'!$X$109:$X$1097,MATCH($C96,'1.1 AIZ-IVZ'!$Y$109:$Y$1097,0),1),$D96))</f>
        <v/>
      </c>
      <c r="H96" s="235" t="str">
        <f ca="1">IF($D96="","",IF($D96=0,INDEX('1.1 AIZ-IVZ'!$X$109:$X$1097,MATCH($C96,'1.1 AIZ-IVZ'!$Y$109:$Y$1097,0),1),H95))</f>
        <v/>
      </c>
      <c r="I96" s="158" t="str">
        <f t="shared" ca="1" si="18"/>
        <v/>
      </c>
      <c r="J96" s="158" t="str">
        <f t="shared" ca="1" si="19"/>
        <v/>
      </c>
      <c r="K96" s="158" t="str">
        <f t="shared" ca="1" si="20"/>
        <v/>
      </c>
      <c r="L96" s="254"/>
      <c r="M96" s="254"/>
      <c r="N96" s="255"/>
      <c r="O96" s="256"/>
      <c r="P96" s="256"/>
      <c r="Q96" s="256"/>
      <c r="R96" s="256"/>
      <c r="S96" s="210" t="str">
        <f t="shared" ca="1" si="21"/>
        <v/>
      </c>
      <c r="T96" s="210" t="str">
        <f t="shared" ca="1" si="22"/>
        <v/>
      </c>
      <c r="U96" s="211" t="str">
        <f t="shared" ca="1" si="23"/>
        <v/>
      </c>
      <c r="W96" s="171">
        <f t="shared" si="12"/>
        <v>0</v>
      </c>
      <c r="X96" s="171">
        <f t="shared" si="13"/>
        <v>0</v>
      </c>
      <c r="Y96" s="171">
        <f t="shared" si="14"/>
        <v>0</v>
      </c>
    </row>
    <row r="97" spans="1:25">
      <c r="A97" s="5" t="str">
        <f t="shared" ca="1" si="15"/>
        <v/>
      </c>
      <c r="B97" s="5" t="str">
        <f t="shared" ca="1" si="16"/>
        <v/>
      </c>
      <c r="C97" s="5" t="str">
        <f t="shared" ca="1" si="17"/>
        <v/>
      </c>
      <c r="D97" s="6" t="str">
        <f ca="1">IF($D96="","",IF(COUNTIF($D$11:D96,"&gt;0")=$G$10,"",IF($D96=0,$D96+1,IF($G96&lt;$H96,$D96+1,0))))</f>
        <v/>
      </c>
      <c r="E97" s="235" t="str">
        <f ca="1">IF(D97="","",INDEX('1.1 AIZ-IVZ'!$B$109:$B$228,MATCH($C97,'1.1 AIZ-IVZ'!$Y$109:$Y$1097,0)))</f>
        <v/>
      </c>
      <c r="F97" s="213" t="str" cm="1">
        <f t="array" aca="1" ref="F97" ca="1">IF(D97="","",IF(D97=0,INDEX('1.1 AIZ-IVZ'!$B$109:$C$1097,MATCH($E97,'1.1 AIZ-IVZ'!$B$109:$B$1097,0),2),INDEX(INDIRECT("'"&amp;E97&amp;"'!$F$12:$F$512"),SMALL(IF((INDIRECT("'"&amp;E97&amp;"'!$J$12:$J$512")="EW")*(INDIRECT("'"&amp;E97&amp;"'!$N$12:$N$512")="IAE"),ROW($1:$500)),'2.5 PZS-EWI'!G97))))</f>
        <v/>
      </c>
      <c r="G97" s="236" t="str">
        <f ca="1">IF($D97="","",IF($D97=0,INDEX('1.1 AIZ-IVZ'!$X$109:$X$1097,MATCH($C97,'1.1 AIZ-IVZ'!$Y$109:$Y$1097,0),1),$D97))</f>
        <v/>
      </c>
      <c r="H97" s="235" t="str">
        <f ca="1">IF($D97="","",IF($D97=0,INDEX('1.1 AIZ-IVZ'!$X$109:$X$1097,MATCH($C97,'1.1 AIZ-IVZ'!$Y$109:$Y$1097,0),1),H96))</f>
        <v/>
      </c>
      <c r="I97" s="158" t="str">
        <f t="shared" ca="1" si="18"/>
        <v/>
      </c>
      <c r="J97" s="158" t="str">
        <f t="shared" ca="1" si="19"/>
        <v/>
      </c>
      <c r="K97" s="158" t="str">
        <f t="shared" ca="1" si="20"/>
        <v/>
      </c>
      <c r="L97" s="254"/>
      <c r="M97" s="254"/>
      <c r="N97" s="255"/>
      <c r="O97" s="256"/>
      <c r="P97" s="256"/>
      <c r="Q97" s="256"/>
      <c r="R97" s="256"/>
      <c r="S97" s="210" t="str">
        <f t="shared" ca="1" si="21"/>
        <v/>
      </c>
      <c r="T97" s="210" t="str">
        <f t="shared" ca="1" si="22"/>
        <v/>
      </c>
      <c r="U97" s="211" t="str">
        <f t="shared" ca="1" si="23"/>
        <v/>
      </c>
      <c r="W97" s="171">
        <f t="shared" si="12"/>
        <v>0</v>
      </c>
      <c r="X97" s="171">
        <f t="shared" si="13"/>
        <v>0</v>
      </c>
      <c r="Y97" s="171">
        <f t="shared" si="14"/>
        <v>0</v>
      </c>
    </row>
    <row r="98" spans="1:25">
      <c r="A98" s="5" t="str">
        <f t="shared" ca="1" si="15"/>
        <v/>
      </c>
      <c r="B98" s="5" t="str">
        <f t="shared" ca="1" si="16"/>
        <v/>
      </c>
      <c r="C98" s="5" t="str">
        <f t="shared" ca="1" si="17"/>
        <v/>
      </c>
      <c r="D98" s="6" t="str">
        <f ca="1">IF($D97="","",IF(COUNTIF($D$11:D97,"&gt;0")=$G$10,"",IF($D97=0,$D97+1,IF($G97&lt;$H97,$D97+1,0))))</f>
        <v/>
      </c>
      <c r="E98" s="235" t="str">
        <f ca="1">IF(D98="","",INDEX('1.1 AIZ-IVZ'!$B$109:$B$228,MATCH($C98,'1.1 AIZ-IVZ'!$Y$109:$Y$1097,0)))</f>
        <v/>
      </c>
      <c r="F98" s="213" t="str" cm="1">
        <f t="array" aca="1" ref="F98" ca="1">IF(D98="","",IF(D98=0,INDEX('1.1 AIZ-IVZ'!$B$109:$C$1097,MATCH($E98,'1.1 AIZ-IVZ'!$B$109:$B$1097,0),2),INDEX(INDIRECT("'"&amp;E98&amp;"'!$F$12:$F$512"),SMALL(IF((INDIRECT("'"&amp;E98&amp;"'!$J$12:$J$512")="EW")*(INDIRECT("'"&amp;E98&amp;"'!$N$12:$N$512")="IAE"),ROW($1:$500)),'2.5 PZS-EWI'!G98))))</f>
        <v/>
      </c>
      <c r="G98" s="236" t="str">
        <f ca="1">IF($D98="","",IF($D98=0,INDEX('1.1 AIZ-IVZ'!$X$109:$X$1097,MATCH($C98,'1.1 AIZ-IVZ'!$Y$109:$Y$1097,0),1),$D98))</f>
        <v/>
      </c>
      <c r="H98" s="235" t="str">
        <f ca="1">IF($D98="","",IF($D98=0,INDEX('1.1 AIZ-IVZ'!$X$109:$X$1097,MATCH($C98,'1.1 AIZ-IVZ'!$Y$109:$Y$1097,0),1),H97))</f>
        <v/>
      </c>
      <c r="I98" s="158" t="str">
        <f t="shared" ca="1" si="18"/>
        <v/>
      </c>
      <c r="J98" s="158" t="str">
        <f t="shared" ca="1" si="19"/>
        <v/>
      </c>
      <c r="K98" s="158" t="str">
        <f t="shared" ca="1" si="20"/>
        <v/>
      </c>
      <c r="L98" s="254"/>
      <c r="M98" s="254"/>
      <c r="N98" s="255"/>
      <c r="O98" s="256"/>
      <c r="P98" s="256"/>
      <c r="Q98" s="256"/>
      <c r="R98" s="256"/>
      <c r="S98" s="210" t="str">
        <f t="shared" ca="1" si="21"/>
        <v/>
      </c>
      <c r="T98" s="210" t="str">
        <f t="shared" ca="1" si="22"/>
        <v/>
      </c>
      <c r="U98" s="211" t="str">
        <f t="shared" ca="1" si="23"/>
        <v/>
      </c>
      <c r="W98" s="171">
        <f t="shared" ref="W98:W161" si="24">SUM(N98*O98)</f>
        <v>0</v>
      </c>
      <c r="X98" s="171">
        <f t="shared" ref="X98:X161" si="25">SUM((P98*$A$3)*N98)</f>
        <v>0</v>
      </c>
      <c r="Y98" s="171">
        <f t="shared" ref="Y98:Y161" si="26">SUM((Q98*24)+(R98*($A$3-24)))*N98</f>
        <v>0</v>
      </c>
    </row>
    <row r="99" spans="1:25">
      <c r="A99" s="5" t="str">
        <f t="shared" ca="1" si="15"/>
        <v/>
      </c>
      <c r="B99" s="5" t="str">
        <f t="shared" ca="1" si="16"/>
        <v/>
      </c>
      <c r="C99" s="5" t="str">
        <f t="shared" ca="1" si="17"/>
        <v/>
      </c>
      <c r="D99" s="6" t="str">
        <f ca="1">IF($D98="","",IF(COUNTIF($D$11:D98,"&gt;0")=$G$10,"",IF($D98=0,$D98+1,IF($G98&lt;$H98,$D98+1,0))))</f>
        <v/>
      </c>
      <c r="E99" s="235" t="str">
        <f ca="1">IF(D99="","",INDEX('1.1 AIZ-IVZ'!$B$109:$B$228,MATCH($C99,'1.1 AIZ-IVZ'!$Y$109:$Y$1097,0)))</f>
        <v/>
      </c>
      <c r="F99" s="213" t="str" cm="1">
        <f t="array" aca="1" ref="F99" ca="1">IF(D99="","",IF(D99=0,INDEX('1.1 AIZ-IVZ'!$B$109:$C$1097,MATCH($E99,'1.1 AIZ-IVZ'!$B$109:$B$1097,0),2),INDEX(INDIRECT("'"&amp;E99&amp;"'!$F$12:$F$512"),SMALL(IF((INDIRECT("'"&amp;E99&amp;"'!$J$12:$J$512")="EW")*(INDIRECT("'"&amp;E99&amp;"'!$N$12:$N$512")="IAE"),ROW($1:$500)),'2.5 PZS-EWI'!G99))))</f>
        <v/>
      </c>
      <c r="G99" s="236" t="str">
        <f ca="1">IF($D99="","",IF($D99=0,INDEX('1.1 AIZ-IVZ'!$X$109:$X$1097,MATCH($C99,'1.1 AIZ-IVZ'!$Y$109:$Y$1097,0),1),$D99))</f>
        <v/>
      </c>
      <c r="H99" s="235" t="str">
        <f ca="1">IF($D99="","",IF($D99=0,INDEX('1.1 AIZ-IVZ'!$X$109:$X$1097,MATCH($C99,'1.1 AIZ-IVZ'!$Y$109:$Y$1097,0),1),H98))</f>
        <v/>
      </c>
      <c r="I99" s="158" t="str">
        <f t="shared" ca="1" si="18"/>
        <v/>
      </c>
      <c r="J99" s="158" t="str">
        <f t="shared" ca="1" si="19"/>
        <v/>
      </c>
      <c r="K99" s="158" t="str">
        <f t="shared" ca="1" si="20"/>
        <v/>
      </c>
      <c r="L99" s="254"/>
      <c r="M99" s="254"/>
      <c r="N99" s="255"/>
      <c r="O99" s="256"/>
      <c r="P99" s="256"/>
      <c r="Q99" s="256"/>
      <c r="R99" s="256"/>
      <c r="S99" s="210" t="str">
        <f t="shared" ca="1" si="21"/>
        <v/>
      </c>
      <c r="T99" s="210" t="str">
        <f t="shared" ca="1" si="22"/>
        <v/>
      </c>
      <c r="U99" s="211" t="str">
        <f t="shared" ca="1" si="23"/>
        <v/>
      </c>
      <c r="W99" s="171">
        <f t="shared" si="24"/>
        <v>0</v>
      </c>
      <c r="X99" s="171">
        <f t="shared" si="25"/>
        <v>0</v>
      </c>
      <c r="Y99" s="171">
        <f t="shared" si="26"/>
        <v>0</v>
      </c>
    </row>
    <row r="100" spans="1:25">
      <c r="A100" s="5" t="str">
        <f t="shared" ca="1" si="15"/>
        <v/>
      </c>
      <c r="B100" s="5" t="str">
        <f t="shared" ca="1" si="16"/>
        <v/>
      </c>
      <c r="C100" s="5" t="str">
        <f t="shared" ca="1" si="17"/>
        <v/>
      </c>
      <c r="D100" s="6" t="str">
        <f ca="1">IF($D99="","",IF(COUNTIF($D$11:D99,"&gt;0")=$G$10,"",IF($D99=0,$D99+1,IF($G99&lt;$H99,$D99+1,0))))</f>
        <v/>
      </c>
      <c r="E100" s="235" t="str">
        <f ca="1">IF(D100="","",INDEX('1.1 AIZ-IVZ'!$B$109:$B$228,MATCH($C100,'1.1 AIZ-IVZ'!$Y$109:$Y$1097,0)))</f>
        <v/>
      </c>
      <c r="F100" s="213" t="str" cm="1">
        <f t="array" aca="1" ref="F100" ca="1">IF(D100="","",IF(D100=0,INDEX('1.1 AIZ-IVZ'!$B$109:$C$1097,MATCH($E100,'1.1 AIZ-IVZ'!$B$109:$B$1097,0),2),INDEX(INDIRECT("'"&amp;E100&amp;"'!$F$12:$F$512"),SMALL(IF((INDIRECT("'"&amp;E100&amp;"'!$J$12:$J$512")="EW")*(INDIRECT("'"&amp;E100&amp;"'!$N$12:$N$512")="IAE"),ROW($1:$500)),'2.5 PZS-EWI'!G100))))</f>
        <v/>
      </c>
      <c r="G100" s="236" t="str">
        <f ca="1">IF($D100="","",IF($D100=0,INDEX('1.1 AIZ-IVZ'!$X$109:$X$1097,MATCH($C100,'1.1 AIZ-IVZ'!$Y$109:$Y$1097,0),1),$D100))</f>
        <v/>
      </c>
      <c r="H100" s="235" t="str">
        <f ca="1">IF($D100="","",IF($D100=0,INDEX('1.1 AIZ-IVZ'!$X$109:$X$1097,MATCH($C100,'1.1 AIZ-IVZ'!$Y$109:$Y$1097,0),1),H99))</f>
        <v/>
      </c>
      <c r="I100" s="158" t="str">
        <f t="shared" ca="1" si="18"/>
        <v/>
      </c>
      <c r="J100" s="158" t="str">
        <f t="shared" ca="1" si="19"/>
        <v/>
      </c>
      <c r="K100" s="158" t="str">
        <f t="shared" ca="1" si="20"/>
        <v/>
      </c>
      <c r="L100" s="254"/>
      <c r="M100" s="254"/>
      <c r="N100" s="255"/>
      <c r="O100" s="256"/>
      <c r="P100" s="256"/>
      <c r="Q100" s="256"/>
      <c r="R100" s="256"/>
      <c r="S100" s="210" t="str">
        <f t="shared" ca="1" si="21"/>
        <v/>
      </c>
      <c r="T100" s="210" t="str">
        <f t="shared" ca="1" si="22"/>
        <v/>
      </c>
      <c r="U100" s="211" t="str">
        <f t="shared" ca="1" si="23"/>
        <v/>
      </c>
      <c r="W100" s="171">
        <f t="shared" si="24"/>
        <v>0</v>
      </c>
      <c r="X100" s="171">
        <f t="shared" si="25"/>
        <v>0</v>
      </c>
      <c r="Y100" s="171">
        <f t="shared" si="26"/>
        <v>0</v>
      </c>
    </row>
    <row r="101" spans="1:25">
      <c r="A101" s="5" t="str">
        <f t="shared" ca="1" si="15"/>
        <v/>
      </c>
      <c r="B101" s="5" t="str">
        <f t="shared" ca="1" si="16"/>
        <v/>
      </c>
      <c r="C101" s="5" t="str">
        <f t="shared" ca="1" si="17"/>
        <v/>
      </c>
      <c r="D101" s="6" t="str">
        <f ca="1">IF($D100="","",IF(COUNTIF($D$11:D100,"&gt;0")=$G$10,"",IF($D100=0,$D100+1,IF($G100&lt;$H100,$D100+1,0))))</f>
        <v/>
      </c>
      <c r="E101" s="235" t="str">
        <f ca="1">IF(D101="","",INDEX('1.1 AIZ-IVZ'!$B$109:$B$228,MATCH($C101,'1.1 AIZ-IVZ'!$Y$109:$Y$1097,0)))</f>
        <v/>
      </c>
      <c r="F101" s="213" t="str" cm="1">
        <f t="array" aca="1" ref="F101" ca="1">IF(D101="","",IF(D101=0,INDEX('1.1 AIZ-IVZ'!$B$109:$C$1097,MATCH($E101,'1.1 AIZ-IVZ'!$B$109:$B$1097,0),2),INDEX(INDIRECT("'"&amp;E101&amp;"'!$F$12:$F$512"),SMALL(IF((INDIRECT("'"&amp;E101&amp;"'!$J$12:$J$512")="EW")*(INDIRECT("'"&amp;E101&amp;"'!$N$12:$N$512")="IAE"),ROW($1:$500)),'2.5 PZS-EWI'!G101))))</f>
        <v/>
      </c>
      <c r="G101" s="236" t="str">
        <f ca="1">IF($D101="","",IF($D101=0,INDEX('1.1 AIZ-IVZ'!$X$109:$X$1097,MATCH($C101,'1.1 AIZ-IVZ'!$Y$109:$Y$1097,0),1),$D101))</f>
        <v/>
      </c>
      <c r="H101" s="235" t="str">
        <f ca="1">IF($D101="","",IF($D101=0,INDEX('1.1 AIZ-IVZ'!$X$109:$X$1097,MATCH($C101,'1.1 AIZ-IVZ'!$Y$109:$Y$1097,0),1),H100))</f>
        <v/>
      </c>
      <c r="I101" s="158" t="str">
        <f t="shared" ca="1" si="18"/>
        <v/>
      </c>
      <c r="J101" s="158" t="str">
        <f t="shared" ca="1" si="19"/>
        <v/>
      </c>
      <c r="K101" s="158" t="str">
        <f t="shared" ca="1" si="20"/>
        <v/>
      </c>
      <c r="L101" s="254"/>
      <c r="M101" s="254"/>
      <c r="N101" s="255"/>
      <c r="O101" s="256"/>
      <c r="P101" s="256"/>
      <c r="Q101" s="256"/>
      <c r="R101" s="256"/>
      <c r="S101" s="210" t="str">
        <f t="shared" ca="1" si="21"/>
        <v/>
      </c>
      <c r="T101" s="210" t="str">
        <f t="shared" ca="1" si="22"/>
        <v/>
      </c>
      <c r="U101" s="211" t="str">
        <f t="shared" ca="1" si="23"/>
        <v/>
      </c>
      <c r="W101" s="171">
        <f t="shared" si="24"/>
        <v>0</v>
      </c>
      <c r="X101" s="171">
        <f t="shared" si="25"/>
        <v>0</v>
      </c>
      <c r="Y101" s="171">
        <f t="shared" si="26"/>
        <v>0</v>
      </c>
    </row>
    <row r="102" spans="1:25">
      <c r="A102" s="5" t="str">
        <f t="shared" ca="1" si="15"/>
        <v/>
      </c>
      <c r="B102" s="5" t="str">
        <f t="shared" ca="1" si="16"/>
        <v/>
      </c>
      <c r="C102" s="5" t="str">
        <f t="shared" ca="1" si="17"/>
        <v/>
      </c>
      <c r="D102" s="6" t="str">
        <f ca="1">IF($D101="","",IF(COUNTIF($D$11:D101,"&gt;0")=$G$10,"",IF($D101=0,$D101+1,IF($G101&lt;$H101,$D101+1,0))))</f>
        <v/>
      </c>
      <c r="E102" s="235" t="str">
        <f ca="1">IF(D102="","",INDEX('1.1 AIZ-IVZ'!$B$109:$B$228,MATCH($C102,'1.1 AIZ-IVZ'!$Y$109:$Y$1097,0)))</f>
        <v/>
      </c>
      <c r="F102" s="213" t="str" cm="1">
        <f t="array" aca="1" ref="F102" ca="1">IF(D102="","",IF(D102=0,INDEX('1.1 AIZ-IVZ'!$B$109:$C$1097,MATCH($E102,'1.1 AIZ-IVZ'!$B$109:$B$1097,0),2),INDEX(INDIRECT("'"&amp;E102&amp;"'!$F$12:$F$512"),SMALL(IF((INDIRECT("'"&amp;E102&amp;"'!$J$12:$J$512")="EW")*(INDIRECT("'"&amp;E102&amp;"'!$N$12:$N$512")="IAE"),ROW($1:$500)),'2.5 PZS-EWI'!G102))))</f>
        <v/>
      </c>
      <c r="G102" s="236" t="str">
        <f ca="1">IF($D102="","",IF($D102=0,INDEX('1.1 AIZ-IVZ'!$X$109:$X$1097,MATCH($C102,'1.1 AIZ-IVZ'!$Y$109:$Y$1097,0),1),$D102))</f>
        <v/>
      </c>
      <c r="H102" s="235" t="str">
        <f ca="1">IF($D102="","",IF($D102=0,INDEX('1.1 AIZ-IVZ'!$X$109:$X$1097,MATCH($C102,'1.1 AIZ-IVZ'!$Y$109:$Y$1097,0),1),H101))</f>
        <v/>
      </c>
      <c r="I102" s="158" t="str">
        <f t="shared" ca="1" si="18"/>
        <v/>
      </c>
      <c r="J102" s="158" t="str">
        <f t="shared" ca="1" si="19"/>
        <v/>
      </c>
      <c r="K102" s="158" t="str">
        <f t="shared" ca="1" si="20"/>
        <v/>
      </c>
      <c r="L102" s="254"/>
      <c r="M102" s="254"/>
      <c r="N102" s="255"/>
      <c r="O102" s="256"/>
      <c r="P102" s="256"/>
      <c r="Q102" s="256"/>
      <c r="R102" s="256"/>
      <c r="S102" s="210" t="str">
        <f t="shared" ca="1" si="21"/>
        <v/>
      </c>
      <c r="T102" s="210" t="str">
        <f t="shared" ca="1" si="22"/>
        <v/>
      </c>
      <c r="U102" s="211" t="str">
        <f t="shared" ca="1" si="23"/>
        <v/>
      </c>
      <c r="W102" s="171">
        <f t="shared" si="24"/>
        <v>0</v>
      </c>
      <c r="X102" s="171">
        <f t="shared" si="25"/>
        <v>0</v>
      </c>
      <c r="Y102" s="171">
        <f t="shared" si="26"/>
        <v>0</v>
      </c>
    </row>
    <row r="103" spans="1:25">
      <c r="A103" s="5" t="str">
        <f t="shared" ca="1" si="15"/>
        <v/>
      </c>
      <c r="B103" s="5" t="str">
        <f t="shared" ca="1" si="16"/>
        <v/>
      </c>
      <c r="C103" s="5" t="str">
        <f t="shared" ca="1" si="17"/>
        <v/>
      </c>
      <c r="D103" s="6" t="str">
        <f ca="1">IF($D102="","",IF(COUNTIF($D$11:D102,"&gt;0")=$G$10,"",IF($D102=0,$D102+1,IF($G102&lt;$H102,$D102+1,0))))</f>
        <v/>
      </c>
      <c r="E103" s="235" t="str">
        <f ca="1">IF(D103="","",INDEX('1.1 AIZ-IVZ'!$B$109:$B$228,MATCH($C103,'1.1 AIZ-IVZ'!$Y$109:$Y$1097,0)))</f>
        <v/>
      </c>
      <c r="F103" s="213" t="str" cm="1">
        <f t="array" aca="1" ref="F103" ca="1">IF(D103="","",IF(D103=0,INDEX('1.1 AIZ-IVZ'!$B$109:$C$1097,MATCH($E103,'1.1 AIZ-IVZ'!$B$109:$B$1097,0),2),INDEX(INDIRECT("'"&amp;E103&amp;"'!$F$12:$F$512"),SMALL(IF((INDIRECT("'"&amp;E103&amp;"'!$J$12:$J$512")="EW")*(INDIRECT("'"&amp;E103&amp;"'!$N$12:$N$512")="IAE"),ROW($1:$500)),'2.5 PZS-EWI'!G103))))</f>
        <v/>
      </c>
      <c r="G103" s="236" t="str">
        <f ca="1">IF($D103="","",IF($D103=0,INDEX('1.1 AIZ-IVZ'!$X$109:$X$1097,MATCH($C103,'1.1 AIZ-IVZ'!$Y$109:$Y$1097,0),1),$D103))</f>
        <v/>
      </c>
      <c r="H103" s="235" t="str">
        <f ca="1">IF($D103="","",IF($D103=0,INDEX('1.1 AIZ-IVZ'!$X$109:$X$1097,MATCH($C103,'1.1 AIZ-IVZ'!$Y$109:$Y$1097,0),1),H102))</f>
        <v/>
      </c>
      <c r="I103" s="158" t="str">
        <f t="shared" ca="1" si="18"/>
        <v/>
      </c>
      <c r="J103" s="158" t="str">
        <f t="shared" ca="1" si="19"/>
        <v/>
      </c>
      <c r="K103" s="158" t="str">
        <f t="shared" ca="1" si="20"/>
        <v/>
      </c>
      <c r="L103" s="254"/>
      <c r="M103" s="254"/>
      <c r="N103" s="255"/>
      <c r="O103" s="256"/>
      <c r="P103" s="256"/>
      <c r="Q103" s="256"/>
      <c r="R103" s="256"/>
      <c r="S103" s="210" t="str">
        <f t="shared" ca="1" si="21"/>
        <v/>
      </c>
      <c r="T103" s="210" t="str">
        <f t="shared" ca="1" si="22"/>
        <v/>
      </c>
      <c r="U103" s="211" t="str">
        <f t="shared" ca="1" si="23"/>
        <v/>
      </c>
      <c r="W103" s="171">
        <f t="shared" si="24"/>
        <v>0</v>
      </c>
      <c r="X103" s="171">
        <f t="shared" si="25"/>
        <v>0</v>
      </c>
      <c r="Y103" s="171">
        <f t="shared" si="26"/>
        <v>0</v>
      </c>
    </row>
    <row r="104" spans="1:25">
      <c r="A104" s="5" t="str">
        <f t="shared" ca="1" si="15"/>
        <v/>
      </c>
      <c r="B104" s="5" t="str">
        <f t="shared" ca="1" si="16"/>
        <v/>
      </c>
      <c r="C104" s="5" t="str">
        <f t="shared" ca="1" si="17"/>
        <v/>
      </c>
      <c r="D104" s="6" t="str">
        <f ca="1">IF($D103="","",IF(COUNTIF($D$11:D103,"&gt;0")=$G$10,"",IF($D103=0,$D103+1,IF($G103&lt;$H103,$D103+1,0))))</f>
        <v/>
      </c>
      <c r="E104" s="235" t="str">
        <f ca="1">IF(D104="","",INDEX('1.1 AIZ-IVZ'!$B$109:$B$228,MATCH($C104,'1.1 AIZ-IVZ'!$Y$109:$Y$1097,0)))</f>
        <v/>
      </c>
      <c r="F104" s="213" t="str" cm="1">
        <f t="array" aca="1" ref="F104" ca="1">IF(D104="","",IF(D104=0,INDEX('1.1 AIZ-IVZ'!$B$109:$C$1097,MATCH($E104,'1.1 AIZ-IVZ'!$B$109:$B$1097,0),2),INDEX(INDIRECT("'"&amp;E104&amp;"'!$F$12:$F$512"),SMALL(IF((INDIRECT("'"&amp;E104&amp;"'!$J$12:$J$512")="EW")*(INDIRECT("'"&amp;E104&amp;"'!$N$12:$N$512")="IAE"),ROW($1:$500)),'2.5 PZS-EWI'!G104))))</f>
        <v/>
      </c>
      <c r="G104" s="236" t="str">
        <f ca="1">IF($D104="","",IF($D104=0,INDEX('1.1 AIZ-IVZ'!$X$109:$X$1097,MATCH($C104,'1.1 AIZ-IVZ'!$Y$109:$Y$1097,0),1),$D104))</f>
        <v/>
      </c>
      <c r="H104" s="235" t="str">
        <f ca="1">IF($D104="","",IF($D104=0,INDEX('1.1 AIZ-IVZ'!$X$109:$X$1097,MATCH($C104,'1.1 AIZ-IVZ'!$Y$109:$Y$1097,0),1),H103))</f>
        <v/>
      </c>
      <c r="I104" s="158" t="str">
        <f t="shared" ca="1" si="18"/>
        <v/>
      </c>
      <c r="J104" s="158" t="str">
        <f t="shared" ca="1" si="19"/>
        <v/>
      </c>
      <c r="K104" s="158" t="str">
        <f t="shared" ca="1" si="20"/>
        <v/>
      </c>
      <c r="L104" s="254"/>
      <c r="M104" s="254"/>
      <c r="N104" s="255"/>
      <c r="O104" s="256"/>
      <c r="P104" s="256"/>
      <c r="Q104" s="256"/>
      <c r="R104" s="256"/>
      <c r="S104" s="210" t="str">
        <f t="shared" ca="1" si="21"/>
        <v/>
      </c>
      <c r="T104" s="210" t="str">
        <f t="shared" ca="1" si="22"/>
        <v/>
      </c>
      <c r="U104" s="211" t="str">
        <f t="shared" ca="1" si="23"/>
        <v/>
      </c>
      <c r="W104" s="171">
        <f t="shared" si="24"/>
        <v>0</v>
      </c>
      <c r="X104" s="171">
        <f t="shared" si="25"/>
        <v>0</v>
      </c>
      <c r="Y104" s="171">
        <f t="shared" si="26"/>
        <v>0</v>
      </c>
    </row>
    <row r="105" spans="1:25">
      <c r="A105" s="5" t="str">
        <f t="shared" ca="1" si="15"/>
        <v/>
      </c>
      <c r="B105" s="5" t="str">
        <f t="shared" ca="1" si="16"/>
        <v/>
      </c>
      <c r="C105" s="5" t="str">
        <f t="shared" ca="1" si="17"/>
        <v/>
      </c>
      <c r="D105" s="6" t="str">
        <f ca="1">IF($D104="","",IF(COUNTIF($D$11:D104,"&gt;0")=$G$10,"",IF($D104=0,$D104+1,IF($G104&lt;$H104,$D104+1,0))))</f>
        <v/>
      </c>
      <c r="E105" s="235" t="str">
        <f ca="1">IF(D105="","",INDEX('1.1 AIZ-IVZ'!$B$109:$B$228,MATCH($C105,'1.1 AIZ-IVZ'!$Y$109:$Y$1097,0)))</f>
        <v/>
      </c>
      <c r="F105" s="213" t="str" cm="1">
        <f t="array" aca="1" ref="F105" ca="1">IF(D105="","",IF(D105=0,INDEX('1.1 AIZ-IVZ'!$B$109:$C$1097,MATCH($E105,'1.1 AIZ-IVZ'!$B$109:$B$1097,0),2),INDEX(INDIRECT("'"&amp;E105&amp;"'!$F$12:$F$512"),SMALL(IF((INDIRECT("'"&amp;E105&amp;"'!$J$12:$J$512")="EW")*(INDIRECT("'"&amp;E105&amp;"'!$N$12:$N$512")="IAE"),ROW($1:$500)),'2.5 PZS-EWI'!G105))))</f>
        <v/>
      </c>
      <c r="G105" s="236" t="str">
        <f ca="1">IF($D105="","",IF($D105=0,INDEX('1.1 AIZ-IVZ'!$X$109:$X$1097,MATCH($C105,'1.1 AIZ-IVZ'!$Y$109:$Y$1097,0),1),$D105))</f>
        <v/>
      </c>
      <c r="H105" s="235" t="str">
        <f ca="1">IF($D105="","",IF($D105=0,INDEX('1.1 AIZ-IVZ'!$X$109:$X$1097,MATCH($C105,'1.1 AIZ-IVZ'!$Y$109:$Y$1097,0),1),H104))</f>
        <v/>
      </c>
      <c r="I105" s="158" t="str">
        <f t="shared" ca="1" si="18"/>
        <v/>
      </c>
      <c r="J105" s="158" t="str">
        <f t="shared" ca="1" si="19"/>
        <v/>
      </c>
      <c r="K105" s="158" t="str">
        <f t="shared" ca="1" si="20"/>
        <v/>
      </c>
      <c r="L105" s="254"/>
      <c r="M105" s="254"/>
      <c r="N105" s="255"/>
      <c r="O105" s="256"/>
      <c r="P105" s="256"/>
      <c r="Q105" s="256"/>
      <c r="R105" s="256"/>
      <c r="S105" s="210" t="str">
        <f t="shared" ca="1" si="21"/>
        <v/>
      </c>
      <c r="T105" s="210" t="str">
        <f t="shared" ca="1" si="22"/>
        <v/>
      </c>
      <c r="U105" s="211" t="str">
        <f t="shared" ca="1" si="23"/>
        <v/>
      </c>
      <c r="W105" s="171">
        <f t="shared" si="24"/>
        <v>0</v>
      </c>
      <c r="X105" s="171">
        <f t="shared" si="25"/>
        <v>0</v>
      </c>
      <c r="Y105" s="171">
        <f t="shared" si="26"/>
        <v>0</v>
      </c>
    </row>
    <row r="106" spans="1:25">
      <c r="A106" s="5" t="str">
        <f t="shared" ca="1" si="15"/>
        <v/>
      </c>
      <c r="B106" s="5" t="str">
        <f t="shared" ca="1" si="16"/>
        <v/>
      </c>
      <c r="C106" s="5" t="str">
        <f t="shared" ca="1" si="17"/>
        <v/>
      </c>
      <c r="D106" s="6" t="str">
        <f ca="1">IF($D105="","",IF(COUNTIF($D$11:D105,"&gt;0")=$G$10,"",IF($D105=0,$D105+1,IF($G105&lt;$H105,$D105+1,0))))</f>
        <v/>
      </c>
      <c r="E106" s="235" t="str">
        <f ca="1">IF(D106="","",INDEX('1.1 AIZ-IVZ'!$B$109:$B$228,MATCH($C106,'1.1 AIZ-IVZ'!$Y$109:$Y$1097,0)))</f>
        <v/>
      </c>
      <c r="F106" s="213" t="str" cm="1">
        <f t="array" aca="1" ref="F106" ca="1">IF(D106="","",IF(D106=0,INDEX('1.1 AIZ-IVZ'!$B$109:$C$1097,MATCH($E106,'1.1 AIZ-IVZ'!$B$109:$B$1097,0),2),INDEX(INDIRECT("'"&amp;E106&amp;"'!$F$12:$F$512"),SMALL(IF((INDIRECT("'"&amp;E106&amp;"'!$J$12:$J$512")="EW")*(INDIRECT("'"&amp;E106&amp;"'!$N$12:$N$512")="IAE"),ROW($1:$500)),'2.5 PZS-EWI'!G106))))</f>
        <v/>
      </c>
      <c r="G106" s="236" t="str">
        <f ca="1">IF($D106="","",IF($D106=0,INDEX('1.1 AIZ-IVZ'!$X$109:$X$1097,MATCH($C106,'1.1 AIZ-IVZ'!$Y$109:$Y$1097,0),1),$D106))</f>
        <v/>
      </c>
      <c r="H106" s="235" t="str">
        <f ca="1">IF($D106="","",IF($D106=0,INDEX('1.1 AIZ-IVZ'!$X$109:$X$1097,MATCH($C106,'1.1 AIZ-IVZ'!$Y$109:$Y$1097,0),1),H105))</f>
        <v/>
      </c>
      <c r="I106" s="158" t="str">
        <f t="shared" ca="1" si="18"/>
        <v/>
      </c>
      <c r="J106" s="158" t="str">
        <f t="shared" ca="1" si="19"/>
        <v/>
      </c>
      <c r="K106" s="158" t="str">
        <f t="shared" ca="1" si="20"/>
        <v/>
      </c>
      <c r="L106" s="254"/>
      <c r="M106" s="254"/>
      <c r="N106" s="255"/>
      <c r="O106" s="256"/>
      <c r="P106" s="256"/>
      <c r="Q106" s="256"/>
      <c r="R106" s="256"/>
      <c r="S106" s="210" t="str">
        <f t="shared" ca="1" si="21"/>
        <v/>
      </c>
      <c r="T106" s="210" t="str">
        <f t="shared" ca="1" si="22"/>
        <v/>
      </c>
      <c r="U106" s="211" t="str">
        <f t="shared" ca="1" si="23"/>
        <v/>
      </c>
      <c r="W106" s="171">
        <f t="shared" si="24"/>
        <v>0</v>
      </c>
      <c r="X106" s="171">
        <f t="shared" si="25"/>
        <v>0</v>
      </c>
      <c r="Y106" s="171">
        <f t="shared" si="26"/>
        <v>0</v>
      </c>
    </row>
    <row r="107" spans="1:25">
      <c r="A107" s="5" t="str">
        <f t="shared" ca="1" si="15"/>
        <v/>
      </c>
      <c r="B107" s="5" t="str">
        <f t="shared" ca="1" si="16"/>
        <v/>
      </c>
      <c r="C107" s="5" t="str">
        <f t="shared" ca="1" si="17"/>
        <v/>
      </c>
      <c r="D107" s="6" t="str">
        <f ca="1">IF($D106="","",IF(COUNTIF($D$11:D106,"&gt;0")=$G$10,"",IF($D106=0,$D106+1,IF($G106&lt;$H106,$D106+1,0))))</f>
        <v/>
      </c>
      <c r="E107" s="235" t="str">
        <f ca="1">IF(D107="","",INDEX('1.1 AIZ-IVZ'!$B$109:$B$228,MATCH($C107,'1.1 AIZ-IVZ'!$Y$109:$Y$1097,0)))</f>
        <v/>
      </c>
      <c r="F107" s="213" t="str" cm="1">
        <f t="array" aca="1" ref="F107" ca="1">IF(D107="","",IF(D107=0,INDEX('1.1 AIZ-IVZ'!$B$109:$C$1097,MATCH($E107,'1.1 AIZ-IVZ'!$B$109:$B$1097,0),2),INDEX(INDIRECT("'"&amp;E107&amp;"'!$F$12:$F$512"),SMALL(IF((INDIRECT("'"&amp;E107&amp;"'!$J$12:$J$512")="EW")*(INDIRECT("'"&amp;E107&amp;"'!$N$12:$N$512")="IAE"),ROW($1:$500)),'2.5 PZS-EWI'!G107))))</f>
        <v/>
      </c>
      <c r="G107" s="236" t="str">
        <f ca="1">IF($D107="","",IF($D107=0,INDEX('1.1 AIZ-IVZ'!$X$109:$X$1097,MATCH($C107,'1.1 AIZ-IVZ'!$Y$109:$Y$1097,0),1),$D107))</f>
        <v/>
      </c>
      <c r="H107" s="235" t="str">
        <f ca="1">IF($D107="","",IF($D107=0,INDEX('1.1 AIZ-IVZ'!$X$109:$X$1097,MATCH($C107,'1.1 AIZ-IVZ'!$Y$109:$Y$1097,0),1),H106))</f>
        <v/>
      </c>
      <c r="I107" s="158" t="str">
        <f t="shared" ca="1" si="18"/>
        <v/>
      </c>
      <c r="J107" s="158" t="str">
        <f t="shared" ca="1" si="19"/>
        <v/>
      </c>
      <c r="K107" s="158" t="str">
        <f t="shared" ca="1" si="20"/>
        <v/>
      </c>
      <c r="L107" s="254"/>
      <c r="M107" s="254"/>
      <c r="N107" s="255"/>
      <c r="O107" s="256"/>
      <c r="P107" s="256"/>
      <c r="Q107" s="256"/>
      <c r="R107" s="256"/>
      <c r="S107" s="210" t="str">
        <f t="shared" ca="1" si="21"/>
        <v/>
      </c>
      <c r="T107" s="210" t="str">
        <f t="shared" ca="1" si="22"/>
        <v/>
      </c>
      <c r="U107" s="211" t="str">
        <f t="shared" ca="1" si="23"/>
        <v/>
      </c>
      <c r="W107" s="171">
        <f t="shared" si="24"/>
        <v>0</v>
      </c>
      <c r="X107" s="171">
        <f t="shared" si="25"/>
        <v>0</v>
      </c>
      <c r="Y107" s="171">
        <f t="shared" si="26"/>
        <v>0</v>
      </c>
    </row>
    <row r="108" spans="1:25">
      <c r="A108" s="5" t="str">
        <f t="shared" ca="1" si="15"/>
        <v/>
      </c>
      <c r="B108" s="5" t="str">
        <f t="shared" ca="1" si="16"/>
        <v/>
      </c>
      <c r="C108" s="5" t="str">
        <f t="shared" ca="1" si="17"/>
        <v/>
      </c>
      <c r="D108" s="6" t="str">
        <f ca="1">IF($D107="","",IF(COUNTIF($D$11:D107,"&gt;0")=$G$10,"",IF($D107=0,$D107+1,IF($G107&lt;$H107,$D107+1,0))))</f>
        <v/>
      </c>
      <c r="E108" s="235" t="str">
        <f ca="1">IF(D108="","",INDEX('1.1 AIZ-IVZ'!$B$109:$B$228,MATCH($C108,'1.1 AIZ-IVZ'!$Y$109:$Y$1097,0)))</f>
        <v/>
      </c>
      <c r="F108" s="213" t="str" cm="1">
        <f t="array" aca="1" ref="F108" ca="1">IF(D108="","",IF(D108=0,INDEX('1.1 AIZ-IVZ'!$B$109:$C$1097,MATCH($E108,'1.1 AIZ-IVZ'!$B$109:$B$1097,0),2),INDEX(INDIRECT("'"&amp;E108&amp;"'!$F$12:$F$512"),SMALL(IF((INDIRECT("'"&amp;E108&amp;"'!$J$12:$J$512")="EW")*(INDIRECT("'"&amp;E108&amp;"'!$N$12:$N$512")="IAE"),ROW($1:$500)),'2.5 PZS-EWI'!G108))))</f>
        <v/>
      </c>
      <c r="G108" s="236" t="str">
        <f ca="1">IF($D108="","",IF($D108=0,INDEX('1.1 AIZ-IVZ'!$X$109:$X$1097,MATCH($C108,'1.1 AIZ-IVZ'!$Y$109:$Y$1097,0),1),$D108))</f>
        <v/>
      </c>
      <c r="H108" s="235" t="str">
        <f ca="1">IF($D108="","",IF($D108=0,INDEX('1.1 AIZ-IVZ'!$X$109:$X$1097,MATCH($C108,'1.1 AIZ-IVZ'!$Y$109:$Y$1097,0),1),H107))</f>
        <v/>
      </c>
      <c r="I108" s="158" t="str">
        <f t="shared" ca="1" si="18"/>
        <v/>
      </c>
      <c r="J108" s="158" t="str">
        <f t="shared" ca="1" si="19"/>
        <v/>
      </c>
      <c r="K108" s="158" t="str">
        <f t="shared" ca="1" si="20"/>
        <v/>
      </c>
      <c r="L108" s="254"/>
      <c r="M108" s="254"/>
      <c r="N108" s="255"/>
      <c r="O108" s="256"/>
      <c r="P108" s="256"/>
      <c r="Q108" s="256"/>
      <c r="R108" s="256"/>
      <c r="S108" s="210" t="str">
        <f t="shared" ca="1" si="21"/>
        <v/>
      </c>
      <c r="T108" s="210" t="str">
        <f t="shared" ca="1" si="22"/>
        <v/>
      </c>
      <c r="U108" s="211" t="str">
        <f t="shared" ca="1" si="23"/>
        <v/>
      </c>
      <c r="W108" s="171">
        <f t="shared" si="24"/>
        <v>0</v>
      </c>
      <c r="X108" s="171">
        <f t="shared" si="25"/>
        <v>0</v>
      </c>
      <c r="Y108" s="171">
        <f t="shared" si="26"/>
        <v>0</v>
      </c>
    </row>
    <row r="109" spans="1:25">
      <c r="A109" s="5" t="str">
        <f t="shared" ca="1" si="15"/>
        <v/>
      </c>
      <c r="B109" s="5" t="str">
        <f t="shared" ca="1" si="16"/>
        <v/>
      </c>
      <c r="C109" s="5" t="str">
        <f t="shared" ca="1" si="17"/>
        <v/>
      </c>
      <c r="D109" s="6" t="str">
        <f ca="1">IF($D108="","",IF(COUNTIF($D$11:D108,"&gt;0")=$G$10,"",IF($D108=0,$D108+1,IF($G108&lt;$H108,$D108+1,0))))</f>
        <v/>
      </c>
      <c r="E109" s="235" t="str">
        <f ca="1">IF(D109="","",INDEX('1.1 AIZ-IVZ'!$B$109:$B$228,MATCH($C109,'1.1 AIZ-IVZ'!$Y$109:$Y$1097,0)))</f>
        <v/>
      </c>
      <c r="F109" s="213" t="str" cm="1">
        <f t="array" aca="1" ref="F109" ca="1">IF(D109="","",IF(D109=0,INDEX('1.1 AIZ-IVZ'!$B$109:$C$1097,MATCH($E109,'1.1 AIZ-IVZ'!$B$109:$B$1097,0),2),INDEX(INDIRECT("'"&amp;E109&amp;"'!$F$12:$F$512"),SMALL(IF((INDIRECT("'"&amp;E109&amp;"'!$J$12:$J$512")="EW")*(INDIRECT("'"&amp;E109&amp;"'!$N$12:$N$512")="IAE"),ROW($1:$500)),'2.5 PZS-EWI'!G109))))</f>
        <v/>
      </c>
      <c r="G109" s="236" t="str">
        <f ca="1">IF($D109="","",IF($D109=0,INDEX('1.1 AIZ-IVZ'!$X$109:$X$1097,MATCH($C109,'1.1 AIZ-IVZ'!$Y$109:$Y$1097,0),1),$D109))</f>
        <v/>
      </c>
      <c r="H109" s="235" t="str">
        <f ca="1">IF($D109="","",IF($D109=0,INDEX('1.1 AIZ-IVZ'!$X$109:$X$1097,MATCH($C109,'1.1 AIZ-IVZ'!$Y$109:$Y$1097,0),1),H108))</f>
        <v/>
      </c>
      <c r="I109" s="158" t="str">
        <f t="shared" ca="1" si="18"/>
        <v/>
      </c>
      <c r="J109" s="158" t="str">
        <f t="shared" ca="1" si="19"/>
        <v/>
      </c>
      <c r="K109" s="158" t="str">
        <f t="shared" ca="1" si="20"/>
        <v/>
      </c>
      <c r="L109" s="254"/>
      <c r="M109" s="254"/>
      <c r="N109" s="255"/>
      <c r="O109" s="256"/>
      <c r="P109" s="256"/>
      <c r="Q109" s="256"/>
      <c r="R109" s="256"/>
      <c r="S109" s="210" t="str">
        <f t="shared" ca="1" si="21"/>
        <v/>
      </c>
      <c r="T109" s="210" t="str">
        <f t="shared" ca="1" si="22"/>
        <v/>
      </c>
      <c r="U109" s="211" t="str">
        <f t="shared" ca="1" si="23"/>
        <v/>
      </c>
      <c r="W109" s="171">
        <f t="shared" si="24"/>
        <v>0</v>
      </c>
      <c r="X109" s="171">
        <f t="shared" si="25"/>
        <v>0</v>
      </c>
      <c r="Y109" s="171">
        <f t="shared" si="26"/>
        <v>0</v>
      </c>
    </row>
    <row r="110" spans="1:25">
      <c r="A110" s="5" t="str">
        <f t="shared" ca="1" si="15"/>
        <v/>
      </c>
      <c r="B110" s="5" t="str">
        <f t="shared" ca="1" si="16"/>
        <v/>
      </c>
      <c r="C110" s="5" t="str">
        <f t="shared" ca="1" si="17"/>
        <v/>
      </c>
      <c r="D110" s="6" t="str">
        <f ca="1">IF($D109="","",IF(COUNTIF($D$11:D109,"&gt;0")=$G$10,"",IF($D109=0,$D109+1,IF($G109&lt;$H109,$D109+1,0))))</f>
        <v/>
      </c>
      <c r="E110" s="235" t="str">
        <f ca="1">IF(D110="","",INDEX('1.1 AIZ-IVZ'!$B$109:$B$228,MATCH($C110,'1.1 AIZ-IVZ'!$Y$109:$Y$1097,0)))</f>
        <v/>
      </c>
      <c r="F110" s="213" t="str" cm="1">
        <f t="array" aca="1" ref="F110" ca="1">IF(D110="","",IF(D110=0,INDEX('1.1 AIZ-IVZ'!$B$109:$C$1097,MATCH($E110,'1.1 AIZ-IVZ'!$B$109:$B$1097,0),2),INDEX(INDIRECT("'"&amp;E110&amp;"'!$F$12:$F$512"),SMALL(IF((INDIRECT("'"&amp;E110&amp;"'!$J$12:$J$512")="EW")*(INDIRECT("'"&amp;E110&amp;"'!$N$12:$N$512")="IAE"),ROW($1:$500)),'2.5 PZS-EWI'!G110))))</f>
        <v/>
      </c>
      <c r="G110" s="236" t="str">
        <f ca="1">IF($D110="","",IF($D110=0,INDEX('1.1 AIZ-IVZ'!$X$109:$X$1097,MATCH($C110,'1.1 AIZ-IVZ'!$Y$109:$Y$1097,0),1),$D110))</f>
        <v/>
      </c>
      <c r="H110" s="235" t="str">
        <f ca="1">IF($D110="","",IF($D110=0,INDEX('1.1 AIZ-IVZ'!$X$109:$X$1097,MATCH($C110,'1.1 AIZ-IVZ'!$Y$109:$Y$1097,0),1),H109))</f>
        <v/>
      </c>
      <c r="I110" s="158" t="str">
        <f t="shared" ca="1" si="18"/>
        <v/>
      </c>
      <c r="J110" s="158" t="str">
        <f t="shared" ca="1" si="19"/>
        <v/>
      </c>
      <c r="K110" s="158" t="str">
        <f t="shared" ca="1" si="20"/>
        <v/>
      </c>
      <c r="L110" s="254"/>
      <c r="M110" s="254"/>
      <c r="N110" s="255"/>
      <c r="O110" s="256"/>
      <c r="P110" s="256"/>
      <c r="Q110" s="256"/>
      <c r="R110" s="256"/>
      <c r="S110" s="210" t="str">
        <f t="shared" ca="1" si="21"/>
        <v/>
      </c>
      <c r="T110" s="210" t="str">
        <f t="shared" ca="1" si="22"/>
        <v/>
      </c>
      <c r="U110" s="211" t="str">
        <f t="shared" ca="1" si="23"/>
        <v/>
      </c>
      <c r="W110" s="171">
        <f t="shared" si="24"/>
        <v>0</v>
      </c>
      <c r="X110" s="171">
        <f t="shared" si="25"/>
        <v>0</v>
      </c>
      <c r="Y110" s="171">
        <f t="shared" si="26"/>
        <v>0</v>
      </c>
    </row>
    <row r="111" spans="1:25">
      <c r="A111" s="5" t="str">
        <f t="shared" ca="1" si="15"/>
        <v/>
      </c>
      <c r="B111" s="5" t="str">
        <f t="shared" ca="1" si="16"/>
        <v/>
      </c>
      <c r="C111" s="5" t="str">
        <f t="shared" ca="1" si="17"/>
        <v/>
      </c>
      <c r="D111" s="6" t="str">
        <f ca="1">IF($D110="","",IF(COUNTIF($D$11:D110,"&gt;0")=$G$10,"",IF($D110=0,$D110+1,IF($G110&lt;$H110,$D110+1,0))))</f>
        <v/>
      </c>
      <c r="E111" s="235" t="str">
        <f ca="1">IF(D111="","",INDEX('1.1 AIZ-IVZ'!$B$109:$B$228,MATCH($C111,'1.1 AIZ-IVZ'!$Y$109:$Y$1097,0)))</f>
        <v/>
      </c>
      <c r="F111" s="213" t="str" cm="1">
        <f t="array" aca="1" ref="F111" ca="1">IF(D111="","",IF(D111=0,INDEX('1.1 AIZ-IVZ'!$B$109:$C$1097,MATCH($E111,'1.1 AIZ-IVZ'!$B$109:$B$1097,0),2),INDEX(INDIRECT("'"&amp;E111&amp;"'!$F$12:$F$512"),SMALL(IF((INDIRECT("'"&amp;E111&amp;"'!$J$12:$J$512")="EW")*(INDIRECT("'"&amp;E111&amp;"'!$N$12:$N$512")="IAE"),ROW($1:$500)),'2.5 PZS-EWI'!G111))))</f>
        <v/>
      </c>
      <c r="G111" s="236" t="str">
        <f ca="1">IF($D111="","",IF($D111=0,INDEX('1.1 AIZ-IVZ'!$X$109:$X$1097,MATCH($C111,'1.1 AIZ-IVZ'!$Y$109:$Y$1097,0),1),$D111))</f>
        <v/>
      </c>
      <c r="H111" s="235" t="str">
        <f ca="1">IF($D111="","",IF($D111=0,INDEX('1.1 AIZ-IVZ'!$X$109:$X$1097,MATCH($C111,'1.1 AIZ-IVZ'!$Y$109:$Y$1097,0),1),H110))</f>
        <v/>
      </c>
      <c r="I111" s="158" t="str">
        <f t="shared" ca="1" si="18"/>
        <v/>
      </c>
      <c r="J111" s="158" t="str">
        <f t="shared" ca="1" si="19"/>
        <v/>
      </c>
      <c r="K111" s="158" t="str">
        <f t="shared" ca="1" si="20"/>
        <v/>
      </c>
      <c r="L111" s="254"/>
      <c r="M111" s="254"/>
      <c r="N111" s="255"/>
      <c r="O111" s="256"/>
      <c r="P111" s="256"/>
      <c r="Q111" s="256"/>
      <c r="R111" s="256"/>
      <c r="S111" s="210" t="str">
        <f t="shared" ca="1" si="21"/>
        <v/>
      </c>
      <c r="T111" s="210" t="str">
        <f t="shared" ca="1" si="22"/>
        <v/>
      </c>
      <c r="U111" s="211" t="str">
        <f t="shared" ca="1" si="23"/>
        <v/>
      </c>
      <c r="W111" s="171">
        <f t="shared" si="24"/>
        <v>0</v>
      </c>
      <c r="X111" s="171">
        <f t="shared" si="25"/>
        <v>0</v>
      </c>
      <c r="Y111" s="171">
        <f t="shared" si="26"/>
        <v>0</v>
      </c>
    </row>
    <row r="112" spans="1:25">
      <c r="A112" s="5" t="str">
        <f t="shared" ca="1" si="15"/>
        <v/>
      </c>
      <c r="B112" s="5" t="str">
        <f t="shared" ca="1" si="16"/>
        <v/>
      </c>
      <c r="C112" s="5" t="str">
        <f t="shared" ca="1" si="17"/>
        <v/>
      </c>
      <c r="D112" s="6" t="str">
        <f ca="1">IF($D111="","",IF(COUNTIF($D$11:D111,"&gt;0")=$G$10,"",IF($D111=0,$D111+1,IF($G111&lt;$H111,$D111+1,0))))</f>
        <v/>
      </c>
      <c r="E112" s="235" t="str">
        <f ca="1">IF(D112="","",INDEX('1.1 AIZ-IVZ'!$B$109:$B$228,MATCH($C112,'1.1 AIZ-IVZ'!$Y$109:$Y$1097,0)))</f>
        <v/>
      </c>
      <c r="F112" s="213" t="str" cm="1">
        <f t="array" aca="1" ref="F112" ca="1">IF(D112="","",IF(D112=0,INDEX('1.1 AIZ-IVZ'!$B$109:$C$1097,MATCH($E112,'1.1 AIZ-IVZ'!$B$109:$B$1097,0),2),INDEX(INDIRECT("'"&amp;E112&amp;"'!$F$12:$F$512"),SMALL(IF((INDIRECT("'"&amp;E112&amp;"'!$J$12:$J$512")="EW")*(INDIRECT("'"&amp;E112&amp;"'!$N$12:$N$512")="IAE"),ROW($1:$500)),'2.5 PZS-EWI'!G112))))</f>
        <v/>
      </c>
      <c r="G112" s="236" t="str">
        <f ca="1">IF($D112="","",IF($D112=0,INDEX('1.1 AIZ-IVZ'!$X$109:$X$1097,MATCH($C112,'1.1 AIZ-IVZ'!$Y$109:$Y$1097,0),1),$D112))</f>
        <v/>
      </c>
      <c r="H112" s="235" t="str">
        <f ca="1">IF($D112="","",IF($D112=0,INDEX('1.1 AIZ-IVZ'!$X$109:$X$1097,MATCH($C112,'1.1 AIZ-IVZ'!$Y$109:$Y$1097,0),1),H111))</f>
        <v/>
      </c>
      <c r="I112" s="158" t="str">
        <f t="shared" ca="1" si="18"/>
        <v/>
      </c>
      <c r="J112" s="158" t="str">
        <f t="shared" ca="1" si="19"/>
        <v/>
      </c>
      <c r="K112" s="158" t="str">
        <f t="shared" ca="1" si="20"/>
        <v/>
      </c>
      <c r="L112" s="254"/>
      <c r="M112" s="254"/>
      <c r="N112" s="255"/>
      <c r="O112" s="256"/>
      <c r="P112" s="256"/>
      <c r="Q112" s="256"/>
      <c r="R112" s="256"/>
      <c r="S112" s="210" t="str">
        <f t="shared" ca="1" si="21"/>
        <v/>
      </c>
      <c r="T112" s="210" t="str">
        <f t="shared" ca="1" si="22"/>
        <v/>
      </c>
      <c r="U112" s="211" t="str">
        <f t="shared" ca="1" si="23"/>
        <v/>
      </c>
      <c r="W112" s="171">
        <f t="shared" si="24"/>
        <v>0</v>
      </c>
      <c r="X112" s="171">
        <f t="shared" si="25"/>
        <v>0</v>
      </c>
      <c r="Y112" s="171">
        <f t="shared" si="26"/>
        <v>0</v>
      </c>
    </row>
    <row r="113" spans="1:25">
      <c r="A113" s="5" t="str">
        <f t="shared" ca="1" si="15"/>
        <v/>
      </c>
      <c r="B113" s="5" t="str">
        <f t="shared" ca="1" si="16"/>
        <v/>
      </c>
      <c r="C113" s="5" t="str">
        <f t="shared" ca="1" si="17"/>
        <v/>
      </c>
      <c r="D113" s="6" t="str">
        <f ca="1">IF($D112="","",IF(COUNTIF($D$11:D112,"&gt;0")=$G$10,"",IF($D112=0,$D112+1,IF($G112&lt;$H112,$D112+1,0))))</f>
        <v/>
      </c>
      <c r="E113" s="235" t="str">
        <f ca="1">IF(D113="","",INDEX('1.1 AIZ-IVZ'!$B$109:$B$228,MATCH($C113,'1.1 AIZ-IVZ'!$Y$109:$Y$1097,0)))</f>
        <v/>
      </c>
      <c r="F113" s="213" t="str" cm="1">
        <f t="array" aca="1" ref="F113" ca="1">IF(D113="","",IF(D113=0,INDEX('1.1 AIZ-IVZ'!$B$109:$C$1097,MATCH($E113,'1.1 AIZ-IVZ'!$B$109:$B$1097,0),2),INDEX(INDIRECT("'"&amp;E113&amp;"'!$F$12:$F$512"),SMALL(IF((INDIRECT("'"&amp;E113&amp;"'!$J$12:$J$512")="EW")*(INDIRECT("'"&amp;E113&amp;"'!$N$12:$N$512")="IAE"),ROW($1:$500)),'2.5 PZS-EWI'!G113))))</f>
        <v/>
      </c>
      <c r="G113" s="236" t="str">
        <f ca="1">IF($D113="","",IF($D113=0,INDEX('1.1 AIZ-IVZ'!$X$109:$X$1097,MATCH($C113,'1.1 AIZ-IVZ'!$Y$109:$Y$1097,0),1),$D113))</f>
        <v/>
      </c>
      <c r="H113" s="235" t="str">
        <f ca="1">IF($D113="","",IF($D113=0,INDEX('1.1 AIZ-IVZ'!$X$109:$X$1097,MATCH($C113,'1.1 AIZ-IVZ'!$Y$109:$Y$1097,0),1),H112))</f>
        <v/>
      </c>
      <c r="I113" s="158" t="str">
        <f t="shared" ca="1" si="18"/>
        <v/>
      </c>
      <c r="J113" s="158" t="str">
        <f t="shared" ca="1" si="19"/>
        <v/>
      </c>
      <c r="K113" s="158" t="str">
        <f t="shared" ca="1" si="20"/>
        <v/>
      </c>
      <c r="L113" s="254"/>
      <c r="M113" s="254"/>
      <c r="N113" s="255"/>
      <c r="O113" s="256"/>
      <c r="P113" s="256"/>
      <c r="Q113" s="256"/>
      <c r="R113" s="256"/>
      <c r="S113" s="210" t="str">
        <f t="shared" ca="1" si="21"/>
        <v/>
      </c>
      <c r="T113" s="210" t="str">
        <f t="shared" ca="1" si="22"/>
        <v/>
      </c>
      <c r="U113" s="211" t="str">
        <f t="shared" ca="1" si="23"/>
        <v/>
      </c>
      <c r="W113" s="171">
        <f t="shared" si="24"/>
        <v>0</v>
      </c>
      <c r="X113" s="171">
        <f t="shared" si="25"/>
        <v>0</v>
      </c>
      <c r="Y113" s="171">
        <f t="shared" si="26"/>
        <v>0</v>
      </c>
    </row>
    <row r="114" spans="1:25">
      <c r="A114" s="5" t="str">
        <f t="shared" ca="1" si="15"/>
        <v/>
      </c>
      <c r="B114" s="5" t="str">
        <f t="shared" ca="1" si="16"/>
        <v/>
      </c>
      <c r="C114" s="5" t="str">
        <f t="shared" ca="1" si="17"/>
        <v/>
      </c>
      <c r="D114" s="6" t="str">
        <f ca="1">IF($D113="","",IF(COUNTIF($D$11:D113,"&gt;0")=$G$10,"",IF($D113=0,$D113+1,IF($G113&lt;$H113,$D113+1,0))))</f>
        <v/>
      </c>
      <c r="E114" s="235" t="str">
        <f ca="1">IF(D114="","",INDEX('1.1 AIZ-IVZ'!$B$109:$B$228,MATCH($C114,'1.1 AIZ-IVZ'!$Y$109:$Y$1097,0)))</f>
        <v/>
      </c>
      <c r="F114" s="213" t="str" cm="1">
        <f t="array" aca="1" ref="F114" ca="1">IF(D114="","",IF(D114=0,INDEX('1.1 AIZ-IVZ'!$B$109:$C$1097,MATCH($E114,'1.1 AIZ-IVZ'!$B$109:$B$1097,0),2),INDEX(INDIRECT("'"&amp;E114&amp;"'!$F$12:$F$512"),SMALL(IF((INDIRECT("'"&amp;E114&amp;"'!$J$12:$J$512")="EW")*(INDIRECT("'"&amp;E114&amp;"'!$N$12:$N$512")="IAE"),ROW($1:$500)),'2.5 PZS-EWI'!G114))))</f>
        <v/>
      </c>
      <c r="G114" s="236" t="str">
        <f ca="1">IF($D114="","",IF($D114=0,INDEX('1.1 AIZ-IVZ'!$X$109:$X$1097,MATCH($C114,'1.1 AIZ-IVZ'!$Y$109:$Y$1097,0),1),$D114))</f>
        <v/>
      </c>
      <c r="H114" s="235" t="str">
        <f ca="1">IF($D114="","",IF($D114=0,INDEX('1.1 AIZ-IVZ'!$X$109:$X$1097,MATCH($C114,'1.1 AIZ-IVZ'!$Y$109:$Y$1097,0),1),H113))</f>
        <v/>
      </c>
      <c r="I114" s="158" t="str">
        <f t="shared" ca="1" si="18"/>
        <v/>
      </c>
      <c r="J114" s="158" t="str">
        <f t="shared" ca="1" si="19"/>
        <v/>
      </c>
      <c r="K114" s="158" t="str">
        <f t="shared" ca="1" si="20"/>
        <v/>
      </c>
      <c r="L114" s="254"/>
      <c r="M114" s="254"/>
      <c r="N114" s="255"/>
      <c r="O114" s="256"/>
      <c r="P114" s="256"/>
      <c r="Q114" s="256"/>
      <c r="R114" s="256"/>
      <c r="S114" s="210" t="str">
        <f t="shared" ca="1" si="21"/>
        <v/>
      </c>
      <c r="T114" s="210" t="str">
        <f t="shared" ca="1" si="22"/>
        <v/>
      </c>
      <c r="U114" s="211" t="str">
        <f t="shared" ca="1" si="23"/>
        <v/>
      </c>
      <c r="W114" s="171">
        <f t="shared" si="24"/>
        <v>0</v>
      </c>
      <c r="X114" s="171">
        <f t="shared" si="25"/>
        <v>0</v>
      </c>
      <c r="Y114" s="171">
        <f t="shared" si="26"/>
        <v>0</v>
      </c>
    </row>
    <row r="115" spans="1:25">
      <c r="A115" s="5" t="str">
        <f t="shared" ca="1" si="15"/>
        <v/>
      </c>
      <c r="B115" s="5" t="str">
        <f t="shared" ca="1" si="16"/>
        <v/>
      </c>
      <c r="C115" s="5" t="str">
        <f t="shared" ca="1" si="17"/>
        <v/>
      </c>
      <c r="D115" s="6" t="str">
        <f ca="1">IF($D114="","",IF(COUNTIF($D$11:D114,"&gt;0")=$G$10,"",IF($D114=0,$D114+1,IF($G114&lt;$H114,$D114+1,0))))</f>
        <v/>
      </c>
      <c r="E115" s="235" t="str">
        <f ca="1">IF(D115="","",INDEX('1.1 AIZ-IVZ'!$B$109:$B$228,MATCH($C115,'1.1 AIZ-IVZ'!$Y$109:$Y$1097,0)))</f>
        <v/>
      </c>
      <c r="F115" s="213" t="str" cm="1">
        <f t="array" aca="1" ref="F115" ca="1">IF(D115="","",IF(D115=0,INDEX('1.1 AIZ-IVZ'!$B$109:$C$1097,MATCH($E115,'1.1 AIZ-IVZ'!$B$109:$B$1097,0),2),INDEX(INDIRECT("'"&amp;E115&amp;"'!$F$12:$F$512"),SMALL(IF((INDIRECT("'"&amp;E115&amp;"'!$J$12:$J$512")="EW")*(INDIRECT("'"&amp;E115&amp;"'!$N$12:$N$512")="IAE"),ROW($1:$500)),'2.5 PZS-EWI'!G115))))</f>
        <v/>
      </c>
      <c r="G115" s="236" t="str">
        <f ca="1">IF($D115="","",IF($D115=0,INDEX('1.1 AIZ-IVZ'!$X$109:$X$1097,MATCH($C115,'1.1 AIZ-IVZ'!$Y$109:$Y$1097,0),1),$D115))</f>
        <v/>
      </c>
      <c r="H115" s="235" t="str">
        <f ca="1">IF($D115="","",IF($D115=0,INDEX('1.1 AIZ-IVZ'!$X$109:$X$1097,MATCH($C115,'1.1 AIZ-IVZ'!$Y$109:$Y$1097,0),1),H114))</f>
        <v/>
      </c>
      <c r="I115" s="158" t="str">
        <f t="shared" ca="1" si="18"/>
        <v/>
      </c>
      <c r="J115" s="158" t="str">
        <f t="shared" ca="1" si="19"/>
        <v/>
      </c>
      <c r="K115" s="158" t="str">
        <f t="shared" ca="1" si="20"/>
        <v/>
      </c>
      <c r="L115" s="254"/>
      <c r="M115" s="254"/>
      <c r="N115" s="255"/>
      <c r="O115" s="256"/>
      <c r="P115" s="256"/>
      <c r="Q115" s="256"/>
      <c r="R115" s="256"/>
      <c r="S115" s="210" t="str">
        <f t="shared" ca="1" si="21"/>
        <v/>
      </c>
      <c r="T115" s="210" t="str">
        <f t="shared" ca="1" si="22"/>
        <v/>
      </c>
      <c r="U115" s="211" t="str">
        <f t="shared" ca="1" si="23"/>
        <v/>
      </c>
      <c r="W115" s="171">
        <f t="shared" si="24"/>
        <v>0</v>
      </c>
      <c r="X115" s="171">
        <f t="shared" si="25"/>
        <v>0</v>
      </c>
      <c r="Y115" s="171">
        <f t="shared" si="26"/>
        <v>0</v>
      </c>
    </row>
    <row r="116" spans="1:25">
      <c r="A116" s="5" t="str">
        <f t="shared" ca="1" si="15"/>
        <v/>
      </c>
      <c r="B116" s="5" t="str">
        <f t="shared" ca="1" si="16"/>
        <v/>
      </c>
      <c r="C116" s="5" t="str">
        <f t="shared" ca="1" si="17"/>
        <v/>
      </c>
      <c r="D116" s="6" t="str">
        <f ca="1">IF($D115="","",IF(COUNTIF($D$11:D115,"&gt;0")=$G$10,"",IF($D115=0,$D115+1,IF($G115&lt;$H115,$D115+1,0))))</f>
        <v/>
      </c>
      <c r="E116" s="235" t="str">
        <f ca="1">IF(D116="","",INDEX('1.1 AIZ-IVZ'!$B$109:$B$228,MATCH($C116,'1.1 AIZ-IVZ'!$Y$109:$Y$1097,0)))</f>
        <v/>
      </c>
      <c r="F116" s="213" t="str" cm="1">
        <f t="array" aca="1" ref="F116" ca="1">IF(D116="","",IF(D116=0,INDEX('1.1 AIZ-IVZ'!$B$109:$C$1097,MATCH($E116,'1.1 AIZ-IVZ'!$B$109:$B$1097,0),2),INDEX(INDIRECT("'"&amp;E116&amp;"'!$F$12:$F$512"),SMALL(IF((INDIRECT("'"&amp;E116&amp;"'!$J$12:$J$512")="EW")*(INDIRECT("'"&amp;E116&amp;"'!$N$12:$N$512")="IAE"),ROW($1:$500)),'2.5 PZS-EWI'!G116))))</f>
        <v/>
      </c>
      <c r="G116" s="236" t="str">
        <f ca="1">IF($D116="","",IF($D116=0,INDEX('1.1 AIZ-IVZ'!$X$109:$X$1097,MATCH($C116,'1.1 AIZ-IVZ'!$Y$109:$Y$1097,0),1),$D116))</f>
        <v/>
      </c>
      <c r="H116" s="235" t="str">
        <f ca="1">IF($D116="","",IF($D116=0,INDEX('1.1 AIZ-IVZ'!$X$109:$X$1097,MATCH($C116,'1.1 AIZ-IVZ'!$Y$109:$Y$1097,0),1),H115))</f>
        <v/>
      </c>
      <c r="I116" s="158" t="str">
        <f t="shared" ca="1" si="18"/>
        <v/>
      </c>
      <c r="J116" s="158" t="str">
        <f t="shared" ca="1" si="19"/>
        <v/>
      </c>
      <c r="K116" s="158" t="str">
        <f t="shared" ca="1" si="20"/>
        <v/>
      </c>
      <c r="L116" s="254"/>
      <c r="M116" s="254"/>
      <c r="N116" s="255"/>
      <c r="O116" s="256"/>
      <c r="P116" s="256"/>
      <c r="Q116" s="256"/>
      <c r="R116" s="256"/>
      <c r="S116" s="210" t="str">
        <f t="shared" ca="1" si="21"/>
        <v/>
      </c>
      <c r="T116" s="210" t="str">
        <f t="shared" ca="1" si="22"/>
        <v/>
      </c>
      <c r="U116" s="211" t="str">
        <f t="shared" ca="1" si="23"/>
        <v/>
      </c>
      <c r="W116" s="171">
        <f t="shared" si="24"/>
        <v>0</v>
      </c>
      <c r="X116" s="171">
        <f t="shared" si="25"/>
        <v>0</v>
      </c>
      <c r="Y116" s="171">
        <f t="shared" si="26"/>
        <v>0</v>
      </c>
    </row>
    <row r="117" spans="1:25">
      <c r="A117" s="5" t="str">
        <f t="shared" ca="1" si="15"/>
        <v/>
      </c>
      <c r="B117" s="5" t="str">
        <f t="shared" ca="1" si="16"/>
        <v/>
      </c>
      <c r="C117" s="5" t="str">
        <f t="shared" ca="1" si="17"/>
        <v/>
      </c>
      <c r="D117" s="6" t="str">
        <f ca="1">IF($D116="","",IF(COUNTIF($D$11:D116,"&gt;0")=$G$10,"",IF($D116=0,$D116+1,IF($G116&lt;$H116,$D116+1,0))))</f>
        <v/>
      </c>
      <c r="E117" s="235" t="str">
        <f ca="1">IF(D117="","",INDEX('1.1 AIZ-IVZ'!$B$109:$B$228,MATCH($C117,'1.1 AIZ-IVZ'!$Y$109:$Y$1097,0)))</f>
        <v/>
      </c>
      <c r="F117" s="213" t="str" cm="1">
        <f t="array" aca="1" ref="F117" ca="1">IF(D117="","",IF(D117=0,INDEX('1.1 AIZ-IVZ'!$B$109:$C$1097,MATCH($E117,'1.1 AIZ-IVZ'!$B$109:$B$1097,0),2),INDEX(INDIRECT("'"&amp;E117&amp;"'!$F$12:$F$512"),SMALL(IF((INDIRECT("'"&amp;E117&amp;"'!$J$12:$J$512")="EW")*(INDIRECT("'"&amp;E117&amp;"'!$N$12:$N$512")="IAE"),ROW($1:$500)),'2.5 PZS-EWI'!G117))))</f>
        <v/>
      </c>
      <c r="G117" s="236" t="str">
        <f ca="1">IF($D117="","",IF($D117=0,INDEX('1.1 AIZ-IVZ'!$X$109:$X$1097,MATCH($C117,'1.1 AIZ-IVZ'!$Y$109:$Y$1097,0),1),$D117))</f>
        <v/>
      </c>
      <c r="H117" s="235" t="str">
        <f ca="1">IF($D117="","",IF($D117=0,INDEX('1.1 AIZ-IVZ'!$X$109:$X$1097,MATCH($C117,'1.1 AIZ-IVZ'!$Y$109:$Y$1097,0),1),H116))</f>
        <v/>
      </c>
      <c r="I117" s="158" t="str">
        <f t="shared" ca="1" si="18"/>
        <v/>
      </c>
      <c r="J117" s="158" t="str">
        <f t="shared" ca="1" si="19"/>
        <v/>
      </c>
      <c r="K117" s="158" t="str">
        <f t="shared" ca="1" si="20"/>
        <v/>
      </c>
      <c r="L117" s="254"/>
      <c r="M117" s="254"/>
      <c r="N117" s="255"/>
      <c r="O117" s="256"/>
      <c r="P117" s="256"/>
      <c r="Q117" s="256"/>
      <c r="R117" s="256"/>
      <c r="S117" s="210" t="str">
        <f t="shared" ca="1" si="21"/>
        <v/>
      </c>
      <c r="T117" s="210" t="str">
        <f t="shared" ca="1" si="22"/>
        <v/>
      </c>
      <c r="U117" s="211" t="str">
        <f t="shared" ca="1" si="23"/>
        <v/>
      </c>
      <c r="W117" s="171">
        <f t="shared" si="24"/>
        <v>0</v>
      </c>
      <c r="X117" s="171">
        <f t="shared" si="25"/>
        <v>0</v>
      </c>
      <c r="Y117" s="171">
        <f t="shared" si="26"/>
        <v>0</v>
      </c>
    </row>
    <row r="118" spans="1:25">
      <c r="A118" s="5" t="str">
        <f t="shared" ca="1" si="15"/>
        <v/>
      </c>
      <c r="B118" s="5" t="str">
        <f t="shared" ca="1" si="16"/>
        <v/>
      </c>
      <c r="C118" s="5" t="str">
        <f t="shared" ca="1" si="17"/>
        <v/>
      </c>
      <c r="D118" s="6" t="str">
        <f ca="1">IF($D117="","",IF(COUNTIF($D$11:D117,"&gt;0")=$G$10,"",IF($D117=0,$D117+1,IF($G117&lt;$H117,$D117+1,0))))</f>
        <v/>
      </c>
      <c r="E118" s="235" t="str">
        <f ca="1">IF(D118="","",INDEX('1.1 AIZ-IVZ'!$B$109:$B$228,MATCH($C118,'1.1 AIZ-IVZ'!$Y$109:$Y$1097,0)))</f>
        <v/>
      </c>
      <c r="F118" s="213" t="str" cm="1">
        <f t="array" aca="1" ref="F118" ca="1">IF(D118="","",IF(D118=0,INDEX('1.1 AIZ-IVZ'!$B$109:$C$1097,MATCH($E118,'1.1 AIZ-IVZ'!$B$109:$B$1097,0),2),INDEX(INDIRECT("'"&amp;E118&amp;"'!$F$12:$F$512"),SMALL(IF((INDIRECT("'"&amp;E118&amp;"'!$J$12:$J$512")="EW")*(INDIRECT("'"&amp;E118&amp;"'!$N$12:$N$512")="IAE"),ROW($1:$500)),'2.5 PZS-EWI'!G118))))</f>
        <v/>
      </c>
      <c r="G118" s="236" t="str">
        <f ca="1">IF($D118="","",IF($D118=0,INDEX('1.1 AIZ-IVZ'!$X$109:$X$1097,MATCH($C118,'1.1 AIZ-IVZ'!$Y$109:$Y$1097,0),1),$D118))</f>
        <v/>
      </c>
      <c r="H118" s="235" t="str">
        <f ca="1">IF($D118="","",IF($D118=0,INDEX('1.1 AIZ-IVZ'!$X$109:$X$1097,MATCH($C118,'1.1 AIZ-IVZ'!$Y$109:$Y$1097,0),1),H117))</f>
        <v/>
      </c>
      <c r="I118" s="158" t="str">
        <f t="shared" ca="1" si="18"/>
        <v/>
      </c>
      <c r="J118" s="158" t="str">
        <f t="shared" ca="1" si="19"/>
        <v/>
      </c>
      <c r="K118" s="158" t="str">
        <f t="shared" ca="1" si="20"/>
        <v/>
      </c>
      <c r="L118" s="254"/>
      <c r="M118" s="254"/>
      <c r="N118" s="255"/>
      <c r="O118" s="256"/>
      <c r="P118" s="256"/>
      <c r="Q118" s="256"/>
      <c r="R118" s="256"/>
      <c r="S118" s="210" t="str">
        <f t="shared" ca="1" si="21"/>
        <v/>
      </c>
      <c r="T118" s="210" t="str">
        <f t="shared" ca="1" si="22"/>
        <v/>
      </c>
      <c r="U118" s="211" t="str">
        <f t="shared" ca="1" si="23"/>
        <v/>
      </c>
      <c r="W118" s="171">
        <f t="shared" si="24"/>
        <v>0</v>
      </c>
      <c r="X118" s="171">
        <f t="shared" si="25"/>
        <v>0</v>
      </c>
      <c r="Y118" s="171">
        <f t="shared" si="26"/>
        <v>0</v>
      </c>
    </row>
    <row r="119" spans="1:25">
      <c r="A119" s="5" t="str">
        <f t="shared" ca="1" si="15"/>
        <v/>
      </c>
      <c r="B119" s="5" t="str">
        <f t="shared" ca="1" si="16"/>
        <v/>
      </c>
      <c r="C119" s="5" t="str">
        <f t="shared" ca="1" si="17"/>
        <v/>
      </c>
      <c r="D119" s="6" t="str">
        <f ca="1">IF($D118="","",IF(COUNTIF($D$11:D118,"&gt;0")=$G$10,"",IF($D118=0,$D118+1,IF($G118&lt;$H118,$D118+1,0))))</f>
        <v/>
      </c>
      <c r="E119" s="235" t="str">
        <f ca="1">IF(D119="","",INDEX('1.1 AIZ-IVZ'!$B$109:$B$228,MATCH($C119,'1.1 AIZ-IVZ'!$Y$109:$Y$1097,0)))</f>
        <v/>
      </c>
      <c r="F119" s="213" t="str" cm="1">
        <f t="array" aca="1" ref="F119" ca="1">IF(D119="","",IF(D119=0,INDEX('1.1 AIZ-IVZ'!$B$109:$C$1097,MATCH($E119,'1.1 AIZ-IVZ'!$B$109:$B$1097,0),2),INDEX(INDIRECT("'"&amp;E119&amp;"'!$F$12:$F$512"),SMALL(IF((INDIRECT("'"&amp;E119&amp;"'!$J$12:$J$512")="EW")*(INDIRECT("'"&amp;E119&amp;"'!$N$12:$N$512")="IAE"),ROW($1:$500)),'2.5 PZS-EWI'!G119))))</f>
        <v/>
      </c>
      <c r="G119" s="236" t="str">
        <f ca="1">IF($D119="","",IF($D119=0,INDEX('1.1 AIZ-IVZ'!$X$109:$X$1097,MATCH($C119,'1.1 AIZ-IVZ'!$Y$109:$Y$1097,0),1),$D119))</f>
        <v/>
      </c>
      <c r="H119" s="235" t="str">
        <f ca="1">IF($D119="","",IF($D119=0,INDEX('1.1 AIZ-IVZ'!$X$109:$X$1097,MATCH($C119,'1.1 AIZ-IVZ'!$Y$109:$Y$1097,0),1),H118))</f>
        <v/>
      </c>
      <c r="I119" s="158" t="str">
        <f t="shared" ca="1" si="18"/>
        <v/>
      </c>
      <c r="J119" s="158" t="str">
        <f t="shared" ca="1" si="19"/>
        <v/>
      </c>
      <c r="K119" s="158" t="str">
        <f t="shared" ca="1" si="20"/>
        <v/>
      </c>
      <c r="L119" s="254"/>
      <c r="M119" s="254"/>
      <c r="N119" s="255"/>
      <c r="O119" s="256"/>
      <c r="P119" s="256"/>
      <c r="Q119" s="256"/>
      <c r="R119" s="256"/>
      <c r="S119" s="210" t="str">
        <f t="shared" ca="1" si="21"/>
        <v/>
      </c>
      <c r="T119" s="210" t="str">
        <f t="shared" ca="1" si="22"/>
        <v/>
      </c>
      <c r="U119" s="211" t="str">
        <f t="shared" ca="1" si="23"/>
        <v/>
      </c>
      <c r="W119" s="171">
        <f t="shared" si="24"/>
        <v>0</v>
      </c>
      <c r="X119" s="171">
        <f t="shared" si="25"/>
        <v>0</v>
      </c>
      <c r="Y119" s="171">
        <f t="shared" si="26"/>
        <v>0</v>
      </c>
    </row>
    <row r="120" spans="1:25">
      <c r="A120" s="5" t="str">
        <f t="shared" ca="1" si="15"/>
        <v/>
      </c>
      <c r="B120" s="5" t="str">
        <f t="shared" ca="1" si="16"/>
        <v/>
      </c>
      <c r="C120" s="5" t="str">
        <f t="shared" ca="1" si="17"/>
        <v/>
      </c>
      <c r="D120" s="6" t="str">
        <f ca="1">IF($D119="","",IF(COUNTIF($D$11:D119,"&gt;0")=$G$10,"",IF($D119=0,$D119+1,IF($G119&lt;$H119,$D119+1,0))))</f>
        <v/>
      </c>
      <c r="E120" s="235" t="str">
        <f ca="1">IF(D120="","",INDEX('1.1 AIZ-IVZ'!$B$109:$B$228,MATCH($C120,'1.1 AIZ-IVZ'!$Y$109:$Y$1097,0)))</f>
        <v/>
      </c>
      <c r="F120" s="213" t="str" cm="1">
        <f t="array" aca="1" ref="F120" ca="1">IF(D120="","",IF(D120=0,INDEX('1.1 AIZ-IVZ'!$B$109:$C$1097,MATCH($E120,'1.1 AIZ-IVZ'!$B$109:$B$1097,0),2),INDEX(INDIRECT("'"&amp;E120&amp;"'!$F$12:$F$512"),SMALL(IF((INDIRECT("'"&amp;E120&amp;"'!$J$12:$J$512")="EW")*(INDIRECT("'"&amp;E120&amp;"'!$N$12:$N$512")="IAE"),ROW($1:$500)),'2.5 PZS-EWI'!G120))))</f>
        <v/>
      </c>
      <c r="G120" s="236" t="str">
        <f ca="1">IF($D120="","",IF($D120=0,INDEX('1.1 AIZ-IVZ'!$X$109:$X$1097,MATCH($C120,'1.1 AIZ-IVZ'!$Y$109:$Y$1097,0),1),$D120))</f>
        <v/>
      </c>
      <c r="H120" s="235" t="str">
        <f ca="1">IF($D120="","",IF($D120=0,INDEX('1.1 AIZ-IVZ'!$X$109:$X$1097,MATCH($C120,'1.1 AIZ-IVZ'!$Y$109:$Y$1097,0),1),H119))</f>
        <v/>
      </c>
      <c r="I120" s="158" t="str">
        <f t="shared" ca="1" si="18"/>
        <v/>
      </c>
      <c r="J120" s="158" t="str">
        <f t="shared" ca="1" si="19"/>
        <v/>
      </c>
      <c r="K120" s="158" t="str">
        <f t="shared" ca="1" si="20"/>
        <v/>
      </c>
      <c r="L120" s="254"/>
      <c r="M120" s="254"/>
      <c r="N120" s="255"/>
      <c r="O120" s="256"/>
      <c r="P120" s="256"/>
      <c r="Q120" s="256"/>
      <c r="R120" s="256"/>
      <c r="S120" s="210" t="str">
        <f t="shared" ca="1" si="21"/>
        <v/>
      </c>
      <c r="T120" s="210" t="str">
        <f t="shared" ca="1" si="22"/>
        <v/>
      </c>
      <c r="U120" s="211" t="str">
        <f t="shared" ca="1" si="23"/>
        <v/>
      </c>
      <c r="W120" s="171">
        <f t="shared" si="24"/>
        <v>0</v>
      </c>
      <c r="X120" s="171">
        <f t="shared" si="25"/>
        <v>0</v>
      </c>
      <c r="Y120" s="171">
        <f t="shared" si="26"/>
        <v>0</v>
      </c>
    </row>
    <row r="121" spans="1:25">
      <c r="A121" s="5" t="str">
        <f t="shared" ca="1" si="15"/>
        <v/>
      </c>
      <c r="B121" s="5" t="str">
        <f t="shared" ca="1" si="16"/>
        <v/>
      </c>
      <c r="C121" s="5" t="str">
        <f t="shared" ca="1" si="17"/>
        <v/>
      </c>
      <c r="D121" s="6" t="str">
        <f ca="1">IF($D120="","",IF(COUNTIF($D$11:D120,"&gt;0")=$G$10,"",IF($D120=0,$D120+1,IF($G120&lt;$H120,$D120+1,0))))</f>
        <v/>
      </c>
      <c r="E121" s="235" t="str">
        <f ca="1">IF(D121="","",INDEX('1.1 AIZ-IVZ'!$B$109:$B$228,MATCH($C121,'1.1 AIZ-IVZ'!$Y$109:$Y$1097,0)))</f>
        <v/>
      </c>
      <c r="F121" s="213" t="str" cm="1">
        <f t="array" aca="1" ref="F121" ca="1">IF(D121="","",IF(D121=0,INDEX('1.1 AIZ-IVZ'!$B$109:$C$1097,MATCH($E121,'1.1 AIZ-IVZ'!$B$109:$B$1097,0),2),INDEX(INDIRECT("'"&amp;E121&amp;"'!$F$12:$F$512"),SMALL(IF((INDIRECT("'"&amp;E121&amp;"'!$J$12:$J$512")="EW")*(INDIRECT("'"&amp;E121&amp;"'!$N$12:$N$512")="IAE"),ROW($1:$500)),'2.5 PZS-EWI'!G121))))</f>
        <v/>
      </c>
      <c r="G121" s="236" t="str">
        <f ca="1">IF($D121="","",IF($D121=0,INDEX('1.1 AIZ-IVZ'!$X$109:$X$1097,MATCH($C121,'1.1 AIZ-IVZ'!$Y$109:$Y$1097,0),1),$D121))</f>
        <v/>
      </c>
      <c r="H121" s="235" t="str">
        <f ca="1">IF($D121="","",IF($D121=0,INDEX('1.1 AIZ-IVZ'!$X$109:$X$1097,MATCH($C121,'1.1 AIZ-IVZ'!$Y$109:$Y$1097,0),1),H120))</f>
        <v/>
      </c>
      <c r="I121" s="158" t="str">
        <f t="shared" ca="1" si="18"/>
        <v/>
      </c>
      <c r="J121" s="158" t="str">
        <f t="shared" ca="1" si="19"/>
        <v/>
      </c>
      <c r="K121" s="158" t="str">
        <f t="shared" ca="1" si="20"/>
        <v/>
      </c>
      <c r="L121" s="254"/>
      <c r="M121" s="254"/>
      <c r="N121" s="255"/>
      <c r="O121" s="256"/>
      <c r="P121" s="256"/>
      <c r="Q121" s="256"/>
      <c r="R121" s="256"/>
      <c r="S121" s="210" t="str">
        <f t="shared" ca="1" si="21"/>
        <v/>
      </c>
      <c r="T121" s="210" t="str">
        <f t="shared" ca="1" si="22"/>
        <v/>
      </c>
      <c r="U121" s="211" t="str">
        <f t="shared" ca="1" si="23"/>
        <v/>
      </c>
      <c r="W121" s="171">
        <f t="shared" si="24"/>
        <v>0</v>
      </c>
      <c r="X121" s="171">
        <f t="shared" si="25"/>
        <v>0</v>
      </c>
      <c r="Y121" s="171">
        <f t="shared" si="26"/>
        <v>0</v>
      </c>
    </row>
    <row r="122" spans="1:25">
      <c r="A122" s="5" t="str">
        <f t="shared" ca="1" si="15"/>
        <v/>
      </c>
      <c r="B122" s="5" t="str">
        <f t="shared" ca="1" si="16"/>
        <v/>
      </c>
      <c r="C122" s="5" t="str">
        <f t="shared" ca="1" si="17"/>
        <v/>
      </c>
      <c r="D122" s="6" t="str">
        <f ca="1">IF($D121="","",IF(COUNTIF($D$11:D121,"&gt;0")=$G$10,"",IF($D121=0,$D121+1,IF($G121&lt;$H121,$D121+1,0))))</f>
        <v/>
      </c>
      <c r="E122" s="235" t="str">
        <f ca="1">IF(D122="","",INDEX('1.1 AIZ-IVZ'!$B$109:$B$228,MATCH($C122,'1.1 AIZ-IVZ'!$Y$109:$Y$1097,0)))</f>
        <v/>
      </c>
      <c r="F122" s="213" t="str" cm="1">
        <f t="array" aca="1" ref="F122" ca="1">IF(D122="","",IF(D122=0,INDEX('1.1 AIZ-IVZ'!$B$109:$C$1097,MATCH($E122,'1.1 AIZ-IVZ'!$B$109:$B$1097,0),2),INDEX(INDIRECT("'"&amp;E122&amp;"'!$F$12:$F$512"),SMALL(IF((INDIRECT("'"&amp;E122&amp;"'!$J$12:$J$512")="EW")*(INDIRECT("'"&amp;E122&amp;"'!$N$12:$N$512")="IAE"),ROW($1:$500)),'2.5 PZS-EWI'!G122))))</f>
        <v/>
      </c>
      <c r="G122" s="236" t="str">
        <f ca="1">IF($D122="","",IF($D122=0,INDEX('1.1 AIZ-IVZ'!$X$109:$X$1097,MATCH($C122,'1.1 AIZ-IVZ'!$Y$109:$Y$1097,0),1),$D122))</f>
        <v/>
      </c>
      <c r="H122" s="235" t="str">
        <f ca="1">IF($D122="","",IF($D122=0,INDEX('1.1 AIZ-IVZ'!$X$109:$X$1097,MATCH($C122,'1.1 AIZ-IVZ'!$Y$109:$Y$1097,0),1),H121))</f>
        <v/>
      </c>
      <c r="I122" s="158" t="str">
        <f t="shared" ca="1" si="18"/>
        <v/>
      </c>
      <c r="J122" s="158" t="str">
        <f t="shared" ca="1" si="19"/>
        <v/>
      </c>
      <c r="K122" s="158" t="str">
        <f t="shared" ca="1" si="20"/>
        <v/>
      </c>
      <c r="L122" s="254"/>
      <c r="M122" s="254"/>
      <c r="N122" s="255"/>
      <c r="O122" s="256"/>
      <c r="P122" s="256"/>
      <c r="Q122" s="256"/>
      <c r="R122" s="256"/>
      <c r="S122" s="210" t="str">
        <f t="shared" ca="1" si="21"/>
        <v/>
      </c>
      <c r="T122" s="210" t="str">
        <f t="shared" ca="1" si="22"/>
        <v/>
      </c>
      <c r="U122" s="211" t="str">
        <f t="shared" ca="1" si="23"/>
        <v/>
      </c>
      <c r="W122" s="171">
        <f t="shared" si="24"/>
        <v>0</v>
      </c>
      <c r="X122" s="171">
        <f t="shared" si="25"/>
        <v>0</v>
      </c>
      <c r="Y122" s="171">
        <f t="shared" si="26"/>
        <v>0</v>
      </c>
    </row>
    <row r="123" spans="1:25">
      <c r="A123" s="5" t="str">
        <f t="shared" ca="1" si="15"/>
        <v/>
      </c>
      <c r="B123" s="5" t="str">
        <f t="shared" ca="1" si="16"/>
        <v/>
      </c>
      <c r="C123" s="5" t="str">
        <f t="shared" ca="1" si="17"/>
        <v/>
      </c>
      <c r="D123" s="6" t="str">
        <f ca="1">IF($D122="","",IF(COUNTIF($D$11:D122,"&gt;0")=$G$10,"",IF($D122=0,$D122+1,IF($G122&lt;$H122,$D122+1,0))))</f>
        <v/>
      </c>
      <c r="E123" s="235" t="str">
        <f ca="1">IF(D123="","",INDEX('1.1 AIZ-IVZ'!$B$109:$B$228,MATCH($C123,'1.1 AIZ-IVZ'!$Y$109:$Y$1097,0)))</f>
        <v/>
      </c>
      <c r="F123" s="213" t="str" cm="1">
        <f t="array" aca="1" ref="F123" ca="1">IF(D123="","",IF(D123=0,INDEX('1.1 AIZ-IVZ'!$B$109:$C$1097,MATCH($E123,'1.1 AIZ-IVZ'!$B$109:$B$1097,0),2),INDEX(INDIRECT("'"&amp;E123&amp;"'!$F$12:$F$512"),SMALL(IF((INDIRECT("'"&amp;E123&amp;"'!$J$12:$J$512")="EW")*(INDIRECT("'"&amp;E123&amp;"'!$N$12:$N$512")="IAE"),ROW($1:$500)),'2.5 PZS-EWI'!G123))))</f>
        <v/>
      </c>
      <c r="G123" s="236" t="str">
        <f ca="1">IF($D123="","",IF($D123=0,INDEX('1.1 AIZ-IVZ'!$X$109:$X$1097,MATCH($C123,'1.1 AIZ-IVZ'!$Y$109:$Y$1097,0),1),$D123))</f>
        <v/>
      </c>
      <c r="H123" s="235" t="str">
        <f ca="1">IF($D123="","",IF($D123=0,INDEX('1.1 AIZ-IVZ'!$X$109:$X$1097,MATCH($C123,'1.1 AIZ-IVZ'!$Y$109:$Y$1097,0),1),H122))</f>
        <v/>
      </c>
      <c r="I123" s="158" t="str">
        <f t="shared" ca="1" si="18"/>
        <v/>
      </c>
      <c r="J123" s="158" t="str">
        <f t="shared" ca="1" si="19"/>
        <v/>
      </c>
      <c r="K123" s="158" t="str">
        <f t="shared" ca="1" si="20"/>
        <v/>
      </c>
      <c r="L123" s="254"/>
      <c r="M123" s="254"/>
      <c r="N123" s="255"/>
      <c r="O123" s="256"/>
      <c r="P123" s="256"/>
      <c r="Q123" s="256"/>
      <c r="R123" s="256"/>
      <c r="S123" s="210" t="str">
        <f t="shared" ca="1" si="21"/>
        <v/>
      </c>
      <c r="T123" s="210" t="str">
        <f t="shared" ca="1" si="22"/>
        <v/>
      </c>
      <c r="U123" s="211" t="str">
        <f t="shared" ca="1" si="23"/>
        <v/>
      </c>
      <c r="W123" s="171">
        <f t="shared" si="24"/>
        <v>0</v>
      </c>
      <c r="X123" s="171">
        <f t="shared" si="25"/>
        <v>0</v>
      </c>
      <c r="Y123" s="171">
        <f t="shared" si="26"/>
        <v>0</v>
      </c>
    </row>
    <row r="124" spans="1:25">
      <c r="A124" s="5" t="str">
        <f t="shared" ca="1" si="15"/>
        <v/>
      </c>
      <c r="B124" s="5" t="str">
        <f t="shared" ca="1" si="16"/>
        <v/>
      </c>
      <c r="C124" s="5" t="str">
        <f t="shared" ca="1" si="17"/>
        <v/>
      </c>
      <c r="D124" s="6" t="str">
        <f ca="1">IF($D123="","",IF(COUNTIF($D$11:D123,"&gt;0")=$G$10,"",IF($D123=0,$D123+1,IF($G123&lt;$H123,$D123+1,0))))</f>
        <v/>
      </c>
      <c r="E124" s="235" t="str">
        <f ca="1">IF(D124="","",INDEX('1.1 AIZ-IVZ'!$B$109:$B$228,MATCH($C124,'1.1 AIZ-IVZ'!$Y$109:$Y$1097,0)))</f>
        <v/>
      </c>
      <c r="F124" s="213" t="str" cm="1">
        <f t="array" aca="1" ref="F124" ca="1">IF(D124="","",IF(D124=0,INDEX('1.1 AIZ-IVZ'!$B$109:$C$1097,MATCH($E124,'1.1 AIZ-IVZ'!$B$109:$B$1097,0),2),INDEX(INDIRECT("'"&amp;E124&amp;"'!$F$12:$F$512"),SMALL(IF((INDIRECT("'"&amp;E124&amp;"'!$J$12:$J$512")="EW")*(INDIRECT("'"&amp;E124&amp;"'!$N$12:$N$512")="IAE"),ROW($1:$500)),'2.5 PZS-EWI'!G124))))</f>
        <v/>
      </c>
      <c r="G124" s="236" t="str">
        <f ca="1">IF($D124="","",IF($D124=0,INDEX('1.1 AIZ-IVZ'!$X$109:$X$1097,MATCH($C124,'1.1 AIZ-IVZ'!$Y$109:$Y$1097,0),1),$D124))</f>
        <v/>
      </c>
      <c r="H124" s="235" t="str">
        <f ca="1">IF($D124="","",IF($D124=0,INDEX('1.1 AIZ-IVZ'!$X$109:$X$1097,MATCH($C124,'1.1 AIZ-IVZ'!$Y$109:$Y$1097,0),1),H123))</f>
        <v/>
      </c>
      <c r="I124" s="158" t="str">
        <f t="shared" ca="1" si="18"/>
        <v/>
      </c>
      <c r="J124" s="158" t="str">
        <f t="shared" ca="1" si="19"/>
        <v/>
      </c>
      <c r="K124" s="158" t="str">
        <f t="shared" ca="1" si="20"/>
        <v/>
      </c>
      <c r="L124" s="254"/>
      <c r="M124" s="254"/>
      <c r="N124" s="255"/>
      <c r="O124" s="256"/>
      <c r="P124" s="256"/>
      <c r="Q124" s="256"/>
      <c r="R124" s="256"/>
      <c r="S124" s="210" t="str">
        <f t="shared" ca="1" si="21"/>
        <v/>
      </c>
      <c r="T124" s="210" t="str">
        <f t="shared" ca="1" si="22"/>
        <v/>
      </c>
      <c r="U124" s="211" t="str">
        <f t="shared" ca="1" si="23"/>
        <v/>
      </c>
      <c r="W124" s="171">
        <f t="shared" si="24"/>
        <v>0</v>
      </c>
      <c r="X124" s="171">
        <f t="shared" si="25"/>
        <v>0</v>
      </c>
      <c r="Y124" s="171">
        <f t="shared" si="26"/>
        <v>0</v>
      </c>
    </row>
    <row r="125" spans="1:25">
      <c r="A125" s="5" t="str">
        <f t="shared" ca="1" si="15"/>
        <v/>
      </c>
      <c r="B125" s="5" t="str">
        <f t="shared" ca="1" si="16"/>
        <v/>
      </c>
      <c r="C125" s="5" t="str">
        <f t="shared" ca="1" si="17"/>
        <v/>
      </c>
      <c r="D125" s="6" t="str">
        <f ca="1">IF($D124="","",IF(COUNTIF($D$11:D124,"&gt;0")=$G$10,"",IF($D124=0,$D124+1,IF($G124&lt;$H124,$D124+1,0))))</f>
        <v/>
      </c>
      <c r="E125" s="235" t="str">
        <f ca="1">IF(D125="","",INDEX('1.1 AIZ-IVZ'!$B$109:$B$228,MATCH($C125,'1.1 AIZ-IVZ'!$Y$109:$Y$1097,0)))</f>
        <v/>
      </c>
      <c r="F125" s="213" t="str" cm="1">
        <f t="array" aca="1" ref="F125" ca="1">IF(D125="","",IF(D125=0,INDEX('1.1 AIZ-IVZ'!$B$109:$C$1097,MATCH($E125,'1.1 AIZ-IVZ'!$B$109:$B$1097,0),2),INDEX(INDIRECT("'"&amp;E125&amp;"'!$F$12:$F$512"),SMALL(IF((INDIRECT("'"&amp;E125&amp;"'!$J$12:$J$512")="EW")*(INDIRECT("'"&amp;E125&amp;"'!$N$12:$N$512")="IAE"),ROW($1:$500)),'2.5 PZS-EWI'!G125))))</f>
        <v/>
      </c>
      <c r="G125" s="236" t="str">
        <f ca="1">IF($D125="","",IF($D125=0,INDEX('1.1 AIZ-IVZ'!$X$109:$X$1097,MATCH($C125,'1.1 AIZ-IVZ'!$Y$109:$Y$1097,0),1),$D125))</f>
        <v/>
      </c>
      <c r="H125" s="235" t="str">
        <f ca="1">IF($D125="","",IF($D125=0,INDEX('1.1 AIZ-IVZ'!$X$109:$X$1097,MATCH($C125,'1.1 AIZ-IVZ'!$Y$109:$Y$1097,0),1),H124))</f>
        <v/>
      </c>
      <c r="I125" s="158" t="str">
        <f t="shared" ca="1" si="18"/>
        <v/>
      </c>
      <c r="J125" s="158" t="str">
        <f t="shared" ca="1" si="19"/>
        <v/>
      </c>
      <c r="K125" s="158" t="str">
        <f t="shared" ca="1" si="20"/>
        <v/>
      </c>
      <c r="L125" s="254"/>
      <c r="M125" s="254"/>
      <c r="N125" s="255"/>
      <c r="O125" s="256"/>
      <c r="P125" s="256"/>
      <c r="Q125" s="256"/>
      <c r="R125" s="256"/>
      <c r="S125" s="210" t="str">
        <f t="shared" ca="1" si="21"/>
        <v/>
      </c>
      <c r="T125" s="210" t="str">
        <f t="shared" ca="1" si="22"/>
        <v/>
      </c>
      <c r="U125" s="211" t="str">
        <f t="shared" ca="1" si="23"/>
        <v/>
      </c>
      <c r="W125" s="171">
        <f t="shared" si="24"/>
        <v>0</v>
      </c>
      <c r="X125" s="171">
        <f t="shared" si="25"/>
        <v>0</v>
      </c>
      <c r="Y125" s="171">
        <f t="shared" si="26"/>
        <v>0</v>
      </c>
    </row>
    <row r="126" spans="1:25">
      <c r="A126" s="5" t="str">
        <f t="shared" ca="1" si="15"/>
        <v/>
      </c>
      <c r="B126" s="5" t="str">
        <f t="shared" ca="1" si="16"/>
        <v/>
      </c>
      <c r="C126" s="5" t="str">
        <f t="shared" ca="1" si="17"/>
        <v/>
      </c>
      <c r="D126" s="6" t="str">
        <f ca="1">IF($D125="","",IF(COUNTIF($D$11:D125,"&gt;0")=$G$10,"",IF($D125=0,$D125+1,IF($G125&lt;$H125,$D125+1,0))))</f>
        <v/>
      </c>
      <c r="E126" s="235" t="str">
        <f ca="1">IF(D126="","",INDEX('1.1 AIZ-IVZ'!$B$109:$B$228,MATCH($C126,'1.1 AIZ-IVZ'!$Y$109:$Y$1097,0)))</f>
        <v/>
      </c>
      <c r="F126" s="213" t="str" cm="1">
        <f t="array" aca="1" ref="F126" ca="1">IF(D126="","",IF(D126=0,INDEX('1.1 AIZ-IVZ'!$B$109:$C$1097,MATCH($E126,'1.1 AIZ-IVZ'!$B$109:$B$1097,0),2),INDEX(INDIRECT("'"&amp;E126&amp;"'!$F$12:$F$512"),SMALL(IF((INDIRECT("'"&amp;E126&amp;"'!$J$12:$J$512")="EW")*(INDIRECT("'"&amp;E126&amp;"'!$N$12:$N$512")="IAE"),ROW($1:$500)),'2.5 PZS-EWI'!G126))))</f>
        <v/>
      </c>
      <c r="G126" s="236" t="str">
        <f ca="1">IF($D126="","",IF($D126=0,INDEX('1.1 AIZ-IVZ'!$X$109:$X$1097,MATCH($C126,'1.1 AIZ-IVZ'!$Y$109:$Y$1097,0),1),$D126))</f>
        <v/>
      </c>
      <c r="H126" s="235" t="str">
        <f ca="1">IF($D126="","",IF($D126=0,INDEX('1.1 AIZ-IVZ'!$X$109:$X$1097,MATCH($C126,'1.1 AIZ-IVZ'!$Y$109:$Y$1097,0),1),H125))</f>
        <v/>
      </c>
      <c r="I126" s="158" t="str">
        <f t="shared" ca="1" si="18"/>
        <v/>
      </c>
      <c r="J126" s="158" t="str">
        <f t="shared" ca="1" si="19"/>
        <v/>
      </c>
      <c r="K126" s="158" t="str">
        <f t="shared" ca="1" si="20"/>
        <v/>
      </c>
      <c r="L126" s="254"/>
      <c r="M126" s="254"/>
      <c r="N126" s="255"/>
      <c r="O126" s="256"/>
      <c r="P126" s="256"/>
      <c r="Q126" s="256"/>
      <c r="R126" s="256"/>
      <c r="S126" s="210" t="str">
        <f t="shared" ca="1" si="21"/>
        <v/>
      </c>
      <c r="T126" s="210" t="str">
        <f t="shared" ca="1" si="22"/>
        <v/>
      </c>
      <c r="U126" s="211" t="str">
        <f t="shared" ca="1" si="23"/>
        <v/>
      </c>
      <c r="W126" s="171">
        <f t="shared" si="24"/>
        <v>0</v>
      </c>
      <c r="X126" s="171">
        <f t="shared" si="25"/>
        <v>0</v>
      </c>
      <c r="Y126" s="171">
        <f t="shared" si="26"/>
        <v>0</v>
      </c>
    </row>
    <row r="127" spans="1:25">
      <c r="A127" s="5" t="str">
        <f t="shared" ca="1" si="15"/>
        <v/>
      </c>
      <c r="B127" s="5" t="str">
        <f t="shared" ca="1" si="16"/>
        <v/>
      </c>
      <c r="C127" s="5" t="str">
        <f t="shared" ca="1" si="17"/>
        <v/>
      </c>
      <c r="D127" s="6" t="str">
        <f ca="1">IF($D126="","",IF(COUNTIF($D$11:D126,"&gt;0")=$G$10,"",IF($D126=0,$D126+1,IF($G126&lt;$H126,$D126+1,0))))</f>
        <v/>
      </c>
      <c r="E127" s="235" t="str">
        <f ca="1">IF(D127="","",INDEX('1.1 AIZ-IVZ'!$B$109:$B$228,MATCH($C127,'1.1 AIZ-IVZ'!$Y$109:$Y$1097,0)))</f>
        <v/>
      </c>
      <c r="F127" s="213" t="str" cm="1">
        <f t="array" aca="1" ref="F127" ca="1">IF(D127="","",IF(D127=0,INDEX('1.1 AIZ-IVZ'!$B$109:$C$1097,MATCH($E127,'1.1 AIZ-IVZ'!$B$109:$B$1097,0),2),INDEX(INDIRECT("'"&amp;E127&amp;"'!$F$12:$F$512"),SMALL(IF((INDIRECT("'"&amp;E127&amp;"'!$J$12:$J$512")="EW")*(INDIRECT("'"&amp;E127&amp;"'!$N$12:$N$512")="IAE"),ROW($1:$500)),'2.5 PZS-EWI'!G127))))</f>
        <v/>
      </c>
      <c r="G127" s="236" t="str">
        <f ca="1">IF($D127="","",IF($D127=0,INDEX('1.1 AIZ-IVZ'!$X$109:$X$1097,MATCH($C127,'1.1 AIZ-IVZ'!$Y$109:$Y$1097,0),1),$D127))</f>
        <v/>
      </c>
      <c r="H127" s="235" t="str">
        <f ca="1">IF($D127="","",IF($D127=0,INDEX('1.1 AIZ-IVZ'!$X$109:$X$1097,MATCH($C127,'1.1 AIZ-IVZ'!$Y$109:$Y$1097,0),1),H126))</f>
        <v/>
      </c>
      <c r="I127" s="158" t="str">
        <f t="shared" ca="1" si="18"/>
        <v/>
      </c>
      <c r="J127" s="158" t="str">
        <f t="shared" ca="1" si="19"/>
        <v/>
      </c>
      <c r="K127" s="158" t="str">
        <f t="shared" ca="1" si="20"/>
        <v/>
      </c>
      <c r="L127" s="254"/>
      <c r="M127" s="254"/>
      <c r="N127" s="255"/>
      <c r="O127" s="256"/>
      <c r="P127" s="256"/>
      <c r="Q127" s="256"/>
      <c r="R127" s="256"/>
      <c r="S127" s="210" t="str">
        <f t="shared" ca="1" si="21"/>
        <v/>
      </c>
      <c r="T127" s="210" t="str">
        <f t="shared" ca="1" si="22"/>
        <v/>
      </c>
      <c r="U127" s="211" t="str">
        <f t="shared" ca="1" si="23"/>
        <v/>
      </c>
      <c r="W127" s="171">
        <f t="shared" si="24"/>
        <v>0</v>
      </c>
      <c r="X127" s="171">
        <f t="shared" si="25"/>
        <v>0</v>
      </c>
      <c r="Y127" s="171">
        <f t="shared" si="26"/>
        <v>0</v>
      </c>
    </row>
    <row r="128" spans="1:25">
      <c r="A128" s="5" t="str">
        <f t="shared" ca="1" si="15"/>
        <v/>
      </c>
      <c r="B128" s="5" t="str">
        <f t="shared" ca="1" si="16"/>
        <v/>
      </c>
      <c r="C128" s="5" t="str">
        <f t="shared" ca="1" si="17"/>
        <v/>
      </c>
      <c r="D128" s="6" t="str">
        <f ca="1">IF($D127="","",IF(COUNTIF($D$11:D127,"&gt;0")=$G$10,"",IF($D127=0,$D127+1,IF($G127&lt;$H127,$D127+1,0))))</f>
        <v/>
      </c>
      <c r="E128" s="235" t="str">
        <f ca="1">IF(D128="","",INDEX('1.1 AIZ-IVZ'!$B$109:$B$228,MATCH($C128,'1.1 AIZ-IVZ'!$Y$109:$Y$1097,0)))</f>
        <v/>
      </c>
      <c r="F128" s="213" t="str" cm="1">
        <f t="array" aca="1" ref="F128" ca="1">IF(D128="","",IF(D128=0,INDEX('1.1 AIZ-IVZ'!$B$109:$C$1097,MATCH($E128,'1.1 AIZ-IVZ'!$B$109:$B$1097,0),2),INDEX(INDIRECT("'"&amp;E128&amp;"'!$F$12:$F$512"),SMALL(IF((INDIRECT("'"&amp;E128&amp;"'!$J$12:$J$512")="EW")*(INDIRECT("'"&amp;E128&amp;"'!$N$12:$N$512")="IAE"),ROW($1:$500)),'2.5 PZS-EWI'!G128))))</f>
        <v/>
      </c>
      <c r="G128" s="236" t="str">
        <f ca="1">IF($D128="","",IF($D128=0,INDEX('1.1 AIZ-IVZ'!$X$109:$X$1097,MATCH($C128,'1.1 AIZ-IVZ'!$Y$109:$Y$1097,0),1),$D128))</f>
        <v/>
      </c>
      <c r="H128" s="235" t="str">
        <f ca="1">IF($D128="","",IF($D128=0,INDEX('1.1 AIZ-IVZ'!$X$109:$X$1097,MATCH($C128,'1.1 AIZ-IVZ'!$Y$109:$Y$1097,0),1),H127))</f>
        <v/>
      </c>
      <c r="I128" s="158" t="str">
        <f t="shared" ca="1" si="18"/>
        <v/>
      </c>
      <c r="J128" s="158" t="str">
        <f t="shared" ca="1" si="19"/>
        <v/>
      </c>
      <c r="K128" s="158" t="str">
        <f t="shared" ca="1" si="20"/>
        <v/>
      </c>
      <c r="L128" s="254"/>
      <c r="M128" s="254"/>
      <c r="N128" s="255"/>
      <c r="O128" s="256"/>
      <c r="P128" s="256"/>
      <c r="Q128" s="256"/>
      <c r="R128" s="256"/>
      <c r="S128" s="210" t="str">
        <f t="shared" ca="1" si="21"/>
        <v/>
      </c>
      <c r="T128" s="210" t="str">
        <f t="shared" ca="1" si="22"/>
        <v/>
      </c>
      <c r="U128" s="211" t="str">
        <f t="shared" ca="1" si="23"/>
        <v/>
      </c>
      <c r="W128" s="171">
        <f t="shared" si="24"/>
        <v>0</v>
      </c>
      <c r="X128" s="171">
        <f t="shared" si="25"/>
        <v>0</v>
      </c>
      <c r="Y128" s="171">
        <f t="shared" si="26"/>
        <v>0</v>
      </c>
    </row>
    <row r="129" spans="1:25">
      <c r="A129" s="5" t="str">
        <f t="shared" ca="1" si="15"/>
        <v/>
      </c>
      <c r="B129" s="5" t="str">
        <f t="shared" ca="1" si="16"/>
        <v/>
      </c>
      <c r="C129" s="5" t="str">
        <f t="shared" ca="1" si="17"/>
        <v/>
      </c>
      <c r="D129" s="6" t="str">
        <f ca="1">IF($D128="","",IF(COUNTIF($D$11:D128,"&gt;0")=$G$10,"",IF($D128=0,$D128+1,IF($G128&lt;$H128,$D128+1,0))))</f>
        <v/>
      </c>
      <c r="E129" s="235" t="str">
        <f ca="1">IF(D129="","",INDEX('1.1 AIZ-IVZ'!$B$109:$B$228,MATCH($C129,'1.1 AIZ-IVZ'!$Y$109:$Y$1097,0)))</f>
        <v/>
      </c>
      <c r="F129" s="213" t="str" cm="1">
        <f t="array" aca="1" ref="F129" ca="1">IF(D129="","",IF(D129=0,INDEX('1.1 AIZ-IVZ'!$B$109:$C$1097,MATCH($E129,'1.1 AIZ-IVZ'!$B$109:$B$1097,0),2),INDEX(INDIRECT("'"&amp;E129&amp;"'!$F$12:$F$512"),SMALL(IF((INDIRECT("'"&amp;E129&amp;"'!$J$12:$J$512")="EW")*(INDIRECT("'"&amp;E129&amp;"'!$N$12:$N$512")="IAE"),ROW($1:$500)),'2.5 PZS-EWI'!G129))))</f>
        <v/>
      </c>
      <c r="G129" s="236" t="str">
        <f ca="1">IF($D129="","",IF($D129=0,INDEX('1.1 AIZ-IVZ'!$X$109:$X$1097,MATCH($C129,'1.1 AIZ-IVZ'!$Y$109:$Y$1097,0),1),$D129))</f>
        <v/>
      </c>
      <c r="H129" s="235" t="str">
        <f ca="1">IF($D129="","",IF($D129=0,INDEX('1.1 AIZ-IVZ'!$X$109:$X$1097,MATCH($C129,'1.1 AIZ-IVZ'!$Y$109:$Y$1097,0),1),H128))</f>
        <v/>
      </c>
      <c r="I129" s="158" t="str">
        <f t="shared" ca="1" si="18"/>
        <v/>
      </c>
      <c r="J129" s="158" t="str">
        <f t="shared" ca="1" si="19"/>
        <v/>
      </c>
      <c r="K129" s="158" t="str">
        <f t="shared" ca="1" si="20"/>
        <v/>
      </c>
      <c r="L129" s="254"/>
      <c r="M129" s="254"/>
      <c r="N129" s="255"/>
      <c r="O129" s="256"/>
      <c r="P129" s="256"/>
      <c r="Q129" s="256"/>
      <c r="R129" s="256"/>
      <c r="S129" s="210" t="str">
        <f t="shared" ca="1" si="21"/>
        <v/>
      </c>
      <c r="T129" s="210" t="str">
        <f t="shared" ca="1" si="22"/>
        <v/>
      </c>
      <c r="U129" s="211" t="str">
        <f t="shared" ca="1" si="23"/>
        <v/>
      </c>
      <c r="W129" s="171">
        <f t="shared" si="24"/>
        <v>0</v>
      </c>
      <c r="X129" s="171">
        <f t="shared" si="25"/>
        <v>0</v>
      </c>
      <c r="Y129" s="171">
        <f t="shared" si="26"/>
        <v>0</v>
      </c>
    </row>
    <row r="130" spans="1:25">
      <c r="A130" s="5" t="str">
        <f t="shared" ca="1" si="15"/>
        <v/>
      </c>
      <c r="B130" s="5" t="str">
        <f t="shared" ca="1" si="16"/>
        <v/>
      </c>
      <c r="C130" s="5" t="str">
        <f t="shared" ca="1" si="17"/>
        <v/>
      </c>
      <c r="D130" s="6" t="str">
        <f ca="1">IF($D129="","",IF(COUNTIF($D$11:D129,"&gt;0")=$G$10,"",IF($D129=0,$D129+1,IF($G129&lt;$H129,$D129+1,0))))</f>
        <v/>
      </c>
      <c r="E130" s="235" t="str">
        <f ca="1">IF(D130="","",INDEX('1.1 AIZ-IVZ'!$B$109:$B$228,MATCH($C130,'1.1 AIZ-IVZ'!$Y$109:$Y$1097,0)))</f>
        <v/>
      </c>
      <c r="F130" s="213" t="str" cm="1">
        <f t="array" aca="1" ref="F130" ca="1">IF(D130="","",IF(D130=0,INDEX('1.1 AIZ-IVZ'!$B$109:$C$1097,MATCH($E130,'1.1 AIZ-IVZ'!$B$109:$B$1097,0),2),INDEX(INDIRECT("'"&amp;E130&amp;"'!$F$12:$F$512"),SMALL(IF((INDIRECT("'"&amp;E130&amp;"'!$J$12:$J$512")="EW")*(INDIRECT("'"&amp;E130&amp;"'!$N$12:$N$512")="IAE"),ROW($1:$500)),'2.5 PZS-EWI'!G130))))</f>
        <v/>
      </c>
      <c r="G130" s="236" t="str">
        <f ca="1">IF($D130="","",IF($D130=0,INDEX('1.1 AIZ-IVZ'!$X$109:$X$1097,MATCH($C130,'1.1 AIZ-IVZ'!$Y$109:$Y$1097,0),1),$D130))</f>
        <v/>
      </c>
      <c r="H130" s="235" t="str">
        <f ca="1">IF($D130="","",IF($D130=0,INDEX('1.1 AIZ-IVZ'!$X$109:$X$1097,MATCH($C130,'1.1 AIZ-IVZ'!$Y$109:$Y$1097,0),1),H129))</f>
        <v/>
      </c>
      <c r="I130" s="158" t="str">
        <f t="shared" ca="1" si="18"/>
        <v/>
      </c>
      <c r="J130" s="158" t="str">
        <f t="shared" ca="1" si="19"/>
        <v/>
      </c>
      <c r="K130" s="158" t="str">
        <f t="shared" ca="1" si="20"/>
        <v/>
      </c>
      <c r="L130" s="254"/>
      <c r="M130" s="254"/>
      <c r="N130" s="255"/>
      <c r="O130" s="256"/>
      <c r="P130" s="256"/>
      <c r="Q130" s="256"/>
      <c r="R130" s="256"/>
      <c r="S130" s="210" t="str">
        <f t="shared" ca="1" si="21"/>
        <v/>
      </c>
      <c r="T130" s="210" t="str">
        <f t="shared" ca="1" si="22"/>
        <v/>
      </c>
      <c r="U130" s="211" t="str">
        <f t="shared" ca="1" si="23"/>
        <v/>
      </c>
      <c r="W130" s="171">
        <f t="shared" si="24"/>
        <v>0</v>
      </c>
      <c r="X130" s="171">
        <f t="shared" si="25"/>
        <v>0</v>
      </c>
      <c r="Y130" s="171">
        <f t="shared" si="26"/>
        <v>0</v>
      </c>
    </row>
    <row r="131" spans="1:25">
      <c r="A131" s="5" t="str">
        <f t="shared" ca="1" si="15"/>
        <v/>
      </c>
      <c r="B131" s="5" t="str">
        <f t="shared" ca="1" si="16"/>
        <v/>
      </c>
      <c r="C131" s="5" t="str">
        <f t="shared" ca="1" si="17"/>
        <v/>
      </c>
      <c r="D131" s="6" t="str">
        <f ca="1">IF($D130="","",IF(COUNTIF($D$11:D130,"&gt;0")=$G$10,"",IF($D130=0,$D130+1,IF($G130&lt;$H130,$D130+1,0))))</f>
        <v/>
      </c>
      <c r="E131" s="235" t="str">
        <f ca="1">IF(D131="","",INDEX('1.1 AIZ-IVZ'!$B$109:$B$228,MATCH($C131,'1.1 AIZ-IVZ'!$Y$109:$Y$1097,0)))</f>
        <v/>
      </c>
      <c r="F131" s="213" t="str" cm="1">
        <f t="array" aca="1" ref="F131" ca="1">IF(D131="","",IF(D131=0,INDEX('1.1 AIZ-IVZ'!$B$109:$C$1097,MATCH($E131,'1.1 AIZ-IVZ'!$B$109:$B$1097,0),2),INDEX(INDIRECT("'"&amp;E131&amp;"'!$F$12:$F$512"),SMALL(IF((INDIRECT("'"&amp;E131&amp;"'!$J$12:$J$512")="EW")*(INDIRECT("'"&amp;E131&amp;"'!$N$12:$N$512")="IAE"),ROW($1:$500)),'2.5 PZS-EWI'!G131))))</f>
        <v/>
      </c>
      <c r="G131" s="236" t="str">
        <f ca="1">IF($D131="","",IF($D131=0,INDEX('1.1 AIZ-IVZ'!$X$109:$X$1097,MATCH($C131,'1.1 AIZ-IVZ'!$Y$109:$Y$1097,0),1),$D131))</f>
        <v/>
      </c>
      <c r="H131" s="235" t="str">
        <f ca="1">IF($D131="","",IF($D131=0,INDEX('1.1 AIZ-IVZ'!$X$109:$X$1097,MATCH($C131,'1.1 AIZ-IVZ'!$Y$109:$Y$1097,0),1),H130))</f>
        <v/>
      </c>
      <c r="I131" s="158" t="str">
        <f t="shared" ca="1" si="18"/>
        <v/>
      </c>
      <c r="J131" s="158" t="str">
        <f t="shared" ca="1" si="19"/>
        <v/>
      </c>
      <c r="K131" s="158" t="str">
        <f t="shared" ca="1" si="20"/>
        <v/>
      </c>
      <c r="L131" s="254"/>
      <c r="M131" s="254"/>
      <c r="N131" s="255"/>
      <c r="O131" s="256"/>
      <c r="P131" s="256"/>
      <c r="Q131" s="256"/>
      <c r="R131" s="256"/>
      <c r="S131" s="210" t="str">
        <f t="shared" ca="1" si="21"/>
        <v/>
      </c>
      <c r="T131" s="210" t="str">
        <f t="shared" ca="1" si="22"/>
        <v/>
      </c>
      <c r="U131" s="211" t="str">
        <f t="shared" ca="1" si="23"/>
        <v/>
      </c>
      <c r="W131" s="171">
        <f t="shared" si="24"/>
        <v>0</v>
      </c>
      <c r="X131" s="171">
        <f t="shared" si="25"/>
        <v>0</v>
      </c>
      <c r="Y131" s="171">
        <f t="shared" si="26"/>
        <v>0</v>
      </c>
    </row>
    <row r="132" spans="1:25">
      <c r="A132" s="5" t="str">
        <f t="shared" ca="1" si="15"/>
        <v/>
      </c>
      <c r="B132" s="5" t="str">
        <f t="shared" ca="1" si="16"/>
        <v/>
      </c>
      <c r="C132" s="5" t="str">
        <f t="shared" ca="1" si="17"/>
        <v/>
      </c>
      <c r="D132" s="6" t="str">
        <f ca="1">IF($D131="","",IF(COUNTIF($D$11:D131,"&gt;0")=$G$10,"",IF($D131=0,$D131+1,IF($G131&lt;$H131,$D131+1,0))))</f>
        <v/>
      </c>
      <c r="E132" s="235" t="str">
        <f ca="1">IF(D132="","",INDEX('1.1 AIZ-IVZ'!$B$109:$B$228,MATCH($C132,'1.1 AIZ-IVZ'!$Y$109:$Y$1097,0)))</f>
        <v/>
      </c>
      <c r="F132" s="213" t="str" cm="1">
        <f t="array" aca="1" ref="F132" ca="1">IF(D132="","",IF(D132=0,INDEX('1.1 AIZ-IVZ'!$B$109:$C$1097,MATCH($E132,'1.1 AIZ-IVZ'!$B$109:$B$1097,0),2),INDEX(INDIRECT("'"&amp;E132&amp;"'!$F$12:$F$512"),SMALL(IF((INDIRECT("'"&amp;E132&amp;"'!$J$12:$J$512")="EW")*(INDIRECT("'"&amp;E132&amp;"'!$N$12:$N$512")="IAE"),ROW($1:$500)),'2.5 PZS-EWI'!G132))))</f>
        <v/>
      </c>
      <c r="G132" s="236" t="str">
        <f ca="1">IF($D132="","",IF($D132=0,INDEX('1.1 AIZ-IVZ'!$X$109:$X$1097,MATCH($C132,'1.1 AIZ-IVZ'!$Y$109:$Y$1097,0),1),$D132))</f>
        <v/>
      </c>
      <c r="H132" s="235" t="str">
        <f ca="1">IF($D132="","",IF($D132=0,INDEX('1.1 AIZ-IVZ'!$X$109:$X$1097,MATCH($C132,'1.1 AIZ-IVZ'!$Y$109:$Y$1097,0),1),H131))</f>
        <v/>
      </c>
      <c r="I132" s="158" t="str">
        <f t="shared" ca="1" si="18"/>
        <v/>
      </c>
      <c r="J132" s="158" t="str">
        <f t="shared" ca="1" si="19"/>
        <v/>
      </c>
      <c r="K132" s="158" t="str">
        <f t="shared" ca="1" si="20"/>
        <v/>
      </c>
      <c r="L132" s="254"/>
      <c r="M132" s="254"/>
      <c r="N132" s="255"/>
      <c r="O132" s="256"/>
      <c r="P132" s="256"/>
      <c r="Q132" s="256"/>
      <c r="R132" s="256"/>
      <c r="S132" s="210" t="str">
        <f t="shared" ca="1" si="21"/>
        <v/>
      </c>
      <c r="T132" s="210" t="str">
        <f t="shared" ca="1" si="22"/>
        <v/>
      </c>
      <c r="U132" s="211" t="str">
        <f t="shared" ca="1" si="23"/>
        <v/>
      </c>
      <c r="W132" s="171">
        <f t="shared" si="24"/>
        <v>0</v>
      </c>
      <c r="X132" s="171">
        <f t="shared" si="25"/>
        <v>0</v>
      </c>
      <c r="Y132" s="171">
        <f t="shared" si="26"/>
        <v>0</v>
      </c>
    </row>
    <row r="133" spans="1:25">
      <c r="A133" s="5" t="str">
        <f t="shared" ca="1" si="15"/>
        <v/>
      </c>
      <c r="B133" s="5" t="str">
        <f t="shared" ca="1" si="16"/>
        <v/>
      </c>
      <c r="C133" s="5" t="str">
        <f t="shared" ca="1" si="17"/>
        <v/>
      </c>
      <c r="D133" s="6" t="str">
        <f ca="1">IF($D132="","",IF(COUNTIF($D$11:D132,"&gt;0")=$G$10,"",IF($D132=0,$D132+1,IF($G132&lt;$H132,$D132+1,0))))</f>
        <v/>
      </c>
      <c r="E133" s="235" t="str">
        <f ca="1">IF(D133="","",INDEX('1.1 AIZ-IVZ'!$B$109:$B$228,MATCH($C133,'1.1 AIZ-IVZ'!$Y$109:$Y$1097,0)))</f>
        <v/>
      </c>
      <c r="F133" s="213" t="str" cm="1">
        <f t="array" aca="1" ref="F133" ca="1">IF(D133="","",IF(D133=0,INDEX('1.1 AIZ-IVZ'!$B$109:$C$1097,MATCH($E133,'1.1 AIZ-IVZ'!$B$109:$B$1097,0),2),INDEX(INDIRECT("'"&amp;E133&amp;"'!$F$12:$F$512"),SMALL(IF((INDIRECT("'"&amp;E133&amp;"'!$J$12:$J$512")="EW")*(INDIRECT("'"&amp;E133&amp;"'!$N$12:$N$512")="IAE"),ROW($1:$500)),'2.5 PZS-EWI'!G133))))</f>
        <v/>
      </c>
      <c r="G133" s="236" t="str">
        <f ca="1">IF($D133="","",IF($D133=0,INDEX('1.1 AIZ-IVZ'!$X$109:$X$1097,MATCH($C133,'1.1 AIZ-IVZ'!$Y$109:$Y$1097,0),1),$D133))</f>
        <v/>
      </c>
      <c r="H133" s="235" t="str">
        <f ca="1">IF($D133="","",IF($D133=0,INDEX('1.1 AIZ-IVZ'!$X$109:$X$1097,MATCH($C133,'1.1 AIZ-IVZ'!$Y$109:$Y$1097,0),1),H132))</f>
        <v/>
      </c>
      <c r="I133" s="158" t="str">
        <f t="shared" ca="1" si="18"/>
        <v/>
      </c>
      <c r="J133" s="158" t="str">
        <f t="shared" ca="1" si="19"/>
        <v/>
      </c>
      <c r="K133" s="158" t="str">
        <f t="shared" ca="1" si="20"/>
        <v/>
      </c>
      <c r="L133" s="254"/>
      <c r="M133" s="254"/>
      <c r="N133" s="255"/>
      <c r="O133" s="256"/>
      <c r="P133" s="256"/>
      <c r="Q133" s="256"/>
      <c r="R133" s="256"/>
      <c r="S133" s="210" t="str">
        <f t="shared" ca="1" si="21"/>
        <v/>
      </c>
      <c r="T133" s="210" t="str">
        <f t="shared" ca="1" si="22"/>
        <v/>
      </c>
      <c r="U133" s="211" t="str">
        <f t="shared" ca="1" si="23"/>
        <v/>
      </c>
      <c r="W133" s="171">
        <f t="shared" si="24"/>
        <v>0</v>
      </c>
      <c r="X133" s="171">
        <f t="shared" si="25"/>
        <v>0</v>
      </c>
      <c r="Y133" s="171">
        <f t="shared" si="26"/>
        <v>0</v>
      </c>
    </row>
    <row r="134" spans="1:25">
      <c r="A134" s="5" t="str">
        <f t="shared" ca="1" si="15"/>
        <v/>
      </c>
      <c r="B134" s="5" t="str">
        <f t="shared" ca="1" si="16"/>
        <v/>
      </c>
      <c r="C134" s="5" t="str">
        <f t="shared" ca="1" si="17"/>
        <v/>
      </c>
      <c r="D134" s="6" t="str">
        <f ca="1">IF($D133="","",IF(COUNTIF($D$11:D133,"&gt;0")=$G$10,"",IF($D133=0,$D133+1,IF($G133&lt;$H133,$D133+1,0))))</f>
        <v/>
      </c>
      <c r="E134" s="235" t="str">
        <f ca="1">IF(D134="","",INDEX('1.1 AIZ-IVZ'!$B$109:$B$228,MATCH($C134,'1.1 AIZ-IVZ'!$Y$109:$Y$1097,0)))</f>
        <v/>
      </c>
      <c r="F134" s="213" t="str" cm="1">
        <f t="array" aca="1" ref="F134" ca="1">IF(D134="","",IF(D134=0,INDEX('1.1 AIZ-IVZ'!$B$109:$C$1097,MATCH($E134,'1.1 AIZ-IVZ'!$B$109:$B$1097,0),2),INDEX(INDIRECT("'"&amp;E134&amp;"'!$F$12:$F$512"),SMALL(IF((INDIRECT("'"&amp;E134&amp;"'!$J$12:$J$512")="EW")*(INDIRECT("'"&amp;E134&amp;"'!$N$12:$N$512")="IAE"),ROW($1:$500)),'2.5 PZS-EWI'!G134))))</f>
        <v/>
      </c>
      <c r="G134" s="236" t="str">
        <f ca="1">IF($D134="","",IF($D134=0,INDEX('1.1 AIZ-IVZ'!$X$109:$X$1097,MATCH($C134,'1.1 AIZ-IVZ'!$Y$109:$Y$1097,0),1),$D134))</f>
        <v/>
      </c>
      <c r="H134" s="235" t="str">
        <f ca="1">IF($D134="","",IF($D134=0,INDEX('1.1 AIZ-IVZ'!$X$109:$X$1097,MATCH($C134,'1.1 AIZ-IVZ'!$Y$109:$Y$1097,0),1),H133))</f>
        <v/>
      </c>
      <c r="I134" s="158" t="str">
        <f t="shared" ca="1" si="18"/>
        <v/>
      </c>
      <c r="J134" s="158" t="str">
        <f t="shared" ca="1" si="19"/>
        <v/>
      </c>
      <c r="K134" s="158" t="str">
        <f t="shared" ca="1" si="20"/>
        <v/>
      </c>
      <c r="L134" s="254"/>
      <c r="M134" s="254"/>
      <c r="N134" s="255"/>
      <c r="O134" s="256"/>
      <c r="P134" s="256"/>
      <c r="Q134" s="256"/>
      <c r="R134" s="256"/>
      <c r="S134" s="210" t="str">
        <f t="shared" ca="1" si="21"/>
        <v/>
      </c>
      <c r="T134" s="210" t="str">
        <f t="shared" ca="1" si="22"/>
        <v/>
      </c>
      <c r="U134" s="211" t="str">
        <f t="shared" ca="1" si="23"/>
        <v/>
      </c>
      <c r="W134" s="171">
        <f t="shared" si="24"/>
        <v>0</v>
      </c>
      <c r="X134" s="171">
        <f t="shared" si="25"/>
        <v>0</v>
      </c>
      <c r="Y134" s="171">
        <f t="shared" si="26"/>
        <v>0</v>
      </c>
    </row>
    <row r="135" spans="1:25">
      <c r="A135" s="5" t="str">
        <f t="shared" ca="1" si="15"/>
        <v/>
      </c>
      <c r="B135" s="5" t="str">
        <f t="shared" ca="1" si="16"/>
        <v/>
      </c>
      <c r="C135" s="5" t="str">
        <f t="shared" ca="1" si="17"/>
        <v/>
      </c>
      <c r="D135" s="6" t="str">
        <f ca="1">IF($D134="","",IF(COUNTIF($D$11:D134,"&gt;0")=$G$10,"",IF($D134=0,$D134+1,IF($G134&lt;$H134,$D134+1,0))))</f>
        <v/>
      </c>
      <c r="E135" s="235" t="str">
        <f ca="1">IF(D135="","",INDEX('1.1 AIZ-IVZ'!$B$109:$B$228,MATCH($C135,'1.1 AIZ-IVZ'!$Y$109:$Y$1097,0)))</f>
        <v/>
      </c>
      <c r="F135" s="213" t="str" cm="1">
        <f t="array" aca="1" ref="F135" ca="1">IF(D135="","",IF(D135=0,INDEX('1.1 AIZ-IVZ'!$B$109:$C$1097,MATCH($E135,'1.1 AIZ-IVZ'!$B$109:$B$1097,0),2),INDEX(INDIRECT("'"&amp;E135&amp;"'!$F$12:$F$512"),SMALL(IF((INDIRECT("'"&amp;E135&amp;"'!$J$12:$J$512")="EW")*(INDIRECT("'"&amp;E135&amp;"'!$N$12:$N$512")="IAE"),ROW($1:$500)),'2.5 PZS-EWI'!G135))))</f>
        <v/>
      </c>
      <c r="G135" s="236" t="str">
        <f ca="1">IF($D135="","",IF($D135=0,INDEX('1.1 AIZ-IVZ'!$X$109:$X$1097,MATCH($C135,'1.1 AIZ-IVZ'!$Y$109:$Y$1097,0),1),$D135))</f>
        <v/>
      </c>
      <c r="H135" s="235" t="str">
        <f ca="1">IF($D135="","",IF($D135=0,INDEX('1.1 AIZ-IVZ'!$X$109:$X$1097,MATCH($C135,'1.1 AIZ-IVZ'!$Y$109:$Y$1097,0),1),H134))</f>
        <v/>
      </c>
      <c r="I135" s="158" t="str">
        <f t="shared" ca="1" si="18"/>
        <v/>
      </c>
      <c r="J135" s="158" t="str">
        <f t="shared" ca="1" si="19"/>
        <v/>
      </c>
      <c r="K135" s="158" t="str">
        <f t="shared" ca="1" si="20"/>
        <v/>
      </c>
      <c r="L135" s="254"/>
      <c r="M135" s="254"/>
      <c r="N135" s="255"/>
      <c r="O135" s="256"/>
      <c r="P135" s="256"/>
      <c r="Q135" s="256"/>
      <c r="R135" s="256"/>
      <c r="S135" s="210" t="str">
        <f t="shared" ca="1" si="21"/>
        <v/>
      </c>
      <c r="T135" s="210" t="str">
        <f t="shared" ca="1" si="22"/>
        <v/>
      </c>
      <c r="U135" s="211" t="str">
        <f t="shared" ca="1" si="23"/>
        <v/>
      </c>
      <c r="W135" s="171">
        <f t="shared" si="24"/>
        <v>0</v>
      </c>
      <c r="X135" s="171">
        <f t="shared" si="25"/>
        <v>0</v>
      </c>
      <c r="Y135" s="171">
        <f t="shared" si="26"/>
        <v>0</v>
      </c>
    </row>
    <row r="136" spans="1:25">
      <c r="A136" s="5" t="str">
        <f t="shared" ca="1" si="15"/>
        <v/>
      </c>
      <c r="B136" s="5" t="str">
        <f t="shared" ca="1" si="16"/>
        <v/>
      </c>
      <c r="C136" s="5" t="str">
        <f t="shared" ca="1" si="17"/>
        <v/>
      </c>
      <c r="D136" s="6" t="str">
        <f ca="1">IF($D135="","",IF(COUNTIF($D$11:D135,"&gt;0")=$G$10,"",IF($D135=0,$D135+1,IF($G135&lt;$H135,$D135+1,0))))</f>
        <v/>
      </c>
      <c r="E136" s="235" t="str">
        <f ca="1">IF(D136="","",INDEX('1.1 AIZ-IVZ'!$B$109:$B$228,MATCH($C136,'1.1 AIZ-IVZ'!$Y$109:$Y$1097,0)))</f>
        <v/>
      </c>
      <c r="F136" s="213" t="str" cm="1">
        <f t="array" aca="1" ref="F136" ca="1">IF(D136="","",IF(D136=0,INDEX('1.1 AIZ-IVZ'!$B$109:$C$1097,MATCH($E136,'1.1 AIZ-IVZ'!$B$109:$B$1097,0),2),INDEX(INDIRECT("'"&amp;E136&amp;"'!$F$12:$F$512"),SMALL(IF((INDIRECT("'"&amp;E136&amp;"'!$J$12:$J$512")="EW")*(INDIRECT("'"&amp;E136&amp;"'!$N$12:$N$512")="IAE"),ROW($1:$500)),'2.5 PZS-EWI'!G136))))</f>
        <v/>
      </c>
      <c r="G136" s="236" t="str">
        <f ca="1">IF($D136="","",IF($D136=0,INDEX('1.1 AIZ-IVZ'!$X$109:$X$1097,MATCH($C136,'1.1 AIZ-IVZ'!$Y$109:$Y$1097,0),1),$D136))</f>
        <v/>
      </c>
      <c r="H136" s="235" t="str">
        <f ca="1">IF($D136="","",IF($D136=0,INDEX('1.1 AIZ-IVZ'!$X$109:$X$1097,MATCH($C136,'1.1 AIZ-IVZ'!$Y$109:$Y$1097,0),1),H135))</f>
        <v/>
      </c>
      <c r="I136" s="158" t="str">
        <f t="shared" ca="1" si="18"/>
        <v/>
      </c>
      <c r="J136" s="158" t="str">
        <f t="shared" ca="1" si="19"/>
        <v/>
      </c>
      <c r="K136" s="158" t="str">
        <f t="shared" ca="1" si="20"/>
        <v/>
      </c>
      <c r="L136" s="254"/>
      <c r="M136" s="254"/>
      <c r="N136" s="255"/>
      <c r="O136" s="256"/>
      <c r="P136" s="256"/>
      <c r="Q136" s="256"/>
      <c r="R136" s="256"/>
      <c r="S136" s="210" t="str">
        <f t="shared" ca="1" si="21"/>
        <v/>
      </c>
      <c r="T136" s="210" t="str">
        <f t="shared" ca="1" si="22"/>
        <v/>
      </c>
      <c r="U136" s="211" t="str">
        <f t="shared" ca="1" si="23"/>
        <v/>
      </c>
      <c r="W136" s="171">
        <f t="shared" si="24"/>
        <v>0</v>
      </c>
      <c r="X136" s="171">
        <f t="shared" si="25"/>
        <v>0</v>
      </c>
      <c r="Y136" s="171">
        <f t="shared" si="26"/>
        <v>0</v>
      </c>
    </row>
    <row r="137" spans="1:25">
      <c r="A137" s="5" t="str">
        <f t="shared" ca="1" si="15"/>
        <v/>
      </c>
      <c r="B137" s="5" t="str">
        <f t="shared" ca="1" si="16"/>
        <v/>
      </c>
      <c r="C137" s="5" t="str">
        <f t="shared" ca="1" si="17"/>
        <v/>
      </c>
      <c r="D137" s="6" t="str">
        <f ca="1">IF($D136="","",IF(COUNTIF($D$11:D136,"&gt;0")=$G$10,"",IF($D136=0,$D136+1,IF($G136&lt;$H136,$D136+1,0))))</f>
        <v/>
      </c>
      <c r="E137" s="235" t="str">
        <f ca="1">IF(D137="","",INDEX('1.1 AIZ-IVZ'!$B$109:$B$228,MATCH($C137,'1.1 AIZ-IVZ'!$Y$109:$Y$1097,0)))</f>
        <v/>
      </c>
      <c r="F137" s="213" t="str" cm="1">
        <f t="array" aca="1" ref="F137" ca="1">IF(D137="","",IF(D137=0,INDEX('1.1 AIZ-IVZ'!$B$109:$C$1097,MATCH($E137,'1.1 AIZ-IVZ'!$B$109:$B$1097,0),2),INDEX(INDIRECT("'"&amp;E137&amp;"'!$F$12:$F$512"),SMALL(IF((INDIRECT("'"&amp;E137&amp;"'!$J$12:$J$512")="EW")*(INDIRECT("'"&amp;E137&amp;"'!$N$12:$N$512")="IAE"),ROW($1:$500)),'2.5 PZS-EWI'!G137))))</f>
        <v/>
      </c>
      <c r="G137" s="236" t="str">
        <f ca="1">IF($D137="","",IF($D137=0,INDEX('1.1 AIZ-IVZ'!$X$109:$X$1097,MATCH($C137,'1.1 AIZ-IVZ'!$Y$109:$Y$1097,0),1),$D137))</f>
        <v/>
      </c>
      <c r="H137" s="235" t="str">
        <f ca="1">IF($D137="","",IF($D137=0,INDEX('1.1 AIZ-IVZ'!$X$109:$X$1097,MATCH($C137,'1.1 AIZ-IVZ'!$Y$109:$Y$1097,0),1),H136))</f>
        <v/>
      </c>
      <c r="I137" s="158" t="str">
        <f t="shared" ca="1" si="18"/>
        <v/>
      </c>
      <c r="J137" s="158" t="str">
        <f t="shared" ca="1" si="19"/>
        <v/>
      </c>
      <c r="K137" s="158" t="str">
        <f t="shared" ca="1" si="20"/>
        <v/>
      </c>
      <c r="L137" s="254"/>
      <c r="M137" s="254"/>
      <c r="N137" s="255"/>
      <c r="O137" s="256"/>
      <c r="P137" s="256"/>
      <c r="Q137" s="256"/>
      <c r="R137" s="256"/>
      <c r="S137" s="210" t="str">
        <f t="shared" ca="1" si="21"/>
        <v/>
      </c>
      <c r="T137" s="210" t="str">
        <f t="shared" ca="1" si="22"/>
        <v/>
      </c>
      <c r="U137" s="211" t="str">
        <f t="shared" ca="1" si="23"/>
        <v/>
      </c>
      <c r="W137" s="171">
        <f t="shared" si="24"/>
        <v>0</v>
      </c>
      <c r="X137" s="171">
        <f t="shared" si="25"/>
        <v>0</v>
      </c>
      <c r="Y137" s="171">
        <f t="shared" si="26"/>
        <v>0</v>
      </c>
    </row>
    <row r="138" spans="1:25">
      <c r="A138" s="5" t="str">
        <f t="shared" ca="1" si="15"/>
        <v/>
      </c>
      <c r="B138" s="5" t="str">
        <f t="shared" ca="1" si="16"/>
        <v/>
      </c>
      <c r="C138" s="5" t="str">
        <f t="shared" ca="1" si="17"/>
        <v/>
      </c>
      <c r="D138" s="6" t="str">
        <f ca="1">IF($D137="","",IF(COUNTIF($D$11:D137,"&gt;0")=$G$10,"",IF($D137=0,$D137+1,IF($G137&lt;$H137,$D137+1,0))))</f>
        <v/>
      </c>
      <c r="E138" s="235" t="str">
        <f ca="1">IF(D138="","",INDEX('1.1 AIZ-IVZ'!$B$109:$B$228,MATCH($C138,'1.1 AIZ-IVZ'!$Y$109:$Y$1097,0)))</f>
        <v/>
      </c>
      <c r="F138" s="213" t="str" cm="1">
        <f t="array" aca="1" ref="F138" ca="1">IF(D138="","",IF(D138=0,INDEX('1.1 AIZ-IVZ'!$B$109:$C$1097,MATCH($E138,'1.1 AIZ-IVZ'!$B$109:$B$1097,0),2),INDEX(INDIRECT("'"&amp;E138&amp;"'!$F$12:$F$512"),SMALL(IF((INDIRECT("'"&amp;E138&amp;"'!$J$12:$J$512")="EW")*(INDIRECT("'"&amp;E138&amp;"'!$N$12:$N$512")="IAE"),ROW($1:$500)),'2.5 PZS-EWI'!G138))))</f>
        <v/>
      </c>
      <c r="G138" s="236" t="str">
        <f ca="1">IF($D138="","",IF($D138=0,INDEX('1.1 AIZ-IVZ'!$X$109:$X$1097,MATCH($C138,'1.1 AIZ-IVZ'!$Y$109:$Y$1097,0),1),$D138))</f>
        <v/>
      </c>
      <c r="H138" s="235" t="str">
        <f ca="1">IF($D138="","",IF($D138=0,INDEX('1.1 AIZ-IVZ'!$X$109:$X$1097,MATCH($C138,'1.1 AIZ-IVZ'!$Y$109:$Y$1097,0),1),H137))</f>
        <v/>
      </c>
      <c r="I138" s="158" t="str">
        <f t="shared" ca="1" si="18"/>
        <v/>
      </c>
      <c r="J138" s="158" t="str">
        <f t="shared" ca="1" si="19"/>
        <v/>
      </c>
      <c r="K138" s="158" t="str">
        <f t="shared" ca="1" si="20"/>
        <v/>
      </c>
      <c r="L138" s="254"/>
      <c r="M138" s="254"/>
      <c r="N138" s="255"/>
      <c r="O138" s="256"/>
      <c r="P138" s="256"/>
      <c r="Q138" s="256"/>
      <c r="R138" s="256"/>
      <c r="S138" s="210" t="str">
        <f t="shared" ca="1" si="21"/>
        <v/>
      </c>
      <c r="T138" s="210" t="str">
        <f t="shared" ca="1" si="22"/>
        <v/>
      </c>
      <c r="U138" s="211" t="str">
        <f t="shared" ca="1" si="23"/>
        <v/>
      </c>
      <c r="W138" s="171">
        <f t="shared" si="24"/>
        <v>0</v>
      </c>
      <c r="X138" s="171">
        <f t="shared" si="25"/>
        <v>0</v>
      </c>
      <c r="Y138" s="171">
        <f t="shared" si="26"/>
        <v>0</v>
      </c>
    </row>
    <row r="139" spans="1:25">
      <c r="A139" s="5" t="str">
        <f t="shared" ca="1" si="15"/>
        <v/>
      </c>
      <c r="B139" s="5" t="str">
        <f t="shared" ca="1" si="16"/>
        <v/>
      </c>
      <c r="C139" s="5" t="str">
        <f t="shared" ca="1" si="17"/>
        <v/>
      </c>
      <c r="D139" s="6" t="str">
        <f ca="1">IF($D138="","",IF(COUNTIF($D$11:D138,"&gt;0")=$G$10,"",IF($D138=0,$D138+1,IF($G138&lt;$H138,$D138+1,0))))</f>
        <v/>
      </c>
      <c r="E139" s="235" t="str">
        <f ca="1">IF(D139="","",INDEX('1.1 AIZ-IVZ'!$B$109:$B$228,MATCH($C139,'1.1 AIZ-IVZ'!$Y$109:$Y$1097,0)))</f>
        <v/>
      </c>
      <c r="F139" s="213" t="str" cm="1">
        <f t="array" aca="1" ref="F139" ca="1">IF(D139="","",IF(D139=0,INDEX('1.1 AIZ-IVZ'!$B$109:$C$1097,MATCH($E139,'1.1 AIZ-IVZ'!$B$109:$B$1097,0),2),INDEX(INDIRECT("'"&amp;E139&amp;"'!$F$12:$F$512"),SMALL(IF((INDIRECT("'"&amp;E139&amp;"'!$J$12:$J$512")="EW")*(INDIRECT("'"&amp;E139&amp;"'!$N$12:$N$512")="IAE"),ROW($1:$500)),'2.5 PZS-EWI'!G139))))</f>
        <v/>
      </c>
      <c r="G139" s="236" t="str">
        <f ca="1">IF($D139="","",IF($D139=0,INDEX('1.1 AIZ-IVZ'!$X$109:$X$1097,MATCH($C139,'1.1 AIZ-IVZ'!$Y$109:$Y$1097,0),1),$D139))</f>
        <v/>
      </c>
      <c r="H139" s="235" t="str">
        <f ca="1">IF($D139="","",IF($D139=0,INDEX('1.1 AIZ-IVZ'!$X$109:$X$1097,MATCH($C139,'1.1 AIZ-IVZ'!$Y$109:$Y$1097,0),1),H138))</f>
        <v/>
      </c>
      <c r="I139" s="158" t="str">
        <f t="shared" ca="1" si="18"/>
        <v/>
      </c>
      <c r="J139" s="158" t="str">
        <f t="shared" ca="1" si="19"/>
        <v/>
      </c>
      <c r="K139" s="158" t="str">
        <f t="shared" ca="1" si="20"/>
        <v/>
      </c>
      <c r="L139" s="254"/>
      <c r="M139" s="254"/>
      <c r="N139" s="255"/>
      <c r="O139" s="256"/>
      <c r="P139" s="256"/>
      <c r="Q139" s="256"/>
      <c r="R139" s="256"/>
      <c r="S139" s="210" t="str">
        <f t="shared" ca="1" si="21"/>
        <v/>
      </c>
      <c r="T139" s="210" t="str">
        <f t="shared" ca="1" si="22"/>
        <v/>
      </c>
      <c r="U139" s="211" t="str">
        <f t="shared" ca="1" si="23"/>
        <v/>
      </c>
      <c r="W139" s="171">
        <f t="shared" si="24"/>
        <v>0</v>
      </c>
      <c r="X139" s="171">
        <f t="shared" si="25"/>
        <v>0</v>
      </c>
      <c r="Y139" s="171">
        <f t="shared" si="26"/>
        <v>0</v>
      </c>
    </row>
    <row r="140" spans="1:25">
      <c r="A140" s="5" t="str">
        <f t="shared" ca="1" si="15"/>
        <v/>
      </c>
      <c r="B140" s="5" t="str">
        <f t="shared" ca="1" si="16"/>
        <v/>
      </c>
      <c r="C140" s="5" t="str">
        <f t="shared" ca="1" si="17"/>
        <v/>
      </c>
      <c r="D140" s="6" t="str">
        <f ca="1">IF($D139="","",IF(COUNTIF($D$11:D139,"&gt;0")=$G$10,"",IF($D139=0,$D139+1,IF($G139&lt;$H139,$D139+1,0))))</f>
        <v/>
      </c>
      <c r="E140" s="235" t="str">
        <f ca="1">IF(D140="","",INDEX('1.1 AIZ-IVZ'!$B$109:$B$228,MATCH($C140,'1.1 AIZ-IVZ'!$Y$109:$Y$1097,0)))</f>
        <v/>
      </c>
      <c r="F140" s="213" t="str" cm="1">
        <f t="array" aca="1" ref="F140" ca="1">IF(D140="","",IF(D140=0,INDEX('1.1 AIZ-IVZ'!$B$109:$C$1097,MATCH($E140,'1.1 AIZ-IVZ'!$B$109:$B$1097,0),2),INDEX(INDIRECT("'"&amp;E140&amp;"'!$F$12:$F$512"),SMALL(IF((INDIRECT("'"&amp;E140&amp;"'!$J$12:$J$512")="EW")*(INDIRECT("'"&amp;E140&amp;"'!$N$12:$N$512")="IAE"),ROW($1:$500)),'2.5 PZS-EWI'!G140))))</f>
        <v/>
      </c>
      <c r="G140" s="236" t="str">
        <f ca="1">IF($D140="","",IF($D140=0,INDEX('1.1 AIZ-IVZ'!$X$109:$X$1097,MATCH($C140,'1.1 AIZ-IVZ'!$Y$109:$Y$1097,0),1),$D140))</f>
        <v/>
      </c>
      <c r="H140" s="235" t="str">
        <f ca="1">IF($D140="","",IF($D140=0,INDEX('1.1 AIZ-IVZ'!$X$109:$X$1097,MATCH($C140,'1.1 AIZ-IVZ'!$Y$109:$Y$1097,0),1),H139))</f>
        <v/>
      </c>
      <c r="I140" s="158" t="str">
        <f t="shared" ca="1" si="18"/>
        <v/>
      </c>
      <c r="J140" s="158" t="str">
        <f t="shared" ca="1" si="19"/>
        <v/>
      </c>
      <c r="K140" s="158" t="str">
        <f t="shared" ca="1" si="20"/>
        <v/>
      </c>
      <c r="L140" s="254"/>
      <c r="M140" s="254"/>
      <c r="N140" s="255"/>
      <c r="O140" s="256"/>
      <c r="P140" s="256"/>
      <c r="Q140" s="256"/>
      <c r="R140" s="256"/>
      <c r="S140" s="210" t="str">
        <f t="shared" ca="1" si="21"/>
        <v/>
      </c>
      <c r="T140" s="210" t="str">
        <f t="shared" ca="1" si="22"/>
        <v/>
      </c>
      <c r="U140" s="211" t="str">
        <f t="shared" ca="1" si="23"/>
        <v/>
      </c>
      <c r="W140" s="171">
        <f t="shared" si="24"/>
        <v>0</v>
      </c>
      <c r="X140" s="171">
        <f t="shared" si="25"/>
        <v>0</v>
      </c>
      <c r="Y140" s="171">
        <f t="shared" si="26"/>
        <v>0</v>
      </c>
    </row>
    <row r="141" spans="1:25">
      <c r="A141" s="5" t="str">
        <f t="shared" ref="A141:A204" ca="1" si="27">IF($D141="","",$A140)</f>
        <v/>
      </c>
      <c r="B141" s="5" t="str">
        <f t="shared" ref="B141:B204" ca="1" si="28">IF($D141="","",$B140)</f>
        <v/>
      </c>
      <c r="C141" s="5" t="str">
        <f t="shared" ref="C141:C204" ca="1" si="29">IF(D141="","",IF(D141=0,C140+1,IF(D141&lt;H141+1,C140)))</f>
        <v/>
      </c>
      <c r="D141" s="6" t="str">
        <f ca="1">IF($D140="","",IF(COUNTIF($D$11:D140,"&gt;0")=$G$10,"",IF($D140=0,$D140+1,IF($G140&lt;$H140,$D140+1,0))))</f>
        <v/>
      </c>
      <c r="E141" s="235" t="str">
        <f ca="1">IF(D141="","",INDEX('1.1 AIZ-IVZ'!$B$109:$B$228,MATCH($C141,'1.1 AIZ-IVZ'!$Y$109:$Y$1097,0)))</f>
        <v/>
      </c>
      <c r="F141" s="213" t="str" cm="1">
        <f t="array" aca="1" ref="F141" ca="1">IF(D141="","",IF(D141=0,INDEX('1.1 AIZ-IVZ'!$B$109:$C$1097,MATCH($E141,'1.1 AIZ-IVZ'!$B$109:$B$1097,0),2),INDEX(INDIRECT("'"&amp;E141&amp;"'!$F$12:$F$512"),SMALL(IF((INDIRECT("'"&amp;E141&amp;"'!$J$12:$J$512")="EW")*(INDIRECT("'"&amp;E141&amp;"'!$N$12:$N$512")="IAE"),ROW($1:$500)),'2.5 PZS-EWI'!G141))))</f>
        <v/>
      </c>
      <c r="G141" s="236" t="str">
        <f ca="1">IF($D141="","",IF($D141=0,INDEX('1.1 AIZ-IVZ'!$X$109:$X$1097,MATCH($C141,'1.1 AIZ-IVZ'!$Y$109:$Y$1097,0),1),$D141))</f>
        <v/>
      </c>
      <c r="H141" s="235" t="str">
        <f ca="1">IF($D141="","",IF($D141=0,INDEX('1.1 AIZ-IVZ'!$X$109:$X$1097,MATCH($C141,'1.1 AIZ-IVZ'!$Y$109:$Y$1097,0),1),H140))</f>
        <v/>
      </c>
      <c r="I141" s="158" t="str">
        <f t="shared" ref="I141:I204" ca="1" si="30">IF(INDIRECT("S(-8)",FALSE)="","",INDIRECT("Z(-1)",FALSE))</f>
        <v/>
      </c>
      <c r="J141" s="158" t="str">
        <f t="shared" ref="J141:J204" ca="1" si="31">IF(INDIRECT("S(-9)",FALSE)="","",INDIRECT("Z(-1)",FALSE))</f>
        <v/>
      </c>
      <c r="K141" s="158" t="str">
        <f t="shared" ref="K141:K204" ca="1" si="32">IF(INDIRECT("S(-10)",FALSE)="","",INDIRECT("Z(-1)",FALSE))</f>
        <v/>
      </c>
      <c r="L141" s="254"/>
      <c r="M141" s="254"/>
      <c r="N141" s="255"/>
      <c r="O141" s="256"/>
      <c r="P141" s="256"/>
      <c r="Q141" s="256"/>
      <c r="R141" s="256"/>
      <c r="S141" s="210" t="str">
        <f t="shared" ca="1" si="21"/>
        <v/>
      </c>
      <c r="T141" s="210" t="str">
        <f t="shared" ca="1" si="22"/>
        <v/>
      </c>
      <c r="U141" s="211" t="str">
        <f t="shared" ca="1" si="23"/>
        <v/>
      </c>
      <c r="W141" s="171">
        <f t="shared" si="24"/>
        <v>0</v>
      </c>
      <c r="X141" s="171">
        <f t="shared" si="25"/>
        <v>0</v>
      </c>
      <c r="Y141" s="171">
        <f t="shared" si="26"/>
        <v>0</v>
      </c>
    </row>
    <row r="142" spans="1:25">
      <c r="A142" s="5" t="str">
        <f t="shared" ca="1" si="27"/>
        <v/>
      </c>
      <c r="B142" s="5" t="str">
        <f t="shared" ca="1" si="28"/>
        <v/>
      </c>
      <c r="C142" s="5" t="str">
        <f t="shared" ca="1" si="29"/>
        <v/>
      </c>
      <c r="D142" s="6" t="str">
        <f ca="1">IF($D141="","",IF(COUNTIF($D$11:D141,"&gt;0")=$G$10,"",IF($D141=0,$D141+1,IF($G141&lt;$H141,$D141+1,0))))</f>
        <v/>
      </c>
      <c r="E142" s="235" t="str">
        <f ca="1">IF(D142="","",INDEX('1.1 AIZ-IVZ'!$B$109:$B$228,MATCH($C142,'1.1 AIZ-IVZ'!$Y$109:$Y$1097,0)))</f>
        <v/>
      </c>
      <c r="F142" s="213" t="str" cm="1">
        <f t="array" aca="1" ref="F142" ca="1">IF(D142="","",IF(D142=0,INDEX('1.1 AIZ-IVZ'!$B$109:$C$1097,MATCH($E142,'1.1 AIZ-IVZ'!$B$109:$B$1097,0),2),INDEX(INDIRECT("'"&amp;E142&amp;"'!$F$12:$F$512"),SMALL(IF((INDIRECT("'"&amp;E142&amp;"'!$J$12:$J$512")="EW")*(INDIRECT("'"&amp;E142&amp;"'!$N$12:$N$512")="IAE"),ROW($1:$500)),'2.5 PZS-EWI'!G142))))</f>
        <v/>
      </c>
      <c r="G142" s="236" t="str">
        <f ca="1">IF($D142="","",IF($D142=0,INDEX('1.1 AIZ-IVZ'!$X$109:$X$1097,MATCH($C142,'1.1 AIZ-IVZ'!$Y$109:$Y$1097,0),1),$D142))</f>
        <v/>
      </c>
      <c r="H142" s="235" t="str">
        <f ca="1">IF($D142="","",IF($D142=0,INDEX('1.1 AIZ-IVZ'!$X$109:$X$1097,MATCH($C142,'1.1 AIZ-IVZ'!$Y$109:$Y$1097,0),1),H141))</f>
        <v/>
      </c>
      <c r="I142" s="158" t="str">
        <f t="shared" ca="1" si="30"/>
        <v/>
      </c>
      <c r="J142" s="158" t="str">
        <f t="shared" ca="1" si="31"/>
        <v/>
      </c>
      <c r="K142" s="158" t="str">
        <f t="shared" ca="1" si="32"/>
        <v/>
      </c>
      <c r="L142" s="254"/>
      <c r="M142" s="254"/>
      <c r="N142" s="255"/>
      <c r="O142" s="256"/>
      <c r="P142" s="256"/>
      <c r="Q142" s="256"/>
      <c r="R142" s="256"/>
      <c r="S142" s="210" t="str">
        <f t="shared" ref="S142:S205" ca="1" si="33">IF($D142="","",IF($D142=0,SUMIFS(S:S,C:C,$C142,D:D,"&gt;0"),SUM((O142)+(P142*$A$3)+(Q142*24)+(R142*($A$3-24)))*N142))</f>
        <v/>
      </c>
      <c r="T142" s="210" t="str">
        <f t="shared" ref="T142:T205" ca="1" si="34">IF($D142="","",IF($D142=0,SUMIFS(T:T,C:C,$C142,D:D,"&gt;0"),(S142*$T$9)))</f>
        <v/>
      </c>
      <c r="U142" s="211" t="str">
        <f t="shared" ref="U142:U205" ca="1" si="35">IF($D142="","",IF($D142=0,SUMIFS(U:U,C:C,$C142,D:D,"&gt;0"),SUM(S142+T142)))</f>
        <v/>
      </c>
      <c r="W142" s="171">
        <f t="shared" si="24"/>
        <v>0</v>
      </c>
      <c r="X142" s="171">
        <f t="shared" si="25"/>
        <v>0</v>
      </c>
      <c r="Y142" s="171">
        <f t="shared" si="26"/>
        <v>0</v>
      </c>
    </row>
    <row r="143" spans="1:25">
      <c r="A143" s="5" t="str">
        <f t="shared" ca="1" si="27"/>
        <v/>
      </c>
      <c r="B143" s="5" t="str">
        <f t="shared" ca="1" si="28"/>
        <v/>
      </c>
      <c r="C143" s="5" t="str">
        <f t="shared" ca="1" si="29"/>
        <v/>
      </c>
      <c r="D143" s="6" t="str">
        <f ca="1">IF($D142="","",IF(COUNTIF($D$11:D142,"&gt;0")=$G$10,"",IF($D142=0,$D142+1,IF($G142&lt;$H142,$D142+1,0))))</f>
        <v/>
      </c>
      <c r="E143" s="235" t="str">
        <f ca="1">IF(D143="","",INDEX('1.1 AIZ-IVZ'!$B$109:$B$228,MATCH($C143,'1.1 AIZ-IVZ'!$Y$109:$Y$1097,0)))</f>
        <v/>
      </c>
      <c r="F143" s="213" t="str" cm="1">
        <f t="array" aca="1" ref="F143" ca="1">IF(D143="","",IF(D143=0,INDEX('1.1 AIZ-IVZ'!$B$109:$C$1097,MATCH($E143,'1.1 AIZ-IVZ'!$B$109:$B$1097,0),2),INDEX(INDIRECT("'"&amp;E143&amp;"'!$F$12:$F$512"),SMALL(IF((INDIRECT("'"&amp;E143&amp;"'!$J$12:$J$512")="EW")*(INDIRECT("'"&amp;E143&amp;"'!$N$12:$N$512")="IAE"),ROW($1:$500)),'2.5 PZS-EWI'!G143))))</f>
        <v/>
      </c>
      <c r="G143" s="236" t="str">
        <f ca="1">IF($D143="","",IF($D143=0,INDEX('1.1 AIZ-IVZ'!$X$109:$X$1097,MATCH($C143,'1.1 AIZ-IVZ'!$Y$109:$Y$1097,0),1),$D143))</f>
        <v/>
      </c>
      <c r="H143" s="235" t="str">
        <f ca="1">IF($D143="","",IF($D143=0,INDEX('1.1 AIZ-IVZ'!$X$109:$X$1097,MATCH($C143,'1.1 AIZ-IVZ'!$Y$109:$Y$1097,0),1),H142))</f>
        <v/>
      </c>
      <c r="I143" s="158" t="str">
        <f t="shared" ca="1" si="30"/>
        <v/>
      </c>
      <c r="J143" s="158" t="str">
        <f t="shared" ca="1" si="31"/>
        <v/>
      </c>
      <c r="K143" s="158" t="str">
        <f t="shared" ca="1" si="32"/>
        <v/>
      </c>
      <c r="L143" s="254"/>
      <c r="M143" s="254"/>
      <c r="N143" s="255"/>
      <c r="O143" s="256"/>
      <c r="P143" s="256"/>
      <c r="Q143" s="256"/>
      <c r="R143" s="256"/>
      <c r="S143" s="210" t="str">
        <f t="shared" ca="1" si="33"/>
        <v/>
      </c>
      <c r="T143" s="210" t="str">
        <f t="shared" ca="1" si="34"/>
        <v/>
      </c>
      <c r="U143" s="211" t="str">
        <f t="shared" ca="1" si="35"/>
        <v/>
      </c>
      <c r="W143" s="171">
        <f t="shared" si="24"/>
        <v>0</v>
      </c>
      <c r="X143" s="171">
        <f t="shared" si="25"/>
        <v>0</v>
      </c>
      <c r="Y143" s="171">
        <f t="shared" si="26"/>
        <v>0</v>
      </c>
    </row>
    <row r="144" spans="1:25">
      <c r="A144" s="5" t="str">
        <f t="shared" ca="1" si="27"/>
        <v/>
      </c>
      <c r="B144" s="5" t="str">
        <f t="shared" ca="1" si="28"/>
        <v/>
      </c>
      <c r="C144" s="5" t="str">
        <f t="shared" ca="1" si="29"/>
        <v/>
      </c>
      <c r="D144" s="6" t="str">
        <f ca="1">IF($D143="","",IF(COUNTIF($D$11:D143,"&gt;0")=$G$10,"",IF($D143=0,$D143+1,IF($G143&lt;$H143,$D143+1,0))))</f>
        <v/>
      </c>
      <c r="E144" s="235" t="str">
        <f ca="1">IF(D144="","",INDEX('1.1 AIZ-IVZ'!$B$109:$B$228,MATCH($C144,'1.1 AIZ-IVZ'!$Y$109:$Y$1097,0)))</f>
        <v/>
      </c>
      <c r="F144" s="213" t="str" cm="1">
        <f t="array" aca="1" ref="F144" ca="1">IF(D144="","",IF(D144=0,INDEX('1.1 AIZ-IVZ'!$B$109:$C$1097,MATCH($E144,'1.1 AIZ-IVZ'!$B$109:$B$1097,0),2),INDEX(INDIRECT("'"&amp;E144&amp;"'!$F$12:$F$512"),SMALL(IF((INDIRECT("'"&amp;E144&amp;"'!$J$12:$J$512")="EW")*(INDIRECT("'"&amp;E144&amp;"'!$N$12:$N$512")="IAE"),ROW($1:$500)),'2.5 PZS-EWI'!G144))))</f>
        <v/>
      </c>
      <c r="G144" s="236" t="str">
        <f ca="1">IF($D144="","",IF($D144=0,INDEX('1.1 AIZ-IVZ'!$X$109:$X$1097,MATCH($C144,'1.1 AIZ-IVZ'!$Y$109:$Y$1097,0),1),$D144))</f>
        <v/>
      </c>
      <c r="H144" s="235" t="str">
        <f ca="1">IF($D144="","",IF($D144=0,INDEX('1.1 AIZ-IVZ'!$X$109:$X$1097,MATCH($C144,'1.1 AIZ-IVZ'!$Y$109:$Y$1097,0),1),H143))</f>
        <v/>
      </c>
      <c r="I144" s="158" t="str">
        <f t="shared" ca="1" si="30"/>
        <v/>
      </c>
      <c r="J144" s="158" t="str">
        <f t="shared" ca="1" si="31"/>
        <v/>
      </c>
      <c r="K144" s="158" t="str">
        <f t="shared" ca="1" si="32"/>
        <v/>
      </c>
      <c r="L144" s="254"/>
      <c r="M144" s="254"/>
      <c r="N144" s="255"/>
      <c r="O144" s="256"/>
      <c r="P144" s="256"/>
      <c r="Q144" s="256"/>
      <c r="R144" s="256"/>
      <c r="S144" s="210" t="str">
        <f t="shared" ca="1" si="33"/>
        <v/>
      </c>
      <c r="T144" s="210" t="str">
        <f t="shared" ca="1" si="34"/>
        <v/>
      </c>
      <c r="U144" s="211" t="str">
        <f t="shared" ca="1" si="35"/>
        <v/>
      </c>
      <c r="W144" s="171">
        <f t="shared" si="24"/>
        <v>0</v>
      </c>
      <c r="X144" s="171">
        <f t="shared" si="25"/>
        <v>0</v>
      </c>
      <c r="Y144" s="171">
        <f t="shared" si="26"/>
        <v>0</v>
      </c>
    </row>
    <row r="145" spans="1:25">
      <c r="A145" s="5" t="str">
        <f t="shared" ca="1" si="27"/>
        <v/>
      </c>
      <c r="B145" s="5" t="str">
        <f t="shared" ca="1" si="28"/>
        <v/>
      </c>
      <c r="C145" s="5" t="str">
        <f t="shared" ca="1" si="29"/>
        <v/>
      </c>
      <c r="D145" s="6" t="str">
        <f ca="1">IF($D144="","",IF(COUNTIF($D$11:D144,"&gt;0")=$G$10,"",IF($D144=0,$D144+1,IF($G144&lt;$H144,$D144+1,0))))</f>
        <v/>
      </c>
      <c r="E145" s="235" t="str">
        <f ca="1">IF(D145="","",INDEX('1.1 AIZ-IVZ'!$B$109:$B$228,MATCH($C145,'1.1 AIZ-IVZ'!$Y$109:$Y$1097,0)))</f>
        <v/>
      </c>
      <c r="F145" s="213" t="str" cm="1">
        <f t="array" aca="1" ref="F145" ca="1">IF(D145="","",IF(D145=0,INDEX('1.1 AIZ-IVZ'!$B$109:$C$1097,MATCH($E145,'1.1 AIZ-IVZ'!$B$109:$B$1097,0),2),INDEX(INDIRECT("'"&amp;E145&amp;"'!$F$12:$F$512"),SMALL(IF((INDIRECT("'"&amp;E145&amp;"'!$J$12:$J$512")="EW")*(INDIRECT("'"&amp;E145&amp;"'!$N$12:$N$512")="IAE"),ROW($1:$500)),'2.5 PZS-EWI'!G145))))</f>
        <v/>
      </c>
      <c r="G145" s="236" t="str">
        <f ca="1">IF($D145="","",IF($D145=0,INDEX('1.1 AIZ-IVZ'!$X$109:$X$1097,MATCH($C145,'1.1 AIZ-IVZ'!$Y$109:$Y$1097,0),1),$D145))</f>
        <v/>
      </c>
      <c r="H145" s="235" t="str">
        <f ca="1">IF($D145="","",IF($D145=0,INDEX('1.1 AIZ-IVZ'!$X$109:$X$1097,MATCH($C145,'1.1 AIZ-IVZ'!$Y$109:$Y$1097,0),1),H144))</f>
        <v/>
      </c>
      <c r="I145" s="158" t="str">
        <f t="shared" ca="1" si="30"/>
        <v/>
      </c>
      <c r="J145" s="158" t="str">
        <f t="shared" ca="1" si="31"/>
        <v/>
      </c>
      <c r="K145" s="158" t="str">
        <f t="shared" ca="1" si="32"/>
        <v/>
      </c>
      <c r="L145" s="254"/>
      <c r="M145" s="254"/>
      <c r="N145" s="255"/>
      <c r="O145" s="256"/>
      <c r="P145" s="256"/>
      <c r="Q145" s="256"/>
      <c r="R145" s="256"/>
      <c r="S145" s="210" t="str">
        <f t="shared" ca="1" si="33"/>
        <v/>
      </c>
      <c r="T145" s="210" t="str">
        <f t="shared" ca="1" si="34"/>
        <v/>
      </c>
      <c r="U145" s="211" t="str">
        <f t="shared" ca="1" si="35"/>
        <v/>
      </c>
      <c r="W145" s="171">
        <f t="shared" si="24"/>
        <v>0</v>
      </c>
      <c r="X145" s="171">
        <f t="shared" si="25"/>
        <v>0</v>
      </c>
      <c r="Y145" s="171">
        <f t="shared" si="26"/>
        <v>0</v>
      </c>
    </row>
    <row r="146" spans="1:25">
      <c r="A146" s="5" t="str">
        <f t="shared" ca="1" si="27"/>
        <v/>
      </c>
      <c r="B146" s="5" t="str">
        <f t="shared" ca="1" si="28"/>
        <v/>
      </c>
      <c r="C146" s="5" t="str">
        <f t="shared" ca="1" si="29"/>
        <v/>
      </c>
      <c r="D146" s="6" t="str">
        <f ca="1">IF($D145="","",IF(COUNTIF($D$11:D145,"&gt;0")=$G$10,"",IF($D145=0,$D145+1,IF($G145&lt;$H145,$D145+1,0))))</f>
        <v/>
      </c>
      <c r="E146" s="235" t="str">
        <f ca="1">IF(D146="","",INDEX('1.1 AIZ-IVZ'!$B$109:$B$228,MATCH($C146,'1.1 AIZ-IVZ'!$Y$109:$Y$1097,0)))</f>
        <v/>
      </c>
      <c r="F146" s="213" t="str" cm="1">
        <f t="array" aca="1" ref="F146" ca="1">IF(D146="","",IF(D146=0,INDEX('1.1 AIZ-IVZ'!$B$109:$C$1097,MATCH($E146,'1.1 AIZ-IVZ'!$B$109:$B$1097,0),2),INDEX(INDIRECT("'"&amp;E146&amp;"'!$F$12:$F$512"),SMALL(IF((INDIRECT("'"&amp;E146&amp;"'!$J$12:$J$512")="EW")*(INDIRECT("'"&amp;E146&amp;"'!$N$12:$N$512")="IAE"),ROW($1:$500)),'2.5 PZS-EWI'!G146))))</f>
        <v/>
      </c>
      <c r="G146" s="236" t="str">
        <f ca="1">IF($D146="","",IF($D146=0,INDEX('1.1 AIZ-IVZ'!$X$109:$X$1097,MATCH($C146,'1.1 AIZ-IVZ'!$Y$109:$Y$1097,0),1),$D146))</f>
        <v/>
      </c>
      <c r="H146" s="235" t="str">
        <f ca="1">IF($D146="","",IF($D146=0,INDEX('1.1 AIZ-IVZ'!$X$109:$X$1097,MATCH($C146,'1.1 AIZ-IVZ'!$Y$109:$Y$1097,0),1),H145))</f>
        <v/>
      </c>
      <c r="I146" s="158" t="str">
        <f t="shared" ca="1" si="30"/>
        <v/>
      </c>
      <c r="J146" s="158" t="str">
        <f t="shared" ca="1" si="31"/>
        <v/>
      </c>
      <c r="K146" s="158" t="str">
        <f t="shared" ca="1" si="32"/>
        <v/>
      </c>
      <c r="L146" s="254"/>
      <c r="M146" s="254"/>
      <c r="N146" s="255"/>
      <c r="O146" s="256"/>
      <c r="P146" s="256"/>
      <c r="Q146" s="256"/>
      <c r="R146" s="256"/>
      <c r="S146" s="210" t="str">
        <f t="shared" ca="1" si="33"/>
        <v/>
      </c>
      <c r="T146" s="210" t="str">
        <f t="shared" ca="1" si="34"/>
        <v/>
      </c>
      <c r="U146" s="211" t="str">
        <f t="shared" ca="1" si="35"/>
        <v/>
      </c>
      <c r="W146" s="171">
        <f t="shared" si="24"/>
        <v>0</v>
      </c>
      <c r="X146" s="171">
        <f t="shared" si="25"/>
        <v>0</v>
      </c>
      <c r="Y146" s="171">
        <f t="shared" si="26"/>
        <v>0</v>
      </c>
    </row>
    <row r="147" spans="1:25">
      <c r="A147" s="5" t="str">
        <f t="shared" ca="1" si="27"/>
        <v/>
      </c>
      <c r="B147" s="5" t="str">
        <f t="shared" ca="1" si="28"/>
        <v/>
      </c>
      <c r="C147" s="5" t="str">
        <f t="shared" ca="1" si="29"/>
        <v/>
      </c>
      <c r="D147" s="6" t="str">
        <f ca="1">IF($D146="","",IF(COUNTIF($D$11:D146,"&gt;0")=$G$10,"",IF($D146=0,$D146+1,IF($G146&lt;$H146,$D146+1,0))))</f>
        <v/>
      </c>
      <c r="E147" s="235" t="str">
        <f ca="1">IF(D147="","",INDEX('1.1 AIZ-IVZ'!$B$109:$B$228,MATCH($C147,'1.1 AIZ-IVZ'!$Y$109:$Y$1097,0)))</f>
        <v/>
      </c>
      <c r="F147" s="213" t="str" cm="1">
        <f t="array" aca="1" ref="F147" ca="1">IF(D147="","",IF(D147=0,INDEX('1.1 AIZ-IVZ'!$B$109:$C$1097,MATCH($E147,'1.1 AIZ-IVZ'!$B$109:$B$1097,0),2),INDEX(INDIRECT("'"&amp;E147&amp;"'!$F$12:$F$512"),SMALL(IF((INDIRECT("'"&amp;E147&amp;"'!$J$12:$J$512")="EW")*(INDIRECT("'"&amp;E147&amp;"'!$N$12:$N$512")="IAE"),ROW($1:$500)),'2.5 PZS-EWI'!G147))))</f>
        <v/>
      </c>
      <c r="G147" s="236" t="str">
        <f ca="1">IF($D147="","",IF($D147=0,INDEX('1.1 AIZ-IVZ'!$X$109:$X$1097,MATCH($C147,'1.1 AIZ-IVZ'!$Y$109:$Y$1097,0),1),$D147))</f>
        <v/>
      </c>
      <c r="H147" s="235" t="str">
        <f ca="1">IF($D147="","",IF($D147=0,INDEX('1.1 AIZ-IVZ'!$X$109:$X$1097,MATCH($C147,'1.1 AIZ-IVZ'!$Y$109:$Y$1097,0),1),H146))</f>
        <v/>
      </c>
      <c r="I147" s="158" t="str">
        <f t="shared" ca="1" si="30"/>
        <v/>
      </c>
      <c r="J147" s="158" t="str">
        <f t="shared" ca="1" si="31"/>
        <v/>
      </c>
      <c r="K147" s="158" t="str">
        <f t="shared" ca="1" si="32"/>
        <v/>
      </c>
      <c r="L147" s="254"/>
      <c r="M147" s="254"/>
      <c r="N147" s="255"/>
      <c r="O147" s="256"/>
      <c r="P147" s="256"/>
      <c r="Q147" s="256"/>
      <c r="R147" s="256"/>
      <c r="S147" s="210" t="str">
        <f t="shared" ca="1" si="33"/>
        <v/>
      </c>
      <c r="T147" s="210" t="str">
        <f t="shared" ca="1" si="34"/>
        <v/>
      </c>
      <c r="U147" s="211" t="str">
        <f t="shared" ca="1" si="35"/>
        <v/>
      </c>
      <c r="W147" s="171">
        <f t="shared" si="24"/>
        <v>0</v>
      </c>
      <c r="X147" s="171">
        <f t="shared" si="25"/>
        <v>0</v>
      </c>
      <c r="Y147" s="171">
        <f t="shared" si="26"/>
        <v>0</v>
      </c>
    </row>
    <row r="148" spans="1:25">
      <c r="A148" s="5" t="str">
        <f t="shared" ca="1" si="27"/>
        <v/>
      </c>
      <c r="B148" s="5" t="str">
        <f t="shared" ca="1" si="28"/>
        <v/>
      </c>
      <c r="C148" s="5" t="str">
        <f t="shared" ca="1" si="29"/>
        <v/>
      </c>
      <c r="D148" s="6" t="str">
        <f ca="1">IF($D147="","",IF(COUNTIF($D$11:D147,"&gt;0")=$G$10,"",IF($D147=0,$D147+1,IF($G147&lt;$H147,$D147+1,0))))</f>
        <v/>
      </c>
      <c r="E148" s="235" t="str">
        <f ca="1">IF(D148="","",INDEX('1.1 AIZ-IVZ'!$B$109:$B$228,MATCH($C148,'1.1 AIZ-IVZ'!$Y$109:$Y$1097,0)))</f>
        <v/>
      </c>
      <c r="F148" s="213" t="str" cm="1">
        <f t="array" aca="1" ref="F148" ca="1">IF(D148="","",IF(D148=0,INDEX('1.1 AIZ-IVZ'!$B$109:$C$1097,MATCH($E148,'1.1 AIZ-IVZ'!$B$109:$B$1097,0),2),INDEX(INDIRECT("'"&amp;E148&amp;"'!$F$12:$F$512"),SMALL(IF((INDIRECT("'"&amp;E148&amp;"'!$J$12:$J$512")="EW")*(INDIRECT("'"&amp;E148&amp;"'!$N$12:$N$512")="IAE"),ROW($1:$500)),'2.5 PZS-EWI'!G148))))</f>
        <v/>
      </c>
      <c r="G148" s="236" t="str">
        <f ca="1">IF($D148="","",IF($D148=0,INDEX('1.1 AIZ-IVZ'!$X$109:$X$1097,MATCH($C148,'1.1 AIZ-IVZ'!$Y$109:$Y$1097,0),1),$D148))</f>
        <v/>
      </c>
      <c r="H148" s="235" t="str">
        <f ca="1">IF($D148="","",IF($D148=0,INDEX('1.1 AIZ-IVZ'!$X$109:$X$1097,MATCH($C148,'1.1 AIZ-IVZ'!$Y$109:$Y$1097,0),1),H147))</f>
        <v/>
      </c>
      <c r="I148" s="158" t="str">
        <f t="shared" ca="1" si="30"/>
        <v/>
      </c>
      <c r="J148" s="158" t="str">
        <f t="shared" ca="1" si="31"/>
        <v/>
      </c>
      <c r="K148" s="158" t="str">
        <f t="shared" ca="1" si="32"/>
        <v/>
      </c>
      <c r="L148" s="254"/>
      <c r="M148" s="254"/>
      <c r="N148" s="255"/>
      <c r="O148" s="256"/>
      <c r="P148" s="256"/>
      <c r="Q148" s="256"/>
      <c r="R148" s="256"/>
      <c r="S148" s="210" t="str">
        <f t="shared" ca="1" si="33"/>
        <v/>
      </c>
      <c r="T148" s="210" t="str">
        <f t="shared" ca="1" si="34"/>
        <v/>
      </c>
      <c r="U148" s="211" t="str">
        <f t="shared" ca="1" si="35"/>
        <v/>
      </c>
      <c r="W148" s="171">
        <f t="shared" si="24"/>
        <v>0</v>
      </c>
      <c r="X148" s="171">
        <f t="shared" si="25"/>
        <v>0</v>
      </c>
      <c r="Y148" s="171">
        <f t="shared" si="26"/>
        <v>0</v>
      </c>
    </row>
    <row r="149" spans="1:25">
      <c r="A149" s="5" t="str">
        <f t="shared" ca="1" si="27"/>
        <v/>
      </c>
      <c r="B149" s="5" t="str">
        <f t="shared" ca="1" si="28"/>
        <v/>
      </c>
      <c r="C149" s="5" t="str">
        <f t="shared" ca="1" si="29"/>
        <v/>
      </c>
      <c r="D149" s="6" t="str">
        <f ca="1">IF($D148="","",IF(COUNTIF($D$11:D148,"&gt;0")=$G$10,"",IF($D148=0,$D148+1,IF($G148&lt;$H148,$D148+1,0))))</f>
        <v/>
      </c>
      <c r="E149" s="235" t="str">
        <f ca="1">IF(D149="","",INDEX('1.1 AIZ-IVZ'!$B$109:$B$228,MATCH($C149,'1.1 AIZ-IVZ'!$Y$109:$Y$1097,0)))</f>
        <v/>
      </c>
      <c r="F149" s="213" t="str" cm="1">
        <f t="array" aca="1" ref="F149" ca="1">IF(D149="","",IF(D149=0,INDEX('1.1 AIZ-IVZ'!$B$109:$C$1097,MATCH($E149,'1.1 AIZ-IVZ'!$B$109:$B$1097,0),2),INDEX(INDIRECT("'"&amp;E149&amp;"'!$F$12:$F$512"),SMALL(IF((INDIRECT("'"&amp;E149&amp;"'!$J$12:$J$512")="EW")*(INDIRECT("'"&amp;E149&amp;"'!$N$12:$N$512")="IAE"),ROW($1:$500)),'2.5 PZS-EWI'!G149))))</f>
        <v/>
      </c>
      <c r="G149" s="236" t="str">
        <f ca="1">IF($D149="","",IF($D149=0,INDEX('1.1 AIZ-IVZ'!$X$109:$X$1097,MATCH($C149,'1.1 AIZ-IVZ'!$Y$109:$Y$1097,0),1),$D149))</f>
        <v/>
      </c>
      <c r="H149" s="235" t="str">
        <f ca="1">IF($D149="","",IF($D149=0,INDEX('1.1 AIZ-IVZ'!$X$109:$X$1097,MATCH($C149,'1.1 AIZ-IVZ'!$Y$109:$Y$1097,0),1),H148))</f>
        <v/>
      </c>
      <c r="I149" s="158" t="str">
        <f t="shared" ca="1" si="30"/>
        <v/>
      </c>
      <c r="J149" s="158" t="str">
        <f t="shared" ca="1" si="31"/>
        <v/>
      </c>
      <c r="K149" s="158" t="str">
        <f t="shared" ca="1" si="32"/>
        <v/>
      </c>
      <c r="L149" s="254"/>
      <c r="M149" s="254"/>
      <c r="N149" s="255"/>
      <c r="O149" s="256"/>
      <c r="P149" s="256"/>
      <c r="Q149" s="256"/>
      <c r="R149" s="256"/>
      <c r="S149" s="210" t="str">
        <f t="shared" ca="1" si="33"/>
        <v/>
      </c>
      <c r="T149" s="210" t="str">
        <f t="shared" ca="1" si="34"/>
        <v/>
      </c>
      <c r="U149" s="211" t="str">
        <f t="shared" ca="1" si="35"/>
        <v/>
      </c>
      <c r="W149" s="171">
        <f t="shared" si="24"/>
        <v>0</v>
      </c>
      <c r="X149" s="171">
        <f t="shared" si="25"/>
        <v>0</v>
      </c>
      <c r="Y149" s="171">
        <f t="shared" si="26"/>
        <v>0</v>
      </c>
    </row>
    <row r="150" spans="1:25">
      <c r="A150" s="5" t="str">
        <f t="shared" ca="1" si="27"/>
        <v/>
      </c>
      <c r="B150" s="5" t="str">
        <f t="shared" ca="1" si="28"/>
        <v/>
      </c>
      <c r="C150" s="5" t="str">
        <f t="shared" ca="1" si="29"/>
        <v/>
      </c>
      <c r="D150" s="6" t="str">
        <f ca="1">IF($D149="","",IF(COUNTIF($D$11:D149,"&gt;0")=$G$10,"",IF($D149=0,$D149+1,IF($G149&lt;$H149,$D149+1,0))))</f>
        <v/>
      </c>
      <c r="E150" s="235" t="str">
        <f ca="1">IF(D150="","",INDEX('1.1 AIZ-IVZ'!$B$109:$B$228,MATCH($C150,'1.1 AIZ-IVZ'!$Y$109:$Y$1097,0)))</f>
        <v/>
      </c>
      <c r="F150" s="213" t="str" cm="1">
        <f t="array" aca="1" ref="F150" ca="1">IF(D150="","",IF(D150=0,INDEX('1.1 AIZ-IVZ'!$B$109:$C$1097,MATCH($E150,'1.1 AIZ-IVZ'!$B$109:$B$1097,0),2),INDEX(INDIRECT("'"&amp;E150&amp;"'!$F$12:$F$512"),SMALL(IF((INDIRECT("'"&amp;E150&amp;"'!$J$12:$J$512")="EW")*(INDIRECT("'"&amp;E150&amp;"'!$N$12:$N$512")="IAE"),ROW($1:$500)),'2.5 PZS-EWI'!G150))))</f>
        <v/>
      </c>
      <c r="G150" s="236" t="str">
        <f ca="1">IF($D150="","",IF($D150=0,INDEX('1.1 AIZ-IVZ'!$X$109:$X$1097,MATCH($C150,'1.1 AIZ-IVZ'!$Y$109:$Y$1097,0),1),$D150))</f>
        <v/>
      </c>
      <c r="H150" s="235" t="str">
        <f ca="1">IF($D150="","",IF($D150=0,INDEX('1.1 AIZ-IVZ'!$X$109:$X$1097,MATCH($C150,'1.1 AIZ-IVZ'!$Y$109:$Y$1097,0),1),H149))</f>
        <v/>
      </c>
      <c r="I150" s="158" t="str">
        <f t="shared" ca="1" si="30"/>
        <v/>
      </c>
      <c r="J150" s="158" t="str">
        <f t="shared" ca="1" si="31"/>
        <v/>
      </c>
      <c r="K150" s="158" t="str">
        <f t="shared" ca="1" si="32"/>
        <v/>
      </c>
      <c r="L150" s="254"/>
      <c r="M150" s="254"/>
      <c r="N150" s="255"/>
      <c r="O150" s="256"/>
      <c r="P150" s="256"/>
      <c r="Q150" s="256"/>
      <c r="R150" s="256"/>
      <c r="S150" s="210" t="str">
        <f t="shared" ca="1" si="33"/>
        <v/>
      </c>
      <c r="T150" s="210" t="str">
        <f t="shared" ca="1" si="34"/>
        <v/>
      </c>
      <c r="U150" s="211" t="str">
        <f t="shared" ca="1" si="35"/>
        <v/>
      </c>
      <c r="W150" s="171">
        <f t="shared" si="24"/>
        <v>0</v>
      </c>
      <c r="X150" s="171">
        <f t="shared" si="25"/>
        <v>0</v>
      </c>
      <c r="Y150" s="171">
        <f t="shared" si="26"/>
        <v>0</v>
      </c>
    </row>
    <row r="151" spans="1:25">
      <c r="A151" s="5" t="str">
        <f t="shared" ca="1" si="27"/>
        <v/>
      </c>
      <c r="B151" s="5" t="str">
        <f t="shared" ca="1" si="28"/>
        <v/>
      </c>
      <c r="C151" s="5" t="str">
        <f t="shared" ca="1" si="29"/>
        <v/>
      </c>
      <c r="D151" s="6" t="str">
        <f ca="1">IF($D150="","",IF(COUNTIF($D$11:D150,"&gt;0")=$G$10,"",IF($D150=0,$D150+1,IF($G150&lt;$H150,$D150+1,0))))</f>
        <v/>
      </c>
      <c r="E151" s="235" t="str">
        <f ca="1">IF(D151="","",INDEX('1.1 AIZ-IVZ'!$B$109:$B$228,MATCH($C151,'1.1 AIZ-IVZ'!$Y$109:$Y$1097,0)))</f>
        <v/>
      </c>
      <c r="F151" s="213" t="str" cm="1">
        <f t="array" aca="1" ref="F151" ca="1">IF(D151="","",IF(D151=0,INDEX('1.1 AIZ-IVZ'!$B$109:$C$1097,MATCH($E151,'1.1 AIZ-IVZ'!$B$109:$B$1097,0),2),INDEX(INDIRECT("'"&amp;E151&amp;"'!$F$12:$F$512"),SMALL(IF((INDIRECT("'"&amp;E151&amp;"'!$J$12:$J$512")="EW")*(INDIRECT("'"&amp;E151&amp;"'!$N$12:$N$512")="IAE"),ROW($1:$500)),'2.5 PZS-EWI'!G151))))</f>
        <v/>
      </c>
      <c r="G151" s="236" t="str">
        <f ca="1">IF($D151="","",IF($D151=0,INDEX('1.1 AIZ-IVZ'!$X$109:$X$1097,MATCH($C151,'1.1 AIZ-IVZ'!$Y$109:$Y$1097,0),1),$D151))</f>
        <v/>
      </c>
      <c r="H151" s="235" t="str">
        <f ca="1">IF($D151="","",IF($D151=0,INDEX('1.1 AIZ-IVZ'!$X$109:$X$1097,MATCH($C151,'1.1 AIZ-IVZ'!$Y$109:$Y$1097,0),1),H150))</f>
        <v/>
      </c>
      <c r="I151" s="158" t="str">
        <f t="shared" ca="1" si="30"/>
        <v/>
      </c>
      <c r="J151" s="158" t="str">
        <f t="shared" ca="1" si="31"/>
        <v/>
      </c>
      <c r="K151" s="158" t="str">
        <f t="shared" ca="1" si="32"/>
        <v/>
      </c>
      <c r="L151" s="254"/>
      <c r="M151" s="254"/>
      <c r="N151" s="255"/>
      <c r="O151" s="256"/>
      <c r="P151" s="256"/>
      <c r="Q151" s="256"/>
      <c r="R151" s="256"/>
      <c r="S151" s="210" t="str">
        <f t="shared" ca="1" si="33"/>
        <v/>
      </c>
      <c r="T151" s="210" t="str">
        <f t="shared" ca="1" si="34"/>
        <v/>
      </c>
      <c r="U151" s="211" t="str">
        <f t="shared" ca="1" si="35"/>
        <v/>
      </c>
      <c r="W151" s="171">
        <f t="shared" si="24"/>
        <v>0</v>
      </c>
      <c r="X151" s="171">
        <f t="shared" si="25"/>
        <v>0</v>
      </c>
      <c r="Y151" s="171">
        <f t="shared" si="26"/>
        <v>0</v>
      </c>
    </row>
    <row r="152" spans="1:25">
      <c r="A152" s="5" t="str">
        <f t="shared" ca="1" si="27"/>
        <v/>
      </c>
      <c r="B152" s="5" t="str">
        <f t="shared" ca="1" si="28"/>
        <v/>
      </c>
      <c r="C152" s="5" t="str">
        <f t="shared" ca="1" si="29"/>
        <v/>
      </c>
      <c r="D152" s="6" t="str">
        <f ca="1">IF($D151="","",IF(COUNTIF($D$11:D151,"&gt;0")=$G$10,"",IF($D151=0,$D151+1,IF($G151&lt;$H151,$D151+1,0))))</f>
        <v/>
      </c>
      <c r="E152" s="235" t="str">
        <f ca="1">IF(D152="","",INDEX('1.1 AIZ-IVZ'!$B$109:$B$228,MATCH($C152,'1.1 AIZ-IVZ'!$Y$109:$Y$1097,0)))</f>
        <v/>
      </c>
      <c r="F152" s="213" t="str" cm="1">
        <f t="array" aca="1" ref="F152" ca="1">IF(D152="","",IF(D152=0,INDEX('1.1 AIZ-IVZ'!$B$109:$C$1097,MATCH($E152,'1.1 AIZ-IVZ'!$B$109:$B$1097,0),2),INDEX(INDIRECT("'"&amp;E152&amp;"'!$F$12:$F$512"),SMALL(IF((INDIRECT("'"&amp;E152&amp;"'!$J$12:$J$512")="EW")*(INDIRECT("'"&amp;E152&amp;"'!$N$12:$N$512")="IAE"),ROW($1:$500)),'2.5 PZS-EWI'!G152))))</f>
        <v/>
      </c>
      <c r="G152" s="236" t="str">
        <f ca="1">IF($D152="","",IF($D152=0,INDEX('1.1 AIZ-IVZ'!$X$109:$X$1097,MATCH($C152,'1.1 AIZ-IVZ'!$Y$109:$Y$1097,0),1),$D152))</f>
        <v/>
      </c>
      <c r="H152" s="235" t="str">
        <f ca="1">IF($D152="","",IF($D152=0,INDEX('1.1 AIZ-IVZ'!$X$109:$X$1097,MATCH($C152,'1.1 AIZ-IVZ'!$Y$109:$Y$1097,0),1),H151))</f>
        <v/>
      </c>
      <c r="I152" s="158" t="str">
        <f t="shared" ca="1" si="30"/>
        <v/>
      </c>
      <c r="J152" s="158" t="str">
        <f t="shared" ca="1" si="31"/>
        <v/>
      </c>
      <c r="K152" s="158" t="str">
        <f t="shared" ca="1" si="32"/>
        <v/>
      </c>
      <c r="L152" s="254"/>
      <c r="M152" s="254"/>
      <c r="N152" s="255"/>
      <c r="O152" s="256"/>
      <c r="P152" s="256"/>
      <c r="Q152" s="256"/>
      <c r="R152" s="256"/>
      <c r="S152" s="210" t="str">
        <f t="shared" ca="1" si="33"/>
        <v/>
      </c>
      <c r="T152" s="210" t="str">
        <f t="shared" ca="1" si="34"/>
        <v/>
      </c>
      <c r="U152" s="211" t="str">
        <f t="shared" ca="1" si="35"/>
        <v/>
      </c>
      <c r="W152" s="171">
        <f t="shared" si="24"/>
        <v>0</v>
      </c>
      <c r="X152" s="171">
        <f t="shared" si="25"/>
        <v>0</v>
      </c>
      <c r="Y152" s="171">
        <f t="shared" si="26"/>
        <v>0</v>
      </c>
    </row>
    <row r="153" spans="1:25">
      <c r="A153" s="5" t="str">
        <f t="shared" ca="1" si="27"/>
        <v/>
      </c>
      <c r="B153" s="5" t="str">
        <f t="shared" ca="1" si="28"/>
        <v/>
      </c>
      <c r="C153" s="5" t="str">
        <f t="shared" ca="1" si="29"/>
        <v/>
      </c>
      <c r="D153" s="6" t="str">
        <f ca="1">IF($D152="","",IF(COUNTIF($D$11:D152,"&gt;0")=$G$10,"",IF($D152=0,$D152+1,IF($G152&lt;$H152,$D152+1,0))))</f>
        <v/>
      </c>
      <c r="E153" s="235" t="str">
        <f ca="1">IF(D153="","",INDEX('1.1 AIZ-IVZ'!$B$109:$B$228,MATCH($C153,'1.1 AIZ-IVZ'!$Y$109:$Y$1097,0)))</f>
        <v/>
      </c>
      <c r="F153" s="213" t="str" cm="1">
        <f t="array" aca="1" ref="F153" ca="1">IF(D153="","",IF(D153=0,INDEX('1.1 AIZ-IVZ'!$B$109:$C$1097,MATCH($E153,'1.1 AIZ-IVZ'!$B$109:$B$1097,0),2),INDEX(INDIRECT("'"&amp;E153&amp;"'!$F$12:$F$512"),SMALL(IF((INDIRECT("'"&amp;E153&amp;"'!$J$12:$J$512")="EW")*(INDIRECT("'"&amp;E153&amp;"'!$N$12:$N$512")="IAE"),ROW($1:$500)),'2.5 PZS-EWI'!G153))))</f>
        <v/>
      </c>
      <c r="G153" s="236" t="str">
        <f ca="1">IF($D153="","",IF($D153=0,INDEX('1.1 AIZ-IVZ'!$X$109:$X$1097,MATCH($C153,'1.1 AIZ-IVZ'!$Y$109:$Y$1097,0),1),$D153))</f>
        <v/>
      </c>
      <c r="H153" s="235" t="str">
        <f ca="1">IF($D153="","",IF($D153=0,INDEX('1.1 AIZ-IVZ'!$X$109:$X$1097,MATCH($C153,'1.1 AIZ-IVZ'!$Y$109:$Y$1097,0),1),H152))</f>
        <v/>
      </c>
      <c r="I153" s="158" t="str">
        <f t="shared" ca="1" si="30"/>
        <v/>
      </c>
      <c r="J153" s="158" t="str">
        <f t="shared" ca="1" si="31"/>
        <v/>
      </c>
      <c r="K153" s="158" t="str">
        <f t="shared" ca="1" si="32"/>
        <v/>
      </c>
      <c r="L153" s="254"/>
      <c r="M153" s="254"/>
      <c r="N153" s="255"/>
      <c r="O153" s="256"/>
      <c r="P153" s="256"/>
      <c r="Q153" s="256"/>
      <c r="R153" s="256"/>
      <c r="S153" s="210" t="str">
        <f t="shared" ca="1" si="33"/>
        <v/>
      </c>
      <c r="T153" s="210" t="str">
        <f t="shared" ca="1" si="34"/>
        <v/>
      </c>
      <c r="U153" s="211" t="str">
        <f t="shared" ca="1" si="35"/>
        <v/>
      </c>
      <c r="W153" s="171">
        <f t="shared" si="24"/>
        <v>0</v>
      </c>
      <c r="X153" s="171">
        <f t="shared" si="25"/>
        <v>0</v>
      </c>
      <c r="Y153" s="171">
        <f t="shared" si="26"/>
        <v>0</v>
      </c>
    </row>
    <row r="154" spans="1:25">
      <c r="A154" s="5" t="str">
        <f t="shared" ca="1" si="27"/>
        <v/>
      </c>
      <c r="B154" s="5" t="str">
        <f t="shared" ca="1" si="28"/>
        <v/>
      </c>
      <c r="C154" s="5" t="str">
        <f t="shared" ca="1" si="29"/>
        <v/>
      </c>
      <c r="D154" s="6" t="str">
        <f ca="1">IF($D153="","",IF(COUNTIF($D$11:D153,"&gt;0")=$G$10,"",IF($D153=0,$D153+1,IF($G153&lt;$H153,$D153+1,0))))</f>
        <v/>
      </c>
      <c r="E154" s="235" t="str">
        <f ca="1">IF(D154="","",INDEX('1.1 AIZ-IVZ'!$B$109:$B$228,MATCH($C154,'1.1 AIZ-IVZ'!$Y$109:$Y$1097,0)))</f>
        <v/>
      </c>
      <c r="F154" s="213" t="str" cm="1">
        <f t="array" aca="1" ref="F154" ca="1">IF(D154="","",IF(D154=0,INDEX('1.1 AIZ-IVZ'!$B$109:$C$1097,MATCH($E154,'1.1 AIZ-IVZ'!$B$109:$B$1097,0),2),INDEX(INDIRECT("'"&amp;E154&amp;"'!$F$12:$F$512"),SMALL(IF((INDIRECT("'"&amp;E154&amp;"'!$J$12:$J$512")="EW")*(INDIRECT("'"&amp;E154&amp;"'!$N$12:$N$512")="IAE"),ROW($1:$500)),'2.5 PZS-EWI'!G154))))</f>
        <v/>
      </c>
      <c r="G154" s="236" t="str">
        <f ca="1">IF($D154="","",IF($D154=0,INDEX('1.1 AIZ-IVZ'!$X$109:$X$1097,MATCH($C154,'1.1 AIZ-IVZ'!$Y$109:$Y$1097,0),1),$D154))</f>
        <v/>
      </c>
      <c r="H154" s="235" t="str">
        <f ca="1">IF($D154="","",IF($D154=0,INDEX('1.1 AIZ-IVZ'!$X$109:$X$1097,MATCH($C154,'1.1 AIZ-IVZ'!$Y$109:$Y$1097,0),1),H153))</f>
        <v/>
      </c>
      <c r="I154" s="158" t="str">
        <f t="shared" ca="1" si="30"/>
        <v/>
      </c>
      <c r="J154" s="158" t="str">
        <f t="shared" ca="1" si="31"/>
        <v/>
      </c>
      <c r="K154" s="158" t="str">
        <f t="shared" ca="1" si="32"/>
        <v/>
      </c>
      <c r="L154" s="254"/>
      <c r="M154" s="254"/>
      <c r="N154" s="255"/>
      <c r="O154" s="256"/>
      <c r="P154" s="256"/>
      <c r="Q154" s="256"/>
      <c r="R154" s="256"/>
      <c r="S154" s="210" t="str">
        <f t="shared" ca="1" si="33"/>
        <v/>
      </c>
      <c r="T154" s="210" t="str">
        <f t="shared" ca="1" si="34"/>
        <v/>
      </c>
      <c r="U154" s="211" t="str">
        <f t="shared" ca="1" si="35"/>
        <v/>
      </c>
      <c r="W154" s="171">
        <f t="shared" si="24"/>
        <v>0</v>
      </c>
      <c r="X154" s="171">
        <f t="shared" si="25"/>
        <v>0</v>
      </c>
      <c r="Y154" s="171">
        <f t="shared" si="26"/>
        <v>0</v>
      </c>
    </row>
    <row r="155" spans="1:25">
      <c r="A155" s="5" t="str">
        <f t="shared" ca="1" si="27"/>
        <v/>
      </c>
      <c r="B155" s="5" t="str">
        <f t="shared" ca="1" si="28"/>
        <v/>
      </c>
      <c r="C155" s="5" t="str">
        <f t="shared" ca="1" si="29"/>
        <v/>
      </c>
      <c r="D155" s="6" t="str">
        <f ca="1">IF($D154="","",IF(COUNTIF($D$11:D154,"&gt;0")=$G$10,"",IF($D154=0,$D154+1,IF($G154&lt;$H154,$D154+1,0))))</f>
        <v/>
      </c>
      <c r="E155" s="235" t="str">
        <f ca="1">IF(D155="","",INDEX('1.1 AIZ-IVZ'!$B$109:$B$228,MATCH($C155,'1.1 AIZ-IVZ'!$Y$109:$Y$1097,0)))</f>
        <v/>
      </c>
      <c r="F155" s="213" t="str" cm="1">
        <f t="array" aca="1" ref="F155" ca="1">IF(D155="","",IF(D155=0,INDEX('1.1 AIZ-IVZ'!$B$109:$C$1097,MATCH($E155,'1.1 AIZ-IVZ'!$B$109:$B$1097,0),2),INDEX(INDIRECT("'"&amp;E155&amp;"'!$F$12:$F$512"),SMALL(IF((INDIRECT("'"&amp;E155&amp;"'!$J$12:$J$512")="EW")*(INDIRECT("'"&amp;E155&amp;"'!$N$12:$N$512")="IAE"),ROW($1:$500)),'2.5 PZS-EWI'!G155))))</f>
        <v/>
      </c>
      <c r="G155" s="236" t="str">
        <f ca="1">IF($D155="","",IF($D155=0,INDEX('1.1 AIZ-IVZ'!$X$109:$X$1097,MATCH($C155,'1.1 AIZ-IVZ'!$Y$109:$Y$1097,0),1),$D155))</f>
        <v/>
      </c>
      <c r="H155" s="235" t="str">
        <f ca="1">IF($D155="","",IF($D155=0,INDEX('1.1 AIZ-IVZ'!$X$109:$X$1097,MATCH($C155,'1.1 AIZ-IVZ'!$Y$109:$Y$1097,0),1),H154))</f>
        <v/>
      </c>
      <c r="I155" s="158" t="str">
        <f t="shared" ca="1" si="30"/>
        <v/>
      </c>
      <c r="J155" s="158" t="str">
        <f t="shared" ca="1" si="31"/>
        <v/>
      </c>
      <c r="K155" s="158" t="str">
        <f t="shared" ca="1" si="32"/>
        <v/>
      </c>
      <c r="L155" s="254"/>
      <c r="M155" s="254"/>
      <c r="N155" s="255"/>
      <c r="O155" s="256"/>
      <c r="P155" s="256"/>
      <c r="Q155" s="256"/>
      <c r="R155" s="256"/>
      <c r="S155" s="210" t="str">
        <f t="shared" ca="1" si="33"/>
        <v/>
      </c>
      <c r="T155" s="210" t="str">
        <f t="shared" ca="1" si="34"/>
        <v/>
      </c>
      <c r="U155" s="211" t="str">
        <f t="shared" ca="1" si="35"/>
        <v/>
      </c>
      <c r="W155" s="171">
        <f t="shared" si="24"/>
        <v>0</v>
      </c>
      <c r="X155" s="171">
        <f t="shared" si="25"/>
        <v>0</v>
      </c>
      <c r="Y155" s="171">
        <f t="shared" si="26"/>
        <v>0</v>
      </c>
    </row>
    <row r="156" spans="1:25">
      <c r="A156" s="5" t="str">
        <f t="shared" ca="1" si="27"/>
        <v/>
      </c>
      <c r="B156" s="5" t="str">
        <f t="shared" ca="1" si="28"/>
        <v/>
      </c>
      <c r="C156" s="5" t="str">
        <f t="shared" ca="1" si="29"/>
        <v/>
      </c>
      <c r="D156" s="6" t="str">
        <f ca="1">IF($D155="","",IF(COUNTIF($D$11:D155,"&gt;0")=$G$10,"",IF($D155=0,$D155+1,IF($G155&lt;$H155,$D155+1,0))))</f>
        <v/>
      </c>
      <c r="E156" s="235" t="str">
        <f ca="1">IF(D156="","",INDEX('1.1 AIZ-IVZ'!$B$109:$B$228,MATCH($C156,'1.1 AIZ-IVZ'!$Y$109:$Y$1097,0)))</f>
        <v/>
      </c>
      <c r="F156" s="213" t="str" cm="1">
        <f t="array" aca="1" ref="F156" ca="1">IF(D156="","",IF(D156=0,INDEX('1.1 AIZ-IVZ'!$B$109:$C$1097,MATCH($E156,'1.1 AIZ-IVZ'!$B$109:$B$1097,0),2),INDEX(INDIRECT("'"&amp;E156&amp;"'!$F$12:$F$512"),SMALL(IF((INDIRECT("'"&amp;E156&amp;"'!$J$12:$J$512")="EW")*(INDIRECT("'"&amp;E156&amp;"'!$N$12:$N$512")="IAE"),ROW($1:$500)),'2.5 PZS-EWI'!G156))))</f>
        <v/>
      </c>
      <c r="G156" s="236" t="str">
        <f ca="1">IF($D156="","",IF($D156=0,INDEX('1.1 AIZ-IVZ'!$X$109:$X$1097,MATCH($C156,'1.1 AIZ-IVZ'!$Y$109:$Y$1097,0),1),$D156))</f>
        <v/>
      </c>
      <c r="H156" s="235" t="str">
        <f ca="1">IF($D156="","",IF($D156=0,INDEX('1.1 AIZ-IVZ'!$X$109:$X$1097,MATCH($C156,'1.1 AIZ-IVZ'!$Y$109:$Y$1097,0),1),H155))</f>
        <v/>
      </c>
      <c r="I156" s="158" t="str">
        <f t="shared" ca="1" si="30"/>
        <v/>
      </c>
      <c r="J156" s="158" t="str">
        <f t="shared" ca="1" si="31"/>
        <v/>
      </c>
      <c r="K156" s="158" t="str">
        <f t="shared" ca="1" si="32"/>
        <v/>
      </c>
      <c r="L156" s="254"/>
      <c r="M156" s="254"/>
      <c r="N156" s="255"/>
      <c r="O156" s="256"/>
      <c r="P156" s="256"/>
      <c r="Q156" s="256"/>
      <c r="R156" s="256"/>
      <c r="S156" s="210" t="str">
        <f t="shared" ca="1" si="33"/>
        <v/>
      </c>
      <c r="T156" s="210" t="str">
        <f t="shared" ca="1" si="34"/>
        <v/>
      </c>
      <c r="U156" s="211" t="str">
        <f t="shared" ca="1" si="35"/>
        <v/>
      </c>
      <c r="W156" s="171">
        <f t="shared" si="24"/>
        <v>0</v>
      </c>
      <c r="X156" s="171">
        <f t="shared" si="25"/>
        <v>0</v>
      </c>
      <c r="Y156" s="171">
        <f t="shared" si="26"/>
        <v>0</v>
      </c>
    </row>
    <row r="157" spans="1:25">
      <c r="A157" s="5" t="str">
        <f t="shared" ca="1" si="27"/>
        <v/>
      </c>
      <c r="B157" s="5" t="str">
        <f t="shared" ca="1" si="28"/>
        <v/>
      </c>
      <c r="C157" s="5" t="str">
        <f t="shared" ca="1" si="29"/>
        <v/>
      </c>
      <c r="D157" s="6" t="str">
        <f ca="1">IF($D156="","",IF(COUNTIF($D$11:D156,"&gt;0")=$G$10,"",IF($D156=0,$D156+1,IF($G156&lt;$H156,$D156+1,0))))</f>
        <v/>
      </c>
      <c r="E157" s="235" t="str">
        <f ca="1">IF(D157="","",INDEX('1.1 AIZ-IVZ'!$B$109:$B$228,MATCH($C157,'1.1 AIZ-IVZ'!$Y$109:$Y$1097,0)))</f>
        <v/>
      </c>
      <c r="F157" s="213" t="str" cm="1">
        <f t="array" aca="1" ref="F157" ca="1">IF(D157="","",IF(D157=0,INDEX('1.1 AIZ-IVZ'!$B$109:$C$1097,MATCH($E157,'1.1 AIZ-IVZ'!$B$109:$B$1097,0),2),INDEX(INDIRECT("'"&amp;E157&amp;"'!$F$12:$F$512"),SMALL(IF((INDIRECT("'"&amp;E157&amp;"'!$J$12:$J$512")="EW")*(INDIRECT("'"&amp;E157&amp;"'!$N$12:$N$512")="IAE"),ROW($1:$500)),'2.5 PZS-EWI'!G157))))</f>
        <v/>
      </c>
      <c r="G157" s="236" t="str">
        <f ca="1">IF($D157="","",IF($D157=0,INDEX('1.1 AIZ-IVZ'!$X$109:$X$1097,MATCH($C157,'1.1 AIZ-IVZ'!$Y$109:$Y$1097,0),1),$D157))</f>
        <v/>
      </c>
      <c r="H157" s="235" t="str">
        <f ca="1">IF($D157="","",IF($D157=0,INDEX('1.1 AIZ-IVZ'!$X$109:$X$1097,MATCH($C157,'1.1 AIZ-IVZ'!$Y$109:$Y$1097,0),1),H156))</f>
        <v/>
      </c>
      <c r="I157" s="158" t="str">
        <f t="shared" ca="1" si="30"/>
        <v/>
      </c>
      <c r="J157" s="158" t="str">
        <f t="shared" ca="1" si="31"/>
        <v/>
      </c>
      <c r="K157" s="158" t="str">
        <f t="shared" ca="1" si="32"/>
        <v/>
      </c>
      <c r="L157" s="254"/>
      <c r="M157" s="254"/>
      <c r="N157" s="255"/>
      <c r="O157" s="256"/>
      <c r="P157" s="256"/>
      <c r="Q157" s="256"/>
      <c r="R157" s="256"/>
      <c r="S157" s="210" t="str">
        <f t="shared" ca="1" si="33"/>
        <v/>
      </c>
      <c r="T157" s="210" t="str">
        <f t="shared" ca="1" si="34"/>
        <v/>
      </c>
      <c r="U157" s="211" t="str">
        <f t="shared" ca="1" si="35"/>
        <v/>
      </c>
      <c r="W157" s="171">
        <f t="shared" si="24"/>
        <v>0</v>
      </c>
      <c r="X157" s="171">
        <f t="shared" si="25"/>
        <v>0</v>
      </c>
      <c r="Y157" s="171">
        <f t="shared" si="26"/>
        <v>0</v>
      </c>
    </row>
    <row r="158" spans="1:25">
      <c r="A158" s="5" t="str">
        <f t="shared" ca="1" si="27"/>
        <v/>
      </c>
      <c r="B158" s="5" t="str">
        <f t="shared" ca="1" si="28"/>
        <v/>
      </c>
      <c r="C158" s="5" t="str">
        <f t="shared" ca="1" si="29"/>
        <v/>
      </c>
      <c r="D158" s="6" t="str">
        <f ca="1">IF($D157="","",IF(COUNTIF($D$11:D157,"&gt;0")=$G$10,"",IF($D157=0,$D157+1,IF($G157&lt;$H157,$D157+1,0))))</f>
        <v/>
      </c>
      <c r="E158" s="235" t="str">
        <f ca="1">IF(D158="","",INDEX('1.1 AIZ-IVZ'!$B$109:$B$228,MATCH($C158,'1.1 AIZ-IVZ'!$Y$109:$Y$1097,0)))</f>
        <v/>
      </c>
      <c r="F158" s="213" t="str" cm="1">
        <f t="array" aca="1" ref="F158" ca="1">IF(D158="","",IF(D158=0,INDEX('1.1 AIZ-IVZ'!$B$109:$C$1097,MATCH($E158,'1.1 AIZ-IVZ'!$B$109:$B$1097,0),2),INDEX(INDIRECT("'"&amp;E158&amp;"'!$F$12:$F$512"),SMALL(IF((INDIRECT("'"&amp;E158&amp;"'!$J$12:$J$512")="EW")*(INDIRECT("'"&amp;E158&amp;"'!$N$12:$N$512")="IAE"),ROW($1:$500)),'2.5 PZS-EWI'!G158))))</f>
        <v/>
      </c>
      <c r="G158" s="236" t="str">
        <f ca="1">IF($D158="","",IF($D158=0,INDEX('1.1 AIZ-IVZ'!$X$109:$X$1097,MATCH($C158,'1.1 AIZ-IVZ'!$Y$109:$Y$1097,0),1),$D158))</f>
        <v/>
      </c>
      <c r="H158" s="235" t="str">
        <f ca="1">IF($D158="","",IF($D158=0,INDEX('1.1 AIZ-IVZ'!$X$109:$X$1097,MATCH($C158,'1.1 AIZ-IVZ'!$Y$109:$Y$1097,0),1),H157))</f>
        <v/>
      </c>
      <c r="I158" s="158" t="str">
        <f t="shared" ca="1" si="30"/>
        <v/>
      </c>
      <c r="J158" s="158" t="str">
        <f t="shared" ca="1" si="31"/>
        <v/>
      </c>
      <c r="K158" s="158" t="str">
        <f t="shared" ca="1" si="32"/>
        <v/>
      </c>
      <c r="L158" s="254"/>
      <c r="M158" s="254"/>
      <c r="N158" s="255"/>
      <c r="O158" s="256"/>
      <c r="P158" s="256"/>
      <c r="Q158" s="256"/>
      <c r="R158" s="256"/>
      <c r="S158" s="210" t="str">
        <f t="shared" ca="1" si="33"/>
        <v/>
      </c>
      <c r="T158" s="210" t="str">
        <f t="shared" ca="1" si="34"/>
        <v/>
      </c>
      <c r="U158" s="211" t="str">
        <f t="shared" ca="1" si="35"/>
        <v/>
      </c>
      <c r="W158" s="171">
        <f t="shared" si="24"/>
        <v>0</v>
      </c>
      <c r="X158" s="171">
        <f t="shared" si="25"/>
        <v>0</v>
      </c>
      <c r="Y158" s="171">
        <f t="shared" si="26"/>
        <v>0</v>
      </c>
    </row>
    <row r="159" spans="1:25">
      <c r="A159" s="5" t="str">
        <f t="shared" ca="1" si="27"/>
        <v/>
      </c>
      <c r="B159" s="5" t="str">
        <f t="shared" ca="1" si="28"/>
        <v/>
      </c>
      <c r="C159" s="5" t="str">
        <f t="shared" ca="1" si="29"/>
        <v/>
      </c>
      <c r="D159" s="6" t="str">
        <f ca="1">IF($D158="","",IF(COUNTIF($D$11:D158,"&gt;0")=$G$10,"",IF($D158=0,$D158+1,IF($G158&lt;$H158,$D158+1,0))))</f>
        <v/>
      </c>
      <c r="E159" s="235" t="str">
        <f ca="1">IF(D159="","",INDEX('1.1 AIZ-IVZ'!$B$109:$B$228,MATCH($C159,'1.1 AIZ-IVZ'!$Y$109:$Y$1097,0)))</f>
        <v/>
      </c>
      <c r="F159" s="213" t="str" cm="1">
        <f t="array" aca="1" ref="F159" ca="1">IF(D159="","",IF(D159=0,INDEX('1.1 AIZ-IVZ'!$B$109:$C$1097,MATCH($E159,'1.1 AIZ-IVZ'!$B$109:$B$1097,0),2),INDEX(INDIRECT("'"&amp;E159&amp;"'!$F$12:$F$512"),SMALL(IF((INDIRECT("'"&amp;E159&amp;"'!$J$12:$J$512")="EW")*(INDIRECT("'"&amp;E159&amp;"'!$N$12:$N$512")="IAE"),ROW($1:$500)),'2.5 PZS-EWI'!G159))))</f>
        <v/>
      </c>
      <c r="G159" s="236" t="str">
        <f ca="1">IF($D159="","",IF($D159=0,INDEX('1.1 AIZ-IVZ'!$X$109:$X$1097,MATCH($C159,'1.1 AIZ-IVZ'!$Y$109:$Y$1097,0),1),$D159))</f>
        <v/>
      </c>
      <c r="H159" s="235" t="str">
        <f ca="1">IF($D159="","",IF($D159=0,INDEX('1.1 AIZ-IVZ'!$X$109:$X$1097,MATCH($C159,'1.1 AIZ-IVZ'!$Y$109:$Y$1097,0),1),H158))</f>
        <v/>
      </c>
      <c r="I159" s="158" t="str">
        <f t="shared" ca="1" si="30"/>
        <v/>
      </c>
      <c r="J159" s="158" t="str">
        <f t="shared" ca="1" si="31"/>
        <v/>
      </c>
      <c r="K159" s="158" t="str">
        <f t="shared" ca="1" si="32"/>
        <v/>
      </c>
      <c r="L159" s="254"/>
      <c r="M159" s="254"/>
      <c r="N159" s="255"/>
      <c r="O159" s="256"/>
      <c r="P159" s="256"/>
      <c r="Q159" s="256"/>
      <c r="R159" s="256"/>
      <c r="S159" s="210" t="str">
        <f t="shared" ca="1" si="33"/>
        <v/>
      </c>
      <c r="T159" s="210" t="str">
        <f t="shared" ca="1" si="34"/>
        <v/>
      </c>
      <c r="U159" s="211" t="str">
        <f t="shared" ca="1" si="35"/>
        <v/>
      </c>
      <c r="W159" s="171">
        <f t="shared" si="24"/>
        <v>0</v>
      </c>
      <c r="X159" s="171">
        <f t="shared" si="25"/>
        <v>0</v>
      </c>
      <c r="Y159" s="171">
        <f t="shared" si="26"/>
        <v>0</v>
      </c>
    </row>
    <row r="160" spans="1:25">
      <c r="A160" s="5" t="str">
        <f t="shared" ca="1" si="27"/>
        <v/>
      </c>
      <c r="B160" s="5" t="str">
        <f t="shared" ca="1" si="28"/>
        <v/>
      </c>
      <c r="C160" s="5" t="str">
        <f t="shared" ca="1" si="29"/>
        <v/>
      </c>
      <c r="D160" s="6" t="str">
        <f ca="1">IF($D159="","",IF(COUNTIF($D$11:D159,"&gt;0")=$G$10,"",IF($D159=0,$D159+1,IF($G159&lt;$H159,$D159+1,0))))</f>
        <v/>
      </c>
      <c r="E160" s="235" t="str">
        <f ca="1">IF(D160="","",INDEX('1.1 AIZ-IVZ'!$B$109:$B$228,MATCH($C160,'1.1 AIZ-IVZ'!$Y$109:$Y$1097,0)))</f>
        <v/>
      </c>
      <c r="F160" s="213" t="str" cm="1">
        <f t="array" aca="1" ref="F160" ca="1">IF(D160="","",IF(D160=0,INDEX('1.1 AIZ-IVZ'!$B$109:$C$1097,MATCH($E160,'1.1 AIZ-IVZ'!$B$109:$B$1097,0),2),INDEX(INDIRECT("'"&amp;E160&amp;"'!$F$12:$F$512"),SMALL(IF((INDIRECT("'"&amp;E160&amp;"'!$J$12:$J$512")="EW")*(INDIRECT("'"&amp;E160&amp;"'!$N$12:$N$512")="IAE"),ROW($1:$500)),'2.5 PZS-EWI'!G160))))</f>
        <v/>
      </c>
      <c r="G160" s="236" t="str">
        <f ca="1">IF($D160="","",IF($D160=0,INDEX('1.1 AIZ-IVZ'!$X$109:$X$1097,MATCH($C160,'1.1 AIZ-IVZ'!$Y$109:$Y$1097,0),1),$D160))</f>
        <v/>
      </c>
      <c r="H160" s="235" t="str">
        <f ca="1">IF($D160="","",IF($D160=0,INDEX('1.1 AIZ-IVZ'!$X$109:$X$1097,MATCH($C160,'1.1 AIZ-IVZ'!$Y$109:$Y$1097,0),1),H159))</f>
        <v/>
      </c>
      <c r="I160" s="158" t="str">
        <f t="shared" ca="1" si="30"/>
        <v/>
      </c>
      <c r="J160" s="158" t="str">
        <f t="shared" ca="1" si="31"/>
        <v/>
      </c>
      <c r="K160" s="158" t="str">
        <f t="shared" ca="1" si="32"/>
        <v/>
      </c>
      <c r="L160" s="254"/>
      <c r="M160" s="254"/>
      <c r="N160" s="255"/>
      <c r="O160" s="256"/>
      <c r="P160" s="256"/>
      <c r="Q160" s="256"/>
      <c r="R160" s="256"/>
      <c r="S160" s="210" t="str">
        <f t="shared" ca="1" si="33"/>
        <v/>
      </c>
      <c r="T160" s="210" t="str">
        <f t="shared" ca="1" si="34"/>
        <v/>
      </c>
      <c r="U160" s="211" t="str">
        <f t="shared" ca="1" si="35"/>
        <v/>
      </c>
      <c r="W160" s="171">
        <f t="shared" si="24"/>
        <v>0</v>
      </c>
      <c r="X160" s="171">
        <f t="shared" si="25"/>
        <v>0</v>
      </c>
      <c r="Y160" s="171">
        <f t="shared" si="26"/>
        <v>0</v>
      </c>
    </row>
    <row r="161" spans="1:25">
      <c r="A161" s="5" t="str">
        <f t="shared" ca="1" si="27"/>
        <v/>
      </c>
      <c r="B161" s="5" t="str">
        <f t="shared" ca="1" si="28"/>
        <v/>
      </c>
      <c r="C161" s="5" t="str">
        <f t="shared" ca="1" si="29"/>
        <v/>
      </c>
      <c r="D161" s="6" t="str">
        <f ca="1">IF($D160="","",IF(COUNTIF($D$11:D160,"&gt;0")=$G$10,"",IF($D160=0,$D160+1,IF($G160&lt;$H160,$D160+1,0))))</f>
        <v/>
      </c>
      <c r="E161" s="235" t="str">
        <f ca="1">IF(D161="","",INDEX('1.1 AIZ-IVZ'!$B$109:$B$228,MATCH($C161,'1.1 AIZ-IVZ'!$Y$109:$Y$1097,0)))</f>
        <v/>
      </c>
      <c r="F161" s="213" t="str" cm="1">
        <f t="array" aca="1" ref="F161" ca="1">IF(D161="","",IF(D161=0,INDEX('1.1 AIZ-IVZ'!$B$109:$C$1097,MATCH($E161,'1.1 AIZ-IVZ'!$B$109:$B$1097,0),2),INDEX(INDIRECT("'"&amp;E161&amp;"'!$F$12:$F$512"),SMALL(IF((INDIRECT("'"&amp;E161&amp;"'!$J$12:$J$512")="EW")*(INDIRECT("'"&amp;E161&amp;"'!$N$12:$N$512")="IAE"),ROW($1:$500)),'2.5 PZS-EWI'!G161))))</f>
        <v/>
      </c>
      <c r="G161" s="236" t="str">
        <f ca="1">IF($D161="","",IF($D161=0,INDEX('1.1 AIZ-IVZ'!$X$109:$X$1097,MATCH($C161,'1.1 AIZ-IVZ'!$Y$109:$Y$1097,0),1),$D161))</f>
        <v/>
      </c>
      <c r="H161" s="235" t="str">
        <f ca="1">IF($D161="","",IF($D161=0,INDEX('1.1 AIZ-IVZ'!$X$109:$X$1097,MATCH($C161,'1.1 AIZ-IVZ'!$Y$109:$Y$1097,0),1),H160))</f>
        <v/>
      </c>
      <c r="I161" s="158" t="str">
        <f t="shared" ca="1" si="30"/>
        <v/>
      </c>
      <c r="J161" s="158" t="str">
        <f t="shared" ca="1" si="31"/>
        <v/>
      </c>
      <c r="K161" s="158" t="str">
        <f t="shared" ca="1" si="32"/>
        <v/>
      </c>
      <c r="L161" s="254"/>
      <c r="M161" s="254"/>
      <c r="N161" s="255"/>
      <c r="O161" s="256"/>
      <c r="P161" s="256"/>
      <c r="Q161" s="256"/>
      <c r="R161" s="256"/>
      <c r="S161" s="210" t="str">
        <f t="shared" ca="1" si="33"/>
        <v/>
      </c>
      <c r="T161" s="210" t="str">
        <f t="shared" ca="1" si="34"/>
        <v/>
      </c>
      <c r="U161" s="211" t="str">
        <f t="shared" ca="1" si="35"/>
        <v/>
      </c>
      <c r="W161" s="171">
        <f t="shared" si="24"/>
        <v>0</v>
      </c>
      <c r="X161" s="171">
        <f t="shared" si="25"/>
        <v>0</v>
      </c>
      <c r="Y161" s="171">
        <f t="shared" si="26"/>
        <v>0</v>
      </c>
    </row>
    <row r="162" spans="1:25">
      <c r="A162" s="5" t="str">
        <f t="shared" ca="1" si="27"/>
        <v/>
      </c>
      <c r="B162" s="5" t="str">
        <f t="shared" ca="1" si="28"/>
        <v/>
      </c>
      <c r="C162" s="5" t="str">
        <f t="shared" ca="1" si="29"/>
        <v/>
      </c>
      <c r="D162" s="6" t="str">
        <f ca="1">IF($D161="","",IF(COUNTIF($D$11:D161,"&gt;0")=$G$10,"",IF($D161=0,$D161+1,IF($G161&lt;$H161,$D161+1,0))))</f>
        <v/>
      </c>
      <c r="E162" s="235" t="str">
        <f ca="1">IF(D162="","",INDEX('1.1 AIZ-IVZ'!$B$109:$B$228,MATCH($C162,'1.1 AIZ-IVZ'!$Y$109:$Y$1097,0)))</f>
        <v/>
      </c>
      <c r="F162" s="213" t="str" cm="1">
        <f t="array" aca="1" ref="F162" ca="1">IF(D162="","",IF(D162=0,INDEX('1.1 AIZ-IVZ'!$B$109:$C$1097,MATCH($E162,'1.1 AIZ-IVZ'!$B$109:$B$1097,0),2),INDEX(INDIRECT("'"&amp;E162&amp;"'!$F$12:$F$512"),SMALL(IF((INDIRECT("'"&amp;E162&amp;"'!$J$12:$J$512")="EW")*(INDIRECT("'"&amp;E162&amp;"'!$N$12:$N$512")="IAE"),ROW($1:$500)),'2.5 PZS-EWI'!G162))))</f>
        <v/>
      </c>
      <c r="G162" s="236" t="str">
        <f ca="1">IF($D162="","",IF($D162=0,INDEX('1.1 AIZ-IVZ'!$X$109:$X$1097,MATCH($C162,'1.1 AIZ-IVZ'!$Y$109:$Y$1097,0),1),$D162))</f>
        <v/>
      </c>
      <c r="H162" s="235" t="str">
        <f ca="1">IF($D162="","",IF($D162=0,INDEX('1.1 AIZ-IVZ'!$X$109:$X$1097,MATCH($C162,'1.1 AIZ-IVZ'!$Y$109:$Y$1097,0),1),H161))</f>
        <v/>
      </c>
      <c r="I162" s="158" t="str">
        <f t="shared" ca="1" si="30"/>
        <v/>
      </c>
      <c r="J162" s="158" t="str">
        <f t="shared" ca="1" si="31"/>
        <v/>
      </c>
      <c r="K162" s="158" t="str">
        <f t="shared" ca="1" si="32"/>
        <v/>
      </c>
      <c r="L162" s="254"/>
      <c r="M162" s="254"/>
      <c r="N162" s="255"/>
      <c r="O162" s="256"/>
      <c r="P162" s="256"/>
      <c r="Q162" s="256"/>
      <c r="R162" s="256"/>
      <c r="S162" s="210" t="str">
        <f t="shared" ca="1" si="33"/>
        <v/>
      </c>
      <c r="T162" s="210" t="str">
        <f t="shared" ca="1" si="34"/>
        <v/>
      </c>
      <c r="U162" s="211" t="str">
        <f t="shared" ca="1" si="35"/>
        <v/>
      </c>
      <c r="W162" s="171">
        <f t="shared" ref="W162:W225" si="36">SUM(N162*O162)</f>
        <v>0</v>
      </c>
      <c r="X162" s="171">
        <f t="shared" ref="X162:X225" si="37">SUM((P162*$A$3)*N162)</f>
        <v>0</v>
      </c>
      <c r="Y162" s="171">
        <f t="shared" ref="Y162:Y225" si="38">SUM((Q162*24)+(R162*($A$3-24)))*N162</f>
        <v>0</v>
      </c>
    </row>
    <row r="163" spans="1:25">
      <c r="A163" s="5" t="str">
        <f t="shared" ca="1" si="27"/>
        <v/>
      </c>
      <c r="B163" s="5" t="str">
        <f t="shared" ca="1" si="28"/>
        <v/>
      </c>
      <c r="C163" s="5" t="str">
        <f t="shared" ca="1" si="29"/>
        <v/>
      </c>
      <c r="D163" s="6" t="str">
        <f ca="1">IF($D162="","",IF(COUNTIF($D$11:D162,"&gt;0")=$G$10,"",IF($D162=0,$D162+1,IF($G162&lt;$H162,$D162+1,0))))</f>
        <v/>
      </c>
      <c r="E163" s="235" t="str">
        <f ca="1">IF(D163="","",INDEX('1.1 AIZ-IVZ'!$B$109:$B$228,MATCH($C163,'1.1 AIZ-IVZ'!$Y$109:$Y$1097,0)))</f>
        <v/>
      </c>
      <c r="F163" s="213" t="str" cm="1">
        <f t="array" aca="1" ref="F163" ca="1">IF(D163="","",IF(D163=0,INDEX('1.1 AIZ-IVZ'!$B$109:$C$1097,MATCH($E163,'1.1 AIZ-IVZ'!$B$109:$B$1097,0),2),INDEX(INDIRECT("'"&amp;E163&amp;"'!$F$12:$F$512"),SMALL(IF((INDIRECT("'"&amp;E163&amp;"'!$J$12:$J$512")="EW")*(INDIRECT("'"&amp;E163&amp;"'!$N$12:$N$512")="IAE"),ROW($1:$500)),'2.5 PZS-EWI'!G163))))</f>
        <v/>
      </c>
      <c r="G163" s="236" t="str">
        <f ca="1">IF($D163="","",IF($D163=0,INDEX('1.1 AIZ-IVZ'!$X$109:$X$1097,MATCH($C163,'1.1 AIZ-IVZ'!$Y$109:$Y$1097,0),1),$D163))</f>
        <v/>
      </c>
      <c r="H163" s="235" t="str">
        <f ca="1">IF($D163="","",IF($D163=0,INDEX('1.1 AIZ-IVZ'!$X$109:$X$1097,MATCH($C163,'1.1 AIZ-IVZ'!$Y$109:$Y$1097,0),1),H162))</f>
        <v/>
      </c>
      <c r="I163" s="158" t="str">
        <f t="shared" ca="1" si="30"/>
        <v/>
      </c>
      <c r="J163" s="158" t="str">
        <f t="shared" ca="1" si="31"/>
        <v/>
      </c>
      <c r="K163" s="158" t="str">
        <f t="shared" ca="1" si="32"/>
        <v/>
      </c>
      <c r="L163" s="254"/>
      <c r="M163" s="254"/>
      <c r="N163" s="255"/>
      <c r="O163" s="256"/>
      <c r="P163" s="256"/>
      <c r="Q163" s="256"/>
      <c r="R163" s="256"/>
      <c r="S163" s="210" t="str">
        <f t="shared" ca="1" si="33"/>
        <v/>
      </c>
      <c r="T163" s="210" t="str">
        <f t="shared" ca="1" si="34"/>
        <v/>
      </c>
      <c r="U163" s="211" t="str">
        <f t="shared" ca="1" si="35"/>
        <v/>
      </c>
      <c r="W163" s="171">
        <f t="shared" si="36"/>
        <v>0</v>
      </c>
      <c r="X163" s="171">
        <f t="shared" si="37"/>
        <v>0</v>
      </c>
      <c r="Y163" s="171">
        <f t="shared" si="38"/>
        <v>0</v>
      </c>
    </row>
    <row r="164" spans="1:25">
      <c r="A164" s="5" t="str">
        <f t="shared" ca="1" si="27"/>
        <v/>
      </c>
      <c r="B164" s="5" t="str">
        <f t="shared" ca="1" si="28"/>
        <v/>
      </c>
      <c r="C164" s="5" t="str">
        <f t="shared" ca="1" si="29"/>
        <v/>
      </c>
      <c r="D164" s="6" t="str">
        <f ca="1">IF($D163="","",IF(COUNTIF($D$11:D163,"&gt;0")=$G$10,"",IF($D163=0,$D163+1,IF($G163&lt;$H163,$D163+1,0))))</f>
        <v/>
      </c>
      <c r="E164" s="235" t="str">
        <f ca="1">IF(D164="","",INDEX('1.1 AIZ-IVZ'!$B$109:$B$228,MATCH($C164,'1.1 AIZ-IVZ'!$Y$109:$Y$1097,0)))</f>
        <v/>
      </c>
      <c r="F164" s="213" t="str" cm="1">
        <f t="array" aca="1" ref="F164" ca="1">IF(D164="","",IF(D164=0,INDEX('1.1 AIZ-IVZ'!$B$109:$C$1097,MATCH($E164,'1.1 AIZ-IVZ'!$B$109:$B$1097,0),2),INDEX(INDIRECT("'"&amp;E164&amp;"'!$F$12:$F$512"),SMALL(IF((INDIRECT("'"&amp;E164&amp;"'!$J$12:$J$512")="EW")*(INDIRECT("'"&amp;E164&amp;"'!$N$12:$N$512")="IAE"),ROW($1:$500)),'2.5 PZS-EWI'!G164))))</f>
        <v/>
      </c>
      <c r="G164" s="236" t="str">
        <f ca="1">IF($D164="","",IF($D164=0,INDEX('1.1 AIZ-IVZ'!$X$109:$X$1097,MATCH($C164,'1.1 AIZ-IVZ'!$Y$109:$Y$1097,0),1),$D164))</f>
        <v/>
      </c>
      <c r="H164" s="235" t="str">
        <f ca="1">IF($D164="","",IF($D164=0,INDEX('1.1 AIZ-IVZ'!$X$109:$X$1097,MATCH($C164,'1.1 AIZ-IVZ'!$Y$109:$Y$1097,0),1),H163))</f>
        <v/>
      </c>
      <c r="I164" s="158" t="str">
        <f t="shared" ca="1" si="30"/>
        <v/>
      </c>
      <c r="J164" s="158" t="str">
        <f t="shared" ca="1" si="31"/>
        <v/>
      </c>
      <c r="K164" s="158" t="str">
        <f t="shared" ca="1" si="32"/>
        <v/>
      </c>
      <c r="L164" s="254"/>
      <c r="M164" s="254"/>
      <c r="N164" s="255"/>
      <c r="O164" s="256"/>
      <c r="P164" s="256"/>
      <c r="Q164" s="256"/>
      <c r="R164" s="256"/>
      <c r="S164" s="210" t="str">
        <f t="shared" ca="1" si="33"/>
        <v/>
      </c>
      <c r="T164" s="210" t="str">
        <f t="shared" ca="1" si="34"/>
        <v/>
      </c>
      <c r="U164" s="211" t="str">
        <f t="shared" ca="1" si="35"/>
        <v/>
      </c>
      <c r="W164" s="171">
        <f t="shared" si="36"/>
        <v>0</v>
      </c>
      <c r="X164" s="171">
        <f t="shared" si="37"/>
        <v>0</v>
      </c>
      <c r="Y164" s="171">
        <f t="shared" si="38"/>
        <v>0</v>
      </c>
    </row>
    <row r="165" spans="1:25">
      <c r="A165" s="5" t="str">
        <f t="shared" ca="1" si="27"/>
        <v/>
      </c>
      <c r="B165" s="5" t="str">
        <f t="shared" ca="1" si="28"/>
        <v/>
      </c>
      <c r="C165" s="5" t="str">
        <f t="shared" ca="1" si="29"/>
        <v/>
      </c>
      <c r="D165" s="6" t="str">
        <f ca="1">IF($D164="","",IF(COUNTIF($D$11:D164,"&gt;0")=$G$10,"",IF($D164=0,$D164+1,IF($G164&lt;$H164,$D164+1,0))))</f>
        <v/>
      </c>
      <c r="E165" s="235" t="str">
        <f ca="1">IF(D165="","",INDEX('1.1 AIZ-IVZ'!$B$109:$B$228,MATCH($C165,'1.1 AIZ-IVZ'!$Y$109:$Y$1097,0)))</f>
        <v/>
      </c>
      <c r="F165" s="213" t="str" cm="1">
        <f t="array" aca="1" ref="F165" ca="1">IF(D165="","",IF(D165=0,INDEX('1.1 AIZ-IVZ'!$B$109:$C$1097,MATCH($E165,'1.1 AIZ-IVZ'!$B$109:$B$1097,0),2),INDEX(INDIRECT("'"&amp;E165&amp;"'!$F$12:$F$512"),SMALL(IF((INDIRECT("'"&amp;E165&amp;"'!$J$12:$J$512")="EW")*(INDIRECT("'"&amp;E165&amp;"'!$N$12:$N$512")="IAE"),ROW($1:$500)),'2.5 PZS-EWI'!G165))))</f>
        <v/>
      </c>
      <c r="G165" s="236" t="str">
        <f ca="1">IF($D165="","",IF($D165=0,INDEX('1.1 AIZ-IVZ'!$X$109:$X$1097,MATCH($C165,'1.1 AIZ-IVZ'!$Y$109:$Y$1097,0),1),$D165))</f>
        <v/>
      </c>
      <c r="H165" s="235" t="str">
        <f ca="1">IF($D165="","",IF($D165=0,INDEX('1.1 AIZ-IVZ'!$X$109:$X$1097,MATCH($C165,'1.1 AIZ-IVZ'!$Y$109:$Y$1097,0),1),H164))</f>
        <v/>
      </c>
      <c r="I165" s="158" t="str">
        <f t="shared" ca="1" si="30"/>
        <v/>
      </c>
      <c r="J165" s="158" t="str">
        <f t="shared" ca="1" si="31"/>
        <v/>
      </c>
      <c r="K165" s="158" t="str">
        <f t="shared" ca="1" si="32"/>
        <v/>
      </c>
      <c r="L165" s="254"/>
      <c r="M165" s="254"/>
      <c r="N165" s="255"/>
      <c r="O165" s="256"/>
      <c r="P165" s="256"/>
      <c r="Q165" s="256"/>
      <c r="R165" s="256"/>
      <c r="S165" s="210" t="str">
        <f t="shared" ca="1" si="33"/>
        <v/>
      </c>
      <c r="T165" s="210" t="str">
        <f t="shared" ca="1" si="34"/>
        <v/>
      </c>
      <c r="U165" s="211" t="str">
        <f t="shared" ca="1" si="35"/>
        <v/>
      </c>
      <c r="W165" s="171">
        <f t="shared" si="36"/>
        <v>0</v>
      </c>
      <c r="X165" s="171">
        <f t="shared" si="37"/>
        <v>0</v>
      </c>
      <c r="Y165" s="171">
        <f t="shared" si="38"/>
        <v>0</v>
      </c>
    </row>
    <row r="166" spans="1:25">
      <c r="A166" s="5" t="str">
        <f t="shared" ca="1" si="27"/>
        <v/>
      </c>
      <c r="B166" s="5" t="str">
        <f t="shared" ca="1" si="28"/>
        <v/>
      </c>
      <c r="C166" s="5" t="str">
        <f t="shared" ca="1" si="29"/>
        <v/>
      </c>
      <c r="D166" s="6" t="str">
        <f ca="1">IF($D165="","",IF(COUNTIF($D$11:D165,"&gt;0")=$G$10,"",IF($D165=0,$D165+1,IF($G165&lt;$H165,$D165+1,0))))</f>
        <v/>
      </c>
      <c r="E166" s="235" t="str">
        <f ca="1">IF(D166="","",INDEX('1.1 AIZ-IVZ'!$B$109:$B$228,MATCH($C166,'1.1 AIZ-IVZ'!$Y$109:$Y$1097,0)))</f>
        <v/>
      </c>
      <c r="F166" s="213" t="str" cm="1">
        <f t="array" aca="1" ref="F166" ca="1">IF(D166="","",IF(D166=0,INDEX('1.1 AIZ-IVZ'!$B$109:$C$1097,MATCH($E166,'1.1 AIZ-IVZ'!$B$109:$B$1097,0),2),INDEX(INDIRECT("'"&amp;E166&amp;"'!$F$12:$F$512"),SMALL(IF((INDIRECT("'"&amp;E166&amp;"'!$J$12:$J$512")="EW")*(INDIRECT("'"&amp;E166&amp;"'!$N$12:$N$512")="IAE"),ROW($1:$500)),'2.5 PZS-EWI'!G166))))</f>
        <v/>
      </c>
      <c r="G166" s="236" t="str">
        <f ca="1">IF($D166="","",IF($D166=0,INDEX('1.1 AIZ-IVZ'!$X$109:$X$1097,MATCH($C166,'1.1 AIZ-IVZ'!$Y$109:$Y$1097,0),1),$D166))</f>
        <v/>
      </c>
      <c r="H166" s="235" t="str">
        <f ca="1">IF($D166="","",IF($D166=0,INDEX('1.1 AIZ-IVZ'!$X$109:$X$1097,MATCH($C166,'1.1 AIZ-IVZ'!$Y$109:$Y$1097,0),1),H165))</f>
        <v/>
      </c>
      <c r="I166" s="158" t="str">
        <f t="shared" ca="1" si="30"/>
        <v/>
      </c>
      <c r="J166" s="158" t="str">
        <f t="shared" ca="1" si="31"/>
        <v/>
      </c>
      <c r="K166" s="158" t="str">
        <f t="shared" ca="1" si="32"/>
        <v/>
      </c>
      <c r="L166" s="254"/>
      <c r="M166" s="254"/>
      <c r="N166" s="255"/>
      <c r="O166" s="256"/>
      <c r="P166" s="256"/>
      <c r="Q166" s="256"/>
      <c r="R166" s="256"/>
      <c r="S166" s="210" t="str">
        <f t="shared" ca="1" si="33"/>
        <v/>
      </c>
      <c r="T166" s="210" t="str">
        <f t="shared" ca="1" si="34"/>
        <v/>
      </c>
      <c r="U166" s="211" t="str">
        <f t="shared" ca="1" si="35"/>
        <v/>
      </c>
      <c r="W166" s="171">
        <f t="shared" si="36"/>
        <v>0</v>
      </c>
      <c r="X166" s="171">
        <f t="shared" si="37"/>
        <v>0</v>
      </c>
      <c r="Y166" s="171">
        <f t="shared" si="38"/>
        <v>0</v>
      </c>
    </row>
    <row r="167" spans="1:25">
      <c r="A167" s="5" t="str">
        <f t="shared" ca="1" si="27"/>
        <v/>
      </c>
      <c r="B167" s="5" t="str">
        <f t="shared" ca="1" si="28"/>
        <v/>
      </c>
      <c r="C167" s="5" t="str">
        <f t="shared" ca="1" si="29"/>
        <v/>
      </c>
      <c r="D167" s="6" t="str">
        <f ca="1">IF($D166="","",IF(COUNTIF($D$11:D166,"&gt;0")=$G$10,"",IF($D166=0,$D166+1,IF($G166&lt;$H166,$D166+1,0))))</f>
        <v/>
      </c>
      <c r="E167" s="235" t="str">
        <f ca="1">IF(D167="","",INDEX('1.1 AIZ-IVZ'!$B$109:$B$228,MATCH($C167,'1.1 AIZ-IVZ'!$Y$109:$Y$1097,0)))</f>
        <v/>
      </c>
      <c r="F167" s="213" t="str" cm="1">
        <f t="array" aca="1" ref="F167" ca="1">IF(D167="","",IF(D167=0,INDEX('1.1 AIZ-IVZ'!$B$109:$C$1097,MATCH($E167,'1.1 AIZ-IVZ'!$B$109:$B$1097,0),2),INDEX(INDIRECT("'"&amp;E167&amp;"'!$F$12:$F$512"),SMALL(IF((INDIRECT("'"&amp;E167&amp;"'!$J$12:$J$512")="EW")*(INDIRECT("'"&amp;E167&amp;"'!$N$12:$N$512")="IAE"),ROW($1:$500)),'2.5 PZS-EWI'!G167))))</f>
        <v/>
      </c>
      <c r="G167" s="236" t="str">
        <f ca="1">IF($D167="","",IF($D167=0,INDEX('1.1 AIZ-IVZ'!$X$109:$X$1097,MATCH($C167,'1.1 AIZ-IVZ'!$Y$109:$Y$1097,0),1),$D167))</f>
        <v/>
      </c>
      <c r="H167" s="235" t="str">
        <f ca="1">IF($D167="","",IF($D167=0,INDEX('1.1 AIZ-IVZ'!$X$109:$X$1097,MATCH($C167,'1.1 AIZ-IVZ'!$Y$109:$Y$1097,0),1),H166))</f>
        <v/>
      </c>
      <c r="I167" s="158" t="str">
        <f t="shared" ca="1" si="30"/>
        <v/>
      </c>
      <c r="J167" s="158" t="str">
        <f t="shared" ca="1" si="31"/>
        <v/>
      </c>
      <c r="K167" s="158" t="str">
        <f t="shared" ca="1" si="32"/>
        <v/>
      </c>
      <c r="L167" s="254"/>
      <c r="M167" s="254"/>
      <c r="N167" s="255"/>
      <c r="O167" s="256"/>
      <c r="P167" s="256"/>
      <c r="Q167" s="256"/>
      <c r="R167" s="256"/>
      <c r="S167" s="210" t="str">
        <f t="shared" ca="1" si="33"/>
        <v/>
      </c>
      <c r="T167" s="210" t="str">
        <f t="shared" ca="1" si="34"/>
        <v/>
      </c>
      <c r="U167" s="211" t="str">
        <f t="shared" ca="1" si="35"/>
        <v/>
      </c>
      <c r="W167" s="171">
        <f t="shared" si="36"/>
        <v>0</v>
      </c>
      <c r="X167" s="171">
        <f t="shared" si="37"/>
        <v>0</v>
      </c>
      <c r="Y167" s="171">
        <f t="shared" si="38"/>
        <v>0</v>
      </c>
    </row>
    <row r="168" spans="1:25">
      <c r="A168" s="5" t="str">
        <f t="shared" ca="1" si="27"/>
        <v/>
      </c>
      <c r="B168" s="5" t="str">
        <f t="shared" ca="1" si="28"/>
        <v/>
      </c>
      <c r="C168" s="5" t="str">
        <f t="shared" ca="1" si="29"/>
        <v/>
      </c>
      <c r="D168" s="6" t="str">
        <f ca="1">IF($D167="","",IF(COUNTIF($D$11:D167,"&gt;0")=$G$10,"",IF($D167=0,$D167+1,IF($G167&lt;$H167,$D167+1,0))))</f>
        <v/>
      </c>
      <c r="E168" s="235" t="str">
        <f ca="1">IF(D168="","",INDEX('1.1 AIZ-IVZ'!$B$109:$B$228,MATCH($C168,'1.1 AIZ-IVZ'!$Y$109:$Y$1097,0)))</f>
        <v/>
      </c>
      <c r="F168" s="213" t="str" cm="1">
        <f t="array" aca="1" ref="F168" ca="1">IF(D168="","",IF(D168=0,INDEX('1.1 AIZ-IVZ'!$B$109:$C$1097,MATCH($E168,'1.1 AIZ-IVZ'!$B$109:$B$1097,0),2),INDEX(INDIRECT("'"&amp;E168&amp;"'!$F$12:$F$512"),SMALL(IF((INDIRECT("'"&amp;E168&amp;"'!$J$12:$J$512")="EW")*(INDIRECT("'"&amp;E168&amp;"'!$N$12:$N$512")="IAE"),ROW($1:$500)),'2.5 PZS-EWI'!G168))))</f>
        <v/>
      </c>
      <c r="G168" s="236" t="str">
        <f ca="1">IF($D168="","",IF($D168=0,INDEX('1.1 AIZ-IVZ'!$X$109:$X$1097,MATCH($C168,'1.1 AIZ-IVZ'!$Y$109:$Y$1097,0),1),$D168))</f>
        <v/>
      </c>
      <c r="H168" s="235" t="str">
        <f ca="1">IF($D168="","",IF($D168=0,INDEX('1.1 AIZ-IVZ'!$X$109:$X$1097,MATCH($C168,'1.1 AIZ-IVZ'!$Y$109:$Y$1097,0),1),H167))</f>
        <v/>
      </c>
      <c r="I168" s="158" t="str">
        <f t="shared" ca="1" si="30"/>
        <v/>
      </c>
      <c r="J168" s="158" t="str">
        <f t="shared" ca="1" si="31"/>
        <v/>
      </c>
      <c r="K168" s="158" t="str">
        <f t="shared" ca="1" si="32"/>
        <v/>
      </c>
      <c r="L168" s="254"/>
      <c r="M168" s="254"/>
      <c r="N168" s="255"/>
      <c r="O168" s="256"/>
      <c r="P168" s="256"/>
      <c r="Q168" s="256"/>
      <c r="R168" s="256"/>
      <c r="S168" s="210" t="str">
        <f t="shared" ca="1" si="33"/>
        <v/>
      </c>
      <c r="T168" s="210" t="str">
        <f t="shared" ca="1" si="34"/>
        <v/>
      </c>
      <c r="U168" s="211" t="str">
        <f t="shared" ca="1" si="35"/>
        <v/>
      </c>
      <c r="W168" s="171">
        <f t="shared" si="36"/>
        <v>0</v>
      </c>
      <c r="X168" s="171">
        <f t="shared" si="37"/>
        <v>0</v>
      </c>
      <c r="Y168" s="171">
        <f t="shared" si="38"/>
        <v>0</v>
      </c>
    </row>
    <row r="169" spans="1:25">
      <c r="A169" s="5" t="str">
        <f t="shared" ca="1" si="27"/>
        <v/>
      </c>
      <c r="B169" s="5" t="str">
        <f t="shared" ca="1" si="28"/>
        <v/>
      </c>
      <c r="C169" s="5" t="str">
        <f t="shared" ca="1" si="29"/>
        <v/>
      </c>
      <c r="D169" s="6" t="str">
        <f ca="1">IF($D168="","",IF(COUNTIF($D$11:D168,"&gt;0")=$G$10,"",IF($D168=0,$D168+1,IF($G168&lt;$H168,$D168+1,0))))</f>
        <v/>
      </c>
      <c r="E169" s="235" t="str">
        <f ca="1">IF(D169="","",INDEX('1.1 AIZ-IVZ'!$B$109:$B$228,MATCH($C169,'1.1 AIZ-IVZ'!$Y$109:$Y$1097,0)))</f>
        <v/>
      </c>
      <c r="F169" s="213" t="str" cm="1">
        <f t="array" aca="1" ref="F169" ca="1">IF(D169="","",IF(D169=0,INDEX('1.1 AIZ-IVZ'!$B$109:$C$1097,MATCH($E169,'1.1 AIZ-IVZ'!$B$109:$B$1097,0),2),INDEX(INDIRECT("'"&amp;E169&amp;"'!$F$12:$F$512"),SMALL(IF((INDIRECT("'"&amp;E169&amp;"'!$J$12:$J$512")="EW")*(INDIRECT("'"&amp;E169&amp;"'!$N$12:$N$512")="IAE"),ROW($1:$500)),'2.5 PZS-EWI'!G169))))</f>
        <v/>
      </c>
      <c r="G169" s="236" t="str">
        <f ca="1">IF($D169="","",IF($D169=0,INDEX('1.1 AIZ-IVZ'!$X$109:$X$1097,MATCH($C169,'1.1 AIZ-IVZ'!$Y$109:$Y$1097,0),1),$D169))</f>
        <v/>
      </c>
      <c r="H169" s="235" t="str">
        <f ca="1">IF($D169="","",IF($D169=0,INDEX('1.1 AIZ-IVZ'!$X$109:$X$1097,MATCH($C169,'1.1 AIZ-IVZ'!$Y$109:$Y$1097,0),1),H168))</f>
        <v/>
      </c>
      <c r="I169" s="158" t="str">
        <f t="shared" ca="1" si="30"/>
        <v/>
      </c>
      <c r="J169" s="158" t="str">
        <f t="shared" ca="1" si="31"/>
        <v/>
      </c>
      <c r="K169" s="158" t="str">
        <f t="shared" ca="1" si="32"/>
        <v/>
      </c>
      <c r="L169" s="254"/>
      <c r="M169" s="254"/>
      <c r="N169" s="255"/>
      <c r="O169" s="256"/>
      <c r="P169" s="256"/>
      <c r="Q169" s="256"/>
      <c r="R169" s="256"/>
      <c r="S169" s="210" t="str">
        <f t="shared" ca="1" si="33"/>
        <v/>
      </c>
      <c r="T169" s="210" t="str">
        <f t="shared" ca="1" si="34"/>
        <v/>
      </c>
      <c r="U169" s="211" t="str">
        <f t="shared" ca="1" si="35"/>
        <v/>
      </c>
      <c r="W169" s="171">
        <f t="shared" si="36"/>
        <v>0</v>
      </c>
      <c r="X169" s="171">
        <f t="shared" si="37"/>
        <v>0</v>
      </c>
      <c r="Y169" s="171">
        <f t="shared" si="38"/>
        <v>0</v>
      </c>
    </row>
    <row r="170" spans="1:25">
      <c r="A170" s="5" t="str">
        <f t="shared" ca="1" si="27"/>
        <v/>
      </c>
      <c r="B170" s="5" t="str">
        <f t="shared" ca="1" si="28"/>
        <v/>
      </c>
      <c r="C170" s="5" t="str">
        <f t="shared" ca="1" si="29"/>
        <v/>
      </c>
      <c r="D170" s="6" t="str">
        <f ca="1">IF($D169="","",IF(COUNTIF($D$11:D169,"&gt;0")=$G$10,"",IF($D169=0,$D169+1,IF($G169&lt;$H169,$D169+1,0))))</f>
        <v/>
      </c>
      <c r="E170" s="235" t="str">
        <f ca="1">IF(D170="","",INDEX('1.1 AIZ-IVZ'!$B$109:$B$228,MATCH($C170,'1.1 AIZ-IVZ'!$Y$109:$Y$1097,0)))</f>
        <v/>
      </c>
      <c r="F170" s="213" t="str" cm="1">
        <f t="array" aca="1" ref="F170" ca="1">IF(D170="","",IF(D170=0,INDEX('1.1 AIZ-IVZ'!$B$109:$C$1097,MATCH($E170,'1.1 AIZ-IVZ'!$B$109:$B$1097,0),2),INDEX(INDIRECT("'"&amp;E170&amp;"'!$F$12:$F$512"),SMALL(IF((INDIRECT("'"&amp;E170&amp;"'!$J$12:$J$512")="EW")*(INDIRECT("'"&amp;E170&amp;"'!$N$12:$N$512")="IAE"),ROW($1:$500)),'2.5 PZS-EWI'!G170))))</f>
        <v/>
      </c>
      <c r="G170" s="236" t="str">
        <f ca="1">IF($D170="","",IF($D170=0,INDEX('1.1 AIZ-IVZ'!$X$109:$X$1097,MATCH($C170,'1.1 AIZ-IVZ'!$Y$109:$Y$1097,0),1),$D170))</f>
        <v/>
      </c>
      <c r="H170" s="235" t="str">
        <f ca="1">IF($D170="","",IF($D170=0,INDEX('1.1 AIZ-IVZ'!$X$109:$X$1097,MATCH($C170,'1.1 AIZ-IVZ'!$Y$109:$Y$1097,0),1),H169))</f>
        <v/>
      </c>
      <c r="I170" s="158" t="str">
        <f t="shared" ca="1" si="30"/>
        <v/>
      </c>
      <c r="J170" s="158" t="str">
        <f t="shared" ca="1" si="31"/>
        <v/>
      </c>
      <c r="K170" s="158" t="str">
        <f t="shared" ca="1" si="32"/>
        <v/>
      </c>
      <c r="L170" s="254"/>
      <c r="M170" s="254"/>
      <c r="N170" s="255"/>
      <c r="O170" s="256"/>
      <c r="P170" s="256"/>
      <c r="Q170" s="256"/>
      <c r="R170" s="256"/>
      <c r="S170" s="210" t="str">
        <f t="shared" ca="1" si="33"/>
        <v/>
      </c>
      <c r="T170" s="210" t="str">
        <f t="shared" ca="1" si="34"/>
        <v/>
      </c>
      <c r="U170" s="211" t="str">
        <f t="shared" ca="1" si="35"/>
        <v/>
      </c>
      <c r="W170" s="171">
        <f t="shared" si="36"/>
        <v>0</v>
      </c>
      <c r="X170" s="171">
        <f t="shared" si="37"/>
        <v>0</v>
      </c>
      <c r="Y170" s="171">
        <f t="shared" si="38"/>
        <v>0</v>
      </c>
    </row>
    <row r="171" spans="1:25">
      <c r="A171" s="5" t="str">
        <f t="shared" ca="1" si="27"/>
        <v/>
      </c>
      <c r="B171" s="5" t="str">
        <f t="shared" ca="1" si="28"/>
        <v/>
      </c>
      <c r="C171" s="5" t="str">
        <f t="shared" ca="1" si="29"/>
        <v/>
      </c>
      <c r="D171" s="6" t="str">
        <f ca="1">IF($D170="","",IF(COUNTIF($D$11:D170,"&gt;0")=$G$10,"",IF($D170=0,$D170+1,IF($G170&lt;$H170,$D170+1,0))))</f>
        <v/>
      </c>
      <c r="E171" s="235" t="str">
        <f ca="1">IF(D171="","",INDEX('1.1 AIZ-IVZ'!$B$109:$B$228,MATCH($C171,'1.1 AIZ-IVZ'!$Y$109:$Y$1097,0)))</f>
        <v/>
      </c>
      <c r="F171" s="213" t="str" cm="1">
        <f t="array" aca="1" ref="F171" ca="1">IF(D171="","",IF(D171=0,INDEX('1.1 AIZ-IVZ'!$B$109:$C$1097,MATCH($E171,'1.1 AIZ-IVZ'!$B$109:$B$1097,0),2),INDEX(INDIRECT("'"&amp;E171&amp;"'!$F$12:$F$512"),SMALL(IF((INDIRECT("'"&amp;E171&amp;"'!$J$12:$J$512")="EW")*(INDIRECT("'"&amp;E171&amp;"'!$N$12:$N$512")="IAE"),ROW($1:$500)),'2.5 PZS-EWI'!G171))))</f>
        <v/>
      </c>
      <c r="G171" s="236" t="str">
        <f ca="1">IF($D171="","",IF($D171=0,INDEX('1.1 AIZ-IVZ'!$X$109:$X$1097,MATCH($C171,'1.1 AIZ-IVZ'!$Y$109:$Y$1097,0),1),$D171))</f>
        <v/>
      </c>
      <c r="H171" s="235" t="str">
        <f ca="1">IF($D171="","",IF($D171=0,INDEX('1.1 AIZ-IVZ'!$X$109:$X$1097,MATCH($C171,'1.1 AIZ-IVZ'!$Y$109:$Y$1097,0),1),H170))</f>
        <v/>
      </c>
      <c r="I171" s="158" t="str">
        <f t="shared" ca="1" si="30"/>
        <v/>
      </c>
      <c r="J171" s="158" t="str">
        <f t="shared" ca="1" si="31"/>
        <v/>
      </c>
      <c r="K171" s="158" t="str">
        <f t="shared" ca="1" si="32"/>
        <v/>
      </c>
      <c r="L171" s="254"/>
      <c r="M171" s="254"/>
      <c r="N171" s="255"/>
      <c r="O171" s="256"/>
      <c r="P171" s="256"/>
      <c r="Q171" s="256"/>
      <c r="R171" s="256"/>
      <c r="S171" s="210" t="str">
        <f t="shared" ca="1" si="33"/>
        <v/>
      </c>
      <c r="T171" s="210" t="str">
        <f t="shared" ca="1" si="34"/>
        <v/>
      </c>
      <c r="U171" s="211" t="str">
        <f t="shared" ca="1" si="35"/>
        <v/>
      </c>
      <c r="W171" s="171">
        <f t="shared" si="36"/>
        <v>0</v>
      </c>
      <c r="X171" s="171">
        <f t="shared" si="37"/>
        <v>0</v>
      </c>
      <c r="Y171" s="171">
        <f t="shared" si="38"/>
        <v>0</v>
      </c>
    </row>
    <row r="172" spans="1:25">
      <c r="A172" s="5" t="str">
        <f t="shared" ca="1" si="27"/>
        <v/>
      </c>
      <c r="B172" s="5" t="str">
        <f t="shared" ca="1" si="28"/>
        <v/>
      </c>
      <c r="C172" s="5" t="str">
        <f t="shared" ca="1" si="29"/>
        <v/>
      </c>
      <c r="D172" s="6" t="str">
        <f ca="1">IF($D171="","",IF(COUNTIF($D$11:D171,"&gt;0")=$G$10,"",IF($D171=0,$D171+1,IF($G171&lt;$H171,$D171+1,0))))</f>
        <v/>
      </c>
      <c r="E172" s="235" t="str">
        <f ca="1">IF(D172="","",INDEX('1.1 AIZ-IVZ'!$B$109:$B$228,MATCH($C172,'1.1 AIZ-IVZ'!$Y$109:$Y$1097,0)))</f>
        <v/>
      </c>
      <c r="F172" s="213" t="str" cm="1">
        <f t="array" aca="1" ref="F172" ca="1">IF(D172="","",IF(D172=0,INDEX('1.1 AIZ-IVZ'!$B$109:$C$1097,MATCH($E172,'1.1 AIZ-IVZ'!$B$109:$B$1097,0),2),INDEX(INDIRECT("'"&amp;E172&amp;"'!$F$12:$F$512"),SMALL(IF((INDIRECT("'"&amp;E172&amp;"'!$J$12:$J$512")="EW")*(INDIRECT("'"&amp;E172&amp;"'!$N$12:$N$512")="IAE"),ROW($1:$500)),'2.5 PZS-EWI'!G172))))</f>
        <v/>
      </c>
      <c r="G172" s="236" t="str">
        <f ca="1">IF($D172="","",IF($D172=0,INDEX('1.1 AIZ-IVZ'!$X$109:$X$1097,MATCH($C172,'1.1 AIZ-IVZ'!$Y$109:$Y$1097,0),1),$D172))</f>
        <v/>
      </c>
      <c r="H172" s="235" t="str">
        <f ca="1">IF($D172="","",IF($D172=0,INDEX('1.1 AIZ-IVZ'!$X$109:$X$1097,MATCH($C172,'1.1 AIZ-IVZ'!$Y$109:$Y$1097,0),1),H171))</f>
        <v/>
      </c>
      <c r="I172" s="158" t="str">
        <f t="shared" ca="1" si="30"/>
        <v/>
      </c>
      <c r="J172" s="158" t="str">
        <f t="shared" ca="1" si="31"/>
        <v/>
      </c>
      <c r="K172" s="158" t="str">
        <f t="shared" ca="1" si="32"/>
        <v/>
      </c>
      <c r="L172" s="254"/>
      <c r="M172" s="254"/>
      <c r="N172" s="255"/>
      <c r="O172" s="256"/>
      <c r="P172" s="256"/>
      <c r="Q172" s="256"/>
      <c r="R172" s="256"/>
      <c r="S172" s="210" t="str">
        <f t="shared" ca="1" si="33"/>
        <v/>
      </c>
      <c r="T172" s="210" t="str">
        <f t="shared" ca="1" si="34"/>
        <v/>
      </c>
      <c r="U172" s="211" t="str">
        <f t="shared" ca="1" si="35"/>
        <v/>
      </c>
      <c r="W172" s="171">
        <f t="shared" si="36"/>
        <v>0</v>
      </c>
      <c r="X172" s="171">
        <f t="shared" si="37"/>
        <v>0</v>
      </c>
      <c r="Y172" s="171">
        <f t="shared" si="38"/>
        <v>0</v>
      </c>
    </row>
    <row r="173" spans="1:25">
      <c r="A173" s="5" t="str">
        <f t="shared" ca="1" si="27"/>
        <v/>
      </c>
      <c r="B173" s="5" t="str">
        <f t="shared" ca="1" si="28"/>
        <v/>
      </c>
      <c r="C173" s="5" t="str">
        <f t="shared" ca="1" si="29"/>
        <v/>
      </c>
      <c r="D173" s="6" t="str">
        <f ca="1">IF($D172="","",IF(COUNTIF($D$11:D172,"&gt;0")=$G$10,"",IF($D172=0,$D172+1,IF($G172&lt;$H172,$D172+1,0))))</f>
        <v/>
      </c>
      <c r="E173" s="235" t="str">
        <f ca="1">IF(D173="","",INDEX('1.1 AIZ-IVZ'!$B$109:$B$228,MATCH($C173,'1.1 AIZ-IVZ'!$Y$109:$Y$1097,0)))</f>
        <v/>
      </c>
      <c r="F173" s="213" t="str" cm="1">
        <f t="array" aca="1" ref="F173" ca="1">IF(D173="","",IF(D173=0,INDEX('1.1 AIZ-IVZ'!$B$109:$C$1097,MATCH($E173,'1.1 AIZ-IVZ'!$B$109:$B$1097,0),2),INDEX(INDIRECT("'"&amp;E173&amp;"'!$F$12:$F$512"),SMALL(IF((INDIRECT("'"&amp;E173&amp;"'!$J$12:$J$512")="EW")*(INDIRECT("'"&amp;E173&amp;"'!$N$12:$N$512")="IAE"),ROW($1:$500)),'2.5 PZS-EWI'!G173))))</f>
        <v/>
      </c>
      <c r="G173" s="236" t="str">
        <f ca="1">IF($D173="","",IF($D173=0,INDEX('1.1 AIZ-IVZ'!$X$109:$X$1097,MATCH($C173,'1.1 AIZ-IVZ'!$Y$109:$Y$1097,0),1),$D173))</f>
        <v/>
      </c>
      <c r="H173" s="235" t="str">
        <f ca="1">IF($D173="","",IF($D173=0,INDEX('1.1 AIZ-IVZ'!$X$109:$X$1097,MATCH($C173,'1.1 AIZ-IVZ'!$Y$109:$Y$1097,0),1),H172))</f>
        <v/>
      </c>
      <c r="I173" s="158" t="str">
        <f t="shared" ca="1" si="30"/>
        <v/>
      </c>
      <c r="J173" s="158" t="str">
        <f t="shared" ca="1" si="31"/>
        <v/>
      </c>
      <c r="K173" s="158" t="str">
        <f t="shared" ca="1" si="32"/>
        <v/>
      </c>
      <c r="L173" s="254"/>
      <c r="M173" s="254"/>
      <c r="N173" s="255"/>
      <c r="O173" s="256"/>
      <c r="P173" s="256"/>
      <c r="Q173" s="256"/>
      <c r="R173" s="256"/>
      <c r="S173" s="210" t="str">
        <f t="shared" ca="1" si="33"/>
        <v/>
      </c>
      <c r="T173" s="210" t="str">
        <f t="shared" ca="1" si="34"/>
        <v/>
      </c>
      <c r="U173" s="211" t="str">
        <f t="shared" ca="1" si="35"/>
        <v/>
      </c>
      <c r="W173" s="171">
        <f t="shared" si="36"/>
        <v>0</v>
      </c>
      <c r="X173" s="171">
        <f t="shared" si="37"/>
        <v>0</v>
      </c>
      <c r="Y173" s="171">
        <f t="shared" si="38"/>
        <v>0</v>
      </c>
    </row>
    <row r="174" spans="1:25">
      <c r="A174" s="5" t="str">
        <f t="shared" ca="1" si="27"/>
        <v/>
      </c>
      <c r="B174" s="5" t="str">
        <f t="shared" ca="1" si="28"/>
        <v/>
      </c>
      <c r="C174" s="5" t="str">
        <f t="shared" ca="1" si="29"/>
        <v/>
      </c>
      <c r="D174" s="6" t="str">
        <f ca="1">IF($D173="","",IF(COUNTIF($D$11:D173,"&gt;0")=$G$10,"",IF($D173=0,$D173+1,IF($G173&lt;$H173,$D173+1,0))))</f>
        <v/>
      </c>
      <c r="E174" s="235" t="str">
        <f ca="1">IF(D174="","",INDEX('1.1 AIZ-IVZ'!$B$109:$B$228,MATCH($C174,'1.1 AIZ-IVZ'!$Y$109:$Y$1097,0)))</f>
        <v/>
      </c>
      <c r="F174" s="213" t="str" cm="1">
        <f t="array" aca="1" ref="F174" ca="1">IF(D174="","",IF(D174=0,INDEX('1.1 AIZ-IVZ'!$B$109:$C$1097,MATCH($E174,'1.1 AIZ-IVZ'!$B$109:$B$1097,0),2),INDEX(INDIRECT("'"&amp;E174&amp;"'!$F$12:$F$512"),SMALL(IF((INDIRECT("'"&amp;E174&amp;"'!$J$12:$J$512")="EW")*(INDIRECT("'"&amp;E174&amp;"'!$N$12:$N$512")="IAE"),ROW($1:$500)),'2.5 PZS-EWI'!G174))))</f>
        <v/>
      </c>
      <c r="G174" s="236" t="str">
        <f ca="1">IF($D174="","",IF($D174=0,INDEX('1.1 AIZ-IVZ'!$X$109:$X$1097,MATCH($C174,'1.1 AIZ-IVZ'!$Y$109:$Y$1097,0),1),$D174))</f>
        <v/>
      </c>
      <c r="H174" s="235" t="str">
        <f ca="1">IF($D174="","",IF($D174=0,INDEX('1.1 AIZ-IVZ'!$X$109:$X$1097,MATCH($C174,'1.1 AIZ-IVZ'!$Y$109:$Y$1097,0),1),H173))</f>
        <v/>
      </c>
      <c r="I174" s="158" t="str">
        <f t="shared" ca="1" si="30"/>
        <v/>
      </c>
      <c r="J174" s="158" t="str">
        <f t="shared" ca="1" si="31"/>
        <v/>
      </c>
      <c r="K174" s="158" t="str">
        <f t="shared" ca="1" si="32"/>
        <v/>
      </c>
      <c r="L174" s="254"/>
      <c r="M174" s="254"/>
      <c r="N174" s="255"/>
      <c r="O174" s="256"/>
      <c r="P174" s="256"/>
      <c r="Q174" s="256"/>
      <c r="R174" s="256"/>
      <c r="S174" s="210" t="str">
        <f t="shared" ca="1" si="33"/>
        <v/>
      </c>
      <c r="T174" s="210" t="str">
        <f t="shared" ca="1" si="34"/>
        <v/>
      </c>
      <c r="U174" s="211" t="str">
        <f t="shared" ca="1" si="35"/>
        <v/>
      </c>
      <c r="W174" s="171">
        <f t="shared" si="36"/>
        <v>0</v>
      </c>
      <c r="X174" s="171">
        <f t="shared" si="37"/>
        <v>0</v>
      </c>
      <c r="Y174" s="171">
        <f t="shared" si="38"/>
        <v>0</v>
      </c>
    </row>
    <row r="175" spans="1:25">
      <c r="A175" s="5" t="str">
        <f t="shared" ca="1" si="27"/>
        <v/>
      </c>
      <c r="B175" s="5" t="str">
        <f t="shared" ca="1" si="28"/>
        <v/>
      </c>
      <c r="C175" s="5" t="str">
        <f t="shared" ca="1" si="29"/>
        <v/>
      </c>
      <c r="D175" s="6" t="str">
        <f ca="1">IF($D174="","",IF(COUNTIF($D$11:D174,"&gt;0")=$G$10,"",IF($D174=0,$D174+1,IF($G174&lt;$H174,$D174+1,0))))</f>
        <v/>
      </c>
      <c r="E175" s="235" t="str">
        <f ca="1">IF(D175="","",INDEX('1.1 AIZ-IVZ'!$B$109:$B$228,MATCH($C175,'1.1 AIZ-IVZ'!$Y$109:$Y$1097,0)))</f>
        <v/>
      </c>
      <c r="F175" s="213" t="str" cm="1">
        <f t="array" aca="1" ref="F175" ca="1">IF(D175="","",IF(D175=0,INDEX('1.1 AIZ-IVZ'!$B$109:$C$1097,MATCH($E175,'1.1 AIZ-IVZ'!$B$109:$B$1097,0),2),INDEX(INDIRECT("'"&amp;E175&amp;"'!$F$12:$F$512"),SMALL(IF((INDIRECT("'"&amp;E175&amp;"'!$J$12:$J$512")="EW")*(INDIRECT("'"&amp;E175&amp;"'!$N$12:$N$512")="IAE"),ROW($1:$500)),'2.5 PZS-EWI'!G175))))</f>
        <v/>
      </c>
      <c r="G175" s="236" t="str">
        <f ca="1">IF($D175="","",IF($D175=0,INDEX('1.1 AIZ-IVZ'!$X$109:$X$1097,MATCH($C175,'1.1 AIZ-IVZ'!$Y$109:$Y$1097,0),1),$D175))</f>
        <v/>
      </c>
      <c r="H175" s="235" t="str">
        <f ca="1">IF($D175="","",IF($D175=0,INDEX('1.1 AIZ-IVZ'!$X$109:$X$1097,MATCH($C175,'1.1 AIZ-IVZ'!$Y$109:$Y$1097,0),1),H174))</f>
        <v/>
      </c>
      <c r="I175" s="158" t="str">
        <f t="shared" ca="1" si="30"/>
        <v/>
      </c>
      <c r="J175" s="158" t="str">
        <f t="shared" ca="1" si="31"/>
        <v/>
      </c>
      <c r="K175" s="158" t="str">
        <f t="shared" ca="1" si="32"/>
        <v/>
      </c>
      <c r="L175" s="254"/>
      <c r="M175" s="254"/>
      <c r="N175" s="255"/>
      <c r="O175" s="256"/>
      <c r="P175" s="256"/>
      <c r="Q175" s="256"/>
      <c r="R175" s="256"/>
      <c r="S175" s="210" t="str">
        <f t="shared" ca="1" si="33"/>
        <v/>
      </c>
      <c r="T175" s="210" t="str">
        <f t="shared" ca="1" si="34"/>
        <v/>
      </c>
      <c r="U175" s="211" t="str">
        <f t="shared" ca="1" si="35"/>
        <v/>
      </c>
      <c r="W175" s="171">
        <f t="shared" si="36"/>
        <v>0</v>
      </c>
      <c r="X175" s="171">
        <f t="shared" si="37"/>
        <v>0</v>
      </c>
      <c r="Y175" s="171">
        <f t="shared" si="38"/>
        <v>0</v>
      </c>
    </row>
    <row r="176" spans="1:25">
      <c r="A176" s="5" t="str">
        <f t="shared" ca="1" si="27"/>
        <v/>
      </c>
      <c r="B176" s="5" t="str">
        <f t="shared" ca="1" si="28"/>
        <v/>
      </c>
      <c r="C176" s="5" t="str">
        <f t="shared" ca="1" si="29"/>
        <v/>
      </c>
      <c r="D176" s="6" t="str">
        <f ca="1">IF($D175="","",IF(COUNTIF($D$11:D175,"&gt;0")=$G$10,"",IF($D175=0,$D175+1,IF($G175&lt;$H175,$D175+1,0))))</f>
        <v/>
      </c>
      <c r="E176" s="235" t="str">
        <f ca="1">IF(D176="","",INDEX('1.1 AIZ-IVZ'!$B$109:$B$228,MATCH($C176,'1.1 AIZ-IVZ'!$Y$109:$Y$1097,0)))</f>
        <v/>
      </c>
      <c r="F176" s="213" t="str" cm="1">
        <f t="array" aca="1" ref="F176" ca="1">IF(D176="","",IF(D176=0,INDEX('1.1 AIZ-IVZ'!$B$109:$C$1097,MATCH($E176,'1.1 AIZ-IVZ'!$B$109:$B$1097,0),2),INDEX(INDIRECT("'"&amp;E176&amp;"'!$F$12:$F$512"),SMALL(IF((INDIRECT("'"&amp;E176&amp;"'!$J$12:$J$512")="EW")*(INDIRECT("'"&amp;E176&amp;"'!$N$12:$N$512")="IAE"),ROW($1:$500)),'2.5 PZS-EWI'!G176))))</f>
        <v/>
      </c>
      <c r="G176" s="236" t="str">
        <f ca="1">IF($D176="","",IF($D176=0,INDEX('1.1 AIZ-IVZ'!$X$109:$X$1097,MATCH($C176,'1.1 AIZ-IVZ'!$Y$109:$Y$1097,0),1),$D176))</f>
        <v/>
      </c>
      <c r="H176" s="235" t="str">
        <f ca="1">IF($D176="","",IF($D176=0,INDEX('1.1 AIZ-IVZ'!$X$109:$X$1097,MATCH($C176,'1.1 AIZ-IVZ'!$Y$109:$Y$1097,0),1),H175))</f>
        <v/>
      </c>
      <c r="I176" s="158" t="str">
        <f t="shared" ca="1" si="30"/>
        <v/>
      </c>
      <c r="J176" s="158" t="str">
        <f t="shared" ca="1" si="31"/>
        <v/>
      </c>
      <c r="K176" s="158" t="str">
        <f t="shared" ca="1" si="32"/>
        <v/>
      </c>
      <c r="L176" s="254"/>
      <c r="M176" s="254"/>
      <c r="N176" s="255"/>
      <c r="O176" s="256"/>
      <c r="P176" s="256"/>
      <c r="Q176" s="256"/>
      <c r="R176" s="256"/>
      <c r="S176" s="210" t="str">
        <f t="shared" ca="1" si="33"/>
        <v/>
      </c>
      <c r="T176" s="210" t="str">
        <f t="shared" ca="1" si="34"/>
        <v/>
      </c>
      <c r="U176" s="211" t="str">
        <f t="shared" ca="1" si="35"/>
        <v/>
      </c>
      <c r="W176" s="171">
        <f t="shared" si="36"/>
        <v>0</v>
      </c>
      <c r="X176" s="171">
        <f t="shared" si="37"/>
        <v>0</v>
      </c>
      <c r="Y176" s="171">
        <f t="shared" si="38"/>
        <v>0</v>
      </c>
    </row>
    <row r="177" spans="1:25">
      <c r="A177" s="5" t="str">
        <f t="shared" ca="1" si="27"/>
        <v/>
      </c>
      <c r="B177" s="5" t="str">
        <f t="shared" ca="1" si="28"/>
        <v/>
      </c>
      <c r="C177" s="5" t="str">
        <f t="shared" ca="1" si="29"/>
        <v/>
      </c>
      <c r="D177" s="6" t="str">
        <f ca="1">IF($D176="","",IF(COUNTIF($D$11:D176,"&gt;0")=$G$10,"",IF($D176=0,$D176+1,IF($G176&lt;$H176,$D176+1,0))))</f>
        <v/>
      </c>
      <c r="E177" s="235" t="str">
        <f ca="1">IF(D177="","",INDEX('1.1 AIZ-IVZ'!$B$109:$B$228,MATCH($C177,'1.1 AIZ-IVZ'!$Y$109:$Y$1097,0)))</f>
        <v/>
      </c>
      <c r="F177" s="213" t="str" cm="1">
        <f t="array" aca="1" ref="F177" ca="1">IF(D177="","",IF(D177=0,INDEX('1.1 AIZ-IVZ'!$B$109:$C$1097,MATCH($E177,'1.1 AIZ-IVZ'!$B$109:$B$1097,0),2),INDEX(INDIRECT("'"&amp;E177&amp;"'!$F$12:$F$512"),SMALL(IF((INDIRECT("'"&amp;E177&amp;"'!$J$12:$J$512")="EW")*(INDIRECT("'"&amp;E177&amp;"'!$N$12:$N$512")="IAE"),ROW($1:$500)),'2.5 PZS-EWI'!G177))))</f>
        <v/>
      </c>
      <c r="G177" s="236" t="str">
        <f ca="1">IF($D177="","",IF($D177=0,INDEX('1.1 AIZ-IVZ'!$X$109:$X$1097,MATCH($C177,'1.1 AIZ-IVZ'!$Y$109:$Y$1097,0),1),$D177))</f>
        <v/>
      </c>
      <c r="H177" s="235" t="str">
        <f ca="1">IF($D177="","",IF($D177=0,INDEX('1.1 AIZ-IVZ'!$X$109:$X$1097,MATCH($C177,'1.1 AIZ-IVZ'!$Y$109:$Y$1097,0),1),H176))</f>
        <v/>
      </c>
      <c r="I177" s="158" t="str">
        <f t="shared" ca="1" si="30"/>
        <v/>
      </c>
      <c r="J177" s="158" t="str">
        <f t="shared" ca="1" si="31"/>
        <v/>
      </c>
      <c r="K177" s="158" t="str">
        <f t="shared" ca="1" si="32"/>
        <v/>
      </c>
      <c r="L177" s="254"/>
      <c r="M177" s="254"/>
      <c r="N177" s="255"/>
      <c r="O177" s="256"/>
      <c r="P177" s="256"/>
      <c r="Q177" s="256"/>
      <c r="R177" s="256"/>
      <c r="S177" s="210" t="str">
        <f t="shared" ca="1" si="33"/>
        <v/>
      </c>
      <c r="T177" s="210" t="str">
        <f t="shared" ca="1" si="34"/>
        <v/>
      </c>
      <c r="U177" s="211" t="str">
        <f t="shared" ca="1" si="35"/>
        <v/>
      </c>
      <c r="W177" s="171">
        <f t="shared" si="36"/>
        <v>0</v>
      </c>
      <c r="X177" s="171">
        <f t="shared" si="37"/>
        <v>0</v>
      </c>
      <c r="Y177" s="171">
        <f t="shared" si="38"/>
        <v>0</v>
      </c>
    </row>
    <row r="178" spans="1:25">
      <c r="A178" s="5" t="str">
        <f t="shared" ca="1" si="27"/>
        <v/>
      </c>
      <c r="B178" s="5" t="str">
        <f t="shared" ca="1" si="28"/>
        <v/>
      </c>
      <c r="C178" s="5" t="str">
        <f t="shared" ca="1" si="29"/>
        <v/>
      </c>
      <c r="D178" s="6" t="str">
        <f ca="1">IF($D177="","",IF(COUNTIF($D$11:D177,"&gt;0")=$G$10,"",IF($D177=0,$D177+1,IF($G177&lt;$H177,$D177+1,0))))</f>
        <v/>
      </c>
      <c r="E178" s="235" t="str">
        <f ca="1">IF(D178="","",INDEX('1.1 AIZ-IVZ'!$B$109:$B$228,MATCH($C178,'1.1 AIZ-IVZ'!$Y$109:$Y$1097,0)))</f>
        <v/>
      </c>
      <c r="F178" s="213" t="str" cm="1">
        <f t="array" aca="1" ref="F178" ca="1">IF(D178="","",IF(D178=0,INDEX('1.1 AIZ-IVZ'!$B$109:$C$1097,MATCH($E178,'1.1 AIZ-IVZ'!$B$109:$B$1097,0),2),INDEX(INDIRECT("'"&amp;E178&amp;"'!$F$12:$F$512"),SMALL(IF((INDIRECT("'"&amp;E178&amp;"'!$J$12:$J$512")="EW")*(INDIRECT("'"&amp;E178&amp;"'!$N$12:$N$512")="IAE"),ROW($1:$500)),'2.5 PZS-EWI'!G178))))</f>
        <v/>
      </c>
      <c r="G178" s="236" t="str">
        <f ca="1">IF($D178="","",IF($D178=0,INDEX('1.1 AIZ-IVZ'!$X$109:$X$1097,MATCH($C178,'1.1 AIZ-IVZ'!$Y$109:$Y$1097,0),1),$D178))</f>
        <v/>
      </c>
      <c r="H178" s="235" t="str">
        <f ca="1">IF($D178="","",IF($D178=0,INDEX('1.1 AIZ-IVZ'!$X$109:$X$1097,MATCH($C178,'1.1 AIZ-IVZ'!$Y$109:$Y$1097,0),1),H177))</f>
        <v/>
      </c>
      <c r="I178" s="158" t="str">
        <f t="shared" ca="1" si="30"/>
        <v/>
      </c>
      <c r="J178" s="158" t="str">
        <f t="shared" ca="1" si="31"/>
        <v/>
      </c>
      <c r="K178" s="158" t="str">
        <f t="shared" ca="1" si="32"/>
        <v/>
      </c>
      <c r="L178" s="254"/>
      <c r="M178" s="254"/>
      <c r="N178" s="255"/>
      <c r="O178" s="256"/>
      <c r="P178" s="256"/>
      <c r="Q178" s="256"/>
      <c r="R178" s="256"/>
      <c r="S178" s="210" t="str">
        <f t="shared" ca="1" si="33"/>
        <v/>
      </c>
      <c r="T178" s="210" t="str">
        <f t="shared" ca="1" si="34"/>
        <v/>
      </c>
      <c r="U178" s="211" t="str">
        <f t="shared" ca="1" si="35"/>
        <v/>
      </c>
      <c r="W178" s="171">
        <f t="shared" si="36"/>
        <v>0</v>
      </c>
      <c r="X178" s="171">
        <f t="shared" si="37"/>
        <v>0</v>
      </c>
      <c r="Y178" s="171">
        <f t="shared" si="38"/>
        <v>0</v>
      </c>
    </row>
    <row r="179" spans="1:25">
      <c r="A179" s="5" t="str">
        <f t="shared" ca="1" si="27"/>
        <v/>
      </c>
      <c r="B179" s="5" t="str">
        <f t="shared" ca="1" si="28"/>
        <v/>
      </c>
      <c r="C179" s="5" t="str">
        <f t="shared" ca="1" si="29"/>
        <v/>
      </c>
      <c r="D179" s="6" t="str">
        <f ca="1">IF($D178="","",IF(COUNTIF($D$11:D178,"&gt;0")=$G$10,"",IF($D178=0,$D178+1,IF($G178&lt;$H178,$D178+1,0))))</f>
        <v/>
      </c>
      <c r="E179" s="235" t="str">
        <f ca="1">IF(D179="","",INDEX('1.1 AIZ-IVZ'!$B$109:$B$228,MATCH($C179,'1.1 AIZ-IVZ'!$Y$109:$Y$1097,0)))</f>
        <v/>
      </c>
      <c r="F179" s="213" t="str" cm="1">
        <f t="array" aca="1" ref="F179" ca="1">IF(D179="","",IF(D179=0,INDEX('1.1 AIZ-IVZ'!$B$109:$C$1097,MATCH($E179,'1.1 AIZ-IVZ'!$B$109:$B$1097,0),2),INDEX(INDIRECT("'"&amp;E179&amp;"'!$F$12:$F$512"),SMALL(IF((INDIRECT("'"&amp;E179&amp;"'!$J$12:$J$512")="EW")*(INDIRECT("'"&amp;E179&amp;"'!$N$12:$N$512")="IAE"),ROW($1:$500)),'2.5 PZS-EWI'!G179))))</f>
        <v/>
      </c>
      <c r="G179" s="236" t="str">
        <f ca="1">IF($D179="","",IF($D179=0,INDEX('1.1 AIZ-IVZ'!$X$109:$X$1097,MATCH($C179,'1.1 AIZ-IVZ'!$Y$109:$Y$1097,0),1),$D179))</f>
        <v/>
      </c>
      <c r="H179" s="235" t="str">
        <f ca="1">IF($D179="","",IF($D179=0,INDEX('1.1 AIZ-IVZ'!$X$109:$X$1097,MATCH($C179,'1.1 AIZ-IVZ'!$Y$109:$Y$1097,0),1),H178))</f>
        <v/>
      </c>
      <c r="I179" s="158" t="str">
        <f t="shared" ca="1" si="30"/>
        <v/>
      </c>
      <c r="J179" s="158" t="str">
        <f t="shared" ca="1" si="31"/>
        <v/>
      </c>
      <c r="K179" s="158" t="str">
        <f t="shared" ca="1" si="32"/>
        <v/>
      </c>
      <c r="L179" s="254"/>
      <c r="M179" s="254"/>
      <c r="N179" s="255"/>
      <c r="O179" s="256"/>
      <c r="P179" s="256"/>
      <c r="Q179" s="256"/>
      <c r="R179" s="256"/>
      <c r="S179" s="210" t="str">
        <f t="shared" ca="1" si="33"/>
        <v/>
      </c>
      <c r="T179" s="210" t="str">
        <f t="shared" ca="1" si="34"/>
        <v/>
      </c>
      <c r="U179" s="211" t="str">
        <f t="shared" ca="1" si="35"/>
        <v/>
      </c>
      <c r="W179" s="171">
        <f t="shared" si="36"/>
        <v>0</v>
      </c>
      <c r="X179" s="171">
        <f t="shared" si="37"/>
        <v>0</v>
      </c>
      <c r="Y179" s="171">
        <f t="shared" si="38"/>
        <v>0</v>
      </c>
    </row>
    <row r="180" spans="1:25">
      <c r="A180" s="5" t="str">
        <f t="shared" ca="1" si="27"/>
        <v/>
      </c>
      <c r="B180" s="5" t="str">
        <f t="shared" ca="1" si="28"/>
        <v/>
      </c>
      <c r="C180" s="5" t="str">
        <f t="shared" ca="1" si="29"/>
        <v/>
      </c>
      <c r="D180" s="6" t="str">
        <f ca="1">IF($D179="","",IF(COUNTIF($D$11:D179,"&gt;0")=$G$10,"",IF($D179=0,$D179+1,IF($G179&lt;$H179,$D179+1,0))))</f>
        <v/>
      </c>
      <c r="E180" s="235" t="str">
        <f ca="1">IF(D180="","",INDEX('1.1 AIZ-IVZ'!$B$109:$B$228,MATCH($C180,'1.1 AIZ-IVZ'!$Y$109:$Y$1097,0)))</f>
        <v/>
      </c>
      <c r="F180" s="213" t="str" cm="1">
        <f t="array" aca="1" ref="F180" ca="1">IF(D180="","",IF(D180=0,INDEX('1.1 AIZ-IVZ'!$B$109:$C$1097,MATCH($E180,'1.1 AIZ-IVZ'!$B$109:$B$1097,0),2),INDEX(INDIRECT("'"&amp;E180&amp;"'!$F$12:$F$512"),SMALL(IF((INDIRECT("'"&amp;E180&amp;"'!$J$12:$J$512")="EW")*(INDIRECT("'"&amp;E180&amp;"'!$N$12:$N$512")="IAE"),ROW($1:$500)),'2.5 PZS-EWI'!G180))))</f>
        <v/>
      </c>
      <c r="G180" s="236" t="str">
        <f ca="1">IF($D180="","",IF($D180=0,INDEX('1.1 AIZ-IVZ'!$X$109:$X$1097,MATCH($C180,'1.1 AIZ-IVZ'!$Y$109:$Y$1097,0),1),$D180))</f>
        <v/>
      </c>
      <c r="H180" s="235" t="str">
        <f ca="1">IF($D180="","",IF($D180=0,INDEX('1.1 AIZ-IVZ'!$X$109:$X$1097,MATCH($C180,'1.1 AIZ-IVZ'!$Y$109:$Y$1097,0),1),H179))</f>
        <v/>
      </c>
      <c r="I180" s="158" t="str">
        <f t="shared" ca="1" si="30"/>
        <v/>
      </c>
      <c r="J180" s="158" t="str">
        <f t="shared" ca="1" si="31"/>
        <v/>
      </c>
      <c r="K180" s="158" t="str">
        <f t="shared" ca="1" si="32"/>
        <v/>
      </c>
      <c r="L180" s="254"/>
      <c r="M180" s="254"/>
      <c r="N180" s="255"/>
      <c r="O180" s="256"/>
      <c r="P180" s="256"/>
      <c r="Q180" s="256"/>
      <c r="R180" s="256"/>
      <c r="S180" s="210" t="str">
        <f t="shared" ca="1" si="33"/>
        <v/>
      </c>
      <c r="T180" s="210" t="str">
        <f t="shared" ca="1" si="34"/>
        <v/>
      </c>
      <c r="U180" s="211" t="str">
        <f t="shared" ca="1" si="35"/>
        <v/>
      </c>
      <c r="W180" s="171">
        <f t="shared" si="36"/>
        <v>0</v>
      </c>
      <c r="X180" s="171">
        <f t="shared" si="37"/>
        <v>0</v>
      </c>
      <c r="Y180" s="171">
        <f t="shared" si="38"/>
        <v>0</v>
      </c>
    </row>
    <row r="181" spans="1:25">
      <c r="A181" s="5" t="str">
        <f t="shared" ca="1" si="27"/>
        <v/>
      </c>
      <c r="B181" s="5" t="str">
        <f t="shared" ca="1" si="28"/>
        <v/>
      </c>
      <c r="C181" s="5" t="str">
        <f t="shared" ca="1" si="29"/>
        <v/>
      </c>
      <c r="D181" s="6" t="str">
        <f ca="1">IF($D180="","",IF(COUNTIF($D$11:D180,"&gt;0")=$G$10,"",IF($D180=0,$D180+1,IF($G180&lt;$H180,$D180+1,0))))</f>
        <v/>
      </c>
      <c r="E181" s="235" t="str">
        <f ca="1">IF(D181="","",INDEX('1.1 AIZ-IVZ'!$B$109:$B$228,MATCH($C181,'1.1 AIZ-IVZ'!$Y$109:$Y$1097,0)))</f>
        <v/>
      </c>
      <c r="F181" s="213" t="str" cm="1">
        <f t="array" aca="1" ref="F181" ca="1">IF(D181="","",IF(D181=0,INDEX('1.1 AIZ-IVZ'!$B$109:$C$1097,MATCH($E181,'1.1 AIZ-IVZ'!$B$109:$B$1097,0),2),INDEX(INDIRECT("'"&amp;E181&amp;"'!$F$12:$F$512"),SMALL(IF((INDIRECT("'"&amp;E181&amp;"'!$J$12:$J$512")="EW")*(INDIRECT("'"&amp;E181&amp;"'!$N$12:$N$512")="IAE"),ROW($1:$500)),'2.5 PZS-EWI'!G181))))</f>
        <v/>
      </c>
      <c r="G181" s="236" t="str">
        <f ca="1">IF($D181="","",IF($D181=0,INDEX('1.1 AIZ-IVZ'!$X$109:$X$1097,MATCH($C181,'1.1 AIZ-IVZ'!$Y$109:$Y$1097,0),1),$D181))</f>
        <v/>
      </c>
      <c r="H181" s="235" t="str">
        <f ca="1">IF($D181="","",IF($D181=0,INDEX('1.1 AIZ-IVZ'!$X$109:$X$1097,MATCH($C181,'1.1 AIZ-IVZ'!$Y$109:$Y$1097,0),1),H180))</f>
        <v/>
      </c>
      <c r="I181" s="158" t="str">
        <f t="shared" ca="1" si="30"/>
        <v/>
      </c>
      <c r="J181" s="158" t="str">
        <f t="shared" ca="1" si="31"/>
        <v/>
      </c>
      <c r="K181" s="158" t="str">
        <f t="shared" ca="1" si="32"/>
        <v/>
      </c>
      <c r="L181" s="254"/>
      <c r="M181" s="254"/>
      <c r="N181" s="255"/>
      <c r="O181" s="256"/>
      <c r="P181" s="256"/>
      <c r="Q181" s="256"/>
      <c r="R181" s="256"/>
      <c r="S181" s="210" t="str">
        <f t="shared" ca="1" si="33"/>
        <v/>
      </c>
      <c r="T181" s="210" t="str">
        <f t="shared" ca="1" si="34"/>
        <v/>
      </c>
      <c r="U181" s="211" t="str">
        <f t="shared" ca="1" si="35"/>
        <v/>
      </c>
      <c r="W181" s="171">
        <f t="shared" si="36"/>
        <v>0</v>
      </c>
      <c r="X181" s="171">
        <f t="shared" si="37"/>
        <v>0</v>
      </c>
      <c r="Y181" s="171">
        <f t="shared" si="38"/>
        <v>0</v>
      </c>
    </row>
    <row r="182" spans="1:25">
      <c r="A182" s="5" t="str">
        <f t="shared" ca="1" si="27"/>
        <v/>
      </c>
      <c r="B182" s="5" t="str">
        <f t="shared" ca="1" si="28"/>
        <v/>
      </c>
      <c r="C182" s="5" t="str">
        <f t="shared" ca="1" si="29"/>
        <v/>
      </c>
      <c r="D182" s="6" t="str">
        <f ca="1">IF($D181="","",IF(COUNTIF($D$11:D181,"&gt;0")=$G$10,"",IF($D181=0,$D181+1,IF($G181&lt;$H181,$D181+1,0))))</f>
        <v/>
      </c>
      <c r="E182" s="235" t="str">
        <f ca="1">IF(D182="","",INDEX('1.1 AIZ-IVZ'!$B$109:$B$228,MATCH($C182,'1.1 AIZ-IVZ'!$Y$109:$Y$1097,0)))</f>
        <v/>
      </c>
      <c r="F182" s="213" t="str" cm="1">
        <f t="array" aca="1" ref="F182" ca="1">IF(D182="","",IF(D182=0,INDEX('1.1 AIZ-IVZ'!$B$109:$C$1097,MATCH($E182,'1.1 AIZ-IVZ'!$B$109:$B$1097,0),2),INDEX(INDIRECT("'"&amp;E182&amp;"'!$F$12:$F$512"),SMALL(IF((INDIRECT("'"&amp;E182&amp;"'!$J$12:$J$512")="EW")*(INDIRECT("'"&amp;E182&amp;"'!$N$12:$N$512")="IAE"),ROW($1:$500)),'2.5 PZS-EWI'!G182))))</f>
        <v/>
      </c>
      <c r="G182" s="236" t="str">
        <f ca="1">IF($D182="","",IF($D182=0,INDEX('1.1 AIZ-IVZ'!$X$109:$X$1097,MATCH($C182,'1.1 AIZ-IVZ'!$Y$109:$Y$1097,0),1),$D182))</f>
        <v/>
      </c>
      <c r="H182" s="235" t="str">
        <f ca="1">IF($D182="","",IF($D182=0,INDEX('1.1 AIZ-IVZ'!$X$109:$X$1097,MATCH($C182,'1.1 AIZ-IVZ'!$Y$109:$Y$1097,0),1),H181))</f>
        <v/>
      </c>
      <c r="I182" s="158" t="str">
        <f t="shared" ca="1" si="30"/>
        <v/>
      </c>
      <c r="J182" s="158" t="str">
        <f t="shared" ca="1" si="31"/>
        <v/>
      </c>
      <c r="K182" s="158" t="str">
        <f t="shared" ca="1" si="32"/>
        <v/>
      </c>
      <c r="L182" s="254"/>
      <c r="M182" s="254"/>
      <c r="N182" s="255"/>
      <c r="O182" s="256"/>
      <c r="P182" s="256"/>
      <c r="Q182" s="256"/>
      <c r="R182" s="256"/>
      <c r="S182" s="210" t="str">
        <f t="shared" ca="1" si="33"/>
        <v/>
      </c>
      <c r="T182" s="210" t="str">
        <f t="shared" ca="1" si="34"/>
        <v/>
      </c>
      <c r="U182" s="211" t="str">
        <f t="shared" ca="1" si="35"/>
        <v/>
      </c>
      <c r="W182" s="171">
        <f t="shared" si="36"/>
        <v>0</v>
      </c>
      <c r="X182" s="171">
        <f t="shared" si="37"/>
        <v>0</v>
      </c>
      <c r="Y182" s="171">
        <f t="shared" si="38"/>
        <v>0</v>
      </c>
    </row>
    <row r="183" spans="1:25">
      <c r="A183" s="5" t="str">
        <f t="shared" ca="1" si="27"/>
        <v/>
      </c>
      <c r="B183" s="5" t="str">
        <f t="shared" ca="1" si="28"/>
        <v/>
      </c>
      <c r="C183" s="5" t="str">
        <f t="shared" ca="1" si="29"/>
        <v/>
      </c>
      <c r="D183" s="6" t="str">
        <f ca="1">IF($D182="","",IF(COUNTIF($D$11:D182,"&gt;0")=$G$10,"",IF($D182=0,$D182+1,IF($G182&lt;$H182,$D182+1,0))))</f>
        <v/>
      </c>
      <c r="E183" s="235" t="str">
        <f ca="1">IF(D183="","",INDEX('1.1 AIZ-IVZ'!$B$109:$B$228,MATCH($C183,'1.1 AIZ-IVZ'!$Y$109:$Y$1097,0)))</f>
        <v/>
      </c>
      <c r="F183" s="213" t="str" cm="1">
        <f t="array" aca="1" ref="F183" ca="1">IF(D183="","",IF(D183=0,INDEX('1.1 AIZ-IVZ'!$B$109:$C$1097,MATCH($E183,'1.1 AIZ-IVZ'!$B$109:$B$1097,0),2),INDEX(INDIRECT("'"&amp;E183&amp;"'!$F$12:$F$512"),SMALL(IF((INDIRECT("'"&amp;E183&amp;"'!$J$12:$J$512")="EW")*(INDIRECT("'"&amp;E183&amp;"'!$N$12:$N$512")="IAE"),ROW($1:$500)),'2.5 PZS-EWI'!G183))))</f>
        <v/>
      </c>
      <c r="G183" s="236" t="str">
        <f ca="1">IF($D183="","",IF($D183=0,INDEX('1.1 AIZ-IVZ'!$X$109:$X$1097,MATCH($C183,'1.1 AIZ-IVZ'!$Y$109:$Y$1097,0),1),$D183))</f>
        <v/>
      </c>
      <c r="H183" s="235" t="str">
        <f ca="1">IF($D183="","",IF($D183=0,INDEX('1.1 AIZ-IVZ'!$X$109:$X$1097,MATCH($C183,'1.1 AIZ-IVZ'!$Y$109:$Y$1097,0),1),H182))</f>
        <v/>
      </c>
      <c r="I183" s="158" t="str">
        <f t="shared" ca="1" si="30"/>
        <v/>
      </c>
      <c r="J183" s="158" t="str">
        <f t="shared" ca="1" si="31"/>
        <v/>
      </c>
      <c r="K183" s="158" t="str">
        <f t="shared" ca="1" si="32"/>
        <v/>
      </c>
      <c r="L183" s="254"/>
      <c r="M183" s="254"/>
      <c r="N183" s="255"/>
      <c r="O183" s="256"/>
      <c r="P183" s="256"/>
      <c r="Q183" s="256"/>
      <c r="R183" s="256"/>
      <c r="S183" s="210" t="str">
        <f t="shared" ca="1" si="33"/>
        <v/>
      </c>
      <c r="T183" s="210" t="str">
        <f t="shared" ca="1" si="34"/>
        <v/>
      </c>
      <c r="U183" s="211" t="str">
        <f t="shared" ca="1" si="35"/>
        <v/>
      </c>
      <c r="W183" s="171">
        <f t="shared" si="36"/>
        <v>0</v>
      </c>
      <c r="X183" s="171">
        <f t="shared" si="37"/>
        <v>0</v>
      </c>
      <c r="Y183" s="171">
        <f t="shared" si="38"/>
        <v>0</v>
      </c>
    </row>
    <row r="184" spans="1:25">
      <c r="A184" s="5" t="str">
        <f t="shared" ca="1" si="27"/>
        <v/>
      </c>
      <c r="B184" s="5" t="str">
        <f t="shared" ca="1" si="28"/>
        <v/>
      </c>
      <c r="C184" s="5" t="str">
        <f t="shared" ca="1" si="29"/>
        <v/>
      </c>
      <c r="D184" s="6" t="str">
        <f ca="1">IF($D183="","",IF(COUNTIF($D$11:D183,"&gt;0")=$G$10,"",IF($D183=0,$D183+1,IF($G183&lt;$H183,$D183+1,0))))</f>
        <v/>
      </c>
      <c r="E184" s="235" t="str">
        <f ca="1">IF(D184="","",INDEX('1.1 AIZ-IVZ'!$B$109:$B$228,MATCH($C184,'1.1 AIZ-IVZ'!$Y$109:$Y$1097,0)))</f>
        <v/>
      </c>
      <c r="F184" s="213" t="str" cm="1">
        <f t="array" aca="1" ref="F184" ca="1">IF(D184="","",IF(D184=0,INDEX('1.1 AIZ-IVZ'!$B$109:$C$1097,MATCH($E184,'1.1 AIZ-IVZ'!$B$109:$B$1097,0),2),INDEX(INDIRECT("'"&amp;E184&amp;"'!$F$12:$F$512"),SMALL(IF((INDIRECT("'"&amp;E184&amp;"'!$J$12:$J$512")="EW")*(INDIRECT("'"&amp;E184&amp;"'!$N$12:$N$512")="IAE"),ROW($1:$500)),'2.5 PZS-EWI'!G184))))</f>
        <v/>
      </c>
      <c r="G184" s="236" t="str">
        <f ca="1">IF($D184="","",IF($D184=0,INDEX('1.1 AIZ-IVZ'!$X$109:$X$1097,MATCH($C184,'1.1 AIZ-IVZ'!$Y$109:$Y$1097,0),1),$D184))</f>
        <v/>
      </c>
      <c r="H184" s="235" t="str">
        <f ca="1">IF($D184="","",IF($D184=0,INDEX('1.1 AIZ-IVZ'!$X$109:$X$1097,MATCH($C184,'1.1 AIZ-IVZ'!$Y$109:$Y$1097,0),1),H183))</f>
        <v/>
      </c>
      <c r="I184" s="158" t="str">
        <f t="shared" ca="1" si="30"/>
        <v/>
      </c>
      <c r="J184" s="158" t="str">
        <f t="shared" ca="1" si="31"/>
        <v/>
      </c>
      <c r="K184" s="158" t="str">
        <f t="shared" ca="1" si="32"/>
        <v/>
      </c>
      <c r="L184" s="254"/>
      <c r="M184" s="254"/>
      <c r="N184" s="255"/>
      <c r="O184" s="256"/>
      <c r="P184" s="256"/>
      <c r="Q184" s="256"/>
      <c r="R184" s="256"/>
      <c r="S184" s="210" t="str">
        <f t="shared" ca="1" si="33"/>
        <v/>
      </c>
      <c r="T184" s="210" t="str">
        <f t="shared" ca="1" si="34"/>
        <v/>
      </c>
      <c r="U184" s="211" t="str">
        <f t="shared" ca="1" si="35"/>
        <v/>
      </c>
      <c r="W184" s="171">
        <f t="shared" si="36"/>
        <v>0</v>
      </c>
      <c r="X184" s="171">
        <f t="shared" si="37"/>
        <v>0</v>
      </c>
      <c r="Y184" s="171">
        <f t="shared" si="38"/>
        <v>0</v>
      </c>
    </row>
    <row r="185" spans="1:25">
      <c r="A185" s="5" t="str">
        <f t="shared" ca="1" si="27"/>
        <v/>
      </c>
      <c r="B185" s="5" t="str">
        <f t="shared" ca="1" si="28"/>
        <v/>
      </c>
      <c r="C185" s="5" t="str">
        <f t="shared" ca="1" si="29"/>
        <v/>
      </c>
      <c r="D185" s="6" t="str">
        <f ca="1">IF($D184="","",IF(COUNTIF($D$11:D184,"&gt;0")=$G$10,"",IF($D184=0,$D184+1,IF($G184&lt;$H184,$D184+1,0))))</f>
        <v/>
      </c>
      <c r="E185" s="235" t="str">
        <f ca="1">IF(D185="","",INDEX('1.1 AIZ-IVZ'!$B$109:$B$228,MATCH($C185,'1.1 AIZ-IVZ'!$Y$109:$Y$1097,0)))</f>
        <v/>
      </c>
      <c r="F185" s="213" t="str" cm="1">
        <f t="array" aca="1" ref="F185" ca="1">IF(D185="","",IF(D185=0,INDEX('1.1 AIZ-IVZ'!$B$109:$C$1097,MATCH($E185,'1.1 AIZ-IVZ'!$B$109:$B$1097,0),2),INDEX(INDIRECT("'"&amp;E185&amp;"'!$F$12:$F$512"),SMALL(IF((INDIRECT("'"&amp;E185&amp;"'!$J$12:$J$512")="EW")*(INDIRECT("'"&amp;E185&amp;"'!$N$12:$N$512")="IAE"),ROW($1:$500)),'2.5 PZS-EWI'!G185))))</f>
        <v/>
      </c>
      <c r="G185" s="236" t="str">
        <f ca="1">IF($D185="","",IF($D185=0,INDEX('1.1 AIZ-IVZ'!$X$109:$X$1097,MATCH($C185,'1.1 AIZ-IVZ'!$Y$109:$Y$1097,0),1),$D185))</f>
        <v/>
      </c>
      <c r="H185" s="235" t="str">
        <f ca="1">IF($D185="","",IF($D185=0,INDEX('1.1 AIZ-IVZ'!$X$109:$X$1097,MATCH($C185,'1.1 AIZ-IVZ'!$Y$109:$Y$1097,0),1),H184))</f>
        <v/>
      </c>
      <c r="I185" s="158" t="str">
        <f t="shared" ca="1" si="30"/>
        <v/>
      </c>
      <c r="J185" s="158" t="str">
        <f t="shared" ca="1" si="31"/>
        <v/>
      </c>
      <c r="K185" s="158" t="str">
        <f t="shared" ca="1" si="32"/>
        <v/>
      </c>
      <c r="L185" s="254"/>
      <c r="M185" s="254"/>
      <c r="N185" s="255"/>
      <c r="O185" s="256"/>
      <c r="P185" s="256"/>
      <c r="Q185" s="256"/>
      <c r="R185" s="256"/>
      <c r="S185" s="210" t="str">
        <f t="shared" ca="1" si="33"/>
        <v/>
      </c>
      <c r="T185" s="210" t="str">
        <f t="shared" ca="1" si="34"/>
        <v/>
      </c>
      <c r="U185" s="211" t="str">
        <f t="shared" ca="1" si="35"/>
        <v/>
      </c>
      <c r="W185" s="171">
        <f t="shared" si="36"/>
        <v>0</v>
      </c>
      <c r="X185" s="171">
        <f t="shared" si="37"/>
        <v>0</v>
      </c>
      <c r="Y185" s="171">
        <f t="shared" si="38"/>
        <v>0</v>
      </c>
    </row>
    <row r="186" spans="1:25">
      <c r="A186" s="5" t="str">
        <f t="shared" ca="1" si="27"/>
        <v/>
      </c>
      <c r="B186" s="5" t="str">
        <f t="shared" ca="1" si="28"/>
        <v/>
      </c>
      <c r="C186" s="5" t="str">
        <f t="shared" ca="1" si="29"/>
        <v/>
      </c>
      <c r="D186" s="6" t="str">
        <f ca="1">IF($D185="","",IF(COUNTIF($D$11:D185,"&gt;0")=$G$10,"",IF($D185=0,$D185+1,IF($G185&lt;$H185,$D185+1,0))))</f>
        <v/>
      </c>
      <c r="E186" s="235" t="str">
        <f ca="1">IF(D186="","",INDEX('1.1 AIZ-IVZ'!$B$109:$B$228,MATCH($C186,'1.1 AIZ-IVZ'!$Y$109:$Y$1097,0)))</f>
        <v/>
      </c>
      <c r="F186" s="213" t="str" cm="1">
        <f t="array" aca="1" ref="F186" ca="1">IF(D186="","",IF(D186=0,INDEX('1.1 AIZ-IVZ'!$B$109:$C$1097,MATCH($E186,'1.1 AIZ-IVZ'!$B$109:$B$1097,0),2),INDEX(INDIRECT("'"&amp;E186&amp;"'!$F$12:$F$512"),SMALL(IF((INDIRECT("'"&amp;E186&amp;"'!$J$12:$J$512")="EW")*(INDIRECT("'"&amp;E186&amp;"'!$N$12:$N$512")="IAE"),ROW($1:$500)),'2.5 PZS-EWI'!G186))))</f>
        <v/>
      </c>
      <c r="G186" s="236" t="str">
        <f ca="1">IF($D186="","",IF($D186=0,INDEX('1.1 AIZ-IVZ'!$X$109:$X$1097,MATCH($C186,'1.1 AIZ-IVZ'!$Y$109:$Y$1097,0),1),$D186))</f>
        <v/>
      </c>
      <c r="H186" s="235" t="str">
        <f ca="1">IF($D186="","",IF($D186=0,INDEX('1.1 AIZ-IVZ'!$X$109:$X$1097,MATCH($C186,'1.1 AIZ-IVZ'!$Y$109:$Y$1097,0),1),H185))</f>
        <v/>
      </c>
      <c r="I186" s="158" t="str">
        <f t="shared" ca="1" si="30"/>
        <v/>
      </c>
      <c r="J186" s="158" t="str">
        <f t="shared" ca="1" si="31"/>
        <v/>
      </c>
      <c r="K186" s="158" t="str">
        <f t="shared" ca="1" si="32"/>
        <v/>
      </c>
      <c r="L186" s="254"/>
      <c r="M186" s="254"/>
      <c r="N186" s="255"/>
      <c r="O186" s="256"/>
      <c r="P186" s="256"/>
      <c r="Q186" s="256"/>
      <c r="R186" s="256"/>
      <c r="S186" s="210" t="str">
        <f t="shared" ca="1" si="33"/>
        <v/>
      </c>
      <c r="T186" s="210" t="str">
        <f t="shared" ca="1" si="34"/>
        <v/>
      </c>
      <c r="U186" s="211" t="str">
        <f t="shared" ca="1" si="35"/>
        <v/>
      </c>
      <c r="W186" s="171">
        <f t="shared" si="36"/>
        <v>0</v>
      </c>
      <c r="X186" s="171">
        <f t="shared" si="37"/>
        <v>0</v>
      </c>
      <c r="Y186" s="171">
        <f t="shared" si="38"/>
        <v>0</v>
      </c>
    </row>
    <row r="187" spans="1:25">
      <c r="A187" s="5" t="str">
        <f t="shared" ca="1" si="27"/>
        <v/>
      </c>
      <c r="B187" s="5" t="str">
        <f t="shared" ca="1" si="28"/>
        <v/>
      </c>
      <c r="C187" s="5" t="str">
        <f t="shared" ca="1" si="29"/>
        <v/>
      </c>
      <c r="D187" s="6" t="str">
        <f ca="1">IF($D186="","",IF(COUNTIF($D$11:D186,"&gt;0")=$G$10,"",IF($D186=0,$D186+1,IF($G186&lt;$H186,$D186+1,0))))</f>
        <v/>
      </c>
      <c r="E187" s="235" t="str">
        <f ca="1">IF(D187="","",INDEX('1.1 AIZ-IVZ'!$B$109:$B$228,MATCH($C187,'1.1 AIZ-IVZ'!$Y$109:$Y$1097,0)))</f>
        <v/>
      </c>
      <c r="F187" s="213" t="str" cm="1">
        <f t="array" aca="1" ref="F187" ca="1">IF(D187="","",IF(D187=0,INDEX('1.1 AIZ-IVZ'!$B$109:$C$1097,MATCH($E187,'1.1 AIZ-IVZ'!$B$109:$B$1097,0),2),INDEX(INDIRECT("'"&amp;E187&amp;"'!$F$12:$F$512"),SMALL(IF((INDIRECT("'"&amp;E187&amp;"'!$J$12:$J$512")="EW")*(INDIRECT("'"&amp;E187&amp;"'!$N$12:$N$512")="IAE"),ROW($1:$500)),'2.5 PZS-EWI'!G187))))</f>
        <v/>
      </c>
      <c r="G187" s="236" t="str">
        <f ca="1">IF($D187="","",IF($D187=0,INDEX('1.1 AIZ-IVZ'!$X$109:$X$1097,MATCH($C187,'1.1 AIZ-IVZ'!$Y$109:$Y$1097,0),1),$D187))</f>
        <v/>
      </c>
      <c r="H187" s="235" t="str">
        <f ca="1">IF($D187="","",IF($D187=0,INDEX('1.1 AIZ-IVZ'!$X$109:$X$1097,MATCH($C187,'1.1 AIZ-IVZ'!$Y$109:$Y$1097,0),1),H186))</f>
        <v/>
      </c>
      <c r="I187" s="158" t="str">
        <f t="shared" ca="1" si="30"/>
        <v/>
      </c>
      <c r="J187" s="158" t="str">
        <f t="shared" ca="1" si="31"/>
        <v/>
      </c>
      <c r="K187" s="158" t="str">
        <f t="shared" ca="1" si="32"/>
        <v/>
      </c>
      <c r="L187" s="254"/>
      <c r="M187" s="254"/>
      <c r="N187" s="255"/>
      <c r="O187" s="256"/>
      <c r="P187" s="256"/>
      <c r="Q187" s="256"/>
      <c r="R187" s="256"/>
      <c r="S187" s="210" t="str">
        <f t="shared" ca="1" si="33"/>
        <v/>
      </c>
      <c r="T187" s="210" t="str">
        <f t="shared" ca="1" si="34"/>
        <v/>
      </c>
      <c r="U187" s="211" t="str">
        <f t="shared" ca="1" si="35"/>
        <v/>
      </c>
      <c r="W187" s="171">
        <f t="shared" si="36"/>
        <v>0</v>
      </c>
      <c r="X187" s="171">
        <f t="shared" si="37"/>
        <v>0</v>
      </c>
      <c r="Y187" s="171">
        <f t="shared" si="38"/>
        <v>0</v>
      </c>
    </row>
    <row r="188" spans="1:25">
      <c r="A188" s="5" t="str">
        <f t="shared" ca="1" si="27"/>
        <v/>
      </c>
      <c r="B188" s="5" t="str">
        <f t="shared" ca="1" si="28"/>
        <v/>
      </c>
      <c r="C188" s="5" t="str">
        <f t="shared" ca="1" si="29"/>
        <v/>
      </c>
      <c r="D188" s="6" t="str">
        <f ca="1">IF($D187="","",IF(COUNTIF($D$11:D187,"&gt;0")=$G$10,"",IF($D187=0,$D187+1,IF($G187&lt;$H187,$D187+1,0))))</f>
        <v/>
      </c>
      <c r="E188" s="235" t="str">
        <f ca="1">IF(D188="","",INDEX('1.1 AIZ-IVZ'!$B$109:$B$228,MATCH($C188,'1.1 AIZ-IVZ'!$Y$109:$Y$1097,0)))</f>
        <v/>
      </c>
      <c r="F188" s="213" t="str" cm="1">
        <f t="array" aca="1" ref="F188" ca="1">IF(D188="","",IF(D188=0,INDEX('1.1 AIZ-IVZ'!$B$109:$C$1097,MATCH($E188,'1.1 AIZ-IVZ'!$B$109:$B$1097,0),2),INDEX(INDIRECT("'"&amp;E188&amp;"'!$F$12:$F$512"),SMALL(IF((INDIRECT("'"&amp;E188&amp;"'!$J$12:$J$512")="EW")*(INDIRECT("'"&amp;E188&amp;"'!$N$12:$N$512")="IAE"),ROW($1:$500)),'2.5 PZS-EWI'!G188))))</f>
        <v/>
      </c>
      <c r="G188" s="236" t="str">
        <f ca="1">IF($D188="","",IF($D188=0,INDEX('1.1 AIZ-IVZ'!$X$109:$X$1097,MATCH($C188,'1.1 AIZ-IVZ'!$Y$109:$Y$1097,0),1),$D188))</f>
        <v/>
      </c>
      <c r="H188" s="235" t="str">
        <f ca="1">IF($D188="","",IF($D188=0,INDEX('1.1 AIZ-IVZ'!$X$109:$X$1097,MATCH($C188,'1.1 AIZ-IVZ'!$Y$109:$Y$1097,0),1),H187))</f>
        <v/>
      </c>
      <c r="I188" s="158" t="str">
        <f t="shared" ca="1" si="30"/>
        <v/>
      </c>
      <c r="J188" s="158" t="str">
        <f t="shared" ca="1" si="31"/>
        <v/>
      </c>
      <c r="K188" s="158" t="str">
        <f t="shared" ca="1" si="32"/>
        <v/>
      </c>
      <c r="L188" s="254"/>
      <c r="M188" s="254"/>
      <c r="N188" s="255"/>
      <c r="O188" s="256"/>
      <c r="P188" s="256"/>
      <c r="Q188" s="256"/>
      <c r="R188" s="256"/>
      <c r="S188" s="210" t="str">
        <f t="shared" ca="1" si="33"/>
        <v/>
      </c>
      <c r="T188" s="210" t="str">
        <f t="shared" ca="1" si="34"/>
        <v/>
      </c>
      <c r="U188" s="211" t="str">
        <f t="shared" ca="1" si="35"/>
        <v/>
      </c>
      <c r="W188" s="171">
        <f t="shared" si="36"/>
        <v>0</v>
      </c>
      <c r="X188" s="171">
        <f t="shared" si="37"/>
        <v>0</v>
      </c>
      <c r="Y188" s="171">
        <f t="shared" si="38"/>
        <v>0</v>
      </c>
    </row>
    <row r="189" spans="1:25">
      <c r="A189" s="5" t="str">
        <f t="shared" ca="1" si="27"/>
        <v/>
      </c>
      <c r="B189" s="5" t="str">
        <f t="shared" ca="1" si="28"/>
        <v/>
      </c>
      <c r="C189" s="5" t="str">
        <f t="shared" ca="1" si="29"/>
        <v/>
      </c>
      <c r="D189" s="6" t="str">
        <f ca="1">IF($D188="","",IF(COUNTIF($D$11:D188,"&gt;0")=$G$10,"",IF($D188=0,$D188+1,IF($G188&lt;$H188,$D188+1,0))))</f>
        <v/>
      </c>
      <c r="E189" s="235" t="str">
        <f ca="1">IF(D189="","",INDEX('1.1 AIZ-IVZ'!$B$109:$B$228,MATCH($C189,'1.1 AIZ-IVZ'!$Y$109:$Y$1097,0)))</f>
        <v/>
      </c>
      <c r="F189" s="213" t="str" cm="1">
        <f t="array" aca="1" ref="F189" ca="1">IF(D189="","",IF(D189=0,INDEX('1.1 AIZ-IVZ'!$B$109:$C$1097,MATCH($E189,'1.1 AIZ-IVZ'!$B$109:$B$1097,0),2),INDEX(INDIRECT("'"&amp;E189&amp;"'!$F$12:$F$512"),SMALL(IF((INDIRECT("'"&amp;E189&amp;"'!$J$12:$J$512")="EW")*(INDIRECT("'"&amp;E189&amp;"'!$N$12:$N$512")="IAE"),ROW($1:$500)),'2.5 PZS-EWI'!G189))))</f>
        <v/>
      </c>
      <c r="G189" s="236" t="str">
        <f ca="1">IF($D189="","",IF($D189=0,INDEX('1.1 AIZ-IVZ'!$X$109:$X$1097,MATCH($C189,'1.1 AIZ-IVZ'!$Y$109:$Y$1097,0),1),$D189))</f>
        <v/>
      </c>
      <c r="H189" s="235" t="str">
        <f ca="1">IF($D189="","",IF($D189=0,INDEX('1.1 AIZ-IVZ'!$X$109:$X$1097,MATCH($C189,'1.1 AIZ-IVZ'!$Y$109:$Y$1097,0),1),H188))</f>
        <v/>
      </c>
      <c r="I189" s="158" t="str">
        <f t="shared" ca="1" si="30"/>
        <v/>
      </c>
      <c r="J189" s="158" t="str">
        <f t="shared" ca="1" si="31"/>
        <v/>
      </c>
      <c r="K189" s="158" t="str">
        <f t="shared" ca="1" si="32"/>
        <v/>
      </c>
      <c r="L189" s="254"/>
      <c r="M189" s="254"/>
      <c r="N189" s="255"/>
      <c r="O189" s="256"/>
      <c r="P189" s="256"/>
      <c r="Q189" s="256"/>
      <c r="R189" s="256"/>
      <c r="S189" s="210" t="str">
        <f t="shared" ca="1" si="33"/>
        <v/>
      </c>
      <c r="T189" s="210" t="str">
        <f t="shared" ca="1" si="34"/>
        <v/>
      </c>
      <c r="U189" s="211" t="str">
        <f t="shared" ca="1" si="35"/>
        <v/>
      </c>
      <c r="W189" s="171">
        <f t="shared" si="36"/>
        <v>0</v>
      </c>
      <c r="X189" s="171">
        <f t="shared" si="37"/>
        <v>0</v>
      </c>
      <c r="Y189" s="171">
        <f t="shared" si="38"/>
        <v>0</v>
      </c>
    </row>
    <row r="190" spans="1:25">
      <c r="A190" s="5" t="str">
        <f t="shared" ca="1" si="27"/>
        <v/>
      </c>
      <c r="B190" s="5" t="str">
        <f t="shared" ca="1" si="28"/>
        <v/>
      </c>
      <c r="C190" s="5" t="str">
        <f t="shared" ca="1" si="29"/>
        <v/>
      </c>
      <c r="D190" s="6" t="str">
        <f ca="1">IF($D189="","",IF(COUNTIF($D$11:D189,"&gt;0")=$G$10,"",IF($D189=0,$D189+1,IF($G189&lt;$H189,$D189+1,0))))</f>
        <v/>
      </c>
      <c r="E190" s="235" t="str">
        <f ca="1">IF(D190="","",INDEX('1.1 AIZ-IVZ'!$B$109:$B$228,MATCH($C190,'1.1 AIZ-IVZ'!$Y$109:$Y$1097,0)))</f>
        <v/>
      </c>
      <c r="F190" s="213" t="str" cm="1">
        <f t="array" aca="1" ref="F190" ca="1">IF(D190="","",IF(D190=0,INDEX('1.1 AIZ-IVZ'!$B$109:$C$1097,MATCH($E190,'1.1 AIZ-IVZ'!$B$109:$B$1097,0),2),INDEX(INDIRECT("'"&amp;E190&amp;"'!$F$12:$F$512"),SMALL(IF((INDIRECT("'"&amp;E190&amp;"'!$J$12:$J$512")="EW")*(INDIRECT("'"&amp;E190&amp;"'!$N$12:$N$512")="IAE"),ROW($1:$500)),'2.5 PZS-EWI'!G190))))</f>
        <v/>
      </c>
      <c r="G190" s="236" t="str">
        <f ca="1">IF($D190="","",IF($D190=0,INDEX('1.1 AIZ-IVZ'!$X$109:$X$1097,MATCH($C190,'1.1 AIZ-IVZ'!$Y$109:$Y$1097,0),1),$D190))</f>
        <v/>
      </c>
      <c r="H190" s="235" t="str">
        <f ca="1">IF($D190="","",IF($D190=0,INDEX('1.1 AIZ-IVZ'!$X$109:$X$1097,MATCH($C190,'1.1 AIZ-IVZ'!$Y$109:$Y$1097,0),1),H189))</f>
        <v/>
      </c>
      <c r="I190" s="158" t="str">
        <f t="shared" ca="1" si="30"/>
        <v/>
      </c>
      <c r="J190" s="158" t="str">
        <f t="shared" ca="1" si="31"/>
        <v/>
      </c>
      <c r="K190" s="158" t="str">
        <f t="shared" ca="1" si="32"/>
        <v/>
      </c>
      <c r="L190" s="254"/>
      <c r="M190" s="254"/>
      <c r="N190" s="255"/>
      <c r="O190" s="256"/>
      <c r="P190" s="256"/>
      <c r="Q190" s="256"/>
      <c r="R190" s="256"/>
      <c r="S190" s="210" t="str">
        <f t="shared" ca="1" si="33"/>
        <v/>
      </c>
      <c r="T190" s="210" t="str">
        <f t="shared" ca="1" si="34"/>
        <v/>
      </c>
      <c r="U190" s="211" t="str">
        <f t="shared" ca="1" si="35"/>
        <v/>
      </c>
      <c r="W190" s="171">
        <f t="shared" si="36"/>
        <v>0</v>
      </c>
      <c r="X190" s="171">
        <f t="shared" si="37"/>
        <v>0</v>
      </c>
      <c r="Y190" s="171">
        <f t="shared" si="38"/>
        <v>0</v>
      </c>
    </row>
    <row r="191" spans="1:25">
      <c r="A191" s="5" t="str">
        <f t="shared" ca="1" si="27"/>
        <v/>
      </c>
      <c r="B191" s="5" t="str">
        <f t="shared" ca="1" si="28"/>
        <v/>
      </c>
      <c r="C191" s="5" t="str">
        <f t="shared" ca="1" si="29"/>
        <v/>
      </c>
      <c r="D191" s="6" t="str">
        <f ca="1">IF($D190="","",IF(COUNTIF($D$11:D190,"&gt;0")=$G$10,"",IF($D190=0,$D190+1,IF($G190&lt;$H190,$D190+1,0))))</f>
        <v/>
      </c>
      <c r="E191" s="235" t="str">
        <f ca="1">IF(D191="","",INDEX('1.1 AIZ-IVZ'!$B$109:$B$228,MATCH($C191,'1.1 AIZ-IVZ'!$Y$109:$Y$1097,0)))</f>
        <v/>
      </c>
      <c r="F191" s="213" t="str" cm="1">
        <f t="array" aca="1" ref="F191" ca="1">IF(D191="","",IF(D191=0,INDEX('1.1 AIZ-IVZ'!$B$109:$C$1097,MATCH($E191,'1.1 AIZ-IVZ'!$B$109:$B$1097,0),2),INDEX(INDIRECT("'"&amp;E191&amp;"'!$F$12:$F$512"),SMALL(IF((INDIRECT("'"&amp;E191&amp;"'!$J$12:$J$512")="EW")*(INDIRECT("'"&amp;E191&amp;"'!$N$12:$N$512")="IAE"),ROW($1:$500)),'2.5 PZS-EWI'!G191))))</f>
        <v/>
      </c>
      <c r="G191" s="236" t="str">
        <f ca="1">IF($D191="","",IF($D191=0,INDEX('1.1 AIZ-IVZ'!$X$109:$X$1097,MATCH($C191,'1.1 AIZ-IVZ'!$Y$109:$Y$1097,0),1),$D191))</f>
        <v/>
      </c>
      <c r="H191" s="235" t="str">
        <f ca="1">IF($D191="","",IF($D191=0,INDEX('1.1 AIZ-IVZ'!$X$109:$X$1097,MATCH($C191,'1.1 AIZ-IVZ'!$Y$109:$Y$1097,0),1),H190))</f>
        <v/>
      </c>
      <c r="I191" s="158" t="str">
        <f t="shared" ca="1" si="30"/>
        <v/>
      </c>
      <c r="J191" s="158" t="str">
        <f t="shared" ca="1" si="31"/>
        <v/>
      </c>
      <c r="K191" s="158" t="str">
        <f t="shared" ca="1" si="32"/>
        <v/>
      </c>
      <c r="L191" s="254"/>
      <c r="M191" s="254"/>
      <c r="N191" s="255"/>
      <c r="O191" s="256"/>
      <c r="P191" s="256"/>
      <c r="Q191" s="256"/>
      <c r="R191" s="256"/>
      <c r="S191" s="210" t="str">
        <f t="shared" ca="1" si="33"/>
        <v/>
      </c>
      <c r="T191" s="210" t="str">
        <f t="shared" ca="1" si="34"/>
        <v/>
      </c>
      <c r="U191" s="211" t="str">
        <f t="shared" ca="1" si="35"/>
        <v/>
      </c>
      <c r="W191" s="171">
        <f t="shared" si="36"/>
        <v>0</v>
      </c>
      <c r="X191" s="171">
        <f t="shared" si="37"/>
        <v>0</v>
      </c>
      <c r="Y191" s="171">
        <f t="shared" si="38"/>
        <v>0</v>
      </c>
    </row>
    <row r="192" spans="1:25">
      <c r="A192" s="5" t="str">
        <f t="shared" ca="1" si="27"/>
        <v/>
      </c>
      <c r="B192" s="5" t="str">
        <f t="shared" ca="1" si="28"/>
        <v/>
      </c>
      <c r="C192" s="5" t="str">
        <f t="shared" ca="1" si="29"/>
        <v/>
      </c>
      <c r="D192" s="6" t="str">
        <f ca="1">IF($D191="","",IF(COUNTIF($D$11:D191,"&gt;0")=$G$10,"",IF($D191=0,$D191+1,IF($G191&lt;$H191,$D191+1,0))))</f>
        <v/>
      </c>
      <c r="E192" s="235" t="str">
        <f ca="1">IF(D192="","",INDEX('1.1 AIZ-IVZ'!$B$109:$B$228,MATCH($C192,'1.1 AIZ-IVZ'!$Y$109:$Y$1097,0)))</f>
        <v/>
      </c>
      <c r="F192" s="213" t="str" cm="1">
        <f t="array" aca="1" ref="F192" ca="1">IF(D192="","",IF(D192=0,INDEX('1.1 AIZ-IVZ'!$B$109:$C$1097,MATCH($E192,'1.1 AIZ-IVZ'!$B$109:$B$1097,0),2),INDEX(INDIRECT("'"&amp;E192&amp;"'!$F$12:$F$512"),SMALL(IF((INDIRECT("'"&amp;E192&amp;"'!$J$12:$J$512")="EW")*(INDIRECT("'"&amp;E192&amp;"'!$N$12:$N$512")="IAE"),ROW($1:$500)),'2.5 PZS-EWI'!G192))))</f>
        <v/>
      </c>
      <c r="G192" s="236" t="str">
        <f ca="1">IF($D192="","",IF($D192=0,INDEX('1.1 AIZ-IVZ'!$X$109:$X$1097,MATCH($C192,'1.1 AIZ-IVZ'!$Y$109:$Y$1097,0),1),$D192))</f>
        <v/>
      </c>
      <c r="H192" s="235" t="str">
        <f ca="1">IF($D192="","",IF($D192=0,INDEX('1.1 AIZ-IVZ'!$X$109:$X$1097,MATCH($C192,'1.1 AIZ-IVZ'!$Y$109:$Y$1097,0),1),H191))</f>
        <v/>
      </c>
      <c r="I192" s="158" t="str">
        <f t="shared" ca="1" si="30"/>
        <v/>
      </c>
      <c r="J192" s="158" t="str">
        <f t="shared" ca="1" si="31"/>
        <v/>
      </c>
      <c r="K192" s="158" t="str">
        <f t="shared" ca="1" si="32"/>
        <v/>
      </c>
      <c r="L192" s="254"/>
      <c r="M192" s="254"/>
      <c r="N192" s="255"/>
      <c r="O192" s="256"/>
      <c r="P192" s="256"/>
      <c r="Q192" s="256"/>
      <c r="R192" s="256"/>
      <c r="S192" s="210" t="str">
        <f t="shared" ca="1" si="33"/>
        <v/>
      </c>
      <c r="T192" s="210" t="str">
        <f t="shared" ca="1" si="34"/>
        <v/>
      </c>
      <c r="U192" s="211" t="str">
        <f t="shared" ca="1" si="35"/>
        <v/>
      </c>
      <c r="W192" s="171">
        <f t="shared" si="36"/>
        <v>0</v>
      </c>
      <c r="X192" s="171">
        <f t="shared" si="37"/>
        <v>0</v>
      </c>
      <c r="Y192" s="171">
        <f t="shared" si="38"/>
        <v>0</v>
      </c>
    </row>
    <row r="193" spans="1:25">
      <c r="A193" s="5" t="str">
        <f t="shared" ca="1" si="27"/>
        <v/>
      </c>
      <c r="B193" s="5" t="str">
        <f t="shared" ca="1" si="28"/>
        <v/>
      </c>
      <c r="C193" s="5" t="str">
        <f t="shared" ca="1" si="29"/>
        <v/>
      </c>
      <c r="D193" s="6" t="str">
        <f ca="1">IF($D192="","",IF(COUNTIF($D$11:D192,"&gt;0")=$G$10,"",IF($D192=0,$D192+1,IF($G192&lt;$H192,$D192+1,0))))</f>
        <v/>
      </c>
      <c r="E193" s="235" t="str">
        <f ca="1">IF(D193="","",INDEX('1.1 AIZ-IVZ'!$B$109:$B$228,MATCH($C193,'1.1 AIZ-IVZ'!$Y$109:$Y$1097,0)))</f>
        <v/>
      </c>
      <c r="F193" s="213" t="str" cm="1">
        <f t="array" aca="1" ref="F193" ca="1">IF(D193="","",IF(D193=0,INDEX('1.1 AIZ-IVZ'!$B$109:$C$1097,MATCH($E193,'1.1 AIZ-IVZ'!$B$109:$B$1097,0),2),INDEX(INDIRECT("'"&amp;E193&amp;"'!$F$12:$F$512"),SMALL(IF((INDIRECT("'"&amp;E193&amp;"'!$J$12:$J$512")="EW")*(INDIRECT("'"&amp;E193&amp;"'!$N$12:$N$512")="IAE"),ROW($1:$500)),'2.5 PZS-EWI'!G193))))</f>
        <v/>
      </c>
      <c r="G193" s="236" t="str">
        <f ca="1">IF($D193="","",IF($D193=0,INDEX('1.1 AIZ-IVZ'!$X$109:$X$1097,MATCH($C193,'1.1 AIZ-IVZ'!$Y$109:$Y$1097,0),1),$D193))</f>
        <v/>
      </c>
      <c r="H193" s="235" t="str">
        <f ca="1">IF($D193="","",IF($D193=0,INDEX('1.1 AIZ-IVZ'!$X$109:$X$1097,MATCH($C193,'1.1 AIZ-IVZ'!$Y$109:$Y$1097,0),1),H192))</f>
        <v/>
      </c>
      <c r="I193" s="158" t="str">
        <f t="shared" ca="1" si="30"/>
        <v/>
      </c>
      <c r="J193" s="158" t="str">
        <f t="shared" ca="1" si="31"/>
        <v/>
      </c>
      <c r="K193" s="158" t="str">
        <f t="shared" ca="1" si="32"/>
        <v/>
      </c>
      <c r="L193" s="254"/>
      <c r="M193" s="254"/>
      <c r="N193" s="255"/>
      <c r="O193" s="256"/>
      <c r="P193" s="256"/>
      <c r="Q193" s="256"/>
      <c r="R193" s="256"/>
      <c r="S193" s="210" t="str">
        <f t="shared" ca="1" si="33"/>
        <v/>
      </c>
      <c r="T193" s="210" t="str">
        <f t="shared" ca="1" si="34"/>
        <v/>
      </c>
      <c r="U193" s="211" t="str">
        <f t="shared" ca="1" si="35"/>
        <v/>
      </c>
      <c r="W193" s="171">
        <f t="shared" si="36"/>
        <v>0</v>
      </c>
      <c r="X193" s="171">
        <f t="shared" si="37"/>
        <v>0</v>
      </c>
      <c r="Y193" s="171">
        <f t="shared" si="38"/>
        <v>0</v>
      </c>
    </row>
    <row r="194" spans="1:25">
      <c r="A194" s="5" t="str">
        <f t="shared" ca="1" si="27"/>
        <v/>
      </c>
      <c r="B194" s="5" t="str">
        <f t="shared" ca="1" si="28"/>
        <v/>
      </c>
      <c r="C194" s="5" t="str">
        <f t="shared" ca="1" si="29"/>
        <v/>
      </c>
      <c r="D194" s="6" t="str">
        <f ca="1">IF($D193="","",IF(COUNTIF($D$11:D193,"&gt;0")=$G$10,"",IF($D193=0,$D193+1,IF($G193&lt;$H193,$D193+1,0))))</f>
        <v/>
      </c>
      <c r="E194" s="235" t="str">
        <f ca="1">IF(D194="","",INDEX('1.1 AIZ-IVZ'!$B$109:$B$228,MATCH($C194,'1.1 AIZ-IVZ'!$Y$109:$Y$1097,0)))</f>
        <v/>
      </c>
      <c r="F194" s="213" t="str" cm="1">
        <f t="array" aca="1" ref="F194" ca="1">IF(D194="","",IF(D194=0,INDEX('1.1 AIZ-IVZ'!$B$109:$C$1097,MATCH($E194,'1.1 AIZ-IVZ'!$B$109:$B$1097,0),2),INDEX(INDIRECT("'"&amp;E194&amp;"'!$F$12:$F$512"),SMALL(IF((INDIRECT("'"&amp;E194&amp;"'!$J$12:$J$512")="EW")*(INDIRECT("'"&amp;E194&amp;"'!$N$12:$N$512")="IAE"),ROW($1:$500)),'2.5 PZS-EWI'!G194))))</f>
        <v/>
      </c>
      <c r="G194" s="236" t="str">
        <f ca="1">IF($D194="","",IF($D194=0,INDEX('1.1 AIZ-IVZ'!$X$109:$X$1097,MATCH($C194,'1.1 AIZ-IVZ'!$Y$109:$Y$1097,0),1),$D194))</f>
        <v/>
      </c>
      <c r="H194" s="235" t="str">
        <f ca="1">IF($D194="","",IF($D194=0,INDEX('1.1 AIZ-IVZ'!$X$109:$X$1097,MATCH($C194,'1.1 AIZ-IVZ'!$Y$109:$Y$1097,0),1),H193))</f>
        <v/>
      </c>
      <c r="I194" s="158" t="str">
        <f t="shared" ca="1" si="30"/>
        <v/>
      </c>
      <c r="J194" s="158" t="str">
        <f t="shared" ca="1" si="31"/>
        <v/>
      </c>
      <c r="K194" s="158" t="str">
        <f t="shared" ca="1" si="32"/>
        <v/>
      </c>
      <c r="L194" s="254"/>
      <c r="M194" s="254"/>
      <c r="N194" s="255"/>
      <c r="O194" s="256"/>
      <c r="P194" s="256"/>
      <c r="Q194" s="256"/>
      <c r="R194" s="256"/>
      <c r="S194" s="210" t="str">
        <f t="shared" ca="1" si="33"/>
        <v/>
      </c>
      <c r="T194" s="210" t="str">
        <f t="shared" ca="1" si="34"/>
        <v/>
      </c>
      <c r="U194" s="211" t="str">
        <f t="shared" ca="1" si="35"/>
        <v/>
      </c>
      <c r="W194" s="171">
        <f t="shared" si="36"/>
        <v>0</v>
      </c>
      <c r="X194" s="171">
        <f t="shared" si="37"/>
        <v>0</v>
      </c>
      <c r="Y194" s="171">
        <f t="shared" si="38"/>
        <v>0</v>
      </c>
    </row>
    <row r="195" spans="1:25">
      <c r="A195" s="5" t="str">
        <f t="shared" ca="1" si="27"/>
        <v/>
      </c>
      <c r="B195" s="5" t="str">
        <f t="shared" ca="1" si="28"/>
        <v/>
      </c>
      <c r="C195" s="5" t="str">
        <f t="shared" ca="1" si="29"/>
        <v/>
      </c>
      <c r="D195" s="6" t="str">
        <f ca="1">IF($D194="","",IF(COUNTIF($D$11:D194,"&gt;0")=$G$10,"",IF($D194=0,$D194+1,IF($G194&lt;$H194,$D194+1,0))))</f>
        <v/>
      </c>
      <c r="E195" s="235" t="str">
        <f ca="1">IF(D195="","",INDEX('1.1 AIZ-IVZ'!$B$109:$B$228,MATCH($C195,'1.1 AIZ-IVZ'!$Y$109:$Y$1097,0)))</f>
        <v/>
      </c>
      <c r="F195" s="213" t="str" cm="1">
        <f t="array" aca="1" ref="F195" ca="1">IF(D195="","",IF(D195=0,INDEX('1.1 AIZ-IVZ'!$B$109:$C$1097,MATCH($E195,'1.1 AIZ-IVZ'!$B$109:$B$1097,0),2),INDEX(INDIRECT("'"&amp;E195&amp;"'!$F$12:$F$512"),SMALL(IF((INDIRECT("'"&amp;E195&amp;"'!$J$12:$J$512")="EW")*(INDIRECT("'"&amp;E195&amp;"'!$N$12:$N$512")="IAE"),ROW($1:$500)),'2.5 PZS-EWI'!G195))))</f>
        <v/>
      </c>
      <c r="G195" s="236" t="str">
        <f ca="1">IF($D195="","",IF($D195=0,INDEX('1.1 AIZ-IVZ'!$X$109:$X$1097,MATCH($C195,'1.1 AIZ-IVZ'!$Y$109:$Y$1097,0),1),$D195))</f>
        <v/>
      </c>
      <c r="H195" s="235" t="str">
        <f ca="1">IF($D195="","",IF($D195=0,INDEX('1.1 AIZ-IVZ'!$X$109:$X$1097,MATCH($C195,'1.1 AIZ-IVZ'!$Y$109:$Y$1097,0),1),H194))</f>
        <v/>
      </c>
      <c r="I195" s="158" t="str">
        <f t="shared" ca="1" si="30"/>
        <v/>
      </c>
      <c r="J195" s="158" t="str">
        <f t="shared" ca="1" si="31"/>
        <v/>
      </c>
      <c r="K195" s="158" t="str">
        <f t="shared" ca="1" si="32"/>
        <v/>
      </c>
      <c r="L195" s="254"/>
      <c r="M195" s="254"/>
      <c r="N195" s="255"/>
      <c r="O195" s="256"/>
      <c r="P195" s="256"/>
      <c r="Q195" s="256"/>
      <c r="R195" s="256"/>
      <c r="S195" s="210" t="str">
        <f t="shared" ca="1" si="33"/>
        <v/>
      </c>
      <c r="T195" s="210" t="str">
        <f t="shared" ca="1" si="34"/>
        <v/>
      </c>
      <c r="U195" s="211" t="str">
        <f t="shared" ca="1" si="35"/>
        <v/>
      </c>
      <c r="W195" s="171">
        <f t="shared" si="36"/>
        <v>0</v>
      </c>
      <c r="X195" s="171">
        <f t="shared" si="37"/>
        <v>0</v>
      </c>
      <c r="Y195" s="171">
        <f t="shared" si="38"/>
        <v>0</v>
      </c>
    </row>
    <row r="196" spans="1:25">
      <c r="A196" s="5" t="str">
        <f t="shared" ca="1" si="27"/>
        <v/>
      </c>
      <c r="B196" s="5" t="str">
        <f t="shared" ca="1" si="28"/>
        <v/>
      </c>
      <c r="C196" s="5" t="str">
        <f t="shared" ca="1" si="29"/>
        <v/>
      </c>
      <c r="D196" s="6" t="str">
        <f ca="1">IF($D195="","",IF(COUNTIF($D$11:D195,"&gt;0")=$G$10,"",IF($D195=0,$D195+1,IF($G195&lt;$H195,$D195+1,0))))</f>
        <v/>
      </c>
      <c r="E196" s="235" t="str">
        <f ca="1">IF(D196="","",INDEX('1.1 AIZ-IVZ'!$B$109:$B$228,MATCH($C196,'1.1 AIZ-IVZ'!$Y$109:$Y$1097,0)))</f>
        <v/>
      </c>
      <c r="F196" s="213" t="str" cm="1">
        <f t="array" aca="1" ref="F196" ca="1">IF(D196="","",IF(D196=0,INDEX('1.1 AIZ-IVZ'!$B$109:$C$1097,MATCH($E196,'1.1 AIZ-IVZ'!$B$109:$B$1097,0),2),INDEX(INDIRECT("'"&amp;E196&amp;"'!$F$12:$F$512"),SMALL(IF((INDIRECT("'"&amp;E196&amp;"'!$J$12:$J$512")="EW")*(INDIRECT("'"&amp;E196&amp;"'!$N$12:$N$512")="IAE"),ROW($1:$500)),'2.5 PZS-EWI'!G196))))</f>
        <v/>
      </c>
      <c r="G196" s="236" t="str">
        <f ca="1">IF($D196="","",IF($D196=0,INDEX('1.1 AIZ-IVZ'!$X$109:$X$1097,MATCH($C196,'1.1 AIZ-IVZ'!$Y$109:$Y$1097,0),1),$D196))</f>
        <v/>
      </c>
      <c r="H196" s="235" t="str">
        <f ca="1">IF($D196="","",IF($D196=0,INDEX('1.1 AIZ-IVZ'!$X$109:$X$1097,MATCH($C196,'1.1 AIZ-IVZ'!$Y$109:$Y$1097,0),1),H195))</f>
        <v/>
      </c>
      <c r="I196" s="158" t="str">
        <f t="shared" ca="1" si="30"/>
        <v/>
      </c>
      <c r="J196" s="158" t="str">
        <f t="shared" ca="1" si="31"/>
        <v/>
      </c>
      <c r="K196" s="158" t="str">
        <f t="shared" ca="1" si="32"/>
        <v/>
      </c>
      <c r="L196" s="254"/>
      <c r="M196" s="254"/>
      <c r="N196" s="255"/>
      <c r="O196" s="256"/>
      <c r="P196" s="256"/>
      <c r="Q196" s="256"/>
      <c r="R196" s="256"/>
      <c r="S196" s="210" t="str">
        <f t="shared" ca="1" si="33"/>
        <v/>
      </c>
      <c r="T196" s="210" t="str">
        <f t="shared" ca="1" si="34"/>
        <v/>
      </c>
      <c r="U196" s="211" t="str">
        <f t="shared" ca="1" si="35"/>
        <v/>
      </c>
      <c r="W196" s="171">
        <f t="shared" si="36"/>
        <v>0</v>
      </c>
      <c r="X196" s="171">
        <f t="shared" si="37"/>
        <v>0</v>
      </c>
      <c r="Y196" s="171">
        <f t="shared" si="38"/>
        <v>0</v>
      </c>
    </row>
    <row r="197" spans="1:25">
      <c r="A197" s="5" t="str">
        <f t="shared" ca="1" si="27"/>
        <v/>
      </c>
      <c r="B197" s="5" t="str">
        <f t="shared" ca="1" si="28"/>
        <v/>
      </c>
      <c r="C197" s="5" t="str">
        <f t="shared" ca="1" si="29"/>
        <v/>
      </c>
      <c r="D197" s="6" t="str">
        <f ca="1">IF($D196="","",IF(COUNTIF($D$11:D196,"&gt;0")=$G$10,"",IF($D196=0,$D196+1,IF($G196&lt;$H196,$D196+1,0))))</f>
        <v/>
      </c>
      <c r="E197" s="235" t="str">
        <f ca="1">IF(D197="","",INDEX('1.1 AIZ-IVZ'!$B$109:$B$228,MATCH($C197,'1.1 AIZ-IVZ'!$Y$109:$Y$1097,0)))</f>
        <v/>
      </c>
      <c r="F197" s="213" t="str" cm="1">
        <f t="array" aca="1" ref="F197" ca="1">IF(D197="","",IF(D197=0,INDEX('1.1 AIZ-IVZ'!$B$109:$C$1097,MATCH($E197,'1.1 AIZ-IVZ'!$B$109:$B$1097,0),2),INDEX(INDIRECT("'"&amp;E197&amp;"'!$F$12:$F$512"),SMALL(IF((INDIRECT("'"&amp;E197&amp;"'!$J$12:$J$512")="EW")*(INDIRECT("'"&amp;E197&amp;"'!$N$12:$N$512")="IAE"),ROW($1:$500)),'2.5 PZS-EWI'!G197))))</f>
        <v/>
      </c>
      <c r="G197" s="236" t="str">
        <f ca="1">IF($D197="","",IF($D197=0,INDEX('1.1 AIZ-IVZ'!$X$109:$X$1097,MATCH($C197,'1.1 AIZ-IVZ'!$Y$109:$Y$1097,0),1),$D197))</f>
        <v/>
      </c>
      <c r="H197" s="235" t="str">
        <f ca="1">IF($D197="","",IF($D197=0,INDEX('1.1 AIZ-IVZ'!$X$109:$X$1097,MATCH($C197,'1.1 AIZ-IVZ'!$Y$109:$Y$1097,0),1),H196))</f>
        <v/>
      </c>
      <c r="I197" s="158" t="str">
        <f t="shared" ca="1" si="30"/>
        <v/>
      </c>
      <c r="J197" s="158" t="str">
        <f t="shared" ca="1" si="31"/>
        <v/>
      </c>
      <c r="K197" s="158" t="str">
        <f t="shared" ca="1" si="32"/>
        <v/>
      </c>
      <c r="L197" s="254"/>
      <c r="M197" s="254"/>
      <c r="N197" s="255"/>
      <c r="O197" s="256"/>
      <c r="P197" s="256"/>
      <c r="Q197" s="256"/>
      <c r="R197" s="256"/>
      <c r="S197" s="210" t="str">
        <f t="shared" ca="1" si="33"/>
        <v/>
      </c>
      <c r="T197" s="210" t="str">
        <f t="shared" ca="1" si="34"/>
        <v/>
      </c>
      <c r="U197" s="211" t="str">
        <f t="shared" ca="1" si="35"/>
        <v/>
      </c>
      <c r="W197" s="171">
        <f t="shared" si="36"/>
        <v>0</v>
      </c>
      <c r="X197" s="171">
        <f t="shared" si="37"/>
        <v>0</v>
      </c>
      <c r="Y197" s="171">
        <f t="shared" si="38"/>
        <v>0</v>
      </c>
    </row>
    <row r="198" spans="1:25">
      <c r="A198" s="5" t="str">
        <f t="shared" ca="1" si="27"/>
        <v/>
      </c>
      <c r="B198" s="5" t="str">
        <f t="shared" ca="1" si="28"/>
        <v/>
      </c>
      <c r="C198" s="5" t="str">
        <f t="shared" ca="1" si="29"/>
        <v/>
      </c>
      <c r="D198" s="6" t="str">
        <f ca="1">IF($D197="","",IF(COUNTIF($D$11:D197,"&gt;0")=$G$10,"",IF($D197=0,$D197+1,IF($G197&lt;$H197,$D197+1,0))))</f>
        <v/>
      </c>
      <c r="E198" s="235" t="str">
        <f ca="1">IF(D198="","",INDEX('1.1 AIZ-IVZ'!$B$109:$B$228,MATCH($C198,'1.1 AIZ-IVZ'!$Y$109:$Y$1097,0)))</f>
        <v/>
      </c>
      <c r="F198" s="213" t="str" cm="1">
        <f t="array" aca="1" ref="F198" ca="1">IF(D198="","",IF(D198=0,INDEX('1.1 AIZ-IVZ'!$B$109:$C$1097,MATCH($E198,'1.1 AIZ-IVZ'!$B$109:$B$1097,0),2),INDEX(INDIRECT("'"&amp;E198&amp;"'!$F$12:$F$512"),SMALL(IF((INDIRECT("'"&amp;E198&amp;"'!$J$12:$J$512")="EW")*(INDIRECT("'"&amp;E198&amp;"'!$N$12:$N$512")="IAE"),ROW($1:$500)),'2.5 PZS-EWI'!G198))))</f>
        <v/>
      </c>
      <c r="G198" s="236" t="str">
        <f ca="1">IF($D198="","",IF($D198=0,INDEX('1.1 AIZ-IVZ'!$X$109:$X$1097,MATCH($C198,'1.1 AIZ-IVZ'!$Y$109:$Y$1097,0),1),$D198))</f>
        <v/>
      </c>
      <c r="H198" s="235" t="str">
        <f ca="1">IF($D198="","",IF($D198=0,INDEX('1.1 AIZ-IVZ'!$X$109:$X$1097,MATCH($C198,'1.1 AIZ-IVZ'!$Y$109:$Y$1097,0),1),H197))</f>
        <v/>
      </c>
      <c r="I198" s="158" t="str">
        <f t="shared" ca="1" si="30"/>
        <v/>
      </c>
      <c r="J198" s="158" t="str">
        <f t="shared" ca="1" si="31"/>
        <v/>
      </c>
      <c r="K198" s="158" t="str">
        <f t="shared" ca="1" si="32"/>
        <v/>
      </c>
      <c r="L198" s="254"/>
      <c r="M198" s="254"/>
      <c r="N198" s="255"/>
      <c r="O198" s="256"/>
      <c r="P198" s="256"/>
      <c r="Q198" s="256"/>
      <c r="R198" s="256"/>
      <c r="S198" s="210" t="str">
        <f t="shared" ca="1" si="33"/>
        <v/>
      </c>
      <c r="T198" s="210" t="str">
        <f t="shared" ca="1" si="34"/>
        <v/>
      </c>
      <c r="U198" s="211" t="str">
        <f t="shared" ca="1" si="35"/>
        <v/>
      </c>
      <c r="W198" s="171">
        <f t="shared" si="36"/>
        <v>0</v>
      </c>
      <c r="X198" s="171">
        <f t="shared" si="37"/>
        <v>0</v>
      </c>
      <c r="Y198" s="171">
        <f t="shared" si="38"/>
        <v>0</v>
      </c>
    </row>
    <row r="199" spans="1:25">
      <c r="A199" s="5" t="str">
        <f t="shared" ca="1" si="27"/>
        <v/>
      </c>
      <c r="B199" s="5" t="str">
        <f t="shared" ca="1" si="28"/>
        <v/>
      </c>
      <c r="C199" s="5" t="str">
        <f t="shared" ca="1" si="29"/>
        <v/>
      </c>
      <c r="D199" s="6" t="str">
        <f ca="1">IF($D198="","",IF(COUNTIF($D$11:D198,"&gt;0")=$G$10,"",IF($D198=0,$D198+1,IF($G198&lt;$H198,$D198+1,0))))</f>
        <v/>
      </c>
      <c r="E199" s="235" t="str">
        <f ca="1">IF(D199="","",INDEX('1.1 AIZ-IVZ'!$B$109:$B$228,MATCH($C199,'1.1 AIZ-IVZ'!$Y$109:$Y$1097,0)))</f>
        <v/>
      </c>
      <c r="F199" s="213" t="str" cm="1">
        <f t="array" aca="1" ref="F199" ca="1">IF(D199="","",IF(D199=0,INDEX('1.1 AIZ-IVZ'!$B$109:$C$1097,MATCH($E199,'1.1 AIZ-IVZ'!$B$109:$B$1097,0),2),INDEX(INDIRECT("'"&amp;E199&amp;"'!$F$12:$F$512"),SMALL(IF((INDIRECT("'"&amp;E199&amp;"'!$J$12:$J$512")="EW")*(INDIRECT("'"&amp;E199&amp;"'!$N$12:$N$512")="IAE"),ROW($1:$500)),'2.5 PZS-EWI'!G199))))</f>
        <v/>
      </c>
      <c r="G199" s="236" t="str">
        <f ca="1">IF($D199="","",IF($D199=0,INDEX('1.1 AIZ-IVZ'!$X$109:$X$1097,MATCH($C199,'1.1 AIZ-IVZ'!$Y$109:$Y$1097,0),1),$D199))</f>
        <v/>
      </c>
      <c r="H199" s="235" t="str">
        <f ca="1">IF($D199="","",IF($D199=0,INDEX('1.1 AIZ-IVZ'!$X$109:$X$1097,MATCH($C199,'1.1 AIZ-IVZ'!$Y$109:$Y$1097,0),1),H198))</f>
        <v/>
      </c>
      <c r="I199" s="158" t="str">
        <f t="shared" ca="1" si="30"/>
        <v/>
      </c>
      <c r="J199" s="158" t="str">
        <f t="shared" ca="1" si="31"/>
        <v/>
      </c>
      <c r="K199" s="158" t="str">
        <f t="shared" ca="1" si="32"/>
        <v/>
      </c>
      <c r="L199" s="254"/>
      <c r="M199" s="254"/>
      <c r="N199" s="255"/>
      <c r="O199" s="256"/>
      <c r="P199" s="256"/>
      <c r="Q199" s="256"/>
      <c r="R199" s="256"/>
      <c r="S199" s="210" t="str">
        <f t="shared" ca="1" si="33"/>
        <v/>
      </c>
      <c r="T199" s="210" t="str">
        <f t="shared" ca="1" si="34"/>
        <v/>
      </c>
      <c r="U199" s="211" t="str">
        <f t="shared" ca="1" si="35"/>
        <v/>
      </c>
      <c r="W199" s="171">
        <f t="shared" si="36"/>
        <v>0</v>
      </c>
      <c r="X199" s="171">
        <f t="shared" si="37"/>
        <v>0</v>
      </c>
      <c r="Y199" s="171">
        <f t="shared" si="38"/>
        <v>0</v>
      </c>
    </row>
    <row r="200" spans="1:25">
      <c r="A200" s="5" t="str">
        <f t="shared" ca="1" si="27"/>
        <v/>
      </c>
      <c r="B200" s="5" t="str">
        <f t="shared" ca="1" si="28"/>
        <v/>
      </c>
      <c r="C200" s="5" t="str">
        <f t="shared" ca="1" si="29"/>
        <v/>
      </c>
      <c r="D200" s="6" t="str">
        <f ca="1">IF($D199="","",IF(COUNTIF($D$11:D199,"&gt;0")=$G$10,"",IF($D199=0,$D199+1,IF($G199&lt;$H199,$D199+1,0))))</f>
        <v/>
      </c>
      <c r="E200" s="235" t="str">
        <f ca="1">IF(D200="","",INDEX('1.1 AIZ-IVZ'!$B$109:$B$228,MATCH($C200,'1.1 AIZ-IVZ'!$Y$109:$Y$1097,0)))</f>
        <v/>
      </c>
      <c r="F200" s="213" t="str" cm="1">
        <f t="array" aca="1" ref="F200" ca="1">IF(D200="","",IF(D200=0,INDEX('1.1 AIZ-IVZ'!$B$109:$C$1097,MATCH($E200,'1.1 AIZ-IVZ'!$B$109:$B$1097,0),2),INDEX(INDIRECT("'"&amp;E200&amp;"'!$F$12:$F$512"),SMALL(IF((INDIRECT("'"&amp;E200&amp;"'!$J$12:$J$512")="EW")*(INDIRECT("'"&amp;E200&amp;"'!$N$12:$N$512")="IAE"),ROW($1:$500)),'2.5 PZS-EWI'!G200))))</f>
        <v/>
      </c>
      <c r="G200" s="236" t="str">
        <f ca="1">IF($D200="","",IF($D200=0,INDEX('1.1 AIZ-IVZ'!$X$109:$X$1097,MATCH($C200,'1.1 AIZ-IVZ'!$Y$109:$Y$1097,0),1),$D200))</f>
        <v/>
      </c>
      <c r="H200" s="235" t="str">
        <f ca="1">IF($D200="","",IF($D200=0,INDEX('1.1 AIZ-IVZ'!$X$109:$X$1097,MATCH($C200,'1.1 AIZ-IVZ'!$Y$109:$Y$1097,0),1),H199))</f>
        <v/>
      </c>
      <c r="I200" s="158" t="str">
        <f t="shared" ca="1" si="30"/>
        <v/>
      </c>
      <c r="J200" s="158" t="str">
        <f t="shared" ca="1" si="31"/>
        <v/>
      </c>
      <c r="K200" s="158" t="str">
        <f t="shared" ca="1" si="32"/>
        <v/>
      </c>
      <c r="L200" s="254"/>
      <c r="M200" s="254"/>
      <c r="N200" s="255"/>
      <c r="O200" s="256"/>
      <c r="P200" s="256"/>
      <c r="Q200" s="256"/>
      <c r="R200" s="256"/>
      <c r="S200" s="210" t="str">
        <f t="shared" ca="1" si="33"/>
        <v/>
      </c>
      <c r="T200" s="210" t="str">
        <f t="shared" ca="1" si="34"/>
        <v/>
      </c>
      <c r="U200" s="211" t="str">
        <f t="shared" ca="1" si="35"/>
        <v/>
      </c>
      <c r="W200" s="171">
        <f t="shared" si="36"/>
        <v>0</v>
      </c>
      <c r="X200" s="171">
        <f t="shared" si="37"/>
        <v>0</v>
      </c>
      <c r="Y200" s="171">
        <f t="shared" si="38"/>
        <v>0</v>
      </c>
    </row>
    <row r="201" spans="1:25">
      <c r="A201" s="5" t="str">
        <f t="shared" ca="1" si="27"/>
        <v/>
      </c>
      <c r="B201" s="5" t="str">
        <f t="shared" ca="1" si="28"/>
        <v/>
      </c>
      <c r="C201" s="5" t="str">
        <f t="shared" ca="1" si="29"/>
        <v/>
      </c>
      <c r="D201" s="6" t="str">
        <f ca="1">IF($D200="","",IF(COUNTIF($D$11:D200,"&gt;0")=$G$10,"",IF($D200=0,$D200+1,IF($G200&lt;$H200,$D200+1,0))))</f>
        <v/>
      </c>
      <c r="E201" s="235" t="str">
        <f ca="1">IF(D201="","",INDEX('1.1 AIZ-IVZ'!$B$109:$B$228,MATCH($C201,'1.1 AIZ-IVZ'!$Y$109:$Y$1097,0)))</f>
        <v/>
      </c>
      <c r="F201" s="213" t="str" cm="1">
        <f t="array" aca="1" ref="F201" ca="1">IF(D201="","",IF(D201=0,INDEX('1.1 AIZ-IVZ'!$B$109:$C$1097,MATCH($E201,'1.1 AIZ-IVZ'!$B$109:$B$1097,0),2),INDEX(INDIRECT("'"&amp;E201&amp;"'!$F$12:$F$512"),SMALL(IF((INDIRECT("'"&amp;E201&amp;"'!$J$12:$J$512")="EW")*(INDIRECT("'"&amp;E201&amp;"'!$N$12:$N$512")="IAE"),ROW($1:$500)),'2.5 PZS-EWI'!G201))))</f>
        <v/>
      </c>
      <c r="G201" s="236" t="str">
        <f ca="1">IF($D201="","",IF($D201=0,INDEX('1.1 AIZ-IVZ'!$X$109:$X$1097,MATCH($C201,'1.1 AIZ-IVZ'!$Y$109:$Y$1097,0),1),$D201))</f>
        <v/>
      </c>
      <c r="H201" s="235" t="str">
        <f ca="1">IF($D201="","",IF($D201=0,INDEX('1.1 AIZ-IVZ'!$X$109:$X$1097,MATCH($C201,'1.1 AIZ-IVZ'!$Y$109:$Y$1097,0),1),H200))</f>
        <v/>
      </c>
      <c r="I201" s="158" t="str">
        <f t="shared" ca="1" si="30"/>
        <v/>
      </c>
      <c r="J201" s="158" t="str">
        <f t="shared" ca="1" si="31"/>
        <v/>
      </c>
      <c r="K201" s="158" t="str">
        <f t="shared" ca="1" si="32"/>
        <v/>
      </c>
      <c r="L201" s="254"/>
      <c r="M201" s="254"/>
      <c r="N201" s="255"/>
      <c r="O201" s="256"/>
      <c r="P201" s="256"/>
      <c r="Q201" s="256"/>
      <c r="R201" s="256"/>
      <c r="S201" s="210" t="str">
        <f t="shared" ca="1" si="33"/>
        <v/>
      </c>
      <c r="T201" s="210" t="str">
        <f t="shared" ca="1" si="34"/>
        <v/>
      </c>
      <c r="U201" s="211" t="str">
        <f t="shared" ca="1" si="35"/>
        <v/>
      </c>
      <c r="W201" s="171">
        <f t="shared" si="36"/>
        <v>0</v>
      </c>
      <c r="X201" s="171">
        <f t="shared" si="37"/>
        <v>0</v>
      </c>
      <c r="Y201" s="171">
        <f t="shared" si="38"/>
        <v>0</v>
      </c>
    </row>
    <row r="202" spans="1:25">
      <c r="A202" s="5" t="str">
        <f t="shared" ca="1" si="27"/>
        <v/>
      </c>
      <c r="B202" s="5" t="str">
        <f t="shared" ca="1" si="28"/>
        <v/>
      </c>
      <c r="C202" s="5" t="str">
        <f t="shared" ca="1" si="29"/>
        <v/>
      </c>
      <c r="D202" s="6" t="str">
        <f ca="1">IF($D201="","",IF(COUNTIF($D$11:D201,"&gt;0")=$G$10,"",IF($D201=0,$D201+1,IF($G201&lt;$H201,$D201+1,0))))</f>
        <v/>
      </c>
      <c r="E202" s="235" t="str">
        <f ca="1">IF(D202="","",INDEX('1.1 AIZ-IVZ'!$B$109:$B$228,MATCH($C202,'1.1 AIZ-IVZ'!$Y$109:$Y$1097,0)))</f>
        <v/>
      </c>
      <c r="F202" s="213" t="str" cm="1">
        <f t="array" aca="1" ref="F202" ca="1">IF(D202="","",IF(D202=0,INDEX('1.1 AIZ-IVZ'!$B$109:$C$1097,MATCH($E202,'1.1 AIZ-IVZ'!$B$109:$B$1097,0),2),INDEX(INDIRECT("'"&amp;E202&amp;"'!$F$12:$F$512"),SMALL(IF((INDIRECT("'"&amp;E202&amp;"'!$J$12:$J$512")="EW")*(INDIRECT("'"&amp;E202&amp;"'!$N$12:$N$512")="IAE"),ROW($1:$500)),'2.5 PZS-EWI'!G202))))</f>
        <v/>
      </c>
      <c r="G202" s="236" t="str">
        <f ca="1">IF($D202="","",IF($D202=0,INDEX('1.1 AIZ-IVZ'!$X$109:$X$1097,MATCH($C202,'1.1 AIZ-IVZ'!$Y$109:$Y$1097,0),1),$D202))</f>
        <v/>
      </c>
      <c r="H202" s="235" t="str">
        <f ca="1">IF($D202="","",IF($D202=0,INDEX('1.1 AIZ-IVZ'!$X$109:$X$1097,MATCH($C202,'1.1 AIZ-IVZ'!$Y$109:$Y$1097,0),1),H201))</f>
        <v/>
      </c>
      <c r="I202" s="158" t="str">
        <f t="shared" ca="1" si="30"/>
        <v/>
      </c>
      <c r="J202" s="158" t="str">
        <f t="shared" ca="1" si="31"/>
        <v/>
      </c>
      <c r="K202" s="158" t="str">
        <f t="shared" ca="1" si="32"/>
        <v/>
      </c>
      <c r="L202" s="254"/>
      <c r="M202" s="254"/>
      <c r="N202" s="255"/>
      <c r="O202" s="256"/>
      <c r="P202" s="256"/>
      <c r="Q202" s="256"/>
      <c r="R202" s="256"/>
      <c r="S202" s="210" t="str">
        <f t="shared" ca="1" si="33"/>
        <v/>
      </c>
      <c r="T202" s="210" t="str">
        <f t="shared" ca="1" si="34"/>
        <v/>
      </c>
      <c r="U202" s="211" t="str">
        <f t="shared" ca="1" si="35"/>
        <v/>
      </c>
      <c r="W202" s="171">
        <f t="shared" si="36"/>
        <v>0</v>
      </c>
      <c r="X202" s="171">
        <f t="shared" si="37"/>
        <v>0</v>
      </c>
      <c r="Y202" s="171">
        <f t="shared" si="38"/>
        <v>0</v>
      </c>
    </row>
    <row r="203" spans="1:25">
      <c r="A203" s="5" t="str">
        <f t="shared" ca="1" si="27"/>
        <v/>
      </c>
      <c r="B203" s="5" t="str">
        <f t="shared" ca="1" si="28"/>
        <v/>
      </c>
      <c r="C203" s="5" t="str">
        <f t="shared" ca="1" si="29"/>
        <v/>
      </c>
      <c r="D203" s="6" t="str">
        <f ca="1">IF($D202="","",IF(COUNTIF($D$11:D202,"&gt;0")=$G$10,"",IF($D202=0,$D202+1,IF($G202&lt;$H202,$D202+1,0))))</f>
        <v/>
      </c>
      <c r="E203" s="235" t="str">
        <f ca="1">IF(D203="","",INDEX('1.1 AIZ-IVZ'!$B$109:$B$228,MATCH($C203,'1.1 AIZ-IVZ'!$Y$109:$Y$1097,0)))</f>
        <v/>
      </c>
      <c r="F203" s="213" t="str" cm="1">
        <f t="array" aca="1" ref="F203" ca="1">IF(D203="","",IF(D203=0,INDEX('1.1 AIZ-IVZ'!$B$109:$C$1097,MATCH($E203,'1.1 AIZ-IVZ'!$B$109:$B$1097,0),2),INDEX(INDIRECT("'"&amp;E203&amp;"'!$F$12:$F$512"),SMALL(IF((INDIRECT("'"&amp;E203&amp;"'!$J$12:$J$512")="EW")*(INDIRECT("'"&amp;E203&amp;"'!$N$12:$N$512")="IAE"),ROW($1:$500)),'2.5 PZS-EWI'!G203))))</f>
        <v/>
      </c>
      <c r="G203" s="236" t="str">
        <f ca="1">IF($D203="","",IF($D203=0,INDEX('1.1 AIZ-IVZ'!$X$109:$X$1097,MATCH($C203,'1.1 AIZ-IVZ'!$Y$109:$Y$1097,0),1),$D203))</f>
        <v/>
      </c>
      <c r="H203" s="235" t="str">
        <f ca="1">IF($D203="","",IF($D203=0,INDEX('1.1 AIZ-IVZ'!$X$109:$X$1097,MATCH($C203,'1.1 AIZ-IVZ'!$Y$109:$Y$1097,0),1),H202))</f>
        <v/>
      </c>
      <c r="I203" s="158" t="str">
        <f t="shared" ca="1" si="30"/>
        <v/>
      </c>
      <c r="J203" s="158" t="str">
        <f t="shared" ca="1" si="31"/>
        <v/>
      </c>
      <c r="K203" s="158" t="str">
        <f t="shared" ca="1" si="32"/>
        <v/>
      </c>
      <c r="L203" s="254"/>
      <c r="M203" s="254"/>
      <c r="N203" s="255"/>
      <c r="O203" s="256"/>
      <c r="P203" s="256"/>
      <c r="Q203" s="256"/>
      <c r="R203" s="256"/>
      <c r="S203" s="210" t="str">
        <f t="shared" ca="1" si="33"/>
        <v/>
      </c>
      <c r="T203" s="210" t="str">
        <f t="shared" ca="1" si="34"/>
        <v/>
      </c>
      <c r="U203" s="211" t="str">
        <f t="shared" ca="1" si="35"/>
        <v/>
      </c>
      <c r="W203" s="171">
        <f t="shared" si="36"/>
        <v>0</v>
      </c>
      <c r="X203" s="171">
        <f t="shared" si="37"/>
        <v>0</v>
      </c>
      <c r="Y203" s="171">
        <f t="shared" si="38"/>
        <v>0</v>
      </c>
    </row>
    <row r="204" spans="1:25">
      <c r="A204" s="5" t="str">
        <f t="shared" ca="1" si="27"/>
        <v/>
      </c>
      <c r="B204" s="5" t="str">
        <f t="shared" ca="1" si="28"/>
        <v/>
      </c>
      <c r="C204" s="5" t="str">
        <f t="shared" ca="1" si="29"/>
        <v/>
      </c>
      <c r="D204" s="6" t="str">
        <f ca="1">IF($D203="","",IF(COUNTIF($D$11:D203,"&gt;0")=$G$10,"",IF($D203=0,$D203+1,IF($G203&lt;$H203,$D203+1,0))))</f>
        <v/>
      </c>
      <c r="E204" s="235" t="str">
        <f ca="1">IF(D204="","",INDEX('1.1 AIZ-IVZ'!$B$109:$B$228,MATCH($C204,'1.1 AIZ-IVZ'!$Y$109:$Y$1097,0)))</f>
        <v/>
      </c>
      <c r="F204" s="213" t="str" cm="1">
        <f t="array" aca="1" ref="F204" ca="1">IF(D204="","",IF(D204=0,INDEX('1.1 AIZ-IVZ'!$B$109:$C$1097,MATCH($E204,'1.1 AIZ-IVZ'!$B$109:$B$1097,0),2),INDEX(INDIRECT("'"&amp;E204&amp;"'!$F$12:$F$512"),SMALL(IF((INDIRECT("'"&amp;E204&amp;"'!$J$12:$J$512")="EW")*(INDIRECT("'"&amp;E204&amp;"'!$N$12:$N$512")="IAE"),ROW($1:$500)),'2.5 PZS-EWI'!G204))))</f>
        <v/>
      </c>
      <c r="G204" s="236" t="str">
        <f ca="1">IF($D204="","",IF($D204=0,INDEX('1.1 AIZ-IVZ'!$X$109:$X$1097,MATCH($C204,'1.1 AIZ-IVZ'!$Y$109:$Y$1097,0),1),$D204))</f>
        <v/>
      </c>
      <c r="H204" s="235" t="str">
        <f ca="1">IF($D204="","",IF($D204=0,INDEX('1.1 AIZ-IVZ'!$X$109:$X$1097,MATCH($C204,'1.1 AIZ-IVZ'!$Y$109:$Y$1097,0),1),H203))</f>
        <v/>
      </c>
      <c r="I204" s="158" t="str">
        <f t="shared" ca="1" si="30"/>
        <v/>
      </c>
      <c r="J204" s="158" t="str">
        <f t="shared" ca="1" si="31"/>
        <v/>
      </c>
      <c r="K204" s="158" t="str">
        <f t="shared" ca="1" si="32"/>
        <v/>
      </c>
      <c r="L204" s="254"/>
      <c r="M204" s="254"/>
      <c r="N204" s="255"/>
      <c r="O204" s="256"/>
      <c r="P204" s="256"/>
      <c r="Q204" s="256"/>
      <c r="R204" s="256"/>
      <c r="S204" s="210" t="str">
        <f t="shared" ca="1" si="33"/>
        <v/>
      </c>
      <c r="T204" s="210" t="str">
        <f t="shared" ca="1" si="34"/>
        <v/>
      </c>
      <c r="U204" s="211" t="str">
        <f t="shared" ca="1" si="35"/>
        <v/>
      </c>
      <c r="W204" s="171">
        <f t="shared" si="36"/>
        <v>0</v>
      </c>
      <c r="X204" s="171">
        <f t="shared" si="37"/>
        <v>0</v>
      </c>
      <c r="Y204" s="171">
        <f t="shared" si="38"/>
        <v>0</v>
      </c>
    </row>
    <row r="205" spans="1:25">
      <c r="A205" s="5" t="str">
        <f t="shared" ref="A205:A268" ca="1" si="39">IF($D205="","",$A204)</f>
        <v/>
      </c>
      <c r="B205" s="5" t="str">
        <f t="shared" ref="B205:B268" ca="1" si="40">IF($D205="","",$B204)</f>
        <v/>
      </c>
      <c r="C205" s="5" t="str">
        <f t="shared" ref="C205:C268" ca="1" si="41">IF(D205="","",IF(D205=0,C204+1,IF(D205&lt;H205+1,C204)))</f>
        <v/>
      </c>
      <c r="D205" s="6" t="str">
        <f ca="1">IF($D204="","",IF(COUNTIF($D$11:D204,"&gt;0")=$G$10,"",IF($D204=0,$D204+1,IF($G204&lt;$H204,$D204+1,0))))</f>
        <v/>
      </c>
      <c r="E205" s="235" t="str">
        <f ca="1">IF(D205="","",INDEX('1.1 AIZ-IVZ'!$B$109:$B$228,MATCH($C205,'1.1 AIZ-IVZ'!$Y$109:$Y$1097,0)))</f>
        <v/>
      </c>
      <c r="F205" s="213" t="str" cm="1">
        <f t="array" aca="1" ref="F205" ca="1">IF(D205="","",IF(D205=0,INDEX('1.1 AIZ-IVZ'!$B$109:$C$1097,MATCH($E205,'1.1 AIZ-IVZ'!$B$109:$B$1097,0),2),INDEX(INDIRECT("'"&amp;E205&amp;"'!$F$12:$F$512"),SMALL(IF((INDIRECT("'"&amp;E205&amp;"'!$J$12:$J$512")="EW")*(INDIRECT("'"&amp;E205&amp;"'!$N$12:$N$512")="IAE"),ROW($1:$500)),'2.5 PZS-EWI'!G205))))</f>
        <v/>
      </c>
      <c r="G205" s="236" t="str">
        <f ca="1">IF($D205="","",IF($D205=0,INDEX('1.1 AIZ-IVZ'!$X$109:$X$1097,MATCH($C205,'1.1 AIZ-IVZ'!$Y$109:$Y$1097,0),1),$D205))</f>
        <v/>
      </c>
      <c r="H205" s="235" t="str">
        <f ca="1">IF($D205="","",IF($D205=0,INDEX('1.1 AIZ-IVZ'!$X$109:$X$1097,MATCH($C205,'1.1 AIZ-IVZ'!$Y$109:$Y$1097,0),1),H204))</f>
        <v/>
      </c>
      <c r="I205" s="158" t="str">
        <f t="shared" ref="I205:I268" ca="1" si="42">IF(INDIRECT("S(-8)",FALSE)="","",INDIRECT("Z(-1)",FALSE))</f>
        <v/>
      </c>
      <c r="J205" s="158" t="str">
        <f t="shared" ref="J205:J268" ca="1" si="43">IF(INDIRECT("S(-9)",FALSE)="","",INDIRECT("Z(-1)",FALSE))</f>
        <v/>
      </c>
      <c r="K205" s="158" t="str">
        <f t="shared" ref="K205:K268" ca="1" si="44">IF(INDIRECT("S(-10)",FALSE)="","",INDIRECT("Z(-1)",FALSE))</f>
        <v/>
      </c>
      <c r="L205" s="254"/>
      <c r="M205" s="254"/>
      <c r="N205" s="255"/>
      <c r="O205" s="256"/>
      <c r="P205" s="256"/>
      <c r="Q205" s="256"/>
      <c r="R205" s="256"/>
      <c r="S205" s="210" t="str">
        <f t="shared" ca="1" si="33"/>
        <v/>
      </c>
      <c r="T205" s="210" t="str">
        <f t="shared" ca="1" si="34"/>
        <v/>
      </c>
      <c r="U205" s="211" t="str">
        <f t="shared" ca="1" si="35"/>
        <v/>
      </c>
      <c r="W205" s="171">
        <f t="shared" si="36"/>
        <v>0</v>
      </c>
      <c r="X205" s="171">
        <f t="shared" si="37"/>
        <v>0</v>
      </c>
      <c r="Y205" s="171">
        <f t="shared" si="38"/>
        <v>0</v>
      </c>
    </row>
    <row r="206" spans="1:25">
      <c r="A206" s="5" t="str">
        <f t="shared" ca="1" si="39"/>
        <v/>
      </c>
      <c r="B206" s="5" t="str">
        <f t="shared" ca="1" si="40"/>
        <v/>
      </c>
      <c r="C206" s="5" t="str">
        <f t="shared" ca="1" si="41"/>
        <v/>
      </c>
      <c r="D206" s="6" t="str">
        <f ca="1">IF($D205="","",IF(COUNTIF($D$11:D205,"&gt;0")=$G$10,"",IF($D205=0,$D205+1,IF($G205&lt;$H205,$D205+1,0))))</f>
        <v/>
      </c>
      <c r="E206" s="235" t="str">
        <f ca="1">IF(D206="","",INDEX('1.1 AIZ-IVZ'!$B$109:$B$228,MATCH($C206,'1.1 AIZ-IVZ'!$Y$109:$Y$1097,0)))</f>
        <v/>
      </c>
      <c r="F206" s="213" t="str" cm="1">
        <f t="array" aca="1" ref="F206" ca="1">IF(D206="","",IF(D206=0,INDEX('1.1 AIZ-IVZ'!$B$109:$C$1097,MATCH($E206,'1.1 AIZ-IVZ'!$B$109:$B$1097,0),2),INDEX(INDIRECT("'"&amp;E206&amp;"'!$F$12:$F$512"),SMALL(IF((INDIRECT("'"&amp;E206&amp;"'!$J$12:$J$512")="EW")*(INDIRECT("'"&amp;E206&amp;"'!$N$12:$N$512")="IAE"),ROW($1:$500)),'2.5 PZS-EWI'!G206))))</f>
        <v/>
      </c>
      <c r="G206" s="236" t="str">
        <f ca="1">IF($D206="","",IF($D206=0,INDEX('1.1 AIZ-IVZ'!$X$109:$X$1097,MATCH($C206,'1.1 AIZ-IVZ'!$Y$109:$Y$1097,0),1),$D206))</f>
        <v/>
      </c>
      <c r="H206" s="235" t="str">
        <f ca="1">IF($D206="","",IF($D206=0,INDEX('1.1 AIZ-IVZ'!$X$109:$X$1097,MATCH($C206,'1.1 AIZ-IVZ'!$Y$109:$Y$1097,0),1),H205))</f>
        <v/>
      </c>
      <c r="I206" s="158" t="str">
        <f t="shared" ca="1" si="42"/>
        <v/>
      </c>
      <c r="J206" s="158" t="str">
        <f t="shared" ca="1" si="43"/>
        <v/>
      </c>
      <c r="K206" s="158" t="str">
        <f t="shared" ca="1" si="44"/>
        <v/>
      </c>
      <c r="L206" s="254"/>
      <c r="M206" s="254"/>
      <c r="N206" s="255"/>
      <c r="O206" s="256"/>
      <c r="P206" s="256"/>
      <c r="Q206" s="256"/>
      <c r="R206" s="256"/>
      <c r="S206" s="210" t="str">
        <f t="shared" ref="S206:S269" ca="1" si="45">IF($D206="","",IF($D206=0,SUMIFS(S:S,C:C,$C206,D:D,"&gt;0"),SUM((O206)+(P206*$A$3)+(Q206*24)+(R206*($A$3-24)))*N206))</f>
        <v/>
      </c>
      <c r="T206" s="210" t="str">
        <f t="shared" ref="T206:T269" ca="1" si="46">IF($D206="","",IF($D206=0,SUMIFS(T:T,C:C,$C206,D:D,"&gt;0"),(S206*$T$9)))</f>
        <v/>
      </c>
      <c r="U206" s="211" t="str">
        <f t="shared" ref="U206:U269" ca="1" si="47">IF($D206="","",IF($D206=0,SUMIFS(U:U,C:C,$C206,D:D,"&gt;0"),SUM(S206+T206)))</f>
        <v/>
      </c>
      <c r="W206" s="171">
        <f t="shared" si="36"/>
        <v>0</v>
      </c>
      <c r="X206" s="171">
        <f t="shared" si="37"/>
        <v>0</v>
      </c>
      <c r="Y206" s="171">
        <f t="shared" si="38"/>
        <v>0</v>
      </c>
    </row>
    <row r="207" spans="1:25">
      <c r="A207" s="5" t="str">
        <f t="shared" ca="1" si="39"/>
        <v/>
      </c>
      <c r="B207" s="5" t="str">
        <f t="shared" ca="1" si="40"/>
        <v/>
      </c>
      <c r="C207" s="5" t="str">
        <f t="shared" ca="1" si="41"/>
        <v/>
      </c>
      <c r="D207" s="6" t="str">
        <f ca="1">IF($D206="","",IF(COUNTIF($D$11:D206,"&gt;0")=$G$10,"",IF($D206=0,$D206+1,IF($G206&lt;$H206,$D206+1,0))))</f>
        <v/>
      </c>
      <c r="E207" s="235" t="str">
        <f ca="1">IF(D207="","",INDEX('1.1 AIZ-IVZ'!$B$109:$B$228,MATCH($C207,'1.1 AIZ-IVZ'!$Y$109:$Y$1097,0)))</f>
        <v/>
      </c>
      <c r="F207" s="213" t="str" cm="1">
        <f t="array" aca="1" ref="F207" ca="1">IF(D207="","",IF(D207=0,INDEX('1.1 AIZ-IVZ'!$B$109:$C$1097,MATCH($E207,'1.1 AIZ-IVZ'!$B$109:$B$1097,0),2),INDEX(INDIRECT("'"&amp;E207&amp;"'!$F$12:$F$512"),SMALL(IF((INDIRECT("'"&amp;E207&amp;"'!$J$12:$J$512")="EW")*(INDIRECT("'"&amp;E207&amp;"'!$N$12:$N$512")="IAE"),ROW($1:$500)),'2.5 PZS-EWI'!G207))))</f>
        <v/>
      </c>
      <c r="G207" s="236" t="str">
        <f ca="1">IF($D207="","",IF($D207=0,INDEX('1.1 AIZ-IVZ'!$X$109:$X$1097,MATCH($C207,'1.1 AIZ-IVZ'!$Y$109:$Y$1097,0),1),$D207))</f>
        <v/>
      </c>
      <c r="H207" s="235" t="str">
        <f ca="1">IF($D207="","",IF($D207=0,INDEX('1.1 AIZ-IVZ'!$X$109:$X$1097,MATCH($C207,'1.1 AIZ-IVZ'!$Y$109:$Y$1097,0),1),H206))</f>
        <v/>
      </c>
      <c r="I207" s="158" t="str">
        <f t="shared" ca="1" si="42"/>
        <v/>
      </c>
      <c r="J207" s="158" t="str">
        <f t="shared" ca="1" si="43"/>
        <v/>
      </c>
      <c r="K207" s="158" t="str">
        <f t="shared" ca="1" si="44"/>
        <v/>
      </c>
      <c r="L207" s="254"/>
      <c r="M207" s="254"/>
      <c r="N207" s="255"/>
      <c r="O207" s="256"/>
      <c r="P207" s="256"/>
      <c r="Q207" s="256"/>
      <c r="R207" s="256"/>
      <c r="S207" s="210" t="str">
        <f t="shared" ca="1" si="45"/>
        <v/>
      </c>
      <c r="T207" s="210" t="str">
        <f t="shared" ca="1" si="46"/>
        <v/>
      </c>
      <c r="U207" s="211" t="str">
        <f t="shared" ca="1" si="47"/>
        <v/>
      </c>
      <c r="W207" s="171">
        <f t="shared" si="36"/>
        <v>0</v>
      </c>
      <c r="X207" s="171">
        <f t="shared" si="37"/>
        <v>0</v>
      </c>
      <c r="Y207" s="171">
        <f t="shared" si="38"/>
        <v>0</v>
      </c>
    </row>
    <row r="208" spans="1:25">
      <c r="A208" s="5" t="str">
        <f t="shared" ca="1" si="39"/>
        <v/>
      </c>
      <c r="B208" s="5" t="str">
        <f t="shared" ca="1" si="40"/>
        <v/>
      </c>
      <c r="C208" s="5" t="str">
        <f t="shared" ca="1" si="41"/>
        <v/>
      </c>
      <c r="D208" s="6" t="str">
        <f ca="1">IF($D207="","",IF(COUNTIF($D$11:D207,"&gt;0")=$G$10,"",IF($D207=0,$D207+1,IF($G207&lt;$H207,$D207+1,0))))</f>
        <v/>
      </c>
      <c r="E208" s="235" t="str">
        <f ca="1">IF(D208="","",INDEX('1.1 AIZ-IVZ'!$B$109:$B$228,MATCH($C208,'1.1 AIZ-IVZ'!$Y$109:$Y$1097,0)))</f>
        <v/>
      </c>
      <c r="F208" s="213" t="str" cm="1">
        <f t="array" aca="1" ref="F208" ca="1">IF(D208="","",IF(D208=0,INDEX('1.1 AIZ-IVZ'!$B$109:$C$1097,MATCH($E208,'1.1 AIZ-IVZ'!$B$109:$B$1097,0),2),INDEX(INDIRECT("'"&amp;E208&amp;"'!$F$12:$F$512"),SMALL(IF((INDIRECT("'"&amp;E208&amp;"'!$J$12:$J$512")="EW")*(INDIRECT("'"&amp;E208&amp;"'!$N$12:$N$512")="IAE"),ROW($1:$500)),'2.5 PZS-EWI'!G208))))</f>
        <v/>
      </c>
      <c r="G208" s="236" t="str">
        <f ca="1">IF($D208="","",IF($D208=0,INDEX('1.1 AIZ-IVZ'!$X$109:$X$1097,MATCH($C208,'1.1 AIZ-IVZ'!$Y$109:$Y$1097,0),1),$D208))</f>
        <v/>
      </c>
      <c r="H208" s="235" t="str">
        <f ca="1">IF($D208="","",IF($D208=0,INDEX('1.1 AIZ-IVZ'!$X$109:$X$1097,MATCH($C208,'1.1 AIZ-IVZ'!$Y$109:$Y$1097,0),1),H207))</f>
        <v/>
      </c>
      <c r="I208" s="158" t="str">
        <f t="shared" ca="1" si="42"/>
        <v/>
      </c>
      <c r="J208" s="158" t="str">
        <f t="shared" ca="1" si="43"/>
        <v/>
      </c>
      <c r="K208" s="158" t="str">
        <f t="shared" ca="1" si="44"/>
        <v/>
      </c>
      <c r="L208" s="254"/>
      <c r="M208" s="254"/>
      <c r="N208" s="255"/>
      <c r="O208" s="256"/>
      <c r="P208" s="256"/>
      <c r="Q208" s="256"/>
      <c r="R208" s="256"/>
      <c r="S208" s="210" t="str">
        <f t="shared" ca="1" si="45"/>
        <v/>
      </c>
      <c r="T208" s="210" t="str">
        <f t="shared" ca="1" si="46"/>
        <v/>
      </c>
      <c r="U208" s="211" t="str">
        <f t="shared" ca="1" si="47"/>
        <v/>
      </c>
      <c r="W208" s="171">
        <f t="shared" si="36"/>
        <v>0</v>
      </c>
      <c r="X208" s="171">
        <f t="shared" si="37"/>
        <v>0</v>
      </c>
      <c r="Y208" s="171">
        <f t="shared" si="38"/>
        <v>0</v>
      </c>
    </row>
    <row r="209" spans="1:25">
      <c r="A209" s="5" t="str">
        <f t="shared" ca="1" si="39"/>
        <v/>
      </c>
      <c r="B209" s="5" t="str">
        <f t="shared" ca="1" si="40"/>
        <v/>
      </c>
      <c r="C209" s="5" t="str">
        <f t="shared" ca="1" si="41"/>
        <v/>
      </c>
      <c r="D209" s="6" t="str">
        <f ca="1">IF($D208="","",IF(COUNTIF($D$11:D208,"&gt;0")=$G$10,"",IF($D208=0,$D208+1,IF($G208&lt;$H208,$D208+1,0))))</f>
        <v/>
      </c>
      <c r="E209" s="235" t="str">
        <f ca="1">IF(D209="","",INDEX('1.1 AIZ-IVZ'!$B$109:$B$228,MATCH($C209,'1.1 AIZ-IVZ'!$Y$109:$Y$1097,0)))</f>
        <v/>
      </c>
      <c r="F209" s="213" t="str" cm="1">
        <f t="array" aca="1" ref="F209" ca="1">IF(D209="","",IF(D209=0,INDEX('1.1 AIZ-IVZ'!$B$109:$C$1097,MATCH($E209,'1.1 AIZ-IVZ'!$B$109:$B$1097,0),2),INDEX(INDIRECT("'"&amp;E209&amp;"'!$F$12:$F$512"),SMALL(IF((INDIRECT("'"&amp;E209&amp;"'!$J$12:$J$512")="EW")*(INDIRECT("'"&amp;E209&amp;"'!$N$12:$N$512")="IAE"),ROW($1:$500)),'2.5 PZS-EWI'!G209))))</f>
        <v/>
      </c>
      <c r="G209" s="236" t="str">
        <f ca="1">IF($D209="","",IF($D209=0,INDEX('1.1 AIZ-IVZ'!$X$109:$X$1097,MATCH($C209,'1.1 AIZ-IVZ'!$Y$109:$Y$1097,0),1),$D209))</f>
        <v/>
      </c>
      <c r="H209" s="235" t="str">
        <f ca="1">IF($D209="","",IF($D209=0,INDEX('1.1 AIZ-IVZ'!$X$109:$X$1097,MATCH($C209,'1.1 AIZ-IVZ'!$Y$109:$Y$1097,0),1),H208))</f>
        <v/>
      </c>
      <c r="I209" s="158" t="str">
        <f t="shared" ca="1" si="42"/>
        <v/>
      </c>
      <c r="J209" s="158" t="str">
        <f t="shared" ca="1" si="43"/>
        <v/>
      </c>
      <c r="K209" s="158" t="str">
        <f t="shared" ca="1" si="44"/>
        <v/>
      </c>
      <c r="L209" s="254"/>
      <c r="M209" s="254"/>
      <c r="N209" s="255"/>
      <c r="O209" s="256"/>
      <c r="P209" s="256"/>
      <c r="Q209" s="256"/>
      <c r="R209" s="256"/>
      <c r="S209" s="210" t="str">
        <f t="shared" ca="1" si="45"/>
        <v/>
      </c>
      <c r="T209" s="210" t="str">
        <f t="shared" ca="1" si="46"/>
        <v/>
      </c>
      <c r="U209" s="211" t="str">
        <f t="shared" ca="1" si="47"/>
        <v/>
      </c>
      <c r="W209" s="171">
        <f t="shared" si="36"/>
        <v>0</v>
      </c>
      <c r="X209" s="171">
        <f t="shared" si="37"/>
        <v>0</v>
      </c>
      <c r="Y209" s="171">
        <f t="shared" si="38"/>
        <v>0</v>
      </c>
    </row>
    <row r="210" spans="1:25">
      <c r="A210" s="5" t="str">
        <f t="shared" ca="1" si="39"/>
        <v/>
      </c>
      <c r="B210" s="5" t="str">
        <f t="shared" ca="1" si="40"/>
        <v/>
      </c>
      <c r="C210" s="5" t="str">
        <f t="shared" ca="1" si="41"/>
        <v/>
      </c>
      <c r="D210" s="6" t="str">
        <f ca="1">IF($D209="","",IF(COUNTIF($D$11:D209,"&gt;0")=$G$10,"",IF($D209=0,$D209+1,IF($G209&lt;$H209,$D209+1,0))))</f>
        <v/>
      </c>
      <c r="E210" s="235" t="str">
        <f ca="1">IF(D210="","",INDEX('1.1 AIZ-IVZ'!$B$109:$B$228,MATCH($C210,'1.1 AIZ-IVZ'!$Y$109:$Y$1097,0)))</f>
        <v/>
      </c>
      <c r="F210" s="213" t="str" cm="1">
        <f t="array" aca="1" ref="F210" ca="1">IF(D210="","",IF(D210=0,INDEX('1.1 AIZ-IVZ'!$B$109:$C$1097,MATCH($E210,'1.1 AIZ-IVZ'!$B$109:$B$1097,0),2),INDEX(INDIRECT("'"&amp;E210&amp;"'!$F$12:$F$512"),SMALL(IF((INDIRECT("'"&amp;E210&amp;"'!$J$12:$J$512")="EW")*(INDIRECT("'"&amp;E210&amp;"'!$N$12:$N$512")="IAE"),ROW($1:$500)),'2.5 PZS-EWI'!G210))))</f>
        <v/>
      </c>
      <c r="G210" s="236" t="str">
        <f ca="1">IF($D210="","",IF($D210=0,INDEX('1.1 AIZ-IVZ'!$X$109:$X$1097,MATCH($C210,'1.1 AIZ-IVZ'!$Y$109:$Y$1097,0),1),$D210))</f>
        <v/>
      </c>
      <c r="H210" s="235" t="str">
        <f ca="1">IF($D210="","",IF($D210=0,INDEX('1.1 AIZ-IVZ'!$X$109:$X$1097,MATCH($C210,'1.1 AIZ-IVZ'!$Y$109:$Y$1097,0),1),H209))</f>
        <v/>
      </c>
      <c r="I210" s="158" t="str">
        <f t="shared" ca="1" si="42"/>
        <v/>
      </c>
      <c r="J210" s="158" t="str">
        <f t="shared" ca="1" si="43"/>
        <v/>
      </c>
      <c r="K210" s="158" t="str">
        <f t="shared" ca="1" si="44"/>
        <v/>
      </c>
      <c r="L210" s="254"/>
      <c r="M210" s="254"/>
      <c r="N210" s="255"/>
      <c r="O210" s="256"/>
      <c r="P210" s="256"/>
      <c r="Q210" s="256"/>
      <c r="R210" s="256"/>
      <c r="S210" s="210" t="str">
        <f t="shared" ca="1" si="45"/>
        <v/>
      </c>
      <c r="T210" s="210" t="str">
        <f t="shared" ca="1" si="46"/>
        <v/>
      </c>
      <c r="U210" s="211" t="str">
        <f t="shared" ca="1" si="47"/>
        <v/>
      </c>
      <c r="W210" s="171">
        <f t="shared" si="36"/>
        <v>0</v>
      </c>
      <c r="X210" s="171">
        <f t="shared" si="37"/>
        <v>0</v>
      </c>
      <c r="Y210" s="171">
        <f t="shared" si="38"/>
        <v>0</v>
      </c>
    </row>
    <row r="211" spans="1:25">
      <c r="A211" s="5" t="str">
        <f t="shared" ca="1" si="39"/>
        <v/>
      </c>
      <c r="B211" s="5" t="str">
        <f t="shared" ca="1" si="40"/>
        <v/>
      </c>
      <c r="C211" s="5" t="str">
        <f t="shared" ca="1" si="41"/>
        <v/>
      </c>
      <c r="D211" s="6" t="str">
        <f ca="1">IF($D210="","",IF(COUNTIF($D$11:D210,"&gt;0")=$G$10,"",IF($D210=0,$D210+1,IF($G210&lt;$H210,$D210+1,0))))</f>
        <v/>
      </c>
      <c r="E211" s="235" t="str">
        <f ca="1">IF(D211="","",INDEX('1.1 AIZ-IVZ'!$B$109:$B$228,MATCH($C211,'1.1 AIZ-IVZ'!$Y$109:$Y$1097,0)))</f>
        <v/>
      </c>
      <c r="F211" s="213" t="str" cm="1">
        <f t="array" aca="1" ref="F211" ca="1">IF(D211="","",IF(D211=0,INDEX('1.1 AIZ-IVZ'!$B$109:$C$1097,MATCH($E211,'1.1 AIZ-IVZ'!$B$109:$B$1097,0),2),INDEX(INDIRECT("'"&amp;E211&amp;"'!$F$12:$F$512"),SMALL(IF((INDIRECT("'"&amp;E211&amp;"'!$J$12:$J$512")="EW")*(INDIRECT("'"&amp;E211&amp;"'!$N$12:$N$512")="IAE"),ROW($1:$500)),'2.5 PZS-EWI'!G211))))</f>
        <v/>
      </c>
      <c r="G211" s="236" t="str">
        <f ca="1">IF($D211="","",IF($D211=0,INDEX('1.1 AIZ-IVZ'!$X$109:$X$1097,MATCH($C211,'1.1 AIZ-IVZ'!$Y$109:$Y$1097,0),1),$D211))</f>
        <v/>
      </c>
      <c r="H211" s="235" t="str">
        <f ca="1">IF($D211="","",IF($D211=0,INDEX('1.1 AIZ-IVZ'!$X$109:$X$1097,MATCH($C211,'1.1 AIZ-IVZ'!$Y$109:$Y$1097,0),1),H210))</f>
        <v/>
      </c>
      <c r="I211" s="158" t="str">
        <f t="shared" ca="1" si="42"/>
        <v/>
      </c>
      <c r="J211" s="158" t="str">
        <f t="shared" ca="1" si="43"/>
        <v/>
      </c>
      <c r="K211" s="158" t="str">
        <f t="shared" ca="1" si="44"/>
        <v/>
      </c>
      <c r="L211" s="254"/>
      <c r="M211" s="254"/>
      <c r="N211" s="255"/>
      <c r="O211" s="256"/>
      <c r="P211" s="256"/>
      <c r="Q211" s="256"/>
      <c r="R211" s="256"/>
      <c r="S211" s="210" t="str">
        <f t="shared" ca="1" si="45"/>
        <v/>
      </c>
      <c r="T211" s="210" t="str">
        <f t="shared" ca="1" si="46"/>
        <v/>
      </c>
      <c r="U211" s="211" t="str">
        <f t="shared" ca="1" si="47"/>
        <v/>
      </c>
      <c r="W211" s="171">
        <f t="shared" si="36"/>
        <v>0</v>
      </c>
      <c r="X211" s="171">
        <f t="shared" si="37"/>
        <v>0</v>
      </c>
      <c r="Y211" s="171">
        <f t="shared" si="38"/>
        <v>0</v>
      </c>
    </row>
    <row r="212" spans="1:25">
      <c r="A212" s="5" t="str">
        <f t="shared" ca="1" si="39"/>
        <v/>
      </c>
      <c r="B212" s="5" t="str">
        <f t="shared" ca="1" si="40"/>
        <v/>
      </c>
      <c r="C212" s="5" t="str">
        <f t="shared" ca="1" si="41"/>
        <v/>
      </c>
      <c r="D212" s="6" t="str">
        <f ca="1">IF($D211="","",IF(COUNTIF($D$11:D211,"&gt;0")=$G$10,"",IF($D211=0,$D211+1,IF($G211&lt;$H211,$D211+1,0))))</f>
        <v/>
      </c>
      <c r="E212" s="235" t="str">
        <f ca="1">IF(D212="","",INDEX('1.1 AIZ-IVZ'!$B$109:$B$228,MATCH($C212,'1.1 AIZ-IVZ'!$Y$109:$Y$1097,0)))</f>
        <v/>
      </c>
      <c r="F212" s="213" t="str" cm="1">
        <f t="array" aca="1" ref="F212" ca="1">IF(D212="","",IF(D212=0,INDEX('1.1 AIZ-IVZ'!$B$109:$C$1097,MATCH($E212,'1.1 AIZ-IVZ'!$B$109:$B$1097,0),2),INDEX(INDIRECT("'"&amp;E212&amp;"'!$F$12:$F$512"),SMALL(IF((INDIRECT("'"&amp;E212&amp;"'!$J$12:$J$512")="EW")*(INDIRECT("'"&amp;E212&amp;"'!$N$12:$N$512")="IAE"),ROW($1:$500)),'2.5 PZS-EWI'!G212))))</f>
        <v/>
      </c>
      <c r="G212" s="236" t="str">
        <f ca="1">IF($D212="","",IF($D212=0,INDEX('1.1 AIZ-IVZ'!$X$109:$X$1097,MATCH($C212,'1.1 AIZ-IVZ'!$Y$109:$Y$1097,0),1),$D212))</f>
        <v/>
      </c>
      <c r="H212" s="235" t="str">
        <f ca="1">IF($D212="","",IF($D212=0,INDEX('1.1 AIZ-IVZ'!$X$109:$X$1097,MATCH($C212,'1.1 AIZ-IVZ'!$Y$109:$Y$1097,0),1),H211))</f>
        <v/>
      </c>
      <c r="I212" s="158" t="str">
        <f t="shared" ca="1" si="42"/>
        <v/>
      </c>
      <c r="J212" s="158" t="str">
        <f t="shared" ca="1" si="43"/>
        <v/>
      </c>
      <c r="K212" s="158" t="str">
        <f t="shared" ca="1" si="44"/>
        <v/>
      </c>
      <c r="L212" s="254"/>
      <c r="M212" s="254"/>
      <c r="N212" s="255"/>
      <c r="O212" s="256"/>
      <c r="P212" s="256"/>
      <c r="Q212" s="256"/>
      <c r="R212" s="256"/>
      <c r="S212" s="210" t="str">
        <f t="shared" ca="1" si="45"/>
        <v/>
      </c>
      <c r="T212" s="210" t="str">
        <f t="shared" ca="1" si="46"/>
        <v/>
      </c>
      <c r="U212" s="211" t="str">
        <f t="shared" ca="1" si="47"/>
        <v/>
      </c>
      <c r="W212" s="171">
        <f t="shared" si="36"/>
        <v>0</v>
      </c>
      <c r="X212" s="171">
        <f t="shared" si="37"/>
        <v>0</v>
      </c>
      <c r="Y212" s="171">
        <f t="shared" si="38"/>
        <v>0</v>
      </c>
    </row>
    <row r="213" spans="1:25">
      <c r="A213" s="5" t="str">
        <f t="shared" ca="1" si="39"/>
        <v/>
      </c>
      <c r="B213" s="5" t="str">
        <f t="shared" ca="1" si="40"/>
        <v/>
      </c>
      <c r="C213" s="5" t="str">
        <f t="shared" ca="1" si="41"/>
        <v/>
      </c>
      <c r="D213" s="6" t="str">
        <f ca="1">IF($D212="","",IF(COUNTIF($D$11:D212,"&gt;0")=$G$10,"",IF($D212=0,$D212+1,IF($G212&lt;$H212,$D212+1,0))))</f>
        <v/>
      </c>
      <c r="E213" s="235" t="str">
        <f ca="1">IF(D213="","",INDEX('1.1 AIZ-IVZ'!$B$109:$B$228,MATCH($C213,'1.1 AIZ-IVZ'!$Y$109:$Y$1097,0)))</f>
        <v/>
      </c>
      <c r="F213" s="213" t="str" cm="1">
        <f t="array" aca="1" ref="F213" ca="1">IF(D213="","",IF(D213=0,INDEX('1.1 AIZ-IVZ'!$B$109:$C$1097,MATCH($E213,'1.1 AIZ-IVZ'!$B$109:$B$1097,0),2),INDEX(INDIRECT("'"&amp;E213&amp;"'!$F$12:$F$512"),SMALL(IF((INDIRECT("'"&amp;E213&amp;"'!$J$12:$J$512")="EW")*(INDIRECT("'"&amp;E213&amp;"'!$N$12:$N$512")="IAE"),ROW($1:$500)),'2.5 PZS-EWI'!G213))))</f>
        <v/>
      </c>
      <c r="G213" s="236" t="str">
        <f ca="1">IF($D213="","",IF($D213=0,INDEX('1.1 AIZ-IVZ'!$X$109:$X$1097,MATCH($C213,'1.1 AIZ-IVZ'!$Y$109:$Y$1097,0),1),$D213))</f>
        <v/>
      </c>
      <c r="H213" s="235" t="str">
        <f ca="1">IF($D213="","",IF($D213=0,INDEX('1.1 AIZ-IVZ'!$X$109:$X$1097,MATCH($C213,'1.1 AIZ-IVZ'!$Y$109:$Y$1097,0),1),H212))</f>
        <v/>
      </c>
      <c r="I213" s="158" t="str">
        <f t="shared" ca="1" si="42"/>
        <v/>
      </c>
      <c r="J213" s="158" t="str">
        <f t="shared" ca="1" si="43"/>
        <v/>
      </c>
      <c r="K213" s="158" t="str">
        <f t="shared" ca="1" si="44"/>
        <v/>
      </c>
      <c r="L213" s="254"/>
      <c r="M213" s="254"/>
      <c r="N213" s="255"/>
      <c r="O213" s="256"/>
      <c r="P213" s="256"/>
      <c r="Q213" s="256"/>
      <c r="R213" s="256"/>
      <c r="S213" s="210" t="str">
        <f t="shared" ca="1" si="45"/>
        <v/>
      </c>
      <c r="T213" s="210" t="str">
        <f t="shared" ca="1" si="46"/>
        <v/>
      </c>
      <c r="U213" s="211" t="str">
        <f t="shared" ca="1" si="47"/>
        <v/>
      </c>
      <c r="W213" s="171">
        <f t="shared" si="36"/>
        <v>0</v>
      </c>
      <c r="X213" s="171">
        <f t="shared" si="37"/>
        <v>0</v>
      </c>
      <c r="Y213" s="171">
        <f t="shared" si="38"/>
        <v>0</v>
      </c>
    </row>
    <row r="214" spans="1:25">
      <c r="A214" s="5" t="str">
        <f t="shared" ca="1" si="39"/>
        <v/>
      </c>
      <c r="B214" s="5" t="str">
        <f t="shared" ca="1" si="40"/>
        <v/>
      </c>
      <c r="C214" s="5" t="str">
        <f t="shared" ca="1" si="41"/>
        <v/>
      </c>
      <c r="D214" s="6" t="str">
        <f ca="1">IF($D213="","",IF(COUNTIF($D$11:D213,"&gt;0")=$G$10,"",IF($D213=0,$D213+1,IF($G213&lt;$H213,$D213+1,0))))</f>
        <v/>
      </c>
      <c r="E214" s="235" t="str">
        <f ca="1">IF(D214="","",INDEX('1.1 AIZ-IVZ'!$B$109:$B$228,MATCH($C214,'1.1 AIZ-IVZ'!$Y$109:$Y$1097,0)))</f>
        <v/>
      </c>
      <c r="F214" s="213" t="str" cm="1">
        <f t="array" aca="1" ref="F214" ca="1">IF(D214="","",IF(D214=0,INDEX('1.1 AIZ-IVZ'!$B$109:$C$1097,MATCH($E214,'1.1 AIZ-IVZ'!$B$109:$B$1097,0),2),INDEX(INDIRECT("'"&amp;E214&amp;"'!$F$12:$F$512"),SMALL(IF((INDIRECT("'"&amp;E214&amp;"'!$J$12:$J$512")="EW")*(INDIRECT("'"&amp;E214&amp;"'!$N$12:$N$512")="IAE"),ROW($1:$500)),'2.5 PZS-EWI'!G214))))</f>
        <v/>
      </c>
      <c r="G214" s="236" t="str">
        <f ca="1">IF($D214="","",IF($D214=0,INDEX('1.1 AIZ-IVZ'!$X$109:$X$1097,MATCH($C214,'1.1 AIZ-IVZ'!$Y$109:$Y$1097,0),1),$D214))</f>
        <v/>
      </c>
      <c r="H214" s="235" t="str">
        <f ca="1">IF($D214="","",IF($D214=0,INDEX('1.1 AIZ-IVZ'!$X$109:$X$1097,MATCH($C214,'1.1 AIZ-IVZ'!$Y$109:$Y$1097,0),1),H213))</f>
        <v/>
      </c>
      <c r="I214" s="158" t="str">
        <f t="shared" ca="1" si="42"/>
        <v/>
      </c>
      <c r="J214" s="158" t="str">
        <f t="shared" ca="1" si="43"/>
        <v/>
      </c>
      <c r="K214" s="158" t="str">
        <f t="shared" ca="1" si="44"/>
        <v/>
      </c>
      <c r="L214" s="254"/>
      <c r="M214" s="254"/>
      <c r="N214" s="255"/>
      <c r="O214" s="256"/>
      <c r="P214" s="256"/>
      <c r="Q214" s="256"/>
      <c r="R214" s="256"/>
      <c r="S214" s="210" t="str">
        <f t="shared" ca="1" si="45"/>
        <v/>
      </c>
      <c r="T214" s="210" t="str">
        <f t="shared" ca="1" si="46"/>
        <v/>
      </c>
      <c r="U214" s="211" t="str">
        <f t="shared" ca="1" si="47"/>
        <v/>
      </c>
      <c r="W214" s="171">
        <f t="shared" si="36"/>
        <v>0</v>
      </c>
      <c r="X214" s="171">
        <f t="shared" si="37"/>
        <v>0</v>
      </c>
      <c r="Y214" s="171">
        <f t="shared" si="38"/>
        <v>0</v>
      </c>
    </row>
    <row r="215" spans="1:25">
      <c r="A215" s="5" t="str">
        <f t="shared" ca="1" si="39"/>
        <v/>
      </c>
      <c r="B215" s="5" t="str">
        <f t="shared" ca="1" si="40"/>
        <v/>
      </c>
      <c r="C215" s="5" t="str">
        <f t="shared" ca="1" si="41"/>
        <v/>
      </c>
      <c r="D215" s="6" t="str">
        <f ca="1">IF($D214="","",IF(COUNTIF($D$11:D214,"&gt;0")=$G$10,"",IF($D214=0,$D214+1,IF($G214&lt;$H214,$D214+1,0))))</f>
        <v/>
      </c>
      <c r="E215" s="235" t="str">
        <f ca="1">IF(D215="","",INDEX('1.1 AIZ-IVZ'!$B$109:$B$228,MATCH($C215,'1.1 AIZ-IVZ'!$Y$109:$Y$1097,0)))</f>
        <v/>
      </c>
      <c r="F215" s="213" t="str" cm="1">
        <f t="array" aca="1" ref="F215" ca="1">IF(D215="","",IF(D215=0,INDEX('1.1 AIZ-IVZ'!$B$109:$C$1097,MATCH($E215,'1.1 AIZ-IVZ'!$B$109:$B$1097,0),2),INDEX(INDIRECT("'"&amp;E215&amp;"'!$F$12:$F$512"),SMALL(IF((INDIRECT("'"&amp;E215&amp;"'!$J$12:$J$512")="EW")*(INDIRECT("'"&amp;E215&amp;"'!$N$12:$N$512")="IAE"),ROW($1:$500)),'2.5 PZS-EWI'!G215))))</f>
        <v/>
      </c>
      <c r="G215" s="236" t="str">
        <f ca="1">IF($D215="","",IF($D215=0,INDEX('1.1 AIZ-IVZ'!$X$109:$X$1097,MATCH($C215,'1.1 AIZ-IVZ'!$Y$109:$Y$1097,0),1),$D215))</f>
        <v/>
      </c>
      <c r="H215" s="235" t="str">
        <f ca="1">IF($D215="","",IF($D215=0,INDEX('1.1 AIZ-IVZ'!$X$109:$X$1097,MATCH($C215,'1.1 AIZ-IVZ'!$Y$109:$Y$1097,0),1),H214))</f>
        <v/>
      </c>
      <c r="I215" s="158" t="str">
        <f t="shared" ca="1" si="42"/>
        <v/>
      </c>
      <c r="J215" s="158" t="str">
        <f t="shared" ca="1" si="43"/>
        <v/>
      </c>
      <c r="K215" s="158" t="str">
        <f t="shared" ca="1" si="44"/>
        <v/>
      </c>
      <c r="L215" s="254"/>
      <c r="M215" s="254"/>
      <c r="N215" s="255"/>
      <c r="O215" s="256"/>
      <c r="P215" s="256"/>
      <c r="Q215" s="256"/>
      <c r="R215" s="256"/>
      <c r="S215" s="210" t="str">
        <f t="shared" ca="1" si="45"/>
        <v/>
      </c>
      <c r="T215" s="210" t="str">
        <f t="shared" ca="1" si="46"/>
        <v/>
      </c>
      <c r="U215" s="211" t="str">
        <f t="shared" ca="1" si="47"/>
        <v/>
      </c>
      <c r="W215" s="171">
        <f t="shared" si="36"/>
        <v>0</v>
      </c>
      <c r="X215" s="171">
        <f t="shared" si="37"/>
        <v>0</v>
      </c>
      <c r="Y215" s="171">
        <f t="shared" si="38"/>
        <v>0</v>
      </c>
    </row>
    <row r="216" spans="1:25">
      <c r="A216" s="5" t="str">
        <f t="shared" ca="1" si="39"/>
        <v/>
      </c>
      <c r="B216" s="5" t="str">
        <f t="shared" ca="1" si="40"/>
        <v/>
      </c>
      <c r="C216" s="5" t="str">
        <f t="shared" ca="1" si="41"/>
        <v/>
      </c>
      <c r="D216" s="6" t="str">
        <f ca="1">IF($D215="","",IF(COUNTIF($D$11:D215,"&gt;0")=$G$10,"",IF($D215=0,$D215+1,IF($G215&lt;$H215,$D215+1,0))))</f>
        <v/>
      </c>
      <c r="E216" s="235" t="str">
        <f ca="1">IF(D216="","",INDEX('1.1 AIZ-IVZ'!$B$109:$B$228,MATCH($C216,'1.1 AIZ-IVZ'!$Y$109:$Y$1097,0)))</f>
        <v/>
      </c>
      <c r="F216" s="213" t="str" cm="1">
        <f t="array" aca="1" ref="F216" ca="1">IF(D216="","",IF(D216=0,INDEX('1.1 AIZ-IVZ'!$B$109:$C$1097,MATCH($E216,'1.1 AIZ-IVZ'!$B$109:$B$1097,0),2),INDEX(INDIRECT("'"&amp;E216&amp;"'!$F$12:$F$512"),SMALL(IF((INDIRECT("'"&amp;E216&amp;"'!$J$12:$J$512")="EW")*(INDIRECT("'"&amp;E216&amp;"'!$N$12:$N$512")="IAE"),ROW($1:$500)),'2.5 PZS-EWI'!G216))))</f>
        <v/>
      </c>
      <c r="G216" s="236" t="str">
        <f ca="1">IF($D216="","",IF($D216=0,INDEX('1.1 AIZ-IVZ'!$X$109:$X$1097,MATCH($C216,'1.1 AIZ-IVZ'!$Y$109:$Y$1097,0),1),$D216))</f>
        <v/>
      </c>
      <c r="H216" s="235" t="str">
        <f ca="1">IF($D216="","",IF($D216=0,INDEX('1.1 AIZ-IVZ'!$X$109:$X$1097,MATCH($C216,'1.1 AIZ-IVZ'!$Y$109:$Y$1097,0),1),H215))</f>
        <v/>
      </c>
      <c r="I216" s="158" t="str">
        <f t="shared" ca="1" si="42"/>
        <v/>
      </c>
      <c r="J216" s="158" t="str">
        <f t="shared" ca="1" si="43"/>
        <v/>
      </c>
      <c r="K216" s="158" t="str">
        <f t="shared" ca="1" si="44"/>
        <v/>
      </c>
      <c r="L216" s="254"/>
      <c r="M216" s="254"/>
      <c r="N216" s="255"/>
      <c r="O216" s="256"/>
      <c r="P216" s="256"/>
      <c r="Q216" s="256"/>
      <c r="R216" s="256"/>
      <c r="S216" s="210" t="str">
        <f t="shared" ca="1" si="45"/>
        <v/>
      </c>
      <c r="T216" s="210" t="str">
        <f t="shared" ca="1" si="46"/>
        <v/>
      </c>
      <c r="U216" s="211" t="str">
        <f t="shared" ca="1" si="47"/>
        <v/>
      </c>
      <c r="W216" s="171">
        <f t="shared" si="36"/>
        <v>0</v>
      </c>
      <c r="X216" s="171">
        <f t="shared" si="37"/>
        <v>0</v>
      </c>
      <c r="Y216" s="171">
        <f t="shared" si="38"/>
        <v>0</v>
      </c>
    </row>
    <row r="217" spans="1:25">
      <c r="A217" s="5" t="str">
        <f t="shared" ca="1" si="39"/>
        <v/>
      </c>
      <c r="B217" s="5" t="str">
        <f t="shared" ca="1" si="40"/>
        <v/>
      </c>
      <c r="C217" s="5" t="str">
        <f t="shared" ca="1" si="41"/>
        <v/>
      </c>
      <c r="D217" s="6" t="str">
        <f ca="1">IF($D216="","",IF(COUNTIF($D$11:D216,"&gt;0")=$G$10,"",IF($D216=0,$D216+1,IF($G216&lt;$H216,$D216+1,0))))</f>
        <v/>
      </c>
      <c r="E217" s="235" t="str">
        <f ca="1">IF(D217="","",INDEX('1.1 AIZ-IVZ'!$B$109:$B$228,MATCH($C217,'1.1 AIZ-IVZ'!$Y$109:$Y$1097,0)))</f>
        <v/>
      </c>
      <c r="F217" s="213" t="str" cm="1">
        <f t="array" aca="1" ref="F217" ca="1">IF(D217="","",IF(D217=0,INDEX('1.1 AIZ-IVZ'!$B$109:$C$1097,MATCH($E217,'1.1 AIZ-IVZ'!$B$109:$B$1097,0),2),INDEX(INDIRECT("'"&amp;E217&amp;"'!$F$12:$F$512"),SMALL(IF((INDIRECT("'"&amp;E217&amp;"'!$J$12:$J$512")="EW")*(INDIRECT("'"&amp;E217&amp;"'!$N$12:$N$512")="IAE"),ROW($1:$500)),'2.5 PZS-EWI'!G217))))</f>
        <v/>
      </c>
      <c r="G217" s="236" t="str">
        <f ca="1">IF($D217="","",IF($D217=0,INDEX('1.1 AIZ-IVZ'!$X$109:$X$1097,MATCH($C217,'1.1 AIZ-IVZ'!$Y$109:$Y$1097,0),1),$D217))</f>
        <v/>
      </c>
      <c r="H217" s="235" t="str">
        <f ca="1">IF($D217="","",IF($D217=0,INDEX('1.1 AIZ-IVZ'!$X$109:$X$1097,MATCH($C217,'1.1 AIZ-IVZ'!$Y$109:$Y$1097,0),1),H216))</f>
        <v/>
      </c>
      <c r="I217" s="158" t="str">
        <f t="shared" ca="1" si="42"/>
        <v/>
      </c>
      <c r="J217" s="158" t="str">
        <f t="shared" ca="1" si="43"/>
        <v/>
      </c>
      <c r="K217" s="158" t="str">
        <f t="shared" ca="1" si="44"/>
        <v/>
      </c>
      <c r="L217" s="254"/>
      <c r="M217" s="254"/>
      <c r="N217" s="255"/>
      <c r="O217" s="256"/>
      <c r="P217" s="256"/>
      <c r="Q217" s="256"/>
      <c r="R217" s="256"/>
      <c r="S217" s="210" t="str">
        <f t="shared" ca="1" si="45"/>
        <v/>
      </c>
      <c r="T217" s="210" t="str">
        <f t="shared" ca="1" si="46"/>
        <v/>
      </c>
      <c r="U217" s="211" t="str">
        <f t="shared" ca="1" si="47"/>
        <v/>
      </c>
      <c r="W217" s="171">
        <f t="shared" si="36"/>
        <v>0</v>
      </c>
      <c r="X217" s="171">
        <f t="shared" si="37"/>
        <v>0</v>
      </c>
      <c r="Y217" s="171">
        <f t="shared" si="38"/>
        <v>0</v>
      </c>
    </row>
    <row r="218" spans="1:25">
      <c r="A218" s="5" t="str">
        <f t="shared" ca="1" si="39"/>
        <v/>
      </c>
      <c r="B218" s="5" t="str">
        <f t="shared" ca="1" si="40"/>
        <v/>
      </c>
      <c r="C218" s="5" t="str">
        <f t="shared" ca="1" si="41"/>
        <v/>
      </c>
      <c r="D218" s="6" t="str">
        <f ca="1">IF($D217="","",IF(COUNTIF($D$11:D217,"&gt;0")=$G$10,"",IF($D217=0,$D217+1,IF($G217&lt;$H217,$D217+1,0))))</f>
        <v/>
      </c>
      <c r="E218" s="235" t="str">
        <f ca="1">IF(D218="","",INDEX('1.1 AIZ-IVZ'!$B$109:$B$228,MATCH($C218,'1.1 AIZ-IVZ'!$Y$109:$Y$1097,0)))</f>
        <v/>
      </c>
      <c r="F218" s="213" t="str" cm="1">
        <f t="array" aca="1" ref="F218" ca="1">IF(D218="","",IF(D218=0,INDEX('1.1 AIZ-IVZ'!$B$109:$C$1097,MATCH($E218,'1.1 AIZ-IVZ'!$B$109:$B$1097,0),2),INDEX(INDIRECT("'"&amp;E218&amp;"'!$F$12:$F$512"),SMALL(IF((INDIRECT("'"&amp;E218&amp;"'!$J$12:$J$512")="EW")*(INDIRECT("'"&amp;E218&amp;"'!$N$12:$N$512")="IAE"),ROW($1:$500)),'2.5 PZS-EWI'!G218))))</f>
        <v/>
      </c>
      <c r="G218" s="236" t="str">
        <f ca="1">IF($D218="","",IF($D218=0,INDEX('1.1 AIZ-IVZ'!$X$109:$X$1097,MATCH($C218,'1.1 AIZ-IVZ'!$Y$109:$Y$1097,0),1),$D218))</f>
        <v/>
      </c>
      <c r="H218" s="235" t="str">
        <f ca="1">IF($D218="","",IF($D218=0,INDEX('1.1 AIZ-IVZ'!$X$109:$X$1097,MATCH($C218,'1.1 AIZ-IVZ'!$Y$109:$Y$1097,0),1),H217))</f>
        <v/>
      </c>
      <c r="I218" s="158" t="str">
        <f t="shared" ca="1" si="42"/>
        <v/>
      </c>
      <c r="J218" s="158" t="str">
        <f t="shared" ca="1" si="43"/>
        <v/>
      </c>
      <c r="K218" s="158" t="str">
        <f t="shared" ca="1" si="44"/>
        <v/>
      </c>
      <c r="L218" s="254"/>
      <c r="M218" s="254"/>
      <c r="N218" s="255"/>
      <c r="O218" s="256"/>
      <c r="P218" s="256"/>
      <c r="Q218" s="256"/>
      <c r="R218" s="256"/>
      <c r="S218" s="210" t="str">
        <f t="shared" ca="1" si="45"/>
        <v/>
      </c>
      <c r="T218" s="210" t="str">
        <f t="shared" ca="1" si="46"/>
        <v/>
      </c>
      <c r="U218" s="211" t="str">
        <f t="shared" ca="1" si="47"/>
        <v/>
      </c>
      <c r="W218" s="171">
        <f t="shared" si="36"/>
        <v>0</v>
      </c>
      <c r="X218" s="171">
        <f t="shared" si="37"/>
        <v>0</v>
      </c>
      <c r="Y218" s="171">
        <f t="shared" si="38"/>
        <v>0</v>
      </c>
    </row>
    <row r="219" spans="1:25">
      <c r="A219" s="5" t="str">
        <f t="shared" ca="1" si="39"/>
        <v/>
      </c>
      <c r="B219" s="5" t="str">
        <f t="shared" ca="1" si="40"/>
        <v/>
      </c>
      <c r="C219" s="5" t="str">
        <f t="shared" ca="1" si="41"/>
        <v/>
      </c>
      <c r="D219" s="6" t="str">
        <f ca="1">IF($D218="","",IF(COUNTIF($D$11:D218,"&gt;0")=$G$10,"",IF($D218=0,$D218+1,IF($G218&lt;$H218,$D218+1,0))))</f>
        <v/>
      </c>
      <c r="E219" s="235" t="str">
        <f ca="1">IF(D219="","",INDEX('1.1 AIZ-IVZ'!$B$109:$B$228,MATCH($C219,'1.1 AIZ-IVZ'!$Y$109:$Y$1097,0)))</f>
        <v/>
      </c>
      <c r="F219" s="213" t="str" cm="1">
        <f t="array" aca="1" ref="F219" ca="1">IF(D219="","",IF(D219=0,INDEX('1.1 AIZ-IVZ'!$B$109:$C$1097,MATCH($E219,'1.1 AIZ-IVZ'!$B$109:$B$1097,0),2),INDEX(INDIRECT("'"&amp;E219&amp;"'!$F$12:$F$512"),SMALL(IF((INDIRECT("'"&amp;E219&amp;"'!$J$12:$J$512")="EW")*(INDIRECT("'"&amp;E219&amp;"'!$N$12:$N$512")="IAE"),ROW($1:$500)),'2.5 PZS-EWI'!G219))))</f>
        <v/>
      </c>
      <c r="G219" s="236" t="str">
        <f ca="1">IF($D219="","",IF($D219=0,INDEX('1.1 AIZ-IVZ'!$X$109:$X$1097,MATCH($C219,'1.1 AIZ-IVZ'!$Y$109:$Y$1097,0),1),$D219))</f>
        <v/>
      </c>
      <c r="H219" s="235" t="str">
        <f ca="1">IF($D219="","",IF($D219=0,INDEX('1.1 AIZ-IVZ'!$X$109:$X$1097,MATCH($C219,'1.1 AIZ-IVZ'!$Y$109:$Y$1097,0),1),H218))</f>
        <v/>
      </c>
      <c r="I219" s="158" t="str">
        <f t="shared" ca="1" si="42"/>
        <v/>
      </c>
      <c r="J219" s="158" t="str">
        <f t="shared" ca="1" si="43"/>
        <v/>
      </c>
      <c r="K219" s="158" t="str">
        <f t="shared" ca="1" si="44"/>
        <v/>
      </c>
      <c r="L219" s="254"/>
      <c r="M219" s="254"/>
      <c r="N219" s="255"/>
      <c r="O219" s="256"/>
      <c r="P219" s="256"/>
      <c r="Q219" s="256"/>
      <c r="R219" s="256"/>
      <c r="S219" s="210" t="str">
        <f t="shared" ca="1" si="45"/>
        <v/>
      </c>
      <c r="T219" s="210" t="str">
        <f t="shared" ca="1" si="46"/>
        <v/>
      </c>
      <c r="U219" s="211" t="str">
        <f t="shared" ca="1" si="47"/>
        <v/>
      </c>
      <c r="W219" s="171">
        <f t="shared" si="36"/>
        <v>0</v>
      </c>
      <c r="X219" s="171">
        <f t="shared" si="37"/>
        <v>0</v>
      </c>
      <c r="Y219" s="171">
        <f t="shared" si="38"/>
        <v>0</v>
      </c>
    </row>
    <row r="220" spans="1:25">
      <c r="A220" s="5" t="str">
        <f t="shared" ca="1" si="39"/>
        <v/>
      </c>
      <c r="B220" s="5" t="str">
        <f t="shared" ca="1" si="40"/>
        <v/>
      </c>
      <c r="C220" s="5" t="str">
        <f t="shared" ca="1" si="41"/>
        <v/>
      </c>
      <c r="D220" s="6" t="str">
        <f ca="1">IF($D219="","",IF(COUNTIF($D$11:D219,"&gt;0")=$G$10,"",IF($D219=0,$D219+1,IF($G219&lt;$H219,$D219+1,0))))</f>
        <v/>
      </c>
      <c r="E220" s="235" t="str">
        <f ca="1">IF(D220="","",INDEX('1.1 AIZ-IVZ'!$B$109:$B$228,MATCH($C220,'1.1 AIZ-IVZ'!$Y$109:$Y$1097,0)))</f>
        <v/>
      </c>
      <c r="F220" s="213" t="str" cm="1">
        <f t="array" aca="1" ref="F220" ca="1">IF(D220="","",IF(D220=0,INDEX('1.1 AIZ-IVZ'!$B$109:$C$1097,MATCH($E220,'1.1 AIZ-IVZ'!$B$109:$B$1097,0),2),INDEX(INDIRECT("'"&amp;E220&amp;"'!$F$12:$F$512"),SMALL(IF((INDIRECT("'"&amp;E220&amp;"'!$J$12:$J$512")="EW")*(INDIRECT("'"&amp;E220&amp;"'!$N$12:$N$512")="IAE"),ROW($1:$500)),'2.5 PZS-EWI'!G220))))</f>
        <v/>
      </c>
      <c r="G220" s="236" t="str">
        <f ca="1">IF($D220="","",IF($D220=0,INDEX('1.1 AIZ-IVZ'!$X$109:$X$1097,MATCH($C220,'1.1 AIZ-IVZ'!$Y$109:$Y$1097,0),1),$D220))</f>
        <v/>
      </c>
      <c r="H220" s="235" t="str">
        <f ca="1">IF($D220="","",IF($D220=0,INDEX('1.1 AIZ-IVZ'!$X$109:$X$1097,MATCH($C220,'1.1 AIZ-IVZ'!$Y$109:$Y$1097,0),1),H219))</f>
        <v/>
      </c>
      <c r="I220" s="158" t="str">
        <f t="shared" ca="1" si="42"/>
        <v/>
      </c>
      <c r="J220" s="158" t="str">
        <f t="shared" ca="1" si="43"/>
        <v/>
      </c>
      <c r="K220" s="158" t="str">
        <f t="shared" ca="1" si="44"/>
        <v/>
      </c>
      <c r="L220" s="254"/>
      <c r="M220" s="254"/>
      <c r="N220" s="255"/>
      <c r="O220" s="256"/>
      <c r="P220" s="256"/>
      <c r="Q220" s="256"/>
      <c r="R220" s="256"/>
      <c r="S220" s="210" t="str">
        <f t="shared" ca="1" si="45"/>
        <v/>
      </c>
      <c r="T220" s="210" t="str">
        <f t="shared" ca="1" si="46"/>
        <v/>
      </c>
      <c r="U220" s="211" t="str">
        <f t="shared" ca="1" si="47"/>
        <v/>
      </c>
      <c r="W220" s="171">
        <f t="shared" si="36"/>
        <v>0</v>
      </c>
      <c r="X220" s="171">
        <f t="shared" si="37"/>
        <v>0</v>
      </c>
      <c r="Y220" s="171">
        <f t="shared" si="38"/>
        <v>0</v>
      </c>
    </row>
    <row r="221" spans="1:25">
      <c r="A221" s="5" t="str">
        <f t="shared" ca="1" si="39"/>
        <v/>
      </c>
      <c r="B221" s="5" t="str">
        <f t="shared" ca="1" si="40"/>
        <v/>
      </c>
      <c r="C221" s="5" t="str">
        <f t="shared" ca="1" si="41"/>
        <v/>
      </c>
      <c r="D221" s="6" t="str">
        <f ca="1">IF($D220="","",IF(COUNTIF($D$11:D220,"&gt;0")=$G$10,"",IF($D220=0,$D220+1,IF($G220&lt;$H220,$D220+1,0))))</f>
        <v/>
      </c>
      <c r="E221" s="235" t="str">
        <f ca="1">IF(D221="","",INDEX('1.1 AIZ-IVZ'!$B$109:$B$228,MATCH($C221,'1.1 AIZ-IVZ'!$Y$109:$Y$1097,0)))</f>
        <v/>
      </c>
      <c r="F221" s="213" t="str" cm="1">
        <f t="array" aca="1" ref="F221" ca="1">IF(D221="","",IF(D221=0,INDEX('1.1 AIZ-IVZ'!$B$109:$C$1097,MATCH($E221,'1.1 AIZ-IVZ'!$B$109:$B$1097,0),2),INDEX(INDIRECT("'"&amp;E221&amp;"'!$F$12:$F$512"),SMALL(IF((INDIRECT("'"&amp;E221&amp;"'!$J$12:$J$512")="EW")*(INDIRECT("'"&amp;E221&amp;"'!$N$12:$N$512")="IAE"),ROW($1:$500)),'2.5 PZS-EWI'!G221))))</f>
        <v/>
      </c>
      <c r="G221" s="236" t="str">
        <f ca="1">IF($D221="","",IF($D221=0,INDEX('1.1 AIZ-IVZ'!$X$109:$X$1097,MATCH($C221,'1.1 AIZ-IVZ'!$Y$109:$Y$1097,0),1),$D221))</f>
        <v/>
      </c>
      <c r="H221" s="235" t="str">
        <f ca="1">IF($D221="","",IF($D221=0,INDEX('1.1 AIZ-IVZ'!$X$109:$X$1097,MATCH($C221,'1.1 AIZ-IVZ'!$Y$109:$Y$1097,0),1),H220))</f>
        <v/>
      </c>
      <c r="I221" s="158" t="str">
        <f t="shared" ca="1" si="42"/>
        <v/>
      </c>
      <c r="J221" s="158" t="str">
        <f t="shared" ca="1" si="43"/>
        <v/>
      </c>
      <c r="K221" s="158" t="str">
        <f t="shared" ca="1" si="44"/>
        <v/>
      </c>
      <c r="L221" s="254"/>
      <c r="M221" s="254"/>
      <c r="N221" s="255"/>
      <c r="O221" s="256"/>
      <c r="P221" s="256"/>
      <c r="Q221" s="256"/>
      <c r="R221" s="256"/>
      <c r="S221" s="210" t="str">
        <f t="shared" ca="1" si="45"/>
        <v/>
      </c>
      <c r="T221" s="210" t="str">
        <f t="shared" ca="1" si="46"/>
        <v/>
      </c>
      <c r="U221" s="211" t="str">
        <f t="shared" ca="1" si="47"/>
        <v/>
      </c>
      <c r="W221" s="171">
        <f t="shared" si="36"/>
        <v>0</v>
      </c>
      <c r="X221" s="171">
        <f t="shared" si="37"/>
        <v>0</v>
      </c>
      <c r="Y221" s="171">
        <f t="shared" si="38"/>
        <v>0</v>
      </c>
    </row>
    <row r="222" spans="1:25">
      <c r="A222" s="5" t="str">
        <f t="shared" ca="1" si="39"/>
        <v/>
      </c>
      <c r="B222" s="5" t="str">
        <f t="shared" ca="1" si="40"/>
        <v/>
      </c>
      <c r="C222" s="5" t="str">
        <f t="shared" ca="1" si="41"/>
        <v/>
      </c>
      <c r="D222" s="6" t="str">
        <f ca="1">IF($D221="","",IF(COUNTIF($D$11:D221,"&gt;0")=$G$10,"",IF($D221=0,$D221+1,IF($G221&lt;$H221,$D221+1,0))))</f>
        <v/>
      </c>
      <c r="E222" s="235" t="str">
        <f ca="1">IF(D222="","",INDEX('1.1 AIZ-IVZ'!$B$109:$B$228,MATCH($C222,'1.1 AIZ-IVZ'!$Y$109:$Y$1097,0)))</f>
        <v/>
      </c>
      <c r="F222" s="213" t="str" cm="1">
        <f t="array" aca="1" ref="F222" ca="1">IF(D222="","",IF(D222=0,INDEX('1.1 AIZ-IVZ'!$B$109:$C$1097,MATCH($E222,'1.1 AIZ-IVZ'!$B$109:$B$1097,0),2),INDEX(INDIRECT("'"&amp;E222&amp;"'!$F$12:$F$512"),SMALL(IF((INDIRECT("'"&amp;E222&amp;"'!$J$12:$J$512")="EW")*(INDIRECT("'"&amp;E222&amp;"'!$N$12:$N$512")="IAE"),ROW($1:$500)),'2.5 PZS-EWI'!G222))))</f>
        <v/>
      </c>
      <c r="G222" s="236" t="str">
        <f ca="1">IF($D222="","",IF($D222=0,INDEX('1.1 AIZ-IVZ'!$X$109:$X$1097,MATCH($C222,'1.1 AIZ-IVZ'!$Y$109:$Y$1097,0),1),$D222))</f>
        <v/>
      </c>
      <c r="H222" s="235" t="str">
        <f ca="1">IF($D222="","",IF($D222=0,INDEX('1.1 AIZ-IVZ'!$X$109:$X$1097,MATCH($C222,'1.1 AIZ-IVZ'!$Y$109:$Y$1097,0),1),H221))</f>
        <v/>
      </c>
      <c r="I222" s="158" t="str">
        <f t="shared" ca="1" si="42"/>
        <v/>
      </c>
      <c r="J222" s="158" t="str">
        <f t="shared" ca="1" si="43"/>
        <v/>
      </c>
      <c r="K222" s="158" t="str">
        <f t="shared" ca="1" si="44"/>
        <v/>
      </c>
      <c r="L222" s="254"/>
      <c r="M222" s="254"/>
      <c r="N222" s="255"/>
      <c r="O222" s="256"/>
      <c r="P222" s="256"/>
      <c r="Q222" s="256"/>
      <c r="R222" s="256"/>
      <c r="S222" s="210" t="str">
        <f t="shared" ca="1" si="45"/>
        <v/>
      </c>
      <c r="T222" s="210" t="str">
        <f t="shared" ca="1" si="46"/>
        <v/>
      </c>
      <c r="U222" s="211" t="str">
        <f t="shared" ca="1" si="47"/>
        <v/>
      </c>
      <c r="W222" s="171">
        <f t="shared" si="36"/>
        <v>0</v>
      </c>
      <c r="X222" s="171">
        <f t="shared" si="37"/>
        <v>0</v>
      </c>
      <c r="Y222" s="171">
        <f t="shared" si="38"/>
        <v>0</v>
      </c>
    </row>
    <row r="223" spans="1:25">
      <c r="A223" s="5" t="str">
        <f t="shared" ca="1" si="39"/>
        <v/>
      </c>
      <c r="B223" s="5" t="str">
        <f t="shared" ca="1" si="40"/>
        <v/>
      </c>
      <c r="C223" s="5" t="str">
        <f t="shared" ca="1" si="41"/>
        <v/>
      </c>
      <c r="D223" s="6" t="str">
        <f ca="1">IF($D222="","",IF(COUNTIF($D$11:D222,"&gt;0")=$G$10,"",IF($D222=0,$D222+1,IF($G222&lt;$H222,$D222+1,0))))</f>
        <v/>
      </c>
      <c r="E223" s="235" t="str">
        <f ca="1">IF(D223="","",INDEX('1.1 AIZ-IVZ'!$B$109:$B$228,MATCH($C223,'1.1 AIZ-IVZ'!$Y$109:$Y$1097,0)))</f>
        <v/>
      </c>
      <c r="F223" s="213" t="str" cm="1">
        <f t="array" aca="1" ref="F223" ca="1">IF(D223="","",IF(D223=0,INDEX('1.1 AIZ-IVZ'!$B$109:$C$1097,MATCH($E223,'1.1 AIZ-IVZ'!$B$109:$B$1097,0),2),INDEX(INDIRECT("'"&amp;E223&amp;"'!$F$12:$F$512"),SMALL(IF((INDIRECT("'"&amp;E223&amp;"'!$J$12:$J$512")="EW")*(INDIRECT("'"&amp;E223&amp;"'!$N$12:$N$512")="IAE"),ROW($1:$500)),'2.5 PZS-EWI'!G223))))</f>
        <v/>
      </c>
      <c r="G223" s="236" t="str">
        <f ca="1">IF($D223="","",IF($D223=0,INDEX('1.1 AIZ-IVZ'!$X$109:$X$1097,MATCH($C223,'1.1 AIZ-IVZ'!$Y$109:$Y$1097,0),1),$D223))</f>
        <v/>
      </c>
      <c r="H223" s="235" t="str">
        <f ca="1">IF($D223="","",IF($D223=0,INDEX('1.1 AIZ-IVZ'!$X$109:$X$1097,MATCH($C223,'1.1 AIZ-IVZ'!$Y$109:$Y$1097,0),1),H222))</f>
        <v/>
      </c>
      <c r="I223" s="158" t="str">
        <f t="shared" ca="1" si="42"/>
        <v/>
      </c>
      <c r="J223" s="158" t="str">
        <f t="shared" ca="1" si="43"/>
        <v/>
      </c>
      <c r="K223" s="158" t="str">
        <f t="shared" ca="1" si="44"/>
        <v/>
      </c>
      <c r="L223" s="254"/>
      <c r="M223" s="254"/>
      <c r="N223" s="255"/>
      <c r="O223" s="256"/>
      <c r="P223" s="256"/>
      <c r="Q223" s="256"/>
      <c r="R223" s="256"/>
      <c r="S223" s="210" t="str">
        <f t="shared" ca="1" si="45"/>
        <v/>
      </c>
      <c r="T223" s="210" t="str">
        <f t="shared" ca="1" si="46"/>
        <v/>
      </c>
      <c r="U223" s="211" t="str">
        <f t="shared" ca="1" si="47"/>
        <v/>
      </c>
      <c r="W223" s="171">
        <f t="shared" si="36"/>
        <v>0</v>
      </c>
      <c r="X223" s="171">
        <f t="shared" si="37"/>
        <v>0</v>
      </c>
      <c r="Y223" s="171">
        <f t="shared" si="38"/>
        <v>0</v>
      </c>
    </row>
    <row r="224" spans="1:25">
      <c r="A224" s="5" t="str">
        <f t="shared" ca="1" si="39"/>
        <v/>
      </c>
      <c r="B224" s="5" t="str">
        <f t="shared" ca="1" si="40"/>
        <v/>
      </c>
      <c r="C224" s="5" t="str">
        <f t="shared" ca="1" si="41"/>
        <v/>
      </c>
      <c r="D224" s="6" t="str">
        <f ca="1">IF($D223="","",IF(COUNTIF($D$11:D223,"&gt;0")=$G$10,"",IF($D223=0,$D223+1,IF($G223&lt;$H223,$D223+1,0))))</f>
        <v/>
      </c>
      <c r="E224" s="235" t="str">
        <f ca="1">IF(D224="","",INDEX('1.1 AIZ-IVZ'!$B$109:$B$228,MATCH($C224,'1.1 AIZ-IVZ'!$Y$109:$Y$1097,0)))</f>
        <v/>
      </c>
      <c r="F224" s="213" t="str" cm="1">
        <f t="array" aca="1" ref="F224" ca="1">IF(D224="","",IF(D224=0,INDEX('1.1 AIZ-IVZ'!$B$109:$C$1097,MATCH($E224,'1.1 AIZ-IVZ'!$B$109:$B$1097,0),2),INDEX(INDIRECT("'"&amp;E224&amp;"'!$F$12:$F$512"),SMALL(IF((INDIRECT("'"&amp;E224&amp;"'!$J$12:$J$512")="EW")*(INDIRECT("'"&amp;E224&amp;"'!$N$12:$N$512")="IAE"),ROW($1:$500)),'2.5 PZS-EWI'!G224))))</f>
        <v/>
      </c>
      <c r="G224" s="236" t="str">
        <f ca="1">IF($D224="","",IF($D224=0,INDEX('1.1 AIZ-IVZ'!$X$109:$X$1097,MATCH($C224,'1.1 AIZ-IVZ'!$Y$109:$Y$1097,0),1),$D224))</f>
        <v/>
      </c>
      <c r="H224" s="235" t="str">
        <f ca="1">IF($D224="","",IF($D224=0,INDEX('1.1 AIZ-IVZ'!$X$109:$X$1097,MATCH($C224,'1.1 AIZ-IVZ'!$Y$109:$Y$1097,0),1),H223))</f>
        <v/>
      </c>
      <c r="I224" s="158" t="str">
        <f t="shared" ca="1" si="42"/>
        <v/>
      </c>
      <c r="J224" s="158" t="str">
        <f t="shared" ca="1" si="43"/>
        <v/>
      </c>
      <c r="K224" s="158" t="str">
        <f t="shared" ca="1" si="44"/>
        <v/>
      </c>
      <c r="L224" s="254"/>
      <c r="M224" s="254"/>
      <c r="N224" s="255"/>
      <c r="O224" s="256"/>
      <c r="P224" s="256"/>
      <c r="Q224" s="256"/>
      <c r="R224" s="256"/>
      <c r="S224" s="210" t="str">
        <f t="shared" ca="1" si="45"/>
        <v/>
      </c>
      <c r="T224" s="210" t="str">
        <f t="shared" ca="1" si="46"/>
        <v/>
      </c>
      <c r="U224" s="211" t="str">
        <f t="shared" ca="1" si="47"/>
        <v/>
      </c>
      <c r="W224" s="171">
        <f t="shared" si="36"/>
        <v>0</v>
      </c>
      <c r="X224" s="171">
        <f t="shared" si="37"/>
        <v>0</v>
      </c>
      <c r="Y224" s="171">
        <f t="shared" si="38"/>
        <v>0</v>
      </c>
    </row>
    <row r="225" spans="1:25">
      <c r="A225" s="5" t="str">
        <f t="shared" ca="1" si="39"/>
        <v/>
      </c>
      <c r="B225" s="5" t="str">
        <f t="shared" ca="1" si="40"/>
        <v/>
      </c>
      <c r="C225" s="5" t="str">
        <f t="shared" ca="1" si="41"/>
        <v/>
      </c>
      <c r="D225" s="6" t="str">
        <f ca="1">IF($D224="","",IF(COUNTIF($D$11:D224,"&gt;0")=$G$10,"",IF($D224=0,$D224+1,IF($G224&lt;$H224,$D224+1,0))))</f>
        <v/>
      </c>
      <c r="E225" s="235" t="str">
        <f ca="1">IF(D225="","",INDEX('1.1 AIZ-IVZ'!$B$109:$B$228,MATCH($C225,'1.1 AIZ-IVZ'!$Y$109:$Y$1097,0)))</f>
        <v/>
      </c>
      <c r="F225" s="213" t="str" cm="1">
        <f t="array" aca="1" ref="F225" ca="1">IF(D225="","",IF(D225=0,INDEX('1.1 AIZ-IVZ'!$B$109:$C$1097,MATCH($E225,'1.1 AIZ-IVZ'!$B$109:$B$1097,0),2),INDEX(INDIRECT("'"&amp;E225&amp;"'!$F$12:$F$512"),SMALL(IF((INDIRECT("'"&amp;E225&amp;"'!$J$12:$J$512")="EW")*(INDIRECT("'"&amp;E225&amp;"'!$N$12:$N$512")="IAE"),ROW($1:$500)),'2.5 PZS-EWI'!G225))))</f>
        <v/>
      </c>
      <c r="G225" s="236" t="str">
        <f ca="1">IF($D225="","",IF($D225=0,INDEX('1.1 AIZ-IVZ'!$X$109:$X$1097,MATCH($C225,'1.1 AIZ-IVZ'!$Y$109:$Y$1097,0),1),$D225))</f>
        <v/>
      </c>
      <c r="H225" s="235" t="str">
        <f ca="1">IF($D225="","",IF($D225=0,INDEX('1.1 AIZ-IVZ'!$X$109:$X$1097,MATCH($C225,'1.1 AIZ-IVZ'!$Y$109:$Y$1097,0),1),H224))</f>
        <v/>
      </c>
      <c r="I225" s="158" t="str">
        <f t="shared" ca="1" si="42"/>
        <v/>
      </c>
      <c r="J225" s="158" t="str">
        <f t="shared" ca="1" si="43"/>
        <v/>
      </c>
      <c r="K225" s="158" t="str">
        <f t="shared" ca="1" si="44"/>
        <v/>
      </c>
      <c r="L225" s="254"/>
      <c r="M225" s="254"/>
      <c r="N225" s="255"/>
      <c r="O225" s="256"/>
      <c r="P225" s="256"/>
      <c r="Q225" s="256"/>
      <c r="R225" s="256"/>
      <c r="S225" s="210" t="str">
        <f t="shared" ca="1" si="45"/>
        <v/>
      </c>
      <c r="T225" s="210" t="str">
        <f t="shared" ca="1" si="46"/>
        <v/>
      </c>
      <c r="U225" s="211" t="str">
        <f t="shared" ca="1" si="47"/>
        <v/>
      </c>
      <c r="W225" s="171">
        <f t="shared" si="36"/>
        <v>0</v>
      </c>
      <c r="X225" s="171">
        <f t="shared" si="37"/>
        <v>0</v>
      </c>
      <c r="Y225" s="171">
        <f t="shared" si="38"/>
        <v>0</v>
      </c>
    </row>
    <row r="226" spans="1:25">
      <c r="A226" s="5" t="str">
        <f t="shared" ca="1" si="39"/>
        <v/>
      </c>
      <c r="B226" s="5" t="str">
        <f t="shared" ca="1" si="40"/>
        <v/>
      </c>
      <c r="C226" s="5" t="str">
        <f t="shared" ca="1" si="41"/>
        <v/>
      </c>
      <c r="D226" s="6" t="str">
        <f ca="1">IF($D225="","",IF(COUNTIF($D$11:D225,"&gt;0")=$G$10,"",IF($D225=0,$D225+1,IF($G225&lt;$H225,$D225+1,0))))</f>
        <v/>
      </c>
      <c r="E226" s="235" t="str">
        <f ca="1">IF(D226="","",INDEX('1.1 AIZ-IVZ'!$B$109:$B$228,MATCH($C226,'1.1 AIZ-IVZ'!$Y$109:$Y$1097,0)))</f>
        <v/>
      </c>
      <c r="F226" s="213" t="str" cm="1">
        <f t="array" aca="1" ref="F226" ca="1">IF(D226="","",IF(D226=0,INDEX('1.1 AIZ-IVZ'!$B$109:$C$1097,MATCH($E226,'1.1 AIZ-IVZ'!$B$109:$B$1097,0),2),INDEX(INDIRECT("'"&amp;E226&amp;"'!$F$12:$F$512"),SMALL(IF((INDIRECT("'"&amp;E226&amp;"'!$J$12:$J$512")="EW")*(INDIRECT("'"&amp;E226&amp;"'!$N$12:$N$512")="IAE"),ROW($1:$500)),'2.5 PZS-EWI'!G226))))</f>
        <v/>
      </c>
      <c r="G226" s="236" t="str">
        <f ca="1">IF($D226="","",IF($D226=0,INDEX('1.1 AIZ-IVZ'!$X$109:$X$1097,MATCH($C226,'1.1 AIZ-IVZ'!$Y$109:$Y$1097,0),1),$D226))</f>
        <v/>
      </c>
      <c r="H226" s="235" t="str">
        <f ca="1">IF($D226="","",IF($D226=0,INDEX('1.1 AIZ-IVZ'!$X$109:$X$1097,MATCH($C226,'1.1 AIZ-IVZ'!$Y$109:$Y$1097,0),1),H225))</f>
        <v/>
      </c>
      <c r="I226" s="158" t="str">
        <f t="shared" ca="1" si="42"/>
        <v/>
      </c>
      <c r="J226" s="158" t="str">
        <f t="shared" ca="1" si="43"/>
        <v/>
      </c>
      <c r="K226" s="158" t="str">
        <f t="shared" ca="1" si="44"/>
        <v/>
      </c>
      <c r="L226" s="254"/>
      <c r="M226" s="254"/>
      <c r="N226" s="255"/>
      <c r="O226" s="256"/>
      <c r="P226" s="256"/>
      <c r="Q226" s="256"/>
      <c r="R226" s="256"/>
      <c r="S226" s="210" t="str">
        <f t="shared" ca="1" si="45"/>
        <v/>
      </c>
      <c r="T226" s="210" t="str">
        <f t="shared" ca="1" si="46"/>
        <v/>
      </c>
      <c r="U226" s="211" t="str">
        <f t="shared" ca="1" si="47"/>
        <v/>
      </c>
      <c r="W226" s="171">
        <f t="shared" ref="W226:W289" si="48">SUM(N226*O226)</f>
        <v>0</v>
      </c>
      <c r="X226" s="171">
        <f t="shared" ref="X226:X289" si="49">SUM((P226*$A$3)*N226)</f>
        <v>0</v>
      </c>
      <c r="Y226" s="171">
        <f t="shared" ref="Y226:Y289" si="50">SUM((Q226*24)+(R226*($A$3-24)))*N226</f>
        <v>0</v>
      </c>
    </row>
    <row r="227" spans="1:25">
      <c r="A227" s="5" t="str">
        <f t="shared" ca="1" si="39"/>
        <v/>
      </c>
      <c r="B227" s="5" t="str">
        <f t="shared" ca="1" si="40"/>
        <v/>
      </c>
      <c r="C227" s="5" t="str">
        <f t="shared" ca="1" si="41"/>
        <v/>
      </c>
      <c r="D227" s="6" t="str">
        <f ca="1">IF($D226="","",IF(COUNTIF($D$11:D226,"&gt;0")=$G$10,"",IF($D226=0,$D226+1,IF($G226&lt;$H226,$D226+1,0))))</f>
        <v/>
      </c>
      <c r="E227" s="235" t="str">
        <f ca="1">IF(D227="","",INDEX('1.1 AIZ-IVZ'!$B$109:$B$228,MATCH($C227,'1.1 AIZ-IVZ'!$Y$109:$Y$1097,0)))</f>
        <v/>
      </c>
      <c r="F227" s="213" t="str" cm="1">
        <f t="array" aca="1" ref="F227" ca="1">IF(D227="","",IF(D227=0,INDEX('1.1 AIZ-IVZ'!$B$109:$C$1097,MATCH($E227,'1.1 AIZ-IVZ'!$B$109:$B$1097,0),2),INDEX(INDIRECT("'"&amp;E227&amp;"'!$F$12:$F$512"),SMALL(IF((INDIRECT("'"&amp;E227&amp;"'!$J$12:$J$512")="EW")*(INDIRECT("'"&amp;E227&amp;"'!$N$12:$N$512")="IAE"),ROW($1:$500)),'2.5 PZS-EWI'!G227))))</f>
        <v/>
      </c>
      <c r="G227" s="236" t="str">
        <f ca="1">IF($D227="","",IF($D227=0,INDEX('1.1 AIZ-IVZ'!$X$109:$X$1097,MATCH($C227,'1.1 AIZ-IVZ'!$Y$109:$Y$1097,0),1),$D227))</f>
        <v/>
      </c>
      <c r="H227" s="235" t="str">
        <f ca="1">IF($D227="","",IF($D227=0,INDEX('1.1 AIZ-IVZ'!$X$109:$X$1097,MATCH($C227,'1.1 AIZ-IVZ'!$Y$109:$Y$1097,0),1),H226))</f>
        <v/>
      </c>
      <c r="I227" s="158" t="str">
        <f t="shared" ca="1" si="42"/>
        <v/>
      </c>
      <c r="J227" s="158" t="str">
        <f t="shared" ca="1" si="43"/>
        <v/>
      </c>
      <c r="K227" s="158" t="str">
        <f t="shared" ca="1" si="44"/>
        <v/>
      </c>
      <c r="L227" s="254"/>
      <c r="M227" s="254"/>
      <c r="N227" s="255"/>
      <c r="O227" s="256"/>
      <c r="P227" s="256"/>
      <c r="Q227" s="256"/>
      <c r="R227" s="256"/>
      <c r="S227" s="210" t="str">
        <f t="shared" ca="1" si="45"/>
        <v/>
      </c>
      <c r="T227" s="210" t="str">
        <f t="shared" ca="1" si="46"/>
        <v/>
      </c>
      <c r="U227" s="211" t="str">
        <f t="shared" ca="1" si="47"/>
        <v/>
      </c>
      <c r="W227" s="171">
        <f t="shared" si="48"/>
        <v>0</v>
      </c>
      <c r="X227" s="171">
        <f t="shared" si="49"/>
        <v>0</v>
      </c>
      <c r="Y227" s="171">
        <f t="shared" si="50"/>
        <v>0</v>
      </c>
    </row>
    <row r="228" spans="1:25">
      <c r="A228" s="5" t="str">
        <f t="shared" ca="1" si="39"/>
        <v/>
      </c>
      <c r="B228" s="5" t="str">
        <f t="shared" ca="1" si="40"/>
        <v/>
      </c>
      <c r="C228" s="5" t="str">
        <f t="shared" ca="1" si="41"/>
        <v/>
      </c>
      <c r="D228" s="6" t="str">
        <f ca="1">IF($D227="","",IF(COUNTIF($D$11:D227,"&gt;0")=$G$10,"",IF($D227=0,$D227+1,IF($G227&lt;$H227,$D227+1,0))))</f>
        <v/>
      </c>
      <c r="E228" s="235" t="str">
        <f ca="1">IF(D228="","",INDEX('1.1 AIZ-IVZ'!$B$109:$B$228,MATCH($C228,'1.1 AIZ-IVZ'!$Y$109:$Y$1097,0)))</f>
        <v/>
      </c>
      <c r="F228" s="213" t="str" cm="1">
        <f t="array" aca="1" ref="F228" ca="1">IF(D228="","",IF(D228=0,INDEX('1.1 AIZ-IVZ'!$B$109:$C$1097,MATCH($E228,'1.1 AIZ-IVZ'!$B$109:$B$1097,0),2),INDEX(INDIRECT("'"&amp;E228&amp;"'!$F$12:$F$512"),SMALL(IF((INDIRECT("'"&amp;E228&amp;"'!$J$12:$J$512")="EW")*(INDIRECT("'"&amp;E228&amp;"'!$N$12:$N$512")="IAE"),ROW($1:$500)),'2.5 PZS-EWI'!G228))))</f>
        <v/>
      </c>
      <c r="G228" s="236" t="str">
        <f ca="1">IF($D228="","",IF($D228=0,INDEX('1.1 AIZ-IVZ'!$X$109:$X$1097,MATCH($C228,'1.1 AIZ-IVZ'!$Y$109:$Y$1097,0),1),$D228))</f>
        <v/>
      </c>
      <c r="H228" s="235" t="str">
        <f ca="1">IF($D228="","",IF($D228=0,INDEX('1.1 AIZ-IVZ'!$X$109:$X$1097,MATCH($C228,'1.1 AIZ-IVZ'!$Y$109:$Y$1097,0),1),H227))</f>
        <v/>
      </c>
      <c r="I228" s="158" t="str">
        <f t="shared" ca="1" si="42"/>
        <v/>
      </c>
      <c r="J228" s="158" t="str">
        <f t="shared" ca="1" si="43"/>
        <v/>
      </c>
      <c r="K228" s="158" t="str">
        <f t="shared" ca="1" si="44"/>
        <v/>
      </c>
      <c r="L228" s="254"/>
      <c r="M228" s="254"/>
      <c r="N228" s="255"/>
      <c r="O228" s="256"/>
      <c r="P228" s="256"/>
      <c r="Q228" s="256"/>
      <c r="R228" s="256"/>
      <c r="S228" s="210" t="str">
        <f t="shared" ca="1" si="45"/>
        <v/>
      </c>
      <c r="T228" s="210" t="str">
        <f t="shared" ca="1" si="46"/>
        <v/>
      </c>
      <c r="U228" s="211" t="str">
        <f t="shared" ca="1" si="47"/>
        <v/>
      </c>
      <c r="W228" s="171">
        <f t="shared" si="48"/>
        <v>0</v>
      </c>
      <c r="X228" s="171">
        <f t="shared" si="49"/>
        <v>0</v>
      </c>
      <c r="Y228" s="171">
        <f t="shared" si="50"/>
        <v>0</v>
      </c>
    </row>
    <row r="229" spans="1:25">
      <c r="A229" s="5" t="str">
        <f t="shared" ca="1" si="39"/>
        <v/>
      </c>
      <c r="B229" s="5" t="str">
        <f t="shared" ca="1" si="40"/>
        <v/>
      </c>
      <c r="C229" s="5" t="str">
        <f t="shared" ca="1" si="41"/>
        <v/>
      </c>
      <c r="D229" s="6" t="str">
        <f ca="1">IF($D228="","",IF(COUNTIF($D$11:D228,"&gt;0")=$G$10,"",IF($D228=0,$D228+1,IF($G228&lt;$H228,$D228+1,0))))</f>
        <v/>
      </c>
      <c r="E229" s="235" t="str">
        <f ca="1">IF(D229="","",INDEX('1.1 AIZ-IVZ'!$B$109:$B$228,MATCH($C229,'1.1 AIZ-IVZ'!$Y$109:$Y$1097,0)))</f>
        <v/>
      </c>
      <c r="F229" s="213" t="str" cm="1">
        <f t="array" aca="1" ref="F229" ca="1">IF(D229="","",IF(D229=0,INDEX('1.1 AIZ-IVZ'!$B$109:$C$1097,MATCH($E229,'1.1 AIZ-IVZ'!$B$109:$B$1097,0),2),INDEX(INDIRECT("'"&amp;E229&amp;"'!$F$12:$F$512"),SMALL(IF((INDIRECT("'"&amp;E229&amp;"'!$J$12:$J$512")="EW")*(INDIRECT("'"&amp;E229&amp;"'!$N$12:$N$512")="IAE"),ROW($1:$500)),'2.5 PZS-EWI'!G229))))</f>
        <v/>
      </c>
      <c r="G229" s="236" t="str">
        <f ca="1">IF($D229="","",IF($D229=0,INDEX('1.1 AIZ-IVZ'!$X$109:$X$1097,MATCH($C229,'1.1 AIZ-IVZ'!$Y$109:$Y$1097,0),1),$D229))</f>
        <v/>
      </c>
      <c r="H229" s="235" t="str">
        <f ca="1">IF($D229="","",IF($D229=0,INDEX('1.1 AIZ-IVZ'!$X$109:$X$1097,MATCH($C229,'1.1 AIZ-IVZ'!$Y$109:$Y$1097,0),1),H228))</f>
        <v/>
      </c>
      <c r="I229" s="158" t="str">
        <f t="shared" ca="1" si="42"/>
        <v/>
      </c>
      <c r="J229" s="158" t="str">
        <f t="shared" ca="1" si="43"/>
        <v/>
      </c>
      <c r="K229" s="158" t="str">
        <f t="shared" ca="1" si="44"/>
        <v/>
      </c>
      <c r="L229" s="254"/>
      <c r="M229" s="254"/>
      <c r="N229" s="255"/>
      <c r="O229" s="256"/>
      <c r="P229" s="256"/>
      <c r="Q229" s="256"/>
      <c r="R229" s="256"/>
      <c r="S229" s="210" t="str">
        <f t="shared" ca="1" si="45"/>
        <v/>
      </c>
      <c r="T229" s="210" t="str">
        <f t="shared" ca="1" si="46"/>
        <v/>
      </c>
      <c r="U229" s="211" t="str">
        <f t="shared" ca="1" si="47"/>
        <v/>
      </c>
      <c r="W229" s="171">
        <f t="shared" si="48"/>
        <v>0</v>
      </c>
      <c r="X229" s="171">
        <f t="shared" si="49"/>
        <v>0</v>
      </c>
      <c r="Y229" s="171">
        <f t="shared" si="50"/>
        <v>0</v>
      </c>
    </row>
    <row r="230" spans="1:25">
      <c r="A230" s="5" t="str">
        <f t="shared" ca="1" si="39"/>
        <v/>
      </c>
      <c r="B230" s="5" t="str">
        <f t="shared" ca="1" si="40"/>
        <v/>
      </c>
      <c r="C230" s="5" t="str">
        <f t="shared" ca="1" si="41"/>
        <v/>
      </c>
      <c r="D230" s="6" t="str">
        <f ca="1">IF($D229="","",IF(COUNTIF($D$11:D229,"&gt;0")=$G$10,"",IF($D229=0,$D229+1,IF($G229&lt;$H229,$D229+1,0))))</f>
        <v/>
      </c>
      <c r="E230" s="235" t="str">
        <f ca="1">IF(D230="","",INDEX('1.1 AIZ-IVZ'!$B$109:$B$228,MATCH($C230,'1.1 AIZ-IVZ'!$Y$109:$Y$1097,0)))</f>
        <v/>
      </c>
      <c r="F230" s="213" t="str" cm="1">
        <f t="array" aca="1" ref="F230" ca="1">IF(D230="","",IF(D230=0,INDEX('1.1 AIZ-IVZ'!$B$109:$C$1097,MATCH($E230,'1.1 AIZ-IVZ'!$B$109:$B$1097,0),2),INDEX(INDIRECT("'"&amp;E230&amp;"'!$F$12:$F$512"),SMALL(IF((INDIRECT("'"&amp;E230&amp;"'!$J$12:$J$512")="EW")*(INDIRECT("'"&amp;E230&amp;"'!$N$12:$N$512")="IAE"),ROW($1:$500)),'2.5 PZS-EWI'!G230))))</f>
        <v/>
      </c>
      <c r="G230" s="236" t="str">
        <f ca="1">IF($D230="","",IF($D230=0,INDEX('1.1 AIZ-IVZ'!$X$109:$X$1097,MATCH($C230,'1.1 AIZ-IVZ'!$Y$109:$Y$1097,0),1),$D230))</f>
        <v/>
      </c>
      <c r="H230" s="235" t="str">
        <f ca="1">IF($D230="","",IF($D230=0,INDEX('1.1 AIZ-IVZ'!$X$109:$X$1097,MATCH($C230,'1.1 AIZ-IVZ'!$Y$109:$Y$1097,0),1),H229))</f>
        <v/>
      </c>
      <c r="I230" s="158" t="str">
        <f t="shared" ca="1" si="42"/>
        <v/>
      </c>
      <c r="J230" s="158" t="str">
        <f t="shared" ca="1" si="43"/>
        <v/>
      </c>
      <c r="K230" s="158" t="str">
        <f t="shared" ca="1" si="44"/>
        <v/>
      </c>
      <c r="L230" s="254"/>
      <c r="M230" s="254"/>
      <c r="N230" s="255"/>
      <c r="O230" s="256"/>
      <c r="P230" s="256"/>
      <c r="Q230" s="256"/>
      <c r="R230" s="256"/>
      <c r="S230" s="210" t="str">
        <f t="shared" ca="1" si="45"/>
        <v/>
      </c>
      <c r="T230" s="210" t="str">
        <f t="shared" ca="1" si="46"/>
        <v/>
      </c>
      <c r="U230" s="211" t="str">
        <f t="shared" ca="1" si="47"/>
        <v/>
      </c>
      <c r="W230" s="171">
        <f t="shared" si="48"/>
        <v>0</v>
      </c>
      <c r="X230" s="171">
        <f t="shared" si="49"/>
        <v>0</v>
      </c>
      <c r="Y230" s="171">
        <f t="shared" si="50"/>
        <v>0</v>
      </c>
    </row>
    <row r="231" spans="1:25">
      <c r="A231" s="5" t="str">
        <f t="shared" ca="1" si="39"/>
        <v/>
      </c>
      <c r="B231" s="5" t="str">
        <f t="shared" ca="1" si="40"/>
        <v/>
      </c>
      <c r="C231" s="5" t="str">
        <f t="shared" ca="1" si="41"/>
        <v/>
      </c>
      <c r="D231" s="6" t="str">
        <f ca="1">IF($D230="","",IF(COUNTIF($D$11:D230,"&gt;0")=$G$10,"",IF($D230=0,$D230+1,IF($G230&lt;$H230,$D230+1,0))))</f>
        <v/>
      </c>
      <c r="E231" s="235" t="str">
        <f ca="1">IF(D231="","",INDEX('1.1 AIZ-IVZ'!$B$109:$B$228,MATCH($C231,'1.1 AIZ-IVZ'!$Y$109:$Y$1097,0)))</f>
        <v/>
      </c>
      <c r="F231" s="213" t="str" cm="1">
        <f t="array" aca="1" ref="F231" ca="1">IF(D231="","",IF(D231=0,INDEX('1.1 AIZ-IVZ'!$B$109:$C$1097,MATCH($E231,'1.1 AIZ-IVZ'!$B$109:$B$1097,0),2),INDEX(INDIRECT("'"&amp;E231&amp;"'!$F$12:$F$512"),SMALL(IF((INDIRECT("'"&amp;E231&amp;"'!$J$12:$J$512")="EW")*(INDIRECT("'"&amp;E231&amp;"'!$N$12:$N$512")="IAE"),ROW($1:$500)),'2.5 PZS-EWI'!G231))))</f>
        <v/>
      </c>
      <c r="G231" s="236" t="str">
        <f ca="1">IF($D231="","",IF($D231=0,INDEX('1.1 AIZ-IVZ'!$X$109:$X$1097,MATCH($C231,'1.1 AIZ-IVZ'!$Y$109:$Y$1097,0),1),$D231))</f>
        <v/>
      </c>
      <c r="H231" s="235" t="str">
        <f ca="1">IF($D231="","",IF($D231=0,INDEX('1.1 AIZ-IVZ'!$X$109:$X$1097,MATCH($C231,'1.1 AIZ-IVZ'!$Y$109:$Y$1097,0),1),H230))</f>
        <v/>
      </c>
      <c r="I231" s="158" t="str">
        <f t="shared" ca="1" si="42"/>
        <v/>
      </c>
      <c r="J231" s="158" t="str">
        <f t="shared" ca="1" si="43"/>
        <v/>
      </c>
      <c r="K231" s="158" t="str">
        <f t="shared" ca="1" si="44"/>
        <v/>
      </c>
      <c r="L231" s="254"/>
      <c r="M231" s="254"/>
      <c r="N231" s="255"/>
      <c r="O231" s="256"/>
      <c r="P231" s="256"/>
      <c r="Q231" s="256"/>
      <c r="R231" s="256"/>
      <c r="S231" s="210" t="str">
        <f t="shared" ca="1" si="45"/>
        <v/>
      </c>
      <c r="T231" s="210" t="str">
        <f t="shared" ca="1" si="46"/>
        <v/>
      </c>
      <c r="U231" s="211" t="str">
        <f t="shared" ca="1" si="47"/>
        <v/>
      </c>
      <c r="W231" s="171">
        <f t="shared" si="48"/>
        <v>0</v>
      </c>
      <c r="X231" s="171">
        <f t="shared" si="49"/>
        <v>0</v>
      </c>
      <c r="Y231" s="171">
        <f t="shared" si="50"/>
        <v>0</v>
      </c>
    </row>
    <row r="232" spans="1:25">
      <c r="A232" s="5" t="str">
        <f t="shared" ca="1" si="39"/>
        <v/>
      </c>
      <c r="B232" s="5" t="str">
        <f t="shared" ca="1" si="40"/>
        <v/>
      </c>
      <c r="C232" s="5" t="str">
        <f t="shared" ca="1" si="41"/>
        <v/>
      </c>
      <c r="D232" s="6" t="str">
        <f ca="1">IF($D231="","",IF(COUNTIF($D$11:D231,"&gt;0")=$G$10,"",IF($D231=0,$D231+1,IF($G231&lt;$H231,$D231+1,0))))</f>
        <v/>
      </c>
      <c r="E232" s="235" t="str">
        <f ca="1">IF(D232="","",INDEX('1.1 AIZ-IVZ'!$B$109:$B$228,MATCH($C232,'1.1 AIZ-IVZ'!$Y$109:$Y$1097,0)))</f>
        <v/>
      </c>
      <c r="F232" s="213" t="str" cm="1">
        <f t="array" aca="1" ref="F232" ca="1">IF(D232="","",IF(D232=0,INDEX('1.1 AIZ-IVZ'!$B$109:$C$1097,MATCH($E232,'1.1 AIZ-IVZ'!$B$109:$B$1097,0),2),INDEX(INDIRECT("'"&amp;E232&amp;"'!$F$12:$F$512"),SMALL(IF((INDIRECT("'"&amp;E232&amp;"'!$J$12:$J$512")="EW")*(INDIRECT("'"&amp;E232&amp;"'!$N$12:$N$512")="IAE"),ROW($1:$500)),'2.5 PZS-EWI'!G232))))</f>
        <v/>
      </c>
      <c r="G232" s="236" t="str">
        <f ca="1">IF($D232="","",IF($D232=0,INDEX('1.1 AIZ-IVZ'!$X$109:$X$1097,MATCH($C232,'1.1 AIZ-IVZ'!$Y$109:$Y$1097,0),1),$D232))</f>
        <v/>
      </c>
      <c r="H232" s="235" t="str">
        <f ca="1">IF($D232="","",IF($D232=0,INDEX('1.1 AIZ-IVZ'!$X$109:$X$1097,MATCH($C232,'1.1 AIZ-IVZ'!$Y$109:$Y$1097,0),1),H231))</f>
        <v/>
      </c>
      <c r="I232" s="158" t="str">
        <f t="shared" ca="1" si="42"/>
        <v/>
      </c>
      <c r="J232" s="158" t="str">
        <f t="shared" ca="1" si="43"/>
        <v/>
      </c>
      <c r="K232" s="158" t="str">
        <f t="shared" ca="1" si="44"/>
        <v/>
      </c>
      <c r="L232" s="254"/>
      <c r="M232" s="254"/>
      <c r="N232" s="255"/>
      <c r="O232" s="256"/>
      <c r="P232" s="256"/>
      <c r="Q232" s="256"/>
      <c r="R232" s="256"/>
      <c r="S232" s="210" t="str">
        <f t="shared" ca="1" si="45"/>
        <v/>
      </c>
      <c r="T232" s="210" t="str">
        <f t="shared" ca="1" si="46"/>
        <v/>
      </c>
      <c r="U232" s="211" t="str">
        <f t="shared" ca="1" si="47"/>
        <v/>
      </c>
      <c r="W232" s="171">
        <f t="shared" si="48"/>
        <v>0</v>
      </c>
      <c r="X232" s="171">
        <f t="shared" si="49"/>
        <v>0</v>
      </c>
      <c r="Y232" s="171">
        <f t="shared" si="50"/>
        <v>0</v>
      </c>
    </row>
    <row r="233" spans="1:25">
      <c r="A233" s="5" t="str">
        <f t="shared" ca="1" si="39"/>
        <v/>
      </c>
      <c r="B233" s="5" t="str">
        <f t="shared" ca="1" si="40"/>
        <v/>
      </c>
      <c r="C233" s="5" t="str">
        <f t="shared" ca="1" si="41"/>
        <v/>
      </c>
      <c r="D233" s="6" t="str">
        <f ca="1">IF($D232="","",IF(COUNTIF($D$11:D232,"&gt;0")=$G$10,"",IF($D232=0,$D232+1,IF($G232&lt;$H232,$D232+1,0))))</f>
        <v/>
      </c>
      <c r="E233" s="235" t="str">
        <f ca="1">IF(D233="","",INDEX('1.1 AIZ-IVZ'!$B$109:$B$228,MATCH($C233,'1.1 AIZ-IVZ'!$Y$109:$Y$1097,0)))</f>
        <v/>
      </c>
      <c r="F233" s="213" t="str" cm="1">
        <f t="array" aca="1" ref="F233" ca="1">IF(D233="","",IF(D233=0,INDEX('1.1 AIZ-IVZ'!$B$109:$C$1097,MATCH($E233,'1.1 AIZ-IVZ'!$B$109:$B$1097,0),2),INDEX(INDIRECT("'"&amp;E233&amp;"'!$F$12:$F$512"),SMALL(IF((INDIRECT("'"&amp;E233&amp;"'!$J$12:$J$512")="EW")*(INDIRECT("'"&amp;E233&amp;"'!$N$12:$N$512")="IAE"),ROW($1:$500)),'2.5 PZS-EWI'!G233))))</f>
        <v/>
      </c>
      <c r="G233" s="236" t="str">
        <f ca="1">IF($D233="","",IF($D233=0,INDEX('1.1 AIZ-IVZ'!$X$109:$X$1097,MATCH($C233,'1.1 AIZ-IVZ'!$Y$109:$Y$1097,0),1),$D233))</f>
        <v/>
      </c>
      <c r="H233" s="235" t="str">
        <f ca="1">IF($D233="","",IF($D233=0,INDEX('1.1 AIZ-IVZ'!$X$109:$X$1097,MATCH($C233,'1.1 AIZ-IVZ'!$Y$109:$Y$1097,0),1),H232))</f>
        <v/>
      </c>
      <c r="I233" s="158" t="str">
        <f t="shared" ca="1" si="42"/>
        <v/>
      </c>
      <c r="J233" s="158" t="str">
        <f t="shared" ca="1" si="43"/>
        <v/>
      </c>
      <c r="K233" s="158" t="str">
        <f t="shared" ca="1" si="44"/>
        <v/>
      </c>
      <c r="L233" s="254"/>
      <c r="M233" s="254"/>
      <c r="N233" s="255"/>
      <c r="O233" s="256"/>
      <c r="P233" s="256"/>
      <c r="Q233" s="256"/>
      <c r="R233" s="256"/>
      <c r="S233" s="210" t="str">
        <f t="shared" ca="1" si="45"/>
        <v/>
      </c>
      <c r="T233" s="210" t="str">
        <f t="shared" ca="1" si="46"/>
        <v/>
      </c>
      <c r="U233" s="211" t="str">
        <f t="shared" ca="1" si="47"/>
        <v/>
      </c>
      <c r="W233" s="171">
        <f t="shared" si="48"/>
        <v>0</v>
      </c>
      <c r="X233" s="171">
        <f t="shared" si="49"/>
        <v>0</v>
      </c>
      <c r="Y233" s="171">
        <f t="shared" si="50"/>
        <v>0</v>
      </c>
    </row>
    <row r="234" spans="1:25">
      <c r="A234" s="5" t="str">
        <f t="shared" ca="1" si="39"/>
        <v/>
      </c>
      <c r="B234" s="5" t="str">
        <f t="shared" ca="1" si="40"/>
        <v/>
      </c>
      <c r="C234" s="5" t="str">
        <f t="shared" ca="1" si="41"/>
        <v/>
      </c>
      <c r="D234" s="6" t="str">
        <f ca="1">IF($D233="","",IF(COUNTIF($D$11:D233,"&gt;0")=$G$10,"",IF($D233=0,$D233+1,IF($G233&lt;$H233,$D233+1,0))))</f>
        <v/>
      </c>
      <c r="E234" s="235" t="str">
        <f ca="1">IF(D234="","",INDEX('1.1 AIZ-IVZ'!$B$109:$B$228,MATCH($C234,'1.1 AIZ-IVZ'!$Y$109:$Y$1097,0)))</f>
        <v/>
      </c>
      <c r="F234" s="213" t="str" cm="1">
        <f t="array" aca="1" ref="F234" ca="1">IF(D234="","",IF(D234=0,INDEX('1.1 AIZ-IVZ'!$B$109:$C$1097,MATCH($E234,'1.1 AIZ-IVZ'!$B$109:$B$1097,0),2),INDEX(INDIRECT("'"&amp;E234&amp;"'!$F$12:$F$512"),SMALL(IF((INDIRECT("'"&amp;E234&amp;"'!$J$12:$J$512")="EW")*(INDIRECT("'"&amp;E234&amp;"'!$N$12:$N$512")="IAE"),ROW($1:$500)),'2.5 PZS-EWI'!G234))))</f>
        <v/>
      </c>
      <c r="G234" s="236" t="str">
        <f ca="1">IF($D234="","",IF($D234=0,INDEX('1.1 AIZ-IVZ'!$X$109:$X$1097,MATCH($C234,'1.1 AIZ-IVZ'!$Y$109:$Y$1097,0),1),$D234))</f>
        <v/>
      </c>
      <c r="H234" s="235" t="str">
        <f ca="1">IF($D234="","",IF($D234=0,INDEX('1.1 AIZ-IVZ'!$X$109:$X$1097,MATCH($C234,'1.1 AIZ-IVZ'!$Y$109:$Y$1097,0),1),H233))</f>
        <v/>
      </c>
      <c r="I234" s="158" t="str">
        <f t="shared" ca="1" si="42"/>
        <v/>
      </c>
      <c r="J234" s="158" t="str">
        <f t="shared" ca="1" si="43"/>
        <v/>
      </c>
      <c r="K234" s="158" t="str">
        <f t="shared" ca="1" si="44"/>
        <v/>
      </c>
      <c r="L234" s="254"/>
      <c r="M234" s="254"/>
      <c r="N234" s="255"/>
      <c r="O234" s="256"/>
      <c r="P234" s="256"/>
      <c r="Q234" s="256"/>
      <c r="R234" s="256"/>
      <c r="S234" s="210" t="str">
        <f t="shared" ca="1" si="45"/>
        <v/>
      </c>
      <c r="T234" s="210" t="str">
        <f t="shared" ca="1" si="46"/>
        <v/>
      </c>
      <c r="U234" s="211" t="str">
        <f t="shared" ca="1" si="47"/>
        <v/>
      </c>
      <c r="W234" s="171">
        <f t="shared" si="48"/>
        <v>0</v>
      </c>
      <c r="X234" s="171">
        <f t="shared" si="49"/>
        <v>0</v>
      </c>
      <c r="Y234" s="171">
        <f t="shared" si="50"/>
        <v>0</v>
      </c>
    </row>
    <row r="235" spans="1:25">
      <c r="A235" s="5" t="str">
        <f t="shared" ca="1" si="39"/>
        <v/>
      </c>
      <c r="B235" s="5" t="str">
        <f t="shared" ca="1" si="40"/>
        <v/>
      </c>
      <c r="C235" s="5" t="str">
        <f t="shared" ca="1" si="41"/>
        <v/>
      </c>
      <c r="D235" s="6" t="str">
        <f ca="1">IF($D234="","",IF(COUNTIF($D$11:D234,"&gt;0")=$G$10,"",IF($D234=0,$D234+1,IF($G234&lt;$H234,$D234+1,0))))</f>
        <v/>
      </c>
      <c r="E235" s="235" t="str">
        <f ca="1">IF(D235="","",INDEX('1.1 AIZ-IVZ'!$B$109:$B$228,MATCH($C235,'1.1 AIZ-IVZ'!$Y$109:$Y$1097,0)))</f>
        <v/>
      </c>
      <c r="F235" s="213" t="str" cm="1">
        <f t="array" aca="1" ref="F235" ca="1">IF(D235="","",IF(D235=0,INDEX('1.1 AIZ-IVZ'!$B$109:$C$1097,MATCH($E235,'1.1 AIZ-IVZ'!$B$109:$B$1097,0),2),INDEX(INDIRECT("'"&amp;E235&amp;"'!$F$12:$F$512"),SMALL(IF((INDIRECT("'"&amp;E235&amp;"'!$J$12:$J$512")="EW")*(INDIRECT("'"&amp;E235&amp;"'!$N$12:$N$512")="IAE"),ROW($1:$500)),'2.5 PZS-EWI'!G235))))</f>
        <v/>
      </c>
      <c r="G235" s="236" t="str">
        <f ca="1">IF($D235="","",IF($D235=0,INDEX('1.1 AIZ-IVZ'!$X$109:$X$1097,MATCH($C235,'1.1 AIZ-IVZ'!$Y$109:$Y$1097,0),1),$D235))</f>
        <v/>
      </c>
      <c r="H235" s="235" t="str">
        <f ca="1">IF($D235="","",IF($D235=0,INDEX('1.1 AIZ-IVZ'!$X$109:$X$1097,MATCH($C235,'1.1 AIZ-IVZ'!$Y$109:$Y$1097,0),1),H234))</f>
        <v/>
      </c>
      <c r="I235" s="158" t="str">
        <f t="shared" ca="1" si="42"/>
        <v/>
      </c>
      <c r="J235" s="158" t="str">
        <f t="shared" ca="1" si="43"/>
        <v/>
      </c>
      <c r="K235" s="158" t="str">
        <f t="shared" ca="1" si="44"/>
        <v/>
      </c>
      <c r="L235" s="254"/>
      <c r="M235" s="254"/>
      <c r="N235" s="255"/>
      <c r="O235" s="256"/>
      <c r="P235" s="256"/>
      <c r="Q235" s="256"/>
      <c r="R235" s="256"/>
      <c r="S235" s="210" t="str">
        <f t="shared" ca="1" si="45"/>
        <v/>
      </c>
      <c r="T235" s="210" t="str">
        <f t="shared" ca="1" si="46"/>
        <v/>
      </c>
      <c r="U235" s="211" t="str">
        <f t="shared" ca="1" si="47"/>
        <v/>
      </c>
      <c r="W235" s="171">
        <f t="shared" si="48"/>
        <v>0</v>
      </c>
      <c r="X235" s="171">
        <f t="shared" si="49"/>
        <v>0</v>
      </c>
      <c r="Y235" s="171">
        <f t="shared" si="50"/>
        <v>0</v>
      </c>
    </row>
    <row r="236" spans="1:25">
      <c r="A236" s="5" t="str">
        <f t="shared" ca="1" si="39"/>
        <v/>
      </c>
      <c r="B236" s="5" t="str">
        <f t="shared" ca="1" si="40"/>
        <v/>
      </c>
      <c r="C236" s="5" t="str">
        <f t="shared" ca="1" si="41"/>
        <v/>
      </c>
      <c r="D236" s="6" t="str">
        <f ca="1">IF($D235="","",IF(COUNTIF($D$11:D235,"&gt;0")=$G$10,"",IF($D235=0,$D235+1,IF($G235&lt;$H235,$D235+1,0))))</f>
        <v/>
      </c>
      <c r="E236" s="235" t="str">
        <f ca="1">IF(D236="","",INDEX('1.1 AIZ-IVZ'!$B$109:$B$228,MATCH($C236,'1.1 AIZ-IVZ'!$Y$109:$Y$1097,0)))</f>
        <v/>
      </c>
      <c r="F236" s="213" t="str" cm="1">
        <f t="array" aca="1" ref="F236" ca="1">IF(D236="","",IF(D236=0,INDEX('1.1 AIZ-IVZ'!$B$109:$C$1097,MATCH($E236,'1.1 AIZ-IVZ'!$B$109:$B$1097,0),2),INDEX(INDIRECT("'"&amp;E236&amp;"'!$F$12:$F$512"),SMALL(IF((INDIRECT("'"&amp;E236&amp;"'!$J$12:$J$512")="EW")*(INDIRECT("'"&amp;E236&amp;"'!$N$12:$N$512")="IAE"),ROW($1:$500)),'2.5 PZS-EWI'!G236))))</f>
        <v/>
      </c>
      <c r="G236" s="236" t="str">
        <f ca="1">IF($D236="","",IF($D236=0,INDEX('1.1 AIZ-IVZ'!$X$109:$X$1097,MATCH($C236,'1.1 AIZ-IVZ'!$Y$109:$Y$1097,0),1),$D236))</f>
        <v/>
      </c>
      <c r="H236" s="235" t="str">
        <f ca="1">IF($D236="","",IF($D236=0,INDEX('1.1 AIZ-IVZ'!$X$109:$X$1097,MATCH($C236,'1.1 AIZ-IVZ'!$Y$109:$Y$1097,0),1),H235))</f>
        <v/>
      </c>
      <c r="I236" s="158" t="str">
        <f t="shared" ca="1" si="42"/>
        <v/>
      </c>
      <c r="J236" s="158" t="str">
        <f t="shared" ca="1" si="43"/>
        <v/>
      </c>
      <c r="K236" s="158" t="str">
        <f t="shared" ca="1" si="44"/>
        <v/>
      </c>
      <c r="L236" s="254"/>
      <c r="M236" s="254"/>
      <c r="N236" s="255"/>
      <c r="O236" s="256"/>
      <c r="P236" s="256"/>
      <c r="Q236" s="256"/>
      <c r="R236" s="256"/>
      <c r="S236" s="210" t="str">
        <f t="shared" ca="1" si="45"/>
        <v/>
      </c>
      <c r="T236" s="210" t="str">
        <f t="shared" ca="1" si="46"/>
        <v/>
      </c>
      <c r="U236" s="211" t="str">
        <f t="shared" ca="1" si="47"/>
        <v/>
      </c>
      <c r="W236" s="171">
        <f t="shared" si="48"/>
        <v>0</v>
      </c>
      <c r="X236" s="171">
        <f t="shared" si="49"/>
        <v>0</v>
      </c>
      <c r="Y236" s="171">
        <f t="shared" si="50"/>
        <v>0</v>
      </c>
    </row>
    <row r="237" spans="1:25">
      <c r="A237" s="5" t="str">
        <f t="shared" ca="1" si="39"/>
        <v/>
      </c>
      <c r="B237" s="5" t="str">
        <f t="shared" ca="1" si="40"/>
        <v/>
      </c>
      <c r="C237" s="5" t="str">
        <f t="shared" ca="1" si="41"/>
        <v/>
      </c>
      <c r="D237" s="6" t="str">
        <f ca="1">IF($D236="","",IF(COUNTIF($D$11:D236,"&gt;0")=$G$10,"",IF($D236=0,$D236+1,IF($G236&lt;$H236,$D236+1,0))))</f>
        <v/>
      </c>
      <c r="E237" s="235" t="str">
        <f ca="1">IF(D237="","",INDEX('1.1 AIZ-IVZ'!$B$109:$B$228,MATCH($C237,'1.1 AIZ-IVZ'!$Y$109:$Y$1097,0)))</f>
        <v/>
      </c>
      <c r="F237" s="213" t="str" cm="1">
        <f t="array" aca="1" ref="F237" ca="1">IF(D237="","",IF(D237=0,INDEX('1.1 AIZ-IVZ'!$B$109:$C$1097,MATCH($E237,'1.1 AIZ-IVZ'!$B$109:$B$1097,0),2),INDEX(INDIRECT("'"&amp;E237&amp;"'!$F$12:$F$512"),SMALL(IF((INDIRECT("'"&amp;E237&amp;"'!$J$12:$J$512")="EW")*(INDIRECT("'"&amp;E237&amp;"'!$N$12:$N$512")="IAE"),ROW($1:$500)),'2.5 PZS-EWI'!G237))))</f>
        <v/>
      </c>
      <c r="G237" s="236" t="str">
        <f ca="1">IF($D237="","",IF($D237=0,INDEX('1.1 AIZ-IVZ'!$X$109:$X$1097,MATCH($C237,'1.1 AIZ-IVZ'!$Y$109:$Y$1097,0),1),$D237))</f>
        <v/>
      </c>
      <c r="H237" s="235" t="str">
        <f ca="1">IF($D237="","",IF($D237=0,INDEX('1.1 AIZ-IVZ'!$X$109:$X$1097,MATCH($C237,'1.1 AIZ-IVZ'!$Y$109:$Y$1097,0),1),H236))</f>
        <v/>
      </c>
      <c r="I237" s="158" t="str">
        <f t="shared" ca="1" si="42"/>
        <v/>
      </c>
      <c r="J237" s="158" t="str">
        <f t="shared" ca="1" si="43"/>
        <v/>
      </c>
      <c r="K237" s="158" t="str">
        <f t="shared" ca="1" si="44"/>
        <v/>
      </c>
      <c r="L237" s="254"/>
      <c r="M237" s="254"/>
      <c r="N237" s="255"/>
      <c r="O237" s="256"/>
      <c r="P237" s="256"/>
      <c r="Q237" s="256"/>
      <c r="R237" s="256"/>
      <c r="S237" s="210" t="str">
        <f t="shared" ca="1" si="45"/>
        <v/>
      </c>
      <c r="T237" s="210" t="str">
        <f t="shared" ca="1" si="46"/>
        <v/>
      </c>
      <c r="U237" s="211" t="str">
        <f t="shared" ca="1" si="47"/>
        <v/>
      </c>
      <c r="W237" s="171">
        <f t="shared" si="48"/>
        <v>0</v>
      </c>
      <c r="X237" s="171">
        <f t="shared" si="49"/>
        <v>0</v>
      </c>
      <c r="Y237" s="171">
        <f t="shared" si="50"/>
        <v>0</v>
      </c>
    </row>
    <row r="238" spans="1:25">
      <c r="A238" s="5" t="str">
        <f t="shared" ca="1" si="39"/>
        <v/>
      </c>
      <c r="B238" s="5" t="str">
        <f t="shared" ca="1" si="40"/>
        <v/>
      </c>
      <c r="C238" s="5" t="str">
        <f t="shared" ca="1" si="41"/>
        <v/>
      </c>
      <c r="D238" s="6" t="str">
        <f ca="1">IF($D237="","",IF(COUNTIF($D$11:D237,"&gt;0")=$G$10,"",IF($D237=0,$D237+1,IF($G237&lt;$H237,$D237+1,0))))</f>
        <v/>
      </c>
      <c r="E238" s="235" t="str">
        <f ca="1">IF(D238="","",INDEX('1.1 AIZ-IVZ'!$B$109:$B$228,MATCH($C238,'1.1 AIZ-IVZ'!$Y$109:$Y$1097,0)))</f>
        <v/>
      </c>
      <c r="F238" s="213" t="str" cm="1">
        <f t="array" aca="1" ref="F238" ca="1">IF(D238="","",IF(D238=0,INDEX('1.1 AIZ-IVZ'!$B$109:$C$1097,MATCH($E238,'1.1 AIZ-IVZ'!$B$109:$B$1097,0),2),INDEX(INDIRECT("'"&amp;E238&amp;"'!$F$12:$F$512"),SMALL(IF((INDIRECT("'"&amp;E238&amp;"'!$J$12:$J$512")="EW")*(INDIRECT("'"&amp;E238&amp;"'!$N$12:$N$512")="IAE"),ROW($1:$500)),'2.5 PZS-EWI'!G238))))</f>
        <v/>
      </c>
      <c r="G238" s="236" t="str">
        <f ca="1">IF($D238="","",IF($D238=0,INDEX('1.1 AIZ-IVZ'!$X$109:$X$1097,MATCH($C238,'1.1 AIZ-IVZ'!$Y$109:$Y$1097,0),1),$D238))</f>
        <v/>
      </c>
      <c r="H238" s="235" t="str">
        <f ca="1">IF($D238="","",IF($D238=0,INDEX('1.1 AIZ-IVZ'!$X$109:$X$1097,MATCH($C238,'1.1 AIZ-IVZ'!$Y$109:$Y$1097,0),1),H237))</f>
        <v/>
      </c>
      <c r="I238" s="158" t="str">
        <f t="shared" ca="1" si="42"/>
        <v/>
      </c>
      <c r="J238" s="158" t="str">
        <f t="shared" ca="1" si="43"/>
        <v/>
      </c>
      <c r="K238" s="158" t="str">
        <f t="shared" ca="1" si="44"/>
        <v/>
      </c>
      <c r="L238" s="254"/>
      <c r="M238" s="254"/>
      <c r="N238" s="255"/>
      <c r="O238" s="256"/>
      <c r="P238" s="256"/>
      <c r="Q238" s="256"/>
      <c r="R238" s="256"/>
      <c r="S238" s="210" t="str">
        <f t="shared" ca="1" si="45"/>
        <v/>
      </c>
      <c r="T238" s="210" t="str">
        <f t="shared" ca="1" si="46"/>
        <v/>
      </c>
      <c r="U238" s="211" t="str">
        <f t="shared" ca="1" si="47"/>
        <v/>
      </c>
      <c r="W238" s="171">
        <f t="shared" si="48"/>
        <v>0</v>
      </c>
      <c r="X238" s="171">
        <f t="shared" si="49"/>
        <v>0</v>
      </c>
      <c r="Y238" s="171">
        <f t="shared" si="50"/>
        <v>0</v>
      </c>
    </row>
    <row r="239" spans="1:25">
      <c r="A239" s="5" t="str">
        <f t="shared" ca="1" si="39"/>
        <v/>
      </c>
      <c r="B239" s="5" t="str">
        <f t="shared" ca="1" si="40"/>
        <v/>
      </c>
      <c r="C239" s="5" t="str">
        <f t="shared" ca="1" si="41"/>
        <v/>
      </c>
      <c r="D239" s="6" t="str">
        <f ca="1">IF($D238="","",IF(COUNTIF($D$11:D238,"&gt;0")=$G$10,"",IF($D238=0,$D238+1,IF($G238&lt;$H238,$D238+1,0))))</f>
        <v/>
      </c>
      <c r="E239" s="235" t="str">
        <f ca="1">IF(D239="","",INDEX('1.1 AIZ-IVZ'!$B$109:$B$228,MATCH($C239,'1.1 AIZ-IVZ'!$Y$109:$Y$1097,0)))</f>
        <v/>
      </c>
      <c r="F239" s="213" t="str" cm="1">
        <f t="array" aca="1" ref="F239" ca="1">IF(D239="","",IF(D239=0,INDEX('1.1 AIZ-IVZ'!$B$109:$C$1097,MATCH($E239,'1.1 AIZ-IVZ'!$B$109:$B$1097,0),2),INDEX(INDIRECT("'"&amp;E239&amp;"'!$F$12:$F$512"),SMALL(IF((INDIRECT("'"&amp;E239&amp;"'!$J$12:$J$512")="EW")*(INDIRECT("'"&amp;E239&amp;"'!$N$12:$N$512")="IAE"),ROW($1:$500)),'2.5 PZS-EWI'!G239))))</f>
        <v/>
      </c>
      <c r="G239" s="236" t="str">
        <f ca="1">IF($D239="","",IF($D239=0,INDEX('1.1 AIZ-IVZ'!$X$109:$X$1097,MATCH($C239,'1.1 AIZ-IVZ'!$Y$109:$Y$1097,0),1),$D239))</f>
        <v/>
      </c>
      <c r="H239" s="235" t="str">
        <f ca="1">IF($D239="","",IF($D239=0,INDEX('1.1 AIZ-IVZ'!$X$109:$X$1097,MATCH($C239,'1.1 AIZ-IVZ'!$Y$109:$Y$1097,0),1),H238))</f>
        <v/>
      </c>
      <c r="I239" s="158" t="str">
        <f t="shared" ca="1" si="42"/>
        <v/>
      </c>
      <c r="J239" s="158" t="str">
        <f t="shared" ca="1" si="43"/>
        <v/>
      </c>
      <c r="K239" s="158" t="str">
        <f t="shared" ca="1" si="44"/>
        <v/>
      </c>
      <c r="L239" s="254"/>
      <c r="M239" s="254"/>
      <c r="N239" s="255"/>
      <c r="O239" s="256"/>
      <c r="P239" s="256"/>
      <c r="Q239" s="256"/>
      <c r="R239" s="256"/>
      <c r="S239" s="210" t="str">
        <f t="shared" ca="1" si="45"/>
        <v/>
      </c>
      <c r="T239" s="210" t="str">
        <f t="shared" ca="1" si="46"/>
        <v/>
      </c>
      <c r="U239" s="211" t="str">
        <f t="shared" ca="1" si="47"/>
        <v/>
      </c>
      <c r="W239" s="171">
        <f t="shared" si="48"/>
        <v>0</v>
      </c>
      <c r="X239" s="171">
        <f t="shared" si="49"/>
        <v>0</v>
      </c>
      <c r="Y239" s="171">
        <f t="shared" si="50"/>
        <v>0</v>
      </c>
    </row>
    <row r="240" spans="1:25">
      <c r="A240" s="5" t="str">
        <f t="shared" ca="1" si="39"/>
        <v/>
      </c>
      <c r="B240" s="5" t="str">
        <f t="shared" ca="1" si="40"/>
        <v/>
      </c>
      <c r="C240" s="5" t="str">
        <f t="shared" ca="1" si="41"/>
        <v/>
      </c>
      <c r="D240" s="6" t="str">
        <f ca="1">IF($D239="","",IF(COUNTIF($D$11:D239,"&gt;0")=$G$10,"",IF($D239=0,$D239+1,IF($G239&lt;$H239,$D239+1,0))))</f>
        <v/>
      </c>
      <c r="E240" s="235" t="str">
        <f ca="1">IF(D240="","",INDEX('1.1 AIZ-IVZ'!$B$109:$B$228,MATCH($C240,'1.1 AIZ-IVZ'!$Y$109:$Y$1097,0)))</f>
        <v/>
      </c>
      <c r="F240" s="213" t="str" cm="1">
        <f t="array" aca="1" ref="F240" ca="1">IF(D240="","",IF(D240=0,INDEX('1.1 AIZ-IVZ'!$B$109:$C$1097,MATCH($E240,'1.1 AIZ-IVZ'!$B$109:$B$1097,0),2),INDEX(INDIRECT("'"&amp;E240&amp;"'!$F$12:$F$512"),SMALL(IF((INDIRECT("'"&amp;E240&amp;"'!$J$12:$J$512")="EW")*(INDIRECT("'"&amp;E240&amp;"'!$N$12:$N$512")="IAE"),ROW($1:$500)),'2.5 PZS-EWI'!G240))))</f>
        <v/>
      </c>
      <c r="G240" s="236" t="str">
        <f ca="1">IF($D240="","",IF($D240=0,INDEX('1.1 AIZ-IVZ'!$X$109:$X$1097,MATCH($C240,'1.1 AIZ-IVZ'!$Y$109:$Y$1097,0),1),$D240))</f>
        <v/>
      </c>
      <c r="H240" s="235" t="str">
        <f ca="1">IF($D240="","",IF($D240=0,INDEX('1.1 AIZ-IVZ'!$X$109:$X$1097,MATCH($C240,'1.1 AIZ-IVZ'!$Y$109:$Y$1097,0),1),H239))</f>
        <v/>
      </c>
      <c r="I240" s="158" t="str">
        <f t="shared" ca="1" si="42"/>
        <v/>
      </c>
      <c r="J240" s="158" t="str">
        <f t="shared" ca="1" si="43"/>
        <v/>
      </c>
      <c r="K240" s="158" t="str">
        <f t="shared" ca="1" si="44"/>
        <v/>
      </c>
      <c r="L240" s="254"/>
      <c r="M240" s="254"/>
      <c r="N240" s="255"/>
      <c r="O240" s="256"/>
      <c r="P240" s="256"/>
      <c r="Q240" s="256"/>
      <c r="R240" s="256"/>
      <c r="S240" s="210" t="str">
        <f t="shared" ca="1" si="45"/>
        <v/>
      </c>
      <c r="T240" s="210" t="str">
        <f t="shared" ca="1" si="46"/>
        <v/>
      </c>
      <c r="U240" s="211" t="str">
        <f t="shared" ca="1" si="47"/>
        <v/>
      </c>
      <c r="W240" s="171">
        <f t="shared" si="48"/>
        <v>0</v>
      </c>
      <c r="X240" s="171">
        <f t="shared" si="49"/>
        <v>0</v>
      </c>
      <c r="Y240" s="171">
        <f t="shared" si="50"/>
        <v>0</v>
      </c>
    </row>
    <row r="241" spans="1:25">
      <c r="A241" s="5" t="str">
        <f t="shared" ca="1" si="39"/>
        <v/>
      </c>
      <c r="B241" s="5" t="str">
        <f t="shared" ca="1" si="40"/>
        <v/>
      </c>
      <c r="C241" s="5" t="str">
        <f t="shared" ca="1" si="41"/>
        <v/>
      </c>
      <c r="D241" s="6" t="str">
        <f ca="1">IF($D240="","",IF(COUNTIF($D$11:D240,"&gt;0")=$G$10,"",IF($D240=0,$D240+1,IF($G240&lt;$H240,$D240+1,0))))</f>
        <v/>
      </c>
      <c r="E241" s="235" t="str">
        <f ca="1">IF(D241="","",INDEX('1.1 AIZ-IVZ'!$B$109:$B$228,MATCH($C241,'1.1 AIZ-IVZ'!$Y$109:$Y$1097,0)))</f>
        <v/>
      </c>
      <c r="F241" s="213" t="str" cm="1">
        <f t="array" aca="1" ref="F241" ca="1">IF(D241="","",IF(D241=0,INDEX('1.1 AIZ-IVZ'!$B$109:$C$1097,MATCH($E241,'1.1 AIZ-IVZ'!$B$109:$B$1097,0),2),INDEX(INDIRECT("'"&amp;E241&amp;"'!$F$12:$F$512"),SMALL(IF((INDIRECT("'"&amp;E241&amp;"'!$J$12:$J$512")="EW")*(INDIRECT("'"&amp;E241&amp;"'!$N$12:$N$512")="IAE"),ROW($1:$500)),'2.5 PZS-EWI'!G241))))</f>
        <v/>
      </c>
      <c r="G241" s="236" t="str">
        <f ca="1">IF($D241="","",IF($D241=0,INDEX('1.1 AIZ-IVZ'!$X$109:$X$1097,MATCH($C241,'1.1 AIZ-IVZ'!$Y$109:$Y$1097,0),1),$D241))</f>
        <v/>
      </c>
      <c r="H241" s="235" t="str">
        <f ca="1">IF($D241="","",IF($D241=0,INDEX('1.1 AIZ-IVZ'!$X$109:$X$1097,MATCH($C241,'1.1 AIZ-IVZ'!$Y$109:$Y$1097,0),1),H240))</f>
        <v/>
      </c>
      <c r="I241" s="158" t="str">
        <f t="shared" ca="1" si="42"/>
        <v/>
      </c>
      <c r="J241" s="158" t="str">
        <f t="shared" ca="1" si="43"/>
        <v/>
      </c>
      <c r="K241" s="158" t="str">
        <f t="shared" ca="1" si="44"/>
        <v/>
      </c>
      <c r="L241" s="254"/>
      <c r="M241" s="254"/>
      <c r="N241" s="255"/>
      <c r="O241" s="256"/>
      <c r="P241" s="256"/>
      <c r="Q241" s="256"/>
      <c r="R241" s="256"/>
      <c r="S241" s="210" t="str">
        <f t="shared" ca="1" si="45"/>
        <v/>
      </c>
      <c r="T241" s="210" t="str">
        <f t="shared" ca="1" si="46"/>
        <v/>
      </c>
      <c r="U241" s="211" t="str">
        <f t="shared" ca="1" si="47"/>
        <v/>
      </c>
      <c r="W241" s="171">
        <f t="shared" si="48"/>
        <v>0</v>
      </c>
      <c r="X241" s="171">
        <f t="shared" si="49"/>
        <v>0</v>
      </c>
      <c r="Y241" s="171">
        <f t="shared" si="50"/>
        <v>0</v>
      </c>
    </row>
    <row r="242" spans="1:25">
      <c r="A242" s="5" t="str">
        <f t="shared" ca="1" si="39"/>
        <v/>
      </c>
      <c r="B242" s="5" t="str">
        <f t="shared" ca="1" si="40"/>
        <v/>
      </c>
      <c r="C242" s="5" t="str">
        <f t="shared" ca="1" si="41"/>
        <v/>
      </c>
      <c r="D242" s="6" t="str">
        <f ca="1">IF($D241="","",IF(COUNTIF($D$11:D241,"&gt;0")=$G$10,"",IF($D241=0,$D241+1,IF($G241&lt;$H241,$D241+1,0))))</f>
        <v/>
      </c>
      <c r="E242" s="235" t="str">
        <f ca="1">IF(D242="","",INDEX('1.1 AIZ-IVZ'!$B$109:$B$228,MATCH($C242,'1.1 AIZ-IVZ'!$Y$109:$Y$1097,0)))</f>
        <v/>
      </c>
      <c r="F242" s="213" t="str" cm="1">
        <f t="array" aca="1" ref="F242" ca="1">IF(D242="","",IF(D242=0,INDEX('1.1 AIZ-IVZ'!$B$109:$C$1097,MATCH($E242,'1.1 AIZ-IVZ'!$B$109:$B$1097,0),2),INDEX(INDIRECT("'"&amp;E242&amp;"'!$F$12:$F$512"),SMALL(IF((INDIRECT("'"&amp;E242&amp;"'!$J$12:$J$512")="EW")*(INDIRECT("'"&amp;E242&amp;"'!$N$12:$N$512")="IAE"),ROW($1:$500)),'2.5 PZS-EWI'!G242))))</f>
        <v/>
      </c>
      <c r="G242" s="236" t="str">
        <f ca="1">IF($D242="","",IF($D242=0,INDEX('1.1 AIZ-IVZ'!$X$109:$X$1097,MATCH($C242,'1.1 AIZ-IVZ'!$Y$109:$Y$1097,0),1),$D242))</f>
        <v/>
      </c>
      <c r="H242" s="235" t="str">
        <f ca="1">IF($D242="","",IF($D242=0,INDEX('1.1 AIZ-IVZ'!$X$109:$X$1097,MATCH($C242,'1.1 AIZ-IVZ'!$Y$109:$Y$1097,0),1),H241))</f>
        <v/>
      </c>
      <c r="I242" s="158" t="str">
        <f t="shared" ca="1" si="42"/>
        <v/>
      </c>
      <c r="J242" s="158" t="str">
        <f t="shared" ca="1" si="43"/>
        <v/>
      </c>
      <c r="K242" s="158" t="str">
        <f t="shared" ca="1" si="44"/>
        <v/>
      </c>
      <c r="L242" s="254"/>
      <c r="M242" s="254"/>
      <c r="N242" s="255"/>
      <c r="O242" s="256"/>
      <c r="P242" s="256"/>
      <c r="Q242" s="256"/>
      <c r="R242" s="256"/>
      <c r="S242" s="210" t="str">
        <f t="shared" ca="1" si="45"/>
        <v/>
      </c>
      <c r="T242" s="210" t="str">
        <f t="shared" ca="1" si="46"/>
        <v/>
      </c>
      <c r="U242" s="211" t="str">
        <f t="shared" ca="1" si="47"/>
        <v/>
      </c>
      <c r="W242" s="171">
        <f t="shared" si="48"/>
        <v>0</v>
      </c>
      <c r="X242" s="171">
        <f t="shared" si="49"/>
        <v>0</v>
      </c>
      <c r="Y242" s="171">
        <f t="shared" si="50"/>
        <v>0</v>
      </c>
    </row>
    <row r="243" spans="1:25">
      <c r="A243" s="5" t="str">
        <f t="shared" ca="1" si="39"/>
        <v/>
      </c>
      <c r="B243" s="5" t="str">
        <f t="shared" ca="1" si="40"/>
        <v/>
      </c>
      <c r="C243" s="5" t="str">
        <f t="shared" ca="1" si="41"/>
        <v/>
      </c>
      <c r="D243" s="6" t="str">
        <f ca="1">IF($D242="","",IF(COUNTIF($D$11:D242,"&gt;0")=$G$10,"",IF($D242=0,$D242+1,IF($G242&lt;$H242,$D242+1,0))))</f>
        <v/>
      </c>
      <c r="E243" s="235" t="str">
        <f ca="1">IF(D243="","",INDEX('1.1 AIZ-IVZ'!$B$109:$B$228,MATCH($C243,'1.1 AIZ-IVZ'!$Y$109:$Y$1097,0)))</f>
        <v/>
      </c>
      <c r="F243" s="213" t="str" cm="1">
        <f t="array" aca="1" ref="F243" ca="1">IF(D243="","",IF(D243=0,INDEX('1.1 AIZ-IVZ'!$B$109:$C$1097,MATCH($E243,'1.1 AIZ-IVZ'!$B$109:$B$1097,0),2),INDEX(INDIRECT("'"&amp;E243&amp;"'!$F$12:$F$512"),SMALL(IF((INDIRECT("'"&amp;E243&amp;"'!$J$12:$J$512")="EW")*(INDIRECT("'"&amp;E243&amp;"'!$N$12:$N$512")="IAE"),ROW($1:$500)),'2.5 PZS-EWI'!G243))))</f>
        <v/>
      </c>
      <c r="G243" s="236" t="str">
        <f ca="1">IF($D243="","",IF($D243=0,INDEX('1.1 AIZ-IVZ'!$X$109:$X$1097,MATCH($C243,'1.1 AIZ-IVZ'!$Y$109:$Y$1097,0),1),$D243))</f>
        <v/>
      </c>
      <c r="H243" s="235" t="str">
        <f ca="1">IF($D243="","",IF($D243=0,INDEX('1.1 AIZ-IVZ'!$X$109:$X$1097,MATCH($C243,'1.1 AIZ-IVZ'!$Y$109:$Y$1097,0),1),H242))</f>
        <v/>
      </c>
      <c r="I243" s="158" t="str">
        <f t="shared" ca="1" si="42"/>
        <v/>
      </c>
      <c r="J243" s="158" t="str">
        <f t="shared" ca="1" si="43"/>
        <v/>
      </c>
      <c r="K243" s="158" t="str">
        <f t="shared" ca="1" si="44"/>
        <v/>
      </c>
      <c r="L243" s="254"/>
      <c r="M243" s="254"/>
      <c r="N243" s="255"/>
      <c r="O243" s="256"/>
      <c r="P243" s="256"/>
      <c r="Q243" s="256"/>
      <c r="R243" s="256"/>
      <c r="S243" s="210" t="str">
        <f t="shared" ca="1" si="45"/>
        <v/>
      </c>
      <c r="T243" s="210" t="str">
        <f t="shared" ca="1" si="46"/>
        <v/>
      </c>
      <c r="U243" s="211" t="str">
        <f t="shared" ca="1" si="47"/>
        <v/>
      </c>
      <c r="W243" s="171">
        <f t="shared" si="48"/>
        <v>0</v>
      </c>
      <c r="X243" s="171">
        <f t="shared" si="49"/>
        <v>0</v>
      </c>
      <c r="Y243" s="171">
        <f t="shared" si="50"/>
        <v>0</v>
      </c>
    </row>
    <row r="244" spans="1:25">
      <c r="A244" s="5" t="str">
        <f t="shared" ca="1" si="39"/>
        <v/>
      </c>
      <c r="B244" s="5" t="str">
        <f t="shared" ca="1" si="40"/>
        <v/>
      </c>
      <c r="C244" s="5" t="str">
        <f t="shared" ca="1" si="41"/>
        <v/>
      </c>
      <c r="D244" s="6" t="str">
        <f ca="1">IF($D243="","",IF(COUNTIF($D$11:D243,"&gt;0")=$G$10,"",IF($D243=0,$D243+1,IF($G243&lt;$H243,$D243+1,0))))</f>
        <v/>
      </c>
      <c r="E244" s="235" t="str">
        <f ca="1">IF(D244="","",INDEX('1.1 AIZ-IVZ'!$B$109:$B$228,MATCH($C244,'1.1 AIZ-IVZ'!$Y$109:$Y$1097,0)))</f>
        <v/>
      </c>
      <c r="F244" s="213" t="str" cm="1">
        <f t="array" aca="1" ref="F244" ca="1">IF(D244="","",IF(D244=0,INDEX('1.1 AIZ-IVZ'!$B$109:$C$1097,MATCH($E244,'1.1 AIZ-IVZ'!$B$109:$B$1097,0),2),INDEX(INDIRECT("'"&amp;E244&amp;"'!$F$12:$F$512"),SMALL(IF((INDIRECT("'"&amp;E244&amp;"'!$J$12:$J$512")="EW")*(INDIRECT("'"&amp;E244&amp;"'!$N$12:$N$512")="IAE"),ROW($1:$500)),'2.5 PZS-EWI'!G244))))</f>
        <v/>
      </c>
      <c r="G244" s="236" t="str">
        <f ca="1">IF($D244="","",IF($D244=0,INDEX('1.1 AIZ-IVZ'!$X$109:$X$1097,MATCH($C244,'1.1 AIZ-IVZ'!$Y$109:$Y$1097,0),1),$D244))</f>
        <v/>
      </c>
      <c r="H244" s="235" t="str">
        <f ca="1">IF($D244="","",IF($D244=0,INDEX('1.1 AIZ-IVZ'!$X$109:$X$1097,MATCH($C244,'1.1 AIZ-IVZ'!$Y$109:$Y$1097,0),1),H243))</f>
        <v/>
      </c>
      <c r="I244" s="158" t="str">
        <f t="shared" ca="1" si="42"/>
        <v/>
      </c>
      <c r="J244" s="158" t="str">
        <f t="shared" ca="1" si="43"/>
        <v/>
      </c>
      <c r="K244" s="158" t="str">
        <f t="shared" ca="1" si="44"/>
        <v/>
      </c>
      <c r="L244" s="254"/>
      <c r="M244" s="254"/>
      <c r="N244" s="255"/>
      <c r="O244" s="256"/>
      <c r="P244" s="256"/>
      <c r="Q244" s="256"/>
      <c r="R244" s="256"/>
      <c r="S244" s="210" t="str">
        <f t="shared" ca="1" si="45"/>
        <v/>
      </c>
      <c r="T244" s="210" t="str">
        <f t="shared" ca="1" si="46"/>
        <v/>
      </c>
      <c r="U244" s="211" t="str">
        <f t="shared" ca="1" si="47"/>
        <v/>
      </c>
      <c r="W244" s="171">
        <f t="shared" si="48"/>
        <v>0</v>
      </c>
      <c r="X244" s="171">
        <f t="shared" si="49"/>
        <v>0</v>
      </c>
      <c r="Y244" s="171">
        <f t="shared" si="50"/>
        <v>0</v>
      </c>
    </row>
    <row r="245" spans="1:25">
      <c r="A245" s="5" t="str">
        <f t="shared" ca="1" si="39"/>
        <v/>
      </c>
      <c r="B245" s="5" t="str">
        <f t="shared" ca="1" si="40"/>
        <v/>
      </c>
      <c r="C245" s="5" t="str">
        <f t="shared" ca="1" si="41"/>
        <v/>
      </c>
      <c r="D245" s="6" t="str">
        <f ca="1">IF($D244="","",IF(COUNTIF($D$11:D244,"&gt;0")=$G$10,"",IF($D244=0,$D244+1,IF($G244&lt;$H244,$D244+1,0))))</f>
        <v/>
      </c>
      <c r="E245" s="235" t="str">
        <f ca="1">IF(D245="","",INDEX('1.1 AIZ-IVZ'!$B$109:$B$228,MATCH($C245,'1.1 AIZ-IVZ'!$Y$109:$Y$1097,0)))</f>
        <v/>
      </c>
      <c r="F245" s="213" t="str" cm="1">
        <f t="array" aca="1" ref="F245" ca="1">IF(D245="","",IF(D245=0,INDEX('1.1 AIZ-IVZ'!$B$109:$C$1097,MATCH($E245,'1.1 AIZ-IVZ'!$B$109:$B$1097,0),2),INDEX(INDIRECT("'"&amp;E245&amp;"'!$F$12:$F$512"),SMALL(IF((INDIRECT("'"&amp;E245&amp;"'!$J$12:$J$512")="EW")*(INDIRECT("'"&amp;E245&amp;"'!$N$12:$N$512")="IAE"),ROW($1:$500)),'2.5 PZS-EWI'!G245))))</f>
        <v/>
      </c>
      <c r="G245" s="236" t="str">
        <f ca="1">IF($D245="","",IF($D245=0,INDEX('1.1 AIZ-IVZ'!$X$109:$X$1097,MATCH($C245,'1.1 AIZ-IVZ'!$Y$109:$Y$1097,0),1),$D245))</f>
        <v/>
      </c>
      <c r="H245" s="235" t="str">
        <f ca="1">IF($D245="","",IF($D245=0,INDEX('1.1 AIZ-IVZ'!$X$109:$X$1097,MATCH($C245,'1.1 AIZ-IVZ'!$Y$109:$Y$1097,0),1),H244))</f>
        <v/>
      </c>
      <c r="I245" s="158" t="str">
        <f t="shared" ca="1" si="42"/>
        <v/>
      </c>
      <c r="J245" s="158" t="str">
        <f t="shared" ca="1" si="43"/>
        <v/>
      </c>
      <c r="K245" s="158" t="str">
        <f t="shared" ca="1" si="44"/>
        <v/>
      </c>
      <c r="L245" s="254"/>
      <c r="M245" s="254"/>
      <c r="N245" s="255"/>
      <c r="O245" s="256"/>
      <c r="P245" s="256"/>
      <c r="Q245" s="256"/>
      <c r="R245" s="256"/>
      <c r="S245" s="210" t="str">
        <f t="shared" ca="1" si="45"/>
        <v/>
      </c>
      <c r="T245" s="210" t="str">
        <f t="shared" ca="1" si="46"/>
        <v/>
      </c>
      <c r="U245" s="211" t="str">
        <f t="shared" ca="1" si="47"/>
        <v/>
      </c>
      <c r="W245" s="171">
        <f t="shared" si="48"/>
        <v>0</v>
      </c>
      <c r="X245" s="171">
        <f t="shared" si="49"/>
        <v>0</v>
      </c>
      <c r="Y245" s="171">
        <f t="shared" si="50"/>
        <v>0</v>
      </c>
    </row>
    <row r="246" spans="1:25">
      <c r="A246" s="5" t="str">
        <f t="shared" ca="1" si="39"/>
        <v/>
      </c>
      <c r="B246" s="5" t="str">
        <f t="shared" ca="1" si="40"/>
        <v/>
      </c>
      <c r="C246" s="5" t="str">
        <f t="shared" ca="1" si="41"/>
        <v/>
      </c>
      <c r="D246" s="6" t="str">
        <f ca="1">IF($D245="","",IF(COUNTIF($D$11:D245,"&gt;0")=$G$10,"",IF($D245=0,$D245+1,IF($G245&lt;$H245,$D245+1,0))))</f>
        <v/>
      </c>
      <c r="E246" s="235" t="str">
        <f ca="1">IF(D246="","",INDEX('1.1 AIZ-IVZ'!$B$109:$B$228,MATCH($C246,'1.1 AIZ-IVZ'!$Y$109:$Y$1097,0)))</f>
        <v/>
      </c>
      <c r="F246" s="213" t="str" cm="1">
        <f t="array" aca="1" ref="F246" ca="1">IF(D246="","",IF(D246=0,INDEX('1.1 AIZ-IVZ'!$B$109:$C$1097,MATCH($E246,'1.1 AIZ-IVZ'!$B$109:$B$1097,0),2),INDEX(INDIRECT("'"&amp;E246&amp;"'!$F$12:$F$512"),SMALL(IF((INDIRECT("'"&amp;E246&amp;"'!$J$12:$J$512")="EW")*(INDIRECT("'"&amp;E246&amp;"'!$N$12:$N$512")="IAE"),ROW($1:$500)),'2.5 PZS-EWI'!G246))))</f>
        <v/>
      </c>
      <c r="G246" s="236" t="str">
        <f ca="1">IF($D246="","",IF($D246=0,INDEX('1.1 AIZ-IVZ'!$X$109:$X$1097,MATCH($C246,'1.1 AIZ-IVZ'!$Y$109:$Y$1097,0),1),$D246))</f>
        <v/>
      </c>
      <c r="H246" s="235" t="str">
        <f ca="1">IF($D246="","",IF($D246=0,INDEX('1.1 AIZ-IVZ'!$X$109:$X$1097,MATCH($C246,'1.1 AIZ-IVZ'!$Y$109:$Y$1097,0),1),H245))</f>
        <v/>
      </c>
      <c r="I246" s="158" t="str">
        <f t="shared" ca="1" si="42"/>
        <v/>
      </c>
      <c r="J246" s="158" t="str">
        <f t="shared" ca="1" si="43"/>
        <v/>
      </c>
      <c r="K246" s="158" t="str">
        <f t="shared" ca="1" si="44"/>
        <v/>
      </c>
      <c r="L246" s="254"/>
      <c r="M246" s="254"/>
      <c r="N246" s="255"/>
      <c r="O246" s="256"/>
      <c r="P246" s="256"/>
      <c r="Q246" s="256"/>
      <c r="R246" s="256"/>
      <c r="S246" s="210" t="str">
        <f t="shared" ca="1" si="45"/>
        <v/>
      </c>
      <c r="T246" s="210" t="str">
        <f t="shared" ca="1" si="46"/>
        <v/>
      </c>
      <c r="U246" s="211" t="str">
        <f t="shared" ca="1" si="47"/>
        <v/>
      </c>
      <c r="W246" s="171">
        <f t="shared" si="48"/>
        <v>0</v>
      </c>
      <c r="X246" s="171">
        <f t="shared" si="49"/>
        <v>0</v>
      </c>
      <c r="Y246" s="171">
        <f t="shared" si="50"/>
        <v>0</v>
      </c>
    </row>
    <row r="247" spans="1:25">
      <c r="A247" s="5" t="str">
        <f t="shared" ca="1" si="39"/>
        <v/>
      </c>
      <c r="B247" s="5" t="str">
        <f t="shared" ca="1" si="40"/>
        <v/>
      </c>
      <c r="C247" s="5" t="str">
        <f t="shared" ca="1" si="41"/>
        <v/>
      </c>
      <c r="D247" s="6" t="str">
        <f ca="1">IF($D246="","",IF(COUNTIF($D$11:D246,"&gt;0")=$G$10,"",IF($D246=0,$D246+1,IF($G246&lt;$H246,$D246+1,0))))</f>
        <v/>
      </c>
      <c r="E247" s="235" t="str">
        <f ca="1">IF(D247="","",INDEX('1.1 AIZ-IVZ'!$B$109:$B$228,MATCH($C247,'1.1 AIZ-IVZ'!$Y$109:$Y$1097,0)))</f>
        <v/>
      </c>
      <c r="F247" s="213" t="str" cm="1">
        <f t="array" aca="1" ref="F247" ca="1">IF(D247="","",IF(D247=0,INDEX('1.1 AIZ-IVZ'!$B$109:$C$1097,MATCH($E247,'1.1 AIZ-IVZ'!$B$109:$B$1097,0),2),INDEX(INDIRECT("'"&amp;E247&amp;"'!$F$12:$F$512"),SMALL(IF((INDIRECT("'"&amp;E247&amp;"'!$J$12:$J$512")="EW")*(INDIRECT("'"&amp;E247&amp;"'!$N$12:$N$512")="IAE"),ROW($1:$500)),'2.5 PZS-EWI'!G247))))</f>
        <v/>
      </c>
      <c r="G247" s="236" t="str">
        <f ca="1">IF($D247="","",IF($D247=0,INDEX('1.1 AIZ-IVZ'!$X$109:$X$1097,MATCH($C247,'1.1 AIZ-IVZ'!$Y$109:$Y$1097,0),1),$D247))</f>
        <v/>
      </c>
      <c r="H247" s="235" t="str">
        <f ca="1">IF($D247="","",IF($D247=0,INDEX('1.1 AIZ-IVZ'!$X$109:$X$1097,MATCH($C247,'1.1 AIZ-IVZ'!$Y$109:$Y$1097,0),1),H246))</f>
        <v/>
      </c>
      <c r="I247" s="158" t="str">
        <f t="shared" ca="1" si="42"/>
        <v/>
      </c>
      <c r="J247" s="158" t="str">
        <f t="shared" ca="1" si="43"/>
        <v/>
      </c>
      <c r="K247" s="158" t="str">
        <f t="shared" ca="1" si="44"/>
        <v/>
      </c>
      <c r="L247" s="254"/>
      <c r="M247" s="254"/>
      <c r="N247" s="255"/>
      <c r="O247" s="256"/>
      <c r="P247" s="256"/>
      <c r="Q247" s="256"/>
      <c r="R247" s="256"/>
      <c r="S247" s="210" t="str">
        <f t="shared" ca="1" si="45"/>
        <v/>
      </c>
      <c r="T247" s="210" t="str">
        <f t="shared" ca="1" si="46"/>
        <v/>
      </c>
      <c r="U247" s="211" t="str">
        <f t="shared" ca="1" si="47"/>
        <v/>
      </c>
      <c r="W247" s="171">
        <f t="shared" si="48"/>
        <v>0</v>
      </c>
      <c r="X247" s="171">
        <f t="shared" si="49"/>
        <v>0</v>
      </c>
      <c r="Y247" s="171">
        <f t="shared" si="50"/>
        <v>0</v>
      </c>
    </row>
    <row r="248" spans="1:25">
      <c r="A248" s="5" t="str">
        <f t="shared" ca="1" si="39"/>
        <v/>
      </c>
      <c r="B248" s="5" t="str">
        <f t="shared" ca="1" si="40"/>
        <v/>
      </c>
      <c r="C248" s="5" t="str">
        <f t="shared" ca="1" si="41"/>
        <v/>
      </c>
      <c r="D248" s="6" t="str">
        <f ca="1">IF($D247="","",IF(COUNTIF($D$11:D247,"&gt;0")=$G$10,"",IF($D247=0,$D247+1,IF($G247&lt;$H247,$D247+1,0))))</f>
        <v/>
      </c>
      <c r="E248" s="235" t="str">
        <f ca="1">IF(D248="","",INDEX('1.1 AIZ-IVZ'!$B$109:$B$228,MATCH($C248,'1.1 AIZ-IVZ'!$Y$109:$Y$1097,0)))</f>
        <v/>
      </c>
      <c r="F248" s="213" t="str" cm="1">
        <f t="array" aca="1" ref="F248" ca="1">IF(D248="","",IF(D248=0,INDEX('1.1 AIZ-IVZ'!$B$109:$C$1097,MATCH($E248,'1.1 AIZ-IVZ'!$B$109:$B$1097,0),2),INDEX(INDIRECT("'"&amp;E248&amp;"'!$F$12:$F$512"),SMALL(IF((INDIRECT("'"&amp;E248&amp;"'!$J$12:$J$512")="EW")*(INDIRECT("'"&amp;E248&amp;"'!$N$12:$N$512")="IAE"),ROW($1:$500)),'2.5 PZS-EWI'!G248))))</f>
        <v/>
      </c>
      <c r="G248" s="236" t="str">
        <f ca="1">IF($D248="","",IF($D248=0,INDEX('1.1 AIZ-IVZ'!$X$109:$X$1097,MATCH($C248,'1.1 AIZ-IVZ'!$Y$109:$Y$1097,0),1),$D248))</f>
        <v/>
      </c>
      <c r="H248" s="235" t="str">
        <f ca="1">IF($D248="","",IF($D248=0,INDEX('1.1 AIZ-IVZ'!$X$109:$X$1097,MATCH($C248,'1.1 AIZ-IVZ'!$Y$109:$Y$1097,0),1),H247))</f>
        <v/>
      </c>
      <c r="I248" s="158" t="str">
        <f t="shared" ca="1" si="42"/>
        <v/>
      </c>
      <c r="J248" s="158" t="str">
        <f t="shared" ca="1" si="43"/>
        <v/>
      </c>
      <c r="K248" s="158" t="str">
        <f t="shared" ca="1" si="44"/>
        <v/>
      </c>
      <c r="L248" s="254"/>
      <c r="M248" s="254"/>
      <c r="N248" s="255"/>
      <c r="O248" s="256"/>
      <c r="P248" s="256"/>
      <c r="Q248" s="256"/>
      <c r="R248" s="256"/>
      <c r="S248" s="210" t="str">
        <f t="shared" ca="1" si="45"/>
        <v/>
      </c>
      <c r="T248" s="210" t="str">
        <f t="shared" ca="1" si="46"/>
        <v/>
      </c>
      <c r="U248" s="211" t="str">
        <f t="shared" ca="1" si="47"/>
        <v/>
      </c>
      <c r="W248" s="171">
        <f t="shared" si="48"/>
        <v>0</v>
      </c>
      <c r="X248" s="171">
        <f t="shared" si="49"/>
        <v>0</v>
      </c>
      <c r="Y248" s="171">
        <f t="shared" si="50"/>
        <v>0</v>
      </c>
    </row>
    <row r="249" spans="1:25">
      <c r="A249" s="5" t="str">
        <f t="shared" ca="1" si="39"/>
        <v/>
      </c>
      <c r="B249" s="5" t="str">
        <f t="shared" ca="1" si="40"/>
        <v/>
      </c>
      <c r="C249" s="5" t="str">
        <f t="shared" ca="1" si="41"/>
        <v/>
      </c>
      <c r="D249" s="6" t="str">
        <f ca="1">IF($D248="","",IF(COUNTIF($D$11:D248,"&gt;0")=$G$10,"",IF($D248=0,$D248+1,IF($G248&lt;$H248,$D248+1,0))))</f>
        <v/>
      </c>
      <c r="E249" s="235" t="str">
        <f ca="1">IF(D249="","",INDEX('1.1 AIZ-IVZ'!$B$109:$B$228,MATCH($C249,'1.1 AIZ-IVZ'!$Y$109:$Y$1097,0)))</f>
        <v/>
      </c>
      <c r="F249" s="213" t="str" cm="1">
        <f t="array" aca="1" ref="F249" ca="1">IF(D249="","",IF(D249=0,INDEX('1.1 AIZ-IVZ'!$B$109:$C$1097,MATCH($E249,'1.1 AIZ-IVZ'!$B$109:$B$1097,0),2),INDEX(INDIRECT("'"&amp;E249&amp;"'!$F$12:$F$512"),SMALL(IF((INDIRECT("'"&amp;E249&amp;"'!$J$12:$J$512")="EW")*(INDIRECT("'"&amp;E249&amp;"'!$N$12:$N$512")="IAE"),ROW($1:$500)),'2.5 PZS-EWI'!G249))))</f>
        <v/>
      </c>
      <c r="G249" s="236" t="str">
        <f ca="1">IF($D249="","",IF($D249=0,INDEX('1.1 AIZ-IVZ'!$X$109:$X$1097,MATCH($C249,'1.1 AIZ-IVZ'!$Y$109:$Y$1097,0),1),$D249))</f>
        <v/>
      </c>
      <c r="H249" s="235" t="str">
        <f ca="1">IF($D249="","",IF($D249=0,INDEX('1.1 AIZ-IVZ'!$X$109:$X$1097,MATCH($C249,'1.1 AIZ-IVZ'!$Y$109:$Y$1097,0),1),H248))</f>
        <v/>
      </c>
      <c r="I249" s="158" t="str">
        <f t="shared" ca="1" si="42"/>
        <v/>
      </c>
      <c r="J249" s="158" t="str">
        <f t="shared" ca="1" si="43"/>
        <v/>
      </c>
      <c r="K249" s="158" t="str">
        <f t="shared" ca="1" si="44"/>
        <v/>
      </c>
      <c r="L249" s="254"/>
      <c r="M249" s="254"/>
      <c r="N249" s="255"/>
      <c r="O249" s="256"/>
      <c r="P249" s="256"/>
      <c r="Q249" s="256"/>
      <c r="R249" s="256"/>
      <c r="S249" s="210" t="str">
        <f t="shared" ca="1" si="45"/>
        <v/>
      </c>
      <c r="T249" s="210" t="str">
        <f t="shared" ca="1" si="46"/>
        <v/>
      </c>
      <c r="U249" s="211" t="str">
        <f t="shared" ca="1" si="47"/>
        <v/>
      </c>
      <c r="W249" s="171">
        <f t="shared" si="48"/>
        <v>0</v>
      </c>
      <c r="X249" s="171">
        <f t="shared" si="49"/>
        <v>0</v>
      </c>
      <c r="Y249" s="171">
        <f t="shared" si="50"/>
        <v>0</v>
      </c>
    </row>
    <row r="250" spans="1:25">
      <c r="A250" s="5" t="str">
        <f t="shared" ca="1" si="39"/>
        <v/>
      </c>
      <c r="B250" s="5" t="str">
        <f t="shared" ca="1" si="40"/>
        <v/>
      </c>
      <c r="C250" s="5" t="str">
        <f t="shared" ca="1" si="41"/>
        <v/>
      </c>
      <c r="D250" s="6" t="str">
        <f ca="1">IF($D249="","",IF(COUNTIF($D$11:D249,"&gt;0")=$G$10,"",IF($D249=0,$D249+1,IF($G249&lt;$H249,$D249+1,0))))</f>
        <v/>
      </c>
      <c r="E250" s="235" t="str">
        <f ca="1">IF(D250="","",INDEX('1.1 AIZ-IVZ'!$B$109:$B$228,MATCH($C250,'1.1 AIZ-IVZ'!$Y$109:$Y$1097,0)))</f>
        <v/>
      </c>
      <c r="F250" s="213" t="str" cm="1">
        <f t="array" aca="1" ref="F250" ca="1">IF(D250="","",IF(D250=0,INDEX('1.1 AIZ-IVZ'!$B$109:$C$1097,MATCH($E250,'1.1 AIZ-IVZ'!$B$109:$B$1097,0),2),INDEX(INDIRECT("'"&amp;E250&amp;"'!$F$12:$F$512"),SMALL(IF((INDIRECT("'"&amp;E250&amp;"'!$J$12:$J$512")="EW")*(INDIRECT("'"&amp;E250&amp;"'!$N$12:$N$512")="IAE"),ROW($1:$500)),'2.5 PZS-EWI'!G250))))</f>
        <v/>
      </c>
      <c r="G250" s="236" t="str">
        <f ca="1">IF($D250="","",IF($D250=0,INDEX('1.1 AIZ-IVZ'!$X$109:$X$1097,MATCH($C250,'1.1 AIZ-IVZ'!$Y$109:$Y$1097,0),1),$D250))</f>
        <v/>
      </c>
      <c r="H250" s="235" t="str">
        <f ca="1">IF($D250="","",IF($D250=0,INDEX('1.1 AIZ-IVZ'!$X$109:$X$1097,MATCH($C250,'1.1 AIZ-IVZ'!$Y$109:$Y$1097,0),1),H249))</f>
        <v/>
      </c>
      <c r="I250" s="158" t="str">
        <f t="shared" ca="1" si="42"/>
        <v/>
      </c>
      <c r="J250" s="158" t="str">
        <f t="shared" ca="1" si="43"/>
        <v/>
      </c>
      <c r="K250" s="158" t="str">
        <f t="shared" ca="1" si="44"/>
        <v/>
      </c>
      <c r="L250" s="254"/>
      <c r="M250" s="254"/>
      <c r="N250" s="255"/>
      <c r="O250" s="256"/>
      <c r="P250" s="256"/>
      <c r="Q250" s="256"/>
      <c r="R250" s="256"/>
      <c r="S250" s="210" t="str">
        <f t="shared" ca="1" si="45"/>
        <v/>
      </c>
      <c r="T250" s="210" t="str">
        <f t="shared" ca="1" si="46"/>
        <v/>
      </c>
      <c r="U250" s="211" t="str">
        <f t="shared" ca="1" si="47"/>
        <v/>
      </c>
      <c r="W250" s="171">
        <f t="shared" si="48"/>
        <v>0</v>
      </c>
      <c r="X250" s="171">
        <f t="shared" si="49"/>
        <v>0</v>
      </c>
      <c r="Y250" s="171">
        <f t="shared" si="50"/>
        <v>0</v>
      </c>
    </row>
    <row r="251" spans="1:25">
      <c r="A251" s="5" t="str">
        <f t="shared" ca="1" si="39"/>
        <v/>
      </c>
      <c r="B251" s="5" t="str">
        <f t="shared" ca="1" si="40"/>
        <v/>
      </c>
      <c r="C251" s="5" t="str">
        <f t="shared" ca="1" si="41"/>
        <v/>
      </c>
      <c r="D251" s="6" t="str">
        <f ca="1">IF($D250="","",IF(COUNTIF($D$11:D250,"&gt;0")=$G$10,"",IF($D250=0,$D250+1,IF($G250&lt;$H250,$D250+1,0))))</f>
        <v/>
      </c>
      <c r="E251" s="235" t="str">
        <f ca="1">IF(D251="","",INDEX('1.1 AIZ-IVZ'!$B$109:$B$228,MATCH($C251,'1.1 AIZ-IVZ'!$Y$109:$Y$1097,0)))</f>
        <v/>
      </c>
      <c r="F251" s="213" t="str" cm="1">
        <f t="array" aca="1" ref="F251" ca="1">IF(D251="","",IF(D251=0,INDEX('1.1 AIZ-IVZ'!$B$109:$C$1097,MATCH($E251,'1.1 AIZ-IVZ'!$B$109:$B$1097,0),2),INDEX(INDIRECT("'"&amp;E251&amp;"'!$F$12:$F$512"),SMALL(IF((INDIRECT("'"&amp;E251&amp;"'!$J$12:$J$512")="EW")*(INDIRECT("'"&amp;E251&amp;"'!$N$12:$N$512")="IAE"),ROW($1:$500)),'2.5 PZS-EWI'!G251))))</f>
        <v/>
      </c>
      <c r="G251" s="236" t="str">
        <f ca="1">IF($D251="","",IF($D251=0,INDEX('1.1 AIZ-IVZ'!$X$109:$X$1097,MATCH($C251,'1.1 AIZ-IVZ'!$Y$109:$Y$1097,0),1),$D251))</f>
        <v/>
      </c>
      <c r="H251" s="235" t="str">
        <f ca="1">IF($D251="","",IF($D251=0,INDEX('1.1 AIZ-IVZ'!$X$109:$X$1097,MATCH($C251,'1.1 AIZ-IVZ'!$Y$109:$Y$1097,0),1),H250))</f>
        <v/>
      </c>
      <c r="I251" s="158" t="str">
        <f t="shared" ca="1" si="42"/>
        <v/>
      </c>
      <c r="J251" s="158" t="str">
        <f t="shared" ca="1" si="43"/>
        <v/>
      </c>
      <c r="K251" s="158" t="str">
        <f t="shared" ca="1" si="44"/>
        <v/>
      </c>
      <c r="L251" s="254"/>
      <c r="M251" s="254"/>
      <c r="N251" s="255"/>
      <c r="O251" s="256"/>
      <c r="P251" s="256"/>
      <c r="Q251" s="256"/>
      <c r="R251" s="256"/>
      <c r="S251" s="210" t="str">
        <f t="shared" ca="1" si="45"/>
        <v/>
      </c>
      <c r="T251" s="210" t="str">
        <f t="shared" ca="1" si="46"/>
        <v/>
      </c>
      <c r="U251" s="211" t="str">
        <f t="shared" ca="1" si="47"/>
        <v/>
      </c>
      <c r="W251" s="171">
        <f t="shared" si="48"/>
        <v>0</v>
      </c>
      <c r="X251" s="171">
        <f t="shared" si="49"/>
        <v>0</v>
      </c>
      <c r="Y251" s="171">
        <f t="shared" si="50"/>
        <v>0</v>
      </c>
    </row>
    <row r="252" spans="1:25">
      <c r="A252" s="5" t="str">
        <f t="shared" ca="1" si="39"/>
        <v/>
      </c>
      <c r="B252" s="5" t="str">
        <f t="shared" ca="1" si="40"/>
        <v/>
      </c>
      <c r="C252" s="5" t="str">
        <f t="shared" ca="1" si="41"/>
        <v/>
      </c>
      <c r="D252" s="6" t="str">
        <f ca="1">IF($D251="","",IF(COUNTIF($D$11:D251,"&gt;0")=$G$10,"",IF($D251=0,$D251+1,IF($G251&lt;$H251,$D251+1,0))))</f>
        <v/>
      </c>
      <c r="E252" s="235" t="str">
        <f ca="1">IF(D252="","",INDEX('1.1 AIZ-IVZ'!$B$109:$B$228,MATCH($C252,'1.1 AIZ-IVZ'!$Y$109:$Y$1097,0)))</f>
        <v/>
      </c>
      <c r="F252" s="213" t="str" cm="1">
        <f t="array" aca="1" ref="F252" ca="1">IF(D252="","",IF(D252=0,INDEX('1.1 AIZ-IVZ'!$B$109:$C$1097,MATCH($E252,'1.1 AIZ-IVZ'!$B$109:$B$1097,0),2),INDEX(INDIRECT("'"&amp;E252&amp;"'!$F$12:$F$512"),SMALL(IF((INDIRECT("'"&amp;E252&amp;"'!$J$12:$J$512")="EW")*(INDIRECT("'"&amp;E252&amp;"'!$N$12:$N$512")="IAE"),ROW($1:$500)),'2.5 PZS-EWI'!G252))))</f>
        <v/>
      </c>
      <c r="G252" s="236" t="str">
        <f ca="1">IF($D252="","",IF($D252=0,INDEX('1.1 AIZ-IVZ'!$X$109:$X$1097,MATCH($C252,'1.1 AIZ-IVZ'!$Y$109:$Y$1097,0),1),$D252))</f>
        <v/>
      </c>
      <c r="H252" s="235" t="str">
        <f ca="1">IF($D252="","",IF($D252=0,INDEX('1.1 AIZ-IVZ'!$X$109:$X$1097,MATCH($C252,'1.1 AIZ-IVZ'!$Y$109:$Y$1097,0),1),H251))</f>
        <v/>
      </c>
      <c r="I252" s="158" t="str">
        <f t="shared" ca="1" si="42"/>
        <v/>
      </c>
      <c r="J252" s="158" t="str">
        <f t="shared" ca="1" si="43"/>
        <v/>
      </c>
      <c r="K252" s="158" t="str">
        <f t="shared" ca="1" si="44"/>
        <v/>
      </c>
      <c r="L252" s="254"/>
      <c r="M252" s="254"/>
      <c r="N252" s="255"/>
      <c r="O252" s="256"/>
      <c r="P252" s="256"/>
      <c r="Q252" s="256"/>
      <c r="R252" s="256"/>
      <c r="S252" s="210" t="str">
        <f t="shared" ca="1" si="45"/>
        <v/>
      </c>
      <c r="T252" s="210" t="str">
        <f t="shared" ca="1" si="46"/>
        <v/>
      </c>
      <c r="U252" s="211" t="str">
        <f t="shared" ca="1" si="47"/>
        <v/>
      </c>
      <c r="W252" s="171">
        <f t="shared" si="48"/>
        <v>0</v>
      </c>
      <c r="X252" s="171">
        <f t="shared" si="49"/>
        <v>0</v>
      </c>
      <c r="Y252" s="171">
        <f t="shared" si="50"/>
        <v>0</v>
      </c>
    </row>
    <row r="253" spans="1:25">
      <c r="A253" s="5" t="str">
        <f t="shared" ca="1" si="39"/>
        <v/>
      </c>
      <c r="B253" s="5" t="str">
        <f t="shared" ca="1" si="40"/>
        <v/>
      </c>
      <c r="C253" s="5" t="str">
        <f t="shared" ca="1" si="41"/>
        <v/>
      </c>
      <c r="D253" s="6" t="str">
        <f ca="1">IF($D252="","",IF(COUNTIF($D$11:D252,"&gt;0")=$G$10,"",IF($D252=0,$D252+1,IF($G252&lt;$H252,$D252+1,0))))</f>
        <v/>
      </c>
      <c r="E253" s="235" t="str">
        <f ca="1">IF(D253="","",INDEX('1.1 AIZ-IVZ'!$B$109:$B$228,MATCH($C253,'1.1 AIZ-IVZ'!$Y$109:$Y$1097,0)))</f>
        <v/>
      </c>
      <c r="F253" s="213" t="str" cm="1">
        <f t="array" aca="1" ref="F253" ca="1">IF(D253="","",IF(D253=0,INDEX('1.1 AIZ-IVZ'!$B$109:$C$1097,MATCH($E253,'1.1 AIZ-IVZ'!$B$109:$B$1097,0),2),INDEX(INDIRECT("'"&amp;E253&amp;"'!$F$12:$F$512"),SMALL(IF((INDIRECT("'"&amp;E253&amp;"'!$J$12:$J$512")="EW")*(INDIRECT("'"&amp;E253&amp;"'!$N$12:$N$512")="IAE"),ROW($1:$500)),'2.5 PZS-EWI'!G253))))</f>
        <v/>
      </c>
      <c r="G253" s="236" t="str">
        <f ca="1">IF($D253="","",IF($D253=0,INDEX('1.1 AIZ-IVZ'!$X$109:$X$1097,MATCH($C253,'1.1 AIZ-IVZ'!$Y$109:$Y$1097,0),1),$D253))</f>
        <v/>
      </c>
      <c r="H253" s="235" t="str">
        <f ca="1">IF($D253="","",IF($D253=0,INDEX('1.1 AIZ-IVZ'!$X$109:$X$1097,MATCH($C253,'1.1 AIZ-IVZ'!$Y$109:$Y$1097,0),1),H252))</f>
        <v/>
      </c>
      <c r="I253" s="158" t="str">
        <f t="shared" ca="1" si="42"/>
        <v/>
      </c>
      <c r="J253" s="158" t="str">
        <f t="shared" ca="1" si="43"/>
        <v/>
      </c>
      <c r="K253" s="158" t="str">
        <f t="shared" ca="1" si="44"/>
        <v/>
      </c>
      <c r="L253" s="254"/>
      <c r="M253" s="254"/>
      <c r="N253" s="255"/>
      <c r="O253" s="256"/>
      <c r="P253" s="256"/>
      <c r="Q253" s="256"/>
      <c r="R253" s="256"/>
      <c r="S253" s="210" t="str">
        <f t="shared" ca="1" si="45"/>
        <v/>
      </c>
      <c r="T253" s="210" t="str">
        <f t="shared" ca="1" si="46"/>
        <v/>
      </c>
      <c r="U253" s="211" t="str">
        <f t="shared" ca="1" si="47"/>
        <v/>
      </c>
      <c r="W253" s="171">
        <f t="shared" si="48"/>
        <v>0</v>
      </c>
      <c r="X253" s="171">
        <f t="shared" si="49"/>
        <v>0</v>
      </c>
      <c r="Y253" s="171">
        <f t="shared" si="50"/>
        <v>0</v>
      </c>
    </row>
    <row r="254" spans="1:25">
      <c r="A254" s="5" t="str">
        <f t="shared" ca="1" si="39"/>
        <v/>
      </c>
      <c r="B254" s="5" t="str">
        <f t="shared" ca="1" si="40"/>
        <v/>
      </c>
      <c r="C254" s="5" t="str">
        <f t="shared" ca="1" si="41"/>
        <v/>
      </c>
      <c r="D254" s="6" t="str">
        <f ca="1">IF($D253="","",IF(COUNTIF($D$11:D253,"&gt;0")=$G$10,"",IF($D253=0,$D253+1,IF($G253&lt;$H253,$D253+1,0))))</f>
        <v/>
      </c>
      <c r="E254" s="235" t="str">
        <f ca="1">IF(D254="","",INDEX('1.1 AIZ-IVZ'!$B$109:$B$228,MATCH($C254,'1.1 AIZ-IVZ'!$Y$109:$Y$1097,0)))</f>
        <v/>
      </c>
      <c r="F254" s="213" t="str" cm="1">
        <f t="array" aca="1" ref="F254" ca="1">IF(D254="","",IF(D254=0,INDEX('1.1 AIZ-IVZ'!$B$109:$C$1097,MATCH($E254,'1.1 AIZ-IVZ'!$B$109:$B$1097,0),2),INDEX(INDIRECT("'"&amp;E254&amp;"'!$F$12:$F$512"),SMALL(IF((INDIRECT("'"&amp;E254&amp;"'!$J$12:$J$512")="EW")*(INDIRECT("'"&amp;E254&amp;"'!$N$12:$N$512")="IAE"),ROW($1:$500)),'2.5 PZS-EWI'!G254))))</f>
        <v/>
      </c>
      <c r="G254" s="236" t="str">
        <f ca="1">IF($D254="","",IF($D254=0,INDEX('1.1 AIZ-IVZ'!$X$109:$X$1097,MATCH($C254,'1.1 AIZ-IVZ'!$Y$109:$Y$1097,0),1),$D254))</f>
        <v/>
      </c>
      <c r="H254" s="235" t="str">
        <f ca="1">IF($D254="","",IF($D254=0,INDEX('1.1 AIZ-IVZ'!$X$109:$X$1097,MATCH($C254,'1.1 AIZ-IVZ'!$Y$109:$Y$1097,0),1),H253))</f>
        <v/>
      </c>
      <c r="I254" s="158" t="str">
        <f t="shared" ca="1" si="42"/>
        <v/>
      </c>
      <c r="J254" s="158" t="str">
        <f t="shared" ca="1" si="43"/>
        <v/>
      </c>
      <c r="K254" s="158" t="str">
        <f t="shared" ca="1" si="44"/>
        <v/>
      </c>
      <c r="L254" s="254"/>
      <c r="M254" s="254"/>
      <c r="N254" s="255"/>
      <c r="O254" s="256"/>
      <c r="P254" s="256"/>
      <c r="Q254" s="256"/>
      <c r="R254" s="256"/>
      <c r="S254" s="210" t="str">
        <f t="shared" ca="1" si="45"/>
        <v/>
      </c>
      <c r="T254" s="210" t="str">
        <f t="shared" ca="1" si="46"/>
        <v/>
      </c>
      <c r="U254" s="211" t="str">
        <f t="shared" ca="1" si="47"/>
        <v/>
      </c>
      <c r="W254" s="171">
        <f t="shared" si="48"/>
        <v>0</v>
      </c>
      <c r="X254" s="171">
        <f t="shared" si="49"/>
        <v>0</v>
      </c>
      <c r="Y254" s="171">
        <f t="shared" si="50"/>
        <v>0</v>
      </c>
    </row>
    <row r="255" spans="1:25">
      <c r="A255" s="5" t="str">
        <f t="shared" ca="1" si="39"/>
        <v/>
      </c>
      <c r="B255" s="5" t="str">
        <f t="shared" ca="1" si="40"/>
        <v/>
      </c>
      <c r="C255" s="5" t="str">
        <f t="shared" ca="1" si="41"/>
        <v/>
      </c>
      <c r="D255" s="6" t="str">
        <f ca="1">IF($D254="","",IF(COUNTIF($D$11:D254,"&gt;0")=$G$10,"",IF($D254=0,$D254+1,IF($G254&lt;$H254,$D254+1,0))))</f>
        <v/>
      </c>
      <c r="E255" s="235" t="str">
        <f ca="1">IF(D255="","",INDEX('1.1 AIZ-IVZ'!$B$109:$B$228,MATCH($C255,'1.1 AIZ-IVZ'!$Y$109:$Y$1097,0)))</f>
        <v/>
      </c>
      <c r="F255" s="213" t="str" cm="1">
        <f t="array" aca="1" ref="F255" ca="1">IF(D255="","",IF(D255=0,INDEX('1.1 AIZ-IVZ'!$B$109:$C$1097,MATCH($E255,'1.1 AIZ-IVZ'!$B$109:$B$1097,0),2),INDEX(INDIRECT("'"&amp;E255&amp;"'!$F$12:$F$512"),SMALL(IF((INDIRECT("'"&amp;E255&amp;"'!$J$12:$J$512")="EW")*(INDIRECT("'"&amp;E255&amp;"'!$N$12:$N$512")="IAE"),ROW($1:$500)),'2.5 PZS-EWI'!G255))))</f>
        <v/>
      </c>
      <c r="G255" s="236" t="str">
        <f ca="1">IF($D255="","",IF($D255=0,INDEX('1.1 AIZ-IVZ'!$X$109:$X$1097,MATCH($C255,'1.1 AIZ-IVZ'!$Y$109:$Y$1097,0),1),$D255))</f>
        <v/>
      </c>
      <c r="H255" s="235" t="str">
        <f ca="1">IF($D255="","",IF($D255=0,INDEX('1.1 AIZ-IVZ'!$X$109:$X$1097,MATCH($C255,'1.1 AIZ-IVZ'!$Y$109:$Y$1097,0),1),H254))</f>
        <v/>
      </c>
      <c r="I255" s="158" t="str">
        <f t="shared" ca="1" si="42"/>
        <v/>
      </c>
      <c r="J255" s="158" t="str">
        <f t="shared" ca="1" si="43"/>
        <v/>
      </c>
      <c r="K255" s="158" t="str">
        <f t="shared" ca="1" si="44"/>
        <v/>
      </c>
      <c r="L255" s="254"/>
      <c r="M255" s="254"/>
      <c r="N255" s="255"/>
      <c r="O255" s="256"/>
      <c r="P255" s="256"/>
      <c r="Q255" s="256"/>
      <c r="R255" s="256"/>
      <c r="S255" s="210" t="str">
        <f t="shared" ca="1" si="45"/>
        <v/>
      </c>
      <c r="T255" s="210" t="str">
        <f t="shared" ca="1" si="46"/>
        <v/>
      </c>
      <c r="U255" s="211" t="str">
        <f t="shared" ca="1" si="47"/>
        <v/>
      </c>
      <c r="W255" s="171">
        <f t="shared" si="48"/>
        <v>0</v>
      </c>
      <c r="X255" s="171">
        <f t="shared" si="49"/>
        <v>0</v>
      </c>
      <c r="Y255" s="171">
        <f t="shared" si="50"/>
        <v>0</v>
      </c>
    </row>
    <row r="256" spans="1:25">
      <c r="A256" s="5" t="str">
        <f t="shared" ca="1" si="39"/>
        <v/>
      </c>
      <c r="B256" s="5" t="str">
        <f t="shared" ca="1" si="40"/>
        <v/>
      </c>
      <c r="C256" s="5" t="str">
        <f t="shared" ca="1" si="41"/>
        <v/>
      </c>
      <c r="D256" s="6" t="str">
        <f ca="1">IF($D255="","",IF(COUNTIF($D$11:D255,"&gt;0")=$G$10,"",IF($D255=0,$D255+1,IF($G255&lt;$H255,$D255+1,0))))</f>
        <v/>
      </c>
      <c r="E256" s="235" t="str">
        <f ca="1">IF(D256="","",INDEX('1.1 AIZ-IVZ'!$B$109:$B$228,MATCH($C256,'1.1 AIZ-IVZ'!$Y$109:$Y$1097,0)))</f>
        <v/>
      </c>
      <c r="F256" s="213" t="str" cm="1">
        <f t="array" aca="1" ref="F256" ca="1">IF(D256="","",IF(D256=0,INDEX('1.1 AIZ-IVZ'!$B$109:$C$1097,MATCH($E256,'1.1 AIZ-IVZ'!$B$109:$B$1097,0),2),INDEX(INDIRECT("'"&amp;E256&amp;"'!$F$12:$F$512"),SMALL(IF((INDIRECT("'"&amp;E256&amp;"'!$J$12:$J$512")="EW")*(INDIRECT("'"&amp;E256&amp;"'!$N$12:$N$512")="IAE"),ROW($1:$500)),'2.5 PZS-EWI'!G256))))</f>
        <v/>
      </c>
      <c r="G256" s="236" t="str">
        <f ca="1">IF($D256="","",IF($D256=0,INDEX('1.1 AIZ-IVZ'!$X$109:$X$1097,MATCH($C256,'1.1 AIZ-IVZ'!$Y$109:$Y$1097,0),1),$D256))</f>
        <v/>
      </c>
      <c r="H256" s="235" t="str">
        <f ca="1">IF($D256="","",IF($D256=0,INDEX('1.1 AIZ-IVZ'!$X$109:$X$1097,MATCH($C256,'1.1 AIZ-IVZ'!$Y$109:$Y$1097,0),1),H255))</f>
        <v/>
      </c>
      <c r="I256" s="158" t="str">
        <f t="shared" ca="1" si="42"/>
        <v/>
      </c>
      <c r="J256" s="158" t="str">
        <f t="shared" ca="1" si="43"/>
        <v/>
      </c>
      <c r="K256" s="158" t="str">
        <f t="shared" ca="1" si="44"/>
        <v/>
      </c>
      <c r="L256" s="254"/>
      <c r="M256" s="254"/>
      <c r="N256" s="255"/>
      <c r="O256" s="256"/>
      <c r="P256" s="256"/>
      <c r="Q256" s="256"/>
      <c r="R256" s="256"/>
      <c r="S256" s="210" t="str">
        <f t="shared" ca="1" si="45"/>
        <v/>
      </c>
      <c r="T256" s="210" t="str">
        <f t="shared" ca="1" si="46"/>
        <v/>
      </c>
      <c r="U256" s="211" t="str">
        <f t="shared" ca="1" si="47"/>
        <v/>
      </c>
      <c r="W256" s="171">
        <f t="shared" si="48"/>
        <v>0</v>
      </c>
      <c r="X256" s="171">
        <f t="shared" si="49"/>
        <v>0</v>
      </c>
      <c r="Y256" s="171">
        <f t="shared" si="50"/>
        <v>0</v>
      </c>
    </row>
    <row r="257" spans="1:25">
      <c r="A257" s="5" t="str">
        <f t="shared" ca="1" si="39"/>
        <v/>
      </c>
      <c r="B257" s="5" t="str">
        <f t="shared" ca="1" si="40"/>
        <v/>
      </c>
      <c r="C257" s="5" t="str">
        <f t="shared" ca="1" si="41"/>
        <v/>
      </c>
      <c r="D257" s="6" t="str">
        <f ca="1">IF($D256="","",IF(COUNTIF($D$11:D256,"&gt;0")=$G$10,"",IF($D256=0,$D256+1,IF($G256&lt;$H256,$D256+1,0))))</f>
        <v/>
      </c>
      <c r="E257" s="235" t="str">
        <f ca="1">IF(D257="","",INDEX('1.1 AIZ-IVZ'!$B$109:$B$228,MATCH($C257,'1.1 AIZ-IVZ'!$Y$109:$Y$1097,0)))</f>
        <v/>
      </c>
      <c r="F257" s="213" t="str" cm="1">
        <f t="array" aca="1" ref="F257" ca="1">IF(D257="","",IF(D257=0,INDEX('1.1 AIZ-IVZ'!$B$109:$C$1097,MATCH($E257,'1.1 AIZ-IVZ'!$B$109:$B$1097,0),2),INDEX(INDIRECT("'"&amp;E257&amp;"'!$F$12:$F$512"),SMALL(IF((INDIRECT("'"&amp;E257&amp;"'!$J$12:$J$512")="EW")*(INDIRECT("'"&amp;E257&amp;"'!$N$12:$N$512")="IAE"),ROW($1:$500)),'2.5 PZS-EWI'!G257))))</f>
        <v/>
      </c>
      <c r="G257" s="236" t="str">
        <f ca="1">IF($D257="","",IF($D257=0,INDEX('1.1 AIZ-IVZ'!$X$109:$X$1097,MATCH($C257,'1.1 AIZ-IVZ'!$Y$109:$Y$1097,0),1),$D257))</f>
        <v/>
      </c>
      <c r="H257" s="235" t="str">
        <f ca="1">IF($D257="","",IF($D257=0,INDEX('1.1 AIZ-IVZ'!$X$109:$X$1097,MATCH($C257,'1.1 AIZ-IVZ'!$Y$109:$Y$1097,0),1),H256))</f>
        <v/>
      </c>
      <c r="I257" s="158" t="str">
        <f t="shared" ca="1" si="42"/>
        <v/>
      </c>
      <c r="J257" s="158" t="str">
        <f t="shared" ca="1" si="43"/>
        <v/>
      </c>
      <c r="K257" s="158" t="str">
        <f t="shared" ca="1" si="44"/>
        <v/>
      </c>
      <c r="L257" s="254"/>
      <c r="M257" s="254"/>
      <c r="N257" s="255"/>
      <c r="O257" s="256"/>
      <c r="P257" s="256"/>
      <c r="Q257" s="256"/>
      <c r="R257" s="256"/>
      <c r="S257" s="210" t="str">
        <f t="shared" ca="1" si="45"/>
        <v/>
      </c>
      <c r="T257" s="210" t="str">
        <f t="shared" ca="1" si="46"/>
        <v/>
      </c>
      <c r="U257" s="211" t="str">
        <f t="shared" ca="1" si="47"/>
        <v/>
      </c>
      <c r="W257" s="171">
        <f t="shared" si="48"/>
        <v>0</v>
      </c>
      <c r="X257" s="171">
        <f t="shared" si="49"/>
        <v>0</v>
      </c>
      <c r="Y257" s="171">
        <f t="shared" si="50"/>
        <v>0</v>
      </c>
    </row>
    <row r="258" spans="1:25">
      <c r="A258" s="5" t="str">
        <f t="shared" ca="1" si="39"/>
        <v/>
      </c>
      <c r="B258" s="5" t="str">
        <f t="shared" ca="1" si="40"/>
        <v/>
      </c>
      <c r="C258" s="5" t="str">
        <f t="shared" ca="1" si="41"/>
        <v/>
      </c>
      <c r="D258" s="6" t="str">
        <f ca="1">IF($D257="","",IF(COUNTIF($D$11:D257,"&gt;0")=$G$10,"",IF($D257=0,$D257+1,IF($G257&lt;$H257,$D257+1,0))))</f>
        <v/>
      </c>
      <c r="E258" s="235" t="str">
        <f ca="1">IF(D258="","",INDEX('1.1 AIZ-IVZ'!$B$109:$B$228,MATCH($C258,'1.1 AIZ-IVZ'!$Y$109:$Y$1097,0)))</f>
        <v/>
      </c>
      <c r="F258" s="213" t="str" cm="1">
        <f t="array" aca="1" ref="F258" ca="1">IF(D258="","",IF(D258=0,INDEX('1.1 AIZ-IVZ'!$B$109:$C$1097,MATCH($E258,'1.1 AIZ-IVZ'!$B$109:$B$1097,0),2),INDEX(INDIRECT("'"&amp;E258&amp;"'!$F$12:$F$512"),SMALL(IF((INDIRECT("'"&amp;E258&amp;"'!$J$12:$J$512")="EW")*(INDIRECT("'"&amp;E258&amp;"'!$N$12:$N$512")="IAE"),ROW($1:$500)),'2.5 PZS-EWI'!G258))))</f>
        <v/>
      </c>
      <c r="G258" s="236" t="str">
        <f ca="1">IF($D258="","",IF($D258=0,INDEX('1.1 AIZ-IVZ'!$X$109:$X$1097,MATCH($C258,'1.1 AIZ-IVZ'!$Y$109:$Y$1097,0),1),$D258))</f>
        <v/>
      </c>
      <c r="H258" s="235" t="str">
        <f ca="1">IF($D258="","",IF($D258=0,INDEX('1.1 AIZ-IVZ'!$X$109:$X$1097,MATCH($C258,'1.1 AIZ-IVZ'!$Y$109:$Y$1097,0),1),H257))</f>
        <v/>
      </c>
      <c r="I258" s="158" t="str">
        <f t="shared" ca="1" si="42"/>
        <v/>
      </c>
      <c r="J258" s="158" t="str">
        <f t="shared" ca="1" si="43"/>
        <v/>
      </c>
      <c r="K258" s="158" t="str">
        <f t="shared" ca="1" si="44"/>
        <v/>
      </c>
      <c r="L258" s="254"/>
      <c r="M258" s="254"/>
      <c r="N258" s="255"/>
      <c r="O258" s="256"/>
      <c r="P258" s="256"/>
      <c r="Q258" s="256"/>
      <c r="R258" s="256"/>
      <c r="S258" s="210" t="str">
        <f t="shared" ca="1" si="45"/>
        <v/>
      </c>
      <c r="T258" s="210" t="str">
        <f t="shared" ca="1" si="46"/>
        <v/>
      </c>
      <c r="U258" s="211" t="str">
        <f t="shared" ca="1" si="47"/>
        <v/>
      </c>
      <c r="W258" s="171">
        <f t="shared" si="48"/>
        <v>0</v>
      </c>
      <c r="X258" s="171">
        <f t="shared" si="49"/>
        <v>0</v>
      </c>
      <c r="Y258" s="171">
        <f t="shared" si="50"/>
        <v>0</v>
      </c>
    </row>
    <row r="259" spans="1:25">
      <c r="A259" s="5" t="str">
        <f t="shared" ca="1" si="39"/>
        <v/>
      </c>
      <c r="B259" s="5" t="str">
        <f t="shared" ca="1" si="40"/>
        <v/>
      </c>
      <c r="C259" s="5" t="str">
        <f t="shared" ca="1" si="41"/>
        <v/>
      </c>
      <c r="D259" s="6" t="str">
        <f ca="1">IF($D258="","",IF(COUNTIF($D$11:D258,"&gt;0")=$G$10,"",IF($D258=0,$D258+1,IF($G258&lt;$H258,$D258+1,0))))</f>
        <v/>
      </c>
      <c r="E259" s="235" t="str">
        <f ca="1">IF(D259="","",INDEX('1.1 AIZ-IVZ'!$B$109:$B$228,MATCH($C259,'1.1 AIZ-IVZ'!$Y$109:$Y$1097,0)))</f>
        <v/>
      </c>
      <c r="F259" s="213" t="str" cm="1">
        <f t="array" aca="1" ref="F259" ca="1">IF(D259="","",IF(D259=0,INDEX('1.1 AIZ-IVZ'!$B$109:$C$1097,MATCH($E259,'1.1 AIZ-IVZ'!$B$109:$B$1097,0),2),INDEX(INDIRECT("'"&amp;E259&amp;"'!$F$12:$F$512"),SMALL(IF((INDIRECT("'"&amp;E259&amp;"'!$J$12:$J$512")="EW")*(INDIRECT("'"&amp;E259&amp;"'!$N$12:$N$512")="IAE"),ROW($1:$500)),'2.5 PZS-EWI'!G259))))</f>
        <v/>
      </c>
      <c r="G259" s="236" t="str">
        <f ca="1">IF($D259="","",IF($D259=0,INDEX('1.1 AIZ-IVZ'!$X$109:$X$1097,MATCH($C259,'1.1 AIZ-IVZ'!$Y$109:$Y$1097,0),1),$D259))</f>
        <v/>
      </c>
      <c r="H259" s="235" t="str">
        <f ca="1">IF($D259="","",IF($D259=0,INDEX('1.1 AIZ-IVZ'!$X$109:$X$1097,MATCH($C259,'1.1 AIZ-IVZ'!$Y$109:$Y$1097,0),1),H258))</f>
        <v/>
      </c>
      <c r="I259" s="158" t="str">
        <f t="shared" ca="1" si="42"/>
        <v/>
      </c>
      <c r="J259" s="158" t="str">
        <f t="shared" ca="1" si="43"/>
        <v/>
      </c>
      <c r="K259" s="158" t="str">
        <f t="shared" ca="1" si="44"/>
        <v/>
      </c>
      <c r="L259" s="254"/>
      <c r="M259" s="254"/>
      <c r="N259" s="255"/>
      <c r="O259" s="256"/>
      <c r="P259" s="256"/>
      <c r="Q259" s="256"/>
      <c r="R259" s="256"/>
      <c r="S259" s="210" t="str">
        <f t="shared" ca="1" si="45"/>
        <v/>
      </c>
      <c r="T259" s="210" t="str">
        <f t="shared" ca="1" si="46"/>
        <v/>
      </c>
      <c r="U259" s="211" t="str">
        <f t="shared" ca="1" si="47"/>
        <v/>
      </c>
      <c r="W259" s="171">
        <f t="shared" si="48"/>
        <v>0</v>
      </c>
      <c r="X259" s="171">
        <f t="shared" si="49"/>
        <v>0</v>
      </c>
      <c r="Y259" s="171">
        <f t="shared" si="50"/>
        <v>0</v>
      </c>
    </row>
    <row r="260" spans="1:25">
      <c r="A260" s="5" t="str">
        <f t="shared" ca="1" si="39"/>
        <v/>
      </c>
      <c r="B260" s="5" t="str">
        <f t="shared" ca="1" si="40"/>
        <v/>
      </c>
      <c r="C260" s="5" t="str">
        <f t="shared" ca="1" si="41"/>
        <v/>
      </c>
      <c r="D260" s="6" t="str">
        <f ca="1">IF($D259="","",IF(COUNTIF($D$11:D259,"&gt;0")=$G$10,"",IF($D259=0,$D259+1,IF($G259&lt;$H259,$D259+1,0))))</f>
        <v/>
      </c>
      <c r="E260" s="235" t="str">
        <f ca="1">IF(D260="","",INDEX('1.1 AIZ-IVZ'!$B$109:$B$228,MATCH($C260,'1.1 AIZ-IVZ'!$Y$109:$Y$1097,0)))</f>
        <v/>
      </c>
      <c r="F260" s="213" t="str" cm="1">
        <f t="array" aca="1" ref="F260" ca="1">IF(D260="","",IF(D260=0,INDEX('1.1 AIZ-IVZ'!$B$109:$C$1097,MATCH($E260,'1.1 AIZ-IVZ'!$B$109:$B$1097,0),2),INDEX(INDIRECT("'"&amp;E260&amp;"'!$F$12:$F$512"),SMALL(IF((INDIRECT("'"&amp;E260&amp;"'!$J$12:$J$512")="EW")*(INDIRECT("'"&amp;E260&amp;"'!$N$12:$N$512")="IAE"),ROW($1:$500)),'2.5 PZS-EWI'!G260))))</f>
        <v/>
      </c>
      <c r="G260" s="236" t="str">
        <f ca="1">IF($D260="","",IF($D260=0,INDEX('1.1 AIZ-IVZ'!$X$109:$X$1097,MATCH($C260,'1.1 AIZ-IVZ'!$Y$109:$Y$1097,0),1),$D260))</f>
        <v/>
      </c>
      <c r="H260" s="235" t="str">
        <f ca="1">IF($D260="","",IF($D260=0,INDEX('1.1 AIZ-IVZ'!$X$109:$X$1097,MATCH($C260,'1.1 AIZ-IVZ'!$Y$109:$Y$1097,0),1),H259))</f>
        <v/>
      </c>
      <c r="I260" s="158" t="str">
        <f t="shared" ca="1" si="42"/>
        <v/>
      </c>
      <c r="J260" s="158" t="str">
        <f t="shared" ca="1" si="43"/>
        <v/>
      </c>
      <c r="K260" s="158" t="str">
        <f t="shared" ca="1" si="44"/>
        <v/>
      </c>
      <c r="L260" s="254"/>
      <c r="M260" s="254"/>
      <c r="N260" s="255"/>
      <c r="O260" s="256"/>
      <c r="P260" s="256"/>
      <c r="Q260" s="256"/>
      <c r="R260" s="256"/>
      <c r="S260" s="210" t="str">
        <f t="shared" ca="1" si="45"/>
        <v/>
      </c>
      <c r="T260" s="210" t="str">
        <f t="shared" ca="1" si="46"/>
        <v/>
      </c>
      <c r="U260" s="211" t="str">
        <f t="shared" ca="1" si="47"/>
        <v/>
      </c>
      <c r="W260" s="171">
        <f t="shared" si="48"/>
        <v>0</v>
      </c>
      <c r="X260" s="171">
        <f t="shared" si="49"/>
        <v>0</v>
      </c>
      <c r="Y260" s="171">
        <f t="shared" si="50"/>
        <v>0</v>
      </c>
    </row>
    <row r="261" spans="1:25">
      <c r="A261" s="5" t="str">
        <f t="shared" ca="1" si="39"/>
        <v/>
      </c>
      <c r="B261" s="5" t="str">
        <f t="shared" ca="1" si="40"/>
        <v/>
      </c>
      <c r="C261" s="5" t="str">
        <f t="shared" ca="1" si="41"/>
        <v/>
      </c>
      <c r="D261" s="6" t="str">
        <f ca="1">IF($D260="","",IF(COUNTIF($D$11:D260,"&gt;0")=$G$10,"",IF($D260=0,$D260+1,IF($G260&lt;$H260,$D260+1,0))))</f>
        <v/>
      </c>
      <c r="E261" s="235" t="str">
        <f ca="1">IF(D261="","",INDEX('1.1 AIZ-IVZ'!$B$109:$B$228,MATCH($C261,'1.1 AIZ-IVZ'!$Y$109:$Y$1097,0)))</f>
        <v/>
      </c>
      <c r="F261" s="213" t="str" cm="1">
        <f t="array" aca="1" ref="F261" ca="1">IF(D261="","",IF(D261=0,INDEX('1.1 AIZ-IVZ'!$B$109:$C$1097,MATCH($E261,'1.1 AIZ-IVZ'!$B$109:$B$1097,0),2),INDEX(INDIRECT("'"&amp;E261&amp;"'!$F$12:$F$512"),SMALL(IF((INDIRECT("'"&amp;E261&amp;"'!$J$12:$J$512")="EW")*(INDIRECT("'"&amp;E261&amp;"'!$N$12:$N$512")="IAE"),ROW($1:$500)),'2.5 PZS-EWI'!G261))))</f>
        <v/>
      </c>
      <c r="G261" s="236" t="str">
        <f ca="1">IF($D261="","",IF($D261=0,INDEX('1.1 AIZ-IVZ'!$X$109:$X$1097,MATCH($C261,'1.1 AIZ-IVZ'!$Y$109:$Y$1097,0),1),$D261))</f>
        <v/>
      </c>
      <c r="H261" s="235" t="str">
        <f ca="1">IF($D261="","",IF($D261=0,INDEX('1.1 AIZ-IVZ'!$X$109:$X$1097,MATCH($C261,'1.1 AIZ-IVZ'!$Y$109:$Y$1097,0),1),H260))</f>
        <v/>
      </c>
      <c r="I261" s="158" t="str">
        <f t="shared" ca="1" si="42"/>
        <v/>
      </c>
      <c r="J261" s="158" t="str">
        <f t="shared" ca="1" si="43"/>
        <v/>
      </c>
      <c r="K261" s="158" t="str">
        <f t="shared" ca="1" si="44"/>
        <v/>
      </c>
      <c r="L261" s="254"/>
      <c r="M261" s="254"/>
      <c r="N261" s="255"/>
      <c r="O261" s="256"/>
      <c r="P261" s="256"/>
      <c r="Q261" s="256"/>
      <c r="R261" s="256"/>
      <c r="S261" s="210" t="str">
        <f t="shared" ca="1" si="45"/>
        <v/>
      </c>
      <c r="T261" s="210" t="str">
        <f t="shared" ca="1" si="46"/>
        <v/>
      </c>
      <c r="U261" s="211" t="str">
        <f t="shared" ca="1" si="47"/>
        <v/>
      </c>
      <c r="W261" s="171">
        <f t="shared" si="48"/>
        <v>0</v>
      </c>
      <c r="X261" s="171">
        <f t="shared" si="49"/>
        <v>0</v>
      </c>
      <c r="Y261" s="171">
        <f t="shared" si="50"/>
        <v>0</v>
      </c>
    </row>
    <row r="262" spans="1:25">
      <c r="A262" s="5" t="str">
        <f t="shared" ca="1" si="39"/>
        <v/>
      </c>
      <c r="B262" s="5" t="str">
        <f t="shared" ca="1" si="40"/>
        <v/>
      </c>
      <c r="C262" s="5" t="str">
        <f t="shared" ca="1" si="41"/>
        <v/>
      </c>
      <c r="D262" s="6" t="str">
        <f ca="1">IF($D261="","",IF(COUNTIF($D$11:D261,"&gt;0")=$G$10,"",IF($D261=0,$D261+1,IF($G261&lt;$H261,$D261+1,0))))</f>
        <v/>
      </c>
      <c r="E262" s="235" t="str">
        <f ca="1">IF(D262="","",INDEX('1.1 AIZ-IVZ'!$B$109:$B$228,MATCH($C262,'1.1 AIZ-IVZ'!$Y$109:$Y$1097,0)))</f>
        <v/>
      </c>
      <c r="F262" s="213" t="str" cm="1">
        <f t="array" aca="1" ref="F262" ca="1">IF(D262="","",IF(D262=0,INDEX('1.1 AIZ-IVZ'!$B$109:$C$1097,MATCH($E262,'1.1 AIZ-IVZ'!$B$109:$B$1097,0),2),INDEX(INDIRECT("'"&amp;E262&amp;"'!$F$12:$F$512"),SMALL(IF((INDIRECT("'"&amp;E262&amp;"'!$J$12:$J$512")="EW")*(INDIRECT("'"&amp;E262&amp;"'!$N$12:$N$512")="IAE"),ROW($1:$500)),'2.5 PZS-EWI'!G262))))</f>
        <v/>
      </c>
      <c r="G262" s="236" t="str">
        <f ca="1">IF($D262="","",IF($D262=0,INDEX('1.1 AIZ-IVZ'!$X$109:$X$1097,MATCH($C262,'1.1 AIZ-IVZ'!$Y$109:$Y$1097,0),1),$D262))</f>
        <v/>
      </c>
      <c r="H262" s="235" t="str">
        <f ca="1">IF($D262="","",IF($D262=0,INDEX('1.1 AIZ-IVZ'!$X$109:$X$1097,MATCH($C262,'1.1 AIZ-IVZ'!$Y$109:$Y$1097,0),1),H261))</f>
        <v/>
      </c>
      <c r="I262" s="158" t="str">
        <f t="shared" ca="1" si="42"/>
        <v/>
      </c>
      <c r="J262" s="158" t="str">
        <f t="shared" ca="1" si="43"/>
        <v/>
      </c>
      <c r="K262" s="158" t="str">
        <f t="shared" ca="1" si="44"/>
        <v/>
      </c>
      <c r="L262" s="254"/>
      <c r="M262" s="254"/>
      <c r="N262" s="255"/>
      <c r="O262" s="256"/>
      <c r="P262" s="256"/>
      <c r="Q262" s="256"/>
      <c r="R262" s="256"/>
      <c r="S262" s="210" t="str">
        <f t="shared" ca="1" si="45"/>
        <v/>
      </c>
      <c r="T262" s="210" t="str">
        <f t="shared" ca="1" si="46"/>
        <v/>
      </c>
      <c r="U262" s="211" t="str">
        <f t="shared" ca="1" si="47"/>
        <v/>
      </c>
      <c r="W262" s="171">
        <f t="shared" si="48"/>
        <v>0</v>
      </c>
      <c r="X262" s="171">
        <f t="shared" si="49"/>
        <v>0</v>
      </c>
      <c r="Y262" s="171">
        <f t="shared" si="50"/>
        <v>0</v>
      </c>
    </row>
    <row r="263" spans="1:25">
      <c r="A263" s="5" t="str">
        <f t="shared" ca="1" si="39"/>
        <v/>
      </c>
      <c r="B263" s="5" t="str">
        <f t="shared" ca="1" si="40"/>
        <v/>
      </c>
      <c r="C263" s="5" t="str">
        <f t="shared" ca="1" si="41"/>
        <v/>
      </c>
      <c r="D263" s="6" t="str">
        <f ca="1">IF($D262="","",IF(COUNTIF($D$11:D262,"&gt;0")=$G$10,"",IF($D262=0,$D262+1,IF($G262&lt;$H262,$D262+1,0))))</f>
        <v/>
      </c>
      <c r="E263" s="235" t="str">
        <f ca="1">IF(D263="","",INDEX('1.1 AIZ-IVZ'!$B$109:$B$228,MATCH($C263,'1.1 AIZ-IVZ'!$Y$109:$Y$1097,0)))</f>
        <v/>
      </c>
      <c r="F263" s="213" t="str" cm="1">
        <f t="array" aca="1" ref="F263" ca="1">IF(D263="","",IF(D263=0,INDEX('1.1 AIZ-IVZ'!$B$109:$C$1097,MATCH($E263,'1.1 AIZ-IVZ'!$B$109:$B$1097,0),2),INDEX(INDIRECT("'"&amp;E263&amp;"'!$F$12:$F$512"),SMALL(IF((INDIRECT("'"&amp;E263&amp;"'!$J$12:$J$512")="EW")*(INDIRECT("'"&amp;E263&amp;"'!$N$12:$N$512")="IAE"),ROW($1:$500)),'2.5 PZS-EWI'!G263))))</f>
        <v/>
      </c>
      <c r="G263" s="236" t="str">
        <f ca="1">IF($D263="","",IF($D263=0,INDEX('1.1 AIZ-IVZ'!$X$109:$X$1097,MATCH($C263,'1.1 AIZ-IVZ'!$Y$109:$Y$1097,0),1),$D263))</f>
        <v/>
      </c>
      <c r="H263" s="235" t="str">
        <f ca="1">IF($D263="","",IF($D263=0,INDEX('1.1 AIZ-IVZ'!$X$109:$X$1097,MATCH($C263,'1.1 AIZ-IVZ'!$Y$109:$Y$1097,0),1),H262))</f>
        <v/>
      </c>
      <c r="I263" s="158" t="str">
        <f t="shared" ca="1" si="42"/>
        <v/>
      </c>
      <c r="J263" s="158" t="str">
        <f t="shared" ca="1" si="43"/>
        <v/>
      </c>
      <c r="K263" s="158" t="str">
        <f t="shared" ca="1" si="44"/>
        <v/>
      </c>
      <c r="L263" s="254"/>
      <c r="M263" s="254"/>
      <c r="N263" s="255"/>
      <c r="O263" s="256"/>
      <c r="P263" s="256"/>
      <c r="Q263" s="256"/>
      <c r="R263" s="256"/>
      <c r="S263" s="210" t="str">
        <f t="shared" ca="1" si="45"/>
        <v/>
      </c>
      <c r="T263" s="210" t="str">
        <f t="shared" ca="1" si="46"/>
        <v/>
      </c>
      <c r="U263" s="211" t="str">
        <f t="shared" ca="1" si="47"/>
        <v/>
      </c>
      <c r="W263" s="171">
        <f t="shared" si="48"/>
        <v>0</v>
      </c>
      <c r="X263" s="171">
        <f t="shared" si="49"/>
        <v>0</v>
      </c>
      <c r="Y263" s="171">
        <f t="shared" si="50"/>
        <v>0</v>
      </c>
    </row>
    <row r="264" spans="1:25">
      <c r="A264" s="5" t="str">
        <f t="shared" ca="1" si="39"/>
        <v/>
      </c>
      <c r="B264" s="5" t="str">
        <f t="shared" ca="1" si="40"/>
        <v/>
      </c>
      <c r="C264" s="5" t="str">
        <f t="shared" ca="1" si="41"/>
        <v/>
      </c>
      <c r="D264" s="6" t="str">
        <f ca="1">IF($D263="","",IF(COUNTIF($D$11:D263,"&gt;0")=$G$10,"",IF($D263=0,$D263+1,IF($G263&lt;$H263,$D263+1,0))))</f>
        <v/>
      </c>
      <c r="E264" s="235" t="str">
        <f ca="1">IF(D264="","",INDEX('1.1 AIZ-IVZ'!$B$109:$B$228,MATCH($C264,'1.1 AIZ-IVZ'!$Y$109:$Y$1097,0)))</f>
        <v/>
      </c>
      <c r="F264" s="213" t="str" cm="1">
        <f t="array" aca="1" ref="F264" ca="1">IF(D264="","",IF(D264=0,INDEX('1.1 AIZ-IVZ'!$B$109:$C$1097,MATCH($E264,'1.1 AIZ-IVZ'!$B$109:$B$1097,0),2),INDEX(INDIRECT("'"&amp;E264&amp;"'!$F$12:$F$512"),SMALL(IF((INDIRECT("'"&amp;E264&amp;"'!$J$12:$J$512")="EW")*(INDIRECT("'"&amp;E264&amp;"'!$N$12:$N$512")="IAE"),ROW($1:$500)),'2.5 PZS-EWI'!G264))))</f>
        <v/>
      </c>
      <c r="G264" s="236" t="str">
        <f ca="1">IF($D264="","",IF($D264=0,INDEX('1.1 AIZ-IVZ'!$X$109:$X$1097,MATCH($C264,'1.1 AIZ-IVZ'!$Y$109:$Y$1097,0),1),$D264))</f>
        <v/>
      </c>
      <c r="H264" s="235" t="str">
        <f ca="1">IF($D264="","",IF($D264=0,INDEX('1.1 AIZ-IVZ'!$X$109:$X$1097,MATCH($C264,'1.1 AIZ-IVZ'!$Y$109:$Y$1097,0),1),H263))</f>
        <v/>
      </c>
      <c r="I264" s="158" t="str">
        <f t="shared" ca="1" si="42"/>
        <v/>
      </c>
      <c r="J264" s="158" t="str">
        <f t="shared" ca="1" si="43"/>
        <v/>
      </c>
      <c r="K264" s="158" t="str">
        <f t="shared" ca="1" si="44"/>
        <v/>
      </c>
      <c r="L264" s="254"/>
      <c r="M264" s="254"/>
      <c r="N264" s="255"/>
      <c r="O264" s="256"/>
      <c r="P264" s="256"/>
      <c r="Q264" s="256"/>
      <c r="R264" s="256"/>
      <c r="S264" s="210" t="str">
        <f t="shared" ca="1" si="45"/>
        <v/>
      </c>
      <c r="T264" s="210" t="str">
        <f t="shared" ca="1" si="46"/>
        <v/>
      </c>
      <c r="U264" s="211" t="str">
        <f t="shared" ca="1" si="47"/>
        <v/>
      </c>
      <c r="W264" s="171">
        <f t="shared" si="48"/>
        <v>0</v>
      </c>
      <c r="X264" s="171">
        <f t="shared" si="49"/>
        <v>0</v>
      </c>
      <c r="Y264" s="171">
        <f t="shared" si="50"/>
        <v>0</v>
      </c>
    </row>
    <row r="265" spans="1:25">
      <c r="A265" s="5" t="str">
        <f t="shared" ca="1" si="39"/>
        <v/>
      </c>
      <c r="B265" s="5" t="str">
        <f t="shared" ca="1" si="40"/>
        <v/>
      </c>
      <c r="C265" s="5" t="str">
        <f t="shared" ca="1" si="41"/>
        <v/>
      </c>
      <c r="D265" s="6" t="str">
        <f ca="1">IF($D264="","",IF(COUNTIF($D$11:D264,"&gt;0")=$G$10,"",IF($D264=0,$D264+1,IF($G264&lt;$H264,$D264+1,0))))</f>
        <v/>
      </c>
      <c r="E265" s="235" t="str">
        <f ca="1">IF(D265="","",INDEX('1.1 AIZ-IVZ'!$B$109:$B$228,MATCH($C265,'1.1 AIZ-IVZ'!$Y$109:$Y$1097,0)))</f>
        <v/>
      </c>
      <c r="F265" s="213" t="str" cm="1">
        <f t="array" aca="1" ref="F265" ca="1">IF(D265="","",IF(D265=0,INDEX('1.1 AIZ-IVZ'!$B$109:$C$1097,MATCH($E265,'1.1 AIZ-IVZ'!$B$109:$B$1097,0),2),INDEX(INDIRECT("'"&amp;E265&amp;"'!$F$12:$F$512"),SMALL(IF((INDIRECT("'"&amp;E265&amp;"'!$J$12:$J$512")="EW")*(INDIRECT("'"&amp;E265&amp;"'!$N$12:$N$512")="IAE"),ROW($1:$500)),'2.5 PZS-EWI'!G265))))</f>
        <v/>
      </c>
      <c r="G265" s="236" t="str">
        <f ca="1">IF($D265="","",IF($D265=0,INDEX('1.1 AIZ-IVZ'!$X$109:$X$1097,MATCH($C265,'1.1 AIZ-IVZ'!$Y$109:$Y$1097,0),1),$D265))</f>
        <v/>
      </c>
      <c r="H265" s="235" t="str">
        <f ca="1">IF($D265="","",IF($D265=0,INDEX('1.1 AIZ-IVZ'!$X$109:$X$1097,MATCH($C265,'1.1 AIZ-IVZ'!$Y$109:$Y$1097,0),1),H264))</f>
        <v/>
      </c>
      <c r="I265" s="158" t="str">
        <f t="shared" ca="1" si="42"/>
        <v/>
      </c>
      <c r="J265" s="158" t="str">
        <f t="shared" ca="1" si="43"/>
        <v/>
      </c>
      <c r="K265" s="158" t="str">
        <f t="shared" ca="1" si="44"/>
        <v/>
      </c>
      <c r="L265" s="254"/>
      <c r="M265" s="254"/>
      <c r="N265" s="255"/>
      <c r="O265" s="256"/>
      <c r="P265" s="256"/>
      <c r="Q265" s="256"/>
      <c r="R265" s="256"/>
      <c r="S265" s="210" t="str">
        <f t="shared" ca="1" si="45"/>
        <v/>
      </c>
      <c r="T265" s="210" t="str">
        <f t="shared" ca="1" si="46"/>
        <v/>
      </c>
      <c r="U265" s="211" t="str">
        <f t="shared" ca="1" si="47"/>
        <v/>
      </c>
      <c r="W265" s="171">
        <f t="shared" si="48"/>
        <v>0</v>
      </c>
      <c r="X265" s="171">
        <f t="shared" si="49"/>
        <v>0</v>
      </c>
      <c r="Y265" s="171">
        <f t="shared" si="50"/>
        <v>0</v>
      </c>
    </row>
    <row r="266" spans="1:25">
      <c r="A266" s="5" t="str">
        <f t="shared" ca="1" si="39"/>
        <v/>
      </c>
      <c r="B266" s="5" t="str">
        <f t="shared" ca="1" si="40"/>
        <v/>
      </c>
      <c r="C266" s="5" t="str">
        <f t="shared" ca="1" si="41"/>
        <v/>
      </c>
      <c r="D266" s="6" t="str">
        <f ca="1">IF($D265="","",IF(COUNTIF($D$11:D265,"&gt;0")=$G$10,"",IF($D265=0,$D265+1,IF($G265&lt;$H265,$D265+1,0))))</f>
        <v/>
      </c>
      <c r="E266" s="235" t="str">
        <f ca="1">IF(D266="","",INDEX('1.1 AIZ-IVZ'!$B$109:$B$228,MATCH($C266,'1.1 AIZ-IVZ'!$Y$109:$Y$1097,0)))</f>
        <v/>
      </c>
      <c r="F266" s="213" t="str" cm="1">
        <f t="array" aca="1" ref="F266" ca="1">IF(D266="","",IF(D266=0,INDEX('1.1 AIZ-IVZ'!$B$109:$C$1097,MATCH($E266,'1.1 AIZ-IVZ'!$B$109:$B$1097,0),2),INDEX(INDIRECT("'"&amp;E266&amp;"'!$F$12:$F$512"),SMALL(IF((INDIRECT("'"&amp;E266&amp;"'!$J$12:$J$512")="EW")*(INDIRECT("'"&amp;E266&amp;"'!$N$12:$N$512")="IAE"),ROW($1:$500)),'2.5 PZS-EWI'!G266))))</f>
        <v/>
      </c>
      <c r="G266" s="236" t="str">
        <f ca="1">IF($D266="","",IF($D266=0,INDEX('1.1 AIZ-IVZ'!$X$109:$X$1097,MATCH($C266,'1.1 AIZ-IVZ'!$Y$109:$Y$1097,0),1),$D266))</f>
        <v/>
      </c>
      <c r="H266" s="235" t="str">
        <f ca="1">IF($D266="","",IF($D266=0,INDEX('1.1 AIZ-IVZ'!$X$109:$X$1097,MATCH($C266,'1.1 AIZ-IVZ'!$Y$109:$Y$1097,0),1),H265))</f>
        <v/>
      </c>
      <c r="I266" s="158" t="str">
        <f t="shared" ca="1" si="42"/>
        <v/>
      </c>
      <c r="J266" s="158" t="str">
        <f t="shared" ca="1" si="43"/>
        <v/>
      </c>
      <c r="K266" s="158" t="str">
        <f t="shared" ca="1" si="44"/>
        <v/>
      </c>
      <c r="L266" s="254"/>
      <c r="M266" s="254"/>
      <c r="N266" s="255"/>
      <c r="O266" s="256"/>
      <c r="P266" s="256"/>
      <c r="Q266" s="256"/>
      <c r="R266" s="256"/>
      <c r="S266" s="210" t="str">
        <f t="shared" ca="1" si="45"/>
        <v/>
      </c>
      <c r="T266" s="210" t="str">
        <f t="shared" ca="1" si="46"/>
        <v/>
      </c>
      <c r="U266" s="211" t="str">
        <f t="shared" ca="1" si="47"/>
        <v/>
      </c>
      <c r="W266" s="171">
        <f t="shared" si="48"/>
        <v>0</v>
      </c>
      <c r="X266" s="171">
        <f t="shared" si="49"/>
        <v>0</v>
      </c>
      <c r="Y266" s="171">
        <f t="shared" si="50"/>
        <v>0</v>
      </c>
    </row>
    <row r="267" spans="1:25">
      <c r="A267" s="5" t="str">
        <f t="shared" ca="1" si="39"/>
        <v/>
      </c>
      <c r="B267" s="5" t="str">
        <f t="shared" ca="1" si="40"/>
        <v/>
      </c>
      <c r="C267" s="5" t="str">
        <f t="shared" ca="1" si="41"/>
        <v/>
      </c>
      <c r="D267" s="6" t="str">
        <f ca="1">IF($D266="","",IF(COUNTIF($D$11:D266,"&gt;0")=$G$10,"",IF($D266=0,$D266+1,IF($G266&lt;$H266,$D266+1,0))))</f>
        <v/>
      </c>
      <c r="E267" s="235" t="str">
        <f ca="1">IF(D267="","",INDEX('1.1 AIZ-IVZ'!$B$109:$B$228,MATCH($C267,'1.1 AIZ-IVZ'!$Y$109:$Y$1097,0)))</f>
        <v/>
      </c>
      <c r="F267" s="213" t="str" cm="1">
        <f t="array" aca="1" ref="F267" ca="1">IF(D267="","",IF(D267=0,INDEX('1.1 AIZ-IVZ'!$B$109:$C$1097,MATCH($E267,'1.1 AIZ-IVZ'!$B$109:$B$1097,0),2),INDEX(INDIRECT("'"&amp;E267&amp;"'!$F$12:$F$512"),SMALL(IF((INDIRECT("'"&amp;E267&amp;"'!$J$12:$J$512")="EW")*(INDIRECT("'"&amp;E267&amp;"'!$N$12:$N$512")="IAE"),ROW($1:$500)),'2.5 PZS-EWI'!G267))))</f>
        <v/>
      </c>
      <c r="G267" s="236" t="str">
        <f ca="1">IF($D267="","",IF($D267=0,INDEX('1.1 AIZ-IVZ'!$X$109:$X$1097,MATCH($C267,'1.1 AIZ-IVZ'!$Y$109:$Y$1097,0),1),$D267))</f>
        <v/>
      </c>
      <c r="H267" s="235" t="str">
        <f ca="1">IF($D267="","",IF($D267=0,INDEX('1.1 AIZ-IVZ'!$X$109:$X$1097,MATCH($C267,'1.1 AIZ-IVZ'!$Y$109:$Y$1097,0),1),H266))</f>
        <v/>
      </c>
      <c r="I267" s="158" t="str">
        <f t="shared" ca="1" si="42"/>
        <v/>
      </c>
      <c r="J267" s="158" t="str">
        <f t="shared" ca="1" si="43"/>
        <v/>
      </c>
      <c r="K267" s="158" t="str">
        <f t="shared" ca="1" si="44"/>
        <v/>
      </c>
      <c r="L267" s="254"/>
      <c r="M267" s="254"/>
      <c r="N267" s="255"/>
      <c r="O267" s="256"/>
      <c r="P267" s="256"/>
      <c r="Q267" s="256"/>
      <c r="R267" s="256"/>
      <c r="S267" s="210" t="str">
        <f t="shared" ca="1" si="45"/>
        <v/>
      </c>
      <c r="T267" s="210" t="str">
        <f t="shared" ca="1" si="46"/>
        <v/>
      </c>
      <c r="U267" s="211" t="str">
        <f t="shared" ca="1" si="47"/>
        <v/>
      </c>
      <c r="W267" s="171">
        <f t="shared" si="48"/>
        <v>0</v>
      </c>
      <c r="X267" s="171">
        <f t="shared" si="49"/>
        <v>0</v>
      </c>
      <c r="Y267" s="171">
        <f t="shared" si="50"/>
        <v>0</v>
      </c>
    </row>
    <row r="268" spans="1:25">
      <c r="A268" s="5" t="str">
        <f t="shared" ca="1" si="39"/>
        <v/>
      </c>
      <c r="B268" s="5" t="str">
        <f t="shared" ca="1" si="40"/>
        <v/>
      </c>
      <c r="C268" s="5" t="str">
        <f t="shared" ca="1" si="41"/>
        <v/>
      </c>
      <c r="D268" s="6" t="str">
        <f ca="1">IF($D267="","",IF(COUNTIF($D$11:D267,"&gt;0")=$G$10,"",IF($D267=0,$D267+1,IF($G267&lt;$H267,$D267+1,0))))</f>
        <v/>
      </c>
      <c r="E268" s="235" t="str">
        <f ca="1">IF(D268="","",INDEX('1.1 AIZ-IVZ'!$B$109:$B$228,MATCH($C268,'1.1 AIZ-IVZ'!$Y$109:$Y$1097,0)))</f>
        <v/>
      </c>
      <c r="F268" s="213" t="str" cm="1">
        <f t="array" aca="1" ref="F268" ca="1">IF(D268="","",IF(D268=0,INDEX('1.1 AIZ-IVZ'!$B$109:$C$1097,MATCH($E268,'1.1 AIZ-IVZ'!$B$109:$B$1097,0),2),INDEX(INDIRECT("'"&amp;E268&amp;"'!$F$12:$F$512"),SMALL(IF((INDIRECT("'"&amp;E268&amp;"'!$J$12:$J$512")="EW")*(INDIRECT("'"&amp;E268&amp;"'!$N$12:$N$512")="IAE"),ROW($1:$500)),'2.5 PZS-EWI'!G268))))</f>
        <v/>
      </c>
      <c r="G268" s="236" t="str">
        <f ca="1">IF($D268="","",IF($D268=0,INDEX('1.1 AIZ-IVZ'!$X$109:$X$1097,MATCH($C268,'1.1 AIZ-IVZ'!$Y$109:$Y$1097,0),1),$D268))</f>
        <v/>
      </c>
      <c r="H268" s="235" t="str">
        <f ca="1">IF($D268="","",IF($D268=0,INDEX('1.1 AIZ-IVZ'!$X$109:$X$1097,MATCH($C268,'1.1 AIZ-IVZ'!$Y$109:$Y$1097,0),1),H267))</f>
        <v/>
      </c>
      <c r="I268" s="158" t="str">
        <f t="shared" ca="1" si="42"/>
        <v/>
      </c>
      <c r="J268" s="158" t="str">
        <f t="shared" ca="1" si="43"/>
        <v/>
      </c>
      <c r="K268" s="158" t="str">
        <f t="shared" ca="1" si="44"/>
        <v/>
      </c>
      <c r="L268" s="254"/>
      <c r="M268" s="254"/>
      <c r="N268" s="255"/>
      <c r="O268" s="256"/>
      <c r="P268" s="256"/>
      <c r="Q268" s="256"/>
      <c r="R268" s="256"/>
      <c r="S268" s="210" t="str">
        <f t="shared" ca="1" si="45"/>
        <v/>
      </c>
      <c r="T268" s="210" t="str">
        <f t="shared" ca="1" si="46"/>
        <v/>
      </c>
      <c r="U268" s="211" t="str">
        <f t="shared" ca="1" si="47"/>
        <v/>
      </c>
      <c r="W268" s="171">
        <f t="shared" si="48"/>
        <v>0</v>
      </c>
      <c r="X268" s="171">
        <f t="shared" si="49"/>
        <v>0</v>
      </c>
      <c r="Y268" s="171">
        <f t="shared" si="50"/>
        <v>0</v>
      </c>
    </row>
    <row r="269" spans="1:25">
      <c r="A269" s="5" t="str">
        <f t="shared" ref="A269:A300" ca="1" si="51">IF($D269="","",$A268)</f>
        <v/>
      </c>
      <c r="B269" s="5" t="str">
        <f t="shared" ref="B269:B300" ca="1" si="52">IF($D269="","",$B268)</f>
        <v/>
      </c>
      <c r="C269" s="5" t="str">
        <f t="shared" ref="C269:C300" ca="1" si="53">IF(D269="","",IF(D269=0,C268+1,IF(D269&lt;H269+1,C268)))</f>
        <v/>
      </c>
      <c r="D269" s="6" t="str">
        <f ca="1">IF($D268="","",IF(COUNTIF($D$11:D268,"&gt;0")=$G$10,"",IF($D268=0,$D268+1,IF($G268&lt;$H268,$D268+1,0))))</f>
        <v/>
      </c>
      <c r="E269" s="235" t="str">
        <f ca="1">IF(D269="","",INDEX('1.1 AIZ-IVZ'!$B$109:$B$228,MATCH($C269,'1.1 AIZ-IVZ'!$Y$109:$Y$1097,0)))</f>
        <v/>
      </c>
      <c r="F269" s="213" t="str" cm="1">
        <f t="array" aca="1" ref="F269" ca="1">IF(D269="","",IF(D269=0,INDEX('1.1 AIZ-IVZ'!$B$109:$C$1097,MATCH($E269,'1.1 AIZ-IVZ'!$B$109:$B$1097,0),2),INDEX(INDIRECT("'"&amp;E269&amp;"'!$F$12:$F$512"),SMALL(IF((INDIRECT("'"&amp;E269&amp;"'!$J$12:$J$512")="EW")*(INDIRECT("'"&amp;E269&amp;"'!$N$12:$N$512")="IAE"),ROW($1:$500)),'2.5 PZS-EWI'!G269))))</f>
        <v/>
      </c>
      <c r="G269" s="236" t="str">
        <f ca="1">IF($D269="","",IF($D269=0,INDEX('1.1 AIZ-IVZ'!$X$109:$X$1097,MATCH($C269,'1.1 AIZ-IVZ'!$Y$109:$Y$1097,0),1),$D269))</f>
        <v/>
      </c>
      <c r="H269" s="235" t="str">
        <f ca="1">IF($D269="","",IF($D269=0,INDEX('1.1 AIZ-IVZ'!$X$109:$X$1097,MATCH($C269,'1.1 AIZ-IVZ'!$Y$109:$Y$1097,0),1),H268))</f>
        <v/>
      </c>
      <c r="I269" s="158" t="str">
        <f t="shared" ref="I269:I300" ca="1" si="54">IF(INDIRECT("S(-8)",FALSE)="","",INDIRECT("Z(-1)",FALSE))</f>
        <v/>
      </c>
      <c r="J269" s="158" t="str">
        <f t="shared" ref="J269:J300" ca="1" si="55">IF(INDIRECT("S(-9)",FALSE)="","",INDIRECT("Z(-1)",FALSE))</f>
        <v/>
      </c>
      <c r="K269" s="158" t="str">
        <f t="shared" ref="K269:K300" ca="1" si="56">IF(INDIRECT("S(-10)",FALSE)="","",INDIRECT("Z(-1)",FALSE))</f>
        <v/>
      </c>
      <c r="L269" s="254"/>
      <c r="M269" s="254"/>
      <c r="N269" s="255"/>
      <c r="O269" s="256"/>
      <c r="P269" s="256"/>
      <c r="Q269" s="256"/>
      <c r="R269" s="256"/>
      <c r="S269" s="210" t="str">
        <f t="shared" ca="1" si="45"/>
        <v/>
      </c>
      <c r="T269" s="210" t="str">
        <f t="shared" ca="1" si="46"/>
        <v/>
      </c>
      <c r="U269" s="211" t="str">
        <f t="shared" ca="1" si="47"/>
        <v/>
      </c>
      <c r="W269" s="171">
        <f t="shared" si="48"/>
        <v>0</v>
      </c>
      <c r="X269" s="171">
        <f t="shared" si="49"/>
        <v>0</v>
      </c>
      <c r="Y269" s="171">
        <f t="shared" si="50"/>
        <v>0</v>
      </c>
    </row>
    <row r="270" spans="1:25">
      <c r="A270" s="5" t="str">
        <f t="shared" ca="1" si="51"/>
        <v/>
      </c>
      <c r="B270" s="5" t="str">
        <f t="shared" ca="1" si="52"/>
        <v/>
      </c>
      <c r="C270" s="5" t="str">
        <f t="shared" ca="1" si="53"/>
        <v/>
      </c>
      <c r="D270" s="6" t="str">
        <f ca="1">IF($D269="","",IF(COUNTIF($D$11:D269,"&gt;0")=$G$10,"",IF($D269=0,$D269+1,IF($G269&lt;$H269,$D269+1,0))))</f>
        <v/>
      </c>
      <c r="E270" s="235" t="str">
        <f ca="1">IF(D270="","",INDEX('1.1 AIZ-IVZ'!$B$109:$B$228,MATCH($C270,'1.1 AIZ-IVZ'!$Y$109:$Y$1097,0)))</f>
        <v/>
      </c>
      <c r="F270" s="213" t="str" cm="1">
        <f t="array" aca="1" ref="F270" ca="1">IF(D270="","",IF(D270=0,INDEX('1.1 AIZ-IVZ'!$B$109:$C$1097,MATCH($E270,'1.1 AIZ-IVZ'!$B$109:$B$1097,0),2),INDEX(INDIRECT("'"&amp;E270&amp;"'!$F$12:$F$512"),SMALL(IF((INDIRECT("'"&amp;E270&amp;"'!$J$12:$J$512")="EW")*(INDIRECT("'"&amp;E270&amp;"'!$N$12:$N$512")="IAE"),ROW($1:$500)),'2.5 PZS-EWI'!G270))))</f>
        <v/>
      </c>
      <c r="G270" s="236" t="str">
        <f ca="1">IF($D270="","",IF($D270=0,INDEX('1.1 AIZ-IVZ'!$X$109:$X$1097,MATCH($C270,'1.1 AIZ-IVZ'!$Y$109:$Y$1097,0),1),$D270))</f>
        <v/>
      </c>
      <c r="H270" s="235" t="str">
        <f ca="1">IF($D270="","",IF($D270=0,INDEX('1.1 AIZ-IVZ'!$X$109:$X$1097,MATCH($C270,'1.1 AIZ-IVZ'!$Y$109:$Y$1097,0),1),H269))</f>
        <v/>
      </c>
      <c r="I270" s="158" t="str">
        <f t="shared" ca="1" si="54"/>
        <v/>
      </c>
      <c r="J270" s="158" t="str">
        <f t="shared" ca="1" si="55"/>
        <v/>
      </c>
      <c r="K270" s="158" t="str">
        <f t="shared" ca="1" si="56"/>
        <v/>
      </c>
      <c r="L270" s="254"/>
      <c r="M270" s="254"/>
      <c r="N270" s="255"/>
      <c r="O270" s="256"/>
      <c r="P270" s="256"/>
      <c r="Q270" s="256"/>
      <c r="R270" s="256"/>
      <c r="S270" s="210" t="str">
        <f t="shared" ref="S270:S300" ca="1" si="57">IF($D270="","",IF($D270=0,SUMIFS(S:S,C:C,$C270,D:D,"&gt;0"),SUM((O270)+(P270*$A$3)+(Q270*24)+(R270*($A$3-24)))*N270))</f>
        <v/>
      </c>
      <c r="T270" s="210" t="str">
        <f t="shared" ref="T270:T300" ca="1" si="58">IF($D270="","",IF($D270=0,SUMIFS(T:T,C:C,$C270,D:D,"&gt;0"),(S270*$T$9)))</f>
        <v/>
      </c>
      <c r="U270" s="211" t="str">
        <f t="shared" ref="U270:U300" ca="1" si="59">IF($D270="","",IF($D270=0,SUMIFS(U:U,C:C,$C270,D:D,"&gt;0"),SUM(S270+T270)))</f>
        <v/>
      </c>
      <c r="W270" s="171">
        <f t="shared" si="48"/>
        <v>0</v>
      </c>
      <c r="X270" s="171">
        <f t="shared" si="49"/>
        <v>0</v>
      </c>
      <c r="Y270" s="171">
        <f t="shared" si="50"/>
        <v>0</v>
      </c>
    </row>
    <row r="271" spans="1:25">
      <c r="A271" s="5" t="str">
        <f t="shared" ca="1" si="51"/>
        <v/>
      </c>
      <c r="B271" s="5" t="str">
        <f t="shared" ca="1" si="52"/>
        <v/>
      </c>
      <c r="C271" s="5" t="str">
        <f t="shared" ca="1" si="53"/>
        <v/>
      </c>
      <c r="D271" s="6" t="str">
        <f ca="1">IF($D270="","",IF(COUNTIF($D$11:D270,"&gt;0")=$G$10,"",IF($D270=0,$D270+1,IF($G270&lt;$H270,$D270+1,0))))</f>
        <v/>
      </c>
      <c r="E271" s="235" t="str">
        <f ca="1">IF(D271="","",INDEX('1.1 AIZ-IVZ'!$B$109:$B$228,MATCH($C271,'1.1 AIZ-IVZ'!$Y$109:$Y$1097,0)))</f>
        <v/>
      </c>
      <c r="F271" s="213" t="str" cm="1">
        <f t="array" aca="1" ref="F271" ca="1">IF(D271="","",IF(D271=0,INDEX('1.1 AIZ-IVZ'!$B$109:$C$1097,MATCH($E271,'1.1 AIZ-IVZ'!$B$109:$B$1097,0),2),INDEX(INDIRECT("'"&amp;E271&amp;"'!$F$12:$F$512"),SMALL(IF((INDIRECT("'"&amp;E271&amp;"'!$J$12:$J$512")="EW")*(INDIRECT("'"&amp;E271&amp;"'!$N$12:$N$512")="IAE"),ROW($1:$500)),'2.5 PZS-EWI'!G271))))</f>
        <v/>
      </c>
      <c r="G271" s="236" t="str">
        <f ca="1">IF($D271="","",IF($D271=0,INDEX('1.1 AIZ-IVZ'!$X$109:$X$1097,MATCH($C271,'1.1 AIZ-IVZ'!$Y$109:$Y$1097,0),1),$D271))</f>
        <v/>
      </c>
      <c r="H271" s="235" t="str">
        <f ca="1">IF($D271="","",IF($D271=0,INDEX('1.1 AIZ-IVZ'!$X$109:$X$1097,MATCH($C271,'1.1 AIZ-IVZ'!$Y$109:$Y$1097,0),1),H270))</f>
        <v/>
      </c>
      <c r="I271" s="158" t="str">
        <f t="shared" ca="1" si="54"/>
        <v/>
      </c>
      <c r="J271" s="158" t="str">
        <f t="shared" ca="1" si="55"/>
        <v/>
      </c>
      <c r="K271" s="158" t="str">
        <f t="shared" ca="1" si="56"/>
        <v/>
      </c>
      <c r="L271" s="254"/>
      <c r="M271" s="254"/>
      <c r="N271" s="255"/>
      <c r="O271" s="256"/>
      <c r="P271" s="256"/>
      <c r="Q271" s="256"/>
      <c r="R271" s="256"/>
      <c r="S271" s="210" t="str">
        <f t="shared" ca="1" si="57"/>
        <v/>
      </c>
      <c r="T271" s="210" t="str">
        <f t="shared" ca="1" si="58"/>
        <v/>
      </c>
      <c r="U271" s="211" t="str">
        <f t="shared" ca="1" si="59"/>
        <v/>
      </c>
      <c r="W271" s="171">
        <f t="shared" si="48"/>
        <v>0</v>
      </c>
      <c r="X271" s="171">
        <f t="shared" si="49"/>
        <v>0</v>
      </c>
      <c r="Y271" s="171">
        <f t="shared" si="50"/>
        <v>0</v>
      </c>
    </row>
    <row r="272" spans="1:25">
      <c r="A272" s="5" t="str">
        <f t="shared" ca="1" si="51"/>
        <v/>
      </c>
      <c r="B272" s="5" t="str">
        <f t="shared" ca="1" si="52"/>
        <v/>
      </c>
      <c r="C272" s="5" t="str">
        <f t="shared" ca="1" si="53"/>
        <v/>
      </c>
      <c r="D272" s="6" t="str">
        <f ca="1">IF($D271="","",IF(COUNTIF($D$11:D271,"&gt;0")=$G$10,"",IF($D271=0,$D271+1,IF($G271&lt;$H271,$D271+1,0))))</f>
        <v/>
      </c>
      <c r="E272" s="235" t="str">
        <f ca="1">IF(D272="","",INDEX('1.1 AIZ-IVZ'!$B$109:$B$228,MATCH($C272,'1.1 AIZ-IVZ'!$Y$109:$Y$1097,0)))</f>
        <v/>
      </c>
      <c r="F272" s="213" t="str" cm="1">
        <f t="array" aca="1" ref="F272" ca="1">IF(D272="","",IF(D272=0,INDEX('1.1 AIZ-IVZ'!$B$109:$C$1097,MATCH($E272,'1.1 AIZ-IVZ'!$B$109:$B$1097,0),2),INDEX(INDIRECT("'"&amp;E272&amp;"'!$F$12:$F$512"),SMALL(IF((INDIRECT("'"&amp;E272&amp;"'!$J$12:$J$512")="EW")*(INDIRECT("'"&amp;E272&amp;"'!$N$12:$N$512")="IAE"),ROW($1:$500)),'2.5 PZS-EWI'!G272))))</f>
        <v/>
      </c>
      <c r="G272" s="236" t="str">
        <f ca="1">IF($D272="","",IF($D272=0,INDEX('1.1 AIZ-IVZ'!$X$109:$X$1097,MATCH($C272,'1.1 AIZ-IVZ'!$Y$109:$Y$1097,0),1),$D272))</f>
        <v/>
      </c>
      <c r="H272" s="235" t="str">
        <f ca="1">IF($D272="","",IF($D272=0,INDEX('1.1 AIZ-IVZ'!$X$109:$X$1097,MATCH($C272,'1.1 AIZ-IVZ'!$Y$109:$Y$1097,0),1),H271))</f>
        <v/>
      </c>
      <c r="I272" s="158" t="str">
        <f t="shared" ca="1" si="54"/>
        <v/>
      </c>
      <c r="J272" s="158" t="str">
        <f t="shared" ca="1" si="55"/>
        <v/>
      </c>
      <c r="K272" s="158" t="str">
        <f t="shared" ca="1" si="56"/>
        <v/>
      </c>
      <c r="L272" s="254"/>
      <c r="M272" s="254"/>
      <c r="N272" s="255"/>
      <c r="O272" s="256"/>
      <c r="P272" s="256"/>
      <c r="Q272" s="256"/>
      <c r="R272" s="256"/>
      <c r="S272" s="210" t="str">
        <f t="shared" ca="1" si="57"/>
        <v/>
      </c>
      <c r="T272" s="210" t="str">
        <f t="shared" ca="1" si="58"/>
        <v/>
      </c>
      <c r="U272" s="211" t="str">
        <f t="shared" ca="1" si="59"/>
        <v/>
      </c>
      <c r="W272" s="171">
        <f t="shared" si="48"/>
        <v>0</v>
      </c>
      <c r="X272" s="171">
        <f t="shared" si="49"/>
        <v>0</v>
      </c>
      <c r="Y272" s="171">
        <f t="shared" si="50"/>
        <v>0</v>
      </c>
    </row>
    <row r="273" spans="1:25">
      <c r="A273" s="5" t="str">
        <f t="shared" ca="1" si="51"/>
        <v/>
      </c>
      <c r="B273" s="5" t="str">
        <f t="shared" ca="1" si="52"/>
        <v/>
      </c>
      <c r="C273" s="5" t="str">
        <f t="shared" ca="1" si="53"/>
        <v/>
      </c>
      <c r="D273" s="6" t="str">
        <f ca="1">IF($D272="","",IF(COUNTIF($D$11:D272,"&gt;0")=$G$10,"",IF($D272=0,$D272+1,IF($G272&lt;$H272,$D272+1,0))))</f>
        <v/>
      </c>
      <c r="E273" s="235" t="str">
        <f ca="1">IF(D273="","",INDEX('1.1 AIZ-IVZ'!$B$109:$B$228,MATCH($C273,'1.1 AIZ-IVZ'!$Y$109:$Y$1097,0)))</f>
        <v/>
      </c>
      <c r="F273" s="213" t="str" cm="1">
        <f t="array" aca="1" ref="F273" ca="1">IF(D273="","",IF(D273=0,INDEX('1.1 AIZ-IVZ'!$B$109:$C$1097,MATCH($E273,'1.1 AIZ-IVZ'!$B$109:$B$1097,0),2),INDEX(INDIRECT("'"&amp;E273&amp;"'!$F$12:$F$512"),SMALL(IF((INDIRECT("'"&amp;E273&amp;"'!$J$12:$J$512")="EW")*(INDIRECT("'"&amp;E273&amp;"'!$N$12:$N$512")="IAE"),ROW($1:$500)),'2.5 PZS-EWI'!G273))))</f>
        <v/>
      </c>
      <c r="G273" s="236" t="str">
        <f ca="1">IF($D273="","",IF($D273=0,INDEX('1.1 AIZ-IVZ'!$X$109:$X$1097,MATCH($C273,'1.1 AIZ-IVZ'!$Y$109:$Y$1097,0),1),$D273))</f>
        <v/>
      </c>
      <c r="H273" s="235" t="str">
        <f ca="1">IF($D273="","",IF($D273=0,INDEX('1.1 AIZ-IVZ'!$X$109:$X$1097,MATCH($C273,'1.1 AIZ-IVZ'!$Y$109:$Y$1097,0),1),H272))</f>
        <v/>
      </c>
      <c r="I273" s="158" t="str">
        <f t="shared" ca="1" si="54"/>
        <v/>
      </c>
      <c r="J273" s="158" t="str">
        <f t="shared" ca="1" si="55"/>
        <v/>
      </c>
      <c r="K273" s="158" t="str">
        <f t="shared" ca="1" si="56"/>
        <v/>
      </c>
      <c r="L273" s="254"/>
      <c r="M273" s="254"/>
      <c r="N273" s="255"/>
      <c r="O273" s="256"/>
      <c r="P273" s="256"/>
      <c r="Q273" s="256"/>
      <c r="R273" s="256"/>
      <c r="S273" s="210" t="str">
        <f t="shared" ca="1" si="57"/>
        <v/>
      </c>
      <c r="T273" s="210" t="str">
        <f t="shared" ca="1" si="58"/>
        <v/>
      </c>
      <c r="U273" s="211" t="str">
        <f t="shared" ca="1" si="59"/>
        <v/>
      </c>
      <c r="W273" s="171">
        <f t="shared" si="48"/>
        <v>0</v>
      </c>
      <c r="X273" s="171">
        <f t="shared" si="49"/>
        <v>0</v>
      </c>
      <c r="Y273" s="171">
        <f t="shared" si="50"/>
        <v>0</v>
      </c>
    </row>
    <row r="274" spans="1:25">
      <c r="A274" s="5" t="str">
        <f t="shared" ca="1" si="51"/>
        <v/>
      </c>
      <c r="B274" s="5" t="str">
        <f t="shared" ca="1" si="52"/>
        <v/>
      </c>
      <c r="C274" s="5" t="str">
        <f t="shared" ca="1" si="53"/>
        <v/>
      </c>
      <c r="D274" s="6" t="str">
        <f ca="1">IF($D273="","",IF(COUNTIF($D$11:D273,"&gt;0")=$G$10,"",IF($D273=0,$D273+1,IF($G273&lt;$H273,$D273+1,0))))</f>
        <v/>
      </c>
      <c r="E274" s="235" t="str">
        <f ca="1">IF(D274="","",INDEX('1.1 AIZ-IVZ'!$B$109:$B$228,MATCH($C274,'1.1 AIZ-IVZ'!$Y$109:$Y$1097,0)))</f>
        <v/>
      </c>
      <c r="F274" s="213" t="str" cm="1">
        <f t="array" aca="1" ref="F274" ca="1">IF(D274="","",IF(D274=0,INDEX('1.1 AIZ-IVZ'!$B$109:$C$1097,MATCH($E274,'1.1 AIZ-IVZ'!$B$109:$B$1097,0),2),INDEX(INDIRECT("'"&amp;E274&amp;"'!$F$12:$F$512"),SMALL(IF((INDIRECT("'"&amp;E274&amp;"'!$J$12:$J$512")="EW")*(INDIRECT("'"&amp;E274&amp;"'!$N$12:$N$512")="IAE"),ROW($1:$500)),'2.5 PZS-EWI'!G274))))</f>
        <v/>
      </c>
      <c r="G274" s="236" t="str">
        <f ca="1">IF($D274="","",IF($D274=0,INDEX('1.1 AIZ-IVZ'!$X$109:$X$1097,MATCH($C274,'1.1 AIZ-IVZ'!$Y$109:$Y$1097,0),1),$D274))</f>
        <v/>
      </c>
      <c r="H274" s="235" t="str">
        <f ca="1">IF($D274="","",IF($D274=0,INDEX('1.1 AIZ-IVZ'!$X$109:$X$1097,MATCH($C274,'1.1 AIZ-IVZ'!$Y$109:$Y$1097,0),1),H273))</f>
        <v/>
      </c>
      <c r="I274" s="158" t="str">
        <f t="shared" ca="1" si="54"/>
        <v/>
      </c>
      <c r="J274" s="158" t="str">
        <f t="shared" ca="1" si="55"/>
        <v/>
      </c>
      <c r="K274" s="158" t="str">
        <f t="shared" ca="1" si="56"/>
        <v/>
      </c>
      <c r="L274" s="254"/>
      <c r="M274" s="254"/>
      <c r="N274" s="255"/>
      <c r="O274" s="256"/>
      <c r="P274" s="256"/>
      <c r="Q274" s="256"/>
      <c r="R274" s="256"/>
      <c r="S274" s="210" t="str">
        <f t="shared" ca="1" si="57"/>
        <v/>
      </c>
      <c r="T274" s="210" t="str">
        <f t="shared" ca="1" si="58"/>
        <v/>
      </c>
      <c r="U274" s="211" t="str">
        <f t="shared" ca="1" si="59"/>
        <v/>
      </c>
      <c r="W274" s="171">
        <f t="shared" si="48"/>
        <v>0</v>
      </c>
      <c r="X274" s="171">
        <f t="shared" si="49"/>
        <v>0</v>
      </c>
      <c r="Y274" s="171">
        <f t="shared" si="50"/>
        <v>0</v>
      </c>
    </row>
    <row r="275" spans="1:25">
      <c r="A275" s="5" t="str">
        <f t="shared" ca="1" si="51"/>
        <v/>
      </c>
      <c r="B275" s="5" t="str">
        <f t="shared" ca="1" si="52"/>
        <v/>
      </c>
      <c r="C275" s="5" t="str">
        <f t="shared" ca="1" si="53"/>
        <v/>
      </c>
      <c r="D275" s="6" t="str">
        <f ca="1">IF($D274="","",IF(COUNTIF($D$11:D274,"&gt;0")=$G$10,"",IF($D274=0,$D274+1,IF($G274&lt;$H274,$D274+1,0))))</f>
        <v/>
      </c>
      <c r="E275" s="235" t="str">
        <f ca="1">IF(D275="","",INDEX('1.1 AIZ-IVZ'!$B$109:$B$228,MATCH($C275,'1.1 AIZ-IVZ'!$Y$109:$Y$1097,0)))</f>
        <v/>
      </c>
      <c r="F275" s="213" t="str" cm="1">
        <f t="array" aca="1" ref="F275" ca="1">IF(D275="","",IF(D275=0,INDEX('1.1 AIZ-IVZ'!$B$109:$C$1097,MATCH($E275,'1.1 AIZ-IVZ'!$B$109:$B$1097,0),2),INDEX(INDIRECT("'"&amp;E275&amp;"'!$F$12:$F$512"),SMALL(IF((INDIRECT("'"&amp;E275&amp;"'!$J$12:$J$512")="EW")*(INDIRECT("'"&amp;E275&amp;"'!$N$12:$N$512")="IAE"),ROW($1:$500)),'2.5 PZS-EWI'!G275))))</f>
        <v/>
      </c>
      <c r="G275" s="236" t="str">
        <f ca="1">IF($D275="","",IF($D275=0,INDEX('1.1 AIZ-IVZ'!$X$109:$X$1097,MATCH($C275,'1.1 AIZ-IVZ'!$Y$109:$Y$1097,0),1),$D275))</f>
        <v/>
      </c>
      <c r="H275" s="235" t="str">
        <f ca="1">IF($D275="","",IF($D275=0,INDEX('1.1 AIZ-IVZ'!$X$109:$X$1097,MATCH($C275,'1.1 AIZ-IVZ'!$Y$109:$Y$1097,0),1),H274))</f>
        <v/>
      </c>
      <c r="I275" s="158" t="str">
        <f t="shared" ca="1" si="54"/>
        <v/>
      </c>
      <c r="J275" s="158" t="str">
        <f t="shared" ca="1" si="55"/>
        <v/>
      </c>
      <c r="K275" s="158" t="str">
        <f t="shared" ca="1" si="56"/>
        <v/>
      </c>
      <c r="L275" s="254"/>
      <c r="M275" s="254"/>
      <c r="N275" s="255"/>
      <c r="O275" s="256"/>
      <c r="P275" s="256"/>
      <c r="Q275" s="256"/>
      <c r="R275" s="256"/>
      <c r="S275" s="210" t="str">
        <f t="shared" ca="1" si="57"/>
        <v/>
      </c>
      <c r="T275" s="210" t="str">
        <f t="shared" ca="1" si="58"/>
        <v/>
      </c>
      <c r="U275" s="211" t="str">
        <f t="shared" ca="1" si="59"/>
        <v/>
      </c>
      <c r="W275" s="171">
        <f t="shared" si="48"/>
        <v>0</v>
      </c>
      <c r="X275" s="171">
        <f t="shared" si="49"/>
        <v>0</v>
      </c>
      <c r="Y275" s="171">
        <f t="shared" si="50"/>
        <v>0</v>
      </c>
    </row>
    <row r="276" spans="1:25">
      <c r="A276" s="5" t="str">
        <f t="shared" ca="1" si="51"/>
        <v/>
      </c>
      <c r="B276" s="5" t="str">
        <f t="shared" ca="1" si="52"/>
        <v/>
      </c>
      <c r="C276" s="5" t="str">
        <f t="shared" ca="1" si="53"/>
        <v/>
      </c>
      <c r="D276" s="6" t="str">
        <f ca="1">IF($D275="","",IF(COUNTIF($D$11:D275,"&gt;0")=$G$10,"",IF($D275=0,$D275+1,IF($G275&lt;$H275,$D275+1,0))))</f>
        <v/>
      </c>
      <c r="E276" s="235" t="str">
        <f ca="1">IF(D276="","",INDEX('1.1 AIZ-IVZ'!$B$109:$B$228,MATCH($C276,'1.1 AIZ-IVZ'!$Y$109:$Y$1097,0)))</f>
        <v/>
      </c>
      <c r="F276" s="213" t="str" cm="1">
        <f t="array" aca="1" ref="F276" ca="1">IF(D276="","",IF(D276=0,INDEX('1.1 AIZ-IVZ'!$B$109:$C$1097,MATCH($E276,'1.1 AIZ-IVZ'!$B$109:$B$1097,0),2),INDEX(INDIRECT("'"&amp;E276&amp;"'!$F$12:$F$512"),SMALL(IF((INDIRECT("'"&amp;E276&amp;"'!$J$12:$J$512")="EW")*(INDIRECT("'"&amp;E276&amp;"'!$N$12:$N$512")="IAE"),ROW($1:$500)),'2.5 PZS-EWI'!G276))))</f>
        <v/>
      </c>
      <c r="G276" s="236" t="str">
        <f ca="1">IF($D276="","",IF($D276=0,INDEX('1.1 AIZ-IVZ'!$X$109:$X$1097,MATCH($C276,'1.1 AIZ-IVZ'!$Y$109:$Y$1097,0),1),$D276))</f>
        <v/>
      </c>
      <c r="H276" s="235" t="str">
        <f ca="1">IF($D276="","",IF($D276=0,INDEX('1.1 AIZ-IVZ'!$X$109:$X$1097,MATCH($C276,'1.1 AIZ-IVZ'!$Y$109:$Y$1097,0),1),H275))</f>
        <v/>
      </c>
      <c r="I276" s="158" t="str">
        <f t="shared" ca="1" si="54"/>
        <v/>
      </c>
      <c r="J276" s="158" t="str">
        <f t="shared" ca="1" si="55"/>
        <v/>
      </c>
      <c r="K276" s="158" t="str">
        <f t="shared" ca="1" si="56"/>
        <v/>
      </c>
      <c r="L276" s="254"/>
      <c r="M276" s="254"/>
      <c r="N276" s="255"/>
      <c r="O276" s="256"/>
      <c r="P276" s="256"/>
      <c r="Q276" s="256"/>
      <c r="R276" s="256"/>
      <c r="S276" s="210" t="str">
        <f t="shared" ca="1" si="57"/>
        <v/>
      </c>
      <c r="T276" s="210" t="str">
        <f t="shared" ca="1" si="58"/>
        <v/>
      </c>
      <c r="U276" s="211" t="str">
        <f t="shared" ca="1" si="59"/>
        <v/>
      </c>
      <c r="W276" s="171">
        <f t="shared" si="48"/>
        <v>0</v>
      </c>
      <c r="X276" s="171">
        <f t="shared" si="49"/>
        <v>0</v>
      </c>
      <c r="Y276" s="171">
        <f t="shared" si="50"/>
        <v>0</v>
      </c>
    </row>
    <row r="277" spans="1:25">
      <c r="A277" s="5" t="str">
        <f t="shared" ca="1" si="51"/>
        <v/>
      </c>
      <c r="B277" s="5" t="str">
        <f t="shared" ca="1" si="52"/>
        <v/>
      </c>
      <c r="C277" s="5" t="str">
        <f t="shared" ca="1" si="53"/>
        <v/>
      </c>
      <c r="D277" s="6" t="str">
        <f ca="1">IF($D276="","",IF(COUNTIF($D$11:D276,"&gt;0")=$G$10,"",IF($D276=0,$D276+1,IF($G276&lt;$H276,$D276+1,0))))</f>
        <v/>
      </c>
      <c r="E277" s="235" t="str">
        <f ca="1">IF(D277="","",INDEX('1.1 AIZ-IVZ'!$B$109:$B$228,MATCH($C277,'1.1 AIZ-IVZ'!$Y$109:$Y$1097,0)))</f>
        <v/>
      </c>
      <c r="F277" s="213" t="str" cm="1">
        <f t="array" aca="1" ref="F277" ca="1">IF(D277="","",IF(D277=0,INDEX('1.1 AIZ-IVZ'!$B$109:$C$1097,MATCH($E277,'1.1 AIZ-IVZ'!$B$109:$B$1097,0),2),INDEX(INDIRECT("'"&amp;E277&amp;"'!$F$12:$F$512"),SMALL(IF((INDIRECT("'"&amp;E277&amp;"'!$J$12:$J$512")="EW")*(INDIRECT("'"&amp;E277&amp;"'!$N$12:$N$512")="IAE"),ROW($1:$500)),'2.5 PZS-EWI'!G277))))</f>
        <v/>
      </c>
      <c r="G277" s="236" t="str">
        <f ca="1">IF($D277="","",IF($D277=0,INDEX('1.1 AIZ-IVZ'!$X$109:$X$1097,MATCH($C277,'1.1 AIZ-IVZ'!$Y$109:$Y$1097,0),1),$D277))</f>
        <v/>
      </c>
      <c r="H277" s="235" t="str">
        <f ca="1">IF($D277="","",IF($D277=0,INDEX('1.1 AIZ-IVZ'!$X$109:$X$1097,MATCH($C277,'1.1 AIZ-IVZ'!$Y$109:$Y$1097,0),1),H276))</f>
        <v/>
      </c>
      <c r="I277" s="158" t="str">
        <f t="shared" ca="1" si="54"/>
        <v/>
      </c>
      <c r="J277" s="158" t="str">
        <f t="shared" ca="1" si="55"/>
        <v/>
      </c>
      <c r="K277" s="158" t="str">
        <f t="shared" ca="1" si="56"/>
        <v/>
      </c>
      <c r="L277" s="254"/>
      <c r="M277" s="254"/>
      <c r="N277" s="255"/>
      <c r="O277" s="256"/>
      <c r="P277" s="256"/>
      <c r="Q277" s="256"/>
      <c r="R277" s="256"/>
      <c r="S277" s="210" t="str">
        <f t="shared" ca="1" si="57"/>
        <v/>
      </c>
      <c r="T277" s="210" t="str">
        <f t="shared" ca="1" si="58"/>
        <v/>
      </c>
      <c r="U277" s="211" t="str">
        <f t="shared" ca="1" si="59"/>
        <v/>
      </c>
      <c r="W277" s="171">
        <f t="shared" si="48"/>
        <v>0</v>
      </c>
      <c r="X277" s="171">
        <f t="shared" si="49"/>
        <v>0</v>
      </c>
      <c r="Y277" s="171">
        <f t="shared" si="50"/>
        <v>0</v>
      </c>
    </row>
    <row r="278" spans="1:25">
      <c r="A278" s="5" t="str">
        <f t="shared" ca="1" si="51"/>
        <v/>
      </c>
      <c r="B278" s="5" t="str">
        <f t="shared" ca="1" si="52"/>
        <v/>
      </c>
      <c r="C278" s="5" t="str">
        <f t="shared" ca="1" si="53"/>
        <v/>
      </c>
      <c r="D278" s="6" t="str">
        <f ca="1">IF($D277="","",IF(COUNTIF($D$11:D277,"&gt;0")=$G$10,"",IF($D277=0,$D277+1,IF($G277&lt;$H277,$D277+1,0))))</f>
        <v/>
      </c>
      <c r="E278" s="235" t="str">
        <f ca="1">IF(D278="","",INDEX('1.1 AIZ-IVZ'!$B$109:$B$228,MATCH($C278,'1.1 AIZ-IVZ'!$Y$109:$Y$1097,0)))</f>
        <v/>
      </c>
      <c r="F278" s="213" t="str" cm="1">
        <f t="array" aca="1" ref="F278" ca="1">IF(D278="","",IF(D278=0,INDEX('1.1 AIZ-IVZ'!$B$109:$C$1097,MATCH($E278,'1.1 AIZ-IVZ'!$B$109:$B$1097,0),2),INDEX(INDIRECT("'"&amp;E278&amp;"'!$F$12:$F$512"),SMALL(IF((INDIRECT("'"&amp;E278&amp;"'!$J$12:$J$512")="EW")*(INDIRECT("'"&amp;E278&amp;"'!$N$12:$N$512")="IAE"),ROW($1:$500)),'2.5 PZS-EWI'!G278))))</f>
        <v/>
      </c>
      <c r="G278" s="236" t="str">
        <f ca="1">IF($D278="","",IF($D278=0,INDEX('1.1 AIZ-IVZ'!$X$109:$X$1097,MATCH($C278,'1.1 AIZ-IVZ'!$Y$109:$Y$1097,0),1),$D278))</f>
        <v/>
      </c>
      <c r="H278" s="235" t="str">
        <f ca="1">IF($D278="","",IF($D278=0,INDEX('1.1 AIZ-IVZ'!$X$109:$X$1097,MATCH($C278,'1.1 AIZ-IVZ'!$Y$109:$Y$1097,0),1),H277))</f>
        <v/>
      </c>
      <c r="I278" s="158" t="str">
        <f t="shared" ca="1" si="54"/>
        <v/>
      </c>
      <c r="J278" s="158" t="str">
        <f t="shared" ca="1" si="55"/>
        <v/>
      </c>
      <c r="K278" s="158" t="str">
        <f t="shared" ca="1" si="56"/>
        <v/>
      </c>
      <c r="L278" s="254"/>
      <c r="M278" s="254"/>
      <c r="N278" s="255"/>
      <c r="O278" s="256"/>
      <c r="P278" s="256"/>
      <c r="Q278" s="256"/>
      <c r="R278" s="256"/>
      <c r="S278" s="210" t="str">
        <f t="shared" ca="1" si="57"/>
        <v/>
      </c>
      <c r="T278" s="210" t="str">
        <f t="shared" ca="1" si="58"/>
        <v/>
      </c>
      <c r="U278" s="211" t="str">
        <f t="shared" ca="1" si="59"/>
        <v/>
      </c>
      <c r="W278" s="171">
        <f t="shared" si="48"/>
        <v>0</v>
      </c>
      <c r="X278" s="171">
        <f t="shared" si="49"/>
        <v>0</v>
      </c>
      <c r="Y278" s="171">
        <f t="shared" si="50"/>
        <v>0</v>
      </c>
    </row>
    <row r="279" spans="1:25">
      <c r="A279" s="5" t="str">
        <f t="shared" ca="1" si="51"/>
        <v/>
      </c>
      <c r="B279" s="5" t="str">
        <f t="shared" ca="1" si="52"/>
        <v/>
      </c>
      <c r="C279" s="5" t="str">
        <f t="shared" ca="1" si="53"/>
        <v/>
      </c>
      <c r="D279" s="6" t="str">
        <f ca="1">IF($D278="","",IF(COUNTIF($D$11:D278,"&gt;0")=$G$10,"",IF($D278=0,$D278+1,IF($G278&lt;$H278,$D278+1,0))))</f>
        <v/>
      </c>
      <c r="E279" s="235" t="str">
        <f ca="1">IF(D279="","",INDEX('1.1 AIZ-IVZ'!$B$109:$B$228,MATCH($C279,'1.1 AIZ-IVZ'!$Y$109:$Y$1097,0)))</f>
        <v/>
      </c>
      <c r="F279" s="213" t="str" cm="1">
        <f t="array" aca="1" ref="F279" ca="1">IF(D279="","",IF(D279=0,INDEX('1.1 AIZ-IVZ'!$B$109:$C$1097,MATCH($E279,'1.1 AIZ-IVZ'!$B$109:$B$1097,0),2),INDEX(INDIRECT("'"&amp;E279&amp;"'!$F$12:$F$512"),SMALL(IF((INDIRECT("'"&amp;E279&amp;"'!$J$12:$J$512")="EW")*(INDIRECT("'"&amp;E279&amp;"'!$N$12:$N$512")="IAE"),ROW($1:$500)),'2.5 PZS-EWI'!G279))))</f>
        <v/>
      </c>
      <c r="G279" s="236" t="str">
        <f ca="1">IF($D279="","",IF($D279=0,INDEX('1.1 AIZ-IVZ'!$X$109:$X$1097,MATCH($C279,'1.1 AIZ-IVZ'!$Y$109:$Y$1097,0),1),$D279))</f>
        <v/>
      </c>
      <c r="H279" s="235" t="str">
        <f ca="1">IF($D279="","",IF($D279=0,INDEX('1.1 AIZ-IVZ'!$X$109:$X$1097,MATCH($C279,'1.1 AIZ-IVZ'!$Y$109:$Y$1097,0),1),H278))</f>
        <v/>
      </c>
      <c r="I279" s="158" t="str">
        <f t="shared" ca="1" si="54"/>
        <v/>
      </c>
      <c r="J279" s="158" t="str">
        <f t="shared" ca="1" si="55"/>
        <v/>
      </c>
      <c r="K279" s="158" t="str">
        <f t="shared" ca="1" si="56"/>
        <v/>
      </c>
      <c r="L279" s="254"/>
      <c r="M279" s="254"/>
      <c r="N279" s="255"/>
      <c r="O279" s="256"/>
      <c r="P279" s="256"/>
      <c r="Q279" s="256"/>
      <c r="R279" s="256"/>
      <c r="S279" s="210" t="str">
        <f t="shared" ca="1" si="57"/>
        <v/>
      </c>
      <c r="T279" s="210" t="str">
        <f t="shared" ca="1" si="58"/>
        <v/>
      </c>
      <c r="U279" s="211" t="str">
        <f t="shared" ca="1" si="59"/>
        <v/>
      </c>
      <c r="W279" s="171">
        <f t="shared" si="48"/>
        <v>0</v>
      </c>
      <c r="X279" s="171">
        <f t="shared" si="49"/>
        <v>0</v>
      </c>
      <c r="Y279" s="171">
        <f t="shared" si="50"/>
        <v>0</v>
      </c>
    </row>
    <row r="280" spans="1:25">
      <c r="A280" s="5" t="str">
        <f t="shared" ca="1" si="51"/>
        <v/>
      </c>
      <c r="B280" s="5" t="str">
        <f t="shared" ca="1" si="52"/>
        <v/>
      </c>
      <c r="C280" s="5" t="str">
        <f t="shared" ca="1" si="53"/>
        <v/>
      </c>
      <c r="D280" s="6" t="str">
        <f ca="1">IF($D279="","",IF(COUNTIF($D$11:D279,"&gt;0")=$G$10,"",IF($D279=0,$D279+1,IF($G279&lt;$H279,$D279+1,0))))</f>
        <v/>
      </c>
      <c r="E280" s="235" t="str">
        <f ca="1">IF(D280="","",INDEX('1.1 AIZ-IVZ'!$B$109:$B$228,MATCH($C280,'1.1 AIZ-IVZ'!$Y$109:$Y$1097,0)))</f>
        <v/>
      </c>
      <c r="F280" s="213" t="str" cm="1">
        <f t="array" aca="1" ref="F280" ca="1">IF(D280="","",IF(D280=0,INDEX('1.1 AIZ-IVZ'!$B$109:$C$1097,MATCH($E280,'1.1 AIZ-IVZ'!$B$109:$B$1097,0),2),INDEX(INDIRECT("'"&amp;E280&amp;"'!$F$12:$F$512"),SMALL(IF((INDIRECT("'"&amp;E280&amp;"'!$J$12:$J$512")="EW")*(INDIRECT("'"&amp;E280&amp;"'!$N$12:$N$512")="IAE"),ROW($1:$500)),'2.5 PZS-EWI'!G280))))</f>
        <v/>
      </c>
      <c r="G280" s="236" t="str">
        <f ca="1">IF($D280="","",IF($D280=0,INDEX('1.1 AIZ-IVZ'!$X$109:$X$1097,MATCH($C280,'1.1 AIZ-IVZ'!$Y$109:$Y$1097,0),1),$D280))</f>
        <v/>
      </c>
      <c r="H280" s="235" t="str">
        <f ca="1">IF($D280="","",IF($D280=0,INDEX('1.1 AIZ-IVZ'!$X$109:$X$1097,MATCH($C280,'1.1 AIZ-IVZ'!$Y$109:$Y$1097,0),1),H279))</f>
        <v/>
      </c>
      <c r="I280" s="158" t="str">
        <f t="shared" ca="1" si="54"/>
        <v/>
      </c>
      <c r="J280" s="158" t="str">
        <f t="shared" ca="1" si="55"/>
        <v/>
      </c>
      <c r="K280" s="158" t="str">
        <f t="shared" ca="1" si="56"/>
        <v/>
      </c>
      <c r="L280" s="254"/>
      <c r="M280" s="254"/>
      <c r="N280" s="255"/>
      <c r="O280" s="256"/>
      <c r="P280" s="256"/>
      <c r="Q280" s="256"/>
      <c r="R280" s="256"/>
      <c r="S280" s="210" t="str">
        <f t="shared" ca="1" si="57"/>
        <v/>
      </c>
      <c r="T280" s="210" t="str">
        <f t="shared" ca="1" si="58"/>
        <v/>
      </c>
      <c r="U280" s="211" t="str">
        <f t="shared" ca="1" si="59"/>
        <v/>
      </c>
      <c r="W280" s="171">
        <f t="shared" si="48"/>
        <v>0</v>
      </c>
      <c r="X280" s="171">
        <f t="shared" si="49"/>
        <v>0</v>
      </c>
      <c r="Y280" s="171">
        <f t="shared" si="50"/>
        <v>0</v>
      </c>
    </row>
    <row r="281" spans="1:25">
      <c r="A281" s="5" t="str">
        <f t="shared" ca="1" si="51"/>
        <v/>
      </c>
      <c r="B281" s="5" t="str">
        <f t="shared" ca="1" si="52"/>
        <v/>
      </c>
      <c r="C281" s="5" t="str">
        <f t="shared" ca="1" si="53"/>
        <v/>
      </c>
      <c r="D281" s="6" t="str">
        <f ca="1">IF($D280="","",IF(COUNTIF($D$11:D280,"&gt;0")=$G$10,"",IF($D280=0,$D280+1,IF($G280&lt;$H280,$D280+1,0))))</f>
        <v/>
      </c>
      <c r="E281" s="235" t="str">
        <f ca="1">IF(D281="","",INDEX('1.1 AIZ-IVZ'!$B$109:$B$228,MATCH($C281,'1.1 AIZ-IVZ'!$Y$109:$Y$1097,0)))</f>
        <v/>
      </c>
      <c r="F281" s="213" t="str" cm="1">
        <f t="array" aca="1" ref="F281" ca="1">IF(D281="","",IF(D281=0,INDEX('1.1 AIZ-IVZ'!$B$109:$C$1097,MATCH($E281,'1.1 AIZ-IVZ'!$B$109:$B$1097,0),2),INDEX(INDIRECT("'"&amp;E281&amp;"'!$F$12:$F$512"),SMALL(IF((INDIRECT("'"&amp;E281&amp;"'!$J$12:$J$512")="EW")*(INDIRECT("'"&amp;E281&amp;"'!$N$12:$N$512")="IAE"),ROW($1:$500)),'2.5 PZS-EWI'!G281))))</f>
        <v/>
      </c>
      <c r="G281" s="236" t="str">
        <f ca="1">IF($D281="","",IF($D281=0,INDEX('1.1 AIZ-IVZ'!$X$109:$X$1097,MATCH($C281,'1.1 AIZ-IVZ'!$Y$109:$Y$1097,0),1),$D281))</f>
        <v/>
      </c>
      <c r="H281" s="235" t="str">
        <f ca="1">IF($D281="","",IF($D281=0,INDEX('1.1 AIZ-IVZ'!$X$109:$X$1097,MATCH($C281,'1.1 AIZ-IVZ'!$Y$109:$Y$1097,0),1),H280))</f>
        <v/>
      </c>
      <c r="I281" s="158" t="str">
        <f t="shared" ca="1" si="54"/>
        <v/>
      </c>
      <c r="J281" s="158" t="str">
        <f t="shared" ca="1" si="55"/>
        <v/>
      </c>
      <c r="K281" s="158" t="str">
        <f t="shared" ca="1" si="56"/>
        <v/>
      </c>
      <c r="L281" s="254"/>
      <c r="M281" s="254"/>
      <c r="N281" s="255"/>
      <c r="O281" s="256"/>
      <c r="P281" s="256"/>
      <c r="Q281" s="256"/>
      <c r="R281" s="256"/>
      <c r="S281" s="210" t="str">
        <f t="shared" ca="1" si="57"/>
        <v/>
      </c>
      <c r="T281" s="210" t="str">
        <f t="shared" ca="1" si="58"/>
        <v/>
      </c>
      <c r="U281" s="211" t="str">
        <f t="shared" ca="1" si="59"/>
        <v/>
      </c>
      <c r="W281" s="171">
        <f t="shared" si="48"/>
        <v>0</v>
      </c>
      <c r="X281" s="171">
        <f t="shared" si="49"/>
        <v>0</v>
      </c>
      <c r="Y281" s="171">
        <f t="shared" si="50"/>
        <v>0</v>
      </c>
    </row>
    <row r="282" spans="1:25">
      <c r="A282" s="5" t="str">
        <f t="shared" ca="1" si="51"/>
        <v/>
      </c>
      <c r="B282" s="5" t="str">
        <f t="shared" ca="1" si="52"/>
        <v/>
      </c>
      <c r="C282" s="5" t="str">
        <f t="shared" ca="1" si="53"/>
        <v/>
      </c>
      <c r="D282" s="6" t="str">
        <f ca="1">IF($D281="","",IF(COUNTIF($D$11:D281,"&gt;0")=$G$10,"",IF($D281=0,$D281+1,IF($G281&lt;$H281,$D281+1,0))))</f>
        <v/>
      </c>
      <c r="E282" s="235" t="str">
        <f ca="1">IF(D282="","",INDEX('1.1 AIZ-IVZ'!$B$109:$B$228,MATCH($C282,'1.1 AIZ-IVZ'!$Y$109:$Y$1097,0)))</f>
        <v/>
      </c>
      <c r="F282" s="213" t="str" cm="1">
        <f t="array" aca="1" ref="F282" ca="1">IF(D282="","",IF(D282=0,INDEX('1.1 AIZ-IVZ'!$B$109:$C$1097,MATCH($E282,'1.1 AIZ-IVZ'!$B$109:$B$1097,0),2),INDEX(INDIRECT("'"&amp;E282&amp;"'!$F$12:$F$512"),SMALL(IF((INDIRECT("'"&amp;E282&amp;"'!$J$12:$J$512")="EW")*(INDIRECT("'"&amp;E282&amp;"'!$N$12:$N$512")="IAE"),ROW($1:$500)),'2.5 PZS-EWI'!G282))))</f>
        <v/>
      </c>
      <c r="G282" s="236" t="str">
        <f ca="1">IF($D282="","",IF($D282=0,INDEX('1.1 AIZ-IVZ'!$X$109:$X$1097,MATCH($C282,'1.1 AIZ-IVZ'!$Y$109:$Y$1097,0),1),$D282))</f>
        <v/>
      </c>
      <c r="H282" s="235" t="str">
        <f ca="1">IF($D282="","",IF($D282=0,INDEX('1.1 AIZ-IVZ'!$X$109:$X$1097,MATCH($C282,'1.1 AIZ-IVZ'!$Y$109:$Y$1097,0),1),H281))</f>
        <v/>
      </c>
      <c r="I282" s="158" t="str">
        <f t="shared" ca="1" si="54"/>
        <v/>
      </c>
      <c r="J282" s="158" t="str">
        <f t="shared" ca="1" si="55"/>
        <v/>
      </c>
      <c r="K282" s="158" t="str">
        <f t="shared" ca="1" si="56"/>
        <v/>
      </c>
      <c r="L282" s="254"/>
      <c r="M282" s="254"/>
      <c r="N282" s="255"/>
      <c r="O282" s="256"/>
      <c r="P282" s="256"/>
      <c r="Q282" s="256"/>
      <c r="R282" s="256"/>
      <c r="S282" s="210" t="str">
        <f t="shared" ca="1" si="57"/>
        <v/>
      </c>
      <c r="T282" s="210" t="str">
        <f t="shared" ca="1" si="58"/>
        <v/>
      </c>
      <c r="U282" s="211" t="str">
        <f t="shared" ca="1" si="59"/>
        <v/>
      </c>
      <c r="W282" s="171">
        <f t="shared" si="48"/>
        <v>0</v>
      </c>
      <c r="X282" s="171">
        <f t="shared" si="49"/>
        <v>0</v>
      </c>
      <c r="Y282" s="171">
        <f t="shared" si="50"/>
        <v>0</v>
      </c>
    </row>
    <row r="283" spans="1:25">
      <c r="A283" s="5" t="str">
        <f t="shared" ca="1" si="51"/>
        <v/>
      </c>
      <c r="B283" s="5" t="str">
        <f t="shared" ca="1" si="52"/>
        <v/>
      </c>
      <c r="C283" s="5" t="str">
        <f t="shared" ca="1" si="53"/>
        <v/>
      </c>
      <c r="D283" s="6" t="str">
        <f ca="1">IF($D282="","",IF(COUNTIF($D$11:D282,"&gt;0")=$G$10,"",IF($D282=0,$D282+1,IF($G282&lt;$H282,$D282+1,0))))</f>
        <v/>
      </c>
      <c r="E283" s="235" t="str">
        <f ca="1">IF(D283="","",INDEX('1.1 AIZ-IVZ'!$B$109:$B$228,MATCH($C283,'1.1 AIZ-IVZ'!$Y$109:$Y$1097,0)))</f>
        <v/>
      </c>
      <c r="F283" s="213" t="str" cm="1">
        <f t="array" aca="1" ref="F283" ca="1">IF(D283="","",IF(D283=0,INDEX('1.1 AIZ-IVZ'!$B$109:$C$1097,MATCH($E283,'1.1 AIZ-IVZ'!$B$109:$B$1097,0),2),INDEX(INDIRECT("'"&amp;E283&amp;"'!$F$12:$F$512"),SMALL(IF((INDIRECT("'"&amp;E283&amp;"'!$J$12:$J$512")="EW")*(INDIRECT("'"&amp;E283&amp;"'!$N$12:$N$512")="IAE"),ROW($1:$500)),'2.5 PZS-EWI'!G283))))</f>
        <v/>
      </c>
      <c r="G283" s="236" t="str">
        <f ca="1">IF($D283="","",IF($D283=0,INDEX('1.1 AIZ-IVZ'!$X$109:$X$1097,MATCH($C283,'1.1 AIZ-IVZ'!$Y$109:$Y$1097,0),1),$D283))</f>
        <v/>
      </c>
      <c r="H283" s="235" t="str">
        <f ca="1">IF($D283="","",IF($D283=0,INDEX('1.1 AIZ-IVZ'!$X$109:$X$1097,MATCH($C283,'1.1 AIZ-IVZ'!$Y$109:$Y$1097,0),1),H282))</f>
        <v/>
      </c>
      <c r="I283" s="158" t="str">
        <f t="shared" ca="1" si="54"/>
        <v/>
      </c>
      <c r="J283" s="158" t="str">
        <f t="shared" ca="1" si="55"/>
        <v/>
      </c>
      <c r="K283" s="158" t="str">
        <f t="shared" ca="1" si="56"/>
        <v/>
      </c>
      <c r="L283" s="254"/>
      <c r="M283" s="254"/>
      <c r="N283" s="255"/>
      <c r="O283" s="256"/>
      <c r="P283" s="256"/>
      <c r="Q283" s="256"/>
      <c r="R283" s="256"/>
      <c r="S283" s="210" t="str">
        <f t="shared" ca="1" si="57"/>
        <v/>
      </c>
      <c r="T283" s="210" t="str">
        <f t="shared" ca="1" si="58"/>
        <v/>
      </c>
      <c r="U283" s="211" t="str">
        <f t="shared" ca="1" si="59"/>
        <v/>
      </c>
      <c r="W283" s="171">
        <f t="shared" si="48"/>
        <v>0</v>
      </c>
      <c r="X283" s="171">
        <f t="shared" si="49"/>
        <v>0</v>
      </c>
      <c r="Y283" s="171">
        <f t="shared" si="50"/>
        <v>0</v>
      </c>
    </row>
    <row r="284" spans="1:25">
      <c r="A284" s="5" t="str">
        <f t="shared" ca="1" si="51"/>
        <v/>
      </c>
      <c r="B284" s="5" t="str">
        <f t="shared" ca="1" si="52"/>
        <v/>
      </c>
      <c r="C284" s="5" t="str">
        <f t="shared" ca="1" si="53"/>
        <v/>
      </c>
      <c r="D284" s="6" t="str">
        <f ca="1">IF($D283="","",IF(COUNTIF($D$11:D283,"&gt;0")=$G$10,"",IF($D283=0,$D283+1,IF($G283&lt;$H283,$D283+1,0))))</f>
        <v/>
      </c>
      <c r="E284" s="235" t="str">
        <f ca="1">IF(D284="","",INDEX('1.1 AIZ-IVZ'!$B$109:$B$228,MATCH($C284,'1.1 AIZ-IVZ'!$Y$109:$Y$1097,0)))</f>
        <v/>
      </c>
      <c r="F284" s="213" t="str" cm="1">
        <f t="array" aca="1" ref="F284" ca="1">IF(D284="","",IF(D284=0,INDEX('1.1 AIZ-IVZ'!$B$109:$C$1097,MATCH($E284,'1.1 AIZ-IVZ'!$B$109:$B$1097,0),2),INDEX(INDIRECT("'"&amp;E284&amp;"'!$F$12:$F$512"),SMALL(IF((INDIRECT("'"&amp;E284&amp;"'!$J$12:$J$512")="EW")*(INDIRECT("'"&amp;E284&amp;"'!$N$12:$N$512")="IAE"),ROW($1:$500)),'2.5 PZS-EWI'!G284))))</f>
        <v/>
      </c>
      <c r="G284" s="236" t="str">
        <f ca="1">IF($D284="","",IF($D284=0,INDEX('1.1 AIZ-IVZ'!$X$109:$X$1097,MATCH($C284,'1.1 AIZ-IVZ'!$Y$109:$Y$1097,0),1),$D284))</f>
        <v/>
      </c>
      <c r="H284" s="235" t="str">
        <f ca="1">IF($D284="","",IF($D284=0,INDEX('1.1 AIZ-IVZ'!$X$109:$X$1097,MATCH($C284,'1.1 AIZ-IVZ'!$Y$109:$Y$1097,0),1),H283))</f>
        <v/>
      </c>
      <c r="I284" s="158" t="str">
        <f t="shared" ca="1" si="54"/>
        <v/>
      </c>
      <c r="J284" s="158" t="str">
        <f t="shared" ca="1" si="55"/>
        <v/>
      </c>
      <c r="K284" s="158" t="str">
        <f t="shared" ca="1" si="56"/>
        <v/>
      </c>
      <c r="L284" s="254"/>
      <c r="M284" s="254"/>
      <c r="N284" s="255"/>
      <c r="O284" s="256"/>
      <c r="P284" s="256"/>
      <c r="Q284" s="256"/>
      <c r="R284" s="256"/>
      <c r="S284" s="210" t="str">
        <f t="shared" ca="1" si="57"/>
        <v/>
      </c>
      <c r="T284" s="210" t="str">
        <f t="shared" ca="1" si="58"/>
        <v/>
      </c>
      <c r="U284" s="211" t="str">
        <f t="shared" ca="1" si="59"/>
        <v/>
      </c>
      <c r="W284" s="171">
        <f t="shared" si="48"/>
        <v>0</v>
      </c>
      <c r="X284" s="171">
        <f t="shared" si="49"/>
        <v>0</v>
      </c>
      <c r="Y284" s="171">
        <f t="shared" si="50"/>
        <v>0</v>
      </c>
    </row>
    <row r="285" spans="1:25">
      <c r="A285" s="5" t="str">
        <f t="shared" ca="1" si="51"/>
        <v/>
      </c>
      <c r="B285" s="5" t="str">
        <f t="shared" ca="1" si="52"/>
        <v/>
      </c>
      <c r="C285" s="5" t="str">
        <f t="shared" ca="1" si="53"/>
        <v/>
      </c>
      <c r="D285" s="6" t="str">
        <f ca="1">IF($D284="","",IF(COUNTIF($D$11:D284,"&gt;0")=$G$10,"",IF($D284=0,$D284+1,IF($G284&lt;$H284,$D284+1,0))))</f>
        <v/>
      </c>
      <c r="E285" s="235" t="str">
        <f ca="1">IF(D285="","",INDEX('1.1 AIZ-IVZ'!$B$109:$B$228,MATCH($C285,'1.1 AIZ-IVZ'!$Y$109:$Y$1097,0)))</f>
        <v/>
      </c>
      <c r="F285" s="213" t="str" cm="1">
        <f t="array" aca="1" ref="F285" ca="1">IF(D285="","",IF(D285=0,INDEX('1.1 AIZ-IVZ'!$B$109:$C$1097,MATCH($E285,'1.1 AIZ-IVZ'!$B$109:$B$1097,0),2),INDEX(INDIRECT("'"&amp;E285&amp;"'!$F$12:$F$512"),SMALL(IF((INDIRECT("'"&amp;E285&amp;"'!$J$12:$J$512")="EW")*(INDIRECT("'"&amp;E285&amp;"'!$N$12:$N$512")="IAE"),ROW($1:$500)),'2.5 PZS-EWI'!G285))))</f>
        <v/>
      </c>
      <c r="G285" s="236" t="str">
        <f ca="1">IF($D285="","",IF($D285=0,INDEX('1.1 AIZ-IVZ'!$X$109:$X$1097,MATCH($C285,'1.1 AIZ-IVZ'!$Y$109:$Y$1097,0),1),$D285))</f>
        <v/>
      </c>
      <c r="H285" s="235" t="str">
        <f ca="1">IF($D285="","",IF($D285=0,INDEX('1.1 AIZ-IVZ'!$X$109:$X$1097,MATCH($C285,'1.1 AIZ-IVZ'!$Y$109:$Y$1097,0),1),H284))</f>
        <v/>
      </c>
      <c r="I285" s="158" t="str">
        <f t="shared" ca="1" si="54"/>
        <v/>
      </c>
      <c r="J285" s="158" t="str">
        <f t="shared" ca="1" si="55"/>
        <v/>
      </c>
      <c r="K285" s="158" t="str">
        <f t="shared" ca="1" si="56"/>
        <v/>
      </c>
      <c r="L285" s="254"/>
      <c r="M285" s="254"/>
      <c r="N285" s="255"/>
      <c r="O285" s="256"/>
      <c r="P285" s="256"/>
      <c r="Q285" s="256"/>
      <c r="R285" s="256"/>
      <c r="S285" s="210" t="str">
        <f t="shared" ca="1" si="57"/>
        <v/>
      </c>
      <c r="T285" s="210" t="str">
        <f t="shared" ca="1" si="58"/>
        <v/>
      </c>
      <c r="U285" s="211" t="str">
        <f t="shared" ca="1" si="59"/>
        <v/>
      </c>
      <c r="W285" s="171">
        <f t="shared" si="48"/>
        <v>0</v>
      </c>
      <c r="X285" s="171">
        <f t="shared" si="49"/>
        <v>0</v>
      </c>
      <c r="Y285" s="171">
        <f t="shared" si="50"/>
        <v>0</v>
      </c>
    </row>
    <row r="286" spans="1:25">
      <c r="A286" s="5" t="str">
        <f t="shared" ca="1" si="51"/>
        <v/>
      </c>
      <c r="B286" s="5" t="str">
        <f t="shared" ca="1" si="52"/>
        <v/>
      </c>
      <c r="C286" s="5" t="str">
        <f t="shared" ca="1" si="53"/>
        <v/>
      </c>
      <c r="D286" s="6" t="str">
        <f ca="1">IF($D285="","",IF(COUNTIF($D$11:D285,"&gt;0")=$G$10,"",IF($D285=0,$D285+1,IF($G285&lt;$H285,$D285+1,0))))</f>
        <v/>
      </c>
      <c r="E286" s="235" t="str">
        <f ca="1">IF(D286="","",INDEX('1.1 AIZ-IVZ'!$B$109:$B$228,MATCH($C286,'1.1 AIZ-IVZ'!$Y$109:$Y$1097,0)))</f>
        <v/>
      </c>
      <c r="F286" s="213" t="str" cm="1">
        <f t="array" aca="1" ref="F286" ca="1">IF(D286="","",IF(D286=0,INDEX('1.1 AIZ-IVZ'!$B$109:$C$1097,MATCH($E286,'1.1 AIZ-IVZ'!$B$109:$B$1097,0),2),INDEX(INDIRECT("'"&amp;E286&amp;"'!$F$12:$F$512"),SMALL(IF((INDIRECT("'"&amp;E286&amp;"'!$J$12:$J$512")="EW")*(INDIRECT("'"&amp;E286&amp;"'!$N$12:$N$512")="IAE"),ROW($1:$500)),'2.5 PZS-EWI'!G286))))</f>
        <v/>
      </c>
      <c r="G286" s="236" t="str">
        <f ca="1">IF($D286="","",IF($D286=0,INDEX('1.1 AIZ-IVZ'!$X$109:$X$1097,MATCH($C286,'1.1 AIZ-IVZ'!$Y$109:$Y$1097,0),1),$D286))</f>
        <v/>
      </c>
      <c r="H286" s="235" t="str">
        <f ca="1">IF($D286="","",IF($D286=0,INDEX('1.1 AIZ-IVZ'!$X$109:$X$1097,MATCH($C286,'1.1 AIZ-IVZ'!$Y$109:$Y$1097,0),1),H285))</f>
        <v/>
      </c>
      <c r="I286" s="158" t="str">
        <f t="shared" ca="1" si="54"/>
        <v/>
      </c>
      <c r="J286" s="158" t="str">
        <f t="shared" ca="1" si="55"/>
        <v/>
      </c>
      <c r="K286" s="158" t="str">
        <f t="shared" ca="1" si="56"/>
        <v/>
      </c>
      <c r="L286" s="254"/>
      <c r="M286" s="254"/>
      <c r="N286" s="255"/>
      <c r="O286" s="256"/>
      <c r="P286" s="256"/>
      <c r="Q286" s="256"/>
      <c r="R286" s="256"/>
      <c r="S286" s="210" t="str">
        <f t="shared" ca="1" si="57"/>
        <v/>
      </c>
      <c r="T286" s="210" t="str">
        <f t="shared" ca="1" si="58"/>
        <v/>
      </c>
      <c r="U286" s="211" t="str">
        <f t="shared" ca="1" si="59"/>
        <v/>
      </c>
      <c r="W286" s="171">
        <f t="shared" si="48"/>
        <v>0</v>
      </c>
      <c r="X286" s="171">
        <f t="shared" si="49"/>
        <v>0</v>
      </c>
      <c r="Y286" s="171">
        <f t="shared" si="50"/>
        <v>0</v>
      </c>
    </row>
    <row r="287" spans="1:25">
      <c r="A287" s="5" t="str">
        <f t="shared" ca="1" si="51"/>
        <v/>
      </c>
      <c r="B287" s="5" t="str">
        <f t="shared" ca="1" si="52"/>
        <v/>
      </c>
      <c r="C287" s="5" t="str">
        <f t="shared" ca="1" si="53"/>
        <v/>
      </c>
      <c r="D287" s="6" t="str">
        <f ca="1">IF($D286="","",IF(COUNTIF($D$11:D286,"&gt;0")=$G$10,"",IF($D286=0,$D286+1,IF($G286&lt;$H286,$D286+1,0))))</f>
        <v/>
      </c>
      <c r="E287" s="235" t="str">
        <f ca="1">IF(D287="","",INDEX('1.1 AIZ-IVZ'!$B$109:$B$228,MATCH($C287,'1.1 AIZ-IVZ'!$Y$109:$Y$1097,0)))</f>
        <v/>
      </c>
      <c r="F287" s="213" t="str" cm="1">
        <f t="array" aca="1" ref="F287" ca="1">IF(D287="","",IF(D287=0,INDEX('1.1 AIZ-IVZ'!$B$109:$C$1097,MATCH($E287,'1.1 AIZ-IVZ'!$B$109:$B$1097,0),2),INDEX(INDIRECT("'"&amp;E287&amp;"'!$F$12:$F$512"),SMALL(IF((INDIRECT("'"&amp;E287&amp;"'!$J$12:$J$512")="EW")*(INDIRECT("'"&amp;E287&amp;"'!$N$12:$N$512")="IAE"),ROW($1:$500)),'2.5 PZS-EWI'!G287))))</f>
        <v/>
      </c>
      <c r="G287" s="236" t="str">
        <f ca="1">IF($D287="","",IF($D287=0,INDEX('1.1 AIZ-IVZ'!$X$109:$X$1097,MATCH($C287,'1.1 AIZ-IVZ'!$Y$109:$Y$1097,0),1),$D287))</f>
        <v/>
      </c>
      <c r="H287" s="235" t="str">
        <f ca="1">IF($D287="","",IF($D287=0,INDEX('1.1 AIZ-IVZ'!$X$109:$X$1097,MATCH($C287,'1.1 AIZ-IVZ'!$Y$109:$Y$1097,0),1),H286))</f>
        <v/>
      </c>
      <c r="I287" s="158" t="str">
        <f t="shared" ca="1" si="54"/>
        <v/>
      </c>
      <c r="J287" s="158" t="str">
        <f t="shared" ca="1" si="55"/>
        <v/>
      </c>
      <c r="K287" s="158" t="str">
        <f t="shared" ca="1" si="56"/>
        <v/>
      </c>
      <c r="L287" s="254"/>
      <c r="M287" s="254"/>
      <c r="N287" s="255"/>
      <c r="O287" s="256"/>
      <c r="P287" s="256"/>
      <c r="Q287" s="256"/>
      <c r="R287" s="256"/>
      <c r="S287" s="210" t="str">
        <f t="shared" ca="1" si="57"/>
        <v/>
      </c>
      <c r="T287" s="210" t="str">
        <f t="shared" ca="1" si="58"/>
        <v/>
      </c>
      <c r="U287" s="211" t="str">
        <f t="shared" ca="1" si="59"/>
        <v/>
      </c>
      <c r="W287" s="171">
        <f t="shared" si="48"/>
        <v>0</v>
      </c>
      <c r="X287" s="171">
        <f t="shared" si="49"/>
        <v>0</v>
      </c>
      <c r="Y287" s="171">
        <f t="shared" si="50"/>
        <v>0</v>
      </c>
    </row>
    <row r="288" spans="1:25">
      <c r="A288" s="5" t="str">
        <f t="shared" ca="1" si="51"/>
        <v/>
      </c>
      <c r="B288" s="5" t="str">
        <f t="shared" ca="1" si="52"/>
        <v/>
      </c>
      <c r="C288" s="5" t="str">
        <f t="shared" ca="1" si="53"/>
        <v/>
      </c>
      <c r="D288" s="6" t="str">
        <f ca="1">IF($D287="","",IF(COUNTIF($D$11:D287,"&gt;0")=$G$10,"",IF($D287=0,$D287+1,IF($G287&lt;$H287,$D287+1,0))))</f>
        <v/>
      </c>
      <c r="E288" s="235" t="str">
        <f ca="1">IF(D288="","",INDEX('1.1 AIZ-IVZ'!$B$109:$B$228,MATCH($C288,'1.1 AIZ-IVZ'!$Y$109:$Y$1097,0)))</f>
        <v/>
      </c>
      <c r="F288" s="213" t="str" cm="1">
        <f t="array" aca="1" ref="F288" ca="1">IF(D288="","",IF(D288=0,INDEX('1.1 AIZ-IVZ'!$B$109:$C$1097,MATCH($E288,'1.1 AIZ-IVZ'!$B$109:$B$1097,0),2),INDEX(INDIRECT("'"&amp;E288&amp;"'!$F$12:$F$512"),SMALL(IF((INDIRECT("'"&amp;E288&amp;"'!$J$12:$J$512")="EW")*(INDIRECT("'"&amp;E288&amp;"'!$N$12:$N$512")="IAE"),ROW($1:$500)),'2.5 PZS-EWI'!G288))))</f>
        <v/>
      </c>
      <c r="G288" s="236" t="str">
        <f ca="1">IF($D288="","",IF($D288=0,INDEX('1.1 AIZ-IVZ'!$X$109:$X$1097,MATCH($C288,'1.1 AIZ-IVZ'!$Y$109:$Y$1097,0),1),$D288))</f>
        <v/>
      </c>
      <c r="H288" s="235" t="str">
        <f ca="1">IF($D288="","",IF($D288=0,INDEX('1.1 AIZ-IVZ'!$X$109:$X$1097,MATCH($C288,'1.1 AIZ-IVZ'!$Y$109:$Y$1097,0),1),H287))</f>
        <v/>
      </c>
      <c r="I288" s="158" t="str">
        <f t="shared" ca="1" si="54"/>
        <v/>
      </c>
      <c r="J288" s="158" t="str">
        <f t="shared" ca="1" si="55"/>
        <v/>
      </c>
      <c r="K288" s="158" t="str">
        <f t="shared" ca="1" si="56"/>
        <v/>
      </c>
      <c r="L288" s="254"/>
      <c r="M288" s="254"/>
      <c r="N288" s="255"/>
      <c r="O288" s="256"/>
      <c r="P288" s="256"/>
      <c r="Q288" s="256"/>
      <c r="R288" s="256"/>
      <c r="S288" s="210" t="str">
        <f t="shared" ca="1" si="57"/>
        <v/>
      </c>
      <c r="T288" s="210" t="str">
        <f t="shared" ca="1" si="58"/>
        <v/>
      </c>
      <c r="U288" s="211" t="str">
        <f t="shared" ca="1" si="59"/>
        <v/>
      </c>
      <c r="W288" s="171">
        <f t="shared" si="48"/>
        <v>0</v>
      </c>
      <c r="X288" s="171">
        <f t="shared" si="49"/>
        <v>0</v>
      </c>
      <c r="Y288" s="171">
        <f t="shared" si="50"/>
        <v>0</v>
      </c>
    </row>
    <row r="289" spans="1:25">
      <c r="A289" s="5" t="str">
        <f t="shared" ca="1" si="51"/>
        <v/>
      </c>
      <c r="B289" s="5" t="str">
        <f t="shared" ca="1" si="52"/>
        <v/>
      </c>
      <c r="C289" s="5" t="str">
        <f t="shared" ca="1" si="53"/>
        <v/>
      </c>
      <c r="D289" s="6" t="str">
        <f ca="1">IF($D288="","",IF(COUNTIF($D$11:D288,"&gt;0")=$G$10,"",IF($D288=0,$D288+1,IF($G288&lt;$H288,$D288+1,0))))</f>
        <v/>
      </c>
      <c r="E289" s="235" t="str">
        <f ca="1">IF(D289="","",INDEX('1.1 AIZ-IVZ'!$B$109:$B$228,MATCH($C289,'1.1 AIZ-IVZ'!$Y$109:$Y$1097,0)))</f>
        <v/>
      </c>
      <c r="F289" s="213" t="str" cm="1">
        <f t="array" aca="1" ref="F289" ca="1">IF(D289="","",IF(D289=0,INDEX('1.1 AIZ-IVZ'!$B$109:$C$1097,MATCH($E289,'1.1 AIZ-IVZ'!$B$109:$B$1097,0),2),INDEX(INDIRECT("'"&amp;E289&amp;"'!$F$12:$F$512"),SMALL(IF((INDIRECT("'"&amp;E289&amp;"'!$J$12:$J$512")="EW")*(INDIRECT("'"&amp;E289&amp;"'!$N$12:$N$512")="IAE"),ROW($1:$500)),'2.5 PZS-EWI'!G289))))</f>
        <v/>
      </c>
      <c r="G289" s="236" t="str">
        <f ca="1">IF($D289="","",IF($D289=0,INDEX('1.1 AIZ-IVZ'!$X$109:$X$1097,MATCH($C289,'1.1 AIZ-IVZ'!$Y$109:$Y$1097,0),1),$D289))</f>
        <v/>
      </c>
      <c r="H289" s="235" t="str">
        <f ca="1">IF($D289="","",IF($D289=0,INDEX('1.1 AIZ-IVZ'!$X$109:$X$1097,MATCH($C289,'1.1 AIZ-IVZ'!$Y$109:$Y$1097,0),1),H288))</f>
        <v/>
      </c>
      <c r="I289" s="158" t="str">
        <f t="shared" ca="1" si="54"/>
        <v/>
      </c>
      <c r="J289" s="158" t="str">
        <f t="shared" ca="1" si="55"/>
        <v/>
      </c>
      <c r="K289" s="158" t="str">
        <f t="shared" ca="1" si="56"/>
        <v/>
      </c>
      <c r="L289" s="254"/>
      <c r="M289" s="254"/>
      <c r="N289" s="255"/>
      <c r="O289" s="256"/>
      <c r="P289" s="256"/>
      <c r="Q289" s="256"/>
      <c r="R289" s="256"/>
      <c r="S289" s="210" t="str">
        <f t="shared" ca="1" si="57"/>
        <v/>
      </c>
      <c r="T289" s="210" t="str">
        <f t="shared" ca="1" si="58"/>
        <v/>
      </c>
      <c r="U289" s="211" t="str">
        <f t="shared" ca="1" si="59"/>
        <v/>
      </c>
      <c r="W289" s="171">
        <f t="shared" si="48"/>
        <v>0</v>
      </c>
      <c r="X289" s="171">
        <f t="shared" si="49"/>
        <v>0</v>
      </c>
      <c r="Y289" s="171">
        <f t="shared" si="50"/>
        <v>0</v>
      </c>
    </row>
    <row r="290" spans="1:25">
      <c r="A290" s="5" t="str">
        <f t="shared" ca="1" si="51"/>
        <v/>
      </c>
      <c r="B290" s="5" t="str">
        <f t="shared" ca="1" si="52"/>
        <v/>
      </c>
      <c r="C290" s="5" t="str">
        <f t="shared" ca="1" si="53"/>
        <v/>
      </c>
      <c r="D290" s="6" t="str">
        <f ca="1">IF($D289="","",IF(COUNTIF($D$11:D289,"&gt;0")=$G$10,"",IF($D289=0,$D289+1,IF($G289&lt;$H289,$D289+1,0))))</f>
        <v/>
      </c>
      <c r="E290" s="235" t="str">
        <f ca="1">IF(D290="","",INDEX('1.1 AIZ-IVZ'!$B$109:$B$228,MATCH($C290,'1.1 AIZ-IVZ'!$Y$109:$Y$1097,0)))</f>
        <v/>
      </c>
      <c r="F290" s="213" t="str" cm="1">
        <f t="array" aca="1" ref="F290" ca="1">IF(D290="","",IF(D290=0,INDEX('1.1 AIZ-IVZ'!$B$109:$C$1097,MATCH($E290,'1.1 AIZ-IVZ'!$B$109:$B$1097,0),2),INDEX(INDIRECT("'"&amp;E290&amp;"'!$F$12:$F$512"),SMALL(IF((INDIRECT("'"&amp;E290&amp;"'!$J$12:$J$512")="EW")*(INDIRECT("'"&amp;E290&amp;"'!$N$12:$N$512")="IAE"),ROW($1:$500)),'2.5 PZS-EWI'!G290))))</f>
        <v/>
      </c>
      <c r="G290" s="236" t="str">
        <f ca="1">IF($D290="","",IF($D290=0,INDEX('1.1 AIZ-IVZ'!$X$109:$X$1097,MATCH($C290,'1.1 AIZ-IVZ'!$Y$109:$Y$1097,0),1),$D290))</f>
        <v/>
      </c>
      <c r="H290" s="235" t="str">
        <f ca="1">IF($D290="","",IF($D290=0,INDEX('1.1 AIZ-IVZ'!$X$109:$X$1097,MATCH($C290,'1.1 AIZ-IVZ'!$Y$109:$Y$1097,0),1),H289))</f>
        <v/>
      </c>
      <c r="I290" s="158" t="str">
        <f t="shared" ca="1" si="54"/>
        <v/>
      </c>
      <c r="J290" s="158" t="str">
        <f t="shared" ca="1" si="55"/>
        <v/>
      </c>
      <c r="K290" s="158" t="str">
        <f t="shared" ca="1" si="56"/>
        <v/>
      </c>
      <c r="L290" s="254"/>
      <c r="M290" s="254"/>
      <c r="N290" s="255"/>
      <c r="O290" s="256"/>
      <c r="P290" s="256"/>
      <c r="Q290" s="256"/>
      <c r="R290" s="256"/>
      <c r="S290" s="210" t="str">
        <f t="shared" ca="1" si="57"/>
        <v/>
      </c>
      <c r="T290" s="210" t="str">
        <f t="shared" ca="1" si="58"/>
        <v/>
      </c>
      <c r="U290" s="211" t="str">
        <f t="shared" ca="1" si="59"/>
        <v/>
      </c>
      <c r="W290" s="171">
        <f t="shared" ref="W290:W300" si="60">SUM(N290*O290)</f>
        <v>0</v>
      </c>
      <c r="X290" s="171">
        <f t="shared" ref="X290:X300" si="61">SUM((P290*$A$3)*N290)</f>
        <v>0</v>
      </c>
      <c r="Y290" s="171">
        <f t="shared" ref="Y290:Y300" si="62">SUM((Q290*24)+(R290*($A$3-24)))*N290</f>
        <v>0</v>
      </c>
    </row>
    <row r="291" spans="1:25">
      <c r="A291" s="5" t="str">
        <f t="shared" ca="1" si="51"/>
        <v/>
      </c>
      <c r="B291" s="5" t="str">
        <f t="shared" ca="1" si="52"/>
        <v/>
      </c>
      <c r="C291" s="5" t="str">
        <f t="shared" ca="1" si="53"/>
        <v/>
      </c>
      <c r="D291" s="6" t="str">
        <f ca="1">IF($D290="","",IF(COUNTIF($D$11:D290,"&gt;0")=$G$10,"",IF($D290=0,$D290+1,IF($G290&lt;$H290,$D290+1,0))))</f>
        <v/>
      </c>
      <c r="E291" s="235" t="str">
        <f ca="1">IF(D291="","",INDEX('1.1 AIZ-IVZ'!$B$109:$B$228,MATCH($C291,'1.1 AIZ-IVZ'!$Y$109:$Y$1097,0)))</f>
        <v/>
      </c>
      <c r="F291" s="213" t="str" cm="1">
        <f t="array" aca="1" ref="F291" ca="1">IF(D291="","",IF(D291=0,INDEX('1.1 AIZ-IVZ'!$B$109:$C$1097,MATCH($E291,'1.1 AIZ-IVZ'!$B$109:$B$1097,0),2),INDEX(INDIRECT("'"&amp;E291&amp;"'!$F$12:$F$512"),SMALL(IF((INDIRECT("'"&amp;E291&amp;"'!$J$12:$J$512")="EW")*(INDIRECT("'"&amp;E291&amp;"'!$N$12:$N$512")="IAE"),ROW($1:$500)),'2.5 PZS-EWI'!G291))))</f>
        <v/>
      </c>
      <c r="G291" s="236" t="str">
        <f ca="1">IF($D291="","",IF($D291=0,INDEX('1.1 AIZ-IVZ'!$X$109:$X$1097,MATCH($C291,'1.1 AIZ-IVZ'!$Y$109:$Y$1097,0),1),$D291))</f>
        <v/>
      </c>
      <c r="H291" s="235" t="str">
        <f ca="1">IF($D291="","",IF($D291=0,INDEX('1.1 AIZ-IVZ'!$X$109:$X$1097,MATCH($C291,'1.1 AIZ-IVZ'!$Y$109:$Y$1097,0),1),H290))</f>
        <v/>
      </c>
      <c r="I291" s="158" t="str">
        <f t="shared" ca="1" si="54"/>
        <v/>
      </c>
      <c r="J291" s="158" t="str">
        <f t="shared" ca="1" si="55"/>
        <v/>
      </c>
      <c r="K291" s="158" t="str">
        <f t="shared" ca="1" si="56"/>
        <v/>
      </c>
      <c r="L291" s="254"/>
      <c r="M291" s="254"/>
      <c r="N291" s="255"/>
      <c r="O291" s="256"/>
      <c r="P291" s="256"/>
      <c r="Q291" s="256"/>
      <c r="R291" s="256"/>
      <c r="S291" s="210" t="str">
        <f t="shared" ca="1" si="57"/>
        <v/>
      </c>
      <c r="T291" s="210" t="str">
        <f t="shared" ca="1" si="58"/>
        <v/>
      </c>
      <c r="U291" s="211" t="str">
        <f t="shared" ca="1" si="59"/>
        <v/>
      </c>
      <c r="W291" s="171">
        <f t="shared" si="60"/>
        <v>0</v>
      </c>
      <c r="X291" s="171">
        <f t="shared" si="61"/>
        <v>0</v>
      </c>
      <c r="Y291" s="171">
        <f t="shared" si="62"/>
        <v>0</v>
      </c>
    </row>
    <row r="292" spans="1:25">
      <c r="A292" s="5" t="str">
        <f t="shared" ca="1" si="51"/>
        <v/>
      </c>
      <c r="B292" s="5" t="str">
        <f t="shared" ca="1" si="52"/>
        <v/>
      </c>
      <c r="C292" s="5" t="str">
        <f t="shared" ca="1" si="53"/>
        <v/>
      </c>
      <c r="D292" s="6" t="str">
        <f ca="1">IF($D291="","",IF(COUNTIF($D$11:D291,"&gt;0")=$G$10,"",IF($D291=0,$D291+1,IF($G291&lt;$H291,$D291+1,0))))</f>
        <v/>
      </c>
      <c r="E292" s="235" t="str">
        <f ca="1">IF(D292="","",INDEX('1.1 AIZ-IVZ'!$B$109:$B$228,MATCH($C292,'1.1 AIZ-IVZ'!$Y$109:$Y$1097,0)))</f>
        <v/>
      </c>
      <c r="F292" s="213" t="str" cm="1">
        <f t="array" aca="1" ref="F292" ca="1">IF(D292="","",IF(D292=0,INDEX('1.1 AIZ-IVZ'!$B$109:$C$1097,MATCH($E292,'1.1 AIZ-IVZ'!$B$109:$B$1097,0),2),INDEX(INDIRECT("'"&amp;E292&amp;"'!$F$12:$F$512"),SMALL(IF((INDIRECT("'"&amp;E292&amp;"'!$J$12:$J$512")="EW")*(INDIRECT("'"&amp;E292&amp;"'!$N$12:$N$512")="IAE"),ROW($1:$500)),'2.5 PZS-EWI'!G292))))</f>
        <v/>
      </c>
      <c r="G292" s="236" t="str">
        <f ca="1">IF($D292="","",IF($D292=0,INDEX('1.1 AIZ-IVZ'!$X$109:$X$1097,MATCH($C292,'1.1 AIZ-IVZ'!$Y$109:$Y$1097,0),1),$D292))</f>
        <v/>
      </c>
      <c r="H292" s="235" t="str">
        <f ca="1">IF($D292="","",IF($D292=0,INDEX('1.1 AIZ-IVZ'!$X$109:$X$1097,MATCH($C292,'1.1 AIZ-IVZ'!$Y$109:$Y$1097,0),1),H291))</f>
        <v/>
      </c>
      <c r="I292" s="158" t="str">
        <f t="shared" ca="1" si="54"/>
        <v/>
      </c>
      <c r="J292" s="158" t="str">
        <f t="shared" ca="1" si="55"/>
        <v/>
      </c>
      <c r="K292" s="158" t="str">
        <f t="shared" ca="1" si="56"/>
        <v/>
      </c>
      <c r="L292" s="254"/>
      <c r="M292" s="254"/>
      <c r="N292" s="255"/>
      <c r="O292" s="256"/>
      <c r="P292" s="256"/>
      <c r="Q292" s="256"/>
      <c r="R292" s="256"/>
      <c r="S292" s="210" t="str">
        <f t="shared" ca="1" si="57"/>
        <v/>
      </c>
      <c r="T292" s="210" t="str">
        <f t="shared" ca="1" si="58"/>
        <v/>
      </c>
      <c r="U292" s="211" t="str">
        <f t="shared" ca="1" si="59"/>
        <v/>
      </c>
      <c r="W292" s="171">
        <f t="shared" si="60"/>
        <v>0</v>
      </c>
      <c r="X292" s="171">
        <f t="shared" si="61"/>
        <v>0</v>
      </c>
      <c r="Y292" s="171">
        <f t="shared" si="62"/>
        <v>0</v>
      </c>
    </row>
    <row r="293" spans="1:25">
      <c r="A293" s="5" t="str">
        <f t="shared" ca="1" si="51"/>
        <v/>
      </c>
      <c r="B293" s="5" t="str">
        <f t="shared" ca="1" si="52"/>
        <v/>
      </c>
      <c r="C293" s="5" t="str">
        <f t="shared" ca="1" si="53"/>
        <v/>
      </c>
      <c r="D293" s="6" t="str">
        <f ca="1">IF($D292="","",IF(COUNTIF($D$11:D292,"&gt;0")=$G$10,"",IF($D292=0,$D292+1,IF($G292&lt;$H292,$D292+1,0))))</f>
        <v/>
      </c>
      <c r="E293" s="235" t="str">
        <f ca="1">IF(D293="","",INDEX('1.1 AIZ-IVZ'!$B$109:$B$228,MATCH($C293,'1.1 AIZ-IVZ'!$Y$109:$Y$1097,0)))</f>
        <v/>
      </c>
      <c r="F293" s="213" t="str" cm="1">
        <f t="array" aca="1" ref="F293" ca="1">IF(D293="","",IF(D293=0,INDEX('1.1 AIZ-IVZ'!$B$109:$C$1097,MATCH($E293,'1.1 AIZ-IVZ'!$B$109:$B$1097,0),2),INDEX(INDIRECT("'"&amp;E293&amp;"'!$F$12:$F$512"),SMALL(IF((INDIRECT("'"&amp;E293&amp;"'!$J$12:$J$512")="EW")*(INDIRECT("'"&amp;E293&amp;"'!$N$12:$N$512")="IAE"),ROW($1:$500)),'2.5 PZS-EWI'!G293))))</f>
        <v/>
      </c>
      <c r="G293" s="236" t="str">
        <f ca="1">IF($D293="","",IF($D293=0,INDEX('1.1 AIZ-IVZ'!$X$109:$X$1097,MATCH($C293,'1.1 AIZ-IVZ'!$Y$109:$Y$1097,0),1),$D293))</f>
        <v/>
      </c>
      <c r="H293" s="235" t="str">
        <f ca="1">IF($D293="","",IF($D293=0,INDEX('1.1 AIZ-IVZ'!$X$109:$X$1097,MATCH($C293,'1.1 AIZ-IVZ'!$Y$109:$Y$1097,0),1),H292))</f>
        <v/>
      </c>
      <c r="I293" s="158" t="str">
        <f t="shared" ca="1" si="54"/>
        <v/>
      </c>
      <c r="J293" s="158" t="str">
        <f t="shared" ca="1" si="55"/>
        <v/>
      </c>
      <c r="K293" s="158" t="str">
        <f t="shared" ca="1" si="56"/>
        <v/>
      </c>
      <c r="L293" s="254"/>
      <c r="M293" s="254"/>
      <c r="N293" s="255"/>
      <c r="O293" s="256"/>
      <c r="P293" s="256"/>
      <c r="Q293" s="256"/>
      <c r="R293" s="256"/>
      <c r="S293" s="210" t="str">
        <f t="shared" ca="1" si="57"/>
        <v/>
      </c>
      <c r="T293" s="210" t="str">
        <f t="shared" ca="1" si="58"/>
        <v/>
      </c>
      <c r="U293" s="211" t="str">
        <f t="shared" ca="1" si="59"/>
        <v/>
      </c>
      <c r="W293" s="171">
        <f t="shared" si="60"/>
        <v>0</v>
      </c>
      <c r="X293" s="171">
        <f t="shared" si="61"/>
        <v>0</v>
      </c>
      <c r="Y293" s="171">
        <f t="shared" si="62"/>
        <v>0</v>
      </c>
    </row>
    <row r="294" spans="1:25">
      <c r="A294" s="5" t="str">
        <f t="shared" ca="1" si="51"/>
        <v/>
      </c>
      <c r="B294" s="5" t="str">
        <f t="shared" ca="1" si="52"/>
        <v/>
      </c>
      <c r="C294" s="5" t="str">
        <f t="shared" ca="1" si="53"/>
        <v/>
      </c>
      <c r="D294" s="6" t="str">
        <f ca="1">IF($D293="","",IF(COUNTIF($D$11:D293,"&gt;0")=$G$10,"",IF($D293=0,$D293+1,IF($G293&lt;$H293,$D293+1,0))))</f>
        <v/>
      </c>
      <c r="E294" s="235" t="str">
        <f ca="1">IF(D294="","",INDEX('1.1 AIZ-IVZ'!$B$109:$B$228,MATCH($C294,'1.1 AIZ-IVZ'!$Y$109:$Y$1097,0)))</f>
        <v/>
      </c>
      <c r="F294" s="213" t="str" cm="1">
        <f t="array" aca="1" ref="F294" ca="1">IF(D294="","",IF(D294=0,INDEX('1.1 AIZ-IVZ'!$B$109:$C$1097,MATCH($E294,'1.1 AIZ-IVZ'!$B$109:$B$1097,0),2),INDEX(INDIRECT("'"&amp;E294&amp;"'!$F$12:$F$512"),SMALL(IF((INDIRECT("'"&amp;E294&amp;"'!$J$12:$J$512")="EW")*(INDIRECT("'"&amp;E294&amp;"'!$N$12:$N$512")="IAE"),ROW($1:$500)),'2.5 PZS-EWI'!G294))))</f>
        <v/>
      </c>
      <c r="G294" s="236" t="str">
        <f ca="1">IF($D294="","",IF($D294=0,INDEX('1.1 AIZ-IVZ'!$X$109:$X$1097,MATCH($C294,'1.1 AIZ-IVZ'!$Y$109:$Y$1097,0),1),$D294))</f>
        <v/>
      </c>
      <c r="H294" s="235" t="str">
        <f ca="1">IF($D294="","",IF($D294=0,INDEX('1.1 AIZ-IVZ'!$X$109:$X$1097,MATCH($C294,'1.1 AIZ-IVZ'!$Y$109:$Y$1097,0),1),H293))</f>
        <v/>
      </c>
      <c r="I294" s="158" t="str">
        <f t="shared" ca="1" si="54"/>
        <v/>
      </c>
      <c r="J294" s="158" t="str">
        <f t="shared" ca="1" si="55"/>
        <v/>
      </c>
      <c r="K294" s="158" t="str">
        <f t="shared" ca="1" si="56"/>
        <v/>
      </c>
      <c r="L294" s="254"/>
      <c r="M294" s="254"/>
      <c r="N294" s="255"/>
      <c r="O294" s="256"/>
      <c r="P294" s="256"/>
      <c r="Q294" s="256"/>
      <c r="R294" s="256"/>
      <c r="S294" s="210" t="str">
        <f t="shared" ca="1" si="57"/>
        <v/>
      </c>
      <c r="T294" s="210" t="str">
        <f t="shared" ca="1" si="58"/>
        <v/>
      </c>
      <c r="U294" s="211" t="str">
        <f t="shared" ca="1" si="59"/>
        <v/>
      </c>
      <c r="W294" s="171">
        <f t="shared" si="60"/>
        <v>0</v>
      </c>
      <c r="X294" s="171">
        <f t="shared" si="61"/>
        <v>0</v>
      </c>
      <c r="Y294" s="171">
        <f t="shared" si="62"/>
        <v>0</v>
      </c>
    </row>
    <row r="295" spans="1:25">
      <c r="A295" s="5" t="str">
        <f t="shared" ca="1" si="51"/>
        <v/>
      </c>
      <c r="B295" s="5" t="str">
        <f t="shared" ca="1" si="52"/>
        <v/>
      </c>
      <c r="C295" s="5" t="str">
        <f t="shared" ca="1" si="53"/>
        <v/>
      </c>
      <c r="D295" s="6" t="str">
        <f ca="1">IF($D294="","",IF(COUNTIF($D$11:D294,"&gt;0")=$G$10,"",IF($D294=0,$D294+1,IF($G294&lt;$H294,$D294+1,0))))</f>
        <v/>
      </c>
      <c r="E295" s="235" t="str">
        <f ca="1">IF(D295="","",INDEX('1.1 AIZ-IVZ'!$B$109:$B$228,MATCH($C295,'1.1 AIZ-IVZ'!$Y$109:$Y$1097,0)))</f>
        <v/>
      </c>
      <c r="F295" s="213" t="str" cm="1">
        <f t="array" aca="1" ref="F295" ca="1">IF(D295="","",IF(D295=0,INDEX('1.1 AIZ-IVZ'!$B$109:$C$1097,MATCH($E295,'1.1 AIZ-IVZ'!$B$109:$B$1097,0),2),INDEX(INDIRECT("'"&amp;E295&amp;"'!$F$12:$F$512"),SMALL(IF((INDIRECT("'"&amp;E295&amp;"'!$J$12:$J$512")="EW")*(INDIRECT("'"&amp;E295&amp;"'!$N$12:$N$512")="IAE"),ROW($1:$500)),'2.5 PZS-EWI'!G295))))</f>
        <v/>
      </c>
      <c r="G295" s="236" t="str">
        <f ca="1">IF($D295="","",IF($D295=0,INDEX('1.1 AIZ-IVZ'!$X$109:$X$1097,MATCH($C295,'1.1 AIZ-IVZ'!$Y$109:$Y$1097,0),1),$D295))</f>
        <v/>
      </c>
      <c r="H295" s="235" t="str">
        <f ca="1">IF($D295="","",IF($D295=0,INDEX('1.1 AIZ-IVZ'!$X$109:$X$1097,MATCH($C295,'1.1 AIZ-IVZ'!$Y$109:$Y$1097,0),1),H294))</f>
        <v/>
      </c>
      <c r="I295" s="158" t="str">
        <f t="shared" ca="1" si="54"/>
        <v/>
      </c>
      <c r="J295" s="158" t="str">
        <f t="shared" ca="1" si="55"/>
        <v/>
      </c>
      <c r="K295" s="158" t="str">
        <f t="shared" ca="1" si="56"/>
        <v/>
      </c>
      <c r="L295" s="254"/>
      <c r="M295" s="254"/>
      <c r="N295" s="255"/>
      <c r="O295" s="256"/>
      <c r="P295" s="256"/>
      <c r="Q295" s="256"/>
      <c r="R295" s="256"/>
      <c r="S295" s="210" t="str">
        <f t="shared" ca="1" si="57"/>
        <v/>
      </c>
      <c r="T295" s="210" t="str">
        <f t="shared" ca="1" si="58"/>
        <v/>
      </c>
      <c r="U295" s="211" t="str">
        <f t="shared" ca="1" si="59"/>
        <v/>
      </c>
      <c r="W295" s="171">
        <f t="shared" si="60"/>
        <v>0</v>
      </c>
      <c r="X295" s="171">
        <f t="shared" si="61"/>
        <v>0</v>
      </c>
      <c r="Y295" s="171">
        <f t="shared" si="62"/>
        <v>0</v>
      </c>
    </row>
    <row r="296" spans="1:25">
      <c r="A296" s="5" t="str">
        <f t="shared" ca="1" si="51"/>
        <v/>
      </c>
      <c r="B296" s="5" t="str">
        <f t="shared" ca="1" si="52"/>
        <v/>
      </c>
      <c r="C296" s="5" t="str">
        <f t="shared" ca="1" si="53"/>
        <v/>
      </c>
      <c r="D296" s="6" t="str">
        <f ca="1">IF($D295="","",IF(COUNTIF($D$11:D295,"&gt;0")=$G$10,"",IF($D295=0,$D295+1,IF($G295&lt;$H295,$D295+1,0))))</f>
        <v/>
      </c>
      <c r="E296" s="235" t="str">
        <f ca="1">IF(D296="","",INDEX('1.1 AIZ-IVZ'!$B$109:$B$228,MATCH($C296,'1.1 AIZ-IVZ'!$Y$109:$Y$1097,0)))</f>
        <v/>
      </c>
      <c r="F296" s="213" t="str" cm="1">
        <f t="array" aca="1" ref="F296" ca="1">IF(D296="","",IF(D296=0,INDEX('1.1 AIZ-IVZ'!$B$109:$C$1097,MATCH($E296,'1.1 AIZ-IVZ'!$B$109:$B$1097,0),2),INDEX(INDIRECT("'"&amp;E296&amp;"'!$F$12:$F$512"),SMALL(IF((INDIRECT("'"&amp;E296&amp;"'!$J$12:$J$512")="EW")*(INDIRECT("'"&amp;E296&amp;"'!$N$12:$N$512")="IAE"),ROW($1:$500)),'2.5 PZS-EWI'!G296))))</f>
        <v/>
      </c>
      <c r="G296" s="236" t="str">
        <f ca="1">IF($D296="","",IF($D296=0,INDEX('1.1 AIZ-IVZ'!$X$109:$X$1097,MATCH($C296,'1.1 AIZ-IVZ'!$Y$109:$Y$1097,0),1),$D296))</f>
        <v/>
      </c>
      <c r="H296" s="235" t="str">
        <f ca="1">IF($D296="","",IF($D296=0,INDEX('1.1 AIZ-IVZ'!$X$109:$X$1097,MATCH($C296,'1.1 AIZ-IVZ'!$Y$109:$Y$1097,0),1),H295))</f>
        <v/>
      </c>
      <c r="I296" s="158" t="str">
        <f t="shared" ca="1" si="54"/>
        <v/>
      </c>
      <c r="J296" s="158" t="str">
        <f t="shared" ca="1" si="55"/>
        <v/>
      </c>
      <c r="K296" s="158" t="str">
        <f t="shared" ca="1" si="56"/>
        <v/>
      </c>
      <c r="L296" s="254"/>
      <c r="M296" s="254"/>
      <c r="N296" s="255"/>
      <c r="O296" s="256"/>
      <c r="P296" s="256"/>
      <c r="Q296" s="256"/>
      <c r="R296" s="256"/>
      <c r="S296" s="210" t="str">
        <f t="shared" ca="1" si="57"/>
        <v/>
      </c>
      <c r="T296" s="210" t="str">
        <f t="shared" ca="1" si="58"/>
        <v/>
      </c>
      <c r="U296" s="211" t="str">
        <f t="shared" ca="1" si="59"/>
        <v/>
      </c>
      <c r="W296" s="171">
        <f t="shared" si="60"/>
        <v>0</v>
      </c>
      <c r="X296" s="171">
        <f t="shared" si="61"/>
        <v>0</v>
      </c>
      <c r="Y296" s="171">
        <f t="shared" si="62"/>
        <v>0</v>
      </c>
    </row>
    <row r="297" spans="1:25">
      <c r="A297" s="5" t="str">
        <f t="shared" ca="1" si="51"/>
        <v/>
      </c>
      <c r="B297" s="5" t="str">
        <f t="shared" ca="1" si="52"/>
        <v/>
      </c>
      <c r="C297" s="5" t="str">
        <f t="shared" ca="1" si="53"/>
        <v/>
      </c>
      <c r="D297" s="6" t="str">
        <f ca="1">IF($D296="","",IF(COUNTIF($D$11:D296,"&gt;0")=$G$10,"",IF($D296=0,$D296+1,IF($G296&lt;$H296,$D296+1,0))))</f>
        <v/>
      </c>
      <c r="E297" s="235" t="str">
        <f ca="1">IF(D297="","",INDEX('1.1 AIZ-IVZ'!$B$109:$B$228,MATCH($C297,'1.1 AIZ-IVZ'!$Y$109:$Y$1097,0)))</f>
        <v/>
      </c>
      <c r="F297" s="213" t="str" cm="1">
        <f t="array" aca="1" ref="F297" ca="1">IF(D297="","",IF(D297=0,INDEX('1.1 AIZ-IVZ'!$B$109:$C$1097,MATCH($E297,'1.1 AIZ-IVZ'!$B$109:$B$1097,0),2),INDEX(INDIRECT("'"&amp;E297&amp;"'!$F$12:$F$512"),SMALL(IF((INDIRECT("'"&amp;E297&amp;"'!$J$12:$J$512")="EW")*(INDIRECT("'"&amp;E297&amp;"'!$N$12:$N$512")="IAE"),ROW($1:$500)),'2.5 PZS-EWI'!G297))))</f>
        <v/>
      </c>
      <c r="G297" s="236" t="str">
        <f ca="1">IF($D297="","",IF($D297=0,INDEX('1.1 AIZ-IVZ'!$X$109:$X$1097,MATCH($C297,'1.1 AIZ-IVZ'!$Y$109:$Y$1097,0),1),$D297))</f>
        <v/>
      </c>
      <c r="H297" s="235" t="str">
        <f ca="1">IF($D297="","",IF($D297=0,INDEX('1.1 AIZ-IVZ'!$X$109:$X$1097,MATCH($C297,'1.1 AIZ-IVZ'!$Y$109:$Y$1097,0),1),H296))</f>
        <v/>
      </c>
      <c r="I297" s="158" t="str">
        <f t="shared" ca="1" si="54"/>
        <v/>
      </c>
      <c r="J297" s="158" t="str">
        <f t="shared" ca="1" si="55"/>
        <v/>
      </c>
      <c r="K297" s="158" t="str">
        <f t="shared" ca="1" si="56"/>
        <v/>
      </c>
      <c r="L297" s="254"/>
      <c r="M297" s="254"/>
      <c r="N297" s="255"/>
      <c r="O297" s="256"/>
      <c r="P297" s="256"/>
      <c r="Q297" s="256"/>
      <c r="R297" s="256"/>
      <c r="S297" s="210" t="str">
        <f t="shared" ca="1" si="57"/>
        <v/>
      </c>
      <c r="T297" s="210" t="str">
        <f t="shared" ca="1" si="58"/>
        <v/>
      </c>
      <c r="U297" s="211" t="str">
        <f t="shared" ca="1" si="59"/>
        <v/>
      </c>
      <c r="W297" s="171">
        <f t="shared" si="60"/>
        <v>0</v>
      </c>
      <c r="X297" s="171">
        <f t="shared" si="61"/>
        <v>0</v>
      </c>
      <c r="Y297" s="171">
        <f t="shared" si="62"/>
        <v>0</v>
      </c>
    </row>
    <row r="298" spans="1:25">
      <c r="A298" s="5" t="str">
        <f t="shared" ca="1" si="51"/>
        <v/>
      </c>
      <c r="B298" s="5" t="str">
        <f t="shared" ca="1" si="52"/>
        <v/>
      </c>
      <c r="C298" s="5" t="str">
        <f t="shared" ca="1" si="53"/>
        <v/>
      </c>
      <c r="D298" s="6" t="str">
        <f ca="1">IF($D297="","",IF(COUNTIF($D$11:D297,"&gt;0")=$G$10,"",IF($D297=0,$D297+1,IF($G297&lt;$H297,$D297+1,0))))</f>
        <v/>
      </c>
      <c r="E298" s="235" t="str">
        <f ca="1">IF(D298="","",INDEX('1.1 AIZ-IVZ'!$B$109:$B$228,MATCH($C298,'1.1 AIZ-IVZ'!$Y$109:$Y$1097,0)))</f>
        <v/>
      </c>
      <c r="F298" s="213" t="str" cm="1">
        <f t="array" aca="1" ref="F298" ca="1">IF(D298="","",IF(D298=0,INDEX('1.1 AIZ-IVZ'!$B$109:$C$1097,MATCH($E298,'1.1 AIZ-IVZ'!$B$109:$B$1097,0),2),INDEX(INDIRECT("'"&amp;E298&amp;"'!$F$12:$F$512"),SMALL(IF((INDIRECT("'"&amp;E298&amp;"'!$J$12:$J$512")="EW")*(INDIRECT("'"&amp;E298&amp;"'!$N$12:$N$512")="IAE"),ROW($1:$500)),'2.5 PZS-EWI'!G298))))</f>
        <v/>
      </c>
      <c r="G298" s="236" t="str">
        <f ca="1">IF($D298="","",IF($D298=0,INDEX('1.1 AIZ-IVZ'!$X$109:$X$1097,MATCH($C298,'1.1 AIZ-IVZ'!$Y$109:$Y$1097,0),1),$D298))</f>
        <v/>
      </c>
      <c r="H298" s="235" t="str">
        <f ca="1">IF($D298="","",IF($D298=0,INDEX('1.1 AIZ-IVZ'!$X$109:$X$1097,MATCH($C298,'1.1 AIZ-IVZ'!$Y$109:$Y$1097,0),1),H297))</f>
        <v/>
      </c>
      <c r="I298" s="158" t="str">
        <f t="shared" ca="1" si="54"/>
        <v/>
      </c>
      <c r="J298" s="158" t="str">
        <f t="shared" ca="1" si="55"/>
        <v/>
      </c>
      <c r="K298" s="158" t="str">
        <f t="shared" ca="1" si="56"/>
        <v/>
      </c>
      <c r="L298" s="254"/>
      <c r="M298" s="254"/>
      <c r="N298" s="255"/>
      <c r="O298" s="256"/>
      <c r="P298" s="256"/>
      <c r="Q298" s="256"/>
      <c r="R298" s="256"/>
      <c r="S298" s="210" t="str">
        <f t="shared" ca="1" si="57"/>
        <v/>
      </c>
      <c r="T298" s="210" t="str">
        <f t="shared" ca="1" si="58"/>
        <v/>
      </c>
      <c r="U298" s="211" t="str">
        <f t="shared" ca="1" si="59"/>
        <v/>
      </c>
      <c r="W298" s="171">
        <f t="shared" si="60"/>
        <v>0</v>
      </c>
      <c r="X298" s="171">
        <f t="shared" si="61"/>
        <v>0</v>
      </c>
      <c r="Y298" s="171">
        <f t="shared" si="62"/>
        <v>0</v>
      </c>
    </row>
    <row r="299" spans="1:25">
      <c r="A299" s="5" t="str">
        <f t="shared" ca="1" si="51"/>
        <v/>
      </c>
      <c r="B299" s="5" t="str">
        <f t="shared" ca="1" si="52"/>
        <v/>
      </c>
      <c r="C299" s="5" t="str">
        <f t="shared" ca="1" si="53"/>
        <v/>
      </c>
      <c r="D299" s="6" t="str">
        <f ca="1">IF($D298="","",IF(COUNTIF($D$11:D298,"&gt;0")=$G$10,"",IF($D298=0,$D298+1,IF($G298&lt;$H298,$D298+1,0))))</f>
        <v/>
      </c>
      <c r="E299" s="235" t="str">
        <f ca="1">IF(D299="","",INDEX('1.1 AIZ-IVZ'!$B$109:$B$228,MATCH($C299,'1.1 AIZ-IVZ'!$Y$109:$Y$1097,0)))</f>
        <v/>
      </c>
      <c r="F299" s="213" t="str" cm="1">
        <f t="array" aca="1" ref="F299" ca="1">IF(D299="","",IF(D299=0,INDEX('1.1 AIZ-IVZ'!$B$109:$C$1097,MATCH($E299,'1.1 AIZ-IVZ'!$B$109:$B$1097,0),2),INDEX(INDIRECT("'"&amp;E299&amp;"'!$F$12:$F$512"),SMALL(IF((INDIRECT("'"&amp;E299&amp;"'!$J$12:$J$512")="EW")*(INDIRECT("'"&amp;E299&amp;"'!$N$12:$N$512")="IAE"),ROW($1:$500)),'2.5 PZS-EWI'!G299))))</f>
        <v/>
      </c>
      <c r="G299" s="236" t="str">
        <f ca="1">IF($D299="","",IF($D299=0,INDEX('1.1 AIZ-IVZ'!$X$109:$X$1097,MATCH($C299,'1.1 AIZ-IVZ'!$Y$109:$Y$1097,0),1),$D299))</f>
        <v/>
      </c>
      <c r="H299" s="235" t="str">
        <f ca="1">IF($D299="","",IF($D299=0,INDEX('1.1 AIZ-IVZ'!$X$109:$X$1097,MATCH($C299,'1.1 AIZ-IVZ'!$Y$109:$Y$1097,0),1),H298))</f>
        <v/>
      </c>
      <c r="I299" s="158" t="str">
        <f t="shared" ca="1" si="54"/>
        <v/>
      </c>
      <c r="J299" s="158" t="str">
        <f t="shared" ca="1" si="55"/>
        <v/>
      </c>
      <c r="K299" s="158" t="str">
        <f t="shared" ca="1" si="56"/>
        <v/>
      </c>
      <c r="L299" s="254"/>
      <c r="M299" s="254"/>
      <c r="N299" s="255"/>
      <c r="O299" s="256"/>
      <c r="P299" s="256"/>
      <c r="Q299" s="256"/>
      <c r="R299" s="256"/>
      <c r="S299" s="210" t="str">
        <f t="shared" ca="1" si="57"/>
        <v/>
      </c>
      <c r="T299" s="210" t="str">
        <f t="shared" ca="1" si="58"/>
        <v/>
      </c>
      <c r="U299" s="211" t="str">
        <f t="shared" ca="1" si="59"/>
        <v/>
      </c>
      <c r="W299" s="171">
        <f t="shared" si="60"/>
        <v>0</v>
      </c>
      <c r="X299" s="171">
        <f t="shared" si="61"/>
        <v>0</v>
      </c>
      <c r="Y299" s="171">
        <f t="shared" si="62"/>
        <v>0</v>
      </c>
    </row>
    <row r="300" spans="1:25">
      <c r="A300" s="5" t="str">
        <f t="shared" ca="1" si="51"/>
        <v/>
      </c>
      <c r="B300" s="5" t="str">
        <f t="shared" ca="1" si="52"/>
        <v/>
      </c>
      <c r="C300" s="5" t="str">
        <f t="shared" ca="1" si="53"/>
        <v/>
      </c>
      <c r="D300" s="6" t="str">
        <f ca="1">IF($D299="","",IF(COUNTIF($D$11:D299,"&gt;0")=$G$10,"",IF($D299=0,$D299+1,IF($G299&lt;$H299,$D299+1,0))))</f>
        <v/>
      </c>
      <c r="E300" s="235" t="str">
        <f ca="1">IF(D300="","",INDEX('1.1 AIZ-IVZ'!$B$109:$B$228,MATCH($C300,'1.1 AIZ-IVZ'!$Y$109:$Y$1097,0)))</f>
        <v/>
      </c>
      <c r="F300" s="213" t="str" cm="1">
        <f t="array" aca="1" ref="F300" ca="1">IF(D300="","",IF(D300=0,INDEX('1.1 AIZ-IVZ'!$B$109:$C$1097,MATCH($E300,'1.1 AIZ-IVZ'!$B$109:$B$1097,0),2),INDEX(INDIRECT("'"&amp;E300&amp;"'!$F$12:$F$512"),SMALL(IF((INDIRECT("'"&amp;E300&amp;"'!$J$12:$J$512")="EW")*(INDIRECT("'"&amp;E300&amp;"'!$N$12:$N$512")="IAE"),ROW($1:$500)),'2.5 PZS-EWI'!G300))))</f>
        <v/>
      </c>
      <c r="G300" s="236" t="str">
        <f ca="1">IF($D300="","",IF($D300=0,INDEX('1.1 AIZ-IVZ'!$X$109:$X$1097,MATCH($C300,'1.1 AIZ-IVZ'!$Y$109:$Y$1097,0),1),$D300))</f>
        <v/>
      </c>
      <c r="H300" s="235" t="str">
        <f ca="1">IF($D300="","",IF($D300=0,INDEX('1.1 AIZ-IVZ'!$X$109:$X$1097,MATCH($C300,'1.1 AIZ-IVZ'!$Y$109:$Y$1097,0),1),H299))</f>
        <v/>
      </c>
      <c r="I300" s="158" t="str">
        <f t="shared" ca="1" si="54"/>
        <v/>
      </c>
      <c r="J300" s="158" t="str">
        <f t="shared" ca="1" si="55"/>
        <v/>
      </c>
      <c r="K300" s="158" t="str">
        <f t="shared" ca="1" si="56"/>
        <v/>
      </c>
      <c r="L300" s="254"/>
      <c r="M300" s="254"/>
      <c r="N300" s="255"/>
      <c r="O300" s="256"/>
      <c r="P300" s="256"/>
      <c r="Q300" s="256"/>
      <c r="R300" s="256"/>
      <c r="S300" s="210" t="str">
        <f t="shared" ca="1" si="57"/>
        <v/>
      </c>
      <c r="T300" s="210" t="str">
        <f t="shared" ca="1" si="58"/>
        <v/>
      </c>
      <c r="U300" s="211" t="str">
        <f t="shared" ca="1" si="59"/>
        <v/>
      </c>
      <c r="W300" s="171">
        <f t="shared" si="60"/>
        <v>0</v>
      </c>
      <c r="X300" s="171">
        <f t="shared" si="61"/>
        <v>0</v>
      </c>
      <c r="Y300" s="171">
        <f t="shared" si="62"/>
        <v>0</v>
      </c>
    </row>
  </sheetData>
  <sheetProtection algorithmName="SHA-512" hashValue="NO93tkSPK75i60X22UhcATKAi2d3rZVfFhvEbBZGo6Cs+/QUL/EK3/Y5bIph2cJvXxUtX+PMJogsXwNrH5WbsQ==" saltValue="B5utnkZqXjOH0bvRKXatzw==" spinCount="100000" sheet="1" objects="1" scenarios="1" formatColumns="0" formatRows="0" autoFilter="0"/>
  <mergeCells count="18">
    <mergeCell ref="F4:G4"/>
    <mergeCell ref="A1:B1"/>
    <mergeCell ref="A2:B2"/>
    <mergeCell ref="A3:F3"/>
    <mergeCell ref="F5:G5"/>
    <mergeCell ref="F6:G6"/>
    <mergeCell ref="A8:F8"/>
    <mergeCell ref="S8:U8"/>
    <mergeCell ref="A9:D10"/>
    <mergeCell ref="E9:E10"/>
    <mergeCell ref="F9:F10"/>
    <mergeCell ref="G9:H9"/>
    <mergeCell ref="L9:L10"/>
    <mergeCell ref="M9:M10"/>
    <mergeCell ref="N9:N10"/>
    <mergeCell ref="O9:O10"/>
    <mergeCell ref="Q9:R9"/>
    <mergeCell ref="G10:H10"/>
  </mergeCells>
  <conditionalFormatting sqref="A11:Y300">
    <cfRule type="expression" dxfId="129" priority="7">
      <formula>$D11=0</formula>
    </cfRule>
  </conditionalFormatting>
  <conditionalFormatting sqref="O11:O300">
    <cfRule type="expression" dxfId="128" priority="8">
      <formula>$M11="Nutzungsgebühr"</formula>
    </cfRule>
  </conditionalFormatting>
  <conditionalFormatting sqref="Q11:R300">
    <cfRule type="expression" dxfId="127" priority="9">
      <formula>IF($M11&lt;&gt;"",IF($M11&lt;&gt;"Campuslizenz",IF($M11&lt;&gt;"Einzellizenz",IF($M11&lt;&gt;"Volumenlizenz",IF($M11&lt;&gt;"Hardware","WAHR")))))</formula>
    </cfRule>
  </conditionalFormatting>
  <conditionalFormatting sqref="P11:P300">
    <cfRule type="expression" dxfId="126" priority="10">
      <formula>$M11&lt;&gt;"Nutzungsgebühr"</formula>
    </cfRule>
  </conditionalFormatting>
  <conditionalFormatting sqref="L11:R300">
    <cfRule type="expression" dxfId="125" priority="1">
      <formula>$D11=""</formula>
    </cfRule>
  </conditionalFormatting>
  <dataValidations disablePrompts="1" count="2">
    <dataValidation type="list" allowBlank="1" showInputMessage="1" showErrorMessage="1" sqref="M12:M300" xr:uid="{00000000-0002-0000-1700-000000000000}">
      <formula1>INDIRECT($L12)</formula1>
    </dataValidation>
    <dataValidation type="list" showInputMessage="1" showErrorMessage="1" sqref="I10:K10" xr:uid="{00000000-0002-0000-1700-000001000000}">
      <formula1>#REF!</formula1>
    </dataValidation>
  </dataValidations>
  <pageMargins left="0.70866141732283472" right="0.70866141732283472" top="0.78740157480314965" bottom="0.78740157480314965" header="0.31496062992125984" footer="0.31496062992125984"/>
  <pageSetup paperSize="9" scale="40" orientation="landscape" r:id="rId1"/>
  <headerFooter>
    <oddFooter>&amp;C&amp;"-,Fett"&amp;10Register: &amp;A | Seite &amp;P von &amp;N</oddFooter>
  </headerFooter>
  <legacyDrawingHF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1700-000002000000}">
          <x14:formula1>
            <xm:f>'1.1 AIZ-IVZ'!$AE$107:$AH$107</xm:f>
          </x14:formula1>
          <xm:sqref>L12:L300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028">
    <tabColor theme="5" tint="-0.499984740745262"/>
  </sheetPr>
  <dimension ref="A1:V205"/>
  <sheetViews>
    <sheetView workbookViewId="0">
      <pane ySplit="4" topLeftCell="A5" activePane="bottomLeft" state="frozen"/>
      <selection pane="bottomLeft" activeCell="A18" sqref="A18"/>
      <selection activeCell="A18" sqref="A18"/>
    </sheetView>
  </sheetViews>
  <sheetFormatPr defaultColWidth="0" defaultRowHeight="15" zeroHeight="1"/>
  <cols>
    <col min="1" max="3" width="4.7109375" style="148" customWidth="1"/>
    <col min="4" max="4" width="4.7109375" style="159" customWidth="1"/>
    <col min="5" max="5" width="61" style="148" customWidth="1"/>
    <col min="6" max="6" width="16.7109375" style="148" customWidth="1"/>
    <col min="7" max="7" width="11.5703125" style="148" customWidth="1"/>
    <col min="8" max="8" width="24.140625" style="148" customWidth="1"/>
    <col min="9" max="16384" width="1.7109375" style="148" hidden="1"/>
  </cols>
  <sheetData>
    <row r="1" spans="1:22" ht="18.75" customHeight="1">
      <c r="A1" s="601" t="str">
        <f>CONCATENATE(A5,".0")</f>
        <v>2.0</v>
      </c>
      <c r="B1" s="601"/>
      <c r="C1" s="372" t="str">
        <f>INDEX(Konfig!$A$21:$D$1011,MATCH(A1,Konfig!$A$21:$A$1011,0),2)</f>
        <v>Preiszusammenstellung</v>
      </c>
      <c r="D1" s="372"/>
      <c r="E1" s="372"/>
      <c r="F1" s="372"/>
      <c r="G1" s="372"/>
      <c r="H1" s="372"/>
      <c r="I1" s="148" t="e">
        <f>INDEX(Konfig!$A$21:$D$1011,MATCH(G1,Konfig!$A$21:$A$1011,0),2)</f>
        <v>#N/A</v>
      </c>
      <c r="J1" s="148" t="e">
        <f>INDEX(Konfig!$A$21:$D$1011,MATCH(H1,Konfig!$A$21:$A$1011,0),2)</f>
        <v>#N/A</v>
      </c>
      <c r="K1" s="148" t="e">
        <f>INDEX(Konfig!$A$21:$D$1011,MATCH(I1,Konfig!$A$21:$A$1011,0),2)</f>
        <v>#N/A</v>
      </c>
      <c r="L1" s="148" t="e">
        <f>INDEX(Konfig!$A$21:$D$1011,MATCH(J1,Konfig!$A$21:$A$1011,0),2)</f>
        <v>#N/A</v>
      </c>
      <c r="M1" s="148" t="e">
        <f>INDEX(Konfig!$A$21:$D$1011,MATCH(K1,Konfig!$A$21:$A$1011,0),2)</f>
        <v>#N/A</v>
      </c>
      <c r="N1" s="148" t="e">
        <f>INDEX(Konfig!$A$21:$D$1011,MATCH(L1,Konfig!$A$21:$A$1011,0),2)</f>
        <v>#N/A</v>
      </c>
      <c r="O1" s="148" t="e">
        <f>INDEX(Konfig!$A$21:$D$1011,MATCH(M1,Konfig!$A$21:$A$1011,0),2)</f>
        <v>#N/A</v>
      </c>
      <c r="P1" s="148" t="e">
        <f>INDEX(Konfig!$A$21:$D$1011,MATCH(N1,Konfig!$A$21:$A$1011,0),2)</f>
        <v>#N/A</v>
      </c>
      <c r="Q1" s="148" t="e">
        <f>INDEX(Konfig!$A$21:$D$1011,MATCH(O1,Konfig!$A$21:$A$1011,0),2)</f>
        <v>#N/A</v>
      </c>
      <c r="R1" s="148" t="e">
        <f>INDEX(Konfig!$A$21:$D$1011,MATCH(P1,Konfig!$A$21:$A$1011,0),2)</f>
        <v>#N/A</v>
      </c>
      <c r="S1" s="148" t="e">
        <f>INDEX(Konfig!$A$21:$D$1011,MATCH(Q1,Konfig!$A$21:$A$1011,0),2)</f>
        <v>#N/A</v>
      </c>
      <c r="T1" s="148" t="e">
        <f>INDEX(Konfig!$A$21:$D$1011,MATCH(R1,Konfig!$A$21:$A$1011,0),2)</f>
        <v>#N/A</v>
      </c>
      <c r="U1" s="148" t="e">
        <f>INDEX(Konfig!$A$21:$D$1011,MATCH(S1,Konfig!$A$21:$A$1011,0),2)</f>
        <v>#N/A</v>
      </c>
      <c r="V1" s="148" t="e">
        <f>INDEX(Konfig!$A$21:$D$1011,MATCH(T1,Konfig!$A$21:$A$1011,0),2)</f>
        <v>#N/A</v>
      </c>
    </row>
    <row r="2" spans="1:22" ht="18.75">
      <c r="A2" s="602" t="str">
        <f>CONCATENATE(A5,".",B5)</f>
        <v>2.8</v>
      </c>
      <c r="B2" s="602"/>
      <c r="C2" s="373" t="str">
        <f>INDEX(Konfig!$A$21:$D$1011,MATCH(A2,Konfig!$A$21:$A$1011,0),2)</f>
        <v>Detailaufstellung zu Preispositionen 2.2 bis 2.7</v>
      </c>
      <c r="D2" s="373"/>
      <c r="E2" s="373"/>
      <c r="F2" s="373"/>
      <c r="G2" s="373"/>
      <c r="H2" s="373"/>
      <c r="I2" s="148" t="e">
        <f>INDEX(Konfig!$A$21:$D$1011,MATCH(G2,Konfig!$A$21:$A$1011,0),2)</f>
        <v>#N/A</v>
      </c>
      <c r="J2" s="148" t="e">
        <f>INDEX(Konfig!$A$21:$D$1011,MATCH(H2,Konfig!$A$21:$A$1011,0),2)</f>
        <v>#N/A</v>
      </c>
      <c r="K2" s="148" t="e">
        <f>INDEX(Konfig!$A$21:$D$1011,MATCH(I2,Konfig!$A$21:$A$1011,0),2)</f>
        <v>#N/A</v>
      </c>
      <c r="L2" s="148" t="e">
        <f>INDEX(Konfig!$A$21:$D$1011,MATCH(J2,Konfig!$A$21:$A$1011,0),2)</f>
        <v>#N/A</v>
      </c>
      <c r="M2" s="148" t="e">
        <f>INDEX(Konfig!$A$21:$D$1011,MATCH(K2,Konfig!$A$21:$A$1011,0),2)</f>
        <v>#N/A</v>
      </c>
      <c r="N2" s="148" t="e">
        <f>INDEX(Konfig!$A$21:$D$1011,MATCH(L2,Konfig!$A$21:$A$1011,0),2)</f>
        <v>#N/A</v>
      </c>
      <c r="O2" s="148" t="e">
        <f>INDEX(Konfig!$A$21:$D$1011,MATCH(M2,Konfig!$A$21:$A$1011,0),2)</f>
        <v>#N/A</v>
      </c>
      <c r="P2" s="148" t="e">
        <f>INDEX(Konfig!$A$21:$D$1011,MATCH(N2,Konfig!$A$21:$A$1011,0),2)</f>
        <v>#N/A</v>
      </c>
      <c r="Q2" s="148" t="e">
        <f>INDEX(Konfig!$A$21:$D$1011,MATCH(O2,Konfig!$A$21:$A$1011,0),2)</f>
        <v>#N/A</v>
      </c>
      <c r="R2" s="148" t="e">
        <f>INDEX(Konfig!$A$21:$D$1011,MATCH(P2,Konfig!$A$21:$A$1011,0),2)</f>
        <v>#N/A</v>
      </c>
      <c r="S2" s="148" t="e">
        <f>INDEX(Konfig!$A$21:$D$1011,MATCH(Q2,Konfig!$A$21:$A$1011,0),2)</f>
        <v>#N/A</v>
      </c>
      <c r="T2" s="148" t="e">
        <f>INDEX(Konfig!$A$21:$D$1011,MATCH(R2,Konfig!$A$21:$A$1011,0),2)</f>
        <v>#N/A</v>
      </c>
      <c r="U2" s="148" t="e">
        <f>INDEX(Konfig!$A$21:$D$1011,MATCH(S2,Konfig!$A$21:$A$1011,0),2)</f>
        <v>#N/A</v>
      </c>
      <c r="V2" s="148" t="e">
        <f>INDEX(Konfig!$A$21:$D$1011,MATCH(T2,Konfig!$A$21:$A$1011,0),2)</f>
        <v>#N/A</v>
      </c>
    </row>
    <row r="3" spans="1:22" s="1" customFormat="1">
      <c r="A3" s="623" t="str">
        <f>HYPERLINK("#"&amp;"'1.3 AIZ-BAV'!A1","Link zu Bearbeitungsvorgaben / Ausfüllhinweise")</f>
        <v>Link zu Bearbeitungsvorgaben / Ausfüllhinweise</v>
      </c>
      <c r="B3" s="623"/>
      <c r="C3" s="623"/>
      <c r="D3" s="623"/>
      <c r="E3" s="623"/>
      <c r="F3" s="624" t="str">
        <f>HYPERLINK("#"&amp;"'1.1 AIZ-IVZ'!A1","Link zu Inhaltsverzeichnis")</f>
        <v>Link zu Inhaltsverzeichnis</v>
      </c>
      <c r="G3" s="624"/>
      <c r="H3" s="624"/>
    </row>
    <row r="4" spans="1:22">
      <c r="A4" s="621" t="s">
        <v>569</v>
      </c>
      <c r="B4" s="622"/>
      <c r="C4" s="622"/>
      <c r="D4" s="622"/>
      <c r="E4" s="106" t="s">
        <v>343</v>
      </c>
      <c r="F4" s="106" t="s">
        <v>700</v>
      </c>
      <c r="G4" s="106" t="s">
        <v>701</v>
      </c>
      <c r="H4" s="107" t="s">
        <v>702</v>
      </c>
    </row>
    <row r="5" spans="1:22">
      <c r="A5" s="2">
        <v>2</v>
      </c>
      <c r="B5" s="2">
        <v>8</v>
      </c>
      <c r="C5" s="2">
        <v>1</v>
      </c>
      <c r="D5" s="3">
        <f>IF(C5&gt;0,0,D4+1)</f>
        <v>0</v>
      </c>
      <c r="E5" s="280" t="s">
        <v>729</v>
      </c>
      <c r="F5" s="275"/>
      <c r="G5" s="275"/>
      <c r="H5" s="281"/>
    </row>
    <row r="6" spans="1:22">
      <c r="A6" s="5">
        <f t="shared" ref="A6:A89" ca="1" si="0">IF(INDIRECT("Z(-1)",FALSE)="","",INDIRECT("Z(-1)",FALSE))</f>
        <v>2</v>
      </c>
      <c r="B6" s="5">
        <f t="shared" ref="B6:B89" ca="1" si="1">IF(INDIRECT("S(-1)",FALSE)="","",INDIRECT("Z(-1)",FALSE))</f>
        <v>8</v>
      </c>
      <c r="C6" s="5">
        <f t="shared" ref="C6:C89" ca="1" si="2">IF(INDIRECT("S(-2)",FALSE)="","",INDIRECT("Z(-1)",FALSE))</f>
        <v>1</v>
      </c>
      <c r="D6" s="6">
        <f t="shared" ref="D6:D89" ca="1" si="3">IF(INDIRECT("S(-3)",FALSE)="","",IF(INDIRECT("S(-1)",FALSE)&lt;&gt;INDIRECT("Z(-1)S(-1)",FALSE),0,INDIRECT("Z(-1)",FALSE)+1))</f>
        <v>1</v>
      </c>
      <c r="E6" s="283"/>
      <c r="F6" s="284"/>
      <c r="G6" s="255"/>
      <c r="H6" s="282"/>
    </row>
    <row r="7" spans="1:22">
      <c r="A7" s="5">
        <f t="shared" ca="1" si="0"/>
        <v>2</v>
      </c>
      <c r="B7" s="5">
        <f t="shared" ca="1" si="1"/>
        <v>8</v>
      </c>
      <c r="C7" s="5">
        <f t="shared" ca="1" si="2"/>
        <v>1</v>
      </c>
      <c r="D7" s="6">
        <f t="shared" ca="1" si="3"/>
        <v>2</v>
      </c>
      <c r="E7" s="282"/>
      <c r="F7" s="285"/>
      <c r="G7" s="255"/>
      <c r="H7" s="282"/>
    </row>
    <row r="8" spans="1:22">
      <c r="A8" s="5">
        <f t="shared" ca="1" si="0"/>
        <v>2</v>
      </c>
      <c r="B8" s="5">
        <f t="shared" ca="1" si="1"/>
        <v>8</v>
      </c>
      <c r="C8" s="5">
        <f t="shared" ca="1" si="2"/>
        <v>1</v>
      </c>
      <c r="D8" s="6">
        <f t="shared" ca="1" si="3"/>
        <v>3</v>
      </c>
      <c r="E8" s="282"/>
      <c r="F8" s="285"/>
      <c r="G8" s="255"/>
      <c r="H8" s="282"/>
    </row>
    <row r="9" spans="1:22">
      <c r="A9" s="5">
        <f t="shared" ca="1" si="0"/>
        <v>2</v>
      </c>
      <c r="B9" s="5">
        <f t="shared" ca="1" si="1"/>
        <v>8</v>
      </c>
      <c r="C9" s="5">
        <f t="shared" ca="1" si="2"/>
        <v>1</v>
      </c>
      <c r="D9" s="6">
        <f t="shared" ca="1" si="3"/>
        <v>4</v>
      </c>
      <c r="E9" s="282"/>
      <c r="F9" s="285"/>
      <c r="G9" s="255"/>
      <c r="H9" s="282"/>
    </row>
    <row r="10" spans="1:22">
      <c r="A10" s="5">
        <f t="shared" ca="1" si="0"/>
        <v>2</v>
      </c>
      <c r="B10" s="5">
        <f t="shared" ca="1" si="1"/>
        <v>8</v>
      </c>
      <c r="C10" s="5">
        <f t="shared" ca="1" si="2"/>
        <v>1</v>
      </c>
      <c r="D10" s="6">
        <f t="shared" ca="1" si="3"/>
        <v>5</v>
      </c>
      <c r="E10" s="282"/>
      <c r="F10" s="285"/>
      <c r="G10" s="255"/>
      <c r="H10" s="282"/>
    </row>
    <row r="11" spans="1:22">
      <c r="A11" s="5">
        <f t="shared" ca="1" si="0"/>
        <v>2</v>
      </c>
      <c r="B11" s="5">
        <f t="shared" ca="1" si="1"/>
        <v>8</v>
      </c>
      <c r="C11" s="5">
        <f t="shared" ca="1" si="2"/>
        <v>1</v>
      </c>
      <c r="D11" s="6">
        <f t="shared" ca="1" si="3"/>
        <v>6</v>
      </c>
      <c r="E11" s="282"/>
      <c r="F11" s="285"/>
      <c r="G11" s="255"/>
      <c r="H11" s="282"/>
    </row>
    <row r="12" spans="1:22">
      <c r="A12" s="5">
        <f t="shared" ca="1" si="0"/>
        <v>2</v>
      </c>
      <c r="B12" s="5">
        <f t="shared" ca="1" si="1"/>
        <v>8</v>
      </c>
      <c r="C12" s="5">
        <f t="shared" ca="1" si="2"/>
        <v>1</v>
      </c>
      <c r="D12" s="6">
        <f t="shared" ca="1" si="3"/>
        <v>7</v>
      </c>
      <c r="E12" s="282"/>
      <c r="F12" s="285"/>
      <c r="G12" s="255"/>
      <c r="H12" s="282"/>
    </row>
    <row r="13" spans="1:22">
      <c r="A13" s="5">
        <f t="shared" ca="1" si="0"/>
        <v>2</v>
      </c>
      <c r="B13" s="5">
        <f t="shared" ca="1" si="1"/>
        <v>8</v>
      </c>
      <c r="C13" s="5">
        <f t="shared" ca="1" si="2"/>
        <v>1</v>
      </c>
      <c r="D13" s="6">
        <f t="shared" ca="1" si="3"/>
        <v>8</v>
      </c>
      <c r="E13" s="282"/>
      <c r="F13" s="285"/>
      <c r="G13" s="255"/>
      <c r="H13" s="282"/>
    </row>
    <row r="14" spans="1:22">
      <c r="A14" s="5">
        <f t="shared" ca="1" si="0"/>
        <v>2</v>
      </c>
      <c r="B14" s="5">
        <f t="shared" ca="1" si="1"/>
        <v>8</v>
      </c>
      <c r="C14" s="5">
        <f t="shared" ca="1" si="2"/>
        <v>1</v>
      </c>
      <c r="D14" s="6">
        <f t="shared" ca="1" si="3"/>
        <v>9</v>
      </c>
      <c r="E14" s="282"/>
      <c r="F14" s="285"/>
      <c r="G14" s="255"/>
      <c r="H14" s="282"/>
    </row>
    <row r="15" spans="1:22">
      <c r="A15" s="5">
        <f t="shared" ca="1" si="0"/>
        <v>2</v>
      </c>
      <c r="B15" s="5">
        <f t="shared" ca="1" si="1"/>
        <v>8</v>
      </c>
      <c r="C15" s="5">
        <f t="shared" ca="1" si="2"/>
        <v>1</v>
      </c>
      <c r="D15" s="6">
        <f t="shared" ca="1" si="3"/>
        <v>10</v>
      </c>
      <c r="E15" s="282"/>
      <c r="F15" s="285"/>
      <c r="G15" s="255"/>
      <c r="H15" s="282"/>
    </row>
    <row r="16" spans="1:22">
      <c r="A16" s="5">
        <f t="shared" ca="1" si="0"/>
        <v>2</v>
      </c>
      <c r="B16" s="5">
        <f t="shared" ca="1" si="1"/>
        <v>8</v>
      </c>
      <c r="C16" s="5">
        <f t="shared" ca="1" si="2"/>
        <v>1</v>
      </c>
      <c r="D16" s="6">
        <f t="shared" ca="1" si="3"/>
        <v>11</v>
      </c>
      <c r="E16" s="282"/>
      <c r="F16" s="285"/>
      <c r="G16" s="255"/>
      <c r="H16" s="282"/>
    </row>
    <row r="17" spans="1:8">
      <c r="A17" s="5">
        <f t="shared" ca="1" si="0"/>
        <v>2</v>
      </c>
      <c r="B17" s="5">
        <f t="shared" ca="1" si="1"/>
        <v>8</v>
      </c>
      <c r="C17" s="5">
        <f t="shared" ca="1" si="2"/>
        <v>1</v>
      </c>
      <c r="D17" s="6">
        <f t="shared" ca="1" si="3"/>
        <v>12</v>
      </c>
      <c r="E17" s="282"/>
      <c r="F17" s="285"/>
      <c r="G17" s="255"/>
      <c r="H17" s="282"/>
    </row>
    <row r="18" spans="1:8">
      <c r="A18" s="5">
        <f t="shared" ca="1" si="0"/>
        <v>2</v>
      </c>
      <c r="B18" s="5">
        <f t="shared" ca="1" si="1"/>
        <v>8</v>
      </c>
      <c r="C18" s="5">
        <f t="shared" ca="1" si="2"/>
        <v>1</v>
      </c>
      <c r="D18" s="6">
        <f t="shared" ca="1" si="3"/>
        <v>13</v>
      </c>
      <c r="E18" s="282"/>
      <c r="F18" s="285"/>
      <c r="G18" s="255"/>
      <c r="H18" s="282"/>
    </row>
    <row r="19" spans="1:8">
      <c r="A19" s="5">
        <f t="shared" ca="1" si="0"/>
        <v>2</v>
      </c>
      <c r="B19" s="5">
        <f t="shared" ca="1" si="1"/>
        <v>8</v>
      </c>
      <c r="C19" s="5">
        <f t="shared" ca="1" si="2"/>
        <v>1</v>
      </c>
      <c r="D19" s="6">
        <f t="shared" ca="1" si="3"/>
        <v>14</v>
      </c>
      <c r="E19" s="282"/>
      <c r="F19" s="285"/>
      <c r="G19" s="255"/>
      <c r="H19" s="282"/>
    </row>
    <row r="20" spans="1:8">
      <c r="A20" s="5">
        <f t="shared" ca="1" si="0"/>
        <v>2</v>
      </c>
      <c r="B20" s="5">
        <f t="shared" ca="1" si="1"/>
        <v>8</v>
      </c>
      <c r="C20" s="5">
        <f t="shared" ca="1" si="2"/>
        <v>1</v>
      </c>
      <c r="D20" s="6">
        <f t="shared" ca="1" si="3"/>
        <v>15</v>
      </c>
      <c r="E20" s="282"/>
      <c r="F20" s="285"/>
      <c r="G20" s="255"/>
      <c r="H20" s="282"/>
    </row>
    <row r="21" spans="1:8">
      <c r="A21" s="5">
        <f t="shared" ca="1" si="0"/>
        <v>2</v>
      </c>
      <c r="B21" s="5">
        <f t="shared" ca="1" si="1"/>
        <v>8</v>
      </c>
      <c r="C21" s="5">
        <f t="shared" ca="1" si="2"/>
        <v>1</v>
      </c>
      <c r="D21" s="6">
        <f t="shared" ca="1" si="3"/>
        <v>16</v>
      </c>
      <c r="E21" s="282"/>
      <c r="F21" s="285"/>
      <c r="G21" s="255"/>
      <c r="H21" s="282"/>
    </row>
    <row r="22" spans="1:8">
      <c r="A22" s="5">
        <f t="shared" ca="1" si="0"/>
        <v>2</v>
      </c>
      <c r="B22" s="5">
        <f t="shared" ca="1" si="1"/>
        <v>8</v>
      </c>
      <c r="C22" s="5">
        <f t="shared" ca="1" si="2"/>
        <v>1</v>
      </c>
      <c r="D22" s="6">
        <f t="shared" ca="1" si="3"/>
        <v>17</v>
      </c>
      <c r="E22" s="282"/>
      <c r="F22" s="285"/>
      <c r="G22" s="255"/>
      <c r="H22" s="282"/>
    </row>
    <row r="23" spans="1:8">
      <c r="A23" s="5">
        <f t="shared" ca="1" si="0"/>
        <v>2</v>
      </c>
      <c r="B23" s="5">
        <f t="shared" ca="1" si="1"/>
        <v>8</v>
      </c>
      <c r="C23" s="5">
        <f t="shared" ca="1" si="2"/>
        <v>1</v>
      </c>
      <c r="D23" s="6">
        <f t="shared" ca="1" si="3"/>
        <v>18</v>
      </c>
      <c r="E23" s="282"/>
      <c r="F23" s="285"/>
      <c r="G23" s="255"/>
      <c r="H23" s="282"/>
    </row>
    <row r="24" spans="1:8">
      <c r="A24" s="5">
        <f t="shared" ca="1" si="0"/>
        <v>2</v>
      </c>
      <c r="B24" s="5">
        <f t="shared" ca="1" si="1"/>
        <v>8</v>
      </c>
      <c r="C24" s="5">
        <f t="shared" ca="1" si="2"/>
        <v>1</v>
      </c>
      <c r="D24" s="6">
        <f t="shared" ca="1" si="3"/>
        <v>19</v>
      </c>
      <c r="E24" s="282"/>
      <c r="F24" s="285"/>
      <c r="G24" s="255"/>
      <c r="H24" s="282"/>
    </row>
    <row r="25" spans="1:8">
      <c r="A25" s="5">
        <f t="shared" ca="1" si="0"/>
        <v>2</v>
      </c>
      <c r="B25" s="5">
        <f t="shared" ca="1" si="1"/>
        <v>8</v>
      </c>
      <c r="C25" s="5">
        <f t="shared" ca="1" si="2"/>
        <v>1</v>
      </c>
      <c r="D25" s="6">
        <f t="shared" ca="1" si="3"/>
        <v>20</v>
      </c>
      <c r="E25" s="282"/>
      <c r="F25" s="285"/>
      <c r="G25" s="255"/>
      <c r="H25" s="282"/>
    </row>
    <row r="26" spans="1:8">
      <c r="A26" s="5">
        <f t="shared" ca="1" si="0"/>
        <v>2</v>
      </c>
      <c r="B26" s="5">
        <f t="shared" ca="1" si="1"/>
        <v>8</v>
      </c>
      <c r="C26" s="5">
        <f t="shared" ca="1" si="2"/>
        <v>1</v>
      </c>
      <c r="D26" s="6">
        <f t="shared" ca="1" si="3"/>
        <v>21</v>
      </c>
      <c r="E26" s="282"/>
      <c r="F26" s="285"/>
      <c r="G26" s="255"/>
      <c r="H26" s="282"/>
    </row>
    <row r="27" spans="1:8">
      <c r="A27" s="5">
        <f t="shared" ca="1" si="0"/>
        <v>2</v>
      </c>
      <c r="B27" s="5">
        <f t="shared" ca="1" si="1"/>
        <v>8</v>
      </c>
      <c r="C27" s="5">
        <f t="shared" ca="1" si="2"/>
        <v>1</v>
      </c>
      <c r="D27" s="6">
        <f t="shared" ca="1" si="3"/>
        <v>22</v>
      </c>
      <c r="E27" s="282"/>
      <c r="F27" s="285"/>
      <c r="G27" s="255"/>
      <c r="H27" s="282"/>
    </row>
    <row r="28" spans="1:8">
      <c r="A28" s="5">
        <f t="shared" ca="1" si="0"/>
        <v>2</v>
      </c>
      <c r="B28" s="5">
        <f t="shared" ca="1" si="1"/>
        <v>8</v>
      </c>
      <c r="C28" s="5">
        <f t="shared" ca="1" si="2"/>
        <v>1</v>
      </c>
      <c r="D28" s="6">
        <f t="shared" ca="1" si="3"/>
        <v>23</v>
      </c>
      <c r="E28" s="282"/>
      <c r="F28" s="285"/>
      <c r="G28" s="255"/>
      <c r="H28" s="282"/>
    </row>
    <row r="29" spans="1:8">
      <c r="A29" s="5">
        <f t="shared" ca="1" si="0"/>
        <v>2</v>
      </c>
      <c r="B29" s="5">
        <f t="shared" ca="1" si="1"/>
        <v>8</v>
      </c>
      <c r="C29" s="5">
        <f t="shared" ca="1" si="2"/>
        <v>1</v>
      </c>
      <c r="D29" s="6">
        <f t="shared" ca="1" si="3"/>
        <v>24</v>
      </c>
      <c r="E29" s="282"/>
      <c r="F29" s="285"/>
      <c r="G29" s="255"/>
      <c r="H29" s="282"/>
    </row>
    <row r="30" spans="1:8">
      <c r="A30" s="5">
        <f t="shared" ca="1" si="0"/>
        <v>2</v>
      </c>
      <c r="B30" s="5">
        <f t="shared" ca="1" si="1"/>
        <v>8</v>
      </c>
      <c r="C30" s="5">
        <f t="shared" ca="1" si="2"/>
        <v>1</v>
      </c>
      <c r="D30" s="6">
        <f t="shared" ca="1" si="3"/>
        <v>25</v>
      </c>
      <c r="E30" s="282"/>
      <c r="F30" s="285"/>
      <c r="G30" s="255"/>
      <c r="H30" s="282"/>
    </row>
    <row r="31" spans="1:8">
      <c r="A31" s="5">
        <f t="shared" ca="1" si="0"/>
        <v>2</v>
      </c>
      <c r="B31" s="5">
        <f t="shared" ca="1" si="1"/>
        <v>8</v>
      </c>
      <c r="C31" s="5">
        <f t="shared" ca="1" si="2"/>
        <v>1</v>
      </c>
      <c r="D31" s="6">
        <f t="shared" ca="1" si="3"/>
        <v>26</v>
      </c>
      <c r="E31" s="282"/>
      <c r="F31" s="285"/>
      <c r="G31" s="255"/>
      <c r="H31" s="282"/>
    </row>
    <row r="32" spans="1:8">
      <c r="A32" s="5">
        <f t="shared" ca="1" si="0"/>
        <v>2</v>
      </c>
      <c r="B32" s="5">
        <f t="shared" ca="1" si="1"/>
        <v>8</v>
      </c>
      <c r="C32" s="5">
        <f t="shared" ca="1" si="2"/>
        <v>1</v>
      </c>
      <c r="D32" s="6">
        <f t="shared" ca="1" si="3"/>
        <v>27</v>
      </c>
      <c r="E32" s="282"/>
      <c r="F32" s="285"/>
      <c r="G32" s="255"/>
      <c r="H32" s="282"/>
    </row>
    <row r="33" spans="1:8">
      <c r="A33" s="5">
        <f t="shared" ca="1" si="0"/>
        <v>2</v>
      </c>
      <c r="B33" s="5">
        <f t="shared" ca="1" si="1"/>
        <v>8</v>
      </c>
      <c r="C33" s="5">
        <f t="shared" ca="1" si="2"/>
        <v>1</v>
      </c>
      <c r="D33" s="6">
        <f t="shared" ca="1" si="3"/>
        <v>28</v>
      </c>
      <c r="E33" s="282"/>
      <c r="F33" s="285"/>
      <c r="G33" s="255"/>
      <c r="H33" s="282"/>
    </row>
    <row r="34" spans="1:8">
      <c r="A34" s="5">
        <f t="shared" ca="1" si="0"/>
        <v>2</v>
      </c>
      <c r="B34" s="5">
        <f t="shared" ca="1" si="1"/>
        <v>8</v>
      </c>
      <c r="C34" s="5">
        <f t="shared" ca="1" si="2"/>
        <v>1</v>
      </c>
      <c r="D34" s="6">
        <f t="shared" ca="1" si="3"/>
        <v>29</v>
      </c>
      <c r="E34" s="282"/>
      <c r="F34" s="285"/>
      <c r="G34" s="255"/>
      <c r="H34" s="282"/>
    </row>
    <row r="35" spans="1:8">
      <c r="A35" s="5">
        <f t="shared" ca="1" si="0"/>
        <v>2</v>
      </c>
      <c r="B35" s="5">
        <f t="shared" ca="1" si="1"/>
        <v>8</v>
      </c>
      <c r="C35" s="5">
        <f t="shared" ca="1" si="2"/>
        <v>1</v>
      </c>
      <c r="D35" s="6">
        <f t="shared" ca="1" si="3"/>
        <v>30</v>
      </c>
      <c r="E35" s="282"/>
      <c r="F35" s="285"/>
      <c r="G35" s="255"/>
      <c r="H35" s="282"/>
    </row>
    <row r="36" spans="1:8">
      <c r="A36" s="5">
        <f t="shared" ca="1" si="0"/>
        <v>2</v>
      </c>
      <c r="B36" s="5">
        <f t="shared" ca="1" si="1"/>
        <v>8</v>
      </c>
      <c r="C36" s="5">
        <f t="shared" ca="1" si="2"/>
        <v>1</v>
      </c>
      <c r="D36" s="6">
        <f t="shared" ca="1" si="3"/>
        <v>31</v>
      </c>
      <c r="E36" s="282"/>
      <c r="F36" s="285"/>
      <c r="G36" s="255"/>
      <c r="H36" s="282"/>
    </row>
    <row r="37" spans="1:8">
      <c r="A37" s="5">
        <f t="shared" ca="1" si="0"/>
        <v>2</v>
      </c>
      <c r="B37" s="5">
        <f t="shared" ca="1" si="1"/>
        <v>8</v>
      </c>
      <c r="C37" s="5">
        <f t="shared" ca="1" si="2"/>
        <v>1</v>
      </c>
      <c r="D37" s="6">
        <f t="shared" ca="1" si="3"/>
        <v>32</v>
      </c>
      <c r="E37" s="282"/>
      <c r="F37" s="285"/>
      <c r="G37" s="255"/>
      <c r="H37" s="282"/>
    </row>
    <row r="38" spans="1:8">
      <c r="A38" s="5">
        <f t="shared" ca="1" si="0"/>
        <v>2</v>
      </c>
      <c r="B38" s="5">
        <f t="shared" ca="1" si="1"/>
        <v>8</v>
      </c>
      <c r="C38" s="5">
        <f t="shared" ca="1" si="2"/>
        <v>1</v>
      </c>
      <c r="D38" s="6">
        <f t="shared" ca="1" si="3"/>
        <v>33</v>
      </c>
      <c r="E38" s="282"/>
      <c r="F38" s="285"/>
      <c r="G38" s="255"/>
      <c r="H38" s="282"/>
    </row>
    <row r="39" spans="1:8">
      <c r="A39" s="5">
        <f t="shared" ca="1" si="0"/>
        <v>2</v>
      </c>
      <c r="B39" s="5">
        <f t="shared" ca="1" si="1"/>
        <v>8</v>
      </c>
      <c r="C39" s="5">
        <f t="shared" ca="1" si="2"/>
        <v>1</v>
      </c>
      <c r="D39" s="6">
        <f t="shared" ca="1" si="3"/>
        <v>34</v>
      </c>
      <c r="E39" s="282"/>
      <c r="F39" s="285"/>
      <c r="G39" s="255"/>
      <c r="H39" s="282"/>
    </row>
    <row r="40" spans="1:8">
      <c r="A40" s="5">
        <f t="shared" ca="1" si="0"/>
        <v>2</v>
      </c>
      <c r="B40" s="5">
        <f t="shared" ca="1" si="1"/>
        <v>8</v>
      </c>
      <c r="C40" s="5">
        <f t="shared" ca="1" si="2"/>
        <v>1</v>
      </c>
      <c r="D40" s="6">
        <f t="shared" ca="1" si="3"/>
        <v>35</v>
      </c>
      <c r="E40" s="282"/>
      <c r="F40" s="285"/>
      <c r="G40" s="255"/>
      <c r="H40" s="282"/>
    </row>
    <row r="41" spans="1:8">
      <c r="A41" s="5">
        <f t="shared" ca="1" si="0"/>
        <v>2</v>
      </c>
      <c r="B41" s="5">
        <f t="shared" ca="1" si="1"/>
        <v>8</v>
      </c>
      <c r="C41" s="5">
        <f t="shared" ca="1" si="2"/>
        <v>1</v>
      </c>
      <c r="D41" s="6">
        <f t="shared" ca="1" si="3"/>
        <v>36</v>
      </c>
      <c r="E41" s="282"/>
      <c r="F41" s="285"/>
      <c r="G41" s="255"/>
      <c r="H41" s="282"/>
    </row>
    <row r="42" spans="1:8">
      <c r="A42" s="5">
        <f t="shared" ca="1" si="0"/>
        <v>2</v>
      </c>
      <c r="B42" s="5">
        <f t="shared" ca="1" si="1"/>
        <v>8</v>
      </c>
      <c r="C42" s="5">
        <f t="shared" ca="1" si="2"/>
        <v>1</v>
      </c>
      <c r="D42" s="6">
        <f t="shared" ca="1" si="3"/>
        <v>37</v>
      </c>
      <c r="E42" s="282"/>
      <c r="F42" s="285"/>
      <c r="G42" s="255"/>
      <c r="H42" s="282"/>
    </row>
    <row r="43" spans="1:8">
      <c r="A43" s="5">
        <f t="shared" ca="1" si="0"/>
        <v>2</v>
      </c>
      <c r="B43" s="5">
        <f t="shared" ca="1" si="1"/>
        <v>8</v>
      </c>
      <c r="C43" s="5">
        <f t="shared" ca="1" si="2"/>
        <v>1</v>
      </c>
      <c r="D43" s="6">
        <f t="shared" ca="1" si="3"/>
        <v>38</v>
      </c>
      <c r="E43" s="282"/>
      <c r="F43" s="285"/>
      <c r="G43" s="255"/>
      <c r="H43" s="282"/>
    </row>
    <row r="44" spans="1:8">
      <c r="A44" s="5">
        <f t="shared" ca="1" si="0"/>
        <v>2</v>
      </c>
      <c r="B44" s="5">
        <f t="shared" ca="1" si="1"/>
        <v>8</v>
      </c>
      <c r="C44" s="5">
        <f t="shared" ca="1" si="2"/>
        <v>1</v>
      </c>
      <c r="D44" s="6">
        <f t="shared" ca="1" si="3"/>
        <v>39</v>
      </c>
      <c r="E44" s="282"/>
      <c r="F44" s="285"/>
      <c r="G44" s="255"/>
      <c r="H44" s="282"/>
    </row>
    <row r="45" spans="1:8">
      <c r="A45" s="5">
        <f t="shared" ca="1" si="0"/>
        <v>2</v>
      </c>
      <c r="B45" s="5">
        <f t="shared" ca="1" si="1"/>
        <v>8</v>
      </c>
      <c r="C45" s="5">
        <f t="shared" ca="1" si="2"/>
        <v>1</v>
      </c>
      <c r="D45" s="6">
        <f t="shared" ca="1" si="3"/>
        <v>40</v>
      </c>
      <c r="E45" s="282"/>
      <c r="F45" s="285"/>
      <c r="G45" s="255"/>
      <c r="H45" s="282"/>
    </row>
    <row r="46" spans="1:8">
      <c r="A46" s="5">
        <f t="shared" ca="1" si="0"/>
        <v>2</v>
      </c>
      <c r="B46" s="5">
        <f t="shared" ca="1" si="1"/>
        <v>8</v>
      </c>
      <c r="C46" s="5">
        <f t="shared" ca="1" si="2"/>
        <v>1</v>
      </c>
      <c r="D46" s="6">
        <f t="shared" ca="1" si="3"/>
        <v>41</v>
      </c>
      <c r="E46" s="282"/>
      <c r="F46" s="285"/>
      <c r="G46" s="255"/>
      <c r="H46" s="282"/>
    </row>
    <row r="47" spans="1:8">
      <c r="A47" s="5">
        <f t="shared" ca="1" si="0"/>
        <v>2</v>
      </c>
      <c r="B47" s="5">
        <f t="shared" ca="1" si="1"/>
        <v>8</v>
      </c>
      <c r="C47" s="5">
        <f t="shared" ca="1" si="2"/>
        <v>1</v>
      </c>
      <c r="D47" s="6">
        <f t="shared" ca="1" si="3"/>
        <v>42</v>
      </c>
      <c r="E47" s="282"/>
      <c r="F47" s="285"/>
      <c r="G47" s="255"/>
      <c r="H47" s="282"/>
    </row>
    <row r="48" spans="1:8">
      <c r="A48" s="5">
        <f t="shared" ca="1" si="0"/>
        <v>2</v>
      </c>
      <c r="B48" s="5">
        <f t="shared" ca="1" si="1"/>
        <v>8</v>
      </c>
      <c r="C48" s="5">
        <f t="shared" ca="1" si="2"/>
        <v>1</v>
      </c>
      <c r="D48" s="6">
        <f t="shared" ca="1" si="3"/>
        <v>43</v>
      </c>
      <c r="E48" s="282"/>
      <c r="F48" s="285"/>
      <c r="G48" s="255"/>
      <c r="H48" s="282"/>
    </row>
    <row r="49" spans="1:8">
      <c r="A49" s="5">
        <f t="shared" ca="1" si="0"/>
        <v>2</v>
      </c>
      <c r="B49" s="5">
        <f t="shared" ca="1" si="1"/>
        <v>8</v>
      </c>
      <c r="C49" s="5">
        <f t="shared" ca="1" si="2"/>
        <v>1</v>
      </c>
      <c r="D49" s="6">
        <f t="shared" ca="1" si="3"/>
        <v>44</v>
      </c>
      <c r="E49" s="282"/>
      <c r="F49" s="285"/>
      <c r="G49" s="255"/>
      <c r="H49" s="282"/>
    </row>
    <row r="50" spans="1:8">
      <c r="A50" s="5">
        <f t="shared" ca="1" si="0"/>
        <v>2</v>
      </c>
      <c r="B50" s="5">
        <f t="shared" ca="1" si="1"/>
        <v>8</v>
      </c>
      <c r="C50" s="5">
        <f t="shared" ca="1" si="2"/>
        <v>1</v>
      </c>
      <c r="D50" s="6">
        <f t="shared" ca="1" si="3"/>
        <v>45</v>
      </c>
      <c r="E50" s="282"/>
      <c r="F50" s="285"/>
      <c r="G50" s="255"/>
      <c r="H50" s="282"/>
    </row>
    <row r="51" spans="1:8">
      <c r="A51" s="5">
        <f t="shared" ca="1" si="0"/>
        <v>2</v>
      </c>
      <c r="B51" s="5">
        <f t="shared" ca="1" si="1"/>
        <v>8</v>
      </c>
      <c r="C51" s="5">
        <f t="shared" ca="1" si="2"/>
        <v>1</v>
      </c>
      <c r="D51" s="6">
        <f t="shared" ca="1" si="3"/>
        <v>46</v>
      </c>
      <c r="E51" s="282"/>
      <c r="F51" s="285"/>
      <c r="G51" s="255"/>
      <c r="H51" s="282"/>
    </row>
    <row r="52" spans="1:8">
      <c r="A52" s="5">
        <f t="shared" ca="1" si="0"/>
        <v>2</v>
      </c>
      <c r="B52" s="5">
        <f t="shared" ca="1" si="1"/>
        <v>8</v>
      </c>
      <c r="C52" s="5">
        <f t="shared" ca="1" si="2"/>
        <v>1</v>
      </c>
      <c r="D52" s="6">
        <f t="shared" ca="1" si="3"/>
        <v>47</v>
      </c>
      <c r="E52" s="282"/>
      <c r="F52" s="285"/>
      <c r="G52" s="255"/>
      <c r="H52" s="282"/>
    </row>
    <row r="53" spans="1:8">
      <c r="A53" s="5">
        <f t="shared" ca="1" si="0"/>
        <v>2</v>
      </c>
      <c r="B53" s="5">
        <f t="shared" ca="1" si="1"/>
        <v>8</v>
      </c>
      <c r="C53" s="5">
        <f t="shared" ca="1" si="2"/>
        <v>1</v>
      </c>
      <c r="D53" s="6">
        <f t="shared" ca="1" si="3"/>
        <v>48</v>
      </c>
      <c r="E53" s="282"/>
      <c r="F53" s="285"/>
      <c r="G53" s="255"/>
      <c r="H53" s="282"/>
    </row>
    <row r="54" spans="1:8">
      <c r="A54" s="5">
        <f t="shared" ca="1" si="0"/>
        <v>2</v>
      </c>
      <c r="B54" s="5">
        <f t="shared" ca="1" si="1"/>
        <v>8</v>
      </c>
      <c r="C54" s="5">
        <f t="shared" ca="1" si="2"/>
        <v>1</v>
      </c>
      <c r="D54" s="6">
        <f t="shared" ca="1" si="3"/>
        <v>49</v>
      </c>
      <c r="E54" s="282"/>
      <c r="F54" s="285"/>
      <c r="G54" s="255"/>
      <c r="H54" s="282"/>
    </row>
    <row r="55" spans="1:8">
      <c r="A55" s="5">
        <f t="shared" ca="1" si="0"/>
        <v>2</v>
      </c>
      <c r="B55" s="5">
        <f t="shared" ca="1" si="1"/>
        <v>8</v>
      </c>
      <c r="C55" s="5">
        <f t="shared" ca="1" si="2"/>
        <v>1</v>
      </c>
      <c r="D55" s="6">
        <f t="shared" ca="1" si="3"/>
        <v>50</v>
      </c>
      <c r="E55" s="282"/>
      <c r="F55" s="285"/>
      <c r="G55" s="255"/>
      <c r="H55" s="282"/>
    </row>
    <row r="56" spans="1:8">
      <c r="A56" s="5">
        <f t="shared" ca="1" si="0"/>
        <v>2</v>
      </c>
      <c r="B56" s="5">
        <f t="shared" ca="1" si="1"/>
        <v>8</v>
      </c>
      <c r="C56" s="5">
        <f t="shared" ca="1" si="2"/>
        <v>1</v>
      </c>
      <c r="D56" s="6">
        <f t="shared" ca="1" si="3"/>
        <v>51</v>
      </c>
      <c r="E56" s="282"/>
      <c r="F56" s="285"/>
      <c r="G56" s="255"/>
      <c r="H56" s="282"/>
    </row>
    <row r="57" spans="1:8">
      <c r="A57" s="5">
        <f t="shared" ca="1" si="0"/>
        <v>2</v>
      </c>
      <c r="B57" s="5">
        <f t="shared" ca="1" si="1"/>
        <v>8</v>
      </c>
      <c r="C57" s="5">
        <f t="shared" ca="1" si="2"/>
        <v>1</v>
      </c>
      <c r="D57" s="6">
        <f t="shared" ca="1" si="3"/>
        <v>52</v>
      </c>
      <c r="E57" s="282"/>
      <c r="F57" s="285"/>
      <c r="G57" s="255"/>
      <c r="H57" s="282"/>
    </row>
    <row r="58" spans="1:8">
      <c r="A58" s="5">
        <f t="shared" ca="1" si="0"/>
        <v>2</v>
      </c>
      <c r="B58" s="5">
        <f t="shared" ca="1" si="1"/>
        <v>8</v>
      </c>
      <c r="C58" s="5">
        <f t="shared" ca="1" si="2"/>
        <v>1</v>
      </c>
      <c r="D58" s="6">
        <f t="shared" ca="1" si="3"/>
        <v>53</v>
      </c>
      <c r="E58" s="282"/>
      <c r="F58" s="285"/>
      <c r="G58" s="255"/>
      <c r="H58" s="282"/>
    </row>
    <row r="59" spans="1:8">
      <c r="A59" s="5">
        <f t="shared" ca="1" si="0"/>
        <v>2</v>
      </c>
      <c r="B59" s="5">
        <f t="shared" ca="1" si="1"/>
        <v>8</v>
      </c>
      <c r="C59" s="5">
        <f t="shared" ca="1" si="2"/>
        <v>1</v>
      </c>
      <c r="D59" s="6">
        <f t="shared" ca="1" si="3"/>
        <v>54</v>
      </c>
      <c r="E59" s="282"/>
      <c r="F59" s="285"/>
      <c r="G59" s="255"/>
      <c r="H59" s="282"/>
    </row>
    <row r="60" spans="1:8">
      <c r="A60" s="5">
        <f t="shared" ca="1" si="0"/>
        <v>2</v>
      </c>
      <c r="B60" s="5">
        <f t="shared" ca="1" si="1"/>
        <v>8</v>
      </c>
      <c r="C60" s="5">
        <f t="shared" ca="1" si="2"/>
        <v>1</v>
      </c>
      <c r="D60" s="6">
        <f t="shared" ca="1" si="3"/>
        <v>55</v>
      </c>
      <c r="E60" s="282"/>
      <c r="F60" s="285"/>
      <c r="G60" s="255"/>
      <c r="H60" s="282"/>
    </row>
    <row r="61" spans="1:8">
      <c r="A61" s="5">
        <f t="shared" ca="1" si="0"/>
        <v>2</v>
      </c>
      <c r="B61" s="5">
        <f t="shared" ca="1" si="1"/>
        <v>8</v>
      </c>
      <c r="C61" s="5">
        <f t="shared" ca="1" si="2"/>
        <v>1</v>
      </c>
      <c r="D61" s="6">
        <f t="shared" ca="1" si="3"/>
        <v>56</v>
      </c>
      <c r="E61" s="282"/>
      <c r="F61" s="285"/>
      <c r="G61" s="255"/>
      <c r="H61" s="282"/>
    </row>
    <row r="62" spans="1:8">
      <c r="A62" s="5">
        <f t="shared" ca="1" si="0"/>
        <v>2</v>
      </c>
      <c r="B62" s="5">
        <f t="shared" ca="1" si="1"/>
        <v>8</v>
      </c>
      <c r="C62" s="5">
        <f t="shared" ca="1" si="2"/>
        <v>1</v>
      </c>
      <c r="D62" s="6">
        <f t="shared" ca="1" si="3"/>
        <v>57</v>
      </c>
      <c r="E62" s="282"/>
      <c r="F62" s="285"/>
      <c r="G62" s="255"/>
      <c r="H62" s="282"/>
    </row>
    <row r="63" spans="1:8">
      <c r="A63" s="5">
        <f t="shared" ca="1" si="0"/>
        <v>2</v>
      </c>
      <c r="B63" s="5">
        <f t="shared" ca="1" si="1"/>
        <v>8</v>
      </c>
      <c r="C63" s="5">
        <f t="shared" ca="1" si="2"/>
        <v>1</v>
      </c>
      <c r="D63" s="6">
        <f t="shared" ca="1" si="3"/>
        <v>58</v>
      </c>
      <c r="E63" s="282"/>
      <c r="F63" s="285"/>
      <c r="G63" s="255"/>
      <c r="H63" s="282"/>
    </row>
    <row r="64" spans="1:8">
      <c r="A64" s="5">
        <f t="shared" ca="1" si="0"/>
        <v>2</v>
      </c>
      <c r="B64" s="5">
        <f t="shared" ca="1" si="1"/>
        <v>8</v>
      </c>
      <c r="C64" s="5">
        <f t="shared" ca="1" si="2"/>
        <v>1</v>
      </c>
      <c r="D64" s="6">
        <f t="shared" ca="1" si="3"/>
        <v>59</v>
      </c>
      <c r="E64" s="282"/>
      <c r="F64" s="285"/>
      <c r="G64" s="255"/>
      <c r="H64" s="282"/>
    </row>
    <row r="65" spans="1:8">
      <c r="A65" s="5">
        <f t="shared" ca="1" si="0"/>
        <v>2</v>
      </c>
      <c r="B65" s="5">
        <f t="shared" ca="1" si="1"/>
        <v>8</v>
      </c>
      <c r="C65" s="5">
        <f t="shared" ca="1" si="2"/>
        <v>1</v>
      </c>
      <c r="D65" s="6">
        <f t="shared" ca="1" si="3"/>
        <v>60</v>
      </c>
      <c r="E65" s="282"/>
      <c r="F65" s="285"/>
      <c r="G65" s="255"/>
      <c r="H65" s="282"/>
    </row>
    <row r="66" spans="1:8">
      <c r="A66" s="5">
        <f t="shared" ca="1" si="0"/>
        <v>2</v>
      </c>
      <c r="B66" s="5">
        <f t="shared" ca="1" si="1"/>
        <v>8</v>
      </c>
      <c r="C66" s="5">
        <f t="shared" ca="1" si="2"/>
        <v>1</v>
      </c>
      <c r="D66" s="6">
        <f t="shared" ca="1" si="3"/>
        <v>61</v>
      </c>
      <c r="E66" s="282"/>
      <c r="F66" s="285"/>
      <c r="G66" s="255"/>
      <c r="H66" s="282"/>
    </row>
    <row r="67" spans="1:8">
      <c r="A67" s="5">
        <f t="shared" ca="1" si="0"/>
        <v>2</v>
      </c>
      <c r="B67" s="5">
        <f t="shared" ca="1" si="1"/>
        <v>8</v>
      </c>
      <c r="C67" s="5">
        <f t="shared" ca="1" si="2"/>
        <v>1</v>
      </c>
      <c r="D67" s="6">
        <f t="shared" ca="1" si="3"/>
        <v>62</v>
      </c>
      <c r="E67" s="282"/>
      <c r="F67" s="285"/>
      <c r="G67" s="255"/>
      <c r="H67" s="282"/>
    </row>
    <row r="68" spans="1:8">
      <c r="A68" s="5">
        <f t="shared" ca="1" si="0"/>
        <v>2</v>
      </c>
      <c r="B68" s="5">
        <f t="shared" ca="1" si="1"/>
        <v>8</v>
      </c>
      <c r="C68" s="5">
        <f t="shared" ca="1" si="2"/>
        <v>1</v>
      </c>
      <c r="D68" s="6">
        <f t="shared" ca="1" si="3"/>
        <v>63</v>
      </c>
      <c r="E68" s="282"/>
      <c r="F68" s="285"/>
      <c r="G68" s="255"/>
      <c r="H68" s="282"/>
    </row>
    <row r="69" spans="1:8">
      <c r="A69" s="5">
        <f t="shared" ca="1" si="0"/>
        <v>2</v>
      </c>
      <c r="B69" s="5">
        <f t="shared" ca="1" si="1"/>
        <v>8</v>
      </c>
      <c r="C69" s="5">
        <f t="shared" ca="1" si="2"/>
        <v>1</v>
      </c>
      <c r="D69" s="6">
        <f t="shared" ca="1" si="3"/>
        <v>64</v>
      </c>
      <c r="E69" s="282"/>
      <c r="F69" s="285"/>
      <c r="G69" s="255"/>
      <c r="H69" s="282"/>
    </row>
    <row r="70" spans="1:8">
      <c r="A70" s="5">
        <f t="shared" ca="1" si="0"/>
        <v>2</v>
      </c>
      <c r="B70" s="5">
        <f t="shared" ca="1" si="1"/>
        <v>8</v>
      </c>
      <c r="C70" s="5">
        <f t="shared" ca="1" si="2"/>
        <v>1</v>
      </c>
      <c r="D70" s="6">
        <f t="shared" ca="1" si="3"/>
        <v>65</v>
      </c>
      <c r="E70" s="282"/>
      <c r="F70" s="285"/>
      <c r="G70" s="255"/>
      <c r="H70" s="282"/>
    </row>
    <row r="71" spans="1:8">
      <c r="A71" s="5">
        <f t="shared" ca="1" si="0"/>
        <v>2</v>
      </c>
      <c r="B71" s="5">
        <f t="shared" ca="1" si="1"/>
        <v>8</v>
      </c>
      <c r="C71" s="5">
        <f t="shared" ca="1" si="2"/>
        <v>1</v>
      </c>
      <c r="D71" s="6">
        <f t="shared" ca="1" si="3"/>
        <v>66</v>
      </c>
      <c r="E71" s="282"/>
      <c r="F71" s="285"/>
      <c r="G71" s="255"/>
      <c r="H71" s="282"/>
    </row>
    <row r="72" spans="1:8">
      <c r="A72" s="5">
        <f t="shared" ca="1" si="0"/>
        <v>2</v>
      </c>
      <c r="B72" s="5">
        <f t="shared" ca="1" si="1"/>
        <v>8</v>
      </c>
      <c r="C72" s="5">
        <f t="shared" ca="1" si="2"/>
        <v>1</v>
      </c>
      <c r="D72" s="6">
        <f t="shared" ca="1" si="3"/>
        <v>67</v>
      </c>
      <c r="E72" s="282"/>
      <c r="F72" s="285"/>
      <c r="G72" s="255"/>
      <c r="H72" s="282"/>
    </row>
    <row r="73" spans="1:8">
      <c r="A73" s="5">
        <f t="shared" ca="1" si="0"/>
        <v>2</v>
      </c>
      <c r="B73" s="5">
        <f t="shared" ca="1" si="1"/>
        <v>8</v>
      </c>
      <c r="C73" s="5">
        <f t="shared" ca="1" si="2"/>
        <v>1</v>
      </c>
      <c r="D73" s="6">
        <f t="shared" ca="1" si="3"/>
        <v>68</v>
      </c>
      <c r="E73" s="282"/>
      <c r="F73" s="285"/>
      <c r="G73" s="255"/>
      <c r="H73" s="282"/>
    </row>
    <row r="74" spans="1:8">
      <c r="A74" s="5">
        <f t="shared" ca="1" si="0"/>
        <v>2</v>
      </c>
      <c r="B74" s="5">
        <f t="shared" ca="1" si="1"/>
        <v>8</v>
      </c>
      <c r="C74" s="5">
        <f t="shared" ca="1" si="2"/>
        <v>1</v>
      </c>
      <c r="D74" s="6">
        <f t="shared" ca="1" si="3"/>
        <v>69</v>
      </c>
      <c r="E74" s="282"/>
      <c r="F74" s="285"/>
      <c r="G74" s="255"/>
      <c r="H74" s="282"/>
    </row>
    <row r="75" spans="1:8">
      <c r="A75" s="5">
        <f t="shared" ca="1" si="0"/>
        <v>2</v>
      </c>
      <c r="B75" s="5">
        <f t="shared" ca="1" si="1"/>
        <v>8</v>
      </c>
      <c r="C75" s="5">
        <f t="shared" ca="1" si="2"/>
        <v>1</v>
      </c>
      <c r="D75" s="6">
        <f t="shared" ca="1" si="3"/>
        <v>70</v>
      </c>
      <c r="E75" s="282"/>
      <c r="F75" s="285"/>
      <c r="G75" s="255"/>
      <c r="H75" s="282"/>
    </row>
    <row r="76" spans="1:8">
      <c r="A76" s="5">
        <f t="shared" ca="1" si="0"/>
        <v>2</v>
      </c>
      <c r="B76" s="5">
        <f t="shared" ca="1" si="1"/>
        <v>8</v>
      </c>
      <c r="C76" s="5">
        <f t="shared" ca="1" si="2"/>
        <v>1</v>
      </c>
      <c r="D76" s="6">
        <f t="shared" ca="1" si="3"/>
        <v>71</v>
      </c>
      <c r="E76" s="282"/>
      <c r="F76" s="285"/>
      <c r="G76" s="255"/>
      <c r="H76" s="282"/>
    </row>
    <row r="77" spans="1:8">
      <c r="A77" s="5">
        <f t="shared" ca="1" si="0"/>
        <v>2</v>
      </c>
      <c r="B77" s="5">
        <f t="shared" ca="1" si="1"/>
        <v>8</v>
      </c>
      <c r="C77" s="5">
        <f t="shared" ca="1" si="2"/>
        <v>1</v>
      </c>
      <c r="D77" s="6">
        <f t="shared" ca="1" si="3"/>
        <v>72</v>
      </c>
      <c r="E77" s="282"/>
      <c r="F77" s="285"/>
      <c r="G77" s="255"/>
      <c r="H77" s="282"/>
    </row>
    <row r="78" spans="1:8">
      <c r="A78" s="5">
        <f t="shared" ca="1" si="0"/>
        <v>2</v>
      </c>
      <c r="B78" s="5">
        <f t="shared" ca="1" si="1"/>
        <v>8</v>
      </c>
      <c r="C78" s="5">
        <f t="shared" ca="1" si="2"/>
        <v>1</v>
      </c>
      <c r="D78" s="6">
        <f t="shared" ca="1" si="3"/>
        <v>73</v>
      </c>
      <c r="E78" s="282"/>
      <c r="F78" s="285"/>
      <c r="G78" s="255"/>
      <c r="H78" s="282"/>
    </row>
    <row r="79" spans="1:8">
      <c r="A79" s="5">
        <f t="shared" ca="1" si="0"/>
        <v>2</v>
      </c>
      <c r="B79" s="5">
        <f t="shared" ca="1" si="1"/>
        <v>8</v>
      </c>
      <c r="C79" s="5">
        <f t="shared" ca="1" si="2"/>
        <v>1</v>
      </c>
      <c r="D79" s="6">
        <f t="shared" ca="1" si="3"/>
        <v>74</v>
      </c>
      <c r="E79" s="282"/>
      <c r="F79" s="285"/>
      <c r="G79" s="255"/>
      <c r="H79" s="282"/>
    </row>
    <row r="80" spans="1:8">
      <c r="A80" s="5">
        <f t="shared" ca="1" si="0"/>
        <v>2</v>
      </c>
      <c r="B80" s="5">
        <f t="shared" ca="1" si="1"/>
        <v>8</v>
      </c>
      <c r="C80" s="5">
        <f t="shared" ca="1" si="2"/>
        <v>1</v>
      </c>
      <c r="D80" s="6">
        <f t="shared" ca="1" si="3"/>
        <v>75</v>
      </c>
      <c r="E80" s="282"/>
      <c r="F80" s="285"/>
      <c r="G80" s="255"/>
      <c r="H80" s="282"/>
    </row>
    <row r="81" spans="1:8">
      <c r="A81" s="5">
        <f t="shared" ca="1" si="0"/>
        <v>2</v>
      </c>
      <c r="B81" s="5">
        <f t="shared" ca="1" si="1"/>
        <v>8</v>
      </c>
      <c r="C81" s="5">
        <f t="shared" ca="1" si="2"/>
        <v>1</v>
      </c>
      <c r="D81" s="6">
        <f t="shared" ca="1" si="3"/>
        <v>76</v>
      </c>
      <c r="E81" s="282"/>
      <c r="F81" s="285"/>
      <c r="G81" s="255"/>
      <c r="H81" s="282"/>
    </row>
    <row r="82" spans="1:8">
      <c r="A82" s="5">
        <f t="shared" ca="1" si="0"/>
        <v>2</v>
      </c>
      <c r="B82" s="5">
        <f t="shared" ca="1" si="1"/>
        <v>8</v>
      </c>
      <c r="C82" s="5">
        <f t="shared" ca="1" si="2"/>
        <v>1</v>
      </c>
      <c r="D82" s="6">
        <f t="shared" ca="1" si="3"/>
        <v>77</v>
      </c>
      <c r="E82" s="282"/>
      <c r="F82" s="285"/>
      <c r="G82" s="255"/>
      <c r="H82" s="282"/>
    </row>
    <row r="83" spans="1:8">
      <c r="A83" s="5">
        <f t="shared" ca="1" si="0"/>
        <v>2</v>
      </c>
      <c r="B83" s="5">
        <f t="shared" ca="1" si="1"/>
        <v>8</v>
      </c>
      <c r="C83" s="5">
        <f t="shared" ca="1" si="2"/>
        <v>1</v>
      </c>
      <c r="D83" s="6">
        <f t="shared" ca="1" si="3"/>
        <v>78</v>
      </c>
      <c r="E83" s="282"/>
      <c r="F83" s="285"/>
      <c r="G83" s="255"/>
      <c r="H83" s="282"/>
    </row>
    <row r="84" spans="1:8">
      <c r="A84" s="5">
        <f t="shared" ca="1" si="0"/>
        <v>2</v>
      </c>
      <c r="B84" s="5">
        <f t="shared" ca="1" si="1"/>
        <v>8</v>
      </c>
      <c r="C84" s="5">
        <f t="shared" ca="1" si="2"/>
        <v>1</v>
      </c>
      <c r="D84" s="6">
        <f t="shared" ca="1" si="3"/>
        <v>79</v>
      </c>
      <c r="E84" s="282"/>
      <c r="F84" s="285"/>
      <c r="G84" s="255"/>
      <c r="H84" s="282"/>
    </row>
    <row r="85" spans="1:8">
      <c r="A85" s="5">
        <f t="shared" ca="1" si="0"/>
        <v>2</v>
      </c>
      <c r="B85" s="5">
        <f t="shared" ca="1" si="1"/>
        <v>8</v>
      </c>
      <c r="C85" s="5">
        <f t="shared" ca="1" si="2"/>
        <v>1</v>
      </c>
      <c r="D85" s="6">
        <f t="shared" ca="1" si="3"/>
        <v>80</v>
      </c>
      <c r="E85" s="282"/>
      <c r="F85" s="285"/>
      <c r="G85" s="255"/>
      <c r="H85" s="282"/>
    </row>
    <row r="86" spans="1:8">
      <c r="A86" s="5">
        <f t="shared" ca="1" si="0"/>
        <v>2</v>
      </c>
      <c r="B86" s="5">
        <f t="shared" ca="1" si="1"/>
        <v>8</v>
      </c>
      <c r="C86" s="5">
        <f t="shared" ca="1" si="2"/>
        <v>1</v>
      </c>
      <c r="D86" s="6">
        <f t="shared" ca="1" si="3"/>
        <v>81</v>
      </c>
      <c r="E86" s="282"/>
      <c r="F86" s="285"/>
      <c r="G86" s="255"/>
      <c r="H86" s="282"/>
    </row>
    <row r="87" spans="1:8">
      <c r="A87" s="5">
        <f t="shared" ca="1" si="0"/>
        <v>2</v>
      </c>
      <c r="B87" s="5">
        <f t="shared" ca="1" si="1"/>
        <v>8</v>
      </c>
      <c r="C87" s="5">
        <f t="shared" ca="1" si="2"/>
        <v>1</v>
      </c>
      <c r="D87" s="6">
        <f t="shared" ca="1" si="3"/>
        <v>82</v>
      </c>
      <c r="E87" s="282"/>
      <c r="F87" s="285"/>
      <c r="G87" s="255"/>
      <c r="H87" s="282"/>
    </row>
    <row r="88" spans="1:8">
      <c r="A88" s="5">
        <f t="shared" ca="1" si="0"/>
        <v>2</v>
      </c>
      <c r="B88" s="5">
        <f t="shared" ca="1" si="1"/>
        <v>8</v>
      </c>
      <c r="C88" s="5">
        <f t="shared" ca="1" si="2"/>
        <v>1</v>
      </c>
      <c r="D88" s="6">
        <f t="shared" ca="1" si="3"/>
        <v>83</v>
      </c>
      <c r="E88" s="282"/>
      <c r="F88" s="285"/>
      <c r="G88" s="255"/>
      <c r="H88" s="282"/>
    </row>
    <row r="89" spans="1:8">
      <c r="A89" s="5">
        <f t="shared" ca="1" si="0"/>
        <v>2</v>
      </c>
      <c r="B89" s="5">
        <f t="shared" ca="1" si="1"/>
        <v>8</v>
      </c>
      <c r="C89" s="5">
        <f t="shared" ca="1" si="2"/>
        <v>1</v>
      </c>
      <c r="D89" s="6">
        <f t="shared" ca="1" si="3"/>
        <v>84</v>
      </c>
      <c r="E89" s="282"/>
      <c r="F89" s="285"/>
      <c r="G89" s="255"/>
      <c r="H89" s="282"/>
    </row>
    <row r="90" spans="1:8">
      <c r="A90" s="5">
        <f t="shared" ref="A90:A205" ca="1" si="4">IF(INDIRECT("Z(-1)",FALSE)="","",INDIRECT("Z(-1)",FALSE))</f>
        <v>2</v>
      </c>
      <c r="B90" s="5">
        <f t="shared" ref="B90:B205" ca="1" si="5">IF(INDIRECT("S(-1)",FALSE)="","",INDIRECT("Z(-1)",FALSE))</f>
        <v>8</v>
      </c>
      <c r="C90" s="5">
        <f t="shared" ref="C90:C205" ca="1" si="6">IF(INDIRECT("S(-2)",FALSE)="","",INDIRECT("Z(-1)",FALSE))</f>
        <v>1</v>
      </c>
      <c r="D90" s="6">
        <f t="shared" ref="D90:D205" ca="1" si="7">IF(INDIRECT("S(-3)",FALSE)="","",IF(INDIRECT("S(-1)",FALSE)&lt;&gt;INDIRECT("Z(-1)S(-1)",FALSE),0,INDIRECT("Z(-1)",FALSE)+1))</f>
        <v>85</v>
      </c>
      <c r="E90" s="282"/>
      <c r="F90" s="285"/>
      <c r="G90" s="255"/>
      <c r="H90" s="282"/>
    </row>
    <row r="91" spans="1:8">
      <c r="A91" s="5">
        <f t="shared" ca="1" si="4"/>
        <v>2</v>
      </c>
      <c r="B91" s="5">
        <f t="shared" ca="1" si="5"/>
        <v>8</v>
      </c>
      <c r="C91" s="5">
        <f t="shared" ca="1" si="6"/>
        <v>1</v>
      </c>
      <c r="D91" s="6">
        <f t="shared" ca="1" si="7"/>
        <v>86</v>
      </c>
      <c r="E91" s="282"/>
      <c r="F91" s="285"/>
      <c r="G91" s="255"/>
      <c r="H91" s="282"/>
    </row>
    <row r="92" spans="1:8">
      <c r="A92" s="5">
        <f t="shared" ca="1" si="4"/>
        <v>2</v>
      </c>
      <c r="B92" s="5">
        <f t="shared" ca="1" si="5"/>
        <v>8</v>
      </c>
      <c r="C92" s="5">
        <f t="shared" ca="1" si="6"/>
        <v>1</v>
      </c>
      <c r="D92" s="6">
        <f t="shared" ca="1" si="7"/>
        <v>87</v>
      </c>
      <c r="E92" s="282"/>
      <c r="F92" s="285"/>
      <c r="G92" s="255"/>
      <c r="H92" s="282"/>
    </row>
    <row r="93" spans="1:8">
      <c r="A93" s="5">
        <f t="shared" ca="1" si="4"/>
        <v>2</v>
      </c>
      <c r="B93" s="5">
        <f t="shared" ca="1" si="5"/>
        <v>8</v>
      </c>
      <c r="C93" s="5">
        <f t="shared" ca="1" si="6"/>
        <v>1</v>
      </c>
      <c r="D93" s="6">
        <f t="shared" ca="1" si="7"/>
        <v>88</v>
      </c>
      <c r="E93" s="282"/>
      <c r="F93" s="285"/>
      <c r="G93" s="255"/>
      <c r="H93" s="282"/>
    </row>
    <row r="94" spans="1:8">
      <c r="A94" s="5">
        <f t="shared" ca="1" si="4"/>
        <v>2</v>
      </c>
      <c r="B94" s="5">
        <f t="shared" ca="1" si="5"/>
        <v>8</v>
      </c>
      <c r="C94" s="5">
        <f t="shared" ca="1" si="6"/>
        <v>1</v>
      </c>
      <c r="D94" s="6">
        <f t="shared" ca="1" si="7"/>
        <v>89</v>
      </c>
      <c r="E94" s="282"/>
      <c r="F94" s="285"/>
      <c r="G94" s="255"/>
      <c r="H94" s="282"/>
    </row>
    <row r="95" spans="1:8">
      <c r="A95" s="5">
        <f t="shared" ca="1" si="4"/>
        <v>2</v>
      </c>
      <c r="B95" s="5">
        <f t="shared" ca="1" si="5"/>
        <v>8</v>
      </c>
      <c r="C95" s="5">
        <f t="shared" ca="1" si="6"/>
        <v>1</v>
      </c>
      <c r="D95" s="6">
        <f t="shared" ca="1" si="7"/>
        <v>90</v>
      </c>
      <c r="E95" s="282"/>
      <c r="F95" s="285"/>
      <c r="G95" s="255"/>
      <c r="H95" s="282"/>
    </row>
    <row r="96" spans="1:8">
      <c r="A96" s="5">
        <f t="shared" ca="1" si="4"/>
        <v>2</v>
      </c>
      <c r="B96" s="5">
        <f t="shared" ca="1" si="5"/>
        <v>8</v>
      </c>
      <c r="C96" s="5">
        <f t="shared" ca="1" si="6"/>
        <v>1</v>
      </c>
      <c r="D96" s="6">
        <f t="shared" ca="1" si="7"/>
        <v>91</v>
      </c>
      <c r="E96" s="282"/>
      <c r="F96" s="285"/>
      <c r="G96" s="255"/>
      <c r="H96" s="282"/>
    </row>
    <row r="97" spans="1:8">
      <c r="A97" s="5">
        <f t="shared" ca="1" si="4"/>
        <v>2</v>
      </c>
      <c r="B97" s="5">
        <f t="shared" ca="1" si="5"/>
        <v>8</v>
      </c>
      <c r="C97" s="5">
        <f t="shared" ca="1" si="6"/>
        <v>1</v>
      </c>
      <c r="D97" s="6">
        <f t="shared" ca="1" si="7"/>
        <v>92</v>
      </c>
      <c r="E97" s="282"/>
      <c r="F97" s="285"/>
      <c r="G97" s="255"/>
      <c r="H97" s="282"/>
    </row>
    <row r="98" spans="1:8">
      <c r="A98" s="5">
        <f t="shared" ca="1" si="4"/>
        <v>2</v>
      </c>
      <c r="B98" s="5">
        <f t="shared" ca="1" si="5"/>
        <v>8</v>
      </c>
      <c r="C98" s="5">
        <f t="shared" ca="1" si="6"/>
        <v>1</v>
      </c>
      <c r="D98" s="6">
        <f t="shared" ca="1" si="7"/>
        <v>93</v>
      </c>
      <c r="E98" s="282"/>
      <c r="F98" s="285"/>
      <c r="G98" s="255"/>
      <c r="H98" s="282"/>
    </row>
    <row r="99" spans="1:8">
      <c r="A99" s="5">
        <f t="shared" ca="1" si="4"/>
        <v>2</v>
      </c>
      <c r="B99" s="5">
        <f t="shared" ca="1" si="5"/>
        <v>8</v>
      </c>
      <c r="C99" s="5">
        <f t="shared" ca="1" si="6"/>
        <v>1</v>
      </c>
      <c r="D99" s="6">
        <f t="shared" ca="1" si="7"/>
        <v>94</v>
      </c>
      <c r="E99" s="282"/>
      <c r="F99" s="285"/>
      <c r="G99" s="255"/>
      <c r="H99" s="282"/>
    </row>
    <row r="100" spans="1:8">
      <c r="A100" s="5">
        <f t="shared" ca="1" si="4"/>
        <v>2</v>
      </c>
      <c r="B100" s="5">
        <f t="shared" ca="1" si="5"/>
        <v>8</v>
      </c>
      <c r="C100" s="5">
        <f t="shared" ca="1" si="6"/>
        <v>1</v>
      </c>
      <c r="D100" s="6">
        <f t="shared" ca="1" si="7"/>
        <v>95</v>
      </c>
      <c r="E100" s="282"/>
      <c r="F100" s="285"/>
      <c r="G100" s="255"/>
      <c r="H100" s="282"/>
    </row>
    <row r="101" spans="1:8">
      <c r="A101" s="5">
        <f t="shared" ca="1" si="4"/>
        <v>2</v>
      </c>
      <c r="B101" s="5">
        <f t="shared" ca="1" si="5"/>
        <v>8</v>
      </c>
      <c r="C101" s="5">
        <f t="shared" ca="1" si="6"/>
        <v>1</v>
      </c>
      <c r="D101" s="6">
        <f t="shared" ca="1" si="7"/>
        <v>96</v>
      </c>
      <c r="E101" s="282"/>
      <c r="F101" s="285"/>
      <c r="G101" s="255"/>
      <c r="H101" s="282"/>
    </row>
    <row r="102" spans="1:8">
      <c r="A102" s="5">
        <f t="shared" ca="1" si="4"/>
        <v>2</v>
      </c>
      <c r="B102" s="5">
        <f t="shared" ca="1" si="5"/>
        <v>8</v>
      </c>
      <c r="C102" s="5">
        <f t="shared" ca="1" si="6"/>
        <v>1</v>
      </c>
      <c r="D102" s="6">
        <f t="shared" ca="1" si="7"/>
        <v>97</v>
      </c>
      <c r="E102" s="282"/>
      <c r="F102" s="285"/>
      <c r="G102" s="255"/>
      <c r="H102" s="282"/>
    </row>
    <row r="103" spans="1:8">
      <c r="A103" s="5">
        <f t="shared" ca="1" si="4"/>
        <v>2</v>
      </c>
      <c r="B103" s="5">
        <f t="shared" ca="1" si="5"/>
        <v>8</v>
      </c>
      <c r="C103" s="5">
        <f t="shared" ca="1" si="6"/>
        <v>1</v>
      </c>
      <c r="D103" s="6">
        <f t="shared" ca="1" si="7"/>
        <v>98</v>
      </c>
      <c r="E103" s="282"/>
      <c r="F103" s="285"/>
      <c r="G103" s="255"/>
      <c r="H103" s="282"/>
    </row>
    <row r="104" spans="1:8">
      <c r="A104" s="5">
        <f t="shared" ca="1" si="4"/>
        <v>2</v>
      </c>
      <c r="B104" s="5">
        <f t="shared" ca="1" si="5"/>
        <v>8</v>
      </c>
      <c r="C104" s="5">
        <f t="shared" ca="1" si="6"/>
        <v>1</v>
      </c>
      <c r="D104" s="6">
        <f t="shared" ca="1" si="7"/>
        <v>99</v>
      </c>
      <c r="E104" s="282"/>
      <c r="F104" s="285"/>
      <c r="G104" s="255"/>
      <c r="H104" s="282"/>
    </row>
    <row r="105" spans="1:8">
      <c r="A105" s="5">
        <f t="shared" ca="1" si="4"/>
        <v>2</v>
      </c>
      <c r="B105" s="5">
        <f t="shared" ca="1" si="5"/>
        <v>8</v>
      </c>
      <c r="C105" s="5">
        <f t="shared" ca="1" si="6"/>
        <v>1</v>
      </c>
      <c r="D105" s="6">
        <f t="shared" ca="1" si="7"/>
        <v>100</v>
      </c>
      <c r="E105" s="282"/>
      <c r="F105" s="285"/>
      <c r="G105" s="255"/>
      <c r="H105" s="282"/>
    </row>
    <row r="106" spans="1:8">
      <c r="A106" s="5">
        <f t="shared" ca="1" si="4"/>
        <v>2</v>
      </c>
      <c r="B106" s="5">
        <f t="shared" ca="1" si="5"/>
        <v>8</v>
      </c>
      <c r="C106" s="5">
        <f t="shared" ca="1" si="6"/>
        <v>1</v>
      </c>
      <c r="D106" s="6">
        <f t="shared" ca="1" si="7"/>
        <v>101</v>
      </c>
      <c r="E106" s="282"/>
      <c r="F106" s="285"/>
      <c r="G106" s="255"/>
      <c r="H106" s="282"/>
    </row>
    <row r="107" spans="1:8">
      <c r="A107" s="5">
        <f t="shared" ca="1" si="4"/>
        <v>2</v>
      </c>
      <c r="B107" s="5">
        <f t="shared" ca="1" si="5"/>
        <v>8</v>
      </c>
      <c r="C107" s="5">
        <f t="shared" ca="1" si="6"/>
        <v>1</v>
      </c>
      <c r="D107" s="6">
        <f t="shared" ca="1" si="7"/>
        <v>102</v>
      </c>
      <c r="E107" s="282"/>
      <c r="F107" s="285"/>
      <c r="G107" s="255"/>
      <c r="H107" s="282"/>
    </row>
    <row r="108" spans="1:8">
      <c r="A108" s="5">
        <f t="shared" ca="1" si="4"/>
        <v>2</v>
      </c>
      <c r="B108" s="5">
        <f t="shared" ca="1" si="5"/>
        <v>8</v>
      </c>
      <c r="C108" s="5">
        <f t="shared" ca="1" si="6"/>
        <v>1</v>
      </c>
      <c r="D108" s="6">
        <f t="shared" ca="1" si="7"/>
        <v>103</v>
      </c>
      <c r="E108" s="282"/>
      <c r="F108" s="285"/>
      <c r="G108" s="255"/>
      <c r="H108" s="282"/>
    </row>
    <row r="109" spans="1:8">
      <c r="A109" s="5">
        <f t="shared" ca="1" si="4"/>
        <v>2</v>
      </c>
      <c r="B109" s="5">
        <f t="shared" ca="1" si="5"/>
        <v>8</v>
      </c>
      <c r="C109" s="5">
        <f t="shared" ca="1" si="6"/>
        <v>1</v>
      </c>
      <c r="D109" s="6">
        <f t="shared" ca="1" si="7"/>
        <v>104</v>
      </c>
      <c r="E109" s="282"/>
      <c r="F109" s="285"/>
      <c r="G109" s="255"/>
      <c r="H109" s="282"/>
    </row>
    <row r="110" spans="1:8">
      <c r="A110" s="5">
        <f t="shared" ca="1" si="4"/>
        <v>2</v>
      </c>
      <c r="B110" s="5">
        <f t="shared" ca="1" si="5"/>
        <v>8</v>
      </c>
      <c r="C110" s="5">
        <f t="shared" ca="1" si="6"/>
        <v>1</v>
      </c>
      <c r="D110" s="6">
        <f t="shared" ca="1" si="7"/>
        <v>105</v>
      </c>
      <c r="E110" s="282"/>
      <c r="F110" s="285"/>
      <c r="G110" s="255"/>
      <c r="H110" s="282"/>
    </row>
    <row r="111" spans="1:8">
      <c r="A111" s="5">
        <f t="shared" ca="1" si="4"/>
        <v>2</v>
      </c>
      <c r="B111" s="5">
        <f t="shared" ca="1" si="5"/>
        <v>8</v>
      </c>
      <c r="C111" s="5">
        <f t="shared" ca="1" si="6"/>
        <v>1</v>
      </c>
      <c r="D111" s="6">
        <f t="shared" ca="1" si="7"/>
        <v>106</v>
      </c>
      <c r="E111" s="282"/>
      <c r="F111" s="285"/>
      <c r="G111" s="255"/>
      <c r="H111" s="282"/>
    </row>
    <row r="112" spans="1:8">
      <c r="A112" s="5">
        <f t="shared" ca="1" si="4"/>
        <v>2</v>
      </c>
      <c r="B112" s="5">
        <f t="shared" ca="1" si="5"/>
        <v>8</v>
      </c>
      <c r="C112" s="5">
        <f t="shared" ca="1" si="6"/>
        <v>1</v>
      </c>
      <c r="D112" s="6">
        <f t="shared" ca="1" si="7"/>
        <v>107</v>
      </c>
      <c r="E112" s="282"/>
      <c r="F112" s="285"/>
      <c r="G112" s="255"/>
      <c r="H112" s="282"/>
    </row>
    <row r="113" spans="1:8">
      <c r="A113" s="5">
        <f t="shared" ca="1" si="4"/>
        <v>2</v>
      </c>
      <c r="B113" s="5">
        <f t="shared" ca="1" si="5"/>
        <v>8</v>
      </c>
      <c r="C113" s="5">
        <f t="shared" ca="1" si="6"/>
        <v>1</v>
      </c>
      <c r="D113" s="6">
        <f t="shared" ca="1" si="7"/>
        <v>108</v>
      </c>
      <c r="E113" s="282"/>
      <c r="F113" s="285"/>
      <c r="G113" s="255"/>
      <c r="H113" s="282"/>
    </row>
    <row r="114" spans="1:8">
      <c r="A114" s="5">
        <f t="shared" ca="1" si="4"/>
        <v>2</v>
      </c>
      <c r="B114" s="5">
        <f t="shared" ca="1" si="5"/>
        <v>8</v>
      </c>
      <c r="C114" s="5">
        <f t="shared" ca="1" si="6"/>
        <v>1</v>
      </c>
      <c r="D114" s="6">
        <f t="shared" ca="1" si="7"/>
        <v>109</v>
      </c>
      <c r="E114" s="282"/>
      <c r="F114" s="285"/>
      <c r="G114" s="255"/>
      <c r="H114" s="282"/>
    </row>
    <row r="115" spans="1:8">
      <c r="A115" s="5">
        <f t="shared" ca="1" si="4"/>
        <v>2</v>
      </c>
      <c r="B115" s="5">
        <f t="shared" ca="1" si="5"/>
        <v>8</v>
      </c>
      <c r="C115" s="5">
        <f t="shared" ca="1" si="6"/>
        <v>1</v>
      </c>
      <c r="D115" s="6">
        <f t="shared" ca="1" si="7"/>
        <v>110</v>
      </c>
      <c r="E115" s="282"/>
      <c r="F115" s="285"/>
      <c r="G115" s="255"/>
      <c r="H115" s="282"/>
    </row>
    <row r="116" spans="1:8">
      <c r="A116" s="5">
        <f t="shared" ca="1" si="4"/>
        <v>2</v>
      </c>
      <c r="B116" s="5">
        <f t="shared" ca="1" si="5"/>
        <v>8</v>
      </c>
      <c r="C116" s="5">
        <f t="shared" ca="1" si="6"/>
        <v>1</v>
      </c>
      <c r="D116" s="6">
        <f t="shared" ca="1" si="7"/>
        <v>111</v>
      </c>
      <c r="E116" s="282"/>
      <c r="F116" s="285"/>
      <c r="G116" s="255"/>
      <c r="H116" s="282"/>
    </row>
    <row r="117" spans="1:8">
      <c r="A117" s="5">
        <f t="shared" ca="1" si="4"/>
        <v>2</v>
      </c>
      <c r="B117" s="5">
        <f t="shared" ca="1" si="5"/>
        <v>8</v>
      </c>
      <c r="C117" s="5">
        <f t="shared" ca="1" si="6"/>
        <v>1</v>
      </c>
      <c r="D117" s="6">
        <f t="shared" ca="1" si="7"/>
        <v>112</v>
      </c>
      <c r="E117" s="282"/>
      <c r="F117" s="285"/>
      <c r="G117" s="255"/>
      <c r="H117" s="282"/>
    </row>
    <row r="118" spans="1:8">
      <c r="A118" s="5">
        <f t="shared" ca="1" si="4"/>
        <v>2</v>
      </c>
      <c r="B118" s="5">
        <f t="shared" ca="1" si="5"/>
        <v>8</v>
      </c>
      <c r="C118" s="5">
        <f t="shared" ca="1" si="6"/>
        <v>1</v>
      </c>
      <c r="D118" s="6">
        <f t="shared" ca="1" si="7"/>
        <v>113</v>
      </c>
      <c r="E118" s="282"/>
      <c r="F118" s="285"/>
      <c r="G118" s="255"/>
      <c r="H118" s="282"/>
    </row>
    <row r="119" spans="1:8">
      <c r="A119" s="5">
        <f t="shared" ca="1" si="4"/>
        <v>2</v>
      </c>
      <c r="B119" s="5">
        <f t="shared" ca="1" si="5"/>
        <v>8</v>
      </c>
      <c r="C119" s="5">
        <f t="shared" ca="1" si="6"/>
        <v>1</v>
      </c>
      <c r="D119" s="6">
        <f t="shared" ca="1" si="7"/>
        <v>114</v>
      </c>
      <c r="E119" s="282"/>
      <c r="F119" s="285"/>
      <c r="G119" s="255"/>
      <c r="H119" s="282"/>
    </row>
    <row r="120" spans="1:8">
      <c r="A120" s="5">
        <f t="shared" ca="1" si="4"/>
        <v>2</v>
      </c>
      <c r="B120" s="5">
        <f t="shared" ca="1" si="5"/>
        <v>8</v>
      </c>
      <c r="C120" s="5">
        <f t="shared" ca="1" si="6"/>
        <v>1</v>
      </c>
      <c r="D120" s="6">
        <f t="shared" ca="1" si="7"/>
        <v>115</v>
      </c>
      <c r="E120" s="282"/>
      <c r="F120" s="285"/>
      <c r="G120" s="255"/>
      <c r="H120" s="282"/>
    </row>
    <row r="121" spans="1:8">
      <c r="A121" s="5">
        <f t="shared" ca="1" si="4"/>
        <v>2</v>
      </c>
      <c r="B121" s="5">
        <f t="shared" ca="1" si="5"/>
        <v>8</v>
      </c>
      <c r="C121" s="5">
        <f t="shared" ca="1" si="6"/>
        <v>1</v>
      </c>
      <c r="D121" s="6">
        <f t="shared" ca="1" si="7"/>
        <v>116</v>
      </c>
      <c r="E121" s="282"/>
      <c r="F121" s="285"/>
      <c r="G121" s="255"/>
      <c r="H121" s="282"/>
    </row>
    <row r="122" spans="1:8">
      <c r="A122" s="5">
        <f t="shared" ca="1" si="4"/>
        <v>2</v>
      </c>
      <c r="B122" s="5">
        <f t="shared" ca="1" si="5"/>
        <v>8</v>
      </c>
      <c r="C122" s="5">
        <f t="shared" ca="1" si="6"/>
        <v>1</v>
      </c>
      <c r="D122" s="6">
        <f t="shared" ca="1" si="7"/>
        <v>117</v>
      </c>
      <c r="E122" s="282"/>
      <c r="F122" s="285"/>
      <c r="G122" s="255"/>
      <c r="H122" s="282"/>
    </row>
    <row r="123" spans="1:8">
      <c r="A123" s="5">
        <f t="shared" ca="1" si="4"/>
        <v>2</v>
      </c>
      <c r="B123" s="5">
        <f t="shared" ca="1" si="5"/>
        <v>8</v>
      </c>
      <c r="C123" s="5">
        <f t="shared" ca="1" si="6"/>
        <v>1</v>
      </c>
      <c r="D123" s="6">
        <f t="shared" ca="1" si="7"/>
        <v>118</v>
      </c>
      <c r="E123" s="282"/>
      <c r="F123" s="285"/>
      <c r="G123" s="255"/>
      <c r="H123" s="282"/>
    </row>
    <row r="124" spans="1:8">
      <c r="A124" s="5">
        <f t="shared" ca="1" si="4"/>
        <v>2</v>
      </c>
      <c r="B124" s="5">
        <f t="shared" ca="1" si="5"/>
        <v>8</v>
      </c>
      <c r="C124" s="5">
        <f t="shared" ca="1" si="6"/>
        <v>1</v>
      </c>
      <c r="D124" s="6">
        <f t="shared" ca="1" si="7"/>
        <v>119</v>
      </c>
      <c r="E124" s="282"/>
      <c r="F124" s="285"/>
      <c r="G124" s="255"/>
      <c r="H124" s="282"/>
    </row>
    <row r="125" spans="1:8">
      <c r="A125" s="5">
        <f t="shared" ca="1" si="4"/>
        <v>2</v>
      </c>
      <c r="B125" s="5">
        <f t="shared" ca="1" si="5"/>
        <v>8</v>
      </c>
      <c r="C125" s="5">
        <f t="shared" ca="1" si="6"/>
        <v>1</v>
      </c>
      <c r="D125" s="6">
        <f t="shared" ca="1" si="7"/>
        <v>120</v>
      </c>
      <c r="E125" s="282"/>
      <c r="F125" s="285"/>
      <c r="G125" s="255"/>
      <c r="H125" s="282"/>
    </row>
    <row r="126" spans="1:8">
      <c r="A126" s="5">
        <f t="shared" ca="1" si="4"/>
        <v>2</v>
      </c>
      <c r="B126" s="5">
        <f t="shared" ca="1" si="5"/>
        <v>8</v>
      </c>
      <c r="C126" s="5">
        <f t="shared" ca="1" si="6"/>
        <v>1</v>
      </c>
      <c r="D126" s="6">
        <f t="shared" ca="1" si="7"/>
        <v>121</v>
      </c>
      <c r="E126" s="282"/>
      <c r="F126" s="285"/>
      <c r="G126" s="255"/>
      <c r="H126" s="282"/>
    </row>
    <row r="127" spans="1:8">
      <c r="A127" s="5">
        <f t="shared" ca="1" si="4"/>
        <v>2</v>
      </c>
      <c r="B127" s="5">
        <f t="shared" ca="1" si="5"/>
        <v>8</v>
      </c>
      <c r="C127" s="5">
        <f t="shared" ca="1" si="6"/>
        <v>1</v>
      </c>
      <c r="D127" s="6">
        <f t="shared" ca="1" si="7"/>
        <v>122</v>
      </c>
      <c r="E127" s="282"/>
      <c r="F127" s="285"/>
      <c r="G127" s="255"/>
      <c r="H127" s="282"/>
    </row>
    <row r="128" spans="1:8">
      <c r="A128" s="5">
        <f t="shared" ca="1" si="4"/>
        <v>2</v>
      </c>
      <c r="B128" s="5">
        <f t="shared" ca="1" si="5"/>
        <v>8</v>
      </c>
      <c r="C128" s="5">
        <f t="shared" ca="1" si="6"/>
        <v>1</v>
      </c>
      <c r="D128" s="6">
        <f t="shared" ca="1" si="7"/>
        <v>123</v>
      </c>
      <c r="E128" s="282"/>
      <c r="F128" s="285"/>
      <c r="G128" s="255"/>
      <c r="H128" s="282"/>
    </row>
    <row r="129" spans="1:8">
      <c r="A129" s="5">
        <f t="shared" ca="1" si="4"/>
        <v>2</v>
      </c>
      <c r="B129" s="5">
        <f t="shared" ca="1" si="5"/>
        <v>8</v>
      </c>
      <c r="C129" s="5">
        <f t="shared" ca="1" si="6"/>
        <v>1</v>
      </c>
      <c r="D129" s="6">
        <f t="shared" ca="1" si="7"/>
        <v>124</v>
      </c>
      <c r="E129" s="282"/>
      <c r="F129" s="285"/>
      <c r="G129" s="255"/>
      <c r="H129" s="282"/>
    </row>
    <row r="130" spans="1:8">
      <c r="A130" s="5">
        <f t="shared" ca="1" si="4"/>
        <v>2</v>
      </c>
      <c r="B130" s="5">
        <f t="shared" ca="1" si="5"/>
        <v>8</v>
      </c>
      <c r="C130" s="5">
        <f t="shared" ca="1" si="6"/>
        <v>1</v>
      </c>
      <c r="D130" s="6">
        <f t="shared" ca="1" si="7"/>
        <v>125</v>
      </c>
      <c r="E130" s="282"/>
      <c r="F130" s="285"/>
      <c r="G130" s="255"/>
      <c r="H130" s="282"/>
    </row>
    <row r="131" spans="1:8">
      <c r="A131" s="5">
        <f t="shared" ca="1" si="4"/>
        <v>2</v>
      </c>
      <c r="B131" s="5">
        <f t="shared" ca="1" si="5"/>
        <v>8</v>
      </c>
      <c r="C131" s="5">
        <f t="shared" ca="1" si="6"/>
        <v>1</v>
      </c>
      <c r="D131" s="6">
        <f t="shared" ca="1" si="7"/>
        <v>126</v>
      </c>
      <c r="E131" s="282"/>
      <c r="F131" s="285"/>
      <c r="G131" s="255"/>
      <c r="H131" s="282"/>
    </row>
    <row r="132" spans="1:8">
      <c r="A132" s="5">
        <f t="shared" ca="1" si="4"/>
        <v>2</v>
      </c>
      <c r="B132" s="5">
        <f t="shared" ca="1" si="5"/>
        <v>8</v>
      </c>
      <c r="C132" s="5">
        <f t="shared" ca="1" si="6"/>
        <v>1</v>
      </c>
      <c r="D132" s="6">
        <f t="shared" ca="1" si="7"/>
        <v>127</v>
      </c>
      <c r="E132" s="282"/>
      <c r="F132" s="285"/>
      <c r="G132" s="255"/>
      <c r="H132" s="282"/>
    </row>
    <row r="133" spans="1:8">
      <c r="A133" s="5">
        <f t="shared" ca="1" si="4"/>
        <v>2</v>
      </c>
      <c r="B133" s="5">
        <f t="shared" ca="1" si="5"/>
        <v>8</v>
      </c>
      <c r="C133" s="5">
        <f t="shared" ca="1" si="6"/>
        <v>1</v>
      </c>
      <c r="D133" s="6">
        <f t="shared" ca="1" si="7"/>
        <v>128</v>
      </c>
      <c r="E133" s="282"/>
      <c r="F133" s="285"/>
      <c r="G133" s="255"/>
      <c r="H133" s="282"/>
    </row>
    <row r="134" spans="1:8">
      <c r="A134" s="5">
        <f t="shared" ca="1" si="4"/>
        <v>2</v>
      </c>
      <c r="B134" s="5">
        <f t="shared" ca="1" si="5"/>
        <v>8</v>
      </c>
      <c r="C134" s="5">
        <f t="shared" ca="1" si="6"/>
        <v>1</v>
      </c>
      <c r="D134" s="6">
        <f t="shared" ca="1" si="7"/>
        <v>129</v>
      </c>
      <c r="E134" s="282"/>
      <c r="F134" s="285"/>
      <c r="G134" s="255"/>
      <c r="H134" s="282"/>
    </row>
    <row r="135" spans="1:8">
      <c r="A135" s="5">
        <f t="shared" ca="1" si="4"/>
        <v>2</v>
      </c>
      <c r="B135" s="5">
        <f t="shared" ca="1" si="5"/>
        <v>8</v>
      </c>
      <c r="C135" s="5">
        <f t="shared" ca="1" si="6"/>
        <v>1</v>
      </c>
      <c r="D135" s="6">
        <f t="shared" ca="1" si="7"/>
        <v>130</v>
      </c>
      <c r="E135" s="282"/>
      <c r="F135" s="285"/>
      <c r="G135" s="255"/>
      <c r="H135" s="282"/>
    </row>
    <row r="136" spans="1:8">
      <c r="A136" s="5">
        <f t="shared" ca="1" si="4"/>
        <v>2</v>
      </c>
      <c r="B136" s="5">
        <f t="shared" ca="1" si="5"/>
        <v>8</v>
      </c>
      <c r="C136" s="5">
        <f t="shared" ca="1" si="6"/>
        <v>1</v>
      </c>
      <c r="D136" s="6">
        <f t="shared" ca="1" si="7"/>
        <v>131</v>
      </c>
      <c r="E136" s="282"/>
      <c r="F136" s="285"/>
      <c r="G136" s="255"/>
      <c r="H136" s="282"/>
    </row>
    <row r="137" spans="1:8">
      <c r="A137" s="5">
        <f t="shared" ca="1" si="4"/>
        <v>2</v>
      </c>
      <c r="B137" s="5">
        <f t="shared" ca="1" si="5"/>
        <v>8</v>
      </c>
      <c r="C137" s="5">
        <f t="shared" ca="1" si="6"/>
        <v>1</v>
      </c>
      <c r="D137" s="6">
        <f t="shared" ca="1" si="7"/>
        <v>132</v>
      </c>
      <c r="E137" s="282"/>
      <c r="F137" s="285"/>
      <c r="G137" s="255"/>
      <c r="H137" s="282"/>
    </row>
    <row r="138" spans="1:8">
      <c r="A138" s="5">
        <f t="shared" ca="1" si="4"/>
        <v>2</v>
      </c>
      <c r="B138" s="5">
        <f t="shared" ca="1" si="5"/>
        <v>8</v>
      </c>
      <c r="C138" s="5">
        <f t="shared" ca="1" si="6"/>
        <v>1</v>
      </c>
      <c r="D138" s="6">
        <f t="shared" ca="1" si="7"/>
        <v>133</v>
      </c>
      <c r="E138" s="282"/>
      <c r="F138" s="285"/>
      <c r="G138" s="255"/>
      <c r="H138" s="282"/>
    </row>
    <row r="139" spans="1:8">
      <c r="A139" s="5">
        <f t="shared" ca="1" si="4"/>
        <v>2</v>
      </c>
      <c r="B139" s="5">
        <f t="shared" ca="1" si="5"/>
        <v>8</v>
      </c>
      <c r="C139" s="5">
        <f t="shared" ca="1" si="6"/>
        <v>1</v>
      </c>
      <c r="D139" s="6">
        <f t="shared" ca="1" si="7"/>
        <v>134</v>
      </c>
      <c r="E139" s="282"/>
      <c r="F139" s="285"/>
      <c r="G139" s="255"/>
      <c r="H139" s="282"/>
    </row>
    <row r="140" spans="1:8">
      <c r="A140" s="5">
        <f t="shared" ca="1" si="4"/>
        <v>2</v>
      </c>
      <c r="B140" s="5">
        <f t="shared" ca="1" si="5"/>
        <v>8</v>
      </c>
      <c r="C140" s="5">
        <f t="shared" ca="1" si="6"/>
        <v>1</v>
      </c>
      <c r="D140" s="6">
        <f t="shared" ca="1" si="7"/>
        <v>135</v>
      </c>
      <c r="E140" s="282"/>
      <c r="F140" s="285"/>
      <c r="G140" s="255"/>
      <c r="H140" s="282"/>
    </row>
    <row r="141" spans="1:8">
      <c r="A141" s="5">
        <f t="shared" ca="1" si="4"/>
        <v>2</v>
      </c>
      <c r="B141" s="5">
        <f t="shared" ca="1" si="5"/>
        <v>8</v>
      </c>
      <c r="C141" s="5">
        <f t="shared" ca="1" si="6"/>
        <v>1</v>
      </c>
      <c r="D141" s="6">
        <f t="shared" ca="1" si="7"/>
        <v>136</v>
      </c>
      <c r="E141" s="282"/>
      <c r="F141" s="285"/>
      <c r="G141" s="255"/>
      <c r="H141" s="282"/>
    </row>
    <row r="142" spans="1:8">
      <c r="A142" s="5">
        <f t="shared" ca="1" si="4"/>
        <v>2</v>
      </c>
      <c r="B142" s="5">
        <f t="shared" ca="1" si="5"/>
        <v>8</v>
      </c>
      <c r="C142" s="5">
        <f t="shared" ca="1" si="6"/>
        <v>1</v>
      </c>
      <c r="D142" s="6">
        <f t="shared" ca="1" si="7"/>
        <v>137</v>
      </c>
      <c r="E142" s="282"/>
      <c r="F142" s="285"/>
      <c r="G142" s="255"/>
      <c r="H142" s="282"/>
    </row>
    <row r="143" spans="1:8">
      <c r="A143" s="5">
        <f t="shared" ca="1" si="4"/>
        <v>2</v>
      </c>
      <c r="B143" s="5">
        <f t="shared" ca="1" si="5"/>
        <v>8</v>
      </c>
      <c r="C143" s="5">
        <f t="shared" ca="1" si="6"/>
        <v>1</v>
      </c>
      <c r="D143" s="6">
        <f t="shared" ca="1" si="7"/>
        <v>138</v>
      </c>
      <c r="E143" s="282"/>
      <c r="F143" s="285"/>
      <c r="G143" s="255"/>
      <c r="H143" s="282"/>
    </row>
    <row r="144" spans="1:8">
      <c r="A144" s="5">
        <f t="shared" ca="1" si="4"/>
        <v>2</v>
      </c>
      <c r="B144" s="5">
        <f t="shared" ca="1" si="5"/>
        <v>8</v>
      </c>
      <c r="C144" s="5">
        <f t="shared" ca="1" si="6"/>
        <v>1</v>
      </c>
      <c r="D144" s="6">
        <f t="shared" ca="1" si="7"/>
        <v>139</v>
      </c>
      <c r="E144" s="282"/>
      <c r="F144" s="285"/>
      <c r="G144" s="255"/>
      <c r="H144" s="282"/>
    </row>
    <row r="145" spans="1:8">
      <c r="A145" s="5">
        <f t="shared" ca="1" si="4"/>
        <v>2</v>
      </c>
      <c r="B145" s="5">
        <f t="shared" ca="1" si="5"/>
        <v>8</v>
      </c>
      <c r="C145" s="5">
        <f t="shared" ca="1" si="6"/>
        <v>1</v>
      </c>
      <c r="D145" s="6">
        <f t="shared" ca="1" si="7"/>
        <v>140</v>
      </c>
      <c r="E145" s="282"/>
      <c r="F145" s="285"/>
      <c r="G145" s="255"/>
      <c r="H145" s="282"/>
    </row>
    <row r="146" spans="1:8">
      <c r="A146" s="5">
        <f t="shared" ca="1" si="4"/>
        <v>2</v>
      </c>
      <c r="B146" s="5">
        <f t="shared" ca="1" si="5"/>
        <v>8</v>
      </c>
      <c r="C146" s="5">
        <f t="shared" ca="1" si="6"/>
        <v>1</v>
      </c>
      <c r="D146" s="6">
        <f t="shared" ca="1" si="7"/>
        <v>141</v>
      </c>
      <c r="E146" s="282"/>
      <c r="F146" s="285"/>
      <c r="G146" s="255"/>
      <c r="H146" s="282"/>
    </row>
    <row r="147" spans="1:8">
      <c r="A147" s="5">
        <f t="shared" ca="1" si="4"/>
        <v>2</v>
      </c>
      <c r="B147" s="5">
        <f t="shared" ca="1" si="5"/>
        <v>8</v>
      </c>
      <c r="C147" s="5">
        <f t="shared" ca="1" si="6"/>
        <v>1</v>
      </c>
      <c r="D147" s="6">
        <f t="shared" ca="1" si="7"/>
        <v>142</v>
      </c>
      <c r="E147" s="282"/>
      <c r="F147" s="285"/>
      <c r="G147" s="255"/>
      <c r="H147" s="282"/>
    </row>
    <row r="148" spans="1:8">
      <c r="A148" s="5">
        <f t="shared" ca="1" si="4"/>
        <v>2</v>
      </c>
      <c r="B148" s="5">
        <f t="shared" ca="1" si="5"/>
        <v>8</v>
      </c>
      <c r="C148" s="5">
        <f t="shared" ca="1" si="6"/>
        <v>1</v>
      </c>
      <c r="D148" s="6">
        <f t="shared" ca="1" si="7"/>
        <v>143</v>
      </c>
      <c r="E148" s="282"/>
      <c r="F148" s="285"/>
      <c r="G148" s="255"/>
      <c r="H148" s="282"/>
    </row>
    <row r="149" spans="1:8">
      <c r="A149" s="5">
        <f t="shared" ca="1" si="4"/>
        <v>2</v>
      </c>
      <c r="B149" s="5">
        <f t="shared" ca="1" si="5"/>
        <v>8</v>
      </c>
      <c r="C149" s="5">
        <f t="shared" ca="1" si="6"/>
        <v>1</v>
      </c>
      <c r="D149" s="6">
        <f t="shared" ca="1" si="7"/>
        <v>144</v>
      </c>
      <c r="E149" s="282"/>
      <c r="F149" s="285"/>
      <c r="G149" s="255"/>
      <c r="H149" s="282"/>
    </row>
    <row r="150" spans="1:8">
      <c r="A150" s="5">
        <f t="shared" ca="1" si="4"/>
        <v>2</v>
      </c>
      <c r="B150" s="5">
        <f t="shared" ca="1" si="5"/>
        <v>8</v>
      </c>
      <c r="C150" s="5">
        <f t="shared" ca="1" si="6"/>
        <v>1</v>
      </c>
      <c r="D150" s="6">
        <f t="shared" ca="1" si="7"/>
        <v>145</v>
      </c>
      <c r="E150" s="282"/>
      <c r="F150" s="285"/>
      <c r="G150" s="255"/>
      <c r="H150" s="282"/>
    </row>
    <row r="151" spans="1:8">
      <c r="A151" s="5">
        <f t="shared" ca="1" si="4"/>
        <v>2</v>
      </c>
      <c r="B151" s="5">
        <f t="shared" ca="1" si="5"/>
        <v>8</v>
      </c>
      <c r="C151" s="5">
        <f t="shared" ca="1" si="6"/>
        <v>1</v>
      </c>
      <c r="D151" s="6">
        <f t="shared" ca="1" si="7"/>
        <v>146</v>
      </c>
      <c r="E151" s="282"/>
      <c r="F151" s="285"/>
      <c r="G151" s="255"/>
      <c r="H151" s="282"/>
    </row>
    <row r="152" spans="1:8">
      <c r="A152" s="5">
        <f t="shared" ca="1" si="4"/>
        <v>2</v>
      </c>
      <c r="B152" s="5">
        <f t="shared" ca="1" si="5"/>
        <v>8</v>
      </c>
      <c r="C152" s="5">
        <f t="shared" ca="1" si="6"/>
        <v>1</v>
      </c>
      <c r="D152" s="6">
        <f t="shared" ca="1" si="7"/>
        <v>147</v>
      </c>
      <c r="E152" s="282"/>
      <c r="F152" s="285"/>
      <c r="G152" s="255"/>
      <c r="H152" s="282"/>
    </row>
    <row r="153" spans="1:8">
      <c r="A153" s="5">
        <f t="shared" ca="1" si="4"/>
        <v>2</v>
      </c>
      <c r="B153" s="5">
        <f t="shared" ca="1" si="5"/>
        <v>8</v>
      </c>
      <c r="C153" s="5">
        <f t="shared" ca="1" si="6"/>
        <v>1</v>
      </c>
      <c r="D153" s="6">
        <f t="shared" ca="1" si="7"/>
        <v>148</v>
      </c>
      <c r="E153" s="282"/>
      <c r="F153" s="285"/>
      <c r="G153" s="255"/>
      <c r="H153" s="282"/>
    </row>
    <row r="154" spans="1:8">
      <c r="A154" s="5">
        <f t="shared" ca="1" si="4"/>
        <v>2</v>
      </c>
      <c r="B154" s="5">
        <f t="shared" ca="1" si="5"/>
        <v>8</v>
      </c>
      <c r="C154" s="5">
        <f t="shared" ca="1" si="6"/>
        <v>1</v>
      </c>
      <c r="D154" s="6">
        <f t="shared" ca="1" si="7"/>
        <v>149</v>
      </c>
      <c r="E154" s="282"/>
      <c r="F154" s="285"/>
      <c r="G154" s="255"/>
      <c r="H154" s="282"/>
    </row>
    <row r="155" spans="1:8">
      <c r="A155" s="5">
        <f t="shared" ca="1" si="4"/>
        <v>2</v>
      </c>
      <c r="B155" s="5">
        <f t="shared" ca="1" si="5"/>
        <v>8</v>
      </c>
      <c r="C155" s="5">
        <f t="shared" ca="1" si="6"/>
        <v>1</v>
      </c>
      <c r="D155" s="6">
        <f t="shared" ca="1" si="7"/>
        <v>150</v>
      </c>
      <c r="E155" s="282"/>
      <c r="F155" s="285"/>
      <c r="G155" s="255"/>
      <c r="H155" s="282"/>
    </row>
    <row r="156" spans="1:8">
      <c r="A156" s="5">
        <f t="shared" ca="1" si="4"/>
        <v>2</v>
      </c>
      <c r="B156" s="5">
        <f t="shared" ca="1" si="5"/>
        <v>8</v>
      </c>
      <c r="C156" s="5">
        <f t="shared" ca="1" si="6"/>
        <v>1</v>
      </c>
      <c r="D156" s="6">
        <f t="shared" ca="1" si="7"/>
        <v>151</v>
      </c>
      <c r="E156" s="282"/>
      <c r="F156" s="285"/>
      <c r="G156" s="255"/>
      <c r="H156" s="282"/>
    </row>
    <row r="157" spans="1:8">
      <c r="A157" s="5">
        <f t="shared" ca="1" si="4"/>
        <v>2</v>
      </c>
      <c r="B157" s="5">
        <f t="shared" ca="1" si="5"/>
        <v>8</v>
      </c>
      <c r="C157" s="5">
        <f t="shared" ca="1" si="6"/>
        <v>1</v>
      </c>
      <c r="D157" s="6">
        <f t="shared" ca="1" si="7"/>
        <v>152</v>
      </c>
      <c r="E157" s="282"/>
      <c r="F157" s="285"/>
      <c r="G157" s="255"/>
      <c r="H157" s="282"/>
    </row>
    <row r="158" spans="1:8">
      <c r="A158" s="5">
        <f t="shared" ca="1" si="4"/>
        <v>2</v>
      </c>
      <c r="B158" s="5">
        <f t="shared" ca="1" si="5"/>
        <v>8</v>
      </c>
      <c r="C158" s="5">
        <f t="shared" ca="1" si="6"/>
        <v>1</v>
      </c>
      <c r="D158" s="6">
        <f t="shared" ca="1" si="7"/>
        <v>153</v>
      </c>
      <c r="E158" s="282"/>
      <c r="F158" s="285"/>
      <c r="G158" s="255"/>
      <c r="H158" s="282"/>
    </row>
    <row r="159" spans="1:8">
      <c r="A159" s="5">
        <f t="shared" ca="1" si="4"/>
        <v>2</v>
      </c>
      <c r="B159" s="5">
        <f t="shared" ca="1" si="5"/>
        <v>8</v>
      </c>
      <c r="C159" s="5">
        <f t="shared" ca="1" si="6"/>
        <v>1</v>
      </c>
      <c r="D159" s="6">
        <f t="shared" ca="1" si="7"/>
        <v>154</v>
      </c>
      <c r="E159" s="282"/>
      <c r="F159" s="285"/>
      <c r="G159" s="255"/>
      <c r="H159" s="282"/>
    </row>
    <row r="160" spans="1:8">
      <c r="A160" s="5">
        <f t="shared" ca="1" si="4"/>
        <v>2</v>
      </c>
      <c r="B160" s="5">
        <f t="shared" ca="1" si="5"/>
        <v>8</v>
      </c>
      <c r="C160" s="5">
        <f t="shared" ca="1" si="6"/>
        <v>1</v>
      </c>
      <c r="D160" s="6">
        <f t="shared" ca="1" si="7"/>
        <v>155</v>
      </c>
      <c r="E160" s="282"/>
      <c r="F160" s="285"/>
      <c r="G160" s="255"/>
      <c r="H160" s="282"/>
    </row>
    <row r="161" spans="1:8">
      <c r="A161" s="5">
        <f t="shared" ca="1" si="4"/>
        <v>2</v>
      </c>
      <c r="B161" s="5">
        <f t="shared" ca="1" si="5"/>
        <v>8</v>
      </c>
      <c r="C161" s="5">
        <f t="shared" ca="1" si="6"/>
        <v>1</v>
      </c>
      <c r="D161" s="6">
        <f t="shared" ca="1" si="7"/>
        <v>156</v>
      </c>
      <c r="E161" s="282"/>
      <c r="F161" s="285"/>
      <c r="G161" s="255"/>
      <c r="H161" s="282"/>
    </row>
    <row r="162" spans="1:8">
      <c r="A162" s="5">
        <f t="shared" ca="1" si="4"/>
        <v>2</v>
      </c>
      <c r="B162" s="5">
        <f t="shared" ca="1" si="5"/>
        <v>8</v>
      </c>
      <c r="C162" s="5">
        <f t="shared" ca="1" si="6"/>
        <v>1</v>
      </c>
      <c r="D162" s="6">
        <f t="shared" ca="1" si="7"/>
        <v>157</v>
      </c>
      <c r="E162" s="282"/>
      <c r="F162" s="285"/>
      <c r="G162" s="255"/>
      <c r="H162" s="282"/>
    </row>
    <row r="163" spans="1:8">
      <c r="A163" s="5">
        <f t="shared" ca="1" si="4"/>
        <v>2</v>
      </c>
      <c r="B163" s="5">
        <f t="shared" ca="1" si="5"/>
        <v>8</v>
      </c>
      <c r="C163" s="5">
        <f t="shared" ca="1" si="6"/>
        <v>1</v>
      </c>
      <c r="D163" s="6">
        <f t="shared" ca="1" si="7"/>
        <v>158</v>
      </c>
      <c r="E163" s="282"/>
      <c r="F163" s="285"/>
      <c r="G163" s="255"/>
      <c r="H163" s="282"/>
    </row>
    <row r="164" spans="1:8">
      <c r="A164" s="5">
        <f t="shared" ca="1" si="4"/>
        <v>2</v>
      </c>
      <c r="B164" s="5">
        <f t="shared" ca="1" si="5"/>
        <v>8</v>
      </c>
      <c r="C164" s="5">
        <f t="shared" ca="1" si="6"/>
        <v>1</v>
      </c>
      <c r="D164" s="6">
        <f t="shared" ca="1" si="7"/>
        <v>159</v>
      </c>
      <c r="E164" s="282"/>
      <c r="F164" s="285"/>
      <c r="G164" s="255"/>
      <c r="H164" s="282"/>
    </row>
    <row r="165" spans="1:8">
      <c r="A165" s="5">
        <f t="shared" ca="1" si="4"/>
        <v>2</v>
      </c>
      <c r="B165" s="5">
        <f t="shared" ca="1" si="5"/>
        <v>8</v>
      </c>
      <c r="C165" s="5">
        <f t="shared" ca="1" si="6"/>
        <v>1</v>
      </c>
      <c r="D165" s="6">
        <f t="shared" ca="1" si="7"/>
        <v>160</v>
      </c>
      <c r="E165" s="282"/>
      <c r="F165" s="285"/>
      <c r="G165" s="255"/>
      <c r="H165" s="282"/>
    </row>
    <row r="166" spans="1:8">
      <c r="A166" s="5">
        <f t="shared" ca="1" si="4"/>
        <v>2</v>
      </c>
      <c r="B166" s="5">
        <f t="shared" ca="1" si="5"/>
        <v>8</v>
      </c>
      <c r="C166" s="5">
        <f t="shared" ca="1" si="6"/>
        <v>1</v>
      </c>
      <c r="D166" s="6">
        <f t="shared" ca="1" si="7"/>
        <v>161</v>
      </c>
      <c r="E166" s="282"/>
      <c r="F166" s="285"/>
      <c r="G166" s="255"/>
      <c r="H166" s="282"/>
    </row>
    <row r="167" spans="1:8">
      <c r="A167" s="5">
        <f t="shared" ca="1" si="4"/>
        <v>2</v>
      </c>
      <c r="B167" s="5">
        <f t="shared" ca="1" si="5"/>
        <v>8</v>
      </c>
      <c r="C167" s="5">
        <f t="shared" ca="1" si="6"/>
        <v>1</v>
      </c>
      <c r="D167" s="6">
        <f t="shared" ca="1" si="7"/>
        <v>162</v>
      </c>
      <c r="E167" s="282"/>
      <c r="F167" s="285"/>
      <c r="G167" s="255"/>
      <c r="H167" s="282"/>
    </row>
    <row r="168" spans="1:8">
      <c r="A168" s="5">
        <f t="shared" ca="1" si="4"/>
        <v>2</v>
      </c>
      <c r="B168" s="5">
        <f t="shared" ca="1" si="5"/>
        <v>8</v>
      </c>
      <c r="C168" s="5">
        <f t="shared" ca="1" si="6"/>
        <v>1</v>
      </c>
      <c r="D168" s="6">
        <f t="shared" ca="1" si="7"/>
        <v>163</v>
      </c>
      <c r="E168" s="282"/>
      <c r="F168" s="285"/>
      <c r="G168" s="255"/>
      <c r="H168" s="282"/>
    </row>
    <row r="169" spans="1:8">
      <c r="A169" s="5">
        <f t="shared" ca="1" si="4"/>
        <v>2</v>
      </c>
      <c r="B169" s="5">
        <f t="shared" ca="1" si="5"/>
        <v>8</v>
      </c>
      <c r="C169" s="5">
        <f t="shared" ca="1" si="6"/>
        <v>1</v>
      </c>
      <c r="D169" s="6">
        <f t="shared" ca="1" si="7"/>
        <v>164</v>
      </c>
      <c r="E169" s="282"/>
      <c r="F169" s="285"/>
      <c r="G169" s="255"/>
      <c r="H169" s="282"/>
    </row>
    <row r="170" spans="1:8">
      <c r="A170" s="5">
        <f t="shared" ca="1" si="4"/>
        <v>2</v>
      </c>
      <c r="B170" s="5">
        <f t="shared" ca="1" si="5"/>
        <v>8</v>
      </c>
      <c r="C170" s="5">
        <f t="shared" ca="1" si="6"/>
        <v>1</v>
      </c>
      <c r="D170" s="6">
        <f t="shared" ca="1" si="7"/>
        <v>165</v>
      </c>
      <c r="E170" s="282"/>
      <c r="F170" s="285"/>
      <c r="G170" s="255"/>
      <c r="H170" s="282"/>
    </row>
    <row r="171" spans="1:8">
      <c r="A171" s="5">
        <f t="shared" ca="1" si="4"/>
        <v>2</v>
      </c>
      <c r="B171" s="5">
        <f t="shared" ca="1" si="5"/>
        <v>8</v>
      </c>
      <c r="C171" s="5">
        <f t="shared" ca="1" si="6"/>
        <v>1</v>
      </c>
      <c r="D171" s="6">
        <f t="shared" ca="1" si="7"/>
        <v>166</v>
      </c>
      <c r="E171" s="282"/>
      <c r="F171" s="285"/>
      <c r="G171" s="255"/>
      <c r="H171" s="282"/>
    </row>
    <row r="172" spans="1:8">
      <c r="A172" s="5">
        <f t="shared" ca="1" si="4"/>
        <v>2</v>
      </c>
      <c r="B172" s="5">
        <f t="shared" ca="1" si="5"/>
        <v>8</v>
      </c>
      <c r="C172" s="5">
        <f t="shared" ca="1" si="6"/>
        <v>1</v>
      </c>
      <c r="D172" s="6">
        <f t="shared" ca="1" si="7"/>
        <v>167</v>
      </c>
      <c r="E172" s="282"/>
      <c r="F172" s="285"/>
      <c r="G172" s="255"/>
      <c r="H172" s="282"/>
    </row>
    <row r="173" spans="1:8">
      <c r="A173" s="5">
        <f t="shared" ca="1" si="4"/>
        <v>2</v>
      </c>
      <c r="B173" s="5">
        <f t="shared" ca="1" si="5"/>
        <v>8</v>
      </c>
      <c r="C173" s="5">
        <f t="shared" ca="1" si="6"/>
        <v>1</v>
      </c>
      <c r="D173" s="6">
        <f t="shared" ca="1" si="7"/>
        <v>168</v>
      </c>
      <c r="E173" s="282"/>
      <c r="F173" s="285"/>
      <c r="G173" s="255"/>
      <c r="H173" s="282"/>
    </row>
    <row r="174" spans="1:8">
      <c r="A174" s="5">
        <f t="shared" ca="1" si="4"/>
        <v>2</v>
      </c>
      <c r="B174" s="5">
        <f t="shared" ca="1" si="5"/>
        <v>8</v>
      </c>
      <c r="C174" s="5">
        <f t="shared" ca="1" si="6"/>
        <v>1</v>
      </c>
      <c r="D174" s="6">
        <f t="shared" ca="1" si="7"/>
        <v>169</v>
      </c>
      <c r="E174" s="282"/>
      <c r="F174" s="285"/>
      <c r="G174" s="255"/>
      <c r="H174" s="282"/>
    </row>
    <row r="175" spans="1:8">
      <c r="A175" s="5">
        <f t="shared" ca="1" si="4"/>
        <v>2</v>
      </c>
      <c r="B175" s="5">
        <f t="shared" ca="1" si="5"/>
        <v>8</v>
      </c>
      <c r="C175" s="5">
        <f t="shared" ca="1" si="6"/>
        <v>1</v>
      </c>
      <c r="D175" s="6">
        <f t="shared" ca="1" si="7"/>
        <v>170</v>
      </c>
      <c r="E175" s="282"/>
      <c r="F175" s="285"/>
      <c r="G175" s="255"/>
      <c r="H175" s="282"/>
    </row>
    <row r="176" spans="1:8">
      <c r="A176" s="5">
        <f t="shared" ca="1" si="4"/>
        <v>2</v>
      </c>
      <c r="B176" s="5">
        <f t="shared" ca="1" si="5"/>
        <v>8</v>
      </c>
      <c r="C176" s="5">
        <f t="shared" ca="1" si="6"/>
        <v>1</v>
      </c>
      <c r="D176" s="6">
        <f t="shared" ca="1" si="7"/>
        <v>171</v>
      </c>
      <c r="E176" s="282"/>
      <c r="F176" s="285"/>
      <c r="G176" s="255"/>
      <c r="H176" s="282"/>
    </row>
    <row r="177" spans="1:8">
      <c r="A177" s="5">
        <f t="shared" ca="1" si="4"/>
        <v>2</v>
      </c>
      <c r="B177" s="5">
        <f t="shared" ca="1" si="5"/>
        <v>8</v>
      </c>
      <c r="C177" s="5">
        <f t="shared" ca="1" si="6"/>
        <v>1</v>
      </c>
      <c r="D177" s="6">
        <f t="shared" ca="1" si="7"/>
        <v>172</v>
      </c>
      <c r="E177" s="282"/>
      <c r="F177" s="285"/>
      <c r="G177" s="255"/>
      <c r="H177" s="282"/>
    </row>
    <row r="178" spans="1:8">
      <c r="A178" s="5">
        <f t="shared" ca="1" si="4"/>
        <v>2</v>
      </c>
      <c r="B178" s="5">
        <f t="shared" ca="1" si="5"/>
        <v>8</v>
      </c>
      <c r="C178" s="5">
        <f t="shared" ca="1" si="6"/>
        <v>1</v>
      </c>
      <c r="D178" s="6">
        <f t="shared" ca="1" si="7"/>
        <v>173</v>
      </c>
      <c r="E178" s="282"/>
      <c r="F178" s="285"/>
      <c r="G178" s="255"/>
      <c r="H178" s="282"/>
    </row>
    <row r="179" spans="1:8">
      <c r="A179" s="5">
        <f t="shared" ca="1" si="4"/>
        <v>2</v>
      </c>
      <c r="B179" s="5">
        <f t="shared" ca="1" si="5"/>
        <v>8</v>
      </c>
      <c r="C179" s="5">
        <f t="shared" ca="1" si="6"/>
        <v>1</v>
      </c>
      <c r="D179" s="6">
        <f t="shared" ca="1" si="7"/>
        <v>174</v>
      </c>
      <c r="E179" s="282"/>
      <c r="F179" s="285"/>
      <c r="G179" s="255"/>
      <c r="H179" s="282"/>
    </row>
    <row r="180" spans="1:8">
      <c r="A180" s="5">
        <f t="shared" ca="1" si="4"/>
        <v>2</v>
      </c>
      <c r="B180" s="5">
        <f t="shared" ca="1" si="5"/>
        <v>8</v>
      </c>
      <c r="C180" s="5">
        <f t="shared" ca="1" si="6"/>
        <v>1</v>
      </c>
      <c r="D180" s="6">
        <f t="shared" ca="1" si="7"/>
        <v>175</v>
      </c>
      <c r="E180" s="282"/>
      <c r="F180" s="285"/>
      <c r="G180" s="255"/>
      <c r="H180" s="282"/>
    </row>
    <row r="181" spans="1:8">
      <c r="A181" s="5">
        <f t="shared" ca="1" si="4"/>
        <v>2</v>
      </c>
      <c r="B181" s="5">
        <f t="shared" ca="1" si="5"/>
        <v>8</v>
      </c>
      <c r="C181" s="5">
        <f t="shared" ca="1" si="6"/>
        <v>1</v>
      </c>
      <c r="D181" s="6">
        <f t="shared" ca="1" si="7"/>
        <v>176</v>
      </c>
      <c r="E181" s="282"/>
      <c r="F181" s="285"/>
      <c r="G181" s="255"/>
      <c r="H181" s="282"/>
    </row>
    <row r="182" spans="1:8">
      <c r="A182" s="5">
        <f t="shared" ca="1" si="4"/>
        <v>2</v>
      </c>
      <c r="B182" s="5">
        <f t="shared" ca="1" si="5"/>
        <v>8</v>
      </c>
      <c r="C182" s="5">
        <f t="shared" ca="1" si="6"/>
        <v>1</v>
      </c>
      <c r="D182" s="6">
        <f t="shared" ca="1" si="7"/>
        <v>177</v>
      </c>
      <c r="E182" s="282"/>
      <c r="F182" s="285"/>
      <c r="G182" s="255"/>
      <c r="H182" s="282"/>
    </row>
    <row r="183" spans="1:8">
      <c r="A183" s="5">
        <f t="shared" ca="1" si="4"/>
        <v>2</v>
      </c>
      <c r="B183" s="5">
        <f t="shared" ca="1" si="5"/>
        <v>8</v>
      </c>
      <c r="C183" s="5">
        <f t="shared" ca="1" si="6"/>
        <v>1</v>
      </c>
      <c r="D183" s="6">
        <f t="shared" ca="1" si="7"/>
        <v>178</v>
      </c>
      <c r="E183" s="282"/>
      <c r="F183" s="285"/>
      <c r="G183" s="255"/>
      <c r="H183" s="282"/>
    </row>
    <row r="184" spans="1:8">
      <c r="A184" s="5">
        <f t="shared" ca="1" si="4"/>
        <v>2</v>
      </c>
      <c r="B184" s="5">
        <f t="shared" ca="1" si="5"/>
        <v>8</v>
      </c>
      <c r="C184" s="5">
        <f t="shared" ca="1" si="6"/>
        <v>1</v>
      </c>
      <c r="D184" s="6">
        <f t="shared" ca="1" si="7"/>
        <v>179</v>
      </c>
      <c r="E184" s="282"/>
      <c r="F184" s="285"/>
      <c r="G184" s="255"/>
      <c r="H184" s="282"/>
    </row>
    <row r="185" spans="1:8">
      <c r="A185" s="5">
        <f t="shared" ca="1" si="4"/>
        <v>2</v>
      </c>
      <c r="B185" s="5">
        <f t="shared" ca="1" si="5"/>
        <v>8</v>
      </c>
      <c r="C185" s="5">
        <f t="shared" ca="1" si="6"/>
        <v>1</v>
      </c>
      <c r="D185" s="6">
        <f t="shared" ca="1" si="7"/>
        <v>180</v>
      </c>
      <c r="E185" s="282"/>
      <c r="F185" s="285"/>
      <c r="G185" s="255"/>
      <c r="H185" s="282"/>
    </row>
    <row r="186" spans="1:8">
      <c r="A186" s="5">
        <f t="shared" ca="1" si="4"/>
        <v>2</v>
      </c>
      <c r="B186" s="5">
        <f t="shared" ca="1" si="5"/>
        <v>8</v>
      </c>
      <c r="C186" s="5">
        <f t="shared" ca="1" si="6"/>
        <v>1</v>
      </c>
      <c r="D186" s="6">
        <f t="shared" ca="1" si="7"/>
        <v>181</v>
      </c>
      <c r="E186" s="282"/>
      <c r="F186" s="285"/>
      <c r="G186" s="255"/>
      <c r="H186" s="282"/>
    </row>
    <row r="187" spans="1:8">
      <c r="A187" s="5">
        <f t="shared" ca="1" si="4"/>
        <v>2</v>
      </c>
      <c r="B187" s="5">
        <f t="shared" ca="1" si="5"/>
        <v>8</v>
      </c>
      <c r="C187" s="5">
        <f t="shared" ca="1" si="6"/>
        <v>1</v>
      </c>
      <c r="D187" s="6">
        <f t="shared" ca="1" si="7"/>
        <v>182</v>
      </c>
      <c r="E187" s="282"/>
      <c r="F187" s="285"/>
      <c r="G187" s="255"/>
      <c r="H187" s="282"/>
    </row>
    <row r="188" spans="1:8">
      <c r="A188" s="5">
        <f t="shared" ca="1" si="4"/>
        <v>2</v>
      </c>
      <c r="B188" s="5">
        <f t="shared" ca="1" si="5"/>
        <v>8</v>
      </c>
      <c r="C188" s="5">
        <f t="shared" ca="1" si="6"/>
        <v>1</v>
      </c>
      <c r="D188" s="6">
        <f t="shared" ca="1" si="7"/>
        <v>183</v>
      </c>
      <c r="E188" s="282"/>
      <c r="F188" s="285"/>
      <c r="G188" s="255"/>
      <c r="H188" s="282"/>
    </row>
    <row r="189" spans="1:8">
      <c r="A189" s="5">
        <f t="shared" ca="1" si="4"/>
        <v>2</v>
      </c>
      <c r="B189" s="5">
        <f t="shared" ca="1" si="5"/>
        <v>8</v>
      </c>
      <c r="C189" s="5">
        <f t="shared" ca="1" si="6"/>
        <v>1</v>
      </c>
      <c r="D189" s="6">
        <f t="shared" ca="1" si="7"/>
        <v>184</v>
      </c>
      <c r="E189" s="282"/>
      <c r="F189" s="285"/>
      <c r="G189" s="255"/>
      <c r="H189" s="282"/>
    </row>
    <row r="190" spans="1:8">
      <c r="A190" s="5">
        <f t="shared" ca="1" si="4"/>
        <v>2</v>
      </c>
      <c r="B190" s="5">
        <f t="shared" ca="1" si="5"/>
        <v>8</v>
      </c>
      <c r="C190" s="5">
        <f t="shared" ca="1" si="6"/>
        <v>1</v>
      </c>
      <c r="D190" s="6">
        <f t="shared" ca="1" si="7"/>
        <v>185</v>
      </c>
      <c r="E190" s="282"/>
      <c r="F190" s="285"/>
      <c r="G190" s="255"/>
      <c r="H190" s="282"/>
    </row>
    <row r="191" spans="1:8">
      <c r="A191" s="5">
        <f t="shared" ca="1" si="4"/>
        <v>2</v>
      </c>
      <c r="B191" s="5">
        <f t="shared" ca="1" si="5"/>
        <v>8</v>
      </c>
      <c r="C191" s="5">
        <f t="shared" ca="1" si="6"/>
        <v>1</v>
      </c>
      <c r="D191" s="6">
        <f t="shared" ca="1" si="7"/>
        <v>186</v>
      </c>
      <c r="E191" s="282"/>
      <c r="F191" s="285"/>
      <c r="G191" s="255"/>
      <c r="H191" s="282"/>
    </row>
    <row r="192" spans="1:8">
      <c r="A192" s="5">
        <f t="shared" ca="1" si="4"/>
        <v>2</v>
      </c>
      <c r="B192" s="5">
        <f t="shared" ca="1" si="5"/>
        <v>8</v>
      </c>
      <c r="C192" s="5">
        <f t="shared" ca="1" si="6"/>
        <v>1</v>
      </c>
      <c r="D192" s="6">
        <f t="shared" ca="1" si="7"/>
        <v>187</v>
      </c>
      <c r="E192" s="282"/>
      <c r="F192" s="285"/>
      <c r="G192" s="255"/>
      <c r="H192" s="282"/>
    </row>
    <row r="193" spans="1:8">
      <c r="A193" s="5">
        <f t="shared" ca="1" si="4"/>
        <v>2</v>
      </c>
      <c r="B193" s="5">
        <f t="shared" ca="1" si="5"/>
        <v>8</v>
      </c>
      <c r="C193" s="5">
        <f t="shared" ca="1" si="6"/>
        <v>1</v>
      </c>
      <c r="D193" s="6">
        <f t="shared" ca="1" si="7"/>
        <v>188</v>
      </c>
      <c r="E193" s="282"/>
      <c r="F193" s="285"/>
      <c r="G193" s="255"/>
      <c r="H193" s="282"/>
    </row>
    <row r="194" spans="1:8">
      <c r="A194" s="5">
        <f t="shared" ca="1" si="4"/>
        <v>2</v>
      </c>
      <c r="B194" s="5">
        <f t="shared" ca="1" si="5"/>
        <v>8</v>
      </c>
      <c r="C194" s="5">
        <f t="shared" ca="1" si="6"/>
        <v>1</v>
      </c>
      <c r="D194" s="6">
        <f t="shared" ca="1" si="7"/>
        <v>189</v>
      </c>
      <c r="E194" s="282"/>
      <c r="F194" s="285"/>
      <c r="G194" s="255"/>
      <c r="H194" s="282"/>
    </row>
    <row r="195" spans="1:8">
      <c r="A195" s="5">
        <f t="shared" ca="1" si="4"/>
        <v>2</v>
      </c>
      <c r="B195" s="5">
        <f t="shared" ca="1" si="5"/>
        <v>8</v>
      </c>
      <c r="C195" s="5">
        <f t="shared" ca="1" si="6"/>
        <v>1</v>
      </c>
      <c r="D195" s="6">
        <f t="shared" ca="1" si="7"/>
        <v>190</v>
      </c>
      <c r="E195" s="282"/>
      <c r="F195" s="285"/>
      <c r="G195" s="255"/>
      <c r="H195" s="282"/>
    </row>
    <row r="196" spans="1:8">
      <c r="A196" s="5">
        <f t="shared" ca="1" si="4"/>
        <v>2</v>
      </c>
      <c r="B196" s="5">
        <f t="shared" ca="1" si="5"/>
        <v>8</v>
      </c>
      <c r="C196" s="5">
        <f t="shared" ca="1" si="6"/>
        <v>1</v>
      </c>
      <c r="D196" s="6">
        <f t="shared" ca="1" si="7"/>
        <v>191</v>
      </c>
      <c r="E196" s="282"/>
      <c r="F196" s="285"/>
      <c r="G196" s="255"/>
      <c r="H196" s="282"/>
    </row>
    <row r="197" spans="1:8">
      <c r="A197" s="5">
        <f t="shared" ca="1" si="4"/>
        <v>2</v>
      </c>
      <c r="B197" s="5">
        <f t="shared" ca="1" si="5"/>
        <v>8</v>
      </c>
      <c r="C197" s="5">
        <f t="shared" ca="1" si="6"/>
        <v>1</v>
      </c>
      <c r="D197" s="6">
        <f t="shared" ca="1" si="7"/>
        <v>192</v>
      </c>
      <c r="E197" s="282"/>
      <c r="F197" s="285"/>
      <c r="G197" s="255"/>
      <c r="H197" s="282"/>
    </row>
    <row r="198" spans="1:8">
      <c r="A198" s="5">
        <f t="shared" ca="1" si="4"/>
        <v>2</v>
      </c>
      <c r="B198" s="5">
        <f t="shared" ca="1" si="5"/>
        <v>8</v>
      </c>
      <c r="C198" s="5">
        <f t="shared" ca="1" si="6"/>
        <v>1</v>
      </c>
      <c r="D198" s="6">
        <f t="shared" ca="1" si="7"/>
        <v>193</v>
      </c>
      <c r="E198" s="282"/>
      <c r="F198" s="285"/>
      <c r="G198" s="255"/>
      <c r="H198" s="282"/>
    </row>
    <row r="199" spans="1:8">
      <c r="A199" s="5">
        <f t="shared" ca="1" si="4"/>
        <v>2</v>
      </c>
      <c r="B199" s="5">
        <f t="shared" ca="1" si="5"/>
        <v>8</v>
      </c>
      <c r="C199" s="5">
        <f t="shared" ca="1" si="6"/>
        <v>1</v>
      </c>
      <c r="D199" s="6">
        <f t="shared" ca="1" si="7"/>
        <v>194</v>
      </c>
      <c r="E199" s="282"/>
      <c r="F199" s="285"/>
      <c r="G199" s="255"/>
      <c r="H199" s="282"/>
    </row>
    <row r="200" spans="1:8">
      <c r="A200" s="5">
        <f t="shared" ca="1" si="4"/>
        <v>2</v>
      </c>
      <c r="B200" s="5">
        <f t="shared" ca="1" si="5"/>
        <v>8</v>
      </c>
      <c r="C200" s="5">
        <f t="shared" ca="1" si="6"/>
        <v>1</v>
      </c>
      <c r="D200" s="6">
        <f t="shared" ca="1" si="7"/>
        <v>195</v>
      </c>
      <c r="E200" s="282"/>
      <c r="F200" s="285"/>
      <c r="G200" s="255"/>
      <c r="H200" s="282"/>
    </row>
    <row r="201" spans="1:8">
      <c r="A201" s="5">
        <f t="shared" ca="1" si="4"/>
        <v>2</v>
      </c>
      <c r="B201" s="5">
        <f t="shared" ca="1" si="5"/>
        <v>8</v>
      </c>
      <c r="C201" s="5">
        <f t="shared" ca="1" si="6"/>
        <v>1</v>
      </c>
      <c r="D201" s="6">
        <f t="shared" ca="1" si="7"/>
        <v>196</v>
      </c>
      <c r="E201" s="282"/>
      <c r="F201" s="285"/>
      <c r="G201" s="255"/>
      <c r="H201" s="282"/>
    </row>
    <row r="202" spans="1:8">
      <c r="A202" s="5">
        <f t="shared" ca="1" si="4"/>
        <v>2</v>
      </c>
      <c r="B202" s="5">
        <f t="shared" ca="1" si="5"/>
        <v>8</v>
      </c>
      <c r="C202" s="5">
        <f t="shared" ca="1" si="6"/>
        <v>1</v>
      </c>
      <c r="D202" s="6">
        <f t="shared" ca="1" si="7"/>
        <v>197</v>
      </c>
      <c r="E202" s="282"/>
      <c r="F202" s="285"/>
      <c r="G202" s="255"/>
      <c r="H202" s="282"/>
    </row>
    <row r="203" spans="1:8">
      <c r="A203" s="5">
        <f t="shared" ca="1" si="4"/>
        <v>2</v>
      </c>
      <c r="B203" s="5">
        <f t="shared" ca="1" si="5"/>
        <v>8</v>
      </c>
      <c r="C203" s="5">
        <f t="shared" ca="1" si="6"/>
        <v>1</v>
      </c>
      <c r="D203" s="6">
        <f t="shared" ca="1" si="7"/>
        <v>198</v>
      </c>
      <c r="E203" s="282"/>
      <c r="F203" s="285"/>
      <c r="G203" s="255"/>
      <c r="H203" s="282"/>
    </row>
    <row r="204" spans="1:8">
      <c r="A204" s="5">
        <f t="shared" ca="1" si="4"/>
        <v>2</v>
      </c>
      <c r="B204" s="5">
        <f t="shared" ca="1" si="5"/>
        <v>8</v>
      </c>
      <c r="C204" s="5">
        <f t="shared" ca="1" si="6"/>
        <v>1</v>
      </c>
      <c r="D204" s="6">
        <f t="shared" ca="1" si="7"/>
        <v>199</v>
      </c>
      <c r="E204" s="282"/>
      <c r="F204" s="285"/>
      <c r="G204" s="255"/>
      <c r="H204" s="282"/>
    </row>
    <row r="205" spans="1:8">
      <c r="A205" s="5">
        <f t="shared" ca="1" si="4"/>
        <v>2</v>
      </c>
      <c r="B205" s="5">
        <f t="shared" ca="1" si="5"/>
        <v>8</v>
      </c>
      <c r="C205" s="5">
        <f t="shared" ca="1" si="6"/>
        <v>1</v>
      </c>
      <c r="D205" s="6">
        <f t="shared" ca="1" si="7"/>
        <v>200</v>
      </c>
      <c r="E205" s="282"/>
      <c r="F205" s="285"/>
      <c r="G205" s="255"/>
      <c r="H205" s="282"/>
    </row>
  </sheetData>
  <sheetProtection algorithmName="SHA-512" hashValue="p+pzrSla2kTwO3AlZvGNpXICAai9UHZliB4HEfxvhOIRTyDGwYwdtjnxA55DesQwMHdj/V/EB8TqIx9B7I4u+w==" saltValue="Z7cyXEIdQtZjFnks52cW9w==" spinCount="100000" sheet="1" objects="1" scenarios="1" formatColumns="0" formatRows="0" autoFilter="0"/>
  <mergeCells count="5">
    <mergeCell ref="A4:D4"/>
    <mergeCell ref="A1:B1"/>
    <mergeCell ref="A2:B2"/>
    <mergeCell ref="A3:E3"/>
    <mergeCell ref="F3:H3"/>
  </mergeCells>
  <conditionalFormatting sqref="A12:D12 A29:D29 A6:D7 E5 A36:B36 D36 A58:D91 H6:H36 H204:H205 A204:D205 H57:H91 D57 A57:B57 H123:H149 A123:D149 A150:H151">
    <cfRule type="expression" dxfId="124" priority="338">
      <formula>$D5=0</formula>
    </cfRule>
  </conditionalFormatting>
  <conditionalFormatting sqref="A8:D9">
    <cfRule type="expression" dxfId="123" priority="329">
      <formula>$D8=0</formula>
    </cfRule>
  </conditionalFormatting>
  <conditionalFormatting sqref="A10:D11">
    <cfRule type="expression" dxfId="122" priority="325">
      <formula>$D10=0</formula>
    </cfRule>
  </conditionalFormatting>
  <conditionalFormatting sqref="A13:D14">
    <cfRule type="expression" dxfId="121" priority="321">
      <formula>$D13=0</formula>
    </cfRule>
  </conditionalFormatting>
  <conditionalFormatting sqref="A15:D16">
    <cfRule type="expression" dxfId="120" priority="317">
      <formula>$D15=0</formula>
    </cfRule>
  </conditionalFormatting>
  <conditionalFormatting sqref="A17:D18">
    <cfRule type="expression" dxfId="119" priority="313">
      <formula>$D17=0</formula>
    </cfRule>
  </conditionalFormatting>
  <conditionalFormatting sqref="A30:D31">
    <cfRule type="expression" dxfId="118" priority="309">
      <formula>$D30=0</formula>
    </cfRule>
  </conditionalFormatting>
  <conditionalFormatting sqref="A32:D33">
    <cfRule type="expression" dxfId="117" priority="305">
      <formula>$D32=0</formula>
    </cfRule>
  </conditionalFormatting>
  <conditionalFormatting sqref="A34:D35 C36 C57">
    <cfRule type="expression" dxfId="116" priority="301">
      <formula>$D34=0</formula>
    </cfRule>
  </conditionalFormatting>
  <conditionalFormatting sqref="A22:D22">
    <cfRule type="expression" dxfId="115" priority="80">
      <formula>$D22=0</formula>
    </cfRule>
  </conditionalFormatting>
  <conditionalFormatting sqref="A19:D19">
    <cfRule type="expression" dxfId="114" priority="79">
      <formula>$D19=0</formula>
    </cfRule>
  </conditionalFormatting>
  <conditionalFormatting sqref="A20:D21">
    <cfRule type="expression" dxfId="113" priority="78">
      <formula>$D20=0</formula>
    </cfRule>
  </conditionalFormatting>
  <conditionalFormatting sqref="A23:D24">
    <cfRule type="expression" dxfId="112" priority="77">
      <formula>$D23=0</formula>
    </cfRule>
  </conditionalFormatting>
  <conditionalFormatting sqref="A25:D26">
    <cfRule type="expression" dxfId="111" priority="76">
      <formula>$D25=0</formula>
    </cfRule>
  </conditionalFormatting>
  <conditionalFormatting sqref="A27:D28">
    <cfRule type="expression" dxfId="110" priority="75">
      <formula>$D27=0</formula>
    </cfRule>
  </conditionalFormatting>
  <conditionalFormatting sqref="F6:G8">
    <cfRule type="expression" dxfId="109" priority="74">
      <formula>$D6=0</formula>
    </cfRule>
  </conditionalFormatting>
  <conditionalFormatting sqref="E6:E8">
    <cfRule type="expression" dxfId="108" priority="73">
      <formula>$D6=0</formula>
    </cfRule>
  </conditionalFormatting>
  <conditionalFormatting sqref="F9:G10">
    <cfRule type="expression" dxfId="107" priority="72">
      <formula>$D9=0</formula>
    </cfRule>
  </conditionalFormatting>
  <conditionalFormatting sqref="E9:E10">
    <cfRule type="expression" dxfId="106" priority="71">
      <formula>$D9=0</formula>
    </cfRule>
  </conditionalFormatting>
  <conditionalFormatting sqref="E11:G11">
    <cfRule type="expression" dxfId="105" priority="70">
      <formula>$D11=0</formula>
    </cfRule>
  </conditionalFormatting>
  <conditionalFormatting sqref="F12:G13">
    <cfRule type="expression" dxfId="104" priority="69">
      <formula>$D12=0</formula>
    </cfRule>
  </conditionalFormatting>
  <conditionalFormatting sqref="E12:E13">
    <cfRule type="expression" dxfId="103" priority="68">
      <formula>$D12=0</formula>
    </cfRule>
  </conditionalFormatting>
  <conditionalFormatting sqref="F14:G36 F204:G205 F57:G91 F123:G149">
    <cfRule type="expression" dxfId="102" priority="67">
      <formula>$D14=0</formula>
    </cfRule>
  </conditionalFormatting>
  <conditionalFormatting sqref="E14:E36 E204:E205 E57:E91 E123:E149">
    <cfRule type="expression" dxfId="101" priority="66">
      <formula>$D14=0</formula>
    </cfRule>
  </conditionalFormatting>
  <conditionalFormatting sqref="A50:D50 H37:H56">
    <cfRule type="expression" dxfId="100" priority="40">
      <formula>$D37=0</formula>
    </cfRule>
  </conditionalFormatting>
  <conditionalFormatting sqref="A37:D37">
    <cfRule type="expression" dxfId="99" priority="39">
      <formula>$D37=0</formula>
    </cfRule>
  </conditionalFormatting>
  <conditionalFormatting sqref="A38:D39">
    <cfRule type="expression" dxfId="98" priority="38">
      <formula>$D38=0</formula>
    </cfRule>
  </conditionalFormatting>
  <conditionalFormatting sqref="A51:D52">
    <cfRule type="expression" dxfId="97" priority="37">
      <formula>$D51=0</formula>
    </cfRule>
  </conditionalFormatting>
  <conditionalFormatting sqref="A53:D54">
    <cfRule type="expression" dxfId="96" priority="36">
      <formula>$D53=0</formula>
    </cfRule>
  </conditionalFormatting>
  <conditionalFormatting sqref="A55:D56">
    <cfRule type="expression" dxfId="95" priority="35">
      <formula>$D55=0</formula>
    </cfRule>
  </conditionalFormatting>
  <conditionalFormatting sqref="A43:D43">
    <cfRule type="expression" dxfId="94" priority="34">
      <formula>$D43=0</formula>
    </cfRule>
  </conditionalFormatting>
  <conditionalFormatting sqref="A40:D40">
    <cfRule type="expression" dxfId="93" priority="33">
      <formula>$D40=0</formula>
    </cfRule>
  </conditionalFormatting>
  <conditionalFormatting sqref="A41:D42">
    <cfRule type="expression" dxfId="92" priority="32">
      <formula>$D41=0</formula>
    </cfRule>
  </conditionalFormatting>
  <conditionalFormatting sqref="A44:D45">
    <cfRule type="expression" dxfId="91" priority="31">
      <formula>$D44=0</formula>
    </cfRule>
  </conditionalFormatting>
  <conditionalFormatting sqref="A46:D47">
    <cfRule type="expression" dxfId="90" priority="30">
      <formula>$D46=0</formula>
    </cfRule>
  </conditionalFormatting>
  <conditionalFormatting sqref="A48:D49">
    <cfRule type="expression" dxfId="89" priority="29">
      <formula>$D48=0</formula>
    </cfRule>
  </conditionalFormatting>
  <conditionalFormatting sqref="F37:G56">
    <cfRule type="expression" dxfId="88" priority="28">
      <formula>$D37=0</formula>
    </cfRule>
  </conditionalFormatting>
  <conditionalFormatting sqref="E37:E56">
    <cfRule type="expression" dxfId="87" priority="27">
      <formula>$D37=0</formula>
    </cfRule>
  </conditionalFormatting>
  <conditionalFormatting sqref="A95:D122 H94:H122 D94 A94:B94">
    <cfRule type="expression" dxfId="86" priority="25">
      <formula>$D94=0</formula>
    </cfRule>
  </conditionalFormatting>
  <conditionalFormatting sqref="C94">
    <cfRule type="expression" dxfId="85" priority="24">
      <formula>$D94=0</formula>
    </cfRule>
  </conditionalFormatting>
  <conditionalFormatting sqref="F94:G122">
    <cfRule type="expression" dxfId="84" priority="23">
      <formula>$D94=0</formula>
    </cfRule>
  </conditionalFormatting>
  <conditionalFormatting sqref="E94:E122">
    <cfRule type="expression" dxfId="83" priority="22">
      <formula>$D94=0</formula>
    </cfRule>
  </conditionalFormatting>
  <conditionalFormatting sqref="H92:H93">
    <cfRule type="expression" dxfId="82" priority="20">
      <formula>$D92=0</formula>
    </cfRule>
  </conditionalFormatting>
  <conditionalFormatting sqref="A92:D93">
    <cfRule type="expression" dxfId="81" priority="19">
      <formula>$D92=0</formula>
    </cfRule>
  </conditionalFormatting>
  <conditionalFormatting sqref="F92:G93">
    <cfRule type="expression" dxfId="80" priority="18">
      <formula>$D92=0</formula>
    </cfRule>
  </conditionalFormatting>
  <conditionalFormatting sqref="E92:E93">
    <cfRule type="expression" dxfId="79" priority="17">
      <formula>$D92=0</formula>
    </cfRule>
  </conditionalFormatting>
  <conditionalFormatting sqref="H165:H183 A165:D183">
    <cfRule type="expression" dxfId="78" priority="15">
      <formula>$D165=0</formula>
    </cfRule>
  </conditionalFormatting>
  <conditionalFormatting sqref="F165:G183">
    <cfRule type="expression" dxfId="77" priority="14">
      <formula>$D165=0</formula>
    </cfRule>
  </conditionalFormatting>
  <conditionalFormatting sqref="E165:E183">
    <cfRule type="expression" dxfId="76" priority="13">
      <formula>$D165=0</formula>
    </cfRule>
  </conditionalFormatting>
  <conditionalFormatting sqref="A152:D164 H152:H164">
    <cfRule type="expression" dxfId="75" priority="11">
      <formula>$D152=0</formula>
    </cfRule>
  </conditionalFormatting>
  <conditionalFormatting sqref="F152:G164">
    <cfRule type="expression" dxfId="74" priority="10">
      <formula>$D152=0</formula>
    </cfRule>
  </conditionalFormatting>
  <conditionalFormatting sqref="E152:E164">
    <cfRule type="expression" dxfId="73" priority="9">
      <formula>$D152=0</formula>
    </cfRule>
  </conditionalFormatting>
  <conditionalFormatting sqref="H186:H203 A186:D203">
    <cfRule type="expression" dxfId="72" priority="7">
      <formula>$D186=0</formula>
    </cfRule>
  </conditionalFormatting>
  <conditionalFormatting sqref="F186:G203">
    <cfRule type="expression" dxfId="71" priority="6">
      <formula>$D186=0</formula>
    </cfRule>
  </conditionalFormatting>
  <conditionalFormatting sqref="E186:E203">
    <cfRule type="expression" dxfId="70" priority="5">
      <formula>$D186=0</formula>
    </cfRule>
  </conditionalFormatting>
  <conditionalFormatting sqref="A184:D185 H184:H185">
    <cfRule type="expression" dxfId="69" priority="3">
      <formula>$D184=0</formula>
    </cfRule>
  </conditionalFormatting>
  <conditionalFormatting sqref="F184:G185">
    <cfRule type="expression" dxfId="68" priority="2">
      <formula>$D184=0</formula>
    </cfRule>
  </conditionalFormatting>
  <conditionalFormatting sqref="E184:E185">
    <cfRule type="expression" dxfId="67" priority="1">
      <formula>$D184=0</formula>
    </cfRule>
  </conditionalFormatting>
  <pageMargins left="0.70866141732283472" right="0.70866141732283472" top="0.78740157480314965" bottom="0.78740157480314965" header="0.31496062992125984" footer="0.31496062992125984"/>
  <pageSetup paperSize="9" scale="65" fitToHeight="0" orientation="portrait" r:id="rId1"/>
  <headerFooter>
    <oddFooter>&amp;C&amp;"-,Fett"&amp;10Register: &amp;A | Seite &amp;P von &amp;N</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029">
    <tabColor theme="5" tint="-0.499984740745262"/>
  </sheetPr>
  <dimension ref="A1:V25"/>
  <sheetViews>
    <sheetView workbookViewId="0">
      <pane ySplit="4" topLeftCell="A5" activePane="bottomLeft" state="frozen"/>
      <selection pane="bottomLeft" activeCell="A18" sqref="A18"/>
      <selection activeCell="A18" sqref="A18"/>
    </sheetView>
  </sheetViews>
  <sheetFormatPr defaultColWidth="0" defaultRowHeight="0" customHeight="1" zeroHeight="1"/>
  <cols>
    <col min="1" max="3" width="4.7109375" style="148" customWidth="1"/>
    <col min="4" max="4" width="4.7109375" style="159" customWidth="1"/>
    <col min="5" max="5" width="61" style="148" customWidth="1"/>
    <col min="6" max="7" width="16.7109375" style="148" customWidth="1"/>
    <col min="8" max="8" width="20.7109375" style="148" customWidth="1"/>
    <col min="9" max="16384" width="1.7109375" style="148" hidden="1"/>
  </cols>
  <sheetData>
    <row r="1" spans="1:22" ht="18.75" customHeight="1">
      <c r="A1" s="601" t="str">
        <f>CONCATENATE(A5,".0")</f>
        <v>2.0</v>
      </c>
      <c r="B1" s="601"/>
      <c r="C1" s="372" t="str">
        <f>INDEX(Konfig!$A$21:$D$1011,MATCH(A1,Konfig!$A$21:$A$1011,0),2)</f>
        <v>Preiszusammenstellung</v>
      </c>
      <c r="D1" s="372"/>
      <c r="E1" s="372"/>
      <c r="F1" s="372"/>
      <c r="G1" s="372"/>
      <c r="H1" s="372"/>
      <c r="I1" s="148" t="e">
        <f>INDEX(Konfig!$A$21:$D$1011,MATCH(G1,Konfig!$A$21:$A$1011,0),2)</f>
        <v>#N/A</v>
      </c>
      <c r="J1" s="148" t="e">
        <f>INDEX(Konfig!$A$21:$D$1011,MATCH(H1,Konfig!$A$21:$A$1011,0),2)</f>
        <v>#N/A</v>
      </c>
      <c r="K1" s="148" t="e">
        <f>INDEX(Konfig!$A$21:$D$1011,MATCH(I1,Konfig!$A$21:$A$1011,0),2)</f>
        <v>#N/A</v>
      </c>
      <c r="L1" s="148" t="e">
        <f>INDEX(Konfig!$A$21:$D$1011,MATCH(J1,Konfig!$A$21:$A$1011,0),2)</f>
        <v>#N/A</v>
      </c>
      <c r="M1" s="148" t="e">
        <f>INDEX(Konfig!$A$21:$D$1011,MATCH(K1,Konfig!$A$21:$A$1011,0),2)</f>
        <v>#N/A</v>
      </c>
      <c r="N1" s="148" t="e">
        <f>INDEX(Konfig!$A$21:$D$1011,MATCH(L1,Konfig!$A$21:$A$1011,0),2)</f>
        <v>#N/A</v>
      </c>
      <c r="O1" s="148" t="e">
        <f>INDEX(Konfig!$A$21:$D$1011,MATCH(M1,Konfig!$A$21:$A$1011,0),2)</f>
        <v>#N/A</v>
      </c>
      <c r="P1" s="148" t="e">
        <f>INDEX(Konfig!$A$21:$D$1011,MATCH(N1,Konfig!$A$21:$A$1011,0),2)</f>
        <v>#N/A</v>
      </c>
      <c r="Q1" s="148" t="e">
        <f>INDEX(Konfig!$A$21:$D$1011,MATCH(O1,Konfig!$A$21:$A$1011,0),2)</f>
        <v>#N/A</v>
      </c>
      <c r="R1" s="148" t="e">
        <f>INDEX(Konfig!$A$21:$D$1011,MATCH(P1,Konfig!$A$21:$A$1011,0),2)</f>
        <v>#N/A</v>
      </c>
      <c r="S1" s="148" t="e">
        <f>INDEX(Konfig!$A$21:$D$1011,MATCH(Q1,Konfig!$A$21:$A$1011,0),2)</f>
        <v>#N/A</v>
      </c>
      <c r="T1" s="148" t="e">
        <f>INDEX(Konfig!$A$21:$D$1011,MATCH(R1,Konfig!$A$21:$A$1011,0),2)</f>
        <v>#N/A</v>
      </c>
      <c r="U1" s="148" t="e">
        <f>INDEX(Konfig!$A$21:$D$1011,MATCH(S1,Konfig!$A$21:$A$1011,0),2)</f>
        <v>#N/A</v>
      </c>
      <c r="V1" s="148" t="e">
        <f>INDEX(Konfig!$A$21:$D$1011,MATCH(T1,Konfig!$A$21:$A$1011,0),2)</f>
        <v>#N/A</v>
      </c>
    </row>
    <row r="2" spans="1:22" ht="18.75">
      <c r="A2" s="602" t="str">
        <f>CONCATENATE(A5,".",B5)</f>
        <v>2.9</v>
      </c>
      <c r="B2" s="602"/>
      <c r="C2" s="373" t="str">
        <f>INDEX(Konfig!$A$21:$D$1011,MATCH(A2,Konfig!$A$21:$A$1011,0),2)</f>
        <v>Preise Eweiterungen Lizenzen, HW und Dienstleistungen</v>
      </c>
      <c r="D2" s="373"/>
      <c r="E2" s="373"/>
      <c r="F2" s="373"/>
      <c r="G2" s="373"/>
      <c r="H2" s="373"/>
      <c r="I2" s="148" t="e">
        <f>INDEX(Konfig!$A$21:$D$1011,MATCH(G2,Konfig!$A$21:$A$1011,0),2)</f>
        <v>#N/A</v>
      </c>
      <c r="J2" s="148" t="e">
        <f>INDEX(Konfig!$A$21:$D$1011,MATCH(H2,Konfig!$A$21:$A$1011,0),2)</f>
        <v>#N/A</v>
      </c>
      <c r="K2" s="148" t="e">
        <f>INDEX(Konfig!$A$21:$D$1011,MATCH(I2,Konfig!$A$21:$A$1011,0),2)</f>
        <v>#N/A</v>
      </c>
      <c r="L2" s="148" t="e">
        <f>INDEX(Konfig!$A$21:$D$1011,MATCH(J2,Konfig!$A$21:$A$1011,0),2)</f>
        <v>#N/A</v>
      </c>
      <c r="M2" s="148" t="e">
        <f>INDEX(Konfig!$A$21:$D$1011,MATCH(K2,Konfig!$A$21:$A$1011,0),2)</f>
        <v>#N/A</v>
      </c>
      <c r="N2" s="148" t="e">
        <f>INDEX(Konfig!$A$21:$D$1011,MATCH(L2,Konfig!$A$21:$A$1011,0),2)</f>
        <v>#N/A</v>
      </c>
      <c r="O2" s="148" t="e">
        <f>INDEX(Konfig!$A$21:$D$1011,MATCH(M2,Konfig!$A$21:$A$1011,0),2)</f>
        <v>#N/A</v>
      </c>
      <c r="P2" s="148" t="e">
        <f>INDEX(Konfig!$A$21:$D$1011,MATCH(N2,Konfig!$A$21:$A$1011,0),2)</f>
        <v>#N/A</v>
      </c>
      <c r="Q2" s="148" t="e">
        <f>INDEX(Konfig!$A$21:$D$1011,MATCH(O2,Konfig!$A$21:$A$1011,0),2)</f>
        <v>#N/A</v>
      </c>
      <c r="R2" s="148" t="e">
        <f>INDEX(Konfig!$A$21:$D$1011,MATCH(P2,Konfig!$A$21:$A$1011,0),2)</f>
        <v>#N/A</v>
      </c>
      <c r="S2" s="148" t="e">
        <f>INDEX(Konfig!$A$21:$D$1011,MATCH(Q2,Konfig!$A$21:$A$1011,0),2)</f>
        <v>#N/A</v>
      </c>
      <c r="T2" s="148" t="e">
        <f>INDEX(Konfig!$A$21:$D$1011,MATCH(R2,Konfig!$A$21:$A$1011,0),2)</f>
        <v>#N/A</v>
      </c>
      <c r="U2" s="148" t="e">
        <f>INDEX(Konfig!$A$21:$D$1011,MATCH(S2,Konfig!$A$21:$A$1011,0),2)</f>
        <v>#N/A</v>
      </c>
      <c r="V2" s="148" t="e">
        <f>INDEX(Konfig!$A$21:$D$1011,MATCH(T2,Konfig!$A$21:$A$1011,0),2)</f>
        <v>#N/A</v>
      </c>
    </row>
    <row r="3" spans="1:22" s="1" customFormat="1" ht="12.2" customHeight="1">
      <c r="A3" s="623" t="str">
        <f>HYPERLINK("#"&amp;"'1.3 AIZ-BAV'!A1","Link zu Bearbeitungsvorgaben / Ausfüllhinweise")</f>
        <v>Link zu Bearbeitungsvorgaben / Ausfüllhinweise</v>
      </c>
      <c r="B3" s="623"/>
      <c r="C3" s="623"/>
      <c r="D3" s="623"/>
      <c r="E3" s="623"/>
      <c r="F3" s="624" t="str">
        <f>HYPERLINK("#"&amp;"'1.1 AIZ-IVZ'!A1","Link zu Inhaltsverzeichnis")</f>
        <v>Link zu Inhaltsverzeichnis</v>
      </c>
      <c r="G3" s="624"/>
      <c r="H3" s="624"/>
    </row>
    <row r="4" spans="1:22" ht="13.7" customHeight="1">
      <c r="A4" s="621" t="s">
        <v>569</v>
      </c>
      <c r="B4" s="622"/>
      <c r="C4" s="622"/>
      <c r="D4" s="622"/>
      <c r="E4" s="106" t="s">
        <v>730</v>
      </c>
      <c r="F4" s="106" t="s">
        <v>700</v>
      </c>
      <c r="G4" s="106" t="s">
        <v>701</v>
      </c>
      <c r="H4" s="107" t="s">
        <v>702</v>
      </c>
    </row>
    <row r="5" spans="1:22" ht="15">
      <c r="A5" s="2">
        <v>2</v>
      </c>
      <c r="B5" s="2">
        <v>9</v>
      </c>
      <c r="C5" s="2">
        <v>1</v>
      </c>
      <c r="D5" s="3">
        <f>IF(C5&gt;0,0,D4+1)</f>
        <v>0</v>
      </c>
      <c r="E5" s="280" t="s">
        <v>731</v>
      </c>
      <c r="F5" s="275"/>
      <c r="G5" s="275"/>
      <c r="H5" s="281"/>
    </row>
    <row r="6" spans="1:22" ht="15">
      <c r="A6" s="5">
        <f t="shared" ref="A6:A14" ca="1" si="0">IF(INDIRECT("Z(-1)",FALSE)="","",INDIRECT("Z(-1)",FALSE))</f>
        <v>2</v>
      </c>
      <c r="B6" s="5">
        <f t="shared" ref="B6:B14" ca="1" si="1">IF(INDIRECT("S(-1)",FALSE)="","",INDIRECT("Z(-1)",FALSE))</f>
        <v>9</v>
      </c>
      <c r="C6" s="5">
        <f t="shared" ref="C6:C14" ca="1" si="2">IF(INDIRECT("S(-2)",FALSE)="","",INDIRECT("Z(-1)",FALSE))</f>
        <v>1</v>
      </c>
      <c r="D6" s="6">
        <f t="shared" ref="D6:D14" ca="1" si="3">IF(INDIRECT("S(-3)",FALSE)="","",IF(INDIRECT("S(-1)",FALSE)&lt;&gt;INDIRECT("Z(-1)S(-1)",FALSE),0,INDIRECT("Z(-1)",FALSE)+1))</f>
        <v>1</v>
      </c>
      <c r="E6" s="276" t="s">
        <v>732</v>
      </c>
      <c r="F6" s="276" t="s">
        <v>733</v>
      </c>
      <c r="G6" s="287">
        <v>1</v>
      </c>
      <c r="H6" s="282"/>
    </row>
    <row r="7" spans="1:22" ht="15">
      <c r="A7" s="5">
        <f t="shared" ca="1" si="0"/>
        <v>2</v>
      </c>
      <c r="B7" s="5">
        <f t="shared" ca="1" si="1"/>
        <v>9</v>
      </c>
      <c r="C7" s="5">
        <f t="shared" ca="1" si="2"/>
        <v>1</v>
      </c>
      <c r="D7" s="6">
        <f t="shared" ca="1" si="3"/>
        <v>2</v>
      </c>
      <c r="E7" s="276" t="s">
        <v>734</v>
      </c>
      <c r="F7" s="276" t="s">
        <v>733</v>
      </c>
      <c r="G7" s="287">
        <v>1</v>
      </c>
      <c r="H7" s="282"/>
    </row>
    <row r="8" spans="1:22" ht="15">
      <c r="A8" s="5">
        <f t="shared" ca="1" si="0"/>
        <v>2</v>
      </c>
      <c r="B8" s="5">
        <f t="shared" ca="1" si="1"/>
        <v>9</v>
      </c>
      <c r="C8" s="5">
        <f t="shared" ca="1" si="2"/>
        <v>1</v>
      </c>
      <c r="D8" s="6">
        <f t="shared" ca="1" si="3"/>
        <v>3</v>
      </c>
      <c r="E8" s="276" t="s">
        <v>735</v>
      </c>
      <c r="F8" s="276" t="s">
        <v>733</v>
      </c>
      <c r="G8" s="287">
        <v>1</v>
      </c>
      <c r="H8" s="282"/>
    </row>
    <row r="9" spans="1:22" ht="15">
      <c r="A9" s="5">
        <f t="shared" ca="1" si="0"/>
        <v>2</v>
      </c>
      <c r="B9" s="5">
        <f t="shared" ca="1" si="1"/>
        <v>9</v>
      </c>
      <c r="C9" s="5">
        <f t="shared" ca="1" si="2"/>
        <v>1</v>
      </c>
      <c r="D9" s="6">
        <f t="shared" ca="1" si="3"/>
        <v>4</v>
      </c>
      <c r="E9" s="276" t="s">
        <v>390</v>
      </c>
      <c r="F9" s="276" t="s">
        <v>736</v>
      </c>
      <c r="G9" s="287">
        <v>1</v>
      </c>
      <c r="H9" s="282"/>
    </row>
    <row r="10" spans="1:22" ht="15">
      <c r="A10" s="5">
        <f t="shared" ca="1" si="0"/>
        <v>2</v>
      </c>
      <c r="B10" s="5">
        <f t="shared" ca="1" si="1"/>
        <v>9</v>
      </c>
      <c r="C10" s="5">
        <v>2</v>
      </c>
      <c r="D10" s="6">
        <f t="shared" ca="1" si="3"/>
        <v>0</v>
      </c>
      <c r="E10" s="276" t="s">
        <v>737</v>
      </c>
      <c r="F10" s="276" t="s">
        <v>738</v>
      </c>
      <c r="G10" s="287"/>
      <c r="H10" s="282"/>
    </row>
    <row r="11" spans="1:22" ht="15">
      <c r="A11" s="5">
        <f t="shared" ca="1" si="0"/>
        <v>2</v>
      </c>
      <c r="B11" s="5">
        <f t="shared" ca="1" si="1"/>
        <v>9</v>
      </c>
      <c r="C11" s="5">
        <f t="shared" ca="1" si="2"/>
        <v>2</v>
      </c>
      <c r="D11" s="6">
        <f t="shared" ca="1" si="3"/>
        <v>1</v>
      </c>
      <c r="E11" s="276" t="s">
        <v>739</v>
      </c>
      <c r="F11" s="276">
        <v>10</v>
      </c>
      <c r="G11" s="287">
        <v>1</v>
      </c>
      <c r="H11" s="282"/>
    </row>
    <row r="12" spans="1:22" ht="15">
      <c r="A12" s="5">
        <f t="shared" ca="1" si="0"/>
        <v>2</v>
      </c>
      <c r="B12" s="5">
        <f t="shared" ca="1" si="1"/>
        <v>9</v>
      </c>
      <c r="C12" s="5">
        <f t="shared" ca="1" si="2"/>
        <v>2</v>
      </c>
      <c r="D12" s="6">
        <f t="shared" ca="1" si="3"/>
        <v>2</v>
      </c>
      <c r="E12" s="276" t="s">
        <v>740</v>
      </c>
      <c r="F12" s="276">
        <v>40</v>
      </c>
      <c r="G12" s="287">
        <v>1</v>
      </c>
      <c r="H12" s="282"/>
    </row>
    <row r="13" spans="1:22" ht="15">
      <c r="A13" s="5">
        <f t="shared" ca="1" si="0"/>
        <v>2</v>
      </c>
      <c r="B13" s="5">
        <f t="shared" ca="1" si="1"/>
        <v>9</v>
      </c>
      <c r="C13" s="5">
        <v>3</v>
      </c>
      <c r="D13" s="6">
        <f t="shared" ca="1" si="3"/>
        <v>0</v>
      </c>
      <c r="E13" s="276" t="s">
        <v>741</v>
      </c>
      <c r="F13" s="276"/>
      <c r="G13" s="287"/>
      <c r="H13" s="282"/>
    </row>
    <row r="14" spans="1:22" ht="15">
      <c r="A14" s="5">
        <f t="shared" ca="1" si="0"/>
        <v>2</v>
      </c>
      <c r="B14" s="5">
        <f t="shared" ca="1" si="1"/>
        <v>9</v>
      </c>
      <c r="C14" s="5">
        <f t="shared" ca="1" si="2"/>
        <v>3</v>
      </c>
      <c r="D14" s="6">
        <f t="shared" ca="1" si="3"/>
        <v>1</v>
      </c>
      <c r="E14" s="335" t="s">
        <v>742</v>
      </c>
      <c r="F14" s="286">
        <v>1</v>
      </c>
      <c r="G14" s="287">
        <v>1</v>
      </c>
      <c r="H14" s="282"/>
    </row>
    <row r="15" spans="1:22" ht="15">
      <c r="A15" s="5">
        <f t="shared" ref="A15:A20" ca="1" si="4">IF(INDIRECT("Z(-1)",FALSE)="","",INDIRECT("Z(-1)",FALSE))</f>
        <v>2</v>
      </c>
      <c r="B15" s="5">
        <f t="shared" ref="B15:B20" ca="1" si="5">IF(INDIRECT("S(-1)",FALSE)="","",INDIRECT("Z(-1)",FALSE))</f>
        <v>9</v>
      </c>
      <c r="C15" s="5">
        <v>4</v>
      </c>
      <c r="D15" s="6">
        <f t="shared" ref="D15:D20" ca="1" si="6">IF(INDIRECT("S(-3)",FALSE)="","",IF(INDIRECT("S(-1)",FALSE)&lt;&gt;INDIRECT("Z(-1)S(-1)",FALSE),0,INDIRECT("Z(-1)",FALSE)+1))</f>
        <v>0</v>
      </c>
      <c r="E15" s="276" t="s">
        <v>391</v>
      </c>
      <c r="F15" s="276"/>
      <c r="G15" s="287"/>
      <c r="H15" s="282"/>
    </row>
    <row r="16" spans="1:22" ht="15">
      <c r="A16" s="5">
        <f t="shared" ca="1" si="4"/>
        <v>2</v>
      </c>
      <c r="B16" s="5">
        <f t="shared" ca="1" si="5"/>
        <v>9</v>
      </c>
      <c r="C16" s="5">
        <f t="shared" ref="C16:C25" ca="1" si="7">IF(INDIRECT("S(-2)",FALSE)="","",INDIRECT("Z(-1)",FALSE))</f>
        <v>4</v>
      </c>
      <c r="D16" s="6">
        <f t="shared" ca="1" si="6"/>
        <v>1</v>
      </c>
      <c r="E16" s="289"/>
      <c r="F16" s="330"/>
      <c r="G16" s="255"/>
      <c r="H16" s="282"/>
    </row>
    <row r="17" spans="1:8" ht="15">
      <c r="A17" s="5">
        <f t="shared" ca="1" si="4"/>
        <v>2</v>
      </c>
      <c r="B17" s="5">
        <f t="shared" ca="1" si="5"/>
        <v>9</v>
      </c>
      <c r="C17" s="5">
        <f t="shared" ca="1" si="7"/>
        <v>4</v>
      </c>
      <c r="D17" s="6">
        <f t="shared" ca="1" si="6"/>
        <v>2</v>
      </c>
      <c r="E17" s="288"/>
      <c r="F17" s="330"/>
      <c r="G17" s="255"/>
      <c r="H17" s="282"/>
    </row>
    <row r="18" spans="1:8" ht="15">
      <c r="A18" s="5">
        <f t="shared" ca="1" si="4"/>
        <v>2</v>
      </c>
      <c r="B18" s="5">
        <f t="shared" ca="1" si="5"/>
        <v>9</v>
      </c>
      <c r="C18" s="5">
        <f t="shared" ca="1" si="7"/>
        <v>4</v>
      </c>
      <c r="D18" s="6">
        <f t="shared" ca="1" si="6"/>
        <v>3</v>
      </c>
      <c r="E18" s="288"/>
      <c r="F18" s="330"/>
      <c r="G18" s="255"/>
      <c r="H18" s="282"/>
    </row>
    <row r="19" spans="1:8" ht="15">
      <c r="A19" s="5">
        <f t="shared" ca="1" si="4"/>
        <v>2</v>
      </c>
      <c r="B19" s="5">
        <f t="shared" ca="1" si="5"/>
        <v>9</v>
      </c>
      <c r="C19" s="5">
        <f t="shared" ca="1" si="7"/>
        <v>4</v>
      </c>
      <c r="D19" s="6">
        <f t="shared" ca="1" si="6"/>
        <v>4</v>
      </c>
      <c r="E19" s="288"/>
      <c r="F19" s="330"/>
      <c r="G19" s="255"/>
      <c r="H19" s="282"/>
    </row>
    <row r="20" spans="1:8" ht="15">
      <c r="A20" s="5">
        <f t="shared" ca="1" si="4"/>
        <v>2</v>
      </c>
      <c r="B20" s="5">
        <f t="shared" ca="1" si="5"/>
        <v>9</v>
      </c>
      <c r="C20" s="5">
        <f t="shared" ca="1" si="7"/>
        <v>4</v>
      </c>
      <c r="D20" s="6">
        <f t="shared" ca="1" si="6"/>
        <v>5</v>
      </c>
      <c r="E20" s="288"/>
      <c r="F20" s="330"/>
      <c r="G20" s="255"/>
      <c r="H20" s="282"/>
    </row>
    <row r="21" spans="1:8" ht="15">
      <c r="A21" s="5">
        <f ca="1">IF(INDIRECT("Z(-1)",FALSE)="","",INDIRECT("Z(-1)",FALSE))</f>
        <v>2</v>
      </c>
      <c r="B21" s="5">
        <f ca="1">IF(INDIRECT("S(-1)",FALSE)="","",INDIRECT("Z(-1)",FALSE))</f>
        <v>9</v>
      </c>
      <c r="C21" s="5">
        <f t="shared" ca="1" si="7"/>
        <v>4</v>
      </c>
      <c r="D21" s="6">
        <f ca="1">IF(INDIRECT("S(-3)",FALSE)="","",IF(INDIRECT("S(-1)",FALSE)&lt;&gt;INDIRECT("Z(-1)S(-1)",FALSE),0,INDIRECT("Z(-1)",FALSE)+1))</f>
        <v>6</v>
      </c>
      <c r="E21" s="288"/>
      <c r="F21" s="330"/>
      <c r="G21" s="255"/>
      <c r="H21" s="282"/>
    </row>
    <row r="22" spans="1:8" ht="15">
      <c r="A22" s="5">
        <f ca="1">IF(INDIRECT("Z(-1)",FALSE)="","",INDIRECT("Z(-1)",FALSE))</f>
        <v>2</v>
      </c>
      <c r="B22" s="5">
        <f ca="1">IF(INDIRECT("S(-1)",FALSE)="","",INDIRECT("Z(-1)",FALSE))</f>
        <v>9</v>
      </c>
      <c r="C22" s="5">
        <f t="shared" ca="1" si="7"/>
        <v>4</v>
      </c>
      <c r="D22" s="6">
        <f ca="1">IF(INDIRECT("S(-3)",FALSE)="","",IF(INDIRECT("S(-1)",FALSE)&lt;&gt;INDIRECT("Z(-1)S(-1)",FALSE),0,INDIRECT("Z(-1)",FALSE)+1))</f>
        <v>7</v>
      </c>
      <c r="E22" s="288"/>
      <c r="F22" s="330"/>
      <c r="G22" s="255"/>
      <c r="H22" s="282"/>
    </row>
    <row r="23" spans="1:8" ht="15">
      <c r="A23" s="5">
        <f ca="1">IF(INDIRECT("Z(-1)",FALSE)="","",INDIRECT("Z(-1)",FALSE))</f>
        <v>2</v>
      </c>
      <c r="B23" s="5">
        <f ca="1">IF(INDIRECT("S(-1)",FALSE)="","",INDIRECT("Z(-1)",FALSE))</f>
        <v>9</v>
      </c>
      <c r="C23" s="5">
        <f t="shared" ca="1" si="7"/>
        <v>4</v>
      </c>
      <c r="D23" s="6">
        <f ca="1">IF(INDIRECT("S(-3)",FALSE)="","",IF(INDIRECT("S(-1)",FALSE)&lt;&gt;INDIRECT("Z(-1)S(-1)",FALSE),0,INDIRECT("Z(-1)",FALSE)+1))</f>
        <v>8</v>
      </c>
      <c r="E23" s="288"/>
      <c r="F23" s="330"/>
      <c r="G23" s="255"/>
      <c r="H23" s="282"/>
    </row>
    <row r="24" spans="1:8" ht="15">
      <c r="A24" s="5">
        <f ca="1">IF(INDIRECT("Z(-1)",FALSE)="","",INDIRECT("Z(-1)",FALSE))</f>
        <v>2</v>
      </c>
      <c r="B24" s="5">
        <f ca="1">IF(INDIRECT("S(-1)",FALSE)="","",INDIRECT("Z(-1)",FALSE))</f>
        <v>9</v>
      </c>
      <c r="C24" s="5">
        <f t="shared" ca="1" si="7"/>
        <v>4</v>
      </c>
      <c r="D24" s="6">
        <f ca="1">IF(INDIRECT("S(-3)",FALSE)="","",IF(INDIRECT("S(-1)",FALSE)&lt;&gt;INDIRECT("Z(-1)S(-1)",FALSE),0,INDIRECT("Z(-1)",FALSE)+1))</f>
        <v>9</v>
      </c>
      <c r="E24" s="288"/>
      <c r="F24" s="330"/>
      <c r="G24" s="255"/>
      <c r="H24" s="282"/>
    </row>
    <row r="25" spans="1:8" ht="15">
      <c r="A25" s="5">
        <f ca="1">IF(INDIRECT("Z(-1)",FALSE)="","",INDIRECT("Z(-1)",FALSE))</f>
        <v>2</v>
      </c>
      <c r="B25" s="5">
        <f ca="1">IF(INDIRECT("S(-1)",FALSE)="","",INDIRECT("Z(-1)",FALSE))</f>
        <v>9</v>
      </c>
      <c r="C25" s="5">
        <f t="shared" ca="1" si="7"/>
        <v>4</v>
      </c>
      <c r="D25" s="6">
        <f ca="1">IF(INDIRECT("S(-3)",FALSE)="","",IF(INDIRECT("S(-1)",FALSE)&lt;&gt;INDIRECT("Z(-1)S(-1)",FALSE),0,INDIRECT("Z(-1)",FALSE)+1))</f>
        <v>10</v>
      </c>
      <c r="E25" s="288"/>
      <c r="F25" s="330"/>
      <c r="G25" s="255"/>
      <c r="H25" s="282"/>
    </row>
  </sheetData>
  <sheetProtection algorithmName="SHA-512" hashValue="ZMSfQJ/45NPLvnF+8ok7h7CD9IFQ0WNAZLnS8ro7QnCx+QtTVqLfNX+8EQWSS3GcGlH5fYQ5MPDaup63+61Y1w==" saltValue="6TKBdy2e5bn4rMVZw/FMuQ==" spinCount="100000" sheet="1" objects="1" scenarios="1" formatColumns="0" formatRows="0" autoFilter="0"/>
  <mergeCells count="5">
    <mergeCell ref="A4:D4"/>
    <mergeCell ref="A1:B1"/>
    <mergeCell ref="A2:B2"/>
    <mergeCell ref="A3:E3"/>
    <mergeCell ref="F3:H3"/>
  </mergeCells>
  <conditionalFormatting sqref="A16:D25 F6:H12 E5:E12 A6:D14">
    <cfRule type="expression" dxfId="66" priority="31">
      <formula>$D5=0</formula>
    </cfRule>
  </conditionalFormatting>
  <conditionalFormatting sqref="F15:H15 A15:D15">
    <cfRule type="expression" dxfId="65" priority="10">
      <formula>$D15=0</formula>
    </cfRule>
  </conditionalFormatting>
  <conditionalFormatting sqref="E15">
    <cfRule type="expression" dxfId="64" priority="9">
      <formula>$D15=0</formula>
    </cfRule>
  </conditionalFormatting>
  <conditionalFormatting sqref="F13:H13">
    <cfRule type="expression" dxfId="63" priority="2">
      <formula>$D13=0</formula>
    </cfRule>
  </conditionalFormatting>
  <conditionalFormatting sqref="E13">
    <cfRule type="expression" dxfId="62" priority="1">
      <formula>$D13=0</formula>
    </cfRule>
  </conditionalFormatting>
  <pageMargins left="0.70866141732283472" right="0.70866141732283472" top="0.78740157480314965" bottom="0.78740157480314965" header="0.31496062992125984" footer="0.31496062992125984"/>
  <pageSetup paperSize="9" scale="65" fitToHeight="0" orientation="portrait" r:id="rId1"/>
  <headerFooter>
    <oddFooter>&amp;C&amp;"-,Fett"&amp;10Register: &amp;A | Seite &amp;P von &amp;N</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032">
    <tabColor theme="7" tint="0.79998168889431442"/>
  </sheetPr>
  <dimension ref="A1:XFC13"/>
  <sheetViews>
    <sheetView workbookViewId="0">
      <pane ySplit="4" topLeftCell="A5" activePane="bottomLeft" state="frozen"/>
      <selection pane="bottomLeft" activeCell="A18" sqref="A18"/>
      <selection activeCell="A18" sqref="A18"/>
    </sheetView>
  </sheetViews>
  <sheetFormatPr defaultColWidth="3.7109375" defaultRowHeight="12.95" customHeight="1" zeroHeight="1"/>
  <cols>
    <col min="1" max="1" width="4.28515625" style="169" customWidth="1"/>
    <col min="2" max="2" width="2.85546875" style="169" customWidth="1"/>
    <col min="3" max="3" width="2.28515625" style="169" customWidth="1"/>
    <col min="4" max="4" width="3.140625" style="169" customWidth="1"/>
    <col min="5" max="5" width="55.42578125" style="169" customWidth="1"/>
    <col min="6" max="6" width="17.5703125" style="169" customWidth="1"/>
    <col min="7" max="7" width="45.140625" style="169" customWidth="1"/>
    <col min="8" max="16383" width="0" style="169" hidden="1" customWidth="1"/>
    <col min="16384" max="16384" width="16.42578125" style="169" hidden="1" customWidth="1"/>
  </cols>
  <sheetData>
    <row r="1" spans="1:15" s="7" customFormat="1" ht="18.75">
      <c r="A1" s="160" t="str">
        <f>CONCATENATE(A5,".0")</f>
        <v>3.0</v>
      </c>
      <c r="B1" s="374"/>
      <c r="C1" s="368" t="str">
        <f>INDEX(Konfig!$A$21:$D$1011,MATCH(A1,Konfig!$A$21:$A$1011,0),2)</f>
        <v>Unterlagen Anbieter</v>
      </c>
      <c r="D1" s="374"/>
      <c r="E1" s="374"/>
      <c r="F1" s="374"/>
      <c r="G1" s="374"/>
    </row>
    <row r="2" spans="1:15" s="7" customFormat="1" ht="18.75">
      <c r="A2" s="161" t="str">
        <f>CONCATENATE(A5,".",B5)</f>
        <v>3.2</v>
      </c>
      <c r="B2" s="161"/>
      <c r="C2" s="369" t="str">
        <f>INDEX(Konfig!$A$21:$D$1011,MATCH(A2,Konfig!$A$21:$A$1011,0),2)</f>
        <v>Vom Bieter geforderte Anlagen</v>
      </c>
      <c r="D2" s="161"/>
      <c r="E2" s="161"/>
      <c r="F2" s="161"/>
      <c r="G2" s="161"/>
    </row>
    <row r="3" spans="1:15" s="163" customFormat="1" ht="15">
      <c r="A3" s="625" t="str">
        <f>HYPERLINK("#"&amp;"'1.3 AIZ-BAV'!A1","Link zu Bearbeitungsvorgaben / Ausfüllhinweise")</f>
        <v>Link zu Bearbeitungsvorgaben / Ausfüllhinweise</v>
      </c>
      <c r="B3" s="625"/>
      <c r="C3" s="625"/>
      <c r="D3" s="625"/>
      <c r="E3" s="625"/>
      <c r="F3" s="162"/>
      <c r="G3" s="108" t="str">
        <f>HYPERLINK("#"&amp;"'1.1 AIZ-IVZ'!A1","Link zu Inhaltsverzeichnis")</f>
        <v>Link zu Inhaltsverzeichnis</v>
      </c>
      <c r="H3" s="626" t="s">
        <v>743</v>
      </c>
      <c r="I3" s="626"/>
      <c r="J3" s="626"/>
      <c r="K3" s="627"/>
    </row>
    <row r="4" spans="1:15" s="167" customFormat="1" ht="15">
      <c r="A4" s="628" t="s">
        <v>569</v>
      </c>
      <c r="B4" s="629"/>
      <c r="C4" s="629"/>
      <c r="D4" s="629"/>
      <c r="E4" s="164" t="s">
        <v>382</v>
      </c>
      <c r="F4" s="165" t="s">
        <v>744</v>
      </c>
      <c r="G4" s="166" t="s">
        <v>745</v>
      </c>
    </row>
    <row r="5" spans="1:15" s="7" customFormat="1" ht="15">
      <c r="A5" s="109">
        <v>3</v>
      </c>
      <c r="B5" s="109">
        <v>2</v>
      </c>
      <c r="C5" s="109">
        <v>1</v>
      </c>
      <c r="D5" s="110">
        <f>IF(C5&gt;0,0,D4+1)</f>
        <v>0</v>
      </c>
      <c r="E5" s="675" t="s">
        <v>746</v>
      </c>
      <c r="F5" s="676"/>
      <c r="G5" s="676"/>
      <c r="H5" s="126"/>
      <c r="I5" s="126"/>
      <c r="J5" s="126"/>
      <c r="K5" s="126"/>
      <c r="L5" s="126"/>
      <c r="M5" s="126"/>
      <c r="N5" s="126"/>
      <c r="O5" s="126"/>
    </row>
    <row r="6" spans="1:15" s="168" customFormat="1" ht="15">
      <c r="A6" s="109">
        <v>30</v>
      </c>
      <c r="B6" s="109">
        <f t="shared" ref="B6:B13" ca="1" si="0">INDIRECT("Z(-1)",FALSE)</f>
        <v>2</v>
      </c>
      <c r="C6" s="109">
        <v>1</v>
      </c>
      <c r="D6" s="110">
        <f t="shared" ref="D6:D13" ca="1" si="1">IF(INDIRECT("S(-1)",FALSE)&lt;&gt;INDIRECT("Z(-1)S(-1)",FALSE),0,INDIRECT("Z(-1)",FALSE)+1)</f>
        <v>1</v>
      </c>
      <c r="E6" s="293" t="s">
        <v>747</v>
      </c>
      <c r="F6" s="294"/>
      <c r="G6" s="295"/>
    </row>
    <row r="7" spans="1:15" s="168" customFormat="1" ht="15">
      <c r="A7" s="292">
        <v>30</v>
      </c>
      <c r="B7" s="292">
        <f t="shared" ca="1" si="0"/>
        <v>2</v>
      </c>
      <c r="C7" s="292">
        <f t="shared" ref="C7:C13" ca="1" si="2">IF(INDIRECT("S(-2)",FALSE)="","",INDIRECT("Z(-1)",FALSE))</f>
        <v>1</v>
      </c>
      <c r="D7" s="111">
        <f t="shared" ca="1" si="1"/>
        <v>2</v>
      </c>
      <c r="E7" s="296" t="s">
        <v>748</v>
      </c>
      <c r="F7" s="297"/>
      <c r="G7" s="328"/>
    </row>
    <row r="8" spans="1:15" s="168" customFormat="1" ht="15">
      <c r="A8" s="292">
        <v>30</v>
      </c>
      <c r="B8" s="292">
        <f t="shared" ca="1" si="0"/>
        <v>2</v>
      </c>
      <c r="C8" s="292">
        <f t="shared" ca="1" si="2"/>
        <v>1</v>
      </c>
      <c r="D8" s="111">
        <f t="shared" ca="1" si="1"/>
        <v>3</v>
      </c>
      <c r="E8" s="296" t="s">
        <v>749</v>
      </c>
      <c r="F8" s="297"/>
      <c r="G8" s="328"/>
    </row>
    <row r="9" spans="1:15" s="168" customFormat="1" ht="15">
      <c r="A9" s="292">
        <v>30</v>
      </c>
      <c r="B9" s="292">
        <f t="shared" ca="1" si="0"/>
        <v>2</v>
      </c>
      <c r="C9" s="292">
        <f t="shared" ca="1" si="2"/>
        <v>1</v>
      </c>
      <c r="D9" s="111">
        <f t="shared" ca="1" si="1"/>
        <v>4</v>
      </c>
      <c r="E9" s="296" t="s">
        <v>750</v>
      </c>
      <c r="F9" s="297"/>
      <c r="G9" s="328"/>
    </row>
    <row r="10" spans="1:15" s="168" customFormat="1" ht="15">
      <c r="A10" s="109">
        <v>30</v>
      </c>
      <c r="B10" s="109">
        <f t="shared" ca="1" si="0"/>
        <v>2</v>
      </c>
      <c r="C10" s="109">
        <v>2</v>
      </c>
      <c r="D10" s="110">
        <f t="shared" ca="1" si="1"/>
        <v>0</v>
      </c>
      <c r="E10" s="334" t="s">
        <v>751</v>
      </c>
      <c r="F10" s="294"/>
      <c r="G10" s="329"/>
    </row>
    <row r="11" spans="1:15" s="168" customFormat="1" ht="15">
      <c r="A11" s="292">
        <v>30</v>
      </c>
      <c r="B11" s="292">
        <f t="shared" ca="1" si="0"/>
        <v>2</v>
      </c>
      <c r="C11" s="292">
        <f t="shared" ca="1" si="2"/>
        <v>2</v>
      </c>
      <c r="D11" s="111">
        <f t="shared" ca="1" si="1"/>
        <v>1</v>
      </c>
      <c r="E11" s="296"/>
      <c r="F11" s="297"/>
      <c r="G11" s="328"/>
    </row>
    <row r="12" spans="1:15" s="168" customFormat="1" ht="15">
      <c r="A12" s="292">
        <v>30</v>
      </c>
      <c r="B12" s="292">
        <f t="shared" ca="1" si="0"/>
        <v>2</v>
      </c>
      <c r="C12" s="292">
        <f t="shared" ca="1" si="2"/>
        <v>2</v>
      </c>
      <c r="D12" s="111">
        <f t="shared" ca="1" si="1"/>
        <v>2</v>
      </c>
      <c r="E12" s="296"/>
      <c r="F12" s="297"/>
      <c r="G12" s="328"/>
    </row>
    <row r="13" spans="1:15" s="168" customFormat="1" ht="15">
      <c r="A13" s="292">
        <v>30</v>
      </c>
      <c r="B13" s="292">
        <f t="shared" ca="1" si="0"/>
        <v>2</v>
      </c>
      <c r="C13" s="292">
        <f t="shared" ca="1" si="2"/>
        <v>2</v>
      </c>
      <c r="D13" s="111">
        <f t="shared" ca="1" si="1"/>
        <v>3</v>
      </c>
      <c r="E13" s="296"/>
      <c r="F13" s="297"/>
      <c r="G13" s="328"/>
    </row>
  </sheetData>
  <sheetProtection algorithmName="SHA-512" hashValue="57U/bxCVzuu766ybgBLvRAd1aahpwUHJm55VD4DdgZ+ZL4sZPaCKyja/+o9ZjdC52MpA0sI68u4QIiW/Q4Njww==" saltValue="q5d7BmU3NVoiNQl8UXyJeg==" spinCount="100000" sheet="1" objects="1" scenarios="1" formatColumns="0" formatRows="0" autoFilter="0"/>
  <mergeCells count="4">
    <mergeCell ref="E5:G5"/>
    <mergeCell ref="A3:E3"/>
    <mergeCell ref="H3:K3"/>
    <mergeCell ref="A4:D4"/>
  </mergeCells>
  <hyperlinks>
    <hyperlink ref="H3" location="'1.1 AUS-IVZ'!A1" display="Link zu Inhaltsverzeichnis" xr:uid="{00000000-0004-0000-1B00-000000000000}"/>
  </hyperlinks>
  <pageMargins left="0.70866141732283472" right="0.70866141732283472" top="0.78740157480314965" bottom="0.78740157480314965" header="0.31496062992125984" footer="0.31496062992125984"/>
  <pageSetup paperSize="9" fitToHeight="0" orientation="landscape" r:id="rId1"/>
  <headerFooter>
    <oddFooter>&amp;C&amp;"-,Fett"&amp;10Register: &amp;A | Seite &amp;P von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041">
    <tabColor theme="7" tint="-0.499984740745262"/>
  </sheetPr>
  <dimension ref="A1:XFC19"/>
  <sheetViews>
    <sheetView workbookViewId="0">
      <pane ySplit="4" topLeftCell="A5" activePane="bottomLeft" state="frozen"/>
      <selection pane="bottomLeft" activeCell="A18" sqref="A18"/>
      <selection activeCell="A18" sqref="A18"/>
    </sheetView>
  </sheetViews>
  <sheetFormatPr defaultColWidth="0" defaultRowHeight="12.95" customHeight="1" zeroHeight="1"/>
  <cols>
    <col min="1" max="1" width="6.140625" style="169" customWidth="1"/>
    <col min="2" max="2" width="3.42578125" style="169" customWidth="1"/>
    <col min="3" max="3" width="3.7109375" style="169" customWidth="1"/>
    <col min="4" max="4" width="3.5703125" style="169" customWidth="1"/>
    <col min="5" max="5" width="31" style="169" customWidth="1"/>
    <col min="6" max="6" width="40.5703125" style="169" customWidth="1"/>
    <col min="7" max="16381" width="3.7109375" style="169" hidden="1"/>
    <col min="16382" max="16382" width="3.7109375" style="169" hidden="1" customWidth="1"/>
    <col min="16383" max="16383" width="3.7109375" style="169" hidden="1"/>
    <col min="16384" max="16384" width="5.28515625" style="169" hidden="1"/>
  </cols>
  <sheetData>
    <row r="1" spans="1:17" s="7" customFormat="1" ht="18.75">
      <c r="A1" s="327" t="str">
        <f>CONCATENATE(A5,".0")</f>
        <v>4.0</v>
      </c>
      <c r="B1" s="375"/>
      <c r="C1" s="375" t="s">
        <v>84</v>
      </c>
      <c r="D1" s="375"/>
      <c r="E1" s="375"/>
      <c r="F1" s="375"/>
    </row>
    <row r="2" spans="1:17" s="7" customFormat="1" ht="18.75">
      <c r="A2" s="278" t="str">
        <f>CONCATENATE(A5,".",B5)</f>
        <v>4.1</v>
      </c>
      <c r="B2" s="278"/>
      <c r="C2" s="278" t="s">
        <v>86</v>
      </c>
      <c r="D2" s="278"/>
      <c r="E2" s="278"/>
      <c r="F2" s="278"/>
    </row>
    <row r="3" spans="1:17" s="7" customFormat="1" ht="15">
      <c r="A3" s="625" t="str">
        <f>HYPERLINK("#"&amp;"'1.3 AIZ-BAV'!A1","Link zu Bearbeitungsvorgaben / Ausfüllhinweise")</f>
        <v>Link zu Bearbeitungsvorgaben / Ausfüllhinweise</v>
      </c>
      <c r="B3" s="625"/>
      <c r="C3" s="625"/>
      <c r="D3" s="625"/>
      <c r="E3" s="625"/>
      <c r="F3" s="108" t="str">
        <f>HYPERLINK("#"&amp;"'1.1 AIZ-IVZ'!A1","Link zu Inhaltsverzeichnis")</f>
        <v>Link zu Inhaltsverzeichnis</v>
      </c>
    </row>
    <row r="4" spans="1:17" s="167" customFormat="1" ht="15">
      <c r="A4" s="630" t="s">
        <v>569</v>
      </c>
      <c r="B4" s="631"/>
      <c r="C4" s="631"/>
      <c r="D4" s="631"/>
      <c r="E4" s="632" t="s">
        <v>382</v>
      </c>
      <c r="F4" s="633"/>
    </row>
    <row r="5" spans="1:17" s="7" customFormat="1" ht="15">
      <c r="A5" s="290">
        <v>4</v>
      </c>
      <c r="B5" s="290">
        <v>1</v>
      </c>
      <c r="C5" s="290">
        <v>1</v>
      </c>
      <c r="D5" s="291">
        <f>IF(C5&gt;0,0,D4+1)</f>
        <v>0</v>
      </c>
      <c r="E5" s="677" t="s">
        <v>752</v>
      </c>
      <c r="F5" s="678"/>
      <c r="G5" s="126"/>
      <c r="H5" s="126"/>
      <c r="I5" s="126"/>
      <c r="J5" s="126"/>
      <c r="K5" s="126"/>
      <c r="L5" s="126"/>
      <c r="M5" s="126"/>
      <c r="N5" s="126"/>
      <c r="O5" s="126"/>
      <c r="P5" s="126"/>
      <c r="Q5" s="126"/>
    </row>
    <row r="6" spans="1:17" s="168" customFormat="1" ht="15" customHeight="1">
      <c r="A6" s="292">
        <v>40</v>
      </c>
      <c r="B6" s="292">
        <f t="shared" ref="B6:B19" ca="1" si="0">INDIRECT("Z(-1)",FALSE)</f>
        <v>1</v>
      </c>
      <c r="C6" s="292">
        <v>1</v>
      </c>
      <c r="D6" s="111">
        <f ca="1">IF(INDIRECT("S(-1)",FALSE)&lt;&gt;INDIRECT("Z(-1)S(-1)",FALSE),0,INDIRECT("Z(-1)",FALSE)+1)</f>
        <v>1</v>
      </c>
      <c r="E6" s="345"/>
      <c r="F6" s="344"/>
    </row>
    <row r="7" spans="1:17" s="168" customFormat="1" ht="15" customHeight="1">
      <c r="A7" s="292">
        <v>41</v>
      </c>
      <c r="B7" s="292">
        <f t="shared" ca="1" si="0"/>
        <v>1</v>
      </c>
      <c r="C7" s="292">
        <v>1</v>
      </c>
      <c r="D7" s="111">
        <f t="shared" ref="D7:D19" ca="1" si="1">IF(INDIRECT("S(-1)",FALSE)&lt;&gt;INDIRECT("Z(-1)S(-1)",FALSE),0,INDIRECT("Z(-1)",FALSE)+1)</f>
        <v>2</v>
      </c>
      <c r="E7" s="345"/>
      <c r="F7" s="342"/>
    </row>
    <row r="8" spans="1:17" ht="15" customHeight="1">
      <c r="A8" s="292">
        <v>42</v>
      </c>
      <c r="B8" s="292">
        <f t="shared" ca="1" si="0"/>
        <v>1</v>
      </c>
      <c r="C8" s="292">
        <v>1</v>
      </c>
      <c r="D8" s="111">
        <f t="shared" ca="1" si="1"/>
        <v>3</v>
      </c>
      <c r="E8" s="345"/>
      <c r="F8" s="342"/>
    </row>
    <row r="9" spans="1:17" ht="15" customHeight="1">
      <c r="A9" s="292">
        <v>43</v>
      </c>
      <c r="B9" s="292">
        <f t="shared" ca="1" si="0"/>
        <v>1</v>
      </c>
      <c r="C9" s="292">
        <v>1</v>
      </c>
      <c r="D9" s="111">
        <f t="shared" ca="1" si="1"/>
        <v>4</v>
      </c>
      <c r="E9" s="345"/>
      <c r="F9" s="342"/>
    </row>
    <row r="10" spans="1:17" ht="15" customHeight="1">
      <c r="A10" s="292">
        <v>44</v>
      </c>
      <c r="B10" s="292">
        <f t="shared" ca="1" si="0"/>
        <v>1</v>
      </c>
      <c r="C10" s="292">
        <v>1</v>
      </c>
      <c r="D10" s="111">
        <f t="shared" ca="1" si="1"/>
        <v>5</v>
      </c>
      <c r="E10" s="345"/>
      <c r="F10" s="342"/>
    </row>
    <row r="11" spans="1:17" ht="15" customHeight="1">
      <c r="A11" s="292">
        <v>45</v>
      </c>
      <c r="B11" s="292">
        <f t="shared" ca="1" si="0"/>
        <v>1</v>
      </c>
      <c r="C11" s="292">
        <v>1</v>
      </c>
      <c r="D11" s="111">
        <f t="shared" ca="1" si="1"/>
        <v>6</v>
      </c>
      <c r="E11" s="345"/>
      <c r="F11" s="342"/>
    </row>
    <row r="12" spans="1:17" ht="15" customHeight="1">
      <c r="A12" s="292">
        <v>46</v>
      </c>
      <c r="B12" s="292">
        <f t="shared" ca="1" si="0"/>
        <v>1</v>
      </c>
      <c r="C12" s="292">
        <v>1</v>
      </c>
      <c r="D12" s="111">
        <f t="shared" ca="1" si="1"/>
        <v>7</v>
      </c>
      <c r="E12" s="345"/>
      <c r="F12" s="342"/>
    </row>
    <row r="13" spans="1:17" ht="15" customHeight="1">
      <c r="A13" s="292">
        <v>47</v>
      </c>
      <c r="B13" s="292">
        <f t="shared" ca="1" si="0"/>
        <v>1</v>
      </c>
      <c r="C13" s="292">
        <v>1</v>
      </c>
      <c r="D13" s="111">
        <f t="shared" ca="1" si="1"/>
        <v>8</v>
      </c>
      <c r="E13" s="345"/>
      <c r="F13" s="342"/>
    </row>
    <row r="14" spans="1:17" ht="15" customHeight="1">
      <c r="A14" s="292">
        <v>48</v>
      </c>
      <c r="B14" s="292">
        <f t="shared" ca="1" si="0"/>
        <v>1</v>
      </c>
      <c r="C14" s="292">
        <v>1</v>
      </c>
      <c r="D14" s="111">
        <f t="shared" ca="1" si="1"/>
        <v>9</v>
      </c>
      <c r="E14" s="345"/>
      <c r="F14" s="342"/>
    </row>
    <row r="15" spans="1:17" ht="15" customHeight="1">
      <c r="A15" s="292">
        <v>49</v>
      </c>
      <c r="B15" s="292">
        <f t="shared" ca="1" si="0"/>
        <v>1</v>
      </c>
      <c r="C15" s="292">
        <v>1</v>
      </c>
      <c r="D15" s="111">
        <f t="shared" ca="1" si="1"/>
        <v>10</v>
      </c>
      <c r="E15" s="345"/>
      <c r="F15" s="342"/>
    </row>
    <row r="16" spans="1:17" ht="15" customHeight="1">
      <c r="A16" s="292">
        <v>50</v>
      </c>
      <c r="B16" s="292">
        <f t="shared" ca="1" si="0"/>
        <v>1</v>
      </c>
      <c r="C16" s="292">
        <v>1</v>
      </c>
      <c r="D16" s="111">
        <f t="shared" ca="1" si="1"/>
        <v>11</v>
      </c>
      <c r="E16" s="345"/>
      <c r="F16" s="342"/>
    </row>
    <row r="17" spans="1:6" ht="15" customHeight="1">
      <c r="A17" s="292">
        <v>51</v>
      </c>
      <c r="B17" s="292">
        <f t="shared" ca="1" si="0"/>
        <v>1</v>
      </c>
      <c r="C17" s="292">
        <v>1</v>
      </c>
      <c r="D17" s="111">
        <f t="shared" ca="1" si="1"/>
        <v>12</v>
      </c>
      <c r="E17" s="343"/>
      <c r="F17" s="344"/>
    </row>
    <row r="18" spans="1:6" ht="15" customHeight="1">
      <c r="A18" s="292">
        <v>52</v>
      </c>
      <c r="B18" s="292">
        <f t="shared" ca="1" si="0"/>
        <v>1</v>
      </c>
      <c r="C18" s="292">
        <v>1</v>
      </c>
      <c r="D18" s="111">
        <f t="shared" ca="1" si="1"/>
        <v>13</v>
      </c>
      <c r="E18" s="341"/>
      <c r="F18" s="342"/>
    </row>
    <row r="19" spans="1:6" ht="12.95" customHeight="1">
      <c r="A19" s="292">
        <v>53</v>
      </c>
      <c r="B19" s="292">
        <f t="shared" ca="1" si="0"/>
        <v>1</v>
      </c>
      <c r="C19" s="292">
        <v>1</v>
      </c>
      <c r="D19" s="111">
        <f t="shared" ca="1" si="1"/>
        <v>14</v>
      </c>
      <c r="E19" s="341"/>
      <c r="F19" s="342"/>
    </row>
  </sheetData>
  <sheetProtection algorithmName="SHA-512" hashValue="3Mxts7L+7RgV2c8USu5cuj6mCL4gPQ+8BivYu+2quhY4CRQjUo4hm9mGXCFtY2XggIRpuPbpxIYTAtlDD0CcJg==" saltValue="y3/ZrViXLa2N2Id5uM6UPA==" spinCount="100000" sheet="1" objects="1" scenarios="1" formatColumns="0" formatRows="0" autoFilter="0"/>
  <mergeCells count="4">
    <mergeCell ref="A3:E3"/>
    <mergeCell ref="A4:D4"/>
    <mergeCell ref="E5:F5"/>
    <mergeCell ref="E4:F4"/>
  </mergeCells>
  <pageMargins left="0.70866141732283472" right="0.70866141732283472" top="0.78740157480314965" bottom="0.78740157480314965" header="0.31496062992125984" footer="0.31496062992125984"/>
  <pageSetup paperSize="9" scale="98" fitToHeight="0" orientation="portrait" r:id="rId1"/>
  <headerFooter>
    <oddFooter>&amp;C&amp;"-,Fett"&amp;10Register: &amp;A | Seite &amp;P von &amp;N</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0AA00-1489-4BC1-B2AA-1E336E16C296}">
  <sheetPr codeName="Tabelle1008">
    <tabColor theme="8" tint="0.79998168889431442"/>
  </sheetPr>
  <dimension ref="A1:H492"/>
  <sheetViews>
    <sheetView zoomScaleNormal="100" workbookViewId="0">
      <selection activeCell="G13" sqref="G13"/>
    </sheetView>
  </sheetViews>
  <sheetFormatPr defaultColWidth="0" defaultRowHeight="15" zeroHeight="1"/>
  <cols>
    <col min="1" max="3" width="4.7109375" style="148" customWidth="1"/>
    <col min="4" max="4" width="6" style="159" bestFit="1" customWidth="1"/>
    <col min="5" max="5" width="78.7109375" style="148" customWidth="1"/>
    <col min="6" max="7" width="11.7109375" style="148" customWidth="1"/>
    <col min="8" max="8" width="45.85546875" style="148" customWidth="1"/>
    <col min="9" max="16384" width="0" style="148" hidden="1"/>
  </cols>
  <sheetData>
    <row r="1" spans="1:8" ht="18.75">
      <c r="A1" s="679" t="str">
        <f>CONCATENATE(A12,".0")</f>
        <v>10.0</v>
      </c>
      <c r="B1" s="679"/>
      <c r="C1" s="367" t="str">
        <f>INDEX(Konfig!$A$21:$D$1011,MATCH(A1,Konfig!$A$21:$A$1011,0),2)</f>
        <v>Leistungskriterien</v>
      </c>
      <c r="D1" s="367"/>
      <c r="E1" s="367"/>
      <c r="F1" s="367"/>
      <c r="G1" s="367"/>
      <c r="H1" s="367"/>
    </row>
    <row r="2" spans="1:8" ht="18.75">
      <c r="A2" s="635" t="str">
        <f>CONCATENATE(A12,".",B12)</f>
        <v>10.1</v>
      </c>
      <c r="B2" s="635"/>
      <c r="C2" s="635" t="str">
        <f>INDEX(Konfig!$A$21:$D$1011,MATCH(A2,Konfig!$A$21:$A$1011,0),2)</f>
        <v>Regulatorische und strategische Rahmenbedingungen</v>
      </c>
      <c r="D2" s="635"/>
      <c r="E2" s="635"/>
      <c r="F2" s="635"/>
      <c r="G2" s="635"/>
      <c r="H2" s="635"/>
    </row>
    <row r="3" spans="1:8" ht="18.75">
      <c r="A3" s="636" t="s">
        <v>645</v>
      </c>
      <c r="B3" s="636"/>
      <c r="C3" s="636"/>
      <c r="D3" s="636"/>
      <c r="E3" s="636"/>
      <c r="F3" s="637"/>
      <c r="G3" s="637"/>
      <c r="H3" s="149"/>
    </row>
    <row r="4" spans="1:8">
      <c r="A4" s="638" t="s">
        <v>753</v>
      </c>
      <c r="B4" s="638"/>
      <c r="C4" s="638"/>
      <c r="D4" s="489"/>
      <c r="E4" s="498">
        <f ca="1">COUNTIFS($D$12:$D$492,"&gt;0",$E$12:$E$492,"*",$F$12:$F$492,"&lt;&gt;I")</f>
        <v>69</v>
      </c>
      <c r="F4" s="150"/>
      <c r="G4" s="150"/>
      <c r="H4" s="490"/>
    </row>
    <row r="5" spans="1:8">
      <c r="A5" s="641" t="s">
        <v>754</v>
      </c>
      <c r="B5" s="641"/>
      <c r="C5" s="641"/>
      <c r="D5" s="491"/>
      <c r="E5" s="499">
        <f ca="1">COUNTIFS($D$12:$D$492,"&gt;0",$E$12:$E$492,"*",$F$12:$F$492,"&lt;&gt;I",$G$12:$G$492,"*")</f>
        <v>0</v>
      </c>
      <c r="F5" s="492"/>
      <c r="G5" s="493"/>
      <c r="H5" s="494"/>
    </row>
    <row r="6" spans="1:8">
      <c r="A6" s="642" t="s">
        <v>755</v>
      </c>
      <c r="B6" s="642"/>
      <c r="C6" s="642"/>
      <c r="D6" s="198"/>
      <c r="E6" s="499">
        <f ca="1">COUNTIFS($D$12:$D$492,"&gt;0",$E$12:$E$492,"*",$F$12:$F$492,"&lt;&gt;I",$G$12:$G$492,"VH")</f>
        <v>0</v>
      </c>
      <c r="F6" s="492"/>
      <c r="G6" s="493"/>
      <c r="H6" s="494"/>
    </row>
    <row r="7" spans="1:8">
      <c r="A7" s="642" t="s">
        <v>756</v>
      </c>
      <c r="B7" s="642"/>
      <c r="C7" s="642"/>
      <c r="D7" s="198"/>
      <c r="E7" s="499">
        <f ca="1">COUNTIFS($D$12:$D$492,"&gt;0",$E$12:$E$492,"*",$F$12:$F$492,"&lt;&gt;I",$G$12:$G$492,"NV")</f>
        <v>0</v>
      </c>
      <c r="F7" s="493"/>
      <c r="G7" s="495"/>
      <c r="H7" s="494"/>
    </row>
    <row r="8" spans="1:8">
      <c r="A8" s="642" t="s">
        <v>757</v>
      </c>
      <c r="B8" s="642"/>
      <c r="C8" s="642"/>
      <c r="D8" s="249"/>
      <c r="E8" s="499">
        <f ca="1">E4-E5</f>
        <v>69</v>
      </c>
      <c r="F8" s="493"/>
      <c r="G8" s="495"/>
      <c r="H8" s="494" t="str">
        <f>HYPERLINK("#"&amp;"'"&amp;'1.1 AIZ-IVZ'!Y99&amp;"'!M13",'1.1 AIZ-IVZ'!Y99)</f>
        <v/>
      </c>
    </row>
    <row r="9" spans="1:8" hidden="1">
      <c r="A9" s="496"/>
      <c r="B9" s="496"/>
      <c r="C9" s="496"/>
      <c r="D9" s="496"/>
      <c r="E9" s="496"/>
      <c r="F9" s="151"/>
      <c r="G9" s="152"/>
      <c r="H9" s="497" t="str">
        <f>HYPERLINK("#"&amp;"'"&amp;'1.1 AIZ-IVZ'!Y100&amp;"'!M13",'1.1 AIZ-IVZ'!Y100)</f>
        <v/>
      </c>
    </row>
    <row r="10" spans="1:8" s="1" customFormat="1">
      <c r="A10" s="623"/>
      <c r="B10" s="623"/>
      <c r="C10" s="623"/>
      <c r="D10" s="623"/>
      <c r="E10" s="623"/>
      <c r="F10" s="634" t="str">
        <f>IF(SUBTOTAL(3,F13:H492)&lt;&gt;COUNTA(F13:H492),"Achtung! Autofilter aktiv.","")</f>
        <v/>
      </c>
      <c r="G10" s="634"/>
      <c r="H10" s="261" t="str">
        <f>HYPERLINK("#"&amp;"'1.1 AIZ-IVZ'!A1","Link zu Inhaltsverzeichnis")</f>
        <v>Link zu Inhaltsverzeichnis</v>
      </c>
    </row>
    <row r="11" spans="1:8">
      <c r="A11" s="639" t="s">
        <v>569</v>
      </c>
      <c r="B11" s="640"/>
      <c r="C11" s="640"/>
      <c r="D11" s="640"/>
      <c r="E11" s="153" t="s">
        <v>343</v>
      </c>
      <c r="F11" s="260" t="s">
        <v>351</v>
      </c>
      <c r="G11" s="481" t="s">
        <v>758</v>
      </c>
      <c r="H11" s="483" t="s">
        <v>759</v>
      </c>
    </row>
    <row r="12" spans="1:8">
      <c r="A12" s="349">
        <v>10</v>
      </c>
      <c r="B12" s="349">
        <v>1</v>
      </c>
      <c r="C12" s="349">
        <v>1</v>
      </c>
      <c r="D12" s="350">
        <f>IF(C12&gt;0,0,D11+1)</f>
        <v>0</v>
      </c>
      <c r="E12" s="444" t="s">
        <v>760</v>
      </c>
      <c r="F12" s="154"/>
      <c r="G12" s="482"/>
      <c r="H12" s="484"/>
    </row>
    <row r="13" spans="1:8" ht="30">
      <c r="A13" s="351">
        <f ca="1">INDIRECT("Z(-1)",FALSE)</f>
        <v>10</v>
      </c>
      <c r="B13" s="351">
        <f ca="1">INDIRECT("Z(-1)",FALSE)</f>
        <v>1</v>
      </c>
      <c r="C13" s="351">
        <f ca="1">INDIRECT("Z(-1)",FALSE)</f>
        <v>1</v>
      </c>
      <c r="D13" s="352">
        <f t="shared" ref="D13:D76" ca="1" si="0">IF(INDIRECT("S(-1)",FALSE)&lt;&gt;INDIRECT("Z(-1)S(-1)",FALSE),0,INDIRECT("Z(-1)",FALSE)+1)</f>
        <v>1</v>
      </c>
      <c r="E13" s="445" t="s">
        <v>761</v>
      </c>
      <c r="F13" s="156"/>
      <c r="G13" s="333"/>
      <c r="H13" s="370"/>
    </row>
    <row r="14" spans="1:8">
      <c r="A14" s="351">
        <f t="shared" ref="A14:C29" ca="1" si="1">INDIRECT("Z(-1)",FALSE)</f>
        <v>10</v>
      </c>
      <c r="B14" s="351">
        <f t="shared" ca="1" si="1"/>
        <v>1</v>
      </c>
      <c r="C14" s="351">
        <f t="shared" ca="1" si="1"/>
        <v>1</v>
      </c>
      <c r="D14" s="352">
        <f t="shared" ca="1" si="0"/>
        <v>2</v>
      </c>
      <c r="E14" s="445" t="s">
        <v>762</v>
      </c>
      <c r="F14" s="156"/>
      <c r="G14" s="333"/>
      <c r="H14" s="370"/>
    </row>
    <row r="15" spans="1:8">
      <c r="A15" s="351">
        <f t="shared" ca="1" si="1"/>
        <v>10</v>
      </c>
      <c r="B15" s="351">
        <f t="shared" ca="1" si="1"/>
        <v>1</v>
      </c>
      <c r="C15" s="351">
        <f t="shared" ca="1" si="1"/>
        <v>1</v>
      </c>
      <c r="D15" s="352">
        <f t="shared" ca="1" si="0"/>
        <v>3</v>
      </c>
      <c r="E15" s="445" t="s">
        <v>763</v>
      </c>
      <c r="F15" s="156"/>
      <c r="G15" s="333"/>
      <c r="H15" s="370"/>
    </row>
    <row r="16" spans="1:8" ht="30">
      <c r="A16" s="351">
        <f t="shared" ca="1" si="1"/>
        <v>10</v>
      </c>
      <c r="B16" s="351">
        <f t="shared" ca="1" si="1"/>
        <v>1</v>
      </c>
      <c r="C16" s="351">
        <f t="shared" ca="1" si="1"/>
        <v>1</v>
      </c>
      <c r="D16" s="352">
        <f t="shared" ca="1" si="0"/>
        <v>4</v>
      </c>
      <c r="E16" s="445" t="s">
        <v>764</v>
      </c>
      <c r="F16" s="156"/>
      <c r="G16" s="333"/>
      <c r="H16" s="370"/>
    </row>
    <row r="17" spans="1:8">
      <c r="A17" s="351">
        <f t="shared" ca="1" si="1"/>
        <v>10</v>
      </c>
      <c r="B17" s="351">
        <f t="shared" ca="1" si="1"/>
        <v>1</v>
      </c>
      <c r="C17" s="351">
        <f t="shared" ca="1" si="1"/>
        <v>1</v>
      </c>
      <c r="D17" s="352">
        <f t="shared" ca="1" si="0"/>
        <v>5</v>
      </c>
      <c r="E17" s="445" t="s">
        <v>765</v>
      </c>
      <c r="F17" s="156"/>
      <c r="G17" s="333"/>
      <c r="H17" s="370"/>
    </row>
    <row r="18" spans="1:8" ht="30">
      <c r="A18" s="351">
        <f t="shared" ca="1" si="1"/>
        <v>10</v>
      </c>
      <c r="B18" s="351">
        <f t="shared" ca="1" si="1"/>
        <v>1</v>
      </c>
      <c r="C18" s="351">
        <f t="shared" ca="1" si="1"/>
        <v>1</v>
      </c>
      <c r="D18" s="352">
        <f t="shared" ca="1" si="0"/>
        <v>6</v>
      </c>
      <c r="E18" s="445" t="s">
        <v>766</v>
      </c>
      <c r="F18" s="156"/>
      <c r="G18" s="333"/>
      <c r="H18" s="370"/>
    </row>
    <row r="19" spans="1:8" ht="30">
      <c r="A19" s="351">
        <f t="shared" ca="1" si="1"/>
        <v>10</v>
      </c>
      <c r="B19" s="351">
        <f t="shared" ca="1" si="1"/>
        <v>1</v>
      </c>
      <c r="C19" s="351">
        <f t="shared" ca="1" si="1"/>
        <v>1</v>
      </c>
      <c r="D19" s="352">
        <f t="shared" ca="1" si="0"/>
        <v>7</v>
      </c>
      <c r="E19" s="445" t="s">
        <v>767</v>
      </c>
      <c r="F19" s="156"/>
      <c r="G19" s="333"/>
      <c r="H19" s="370"/>
    </row>
    <row r="20" spans="1:8">
      <c r="A20" s="351">
        <f t="shared" ca="1" si="1"/>
        <v>10</v>
      </c>
      <c r="B20" s="351">
        <f t="shared" ca="1" si="1"/>
        <v>1</v>
      </c>
      <c r="C20" s="351">
        <f t="shared" ca="1" si="1"/>
        <v>1</v>
      </c>
      <c r="D20" s="352">
        <f t="shared" ca="1" si="0"/>
        <v>8</v>
      </c>
      <c r="E20" s="445" t="s">
        <v>768</v>
      </c>
      <c r="F20" s="156"/>
      <c r="G20" s="333"/>
      <c r="H20" s="370"/>
    </row>
    <row r="21" spans="1:8" ht="30">
      <c r="A21" s="351">
        <f t="shared" ca="1" si="1"/>
        <v>10</v>
      </c>
      <c r="B21" s="351">
        <f t="shared" ca="1" si="1"/>
        <v>1</v>
      </c>
      <c r="C21" s="351">
        <f t="shared" ca="1" si="1"/>
        <v>1</v>
      </c>
      <c r="D21" s="352">
        <f t="shared" ca="1" si="0"/>
        <v>9</v>
      </c>
      <c r="E21" s="445" t="s">
        <v>769</v>
      </c>
      <c r="F21" s="156"/>
      <c r="G21" s="333"/>
      <c r="H21" s="370"/>
    </row>
    <row r="22" spans="1:8">
      <c r="A22" s="351">
        <f t="shared" ca="1" si="1"/>
        <v>10</v>
      </c>
      <c r="B22" s="351">
        <f t="shared" ca="1" si="1"/>
        <v>1</v>
      </c>
      <c r="C22" s="351">
        <f t="shared" ca="1" si="1"/>
        <v>1</v>
      </c>
      <c r="D22" s="352">
        <f t="shared" ca="1" si="0"/>
        <v>10</v>
      </c>
      <c r="E22" s="445" t="s">
        <v>770</v>
      </c>
      <c r="F22" s="156"/>
      <c r="G22" s="333"/>
      <c r="H22" s="370"/>
    </row>
    <row r="23" spans="1:8">
      <c r="A23" s="351">
        <f t="shared" ca="1" si="1"/>
        <v>10</v>
      </c>
      <c r="B23" s="351">
        <f t="shared" ca="1" si="1"/>
        <v>1</v>
      </c>
      <c r="C23" s="351">
        <f t="shared" ca="1" si="1"/>
        <v>1</v>
      </c>
      <c r="D23" s="352">
        <f t="shared" ca="1" si="0"/>
        <v>11</v>
      </c>
      <c r="E23" s="445" t="s">
        <v>771</v>
      </c>
      <c r="F23" s="156"/>
      <c r="G23" s="333"/>
      <c r="H23" s="370"/>
    </row>
    <row r="24" spans="1:8" ht="30">
      <c r="A24" s="351">
        <f t="shared" ca="1" si="1"/>
        <v>10</v>
      </c>
      <c r="B24" s="351">
        <f t="shared" ca="1" si="1"/>
        <v>1</v>
      </c>
      <c r="C24" s="351">
        <f t="shared" ca="1" si="1"/>
        <v>1</v>
      </c>
      <c r="D24" s="352">
        <f t="shared" ca="1" si="0"/>
        <v>12</v>
      </c>
      <c r="E24" s="445" t="s">
        <v>772</v>
      </c>
      <c r="F24" s="156"/>
      <c r="G24" s="333"/>
      <c r="H24" s="370"/>
    </row>
    <row r="25" spans="1:8">
      <c r="A25" s="351">
        <f t="shared" ca="1" si="1"/>
        <v>10</v>
      </c>
      <c r="B25" s="351">
        <f t="shared" ca="1" si="1"/>
        <v>1</v>
      </c>
      <c r="C25" s="351">
        <f t="shared" ca="1" si="1"/>
        <v>1</v>
      </c>
      <c r="D25" s="352">
        <f t="shared" ca="1" si="0"/>
        <v>13</v>
      </c>
      <c r="E25" s="445" t="s">
        <v>773</v>
      </c>
      <c r="F25" s="156"/>
      <c r="G25" s="333"/>
      <c r="H25" s="370"/>
    </row>
    <row r="26" spans="1:8">
      <c r="A26" s="351">
        <f t="shared" ref="A26:C41" ca="1" si="2">INDIRECT("Z(-1)",FALSE)</f>
        <v>10</v>
      </c>
      <c r="B26" s="351">
        <f t="shared" ca="1" si="2"/>
        <v>1</v>
      </c>
      <c r="C26" s="351">
        <f t="shared" ca="1" si="1"/>
        <v>1</v>
      </c>
      <c r="D26" s="352">
        <f t="shared" ca="1" si="0"/>
        <v>14</v>
      </c>
      <c r="E26" s="445" t="s">
        <v>774</v>
      </c>
      <c r="F26" s="156"/>
      <c r="G26" s="333"/>
      <c r="H26" s="370"/>
    </row>
    <row r="27" spans="1:8" ht="30">
      <c r="A27" s="351">
        <f t="shared" ca="1" si="2"/>
        <v>10</v>
      </c>
      <c r="B27" s="351">
        <f t="shared" ca="1" si="2"/>
        <v>1</v>
      </c>
      <c r="C27" s="351">
        <f t="shared" ca="1" si="1"/>
        <v>1</v>
      </c>
      <c r="D27" s="352">
        <f t="shared" ca="1" si="0"/>
        <v>15</v>
      </c>
      <c r="E27" s="445" t="s">
        <v>775</v>
      </c>
      <c r="F27" s="156"/>
      <c r="G27" s="333"/>
      <c r="H27" s="370"/>
    </row>
    <row r="28" spans="1:8" ht="30">
      <c r="A28" s="351">
        <f t="shared" ca="1" si="2"/>
        <v>10</v>
      </c>
      <c r="B28" s="351">
        <f t="shared" ca="1" si="2"/>
        <v>1</v>
      </c>
      <c r="C28" s="351">
        <f t="shared" ca="1" si="1"/>
        <v>1</v>
      </c>
      <c r="D28" s="352">
        <f t="shared" ca="1" si="0"/>
        <v>16</v>
      </c>
      <c r="E28" s="445" t="s">
        <v>776</v>
      </c>
      <c r="F28" s="156"/>
      <c r="G28" s="333"/>
      <c r="H28" s="370"/>
    </row>
    <row r="29" spans="1:8" ht="30">
      <c r="A29" s="351">
        <f t="shared" ca="1" si="2"/>
        <v>10</v>
      </c>
      <c r="B29" s="351">
        <f t="shared" ca="1" si="2"/>
        <v>1</v>
      </c>
      <c r="C29" s="351">
        <f t="shared" ca="1" si="1"/>
        <v>1</v>
      </c>
      <c r="D29" s="352">
        <f t="shared" ca="1" si="0"/>
        <v>17</v>
      </c>
      <c r="E29" s="445" t="s">
        <v>777</v>
      </c>
      <c r="F29" s="156"/>
      <c r="G29" s="333"/>
      <c r="H29" s="370"/>
    </row>
    <row r="30" spans="1:8">
      <c r="A30" s="351">
        <f t="shared" ca="1" si="2"/>
        <v>10</v>
      </c>
      <c r="B30" s="351">
        <f t="shared" ca="1" si="2"/>
        <v>1</v>
      </c>
      <c r="C30" s="351">
        <f t="shared" ca="1" si="2"/>
        <v>1</v>
      </c>
      <c r="D30" s="352">
        <f t="shared" ca="1" si="0"/>
        <v>18</v>
      </c>
      <c r="E30" s="445" t="s">
        <v>778</v>
      </c>
      <c r="F30" s="156"/>
      <c r="G30" s="333"/>
      <c r="H30" s="370"/>
    </row>
    <row r="31" spans="1:8" ht="30">
      <c r="A31" s="351">
        <f t="shared" ca="1" si="2"/>
        <v>10</v>
      </c>
      <c r="B31" s="351">
        <f t="shared" ca="1" si="2"/>
        <v>1</v>
      </c>
      <c r="C31" s="351">
        <f t="shared" ca="1" si="2"/>
        <v>1</v>
      </c>
      <c r="D31" s="352">
        <f t="shared" ca="1" si="0"/>
        <v>19</v>
      </c>
      <c r="E31" s="445" t="s">
        <v>779</v>
      </c>
      <c r="F31" s="156"/>
      <c r="G31" s="333"/>
      <c r="H31" s="370"/>
    </row>
    <row r="32" spans="1:8" ht="30">
      <c r="A32" s="349">
        <f t="shared" ca="1" si="2"/>
        <v>10</v>
      </c>
      <c r="B32" s="349">
        <f t="shared" ca="1" si="2"/>
        <v>1</v>
      </c>
      <c r="C32" s="349">
        <v>2</v>
      </c>
      <c r="D32" s="350">
        <f t="shared" ca="1" si="0"/>
        <v>0</v>
      </c>
      <c r="E32" s="444" t="s">
        <v>780</v>
      </c>
      <c r="F32" s="154"/>
      <c r="G32" s="482"/>
      <c r="H32" s="484"/>
    </row>
    <row r="33" spans="1:8" ht="30">
      <c r="A33" s="351">
        <f t="shared" ca="1" si="2"/>
        <v>10</v>
      </c>
      <c r="B33" s="351">
        <f t="shared" ca="1" si="2"/>
        <v>1</v>
      </c>
      <c r="C33" s="351">
        <f t="shared" ca="1" si="2"/>
        <v>2</v>
      </c>
      <c r="D33" s="352">
        <f t="shared" ca="1" si="0"/>
        <v>1</v>
      </c>
      <c r="E33" s="445" t="s">
        <v>781</v>
      </c>
      <c r="F33" s="156"/>
      <c r="G33" s="333"/>
      <c r="H33" s="370"/>
    </row>
    <row r="34" spans="1:8">
      <c r="A34" s="351">
        <f t="shared" ca="1" si="2"/>
        <v>10</v>
      </c>
      <c r="B34" s="351">
        <f t="shared" ca="1" si="2"/>
        <v>1</v>
      </c>
      <c r="C34" s="351">
        <f t="shared" ca="1" si="2"/>
        <v>2</v>
      </c>
      <c r="D34" s="352">
        <f t="shared" ca="1" si="0"/>
        <v>2</v>
      </c>
      <c r="E34" s="445" t="s">
        <v>782</v>
      </c>
      <c r="F34" s="156"/>
      <c r="G34" s="333"/>
      <c r="H34" s="370"/>
    </row>
    <row r="35" spans="1:8" ht="30">
      <c r="A35" s="351">
        <f t="shared" ca="1" si="2"/>
        <v>10</v>
      </c>
      <c r="B35" s="351">
        <f t="shared" ca="1" si="2"/>
        <v>1</v>
      </c>
      <c r="C35" s="351">
        <f t="shared" ca="1" si="2"/>
        <v>2</v>
      </c>
      <c r="D35" s="352">
        <f t="shared" ca="1" si="0"/>
        <v>3</v>
      </c>
      <c r="E35" s="445" t="s">
        <v>783</v>
      </c>
      <c r="F35" s="156"/>
      <c r="G35" s="333"/>
      <c r="H35" s="370"/>
    </row>
    <row r="36" spans="1:8">
      <c r="A36" s="351">
        <f t="shared" ca="1" si="2"/>
        <v>10</v>
      </c>
      <c r="B36" s="351">
        <f t="shared" ca="1" si="2"/>
        <v>1</v>
      </c>
      <c r="C36" s="351">
        <f t="shared" ca="1" si="2"/>
        <v>2</v>
      </c>
      <c r="D36" s="352">
        <f t="shared" ca="1" si="0"/>
        <v>4</v>
      </c>
      <c r="E36" s="445" t="s">
        <v>784</v>
      </c>
      <c r="F36" s="156"/>
      <c r="G36" s="333"/>
      <c r="H36" s="370"/>
    </row>
    <row r="37" spans="1:8">
      <c r="A37" s="351">
        <f t="shared" ca="1" si="2"/>
        <v>10</v>
      </c>
      <c r="B37" s="351">
        <f t="shared" ca="1" si="2"/>
        <v>1</v>
      </c>
      <c r="C37" s="351">
        <f t="shared" ca="1" si="2"/>
        <v>2</v>
      </c>
      <c r="D37" s="352">
        <f t="shared" ca="1" si="0"/>
        <v>5</v>
      </c>
      <c r="E37" s="445" t="s">
        <v>785</v>
      </c>
      <c r="F37" s="156"/>
      <c r="G37" s="333"/>
      <c r="H37" s="370"/>
    </row>
    <row r="38" spans="1:8">
      <c r="A38" s="351">
        <f t="shared" ca="1" si="2"/>
        <v>10</v>
      </c>
      <c r="B38" s="351">
        <f t="shared" ca="1" si="2"/>
        <v>1</v>
      </c>
      <c r="C38" s="351">
        <f t="shared" ca="1" si="2"/>
        <v>2</v>
      </c>
      <c r="D38" s="352">
        <f t="shared" ca="1" si="0"/>
        <v>6</v>
      </c>
      <c r="E38" s="445" t="s">
        <v>786</v>
      </c>
      <c r="F38" s="156"/>
      <c r="G38" s="333"/>
      <c r="H38" s="370"/>
    </row>
    <row r="39" spans="1:8" ht="30">
      <c r="A39" s="351">
        <f t="shared" ca="1" si="2"/>
        <v>10</v>
      </c>
      <c r="B39" s="351">
        <f t="shared" ca="1" si="2"/>
        <v>1</v>
      </c>
      <c r="C39" s="351">
        <f t="shared" ca="1" si="2"/>
        <v>2</v>
      </c>
      <c r="D39" s="352">
        <f t="shared" ca="1" si="0"/>
        <v>7</v>
      </c>
      <c r="E39" s="445" t="s">
        <v>787</v>
      </c>
      <c r="F39" s="156"/>
      <c r="G39" s="333"/>
      <c r="H39" s="370"/>
    </row>
    <row r="40" spans="1:8" ht="30">
      <c r="A40" s="351">
        <f t="shared" ref="A40:C56" ca="1" si="3">INDIRECT("Z(-1)",FALSE)</f>
        <v>10</v>
      </c>
      <c r="B40" s="351">
        <f t="shared" ca="1" si="3"/>
        <v>1</v>
      </c>
      <c r="C40" s="351">
        <f t="shared" ca="1" si="2"/>
        <v>2</v>
      </c>
      <c r="D40" s="352">
        <f t="shared" ca="1" si="0"/>
        <v>8</v>
      </c>
      <c r="E40" s="445" t="s">
        <v>788</v>
      </c>
      <c r="F40" s="156"/>
      <c r="G40" s="333"/>
      <c r="H40" s="370"/>
    </row>
    <row r="41" spans="1:8">
      <c r="A41" s="351">
        <f t="shared" ca="1" si="3"/>
        <v>10</v>
      </c>
      <c r="B41" s="351">
        <f t="shared" ca="1" si="3"/>
        <v>1</v>
      </c>
      <c r="C41" s="351">
        <f t="shared" ca="1" si="2"/>
        <v>2</v>
      </c>
      <c r="D41" s="352">
        <f t="shared" ca="1" si="0"/>
        <v>9</v>
      </c>
      <c r="E41" s="445" t="s">
        <v>789</v>
      </c>
      <c r="F41" s="156"/>
      <c r="G41" s="333"/>
      <c r="H41" s="370"/>
    </row>
    <row r="42" spans="1:8">
      <c r="A42" s="351">
        <f t="shared" ca="1" si="3"/>
        <v>10</v>
      </c>
      <c r="B42" s="351">
        <f t="shared" ca="1" si="3"/>
        <v>1</v>
      </c>
      <c r="C42" s="351">
        <f t="shared" ca="1" si="3"/>
        <v>2</v>
      </c>
      <c r="D42" s="352">
        <f t="shared" ca="1" si="0"/>
        <v>10</v>
      </c>
      <c r="E42" s="445" t="s">
        <v>790</v>
      </c>
      <c r="F42" s="156"/>
      <c r="G42" s="333"/>
      <c r="H42" s="370"/>
    </row>
    <row r="43" spans="1:8" ht="30">
      <c r="A43" s="351">
        <f t="shared" ca="1" si="3"/>
        <v>10</v>
      </c>
      <c r="B43" s="351">
        <f t="shared" ca="1" si="3"/>
        <v>1</v>
      </c>
      <c r="C43" s="351">
        <f t="shared" ca="1" si="3"/>
        <v>2</v>
      </c>
      <c r="D43" s="352">
        <f t="shared" ca="1" si="0"/>
        <v>11</v>
      </c>
      <c r="E43" s="445" t="s">
        <v>791</v>
      </c>
      <c r="F43" s="156"/>
      <c r="G43" s="333"/>
      <c r="H43" s="370"/>
    </row>
    <row r="44" spans="1:8" ht="30">
      <c r="A44" s="351">
        <f t="shared" ca="1" si="3"/>
        <v>10</v>
      </c>
      <c r="B44" s="351">
        <f t="shared" ca="1" si="3"/>
        <v>1</v>
      </c>
      <c r="C44" s="351">
        <f t="shared" ca="1" si="3"/>
        <v>2</v>
      </c>
      <c r="D44" s="352">
        <f t="shared" ca="1" si="0"/>
        <v>12</v>
      </c>
      <c r="E44" s="445" t="s">
        <v>792</v>
      </c>
      <c r="F44" s="156"/>
      <c r="G44" s="333"/>
      <c r="H44" s="370"/>
    </row>
    <row r="45" spans="1:8" ht="30">
      <c r="A45" s="351">
        <f t="shared" ca="1" si="3"/>
        <v>10</v>
      </c>
      <c r="B45" s="351">
        <f t="shared" ca="1" si="3"/>
        <v>1</v>
      </c>
      <c r="C45" s="351">
        <f t="shared" ca="1" si="3"/>
        <v>2</v>
      </c>
      <c r="D45" s="352">
        <f t="shared" ca="1" si="0"/>
        <v>13</v>
      </c>
      <c r="E45" s="445" t="s">
        <v>793</v>
      </c>
      <c r="F45" s="156"/>
      <c r="G45" s="333"/>
      <c r="H45" s="370"/>
    </row>
    <row r="46" spans="1:8">
      <c r="A46" s="351">
        <f t="shared" ca="1" si="3"/>
        <v>10</v>
      </c>
      <c r="B46" s="351">
        <f t="shared" ca="1" si="3"/>
        <v>1</v>
      </c>
      <c r="C46" s="351">
        <f t="shared" ca="1" si="3"/>
        <v>2</v>
      </c>
      <c r="D46" s="352">
        <f t="shared" ca="1" si="0"/>
        <v>14</v>
      </c>
      <c r="E46" s="445" t="s">
        <v>794</v>
      </c>
      <c r="F46" s="156"/>
      <c r="G46" s="333"/>
      <c r="H46" s="370"/>
    </row>
    <row r="47" spans="1:8" ht="30">
      <c r="A47" s="351">
        <f t="shared" ca="1" si="3"/>
        <v>10</v>
      </c>
      <c r="B47" s="351">
        <f t="shared" ca="1" si="3"/>
        <v>1</v>
      </c>
      <c r="C47" s="351">
        <f t="shared" ca="1" si="3"/>
        <v>2</v>
      </c>
      <c r="D47" s="352">
        <f t="shared" ca="1" si="0"/>
        <v>15</v>
      </c>
      <c r="E47" s="445" t="s">
        <v>795</v>
      </c>
      <c r="F47" s="156"/>
      <c r="G47" s="333"/>
      <c r="H47" s="370"/>
    </row>
    <row r="48" spans="1:8">
      <c r="A48" s="351">
        <f t="shared" ca="1" si="3"/>
        <v>10</v>
      </c>
      <c r="B48" s="351">
        <f t="shared" ca="1" si="3"/>
        <v>1</v>
      </c>
      <c r="C48" s="351">
        <f t="shared" ca="1" si="3"/>
        <v>2</v>
      </c>
      <c r="D48" s="352">
        <f t="shared" ca="1" si="0"/>
        <v>16</v>
      </c>
      <c r="E48" s="445" t="s">
        <v>796</v>
      </c>
      <c r="F48" s="156"/>
      <c r="G48" s="333"/>
      <c r="H48" s="370"/>
    </row>
    <row r="49" spans="1:8">
      <c r="A49" s="351">
        <f t="shared" ca="1" si="3"/>
        <v>10</v>
      </c>
      <c r="B49" s="351">
        <f t="shared" ca="1" si="3"/>
        <v>1</v>
      </c>
      <c r="C49" s="351">
        <f t="shared" ca="1" si="3"/>
        <v>2</v>
      </c>
      <c r="D49" s="352">
        <f t="shared" ca="1" si="0"/>
        <v>17</v>
      </c>
      <c r="E49" s="445" t="s">
        <v>797</v>
      </c>
      <c r="F49" s="156"/>
      <c r="G49" s="333"/>
      <c r="H49" s="370"/>
    </row>
    <row r="50" spans="1:8" ht="30">
      <c r="A50" s="351">
        <f t="shared" ca="1" si="3"/>
        <v>10</v>
      </c>
      <c r="B50" s="351">
        <f t="shared" ca="1" si="3"/>
        <v>1</v>
      </c>
      <c r="C50" s="351">
        <f t="shared" ca="1" si="3"/>
        <v>2</v>
      </c>
      <c r="D50" s="352">
        <f t="shared" ca="1" si="0"/>
        <v>18</v>
      </c>
      <c r="E50" s="445" t="s">
        <v>798</v>
      </c>
      <c r="F50" s="156"/>
      <c r="G50" s="333"/>
      <c r="H50" s="370"/>
    </row>
    <row r="51" spans="1:8" ht="30">
      <c r="A51" s="351">
        <f t="shared" ca="1" si="3"/>
        <v>10</v>
      </c>
      <c r="B51" s="351">
        <f t="shared" ca="1" si="3"/>
        <v>1</v>
      </c>
      <c r="C51" s="351">
        <f t="shared" ca="1" si="3"/>
        <v>2</v>
      </c>
      <c r="D51" s="352">
        <f t="shared" ca="1" si="0"/>
        <v>19</v>
      </c>
      <c r="E51" s="445" t="s">
        <v>799</v>
      </c>
      <c r="F51" s="156"/>
      <c r="G51" s="333"/>
      <c r="H51" s="370"/>
    </row>
    <row r="52" spans="1:8">
      <c r="A52" s="351">
        <f t="shared" ca="1" si="3"/>
        <v>10</v>
      </c>
      <c r="B52" s="351">
        <f t="shared" ca="1" si="3"/>
        <v>1</v>
      </c>
      <c r="C52" s="351">
        <f t="shared" ca="1" si="3"/>
        <v>2</v>
      </c>
      <c r="D52" s="352">
        <f t="shared" ca="1" si="0"/>
        <v>20</v>
      </c>
      <c r="E52" s="445" t="s">
        <v>800</v>
      </c>
      <c r="F52" s="156"/>
      <c r="G52" s="333"/>
      <c r="H52" s="370"/>
    </row>
    <row r="53" spans="1:8">
      <c r="A53" s="351">
        <f t="shared" ca="1" si="3"/>
        <v>10</v>
      </c>
      <c r="B53" s="351">
        <f t="shared" ca="1" si="3"/>
        <v>1</v>
      </c>
      <c r="C53" s="351">
        <f t="shared" ca="1" si="3"/>
        <v>2</v>
      </c>
      <c r="D53" s="352">
        <f t="shared" ca="1" si="0"/>
        <v>21</v>
      </c>
      <c r="E53" s="445" t="s">
        <v>801</v>
      </c>
      <c r="F53" s="156"/>
      <c r="G53" s="333"/>
      <c r="H53" s="370"/>
    </row>
    <row r="54" spans="1:8">
      <c r="A54" s="351">
        <f t="shared" ca="1" si="3"/>
        <v>10</v>
      </c>
      <c r="B54" s="351">
        <f t="shared" ca="1" si="3"/>
        <v>1</v>
      </c>
      <c r="C54" s="351">
        <f t="shared" ca="1" si="3"/>
        <v>2</v>
      </c>
      <c r="D54" s="352">
        <f t="shared" ca="1" si="0"/>
        <v>22</v>
      </c>
      <c r="E54" s="445" t="s">
        <v>802</v>
      </c>
      <c r="F54" s="156"/>
      <c r="G54" s="333"/>
      <c r="H54" s="370"/>
    </row>
    <row r="55" spans="1:8" ht="30">
      <c r="A55" s="351">
        <f t="shared" ca="1" si="3"/>
        <v>10</v>
      </c>
      <c r="B55" s="351">
        <f t="shared" ca="1" si="3"/>
        <v>1</v>
      </c>
      <c r="C55" s="351">
        <f t="shared" ca="1" si="3"/>
        <v>2</v>
      </c>
      <c r="D55" s="352">
        <f t="shared" ca="1" si="0"/>
        <v>23</v>
      </c>
      <c r="E55" s="445" t="s">
        <v>803</v>
      </c>
      <c r="F55" s="156"/>
      <c r="G55" s="333"/>
      <c r="H55" s="370"/>
    </row>
    <row r="56" spans="1:8">
      <c r="A56" s="351">
        <f t="shared" ca="1" si="3"/>
        <v>10</v>
      </c>
      <c r="B56" s="351">
        <f t="shared" ca="1" si="3"/>
        <v>1</v>
      </c>
      <c r="C56" s="351">
        <f t="shared" ca="1" si="3"/>
        <v>2</v>
      </c>
      <c r="D56" s="352">
        <f t="shared" ca="1" si="0"/>
        <v>24</v>
      </c>
      <c r="E56" s="445" t="s">
        <v>804</v>
      </c>
      <c r="F56" s="156"/>
      <c r="G56" s="333"/>
      <c r="H56" s="370"/>
    </row>
    <row r="57" spans="1:8">
      <c r="A57" s="351">
        <f t="shared" ref="A57:C75" ca="1" si="4">INDIRECT("Z(-1)",FALSE)</f>
        <v>10</v>
      </c>
      <c r="B57" s="351">
        <f t="shared" ca="1" si="4"/>
        <v>1</v>
      </c>
      <c r="C57" s="351">
        <f t="shared" ca="1" si="4"/>
        <v>2</v>
      </c>
      <c r="D57" s="352">
        <f t="shared" ca="1" si="0"/>
        <v>25</v>
      </c>
      <c r="E57" s="445" t="s">
        <v>805</v>
      </c>
      <c r="F57" s="156"/>
      <c r="G57" s="333"/>
      <c r="H57" s="370"/>
    </row>
    <row r="58" spans="1:8">
      <c r="A58" s="351">
        <f t="shared" ca="1" si="4"/>
        <v>10</v>
      </c>
      <c r="B58" s="351">
        <f t="shared" ca="1" si="4"/>
        <v>1</v>
      </c>
      <c r="C58" s="351">
        <f t="shared" ca="1" si="4"/>
        <v>2</v>
      </c>
      <c r="D58" s="352">
        <f t="shared" ca="1" si="0"/>
        <v>26</v>
      </c>
      <c r="E58" s="445" t="s">
        <v>806</v>
      </c>
      <c r="F58" s="156"/>
      <c r="G58" s="333"/>
      <c r="H58" s="370"/>
    </row>
    <row r="59" spans="1:8">
      <c r="A59" s="351">
        <f t="shared" ca="1" si="4"/>
        <v>10</v>
      </c>
      <c r="B59" s="351">
        <f t="shared" ca="1" si="4"/>
        <v>1</v>
      </c>
      <c r="C59" s="351">
        <f t="shared" ca="1" si="4"/>
        <v>2</v>
      </c>
      <c r="D59" s="352">
        <f t="shared" ca="1" si="0"/>
        <v>27</v>
      </c>
      <c r="E59" s="445" t="s">
        <v>807</v>
      </c>
      <c r="F59" s="156"/>
      <c r="G59" s="333"/>
      <c r="H59" s="370"/>
    </row>
    <row r="60" spans="1:8" ht="30">
      <c r="A60" s="351">
        <f t="shared" ca="1" si="4"/>
        <v>10</v>
      </c>
      <c r="B60" s="351">
        <f t="shared" ca="1" si="4"/>
        <v>1</v>
      </c>
      <c r="C60" s="351">
        <f t="shared" ca="1" si="4"/>
        <v>2</v>
      </c>
      <c r="D60" s="352">
        <f t="shared" ca="1" si="0"/>
        <v>28</v>
      </c>
      <c r="E60" s="445" t="s">
        <v>808</v>
      </c>
      <c r="F60" s="156"/>
      <c r="G60" s="333"/>
      <c r="H60" s="370"/>
    </row>
    <row r="61" spans="1:8" ht="30">
      <c r="A61" s="351">
        <f t="shared" ca="1" si="4"/>
        <v>10</v>
      </c>
      <c r="B61" s="351">
        <f t="shared" ca="1" si="4"/>
        <v>1</v>
      </c>
      <c r="C61" s="351">
        <f t="shared" ca="1" si="4"/>
        <v>2</v>
      </c>
      <c r="D61" s="352">
        <f t="shared" ca="1" si="0"/>
        <v>29</v>
      </c>
      <c r="E61" s="445" t="s">
        <v>809</v>
      </c>
      <c r="F61" s="156"/>
      <c r="G61" s="333"/>
      <c r="H61" s="370"/>
    </row>
    <row r="62" spans="1:8">
      <c r="A62" s="351">
        <f t="shared" ca="1" si="4"/>
        <v>10</v>
      </c>
      <c r="B62" s="351">
        <f t="shared" ca="1" si="4"/>
        <v>1</v>
      </c>
      <c r="C62" s="351">
        <f t="shared" ca="1" si="4"/>
        <v>2</v>
      </c>
      <c r="D62" s="352">
        <f t="shared" ca="1" si="0"/>
        <v>30</v>
      </c>
      <c r="E62" s="445" t="s">
        <v>810</v>
      </c>
      <c r="F62" s="156"/>
      <c r="G62" s="333"/>
      <c r="H62" s="370"/>
    </row>
    <row r="63" spans="1:8">
      <c r="A63" s="351">
        <f t="shared" ca="1" si="4"/>
        <v>10</v>
      </c>
      <c r="B63" s="351">
        <f t="shared" ca="1" si="4"/>
        <v>1</v>
      </c>
      <c r="C63" s="351">
        <f t="shared" ca="1" si="4"/>
        <v>2</v>
      </c>
      <c r="D63" s="352">
        <f t="shared" ca="1" si="0"/>
        <v>31</v>
      </c>
      <c r="E63" s="445" t="s">
        <v>811</v>
      </c>
      <c r="F63" s="156"/>
      <c r="G63" s="333"/>
      <c r="H63" s="370"/>
    </row>
    <row r="64" spans="1:8">
      <c r="A64" s="351">
        <f t="shared" ca="1" si="4"/>
        <v>10</v>
      </c>
      <c r="B64" s="351">
        <f t="shared" ca="1" si="4"/>
        <v>1</v>
      </c>
      <c r="C64" s="351">
        <f t="shared" ca="1" si="4"/>
        <v>2</v>
      </c>
      <c r="D64" s="352">
        <f t="shared" ca="1" si="0"/>
        <v>32</v>
      </c>
      <c r="E64" s="445" t="s">
        <v>812</v>
      </c>
      <c r="F64" s="156"/>
      <c r="G64" s="333"/>
      <c r="H64" s="370"/>
    </row>
    <row r="65" spans="1:8">
      <c r="A65" s="351">
        <f t="shared" ca="1" si="4"/>
        <v>10</v>
      </c>
      <c r="B65" s="351">
        <f t="shared" ca="1" si="4"/>
        <v>1</v>
      </c>
      <c r="C65" s="351">
        <f t="shared" ca="1" si="4"/>
        <v>2</v>
      </c>
      <c r="D65" s="352">
        <f t="shared" ca="1" si="0"/>
        <v>33</v>
      </c>
      <c r="E65" s="445" t="s">
        <v>813</v>
      </c>
      <c r="F65" s="156"/>
      <c r="G65" s="333"/>
      <c r="H65" s="370"/>
    </row>
    <row r="66" spans="1:8" ht="30">
      <c r="A66" s="351">
        <f t="shared" ca="1" si="4"/>
        <v>10</v>
      </c>
      <c r="B66" s="351">
        <f t="shared" ca="1" si="4"/>
        <v>1</v>
      </c>
      <c r="C66" s="351">
        <f t="shared" ca="1" si="4"/>
        <v>2</v>
      </c>
      <c r="D66" s="352">
        <f t="shared" ca="1" si="0"/>
        <v>34</v>
      </c>
      <c r="E66" s="445" t="s">
        <v>814</v>
      </c>
      <c r="F66" s="156"/>
      <c r="G66" s="333"/>
      <c r="H66" s="370"/>
    </row>
    <row r="67" spans="1:8" s="346" customFormat="1">
      <c r="A67" s="351">
        <f t="shared" ca="1" si="4"/>
        <v>10</v>
      </c>
      <c r="B67" s="351">
        <f t="shared" ca="1" si="4"/>
        <v>1</v>
      </c>
      <c r="C67" s="351">
        <f t="shared" ca="1" si="4"/>
        <v>2</v>
      </c>
      <c r="D67" s="352">
        <f t="shared" ca="1" si="0"/>
        <v>35</v>
      </c>
      <c r="E67" s="445" t="s">
        <v>815</v>
      </c>
      <c r="F67" s="156"/>
      <c r="G67" s="333"/>
      <c r="H67" s="370"/>
    </row>
    <row r="68" spans="1:8" s="346" customFormat="1">
      <c r="A68" s="349">
        <f t="shared" ca="1" si="4"/>
        <v>10</v>
      </c>
      <c r="B68" s="349">
        <f t="shared" ca="1" si="4"/>
        <v>1</v>
      </c>
      <c r="C68" s="349">
        <v>3</v>
      </c>
      <c r="D68" s="350">
        <f t="shared" ca="1" si="0"/>
        <v>0</v>
      </c>
      <c r="E68" s="444" t="s">
        <v>816</v>
      </c>
      <c r="F68" s="154"/>
      <c r="G68" s="482"/>
      <c r="H68" s="484"/>
    </row>
    <row r="69" spans="1:8" s="346" customFormat="1">
      <c r="A69" s="351">
        <f t="shared" ca="1" si="4"/>
        <v>10</v>
      </c>
      <c r="B69" s="351">
        <f t="shared" ca="1" si="4"/>
        <v>1</v>
      </c>
      <c r="C69" s="351">
        <f t="shared" ca="1" si="4"/>
        <v>3</v>
      </c>
      <c r="D69" s="352">
        <f t="shared" ca="1" si="0"/>
        <v>1</v>
      </c>
      <c r="E69" s="445" t="s">
        <v>817</v>
      </c>
      <c r="F69" s="156"/>
      <c r="G69" s="333"/>
      <c r="H69" s="370"/>
    </row>
    <row r="70" spans="1:8">
      <c r="A70" s="351">
        <f t="shared" ca="1" si="4"/>
        <v>10</v>
      </c>
      <c r="B70" s="351">
        <f t="shared" ca="1" si="4"/>
        <v>1</v>
      </c>
      <c r="C70" s="351">
        <f t="shared" ca="1" si="4"/>
        <v>3</v>
      </c>
      <c r="D70" s="352">
        <f t="shared" ca="1" si="0"/>
        <v>2</v>
      </c>
      <c r="E70" s="445" t="s">
        <v>818</v>
      </c>
      <c r="F70" s="156"/>
      <c r="G70" s="333"/>
      <c r="H70" s="370"/>
    </row>
    <row r="71" spans="1:8" ht="30">
      <c r="A71" s="351">
        <f t="shared" ca="1" si="4"/>
        <v>10</v>
      </c>
      <c r="B71" s="351">
        <f t="shared" ca="1" si="4"/>
        <v>1</v>
      </c>
      <c r="C71" s="351">
        <f t="shared" ca="1" si="4"/>
        <v>3</v>
      </c>
      <c r="D71" s="352">
        <f t="shared" ca="1" si="0"/>
        <v>3</v>
      </c>
      <c r="E71" s="445" t="s">
        <v>819</v>
      </c>
      <c r="F71" s="156"/>
      <c r="G71" s="333"/>
      <c r="H71" s="370"/>
    </row>
    <row r="72" spans="1:8" ht="30">
      <c r="A72" s="351">
        <f t="shared" ca="1" si="4"/>
        <v>10</v>
      </c>
      <c r="B72" s="351">
        <f t="shared" ca="1" si="4"/>
        <v>1</v>
      </c>
      <c r="C72" s="351">
        <f t="shared" ca="1" si="4"/>
        <v>3</v>
      </c>
      <c r="D72" s="352">
        <f t="shared" ca="1" si="0"/>
        <v>4</v>
      </c>
      <c r="E72" s="445" t="s">
        <v>820</v>
      </c>
      <c r="F72" s="156"/>
      <c r="G72" s="333"/>
      <c r="H72" s="370"/>
    </row>
    <row r="73" spans="1:8">
      <c r="A73" s="351">
        <f t="shared" ca="1" si="4"/>
        <v>10</v>
      </c>
      <c r="B73" s="351">
        <f t="shared" ca="1" si="4"/>
        <v>1</v>
      </c>
      <c r="C73" s="351">
        <f t="shared" ca="1" si="4"/>
        <v>3</v>
      </c>
      <c r="D73" s="352">
        <f t="shared" ca="1" si="0"/>
        <v>5</v>
      </c>
      <c r="E73" s="445" t="s">
        <v>821</v>
      </c>
      <c r="F73" s="156"/>
      <c r="G73" s="333"/>
      <c r="H73" s="370"/>
    </row>
    <row r="74" spans="1:8">
      <c r="A74" s="351">
        <f t="shared" ca="1" si="4"/>
        <v>10</v>
      </c>
      <c r="B74" s="351">
        <f t="shared" ca="1" si="4"/>
        <v>1</v>
      </c>
      <c r="C74" s="351">
        <f t="shared" ca="1" si="4"/>
        <v>3</v>
      </c>
      <c r="D74" s="352">
        <f t="shared" ca="1" si="0"/>
        <v>6</v>
      </c>
      <c r="E74" s="445" t="s">
        <v>822</v>
      </c>
      <c r="F74" s="156"/>
      <c r="G74" s="333"/>
      <c r="H74" s="370"/>
    </row>
    <row r="75" spans="1:8">
      <c r="A75" s="351">
        <f t="shared" ca="1" si="4"/>
        <v>10</v>
      </c>
      <c r="B75" s="351">
        <f t="shared" ca="1" si="4"/>
        <v>1</v>
      </c>
      <c r="C75" s="351">
        <f t="shared" ca="1" si="4"/>
        <v>3</v>
      </c>
      <c r="D75" s="352">
        <f t="shared" ca="1" si="0"/>
        <v>7</v>
      </c>
      <c r="E75" s="445" t="s">
        <v>823</v>
      </c>
      <c r="F75" s="156"/>
      <c r="G75" s="333"/>
      <c r="H75" s="370"/>
    </row>
    <row r="76" spans="1:8">
      <c r="A76" s="351">
        <f t="shared" ref="A76:C95" ca="1" si="5">INDIRECT("Z(-1)",FALSE)</f>
        <v>10</v>
      </c>
      <c r="B76" s="351">
        <f t="shared" ca="1" si="5"/>
        <v>1</v>
      </c>
      <c r="C76" s="351">
        <f t="shared" ca="1" si="5"/>
        <v>3</v>
      </c>
      <c r="D76" s="352">
        <f t="shared" ca="1" si="0"/>
        <v>8</v>
      </c>
      <c r="E76" s="445" t="s">
        <v>824</v>
      </c>
      <c r="F76" s="156"/>
      <c r="G76" s="333"/>
      <c r="H76" s="370"/>
    </row>
    <row r="77" spans="1:8" s="346" customFormat="1" ht="30">
      <c r="A77" s="351">
        <f t="shared" ca="1" si="5"/>
        <v>10</v>
      </c>
      <c r="B77" s="351">
        <f t="shared" ca="1" si="5"/>
        <v>1</v>
      </c>
      <c r="C77" s="351">
        <f t="shared" ca="1" si="5"/>
        <v>3</v>
      </c>
      <c r="D77" s="352">
        <f t="shared" ref="D77:D321" ca="1" si="6">IF(INDIRECT("S(-1)",FALSE)&lt;&gt;INDIRECT("Z(-1)S(-1)",FALSE),0,INDIRECT("Z(-1)",FALSE)+1)</f>
        <v>9</v>
      </c>
      <c r="E77" s="445" t="s">
        <v>825</v>
      </c>
      <c r="F77" s="156"/>
      <c r="G77" s="333"/>
      <c r="H77" s="370"/>
    </row>
    <row r="78" spans="1:8" s="346" customFormat="1">
      <c r="A78" s="351">
        <f t="shared" ca="1" si="5"/>
        <v>10</v>
      </c>
      <c r="B78" s="351">
        <f t="shared" ca="1" si="5"/>
        <v>1</v>
      </c>
      <c r="C78" s="351">
        <f t="shared" ca="1" si="5"/>
        <v>3</v>
      </c>
      <c r="D78" s="352">
        <f t="shared" ca="1" si="6"/>
        <v>10</v>
      </c>
      <c r="E78" s="445" t="s">
        <v>826</v>
      </c>
      <c r="F78" s="156"/>
      <c r="G78" s="333"/>
      <c r="H78" s="370"/>
    </row>
    <row r="79" spans="1:8" s="346" customFormat="1">
      <c r="A79" s="351">
        <f t="shared" ca="1" si="5"/>
        <v>10</v>
      </c>
      <c r="B79" s="351">
        <f t="shared" ca="1" si="5"/>
        <v>1</v>
      </c>
      <c r="C79" s="351">
        <f t="shared" ca="1" si="5"/>
        <v>3</v>
      </c>
      <c r="D79" s="352">
        <f t="shared" ca="1" si="6"/>
        <v>11</v>
      </c>
      <c r="E79" s="445" t="s">
        <v>827</v>
      </c>
      <c r="F79" s="156"/>
      <c r="G79" s="333"/>
      <c r="H79" s="370"/>
    </row>
    <row r="80" spans="1:8">
      <c r="A80" s="351">
        <f t="shared" ca="1" si="5"/>
        <v>10</v>
      </c>
      <c r="B80" s="351">
        <f t="shared" ca="1" si="5"/>
        <v>1</v>
      </c>
      <c r="C80" s="351">
        <f t="shared" ca="1" si="5"/>
        <v>3</v>
      </c>
      <c r="D80" s="352">
        <f t="shared" ca="1" si="6"/>
        <v>12</v>
      </c>
      <c r="E80" s="445" t="s">
        <v>828</v>
      </c>
      <c r="F80" s="156"/>
      <c r="G80" s="333"/>
      <c r="H80" s="370"/>
    </row>
    <row r="81" spans="1:8" s="346" customFormat="1">
      <c r="A81" s="351">
        <f t="shared" ca="1" si="5"/>
        <v>10</v>
      </c>
      <c r="B81" s="351">
        <f t="shared" ca="1" si="5"/>
        <v>1</v>
      </c>
      <c r="C81" s="351">
        <f t="shared" ca="1" si="5"/>
        <v>3</v>
      </c>
      <c r="D81" s="352">
        <f t="shared" ca="1" si="6"/>
        <v>13</v>
      </c>
      <c r="E81" s="445" t="s">
        <v>829</v>
      </c>
      <c r="F81" s="156"/>
      <c r="G81" s="333"/>
      <c r="H81" s="370"/>
    </row>
    <row r="82" spans="1:8" s="346" customFormat="1">
      <c r="A82" s="351">
        <f t="shared" ca="1" si="5"/>
        <v>10</v>
      </c>
      <c r="B82" s="351">
        <f t="shared" ca="1" si="5"/>
        <v>1</v>
      </c>
      <c r="C82" s="351">
        <f t="shared" ca="1" si="5"/>
        <v>3</v>
      </c>
      <c r="D82" s="352">
        <f t="shared" ca="1" si="6"/>
        <v>14</v>
      </c>
      <c r="E82" s="445" t="s">
        <v>830</v>
      </c>
      <c r="F82" s="156"/>
      <c r="G82" s="333"/>
      <c r="H82" s="370"/>
    </row>
    <row r="83" spans="1:8" s="346" customFormat="1">
      <c r="A83" s="351">
        <f t="shared" ca="1" si="5"/>
        <v>10</v>
      </c>
      <c r="B83" s="351">
        <f t="shared" ca="1" si="5"/>
        <v>1</v>
      </c>
      <c r="C83" s="351">
        <f t="shared" ca="1" si="5"/>
        <v>3</v>
      </c>
      <c r="D83" s="352">
        <f t="shared" ca="1" si="6"/>
        <v>15</v>
      </c>
      <c r="E83" s="445" t="s">
        <v>831</v>
      </c>
      <c r="F83" s="156"/>
      <c r="G83" s="333"/>
      <c r="H83" s="370"/>
    </row>
    <row r="84" spans="1:8" hidden="1">
      <c r="A84" s="353">
        <f t="shared" ca="1" si="5"/>
        <v>10</v>
      </c>
      <c r="B84" s="353">
        <f t="shared" ca="1" si="5"/>
        <v>1</v>
      </c>
      <c r="C84" s="351">
        <f t="shared" ca="1" si="5"/>
        <v>3</v>
      </c>
      <c r="D84" s="354">
        <f t="shared" ca="1" si="6"/>
        <v>16</v>
      </c>
      <c r="E84" s="445"/>
      <c r="F84" s="157"/>
      <c r="G84" s="333"/>
      <c r="H84" s="370"/>
    </row>
    <row r="85" spans="1:8" hidden="1">
      <c r="A85" s="353">
        <f t="shared" ca="1" si="5"/>
        <v>10</v>
      </c>
      <c r="B85" s="353">
        <f t="shared" ca="1" si="5"/>
        <v>1</v>
      </c>
      <c r="C85" s="351">
        <f t="shared" ca="1" si="5"/>
        <v>3</v>
      </c>
      <c r="D85" s="354">
        <f t="shared" ca="1" si="6"/>
        <v>17</v>
      </c>
      <c r="E85" s="445"/>
      <c r="F85" s="157"/>
      <c r="G85" s="333"/>
      <c r="H85" s="370"/>
    </row>
    <row r="86" spans="1:8" hidden="1">
      <c r="A86" s="353">
        <f t="shared" ca="1" si="5"/>
        <v>10</v>
      </c>
      <c r="B86" s="353">
        <f t="shared" ca="1" si="5"/>
        <v>1</v>
      </c>
      <c r="C86" s="351">
        <f t="shared" ca="1" si="5"/>
        <v>3</v>
      </c>
      <c r="D86" s="354">
        <f t="shared" ca="1" si="6"/>
        <v>18</v>
      </c>
      <c r="E86" s="445"/>
      <c r="F86" s="157"/>
      <c r="G86" s="333"/>
      <c r="H86" s="370"/>
    </row>
    <row r="87" spans="1:8" hidden="1">
      <c r="A87" s="353">
        <f t="shared" ca="1" si="5"/>
        <v>10</v>
      </c>
      <c r="B87" s="353">
        <f t="shared" ca="1" si="5"/>
        <v>1</v>
      </c>
      <c r="C87" s="351">
        <f t="shared" ca="1" si="5"/>
        <v>3</v>
      </c>
      <c r="D87" s="354">
        <f t="shared" ca="1" si="6"/>
        <v>19</v>
      </c>
      <c r="E87" s="445"/>
      <c r="F87" s="157"/>
      <c r="G87" s="333"/>
      <c r="H87" s="370"/>
    </row>
    <row r="88" spans="1:8" hidden="1">
      <c r="A88" s="353">
        <f t="shared" ca="1" si="5"/>
        <v>10</v>
      </c>
      <c r="B88" s="353">
        <f t="shared" ca="1" si="5"/>
        <v>1</v>
      </c>
      <c r="C88" s="351">
        <f t="shared" ca="1" si="5"/>
        <v>3</v>
      </c>
      <c r="D88" s="354">
        <f t="shared" ca="1" si="6"/>
        <v>20</v>
      </c>
      <c r="E88" s="445"/>
      <c r="F88" s="157"/>
      <c r="G88" s="333"/>
      <c r="H88" s="370"/>
    </row>
    <row r="89" spans="1:8" hidden="1">
      <c r="A89" s="351">
        <f t="shared" ca="1" si="5"/>
        <v>10</v>
      </c>
      <c r="B89" s="351">
        <f t="shared" ca="1" si="5"/>
        <v>1</v>
      </c>
      <c r="C89" s="351">
        <f t="shared" ca="1" si="5"/>
        <v>3</v>
      </c>
      <c r="D89" s="352">
        <f t="shared" ca="1" si="6"/>
        <v>21</v>
      </c>
      <c r="E89" s="445"/>
      <c r="F89" s="157"/>
      <c r="G89" s="333"/>
      <c r="H89" s="370"/>
    </row>
    <row r="90" spans="1:8" hidden="1">
      <c r="A90" s="353">
        <f t="shared" ca="1" si="5"/>
        <v>10</v>
      </c>
      <c r="B90" s="353">
        <f t="shared" ca="1" si="5"/>
        <v>1</v>
      </c>
      <c r="C90" s="351">
        <f t="shared" ca="1" si="5"/>
        <v>3</v>
      </c>
      <c r="D90" s="354">
        <f t="shared" ca="1" si="6"/>
        <v>22</v>
      </c>
      <c r="E90" s="445"/>
      <c r="F90" s="347"/>
      <c r="G90" s="348"/>
      <c r="H90" s="371"/>
    </row>
    <row r="91" spans="1:8" hidden="1">
      <c r="A91" s="353">
        <f t="shared" ca="1" si="5"/>
        <v>10</v>
      </c>
      <c r="B91" s="353">
        <f t="shared" ca="1" si="5"/>
        <v>1</v>
      </c>
      <c r="C91" s="351">
        <f t="shared" ca="1" si="5"/>
        <v>3</v>
      </c>
      <c r="D91" s="354">
        <f t="shared" ca="1" si="6"/>
        <v>23</v>
      </c>
      <c r="E91" s="445"/>
      <c r="F91" s="347"/>
      <c r="G91" s="348"/>
      <c r="H91" s="371"/>
    </row>
    <row r="92" spans="1:8" hidden="1">
      <c r="A92" s="353">
        <f t="shared" ca="1" si="5"/>
        <v>10</v>
      </c>
      <c r="B92" s="353">
        <f t="shared" ca="1" si="5"/>
        <v>1</v>
      </c>
      <c r="C92" s="351">
        <f t="shared" ca="1" si="5"/>
        <v>3</v>
      </c>
      <c r="D92" s="354">
        <f t="shared" ca="1" si="6"/>
        <v>24</v>
      </c>
      <c r="E92" s="445"/>
      <c r="F92" s="347"/>
      <c r="G92" s="348"/>
      <c r="H92" s="371"/>
    </row>
    <row r="93" spans="1:8" hidden="1">
      <c r="A93" s="353">
        <f t="shared" ca="1" si="5"/>
        <v>10</v>
      </c>
      <c r="B93" s="353">
        <f t="shared" ca="1" si="5"/>
        <v>1</v>
      </c>
      <c r="C93" s="351">
        <f t="shared" ca="1" si="5"/>
        <v>3</v>
      </c>
      <c r="D93" s="354">
        <f t="shared" ca="1" si="6"/>
        <v>25</v>
      </c>
      <c r="E93" s="445"/>
      <c r="F93" s="347"/>
      <c r="G93" s="348"/>
      <c r="H93" s="371"/>
    </row>
    <row r="94" spans="1:8" hidden="1">
      <c r="A94" s="353">
        <f t="shared" ca="1" si="5"/>
        <v>10</v>
      </c>
      <c r="B94" s="353">
        <f t="shared" ca="1" si="5"/>
        <v>1</v>
      </c>
      <c r="C94" s="351">
        <f t="shared" ca="1" si="5"/>
        <v>3</v>
      </c>
      <c r="D94" s="354">
        <f t="shared" ca="1" si="6"/>
        <v>26</v>
      </c>
      <c r="E94" s="445"/>
      <c r="F94" s="347"/>
      <c r="G94" s="348"/>
      <c r="H94" s="371"/>
    </row>
    <row r="95" spans="1:8" hidden="1">
      <c r="A95" s="353">
        <f t="shared" ca="1" si="5"/>
        <v>10</v>
      </c>
      <c r="B95" s="353">
        <f t="shared" ca="1" si="5"/>
        <v>1</v>
      </c>
      <c r="C95" s="351">
        <f t="shared" ca="1" si="5"/>
        <v>3</v>
      </c>
      <c r="D95" s="354">
        <f t="shared" ca="1" si="6"/>
        <v>27</v>
      </c>
      <c r="E95" s="445"/>
      <c r="F95" s="347"/>
      <c r="G95" s="348"/>
      <c r="H95" s="371"/>
    </row>
    <row r="96" spans="1:8" hidden="1">
      <c r="A96" s="353">
        <f t="shared" ref="A96:C111" ca="1" si="7">INDIRECT("Z(-1)",FALSE)</f>
        <v>10</v>
      </c>
      <c r="B96" s="353">
        <f t="shared" ca="1" si="7"/>
        <v>1</v>
      </c>
      <c r="C96" s="351">
        <f t="shared" ca="1" si="7"/>
        <v>3</v>
      </c>
      <c r="D96" s="354">
        <f t="shared" ca="1" si="6"/>
        <v>28</v>
      </c>
      <c r="E96" s="445"/>
      <c r="F96" s="347"/>
      <c r="G96" s="348"/>
      <c r="H96" s="371"/>
    </row>
    <row r="97" spans="1:8" s="346" customFormat="1" hidden="1">
      <c r="A97" s="353">
        <f t="shared" ca="1" si="7"/>
        <v>10</v>
      </c>
      <c r="B97" s="353">
        <f t="shared" ca="1" si="7"/>
        <v>1</v>
      </c>
      <c r="C97" s="351">
        <f t="shared" ca="1" si="7"/>
        <v>3</v>
      </c>
      <c r="D97" s="354">
        <f t="shared" ca="1" si="6"/>
        <v>29</v>
      </c>
      <c r="E97" s="446"/>
      <c r="F97" s="347"/>
      <c r="G97" s="348"/>
      <c r="H97" s="371"/>
    </row>
    <row r="98" spans="1:8" s="346" customFormat="1" hidden="1">
      <c r="A98" s="353">
        <f t="shared" ca="1" si="7"/>
        <v>10</v>
      </c>
      <c r="B98" s="353">
        <f t="shared" ca="1" si="7"/>
        <v>1</v>
      </c>
      <c r="C98" s="351">
        <f t="shared" ca="1" si="7"/>
        <v>3</v>
      </c>
      <c r="D98" s="354">
        <f t="shared" ca="1" si="6"/>
        <v>30</v>
      </c>
      <c r="E98" s="446"/>
      <c r="F98" s="347"/>
      <c r="G98" s="348"/>
      <c r="H98" s="371"/>
    </row>
    <row r="99" spans="1:8" s="346" customFormat="1" hidden="1">
      <c r="A99" s="353">
        <f t="shared" ca="1" si="7"/>
        <v>10</v>
      </c>
      <c r="B99" s="353">
        <f t="shared" ca="1" si="7"/>
        <v>1</v>
      </c>
      <c r="C99" s="351">
        <f t="shared" ca="1" si="7"/>
        <v>3</v>
      </c>
      <c r="D99" s="354">
        <f t="shared" ca="1" si="6"/>
        <v>31</v>
      </c>
      <c r="E99" s="446"/>
      <c r="F99" s="347"/>
      <c r="G99" s="348"/>
      <c r="H99" s="371"/>
    </row>
    <row r="100" spans="1:8" hidden="1">
      <c r="A100" s="353">
        <f t="shared" ca="1" si="7"/>
        <v>10</v>
      </c>
      <c r="B100" s="353">
        <f t="shared" ca="1" si="7"/>
        <v>1</v>
      </c>
      <c r="C100" s="351">
        <f t="shared" ca="1" si="7"/>
        <v>3</v>
      </c>
      <c r="D100" s="354">
        <f t="shared" ca="1" si="6"/>
        <v>32</v>
      </c>
      <c r="E100" s="445"/>
      <c r="F100" s="347"/>
      <c r="G100" s="348"/>
      <c r="H100" s="371"/>
    </row>
    <row r="101" spans="1:8" hidden="1">
      <c r="A101" s="353">
        <f t="shared" ca="1" si="7"/>
        <v>10</v>
      </c>
      <c r="B101" s="353">
        <f t="shared" ca="1" si="7"/>
        <v>1</v>
      </c>
      <c r="C101" s="351">
        <f t="shared" ca="1" si="7"/>
        <v>3</v>
      </c>
      <c r="D101" s="354">
        <f t="shared" ca="1" si="6"/>
        <v>33</v>
      </c>
      <c r="E101" s="445"/>
      <c r="F101" s="347"/>
      <c r="G101" s="348"/>
      <c r="H101" s="371"/>
    </row>
    <row r="102" spans="1:8" hidden="1">
      <c r="A102" s="353">
        <f t="shared" ca="1" si="7"/>
        <v>10</v>
      </c>
      <c r="B102" s="353">
        <f t="shared" ca="1" si="7"/>
        <v>1</v>
      </c>
      <c r="C102" s="351">
        <f t="shared" ca="1" si="7"/>
        <v>3</v>
      </c>
      <c r="D102" s="354">
        <f t="shared" ca="1" si="6"/>
        <v>34</v>
      </c>
      <c r="E102" s="445"/>
      <c r="F102" s="347"/>
      <c r="G102" s="348"/>
      <c r="H102" s="371"/>
    </row>
    <row r="103" spans="1:8" hidden="1">
      <c r="A103" s="353">
        <f t="shared" ca="1" si="7"/>
        <v>10</v>
      </c>
      <c r="B103" s="353">
        <f t="shared" ca="1" si="7"/>
        <v>1</v>
      </c>
      <c r="C103" s="351">
        <f t="shared" ca="1" si="7"/>
        <v>3</v>
      </c>
      <c r="D103" s="354">
        <f t="shared" ca="1" si="6"/>
        <v>35</v>
      </c>
      <c r="E103" s="445"/>
      <c r="F103" s="347"/>
      <c r="G103" s="348"/>
      <c r="H103" s="371"/>
    </row>
    <row r="104" spans="1:8" hidden="1">
      <c r="A104" s="353">
        <f t="shared" ca="1" si="7"/>
        <v>10</v>
      </c>
      <c r="B104" s="353">
        <f t="shared" ca="1" si="7"/>
        <v>1</v>
      </c>
      <c r="C104" s="351">
        <f t="shared" ca="1" si="7"/>
        <v>3</v>
      </c>
      <c r="D104" s="354">
        <f t="shared" ca="1" si="6"/>
        <v>36</v>
      </c>
      <c r="E104" s="445"/>
      <c r="F104" s="347"/>
      <c r="G104" s="348"/>
      <c r="H104" s="371"/>
    </row>
    <row r="105" spans="1:8" hidden="1">
      <c r="A105" s="353">
        <f t="shared" ca="1" si="7"/>
        <v>10</v>
      </c>
      <c r="B105" s="353">
        <f t="shared" ca="1" si="7"/>
        <v>1</v>
      </c>
      <c r="C105" s="351">
        <f t="shared" ca="1" si="7"/>
        <v>3</v>
      </c>
      <c r="D105" s="354">
        <f t="shared" ca="1" si="6"/>
        <v>37</v>
      </c>
      <c r="E105" s="445"/>
      <c r="F105" s="347"/>
      <c r="G105" s="348"/>
      <c r="H105" s="371"/>
    </row>
    <row r="106" spans="1:8" hidden="1">
      <c r="A106" s="353">
        <f t="shared" ca="1" si="7"/>
        <v>10</v>
      </c>
      <c r="B106" s="353">
        <f t="shared" ca="1" si="7"/>
        <v>1</v>
      </c>
      <c r="C106" s="351">
        <f t="shared" ca="1" si="7"/>
        <v>3</v>
      </c>
      <c r="D106" s="354">
        <f t="shared" ca="1" si="6"/>
        <v>38</v>
      </c>
      <c r="E106" s="445"/>
      <c r="F106" s="347"/>
      <c r="G106" s="348"/>
      <c r="H106" s="371"/>
    </row>
    <row r="107" spans="1:8" s="346" customFormat="1" hidden="1">
      <c r="A107" s="353">
        <f t="shared" ca="1" si="7"/>
        <v>10</v>
      </c>
      <c r="B107" s="353">
        <f t="shared" ca="1" si="7"/>
        <v>1</v>
      </c>
      <c r="C107" s="351">
        <f t="shared" ca="1" si="7"/>
        <v>3</v>
      </c>
      <c r="D107" s="354">
        <f t="shared" ca="1" si="6"/>
        <v>39</v>
      </c>
      <c r="E107" s="446"/>
      <c r="F107" s="347"/>
      <c r="G107" s="348"/>
      <c r="H107" s="371"/>
    </row>
    <row r="108" spans="1:8" s="346" customFormat="1" hidden="1">
      <c r="A108" s="353">
        <f t="shared" ca="1" si="7"/>
        <v>10</v>
      </c>
      <c r="B108" s="353">
        <f t="shared" ca="1" si="7"/>
        <v>1</v>
      </c>
      <c r="C108" s="351">
        <f t="shared" ca="1" si="7"/>
        <v>3</v>
      </c>
      <c r="D108" s="354">
        <f t="shared" ca="1" si="6"/>
        <v>40</v>
      </c>
      <c r="E108" s="446"/>
      <c r="F108" s="347"/>
      <c r="G108" s="348"/>
      <c r="H108" s="371"/>
    </row>
    <row r="109" spans="1:8" s="346" customFormat="1" hidden="1">
      <c r="A109" s="353">
        <f t="shared" ca="1" si="7"/>
        <v>10</v>
      </c>
      <c r="B109" s="353">
        <f t="shared" ca="1" si="7"/>
        <v>1</v>
      </c>
      <c r="C109" s="351">
        <f t="shared" ca="1" si="7"/>
        <v>3</v>
      </c>
      <c r="D109" s="354">
        <f t="shared" ca="1" si="6"/>
        <v>41</v>
      </c>
      <c r="E109" s="446"/>
      <c r="F109" s="347"/>
      <c r="G109" s="348"/>
      <c r="H109" s="371"/>
    </row>
    <row r="110" spans="1:8" hidden="1">
      <c r="A110" s="353">
        <f t="shared" ca="1" si="7"/>
        <v>10</v>
      </c>
      <c r="B110" s="353">
        <f t="shared" ca="1" si="7"/>
        <v>1</v>
      </c>
      <c r="C110" s="351">
        <f t="shared" ca="1" si="7"/>
        <v>3</v>
      </c>
      <c r="D110" s="354">
        <f t="shared" ca="1" si="6"/>
        <v>42</v>
      </c>
      <c r="E110" s="445"/>
      <c r="F110" s="347"/>
      <c r="G110" s="348"/>
      <c r="H110" s="371"/>
    </row>
    <row r="111" spans="1:8" hidden="1">
      <c r="A111" s="353">
        <f t="shared" ca="1" si="7"/>
        <v>10</v>
      </c>
      <c r="B111" s="353">
        <f t="shared" ca="1" si="7"/>
        <v>1</v>
      </c>
      <c r="C111" s="351">
        <f t="shared" ca="1" si="7"/>
        <v>3</v>
      </c>
      <c r="D111" s="354">
        <f t="shared" ca="1" si="6"/>
        <v>43</v>
      </c>
      <c r="E111" s="445"/>
      <c r="F111" s="347"/>
      <c r="G111" s="348"/>
      <c r="H111" s="371"/>
    </row>
    <row r="112" spans="1:8" hidden="1">
      <c r="A112" s="353">
        <f t="shared" ref="A112:C127" ca="1" si="8">INDIRECT("Z(-1)",FALSE)</f>
        <v>10</v>
      </c>
      <c r="B112" s="353">
        <f t="shared" ca="1" si="8"/>
        <v>1</v>
      </c>
      <c r="C112" s="351">
        <f t="shared" ca="1" si="8"/>
        <v>3</v>
      </c>
      <c r="D112" s="354">
        <f t="shared" ca="1" si="6"/>
        <v>44</v>
      </c>
      <c r="E112" s="445"/>
      <c r="F112" s="347"/>
      <c r="G112" s="348"/>
      <c r="H112" s="371"/>
    </row>
    <row r="113" spans="1:8" hidden="1">
      <c r="A113" s="353">
        <f t="shared" ca="1" si="8"/>
        <v>10</v>
      </c>
      <c r="B113" s="353">
        <f t="shared" ca="1" si="8"/>
        <v>1</v>
      </c>
      <c r="C113" s="351">
        <f t="shared" ca="1" si="8"/>
        <v>3</v>
      </c>
      <c r="D113" s="354">
        <f t="shared" ca="1" si="6"/>
        <v>45</v>
      </c>
      <c r="E113" s="445"/>
      <c r="F113" s="347"/>
      <c r="G113" s="348"/>
      <c r="H113" s="371"/>
    </row>
    <row r="114" spans="1:8" hidden="1">
      <c r="A114" s="353">
        <f t="shared" ca="1" si="8"/>
        <v>10</v>
      </c>
      <c r="B114" s="353">
        <f t="shared" ca="1" si="8"/>
        <v>1</v>
      </c>
      <c r="C114" s="351">
        <f t="shared" ca="1" si="8"/>
        <v>3</v>
      </c>
      <c r="D114" s="354">
        <f t="shared" ca="1" si="6"/>
        <v>46</v>
      </c>
      <c r="E114" s="445"/>
      <c r="F114" s="347"/>
      <c r="G114" s="348"/>
      <c r="H114" s="371"/>
    </row>
    <row r="115" spans="1:8" hidden="1">
      <c r="A115" s="353">
        <f t="shared" ca="1" si="8"/>
        <v>10</v>
      </c>
      <c r="B115" s="353">
        <f t="shared" ca="1" si="8"/>
        <v>1</v>
      </c>
      <c r="C115" s="351">
        <f t="shared" ca="1" si="8"/>
        <v>3</v>
      </c>
      <c r="D115" s="354">
        <f t="shared" ca="1" si="6"/>
        <v>47</v>
      </c>
      <c r="E115" s="445"/>
      <c r="F115" s="347"/>
      <c r="G115" s="348"/>
      <c r="H115" s="371"/>
    </row>
    <row r="116" spans="1:8" hidden="1">
      <c r="A116" s="353">
        <f t="shared" ca="1" si="8"/>
        <v>10</v>
      </c>
      <c r="B116" s="353">
        <f t="shared" ca="1" si="8"/>
        <v>1</v>
      </c>
      <c r="C116" s="351">
        <f t="shared" ca="1" si="8"/>
        <v>3</v>
      </c>
      <c r="D116" s="354">
        <f t="shared" ca="1" si="6"/>
        <v>48</v>
      </c>
      <c r="E116" s="445"/>
      <c r="F116" s="347"/>
      <c r="G116" s="348"/>
      <c r="H116" s="371"/>
    </row>
    <row r="117" spans="1:8" s="346" customFormat="1" hidden="1">
      <c r="A117" s="353">
        <f t="shared" ca="1" si="8"/>
        <v>10</v>
      </c>
      <c r="B117" s="353">
        <f t="shared" ca="1" si="8"/>
        <v>1</v>
      </c>
      <c r="C117" s="351">
        <f t="shared" ca="1" si="8"/>
        <v>3</v>
      </c>
      <c r="D117" s="354">
        <f t="shared" ca="1" si="6"/>
        <v>49</v>
      </c>
      <c r="E117" s="446"/>
      <c r="F117" s="347"/>
      <c r="G117" s="348"/>
      <c r="H117" s="371"/>
    </row>
    <row r="118" spans="1:8" s="346" customFormat="1" hidden="1">
      <c r="A118" s="353">
        <f t="shared" ca="1" si="8"/>
        <v>10</v>
      </c>
      <c r="B118" s="353">
        <f t="shared" ca="1" si="8"/>
        <v>1</v>
      </c>
      <c r="C118" s="351">
        <f t="shared" ca="1" si="8"/>
        <v>3</v>
      </c>
      <c r="D118" s="354">
        <f t="shared" ca="1" si="6"/>
        <v>50</v>
      </c>
      <c r="E118" s="446"/>
      <c r="F118" s="347"/>
      <c r="G118" s="348"/>
      <c r="H118" s="371"/>
    </row>
    <row r="119" spans="1:8" s="346" customFormat="1" hidden="1">
      <c r="A119" s="353">
        <f t="shared" ca="1" si="8"/>
        <v>10</v>
      </c>
      <c r="B119" s="353">
        <f t="shared" ca="1" si="8"/>
        <v>1</v>
      </c>
      <c r="C119" s="351">
        <f t="shared" ca="1" si="8"/>
        <v>3</v>
      </c>
      <c r="D119" s="354">
        <f t="shared" ca="1" si="6"/>
        <v>51</v>
      </c>
      <c r="E119" s="446"/>
      <c r="F119" s="347"/>
      <c r="G119" s="348"/>
      <c r="H119" s="371"/>
    </row>
    <row r="120" spans="1:8" hidden="1">
      <c r="A120" s="353">
        <f t="shared" ca="1" si="8"/>
        <v>10</v>
      </c>
      <c r="B120" s="353">
        <f t="shared" ca="1" si="8"/>
        <v>1</v>
      </c>
      <c r="C120" s="351">
        <f t="shared" ca="1" si="8"/>
        <v>3</v>
      </c>
      <c r="D120" s="354">
        <f t="shared" ca="1" si="6"/>
        <v>52</v>
      </c>
      <c r="E120" s="445"/>
      <c r="F120" s="347"/>
      <c r="G120" s="348"/>
      <c r="H120" s="371"/>
    </row>
    <row r="121" spans="1:8" hidden="1">
      <c r="A121" s="353">
        <f t="shared" ca="1" si="8"/>
        <v>10</v>
      </c>
      <c r="B121" s="353">
        <f t="shared" ca="1" si="8"/>
        <v>1</v>
      </c>
      <c r="C121" s="351">
        <f t="shared" ca="1" si="8"/>
        <v>3</v>
      </c>
      <c r="D121" s="354">
        <f t="shared" ca="1" si="6"/>
        <v>53</v>
      </c>
      <c r="E121" s="445"/>
      <c r="F121" s="347"/>
      <c r="G121" s="348"/>
      <c r="H121" s="371"/>
    </row>
    <row r="122" spans="1:8" hidden="1">
      <c r="A122" s="353">
        <f t="shared" ca="1" si="8"/>
        <v>10</v>
      </c>
      <c r="B122" s="353">
        <f t="shared" ca="1" si="8"/>
        <v>1</v>
      </c>
      <c r="C122" s="351">
        <f t="shared" ca="1" si="8"/>
        <v>3</v>
      </c>
      <c r="D122" s="354">
        <f t="shared" ca="1" si="6"/>
        <v>54</v>
      </c>
      <c r="E122" s="445"/>
      <c r="F122" s="347"/>
      <c r="G122" s="348"/>
      <c r="H122" s="371"/>
    </row>
    <row r="123" spans="1:8" hidden="1">
      <c r="A123" s="353">
        <f t="shared" ca="1" si="8"/>
        <v>10</v>
      </c>
      <c r="B123" s="353">
        <f t="shared" ca="1" si="8"/>
        <v>1</v>
      </c>
      <c r="C123" s="351">
        <f t="shared" ca="1" si="8"/>
        <v>3</v>
      </c>
      <c r="D123" s="354">
        <f t="shared" ca="1" si="6"/>
        <v>55</v>
      </c>
      <c r="E123" s="445"/>
      <c r="F123" s="347"/>
      <c r="G123" s="348"/>
      <c r="H123" s="371"/>
    </row>
    <row r="124" spans="1:8" hidden="1">
      <c r="A124" s="353">
        <f t="shared" ca="1" si="8"/>
        <v>10</v>
      </c>
      <c r="B124" s="353">
        <f t="shared" ca="1" si="8"/>
        <v>1</v>
      </c>
      <c r="C124" s="351">
        <f t="shared" ca="1" si="8"/>
        <v>3</v>
      </c>
      <c r="D124" s="354">
        <f t="shared" ca="1" si="6"/>
        <v>56</v>
      </c>
      <c r="E124" s="445"/>
      <c r="F124" s="347"/>
      <c r="G124" s="348"/>
      <c r="H124" s="371"/>
    </row>
    <row r="125" spans="1:8" hidden="1">
      <c r="A125" s="353">
        <f t="shared" ca="1" si="8"/>
        <v>10</v>
      </c>
      <c r="B125" s="353">
        <f t="shared" ca="1" si="8"/>
        <v>1</v>
      </c>
      <c r="C125" s="351">
        <f t="shared" ca="1" si="8"/>
        <v>3</v>
      </c>
      <c r="D125" s="354">
        <f t="shared" ca="1" si="6"/>
        <v>57</v>
      </c>
      <c r="E125" s="445"/>
      <c r="F125" s="347"/>
      <c r="G125" s="348"/>
      <c r="H125" s="371"/>
    </row>
    <row r="126" spans="1:8" hidden="1">
      <c r="A126" s="353">
        <f t="shared" ca="1" si="8"/>
        <v>10</v>
      </c>
      <c r="B126" s="353">
        <f t="shared" ca="1" si="8"/>
        <v>1</v>
      </c>
      <c r="C126" s="351">
        <f t="shared" ca="1" si="8"/>
        <v>3</v>
      </c>
      <c r="D126" s="354">
        <f t="shared" ca="1" si="6"/>
        <v>58</v>
      </c>
      <c r="E126" s="445"/>
      <c r="F126" s="347"/>
      <c r="G126" s="348"/>
      <c r="H126" s="371"/>
    </row>
    <row r="127" spans="1:8" s="346" customFormat="1" hidden="1">
      <c r="A127" s="353">
        <f t="shared" ca="1" si="8"/>
        <v>10</v>
      </c>
      <c r="B127" s="353">
        <f t="shared" ca="1" si="8"/>
        <v>1</v>
      </c>
      <c r="C127" s="351">
        <f t="shared" ca="1" si="8"/>
        <v>3</v>
      </c>
      <c r="D127" s="354">
        <f t="shared" ca="1" si="6"/>
        <v>59</v>
      </c>
      <c r="E127" s="446"/>
      <c r="F127" s="347"/>
      <c r="G127" s="348"/>
      <c r="H127" s="371"/>
    </row>
    <row r="128" spans="1:8" s="346" customFormat="1" hidden="1">
      <c r="A128" s="353">
        <f t="shared" ref="A128:C162" ca="1" si="9">INDIRECT("Z(-1)",FALSE)</f>
        <v>10</v>
      </c>
      <c r="B128" s="353">
        <f t="shared" ca="1" si="9"/>
        <v>1</v>
      </c>
      <c r="C128" s="351">
        <f t="shared" ca="1" si="9"/>
        <v>3</v>
      </c>
      <c r="D128" s="354">
        <f t="shared" ca="1" si="6"/>
        <v>60</v>
      </c>
      <c r="E128" s="446"/>
      <c r="F128" s="347"/>
      <c r="G128" s="348"/>
      <c r="H128" s="371"/>
    </row>
    <row r="129" spans="1:8" hidden="1">
      <c r="A129" s="353">
        <f t="shared" ca="1" si="9"/>
        <v>10</v>
      </c>
      <c r="B129" s="353">
        <f t="shared" ca="1" si="9"/>
        <v>1</v>
      </c>
      <c r="C129" s="351">
        <f t="shared" ca="1" si="9"/>
        <v>3</v>
      </c>
      <c r="D129" s="354">
        <f t="shared" ca="1" si="6"/>
        <v>61</v>
      </c>
      <c r="E129" s="445"/>
      <c r="F129" s="347"/>
      <c r="G129" s="348"/>
      <c r="H129" s="371"/>
    </row>
    <row r="130" spans="1:8" s="346" customFormat="1" hidden="1">
      <c r="A130" s="353">
        <f t="shared" ca="1" si="9"/>
        <v>10</v>
      </c>
      <c r="B130" s="353">
        <f t="shared" ca="1" si="9"/>
        <v>1</v>
      </c>
      <c r="C130" s="351">
        <f t="shared" ca="1" si="9"/>
        <v>3</v>
      </c>
      <c r="D130" s="354">
        <f t="shared" ca="1" si="6"/>
        <v>62</v>
      </c>
      <c r="E130" s="446"/>
      <c r="F130" s="347"/>
      <c r="G130" s="348"/>
      <c r="H130" s="371"/>
    </row>
    <row r="131" spans="1:8" s="346" customFormat="1" hidden="1">
      <c r="A131" s="353">
        <f t="shared" ca="1" si="9"/>
        <v>10</v>
      </c>
      <c r="B131" s="353">
        <f t="shared" ca="1" si="9"/>
        <v>1</v>
      </c>
      <c r="C131" s="351">
        <f t="shared" ca="1" si="9"/>
        <v>3</v>
      </c>
      <c r="D131" s="354">
        <f t="shared" ca="1" si="6"/>
        <v>63</v>
      </c>
      <c r="E131" s="446"/>
      <c r="F131" s="347"/>
      <c r="G131" s="348"/>
      <c r="H131" s="371"/>
    </row>
    <row r="132" spans="1:8" s="346" customFormat="1" hidden="1">
      <c r="A132" s="353">
        <f t="shared" ca="1" si="9"/>
        <v>10</v>
      </c>
      <c r="B132" s="353">
        <f t="shared" ca="1" si="9"/>
        <v>1</v>
      </c>
      <c r="C132" s="351">
        <f t="shared" ca="1" si="9"/>
        <v>3</v>
      </c>
      <c r="D132" s="354">
        <f t="shared" ca="1" si="6"/>
        <v>64</v>
      </c>
      <c r="E132" s="446"/>
      <c r="F132" s="347"/>
      <c r="G132" s="348"/>
      <c r="H132" s="371"/>
    </row>
    <row r="133" spans="1:8" hidden="1">
      <c r="A133" s="353">
        <f t="shared" ca="1" si="9"/>
        <v>10</v>
      </c>
      <c r="B133" s="353">
        <f t="shared" ca="1" si="9"/>
        <v>1</v>
      </c>
      <c r="C133" s="351">
        <f t="shared" ca="1" si="9"/>
        <v>3</v>
      </c>
      <c r="D133" s="354">
        <f t="shared" ca="1" si="6"/>
        <v>65</v>
      </c>
      <c r="E133" s="445"/>
      <c r="F133" s="157"/>
      <c r="G133" s="333"/>
      <c r="H133" s="370"/>
    </row>
    <row r="134" spans="1:8" hidden="1">
      <c r="A134" s="353">
        <f t="shared" ca="1" si="9"/>
        <v>10</v>
      </c>
      <c r="B134" s="353">
        <f t="shared" ca="1" si="9"/>
        <v>1</v>
      </c>
      <c r="C134" s="351">
        <f t="shared" ca="1" si="9"/>
        <v>3</v>
      </c>
      <c r="D134" s="354">
        <f t="shared" ca="1" si="6"/>
        <v>66</v>
      </c>
      <c r="E134" s="445"/>
      <c r="F134" s="157"/>
      <c r="G134" s="333"/>
      <c r="H134" s="370"/>
    </row>
    <row r="135" spans="1:8" hidden="1">
      <c r="A135" s="353">
        <f t="shared" ca="1" si="9"/>
        <v>10</v>
      </c>
      <c r="B135" s="353">
        <f t="shared" ca="1" si="9"/>
        <v>1</v>
      </c>
      <c r="C135" s="351">
        <f t="shared" ca="1" si="9"/>
        <v>3</v>
      </c>
      <c r="D135" s="354">
        <f t="shared" ca="1" si="6"/>
        <v>67</v>
      </c>
      <c r="E135" s="445"/>
      <c r="F135" s="157"/>
      <c r="G135" s="333"/>
      <c r="H135" s="370"/>
    </row>
    <row r="136" spans="1:8" hidden="1">
      <c r="A136" s="353">
        <f t="shared" ca="1" si="9"/>
        <v>10</v>
      </c>
      <c r="B136" s="353">
        <f t="shared" ca="1" si="9"/>
        <v>1</v>
      </c>
      <c r="C136" s="351">
        <f t="shared" ca="1" si="9"/>
        <v>3</v>
      </c>
      <c r="D136" s="354">
        <f t="shared" ca="1" si="6"/>
        <v>68</v>
      </c>
      <c r="E136" s="445"/>
      <c r="F136" s="157"/>
      <c r="G136" s="333"/>
      <c r="H136" s="370"/>
    </row>
    <row r="137" spans="1:8" hidden="1">
      <c r="A137" s="351">
        <f t="shared" ca="1" si="9"/>
        <v>10</v>
      </c>
      <c r="B137" s="351">
        <f t="shared" ca="1" si="9"/>
        <v>1</v>
      </c>
      <c r="C137" s="351">
        <f t="shared" ca="1" si="9"/>
        <v>3</v>
      </c>
      <c r="D137" s="352">
        <f t="shared" ca="1" si="6"/>
        <v>69</v>
      </c>
      <c r="E137" s="445"/>
      <c r="F137" s="157"/>
      <c r="G137" s="333"/>
      <c r="H137" s="370"/>
    </row>
    <row r="138" spans="1:8" hidden="1">
      <c r="A138" s="353">
        <f t="shared" ca="1" si="9"/>
        <v>10</v>
      </c>
      <c r="B138" s="353">
        <f t="shared" ca="1" si="9"/>
        <v>1</v>
      </c>
      <c r="C138" s="351">
        <f t="shared" ca="1" si="9"/>
        <v>3</v>
      </c>
      <c r="D138" s="354">
        <f t="shared" ca="1" si="6"/>
        <v>70</v>
      </c>
      <c r="E138" s="445"/>
      <c r="F138" s="347"/>
      <c r="G138" s="348"/>
      <c r="H138" s="371"/>
    </row>
    <row r="139" spans="1:8" hidden="1">
      <c r="A139" s="353">
        <f t="shared" ca="1" si="9"/>
        <v>10</v>
      </c>
      <c r="B139" s="353">
        <f t="shared" ca="1" si="9"/>
        <v>1</v>
      </c>
      <c r="C139" s="351">
        <f t="shared" ca="1" si="9"/>
        <v>3</v>
      </c>
      <c r="D139" s="354">
        <f t="shared" ca="1" si="6"/>
        <v>71</v>
      </c>
      <c r="E139" s="445"/>
      <c r="F139" s="347"/>
      <c r="G139" s="348"/>
      <c r="H139" s="371"/>
    </row>
    <row r="140" spans="1:8" hidden="1">
      <c r="A140" s="353">
        <f t="shared" ca="1" si="9"/>
        <v>10</v>
      </c>
      <c r="B140" s="353">
        <f t="shared" ca="1" si="9"/>
        <v>1</v>
      </c>
      <c r="C140" s="351">
        <f t="shared" ca="1" si="9"/>
        <v>3</v>
      </c>
      <c r="D140" s="354">
        <f t="shared" ca="1" si="6"/>
        <v>72</v>
      </c>
      <c r="E140" s="445"/>
      <c r="F140" s="347"/>
      <c r="G140" s="348"/>
      <c r="H140" s="371"/>
    </row>
    <row r="141" spans="1:8" hidden="1">
      <c r="A141" s="353">
        <f t="shared" ca="1" si="9"/>
        <v>10</v>
      </c>
      <c r="B141" s="353">
        <f t="shared" ca="1" si="9"/>
        <v>1</v>
      </c>
      <c r="C141" s="351">
        <f t="shared" ca="1" si="9"/>
        <v>3</v>
      </c>
      <c r="D141" s="354">
        <f t="shared" ca="1" si="6"/>
        <v>73</v>
      </c>
      <c r="E141" s="445"/>
      <c r="F141" s="347"/>
      <c r="G141" s="348"/>
      <c r="H141" s="371"/>
    </row>
    <row r="142" spans="1:8" hidden="1">
      <c r="A142" s="353">
        <f t="shared" ca="1" si="9"/>
        <v>10</v>
      </c>
      <c r="B142" s="353">
        <f t="shared" ca="1" si="9"/>
        <v>1</v>
      </c>
      <c r="C142" s="351">
        <f t="shared" ca="1" si="9"/>
        <v>3</v>
      </c>
      <c r="D142" s="354">
        <f t="shared" ca="1" si="6"/>
        <v>74</v>
      </c>
      <c r="E142" s="445"/>
      <c r="F142" s="347"/>
      <c r="G142" s="348"/>
      <c r="H142" s="371"/>
    </row>
    <row r="143" spans="1:8" hidden="1">
      <c r="A143" s="353">
        <f t="shared" ca="1" si="9"/>
        <v>10</v>
      </c>
      <c r="B143" s="353">
        <f t="shared" ca="1" si="9"/>
        <v>1</v>
      </c>
      <c r="C143" s="351">
        <f t="shared" ca="1" si="9"/>
        <v>3</v>
      </c>
      <c r="D143" s="354">
        <f t="shared" ca="1" si="6"/>
        <v>75</v>
      </c>
      <c r="E143" s="445"/>
      <c r="F143" s="347"/>
      <c r="G143" s="348"/>
      <c r="H143" s="371"/>
    </row>
    <row r="144" spans="1:8" s="346" customFormat="1" hidden="1">
      <c r="A144" s="353">
        <f t="shared" ca="1" si="9"/>
        <v>10</v>
      </c>
      <c r="B144" s="353">
        <f t="shared" ca="1" si="9"/>
        <v>1</v>
      </c>
      <c r="C144" s="351">
        <f t="shared" ca="1" si="9"/>
        <v>3</v>
      </c>
      <c r="D144" s="354">
        <f t="shared" ca="1" si="6"/>
        <v>76</v>
      </c>
      <c r="E144" s="446"/>
      <c r="F144" s="347"/>
      <c r="G144" s="348"/>
      <c r="H144" s="371"/>
    </row>
    <row r="145" spans="1:8" s="346" customFormat="1" hidden="1">
      <c r="A145" s="353">
        <f t="shared" ca="1" si="9"/>
        <v>10</v>
      </c>
      <c r="B145" s="353">
        <f t="shared" ca="1" si="9"/>
        <v>1</v>
      </c>
      <c r="C145" s="351">
        <f t="shared" ca="1" si="9"/>
        <v>3</v>
      </c>
      <c r="D145" s="354">
        <f t="shared" ca="1" si="6"/>
        <v>77</v>
      </c>
      <c r="E145" s="446"/>
      <c r="F145" s="347"/>
      <c r="G145" s="348"/>
      <c r="H145" s="371"/>
    </row>
    <row r="146" spans="1:8" s="346" customFormat="1" hidden="1">
      <c r="A146" s="353">
        <f t="shared" ca="1" si="9"/>
        <v>10</v>
      </c>
      <c r="B146" s="353">
        <f t="shared" ca="1" si="9"/>
        <v>1</v>
      </c>
      <c r="C146" s="351">
        <f t="shared" ca="1" si="9"/>
        <v>3</v>
      </c>
      <c r="D146" s="354">
        <f t="shared" ca="1" si="6"/>
        <v>78</v>
      </c>
      <c r="E146" s="446"/>
      <c r="F146" s="347"/>
      <c r="G146" s="348"/>
      <c r="H146" s="371"/>
    </row>
    <row r="147" spans="1:8" hidden="1">
      <c r="A147" s="353">
        <f t="shared" ca="1" si="9"/>
        <v>10</v>
      </c>
      <c r="B147" s="353">
        <f t="shared" ca="1" si="9"/>
        <v>1</v>
      </c>
      <c r="C147" s="351">
        <f t="shared" ca="1" si="9"/>
        <v>3</v>
      </c>
      <c r="D147" s="354">
        <f t="shared" ca="1" si="6"/>
        <v>79</v>
      </c>
      <c r="E147" s="445"/>
      <c r="F147" s="347"/>
      <c r="G147" s="348"/>
      <c r="H147" s="371"/>
    </row>
    <row r="148" spans="1:8" hidden="1">
      <c r="A148" s="353">
        <f t="shared" ca="1" si="9"/>
        <v>10</v>
      </c>
      <c r="B148" s="353">
        <f t="shared" ca="1" si="9"/>
        <v>1</v>
      </c>
      <c r="C148" s="351">
        <f t="shared" ca="1" si="9"/>
        <v>3</v>
      </c>
      <c r="D148" s="354">
        <f t="shared" ca="1" si="6"/>
        <v>80</v>
      </c>
      <c r="E148" s="445"/>
      <c r="F148" s="347"/>
      <c r="G148" s="348"/>
      <c r="H148" s="371"/>
    </row>
    <row r="149" spans="1:8" hidden="1">
      <c r="A149" s="353">
        <f t="shared" ca="1" si="9"/>
        <v>10</v>
      </c>
      <c r="B149" s="353">
        <f t="shared" ca="1" si="9"/>
        <v>1</v>
      </c>
      <c r="C149" s="351">
        <f t="shared" ca="1" si="9"/>
        <v>3</v>
      </c>
      <c r="D149" s="354">
        <f t="shared" ca="1" si="6"/>
        <v>81</v>
      </c>
      <c r="E149" s="445"/>
      <c r="F149" s="347"/>
      <c r="G149" s="348"/>
      <c r="H149" s="371"/>
    </row>
    <row r="150" spans="1:8" hidden="1">
      <c r="A150" s="353">
        <f t="shared" ca="1" si="9"/>
        <v>10</v>
      </c>
      <c r="B150" s="353">
        <f t="shared" ca="1" si="9"/>
        <v>1</v>
      </c>
      <c r="C150" s="351">
        <f t="shared" ca="1" si="9"/>
        <v>3</v>
      </c>
      <c r="D150" s="354">
        <f t="shared" ca="1" si="6"/>
        <v>82</v>
      </c>
      <c r="E150" s="445"/>
      <c r="F150" s="347"/>
      <c r="G150" s="348"/>
      <c r="H150" s="371"/>
    </row>
    <row r="151" spans="1:8" hidden="1">
      <c r="A151" s="353">
        <f t="shared" ca="1" si="9"/>
        <v>10</v>
      </c>
      <c r="B151" s="353">
        <f t="shared" ca="1" si="9"/>
        <v>1</v>
      </c>
      <c r="C151" s="351">
        <f t="shared" ca="1" si="9"/>
        <v>3</v>
      </c>
      <c r="D151" s="354">
        <f t="shared" ca="1" si="6"/>
        <v>83</v>
      </c>
      <c r="E151" s="445"/>
      <c r="F151" s="347"/>
      <c r="G151" s="348"/>
      <c r="H151" s="371"/>
    </row>
    <row r="152" spans="1:8" hidden="1">
      <c r="A152" s="353">
        <f t="shared" ca="1" si="9"/>
        <v>10</v>
      </c>
      <c r="B152" s="353">
        <f t="shared" ca="1" si="9"/>
        <v>1</v>
      </c>
      <c r="C152" s="351">
        <f t="shared" ca="1" si="9"/>
        <v>3</v>
      </c>
      <c r="D152" s="354">
        <f t="shared" ca="1" si="6"/>
        <v>84</v>
      </c>
      <c r="E152" s="445"/>
      <c r="F152" s="347"/>
      <c r="G152" s="348"/>
      <c r="H152" s="371"/>
    </row>
    <row r="153" spans="1:8" s="346" customFormat="1" hidden="1">
      <c r="A153" s="353">
        <f t="shared" ca="1" si="9"/>
        <v>10</v>
      </c>
      <c r="B153" s="353">
        <f t="shared" ca="1" si="9"/>
        <v>1</v>
      </c>
      <c r="C153" s="351">
        <f t="shared" ca="1" si="9"/>
        <v>3</v>
      </c>
      <c r="D153" s="354">
        <f t="shared" ca="1" si="6"/>
        <v>85</v>
      </c>
      <c r="E153" s="446"/>
      <c r="F153" s="347"/>
      <c r="G153" s="348"/>
      <c r="H153" s="371"/>
    </row>
    <row r="154" spans="1:8" s="346" customFormat="1" hidden="1">
      <c r="A154" s="353">
        <f t="shared" ca="1" si="9"/>
        <v>10</v>
      </c>
      <c r="B154" s="353">
        <f t="shared" ca="1" si="9"/>
        <v>1</v>
      </c>
      <c r="C154" s="351">
        <f t="shared" ca="1" si="9"/>
        <v>3</v>
      </c>
      <c r="D154" s="354">
        <f t="shared" ca="1" si="6"/>
        <v>86</v>
      </c>
      <c r="E154" s="446"/>
      <c r="F154" s="347"/>
      <c r="G154" s="348"/>
      <c r="H154" s="371"/>
    </row>
    <row r="155" spans="1:8" hidden="1">
      <c r="A155" s="353">
        <f t="shared" ca="1" si="9"/>
        <v>10</v>
      </c>
      <c r="B155" s="353">
        <f t="shared" ca="1" si="9"/>
        <v>1</v>
      </c>
      <c r="C155" s="351">
        <f t="shared" ca="1" si="9"/>
        <v>3</v>
      </c>
      <c r="D155" s="354">
        <f t="shared" ca="1" si="6"/>
        <v>87</v>
      </c>
      <c r="E155" s="445"/>
      <c r="F155" s="347"/>
      <c r="G155" s="348"/>
      <c r="H155" s="371"/>
    </row>
    <row r="156" spans="1:8" hidden="1">
      <c r="A156" s="353">
        <f t="shared" ca="1" si="9"/>
        <v>10</v>
      </c>
      <c r="B156" s="353">
        <f t="shared" ca="1" si="9"/>
        <v>1</v>
      </c>
      <c r="C156" s="351">
        <f t="shared" ca="1" si="9"/>
        <v>3</v>
      </c>
      <c r="D156" s="354">
        <f t="shared" ca="1" si="6"/>
        <v>88</v>
      </c>
      <c r="E156" s="445"/>
      <c r="F156" s="347"/>
      <c r="G156" s="348"/>
      <c r="H156" s="371"/>
    </row>
    <row r="157" spans="1:8" hidden="1">
      <c r="A157" s="353">
        <f t="shared" ca="1" si="9"/>
        <v>10</v>
      </c>
      <c r="B157" s="353">
        <f t="shared" ca="1" si="9"/>
        <v>1</v>
      </c>
      <c r="C157" s="351">
        <f t="shared" ca="1" si="9"/>
        <v>3</v>
      </c>
      <c r="D157" s="354">
        <f t="shared" ca="1" si="6"/>
        <v>89</v>
      </c>
      <c r="E157" s="445"/>
      <c r="F157" s="347"/>
      <c r="G157" s="348"/>
      <c r="H157" s="371"/>
    </row>
    <row r="158" spans="1:8" hidden="1">
      <c r="A158" s="353">
        <f t="shared" ca="1" si="9"/>
        <v>10</v>
      </c>
      <c r="B158" s="353">
        <f t="shared" ca="1" si="9"/>
        <v>1</v>
      </c>
      <c r="C158" s="351">
        <f t="shared" ca="1" si="9"/>
        <v>3</v>
      </c>
      <c r="D158" s="354">
        <f t="shared" ca="1" si="6"/>
        <v>90</v>
      </c>
      <c r="E158" s="445"/>
      <c r="F158" s="347"/>
      <c r="G158" s="348"/>
      <c r="H158" s="371"/>
    </row>
    <row r="159" spans="1:8" hidden="1">
      <c r="A159" s="353">
        <f t="shared" ca="1" si="9"/>
        <v>10</v>
      </c>
      <c r="B159" s="353">
        <f t="shared" ca="1" si="9"/>
        <v>1</v>
      </c>
      <c r="C159" s="351">
        <f t="shared" ca="1" si="9"/>
        <v>3</v>
      </c>
      <c r="D159" s="354">
        <f t="shared" ca="1" si="6"/>
        <v>91</v>
      </c>
      <c r="E159" s="445"/>
      <c r="F159" s="347"/>
      <c r="G159" s="348"/>
      <c r="H159" s="371"/>
    </row>
    <row r="160" spans="1:8" hidden="1">
      <c r="A160" s="353">
        <f t="shared" ca="1" si="9"/>
        <v>10</v>
      </c>
      <c r="B160" s="353">
        <f t="shared" ca="1" si="9"/>
        <v>1</v>
      </c>
      <c r="C160" s="351">
        <f t="shared" ca="1" si="9"/>
        <v>3</v>
      </c>
      <c r="D160" s="354">
        <f t="shared" ca="1" si="6"/>
        <v>92</v>
      </c>
      <c r="E160" s="445"/>
      <c r="F160" s="347"/>
      <c r="G160" s="348"/>
      <c r="H160" s="371"/>
    </row>
    <row r="161" spans="1:8" s="346" customFormat="1" hidden="1">
      <c r="A161" s="353">
        <f t="shared" ca="1" si="9"/>
        <v>10</v>
      </c>
      <c r="B161" s="353">
        <f t="shared" ca="1" si="9"/>
        <v>1</v>
      </c>
      <c r="C161" s="351">
        <f t="shared" ca="1" si="9"/>
        <v>3</v>
      </c>
      <c r="D161" s="354">
        <f t="shared" ca="1" si="6"/>
        <v>93</v>
      </c>
      <c r="E161" s="446"/>
      <c r="F161" s="347"/>
      <c r="G161" s="348"/>
      <c r="H161" s="371"/>
    </row>
    <row r="162" spans="1:8" s="346" customFormat="1" hidden="1">
      <c r="A162" s="353">
        <f t="shared" ca="1" si="9"/>
        <v>10</v>
      </c>
      <c r="B162" s="353">
        <f t="shared" ca="1" si="9"/>
        <v>1</v>
      </c>
      <c r="C162" s="351">
        <f t="shared" ca="1" si="9"/>
        <v>3</v>
      </c>
      <c r="D162" s="354">
        <f t="shared" ca="1" si="6"/>
        <v>94</v>
      </c>
      <c r="E162" s="446"/>
      <c r="F162" s="347"/>
      <c r="G162" s="348"/>
      <c r="H162" s="371"/>
    </row>
    <row r="163" spans="1:8" s="346" customFormat="1" hidden="1">
      <c r="A163" s="353">
        <f t="shared" ref="A163:C178" ca="1" si="10">INDIRECT("Z(-1)",FALSE)</f>
        <v>10</v>
      </c>
      <c r="B163" s="353">
        <f t="shared" ca="1" si="10"/>
        <v>1</v>
      </c>
      <c r="C163" s="351">
        <f t="shared" ca="1" si="10"/>
        <v>3</v>
      </c>
      <c r="D163" s="354">
        <f t="shared" ca="1" si="6"/>
        <v>95</v>
      </c>
      <c r="E163" s="446"/>
      <c r="F163" s="347"/>
      <c r="G163" s="348"/>
      <c r="H163" s="371"/>
    </row>
    <row r="164" spans="1:8" hidden="1">
      <c r="A164" s="353">
        <f t="shared" ca="1" si="10"/>
        <v>10</v>
      </c>
      <c r="B164" s="353">
        <f t="shared" ca="1" si="10"/>
        <v>1</v>
      </c>
      <c r="C164" s="351">
        <f t="shared" ca="1" si="10"/>
        <v>3</v>
      </c>
      <c r="D164" s="354">
        <f t="shared" ca="1" si="6"/>
        <v>96</v>
      </c>
      <c r="E164" s="445"/>
      <c r="F164" s="347"/>
      <c r="G164" s="348"/>
      <c r="H164" s="371"/>
    </row>
    <row r="165" spans="1:8" hidden="1">
      <c r="A165" s="353">
        <f t="shared" ca="1" si="10"/>
        <v>10</v>
      </c>
      <c r="B165" s="353">
        <f t="shared" ca="1" si="10"/>
        <v>1</v>
      </c>
      <c r="C165" s="351">
        <f t="shared" ca="1" si="10"/>
        <v>3</v>
      </c>
      <c r="D165" s="354">
        <f t="shared" ca="1" si="6"/>
        <v>97</v>
      </c>
      <c r="E165" s="445"/>
      <c r="F165" s="347"/>
      <c r="G165" s="348"/>
      <c r="H165" s="371"/>
    </row>
    <row r="166" spans="1:8" hidden="1">
      <c r="A166" s="353">
        <f t="shared" ca="1" si="10"/>
        <v>10</v>
      </c>
      <c r="B166" s="353">
        <f t="shared" ca="1" si="10"/>
        <v>1</v>
      </c>
      <c r="C166" s="351">
        <f t="shared" ca="1" si="10"/>
        <v>3</v>
      </c>
      <c r="D166" s="354">
        <f t="shared" ca="1" si="6"/>
        <v>98</v>
      </c>
      <c r="E166" s="445"/>
      <c r="F166" s="347"/>
      <c r="G166" s="348"/>
      <c r="H166" s="371"/>
    </row>
    <row r="167" spans="1:8" hidden="1">
      <c r="A167" s="353">
        <f t="shared" ca="1" si="10"/>
        <v>10</v>
      </c>
      <c r="B167" s="353">
        <f t="shared" ca="1" si="10"/>
        <v>1</v>
      </c>
      <c r="C167" s="351">
        <f t="shared" ca="1" si="10"/>
        <v>3</v>
      </c>
      <c r="D167" s="354">
        <f t="shared" ca="1" si="6"/>
        <v>99</v>
      </c>
      <c r="E167" s="445"/>
      <c r="F167" s="347"/>
      <c r="G167" s="348"/>
      <c r="H167" s="371"/>
    </row>
    <row r="168" spans="1:8" hidden="1">
      <c r="A168" s="353">
        <f t="shared" ca="1" si="10"/>
        <v>10</v>
      </c>
      <c r="B168" s="353">
        <f t="shared" ca="1" si="10"/>
        <v>1</v>
      </c>
      <c r="C168" s="351">
        <f t="shared" ca="1" si="10"/>
        <v>3</v>
      </c>
      <c r="D168" s="354">
        <f t="shared" ca="1" si="6"/>
        <v>100</v>
      </c>
      <c r="E168" s="445"/>
      <c r="F168" s="347"/>
      <c r="G168" s="348"/>
      <c r="H168" s="371"/>
    </row>
    <row r="169" spans="1:8" hidden="1">
      <c r="A169" s="353">
        <f t="shared" ca="1" si="10"/>
        <v>10</v>
      </c>
      <c r="B169" s="353">
        <f t="shared" ca="1" si="10"/>
        <v>1</v>
      </c>
      <c r="C169" s="351">
        <f t="shared" ca="1" si="10"/>
        <v>3</v>
      </c>
      <c r="D169" s="354">
        <f t="shared" ca="1" si="6"/>
        <v>101</v>
      </c>
      <c r="E169" s="445"/>
      <c r="F169" s="347"/>
      <c r="G169" s="348"/>
      <c r="H169" s="371"/>
    </row>
    <row r="170" spans="1:8" s="346" customFormat="1" hidden="1">
      <c r="A170" s="353">
        <f t="shared" ca="1" si="10"/>
        <v>10</v>
      </c>
      <c r="B170" s="353">
        <f t="shared" ca="1" si="10"/>
        <v>1</v>
      </c>
      <c r="C170" s="351">
        <f t="shared" ca="1" si="10"/>
        <v>3</v>
      </c>
      <c r="D170" s="354">
        <f t="shared" ca="1" si="6"/>
        <v>102</v>
      </c>
      <c r="E170" s="446"/>
      <c r="F170" s="347"/>
      <c r="G170" s="348"/>
      <c r="H170" s="371"/>
    </row>
    <row r="171" spans="1:8" s="346" customFormat="1" hidden="1">
      <c r="A171" s="353">
        <f t="shared" ca="1" si="10"/>
        <v>10</v>
      </c>
      <c r="B171" s="353">
        <f t="shared" ca="1" si="10"/>
        <v>1</v>
      </c>
      <c r="C171" s="351">
        <f t="shared" ca="1" si="10"/>
        <v>3</v>
      </c>
      <c r="D171" s="354">
        <f t="shared" ca="1" si="6"/>
        <v>103</v>
      </c>
      <c r="E171" s="446"/>
      <c r="F171" s="347"/>
      <c r="G171" s="348"/>
      <c r="H171" s="371"/>
    </row>
    <row r="172" spans="1:8" hidden="1">
      <c r="A172" s="353">
        <f t="shared" ca="1" si="10"/>
        <v>10</v>
      </c>
      <c r="B172" s="353">
        <f t="shared" ca="1" si="10"/>
        <v>1</v>
      </c>
      <c r="C172" s="351">
        <f t="shared" ca="1" si="10"/>
        <v>3</v>
      </c>
      <c r="D172" s="354">
        <f t="shared" ca="1" si="6"/>
        <v>104</v>
      </c>
      <c r="E172" s="445"/>
      <c r="F172" s="347"/>
      <c r="G172" s="348"/>
      <c r="H172" s="371"/>
    </row>
    <row r="173" spans="1:8" s="346" customFormat="1" hidden="1">
      <c r="A173" s="353">
        <f t="shared" ca="1" si="10"/>
        <v>10</v>
      </c>
      <c r="B173" s="353">
        <f t="shared" ca="1" si="10"/>
        <v>1</v>
      </c>
      <c r="C173" s="351">
        <f t="shared" ca="1" si="10"/>
        <v>3</v>
      </c>
      <c r="D173" s="354">
        <f t="shared" ca="1" si="6"/>
        <v>105</v>
      </c>
      <c r="E173" s="446"/>
      <c r="F173" s="347"/>
      <c r="G173" s="348"/>
      <c r="H173" s="371"/>
    </row>
    <row r="174" spans="1:8" s="346" customFormat="1" hidden="1">
      <c r="A174" s="353">
        <f t="shared" ca="1" si="10"/>
        <v>10</v>
      </c>
      <c r="B174" s="353">
        <f t="shared" ca="1" si="10"/>
        <v>1</v>
      </c>
      <c r="C174" s="351">
        <f t="shared" ca="1" si="10"/>
        <v>3</v>
      </c>
      <c r="D174" s="354">
        <f t="shared" ca="1" si="6"/>
        <v>106</v>
      </c>
      <c r="E174" s="446"/>
      <c r="F174" s="347"/>
      <c r="G174" s="348"/>
      <c r="H174" s="371"/>
    </row>
    <row r="175" spans="1:8" s="346" customFormat="1" hidden="1">
      <c r="A175" s="353">
        <f t="shared" ca="1" si="10"/>
        <v>10</v>
      </c>
      <c r="B175" s="353">
        <f t="shared" ca="1" si="10"/>
        <v>1</v>
      </c>
      <c r="C175" s="351">
        <f t="shared" ca="1" si="10"/>
        <v>3</v>
      </c>
      <c r="D175" s="354">
        <f t="shared" ca="1" si="6"/>
        <v>107</v>
      </c>
      <c r="E175" s="446"/>
      <c r="F175" s="347"/>
      <c r="G175" s="348"/>
      <c r="H175" s="371"/>
    </row>
    <row r="176" spans="1:8" hidden="1">
      <c r="A176" s="353">
        <f t="shared" ca="1" si="10"/>
        <v>10</v>
      </c>
      <c r="B176" s="353">
        <f t="shared" ca="1" si="10"/>
        <v>1</v>
      </c>
      <c r="C176" s="351">
        <f t="shared" ca="1" si="10"/>
        <v>3</v>
      </c>
      <c r="D176" s="354">
        <f t="shared" ca="1" si="6"/>
        <v>108</v>
      </c>
      <c r="E176" s="445"/>
      <c r="F176" s="157"/>
      <c r="G176" s="333"/>
      <c r="H176" s="370"/>
    </row>
    <row r="177" spans="1:8" hidden="1">
      <c r="A177" s="353">
        <f t="shared" ca="1" si="10"/>
        <v>10</v>
      </c>
      <c r="B177" s="353">
        <f t="shared" ca="1" si="10"/>
        <v>1</v>
      </c>
      <c r="C177" s="351">
        <f t="shared" ca="1" si="10"/>
        <v>3</v>
      </c>
      <c r="D177" s="354">
        <f t="shared" ca="1" si="6"/>
        <v>109</v>
      </c>
      <c r="E177" s="445"/>
      <c r="F177" s="157"/>
      <c r="G177" s="333"/>
      <c r="H177" s="370"/>
    </row>
    <row r="178" spans="1:8" hidden="1">
      <c r="A178" s="353">
        <f t="shared" ca="1" si="10"/>
        <v>10</v>
      </c>
      <c r="B178" s="353">
        <f t="shared" ca="1" si="10"/>
        <v>1</v>
      </c>
      <c r="C178" s="351">
        <f t="shared" ca="1" si="10"/>
        <v>3</v>
      </c>
      <c r="D178" s="354">
        <f t="shared" ca="1" si="6"/>
        <v>110</v>
      </c>
      <c r="E178" s="445"/>
      <c r="F178" s="157"/>
      <c r="G178" s="333"/>
      <c r="H178" s="370"/>
    </row>
    <row r="179" spans="1:8" hidden="1">
      <c r="A179" s="353">
        <f t="shared" ref="A179:C210" ca="1" si="11">INDIRECT("Z(-1)",FALSE)</f>
        <v>10</v>
      </c>
      <c r="B179" s="353">
        <f t="shared" ca="1" si="11"/>
        <v>1</v>
      </c>
      <c r="C179" s="351">
        <f t="shared" ca="1" si="11"/>
        <v>3</v>
      </c>
      <c r="D179" s="354">
        <f t="shared" ca="1" si="6"/>
        <v>111</v>
      </c>
      <c r="E179" s="445"/>
      <c r="F179" s="157"/>
      <c r="G179" s="333"/>
      <c r="H179" s="370"/>
    </row>
    <row r="180" spans="1:8" hidden="1">
      <c r="A180" s="351">
        <f t="shared" ca="1" si="11"/>
        <v>10</v>
      </c>
      <c r="B180" s="351">
        <f t="shared" ca="1" si="11"/>
        <v>1</v>
      </c>
      <c r="C180" s="351">
        <f t="shared" ca="1" si="11"/>
        <v>3</v>
      </c>
      <c r="D180" s="352">
        <f t="shared" ca="1" si="6"/>
        <v>112</v>
      </c>
      <c r="E180" s="445"/>
      <c r="F180" s="157"/>
      <c r="G180" s="333"/>
      <c r="H180" s="370"/>
    </row>
    <row r="181" spans="1:8" hidden="1">
      <c r="A181" s="353">
        <f t="shared" ca="1" si="11"/>
        <v>10</v>
      </c>
      <c r="B181" s="353">
        <f t="shared" ca="1" si="11"/>
        <v>1</v>
      </c>
      <c r="C181" s="351">
        <f t="shared" ca="1" si="11"/>
        <v>3</v>
      </c>
      <c r="D181" s="354">
        <f t="shared" ca="1" si="6"/>
        <v>113</v>
      </c>
      <c r="E181" s="445"/>
      <c r="F181" s="347"/>
      <c r="G181" s="348"/>
      <c r="H181" s="371"/>
    </row>
    <row r="182" spans="1:8" hidden="1">
      <c r="A182" s="353">
        <f t="shared" ca="1" si="11"/>
        <v>10</v>
      </c>
      <c r="B182" s="353">
        <f t="shared" ca="1" si="11"/>
        <v>1</v>
      </c>
      <c r="C182" s="351">
        <f t="shared" ca="1" si="11"/>
        <v>3</v>
      </c>
      <c r="D182" s="354">
        <f t="shared" ca="1" si="6"/>
        <v>114</v>
      </c>
      <c r="E182" s="445"/>
      <c r="F182" s="347"/>
      <c r="G182" s="348"/>
      <c r="H182" s="371"/>
    </row>
    <row r="183" spans="1:8" hidden="1">
      <c r="A183" s="353">
        <f t="shared" ca="1" si="11"/>
        <v>10</v>
      </c>
      <c r="B183" s="353">
        <f t="shared" ca="1" si="11"/>
        <v>1</v>
      </c>
      <c r="C183" s="351">
        <f t="shared" ca="1" si="11"/>
        <v>3</v>
      </c>
      <c r="D183" s="354">
        <f t="shared" ca="1" si="6"/>
        <v>115</v>
      </c>
      <c r="E183" s="445"/>
      <c r="F183" s="347"/>
      <c r="G183" s="348"/>
      <c r="H183" s="371"/>
    </row>
    <row r="184" spans="1:8" hidden="1">
      <c r="A184" s="353">
        <f t="shared" ca="1" si="11"/>
        <v>10</v>
      </c>
      <c r="B184" s="353">
        <f t="shared" ca="1" si="11"/>
        <v>1</v>
      </c>
      <c r="C184" s="351">
        <f t="shared" ca="1" si="11"/>
        <v>3</v>
      </c>
      <c r="D184" s="354">
        <f t="shared" ca="1" si="6"/>
        <v>116</v>
      </c>
      <c r="E184" s="445"/>
      <c r="F184" s="347"/>
      <c r="G184" s="348"/>
      <c r="H184" s="371"/>
    </row>
    <row r="185" spans="1:8" hidden="1">
      <c r="A185" s="353">
        <f t="shared" ca="1" si="11"/>
        <v>10</v>
      </c>
      <c r="B185" s="353">
        <f t="shared" ca="1" si="11"/>
        <v>1</v>
      </c>
      <c r="C185" s="351">
        <f t="shared" ca="1" si="11"/>
        <v>3</v>
      </c>
      <c r="D185" s="354">
        <f t="shared" ca="1" si="6"/>
        <v>117</v>
      </c>
      <c r="E185" s="445"/>
      <c r="F185" s="347"/>
      <c r="G185" s="348"/>
      <c r="H185" s="371"/>
    </row>
    <row r="186" spans="1:8" hidden="1">
      <c r="A186" s="353">
        <f t="shared" ca="1" si="11"/>
        <v>10</v>
      </c>
      <c r="B186" s="353">
        <f t="shared" ca="1" si="11"/>
        <v>1</v>
      </c>
      <c r="C186" s="351">
        <f t="shared" ca="1" si="11"/>
        <v>3</v>
      </c>
      <c r="D186" s="354">
        <f t="shared" ca="1" si="6"/>
        <v>118</v>
      </c>
      <c r="E186" s="445"/>
      <c r="F186" s="347"/>
      <c r="G186" s="348"/>
      <c r="H186" s="371"/>
    </row>
    <row r="187" spans="1:8" s="346" customFormat="1" hidden="1">
      <c r="A187" s="353">
        <f t="shared" ca="1" si="11"/>
        <v>10</v>
      </c>
      <c r="B187" s="353">
        <f t="shared" ca="1" si="11"/>
        <v>1</v>
      </c>
      <c r="C187" s="351">
        <f t="shared" ca="1" si="11"/>
        <v>3</v>
      </c>
      <c r="D187" s="354">
        <f t="shared" ca="1" si="6"/>
        <v>119</v>
      </c>
      <c r="E187" s="446"/>
      <c r="F187" s="347"/>
      <c r="G187" s="348"/>
      <c r="H187" s="371"/>
    </row>
    <row r="188" spans="1:8" s="346" customFormat="1" hidden="1">
      <c r="A188" s="353">
        <f t="shared" ca="1" si="11"/>
        <v>10</v>
      </c>
      <c r="B188" s="353">
        <f t="shared" ca="1" si="11"/>
        <v>1</v>
      </c>
      <c r="C188" s="351">
        <f t="shared" ca="1" si="11"/>
        <v>3</v>
      </c>
      <c r="D188" s="354">
        <f t="shared" ca="1" si="6"/>
        <v>120</v>
      </c>
      <c r="E188" s="446"/>
      <c r="F188" s="347"/>
      <c r="G188" s="348"/>
      <c r="H188" s="371"/>
    </row>
    <row r="189" spans="1:8" s="346" customFormat="1" hidden="1">
      <c r="A189" s="353">
        <f t="shared" ca="1" si="11"/>
        <v>10</v>
      </c>
      <c r="B189" s="353">
        <f t="shared" ca="1" si="11"/>
        <v>1</v>
      </c>
      <c r="C189" s="351">
        <f t="shared" ca="1" si="11"/>
        <v>3</v>
      </c>
      <c r="D189" s="354">
        <f t="shared" ca="1" si="6"/>
        <v>121</v>
      </c>
      <c r="E189" s="446"/>
      <c r="F189" s="347"/>
      <c r="G189" s="348"/>
      <c r="H189" s="371"/>
    </row>
    <row r="190" spans="1:8" hidden="1">
      <c r="A190" s="353">
        <f t="shared" ca="1" si="11"/>
        <v>10</v>
      </c>
      <c r="B190" s="353">
        <f t="shared" ca="1" si="11"/>
        <v>1</v>
      </c>
      <c r="C190" s="351">
        <f t="shared" ca="1" si="11"/>
        <v>3</v>
      </c>
      <c r="D190" s="354">
        <f t="shared" ca="1" si="6"/>
        <v>122</v>
      </c>
      <c r="E190" s="445"/>
      <c r="F190" s="347"/>
      <c r="G190" s="348"/>
      <c r="H190" s="371"/>
    </row>
    <row r="191" spans="1:8" hidden="1">
      <c r="A191" s="353">
        <f t="shared" ca="1" si="11"/>
        <v>10</v>
      </c>
      <c r="B191" s="353">
        <f t="shared" ca="1" si="11"/>
        <v>1</v>
      </c>
      <c r="C191" s="351">
        <f t="shared" ca="1" si="11"/>
        <v>3</v>
      </c>
      <c r="D191" s="354">
        <f t="shared" ca="1" si="6"/>
        <v>123</v>
      </c>
      <c r="E191" s="445"/>
      <c r="F191" s="347"/>
      <c r="G191" s="348"/>
      <c r="H191" s="371"/>
    </row>
    <row r="192" spans="1:8" hidden="1">
      <c r="A192" s="353">
        <f t="shared" ca="1" si="11"/>
        <v>10</v>
      </c>
      <c r="B192" s="353">
        <f t="shared" ca="1" si="11"/>
        <v>1</v>
      </c>
      <c r="C192" s="351">
        <f t="shared" ca="1" si="11"/>
        <v>3</v>
      </c>
      <c r="D192" s="354">
        <f t="shared" ca="1" si="6"/>
        <v>124</v>
      </c>
      <c r="E192" s="445"/>
      <c r="F192" s="347"/>
      <c r="G192" s="348"/>
      <c r="H192" s="371"/>
    </row>
    <row r="193" spans="1:8" hidden="1">
      <c r="A193" s="353">
        <f t="shared" ca="1" si="11"/>
        <v>10</v>
      </c>
      <c r="B193" s="353">
        <f t="shared" ca="1" si="11"/>
        <v>1</v>
      </c>
      <c r="C193" s="351">
        <f t="shared" ca="1" si="11"/>
        <v>3</v>
      </c>
      <c r="D193" s="354">
        <f t="shared" ca="1" si="6"/>
        <v>125</v>
      </c>
      <c r="E193" s="445"/>
      <c r="F193" s="347"/>
      <c r="G193" s="348"/>
      <c r="H193" s="371"/>
    </row>
    <row r="194" spans="1:8" hidden="1">
      <c r="A194" s="353">
        <f t="shared" ca="1" si="11"/>
        <v>10</v>
      </c>
      <c r="B194" s="353">
        <f t="shared" ca="1" si="11"/>
        <v>1</v>
      </c>
      <c r="C194" s="351">
        <f t="shared" ca="1" si="11"/>
        <v>3</v>
      </c>
      <c r="D194" s="354">
        <f t="shared" ca="1" si="6"/>
        <v>126</v>
      </c>
      <c r="E194" s="445"/>
      <c r="F194" s="347"/>
      <c r="G194" s="348"/>
      <c r="H194" s="371"/>
    </row>
    <row r="195" spans="1:8" hidden="1">
      <c r="A195" s="353">
        <f t="shared" ca="1" si="11"/>
        <v>10</v>
      </c>
      <c r="B195" s="353">
        <f t="shared" ca="1" si="11"/>
        <v>1</v>
      </c>
      <c r="C195" s="351">
        <f t="shared" ca="1" si="11"/>
        <v>3</v>
      </c>
      <c r="D195" s="354">
        <f t="shared" ca="1" si="6"/>
        <v>127</v>
      </c>
      <c r="E195" s="445"/>
      <c r="F195" s="347"/>
      <c r="G195" s="348"/>
      <c r="H195" s="371"/>
    </row>
    <row r="196" spans="1:8" hidden="1">
      <c r="A196" s="353">
        <f t="shared" ca="1" si="11"/>
        <v>10</v>
      </c>
      <c r="B196" s="353">
        <f t="shared" ca="1" si="11"/>
        <v>1</v>
      </c>
      <c r="C196" s="351">
        <f t="shared" ca="1" si="11"/>
        <v>3</v>
      </c>
      <c r="D196" s="354">
        <f t="shared" ca="1" si="6"/>
        <v>128</v>
      </c>
      <c r="E196" s="445"/>
      <c r="F196" s="347"/>
      <c r="G196" s="348"/>
      <c r="H196" s="371"/>
    </row>
    <row r="197" spans="1:8" s="346" customFormat="1" hidden="1">
      <c r="A197" s="353">
        <f t="shared" ca="1" si="11"/>
        <v>10</v>
      </c>
      <c r="B197" s="353">
        <f t="shared" ca="1" si="11"/>
        <v>1</v>
      </c>
      <c r="C197" s="351">
        <f t="shared" ca="1" si="11"/>
        <v>3</v>
      </c>
      <c r="D197" s="354">
        <f t="shared" ca="1" si="6"/>
        <v>129</v>
      </c>
      <c r="E197" s="446"/>
      <c r="F197" s="347"/>
      <c r="G197" s="348"/>
      <c r="H197" s="371"/>
    </row>
    <row r="198" spans="1:8" s="346" customFormat="1" hidden="1">
      <c r="A198" s="353">
        <f t="shared" ca="1" si="11"/>
        <v>10</v>
      </c>
      <c r="B198" s="353">
        <f t="shared" ca="1" si="11"/>
        <v>1</v>
      </c>
      <c r="C198" s="351">
        <f t="shared" ca="1" si="11"/>
        <v>3</v>
      </c>
      <c r="D198" s="354">
        <f t="shared" ca="1" si="6"/>
        <v>130</v>
      </c>
      <c r="E198" s="446"/>
      <c r="F198" s="347"/>
      <c r="G198" s="348"/>
      <c r="H198" s="371"/>
    </row>
    <row r="199" spans="1:8" s="346" customFormat="1" hidden="1">
      <c r="A199" s="353">
        <f t="shared" ca="1" si="11"/>
        <v>10</v>
      </c>
      <c r="B199" s="353">
        <f t="shared" ca="1" si="11"/>
        <v>1</v>
      </c>
      <c r="C199" s="351">
        <f t="shared" ca="1" si="11"/>
        <v>3</v>
      </c>
      <c r="D199" s="354">
        <f t="shared" ca="1" si="6"/>
        <v>131</v>
      </c>
      <c r="E199" s="446"/>
      <c r="F199" s="347"/>
      <c r="G199" s="348"/>
      <c r="H199" s="371"/>
    </row>
    <row r="200" spans="1:8" hidden="1">
      <c r="A200" s="353">
        <f t="shared" ca="1" si="11"/>
        <v>10</v>
      </c>
      <c r="B200" s="353">
        <f t="shared" ca="1" si="11"/>
        <v>1</v>
      </c>
      <c r="C200" s="351">
        <f t="shared" ca="1" si="11"/>
        <v>3</v>
      </c>
      <c r="D200" s="354">
        <f t="shared" ca="1" si="6"/>
        <v>132</v>
      </c>
      <c r="E200" s="445"/>
      <c r="F200" s="347"/>
      <c r="G200" s="348"/>
      <c r="H200" s="371"/>
    </row>
    <row r="201" spans="1:8" hidden="1">
      <c r="A201" s="353">
        <f t="shared" ca="1" si="11"/>
        <v>10</v>
      </c>
      <c r="B201" s="353">
        <f t="shared" ca="1" si="11"/>
        <v>1</v>
      </c>
      <c r="C201" s="351">
        <f t="shared" ca="1" si="11"/>
        <v>3</v>
      </c>
      <c r="D201" s="354">
        <f t="shared" ca="1" si="6"/>
        <v>133</v>
      </c>
      <c r="E201" s="445"/>
      <c r="F201" s="347"/>
      <c r="G201" s="348"/>
      <c r="H201" s="371"/>
    </row>
    <row r="202" spans="1:8" hidden="1">
      <c r="A202" s="353">
        <f t="shared" ca="1" si="11"/>
        <v>10</v>
      </c>
      <c r="B202" s="353">
        <f t="shared" ca="1" si="11"/>
        <v>1</v>
      </c>
      <c r="C202" s="351">
        <f t="shared" ca="1" si="11"/>
        <v>3</v>
      </c>
      <c r="D202" s="354">
        <f t="shared" ca="1" si="6"/>
        <v>134</v>
      </c>
      <c r="E202" s="445"/>
      <c r="F202" s="347"/>
      <c r="G202" s="348"/>
      <c r="H202" s="371"/>
    </row>
    <row r="203" spans="1:8" hidden="1">
      <c r="A203" s="353">
        <f t="shared" ca="1" si="11"/>
        <v>10</v>
      </c>
      <c r="B203" s="353">
        <f t="shared" ca="1" si="11"/>
        <v>1</v>
      </c>
      <c r="C203" s="351">
        <f t="shared" ca="1" si="11"/>
        <v>3</v>
      </c>
      <c r="D203" s="354">
        <f t="shared" ca="1" si="6"/>
        <v>135</v>
      </c>
      <c r="E203" s="445"/>
      <c r="F203" s="347"/>
      <c r="G203" s="348"/>
      <c r="H203" s="371"/>
    </row>
    <row r="204" spans="1:8" hidden="1">
      <c r="A204" s="353">
        <f t="shared" ca="1" si="11"/>
        <v>10</v>
      </c>
      <c r="B204" s="353">
        <f t="shared" ca="1" si="11"/>
        <v>1</v>
      </c>
      <c r="C204" s="351">
        <f t="shared" ca="1" si="11"/>
        <v>3</v>
      </c>
      <c r="D204" s="354">
        <f t="shared" ca="1" si="6"/>
        <v>136</v>
      </c>
      <c r="E204" s="445"/>
      <c r="F204" s="347"/>
      <c r="G204" s="348"/>
      <c r="H204" s="371"/>
    </row>
    <row r="205" spans="1:8" hidden="1">
      <c r="A205" s="353">
        <f t="shared" ca="1" si="11"/>
        <v>10</v>
      </c>
      <c r="B205" s="353">
        <f t="shared" ca="1" si="11"/>
        <v>1</v>
      </c>
      <c r="C205" s="351">
        <f t="shared" ca="1" si="11"/>
        <v>3</v>
      </c>
      <c r="D205" s="354">
        <f t="shared" ca="1" si="6"/>
        <v>137</v>
      </c>
      <c r="E205" s="445"/>
      <c r="F205" s="347"/>
      <c r="G205" s="348"/>
      <c r="H205" s="371"/>
    </row>
    <row r="206" spans="1:8" hidden="1">
      <c r="A206" s="353">
        <f t="shared" ca="1" si="11"/>
        <v>10</v>
      </c>
      <c r="B206" s="353">
        <f t="shared" ca="1" si="11"/>
        <v>1</v>
      </c>
      <c r="C206" s="351">
        <f t="shared" ca="1" si="11"/>
        <v>3</v>
      </c>
      <c r="D206" s="354">
        <f t="shared" ca="1" si="6"/>
        <v>138</v>
      </c>
      <c r="E206" s="445"/>
      <c r="F206" s="347"/>
      <c r="G206" s="348"/>
      <c r="H206" s="371"/>
    </row>
    <row r="207" spans="1:8" s="346" customFormat="1" hidden="1">
      <c r="A207" s="353">
        <f t="shared" ca="1" si="11"/>
        <v>10</v>
      </c>
      <c r="B207" s="353">
        <f t="shared" ca="1" si="11"/>
        <v>1</v>
      </c>
      <c r="C207" s="351">
        <f t="shared" ca="1" si="11"/>
        <v>3</v>
      </c>
      <c r="D207" s="354">
        <f t="shared" ca="1" si="6"/>
        <v>139</v>
      </c>
      <c r="E207" s="446"/>
      <c r="F207" s="347"/>
      <c r="G207" s="348"/>
      <c r="H207" s="371"/>
    </row>
    <row r="208" spans="1:8" s="346" customFormat="1" hidden="1">
      <c r="A208" s="353">
        <f t="shared" ca="1" si="11"/>
        <v>10</v>
      </c>
      <c r="B208" s="353">
        <f t="shared" ca="1" si="11"/>
        <v>1</v>
      </c>
      <c r="C208" s="351">
        <f t="shared" ca="1" si="11"/>
        <v>3</v>
      </c>
      <c r="D208" s="354">
        <f t="shared" ca="1" si="6"/>
        <v>140</v>
      </c>
      <c r="E208" s="446"/>
      <c r="F208" s="347"/>
      <c r="G208" s="348"/>
      <c r="H208" s="371"/>
    </row>
    <row r="209" spans="1:8" s="346" customFormat="1" hidden="1">
      <c r="A209" s="353">
        <f t="shared" ca="1" si="11"/>
        <v>10</v>
      </c>
      <c r="B209" s="353">
        <f t="shared" ca="1" si="11"/>
        <v>1</v>
      </c>
      <c r="C209" s="351">
        <f t="shared" ca="1" si="11"/>
        <v>3</v>
      </c>
      <c r="D209" s="354">
        <f t="shared" ca="1" si="6"/>
        <v>141</v>
      </c>
      <c r="E209" s="446"/>
      <c r="F209" s="347"/>
      <c r="G209" s="348"/>
      <c r="H209" s="371"/>
    </row>
    <row r="210" spans="1:8" hidden="1">
      <c r="A210" s="353">
        <f t="shared" ca="1" si="11"/>
        <v>10</v>
      </c>
      <c r="B210" s="353">
        <f t="shared" ca="1" si="11"/>
        <v>1</v>
      </c>
      <c r="C210" s="351">
        <f t="shared" ca="1" si="11"/>
        <v>3</v>
      </c>
      <c r="D210" s="354">
        <f t="shared" ca="1" si="6"/>
        <v>142</v>
      </c>
      <c r="E210" s="445"/>
      <c r="F210" s="347"/>
      <c r="G210" s="348"/>
      <c r="H210" s="371"/>
    </row>
    <row r="211" spans="1:8" hidden="1">
      <c r="A211" s="353">
        <f t="shared" ref="A211:C226" ca="1" si="12">INDIRECT("Z(-1)",FALSE)</f>
        <v>10</v>
      </c>
      <c r="B211" s="353">
        <f t="shared" ca="1" si="12"/>
        <v>1</v>
      </c>
      <c r="C211" s="351">
        <f t="shared" ca="1" si="12"/>
        <v>3</v>
      </c>
      <c r="D211" s="354">
        <f t="shared" ca="1" si="6"/>
        <v>143</v>
      </c>
      <c r="E211" s="445"/>
      <c r="F211" s="347"/>
      <c r="G211" s="348"/>
      <c r="H211" s="371"/>
    </row>
    <row r="212" spans="1:8" hidden="1">
      <c r="A212" s="353">
        <f t="shared" ca="1" si="12"/>
        <v>10</v>
      </c>
      <c r="B212" s="353">
        <f t="shared" ca="1" si="12"/>
        <v>1</v>
      </c>
      <c r="C212" s="351">
        <f t="shared" ca="1" si="12"/>
        <v>3</v>
      </c>
      <c r="D212" s="354">
        <f t="shared" ca="1" si="6"/>
        <v>144</v>
      </c>
      <c r="E212" s="445"/>
      <c r="F212" s="347"/>
      <c r="G212" s="348"/>
      <c r="H212" s="371"/>
    </row>
    <row r="213" spans="1:8" hidden="1">
      <c r="A213" s="353">
        <f t="shared" ca="1" si="12"/>
        <v>10</v>
      </c>
      <c r="B213" s="353">
        <f t="shared" ca="1" si="12"/>
        <v>1</v>
      </c>
      <c r="C213" s="351">
        <f t="shared" ca="1" si="12"/>
        <v>3</v>
      </c>
      <c r="D213" s="354">
        <f t="shared" ca="1" si="6"/>
        <v>145</v>
      </c>
      <c r="E213" s="445"/>
      <c r="F213" s="347"/>
      <c r="G213" s="348"/>
      <c r="H213" s="371"/>
    </row>
    <row r="214" spans="1:8" hidden="1">
      <c r="A214" s="353">
        <f t="shared" ca="1" si="12"/>
        <v>10</v>
      </c>
      <c r="B214" s="353">
        <f t="shared" ca="1" si="12"/>
        <v>1</v>
      </c>
      <c r="C214" s="351">
        <f t="shared" ca="1" si="12"/>
        <v>3</v>
      </c>
      <c r="D214" s="354">
        <f t="shared" ca="1" si="6"/>
        <v>146</v>
      </c>
      <c r="E214" s="445"/>
      <c r="F214" s="347"/>
      <c r="G214" s="348"/>
      <c r="H214" s="371"/>
    </row>
    <row r="215" spans="1:8" hidden="1">
      <c r="A215" s="353">
        <f t="shared" ca="1" si="12"/>
        <v>10</v>
      </c>
      <c r="B215" s="353">
        <f t="shared" ca="1" si="12"/>
        <v>1</v>
      </c>
      <c r="C215" s="351">
        <f t="shared" ca="1" si="12"/>
        <v>3</v>
      </c>
      <c r="D215" s="354">
        <f t="shared" ca="1" si="6"/>
        <v>147</v>
      </c>
      <c r="E215" s="445"/>
      <c r="F215" s="347"/>
      <c r="G215" s="348"/>
      <c r="H215" s="371"/>
    </row>
    <row r="216" spans="1:8" hidden="1">
      <c r="A216" s="353">
        <f t="shared" ca="1" si="12"/>
        <v>10</v>
      </c>
      <c r="B216" s="353">
        <f t="shared" ca="1" si="12"/>
        <v>1</v>
      </c>
      <c r="C216" s="351">
        <f t="shared" ca="1" si="12"/>
        <v>3</v>
      </c>
      <c r="D216" s="354">
        <f t="shared" ca="1" si="6"/>
        <v>148</v>
      </c>
      <c r="E216" s="445"/>
      <c r="F216" s="347"/>
      <c r="G216" s="348"/>
      <c r="H216" s="371"/>
    </row>
    <row r="217" spans="1:8" s="346" customFormat="1" hidden="1">
      <c r="A217" s="353">
        <f t="shared" ca="1" si="12"/>
        <v>10</v>
      </c>
      <c r="B217" s="353">
        <f t="shared" ca="1" si="12"/>
        <v>1</v>
      </c>
      <c r="C217" s="351">
        <f t="shared" ca="1" si="12"/>
        <v>3</v>
      </c>
      <c r="D217" s="354">
        <f t="shared" ca="1" si="6"/>
        <v>149</v>
      </c>
      <c r="E217" s="446"/>
      <c r="F217" s="347"/>
      <c r="G217" s="348"/>
      <c r="H217" s="371"/>
    </row>
    <row r="218" spans="1:8" s="346" customFormat="1" hidden="1">
      <c r="A218" s="353">
        <f t="shared" ca="1" si="12"/>
        <v>10</v>
      </c>
      <c r="B218" s="353">
        <f t="shared" ca="1" si="12"/>
        <v>1</v>
      </c>
      <c r="C218" s="351">
        <f t="shared" ca="1" si="12"/>
        <v>3</v>
      </c>
      <c r="D218" s="354">
        <f t="shared" ca="1" si="6"/>
        <v>150</v>
      </c>
      <c r="E218" s="446"/>
      <c r="F218" s="347"/>
      <c r="G218" s="348"/>
      <c r="H218" s="371"/>
    </row>
    <row r="219" spans="1:8" s="346" customFormat="1" hidden="1">
      <c r="A219" s="353">
        <f t="shared" ca="1" si="12"/>
        <v>10</v>
      </c>
      <c r="B219" s="353">
        <f t="shared" ca="1" si="12"/>
        <v>1</v>
      </c>
      <c r="C219" s="351">
        <f t="shared" ca="1" si="12"/>
        <v>3</v>
      </c>
      <c r="D219" s="354">
        <f t="shared" ca="1" si="6"/>
        <v>151</v>
      </c>
      <c r="E219" s="446"/>
      <c r="F219" s="347"/>
      <c r="G219" s="348"/>
      <c r="H219" s="371"/>
    </row>
    <row r="220" spans="1:8" hidden="1">
      <c r="A220" s="353">
        <f t="shared" ca="1" si="12"/>
        <v>10</v>
      </c>
      <c r="B220" s="353">
        <f t="shared" ca="1" si="12"/>
        <v>1</v>
      </c>
      <c r="C220" s="351">
        <f t="shared" ca="1" si="12"/>
        <v>3</v>
      </c>
      <c r="D220" s="354">
        <f t="shared" ca="1" si="6"/>
        <v>152</v>
      </c>
      <c r="E220" s="445"/>
      <c r="F220" s="347"/>
      <c r="G220" s="348"/>
      <c r="H220" s="371"/>
    </row>
    <row r="221" spans="1:8" s="346" customFormat="1" hidden="1">
      <c r="A221" s="353">
        <f t="shared" ca="1" si="12"/>
        <v>10</v>
      </c>
      <c r="B221" s="353">
        <f t="shared" ca="1" si="12"/>
        <v>1</v>
      </c>
      <c r="C221" s="351">
        <f t="shared" ca="1" si="12"/>
        <v>3</v>
      </c>
      <c r="D221" s="354">
        <f t="shared" ca="1" si="6"/>
        <v>153</v>
      </c>
      <c r="E221" s="446"/>
      <c r="F221" s="347"/>
      <c r="G221" s="348"/>
      <c r="H221" s="371"/>
    </row>
    <row r="222" spans="1:8" s="346" customFormat="1" hidden="1">
      <c r="A222" s="353">
        <f t="shared" ca="1" si="12"/>
        <v>10</v>
      </c>
      <c r="B222" s="353">
        <f t="shared" ca="1" si="12"/>
        <v>1</v>
      </c>
      <c r="C222" s="351">
        <f t="shared" ca="1" si="12"/>
        <v>3</v>
      </c>
      <c r="D222" s="354">
        <f t="shared" ca="1" si="6"/>
        <v>154</v>
      </c>
      <c r="E222" s="446"/>
      <c r="F222" s="347"/>
      <c r="G222" s="348"/>
      <c r="H222" s="371"/>
    </row>
    <row r="223" spans="1:8" s="346" customFormat="1" hidden="1">
      <c r="A223" s="353">
        <f t="shared" ca="1" si="12"/>
        <v>10</v>
      </c>
      <c r="B223" s="353">
        <f t="shared" ca="1" si="12"/>
        <v>1</v>
      </c>
      <c r="C223" s="351">
        <f t="shared" ca="1" si="12"/>
        <v>3</v>
      </c>
      <c r="D223" s="354">
        <f t="shared" ca="1" si="6"/>
        <v>155</v>
      </c>
      <c r="E223" s="446"/>
      <c r="F223" s="347"/>
      <c r="G223" s="348"/>
      <c r="H223" s="371"/>
    </row>
    <row r="224" spans="1:8" hidden="1">
      <c r="A224" s="353">
        <f t="shared" ca="1" si="12"/>
        <v>10</v>
      </c>
      <c r="B224" s="353">
        <f t="shared" ca="1" si="12"/>
        <v>1</v>
      </c>
      <c r="C224" s="351">
        <f t="shared" ca="1" si="12"/>
        <v>3</v>
      </c>
      <c r="D224" s="354">
        <f t="shared" ca="1" si="6"/>
        <v>156</v>
      </c>
      <c r="E224" s="445"/>
      <c r="F224" s="157"/>
      <c r="G224" s="333"/>
      <c r="H224" s="370"/>
    </row>
    <row r="225" spans="1:8" hidden="1">
      <c r="A225" s="353">
        <f t="shared" ca="1" si="12"/>
        <v>10</v>
      </c>
      <c r="B225" s="353">
        <f t="shared" ca="1" si="12"/>
        <v>1</v>
      </c>
      <c r="C225" s="351">
        <f t="shared" ca="1" si="12"/>
        <v>3</v>
      </c>
      <c r="D225" s="354">
        <f t="shared" ca="1" si="6"/>
        <v>157</v>
      </c>
      <c r="E225" s="445"/>
      <c r="F225" s="157"/>
      <c r="G225" s="333"/>
      <c r="H225" s="370"/>
    </row>
    <row r="226" spans="1:8" hidden="1">
      <c r="A226" s="353">
        <f t="shared" ca="1" si="12"/>
        <v>10</v>
      </c>
      <c r="B226" s="353">
        <f t="shared" ca="1" si="12"/>
        <v>1</v>
      </c>
      <c r="C226" s="351">
        <f t="shared" ca="1" si="12"/>
        <v>3</v>
      </c>
      <c r="D226" s="354">
        <f t="shared" ca="1" si="6"/>
        <v>158</v>
      </c>
      <c r="E226" s="445"/>
      <c r="F226" s="157"/>
      <c r="G226" s="333"/>
      <c r="H226" s="370"/>
    </row>
    <row r="227" spans="1:8" hidden="1">
      <c r="A227" s="353">
        <f t="shared" ref="A227:C260" ca="1" si="13">INDIRECT("Z(-1)",FALSE)</f>
        <v>10</v>
      </c>
      <c r="B227" s="353">
        <f t="shared" ca="1" si="13"/>
        <v>1</v>
      </c>
      <c r="C227" s="351">
        <f t="shared" ca="1" si="13"/>
        <v>3</v>
      </c>
      <c r="D227" s="354">
        <f t="shared" ca="1" si="6"/>
        <v>159</v>
      </c>
      <c r="E227" s="445"/>
      <c r="F227" s="157"/>
      <c r="G227" s="333"/>
      <c r="H227" s="370"/>
    </row>
    <row r="228" spans="1:8" hidden="1">
      <c r="A228" s="353">
        <f t="shared" ca="1" si="13"/>
        <v>10</v>
      </c>
      <c r="B228" s="353">
        <f t="shared" ca="1" si="13"/>
        <v>1</v>
      </c>
      <c r="C228" s="351">
        <f t="shared" ca="1" si="13"/>
        <v>3</v>
      </c>
      <c r="D228" s="354">
        <f t="shared" ca="1" si="6"/>
        <v>160</v>
      </c>
      <c r="E228" s="445"/>
      <c r="F228" s="157"/>
      <c r="G228" s="333"/>
      <c r="H228" s="370"/>
    </row>
    <row r="229" spans="1:8" hidden="1">
      <c r="A229" s="351">
        <f t="shared" ca="1" si="13"/>
        <v>10</v>
      </c>
      <c r="B229" s="351">
        <f t="shared" ca="1" si="13"/>
        <v>1</v>
      </c>
      <c r="C229" s="351">
        <f t="shared" ca="1" si="13"/>
        <v>3</v>
      </c>
      <c r="D229" s="352">
        <f t="shared" ca="1" si="6"/>
        <v>161</v>
      </c>
      <c r="E229" s="445"/>
      <c r="F229" s="157"/>
      <c r="G229" s="333"/>
      <c r="H229" s="370"/>
    </row>
    <row r="230" spans="1:8" hidden="1">
      <c r="A230" s="353">
        <f t="shared" ca="1" si="13"/>
        <v>10</v>
      </c>
      <c r="B230" s="353">
        <f t="shared" ca="1" si="13"/>
        <v>1</v>
      </c>
      <c r="C230" s="351">
        <f t="shared" ca="1" si="13"/>
        <v>3</v>
      </c>
      <c r="D230" s="354">
        <f t="shared" ca="1" si="6"/>
        <v>162</v>
      </c>
      <c r="E230" s="445"/>
      <c r="F230" s="347"/>
      <c r="G230" s="348"/>
      <c r="H230" s="371"/>
    </row>
    <row r="231" spans="1:8" hidden="1">
      <c r="A231" s="353">
        <f t="shared" ca="1" si="13"/>
        <v>10</v>
      </c>
      <c r="B231" s="353">
        <f t="shared" ca="1" si="13"/>
        <v>1</v>
      </c>
      <c r="C231" s="351">
        <f t="shared" ca="1" si="13"/>
        <v>3</v>
      </c>
      <c r="D231" s="354">
        <f t="shared" ca="1" si="6"/>
        <v>163</v>
      </c>
      <c r="E231" s="445"/>
      <c r="F231" s="347"/>
      <c r="G231" s="348"/>
      <c r="H231" s="371"/>
    </row>
    <row r="232" spans="1:8" hidden="1">
      <c r="A232" s="353">
        <f t="shared" ca="1" si="13"/>
        <v>10</v>
      </c>
      <c r="B232" s="353">
        <f t="shared" ca="1" si="13"/>
        <v>1</v>
      </c>
      <c r="C232" s="351">
        <f t="shared" ca="1" si="13"/>
        <v>3</v>
      </c>
      <c r="D232" s="354">
        <f t="shared" ca="1" si="6"/>
        <v>164</v>
      </c>
      <c r="E232" s="445"/>
      <c r="F232" s="347"/>
      <c r="G232" s="348"/>
      <c r="H232" s="371"/>
    </row>
    <row r="233" spans="1:8" hidden="1">
      <c r="A233" s="353">
        <f t="shared" ca="1" si="13"/>
        <v>10</v>
      </c>
      <c r="B233" s="353">
        <f t="shared" ca="1" si="13"/>
        <v>1</v>
      </c>
      <c r="C233" s="351">
        <f t="shared" ca="1" si="13"/>
        <v>3</v>
      </c>
      <c r="D233" s="354">
        <f t="shared" ca="1" si="6"/>
        <v>165</v>
      </c>
      <c r="E233" s="445"/>
      <c r="F233" s="347"/>
      <c r="G233" s="348"/>
      <c r="H233" s="371"/>
    </row>
    <row r="234" spans="1:8" hidden="1">
      <c r="A234" s="353">
        <f t="shared" ca="1" si="13"/>
        <v>10</v>
      </c>
      <c r="B234" s="353">
        <f t="shared" ca="1" si="13"/>
        <v>1</v>
      </c>
      <c r="C234" s="351">
        <f t="shared" ca="1" si="13"/>
        <v>3</v>
      </c>
      <c r="D234" s="354">
        <f t="shared" ca="1" si="6"/>
        <v>166</v>
      </c>
      <c r="E234" s="445"/>
      <c r="F234" s="347"/>
      <c r="G234" s="348"/>
      <c r="H234" s="371"/>
    </row>
    <row r="235" spans="1:8" hidden="1">
      <c r="A235" s="353">
        <f t="shared" ca="1" si="13"/>
        <v>10</v>
      </c>
      <c r="B235" s="353">
        <f t="shared" ca="1" si="13"/>
        <v>1</v>
      </c>
      <c r="C235" s="351">
        <f t="shared" ca="1" si="13"/>
        <v>3</v>
      </c>
      <c r="D235" s="354">
        <f t="shared" ca="1" si="6"/>
        <v>167</v>
      </c>
      <c r="E235" s="445"/>
      <c r="F235" s="347"/>
      <c r="G235" s="348"/>
      <c r="H235" s="371"/>
    </row>
    <row r="236" spans="1:8" hidden="1">
      <c r="A236" s="353">
        <f t="shared" ca="1" si="13"/>
        <v>10</v>
      </c>
      <c r="B236" s="353">
        <f t="shared" ca="1" si="13"/>
        <v>1</v>
      </c>
      <c r="C236" s="351">
        <f t="shared" ca="1" si="13"/>
        <v>3</v>
      </c>
      <c r="D236" s="354">
        <f t="shared" ca="1" si="6"/>
        <v>168</v>
      </c>
      <c r="E236" s="445"/>
      <c r="F236" s="347"/>
      <c r="G236" s="348"/>
      <c r="H236" s="371"/>
    </row>
    <row r="237" spans="1:8" s="346" customFormat="1" hidden="1">
      <c r="A237" s="353">
        <f t="shared" ca="1" si="13"/>
        <v>10</v>
      </c>
      <c r="B237" s="353">
        <f t="shared" ca="1" si="13"/>
        <v>1</v>
      </c>
      <c r="C237" s="351">
        <f t="shared" ca="1" si="13"/>
        <v>3</v>
      </c>
      <c r="D237" s="354">
        <f t="shared" ca="1" si="6"/>
        <v>169</v>
      </c>
      <c r="E237" s="446"/>
      <c r="F237" s="347"/>
      <c r="G237" s="348"/>
      <c r="H237" s="371"/>
    </row>
    <row r="238" spans="1:8" s="346" customFormat="1" hidden="1">
      <c r="A238" s="353">
        <f t="shared" ca="1" si="13"/>
        <v>10</v>
      </c>
      <c r="B238" s="353">
        <f t="shared" ca="1" si="13"/>
        <v>1</v>
      </c>
      <c r="C238" s="351">
        <f t="shared" ca="1" si="13"/>
        <v>3</v>
      </c>
      <c r="D238" s="354">
        <f t="shared" ca="1" si="6"/>
        <v>170</v>
      </c>
      <c r="E238" s="446"/>
      <c r="F238" s="347"/>
      <c r="G238" s="348"/>
      <c r="H238" s="371"/>
    </row>
    <row r="239" spans="1:8" s="346" customFormat="1" hidden="1">
      <c r="A239" s="353">
        <f t="shared" ca="1" si="13"/>
        <v>10</v>
      </c>
      <c r="B239" s="353">
        <f t="shared" ca="1" si="13"/>
        <v>1</v>
      </c>
      <c r="C239" s="351">
        <f t="shared" ca="1" si="13"/>
        <v>3</v>
      </c>
      <c r="D239" s="354">
        <f t="shared" ca="1" si="6"/>
        <v>171</v>
      </c>
      <c r="E239" s="446"/>
      <c r="F239" s="347"/>
      <c r="G239" s="348"/>
      <c r="H239" s="371"/>
    </row>
    <row r="240" spans="1:8" hidden="1">
      <c r="A240" s="353">
        <f t="shared" ca="1" si="13"/>
        <v>10</v>
      </c>
      <c r="B240" s="353">
        <f t="shared" ca="1" si="13"/>
        <v>1</v>
      </c>
      <c r="C240" s="351">
        <f t="shared" ca="1" si="13"/>
        <v>3</v>
      </c>
      <c r="D240" s="354">
        <f t="shared" ca="1" si="6"/>
        <v>172</v>
      </c>
      <c r="E240" s="445"/>
      <c r="F240" s="347"/>
      <c r="G240" s="348"/>
      <c r="H240" s="371"/>
    </row>
    <row r="241" spans="1:8" hidden="1">
      <c r="A241" s="353">
        <f t="shared" ca="1" si="13"/>
        <v>10</v>
      </c>
      <c r="B241" s="353">
        <f t="shared" ca="1" si="13"/>
        <v>1</v>
      </c>
      <c r="C241" s="351">
        <f t="shared" ca="1" si="13"/>
        <v>3</v>
      </c>
      <c r="D241" s="354">
        <f t="shared" ca="1" si="6"/>
        <v>173</v>
      </c>
      <c r="E241" s="445"/>
      <c r="F241" s="347"/>
      <c r="G241" s="348"/>
      <c r="H241" s="371"/>
    </row>
    <row r="242" spans="1:8" hidden="1">
      <c r="A242" s="353">
        <f t="shared" ca="1" si="13"/>
        <v>10</v>
      </c>
      <c r="B242" s="353">
        <f t="shared" ca="1" si="13"/>
        <v>1</v>
      </c>
      <c r="C242" s="351">
        <f t="shared" ca="1" si="13"/>
        <v>3</v>
      </c>
      <c r="D242" s="354">
        <f t="shared" ca="1" si="6"/>
        <v>174</v>
      </c>
      <c r="E242" s="445"/>
      <c r="F242" s="347"/>
      <c r="G242" s="348"/>
      <c r="H242" s="371"/>
    </row>
    <row r="243" spans="1:8" hidden="1">
      <c r="A243" s="353">
        <f t="shared" ca="1" si="13"/>
        <v>10</v>
      </c>
      <c r="B243" s="353">
        <f t="shared" ca="1" si="13"/>
        <v>1</v>
      </c>
      <c r="C243" s="351">
        <f t="shared" ca="1" si="13"/>
        <v>3</v>
      </c>
      <c r="D243" s="354">
        <f t="shared" ca="1" si="6"/>
        <v>175</v>
      </c>
      <c r="E243" s="445"/>
      <c r="F243" s="347"/>
      <c r="G243" s="348"/>
      <c r="H243" s="371"/>
    </row>
    <row r="244" spans="1:8" hidden="1">
      <c r="A244" s="353">
        <f t="shared" ca="1" si="13"/>
        <v>10</v>
      </c>
      <c r="B244" s="353">
        <f t="shared" ca="1" si="13"/>
        <v>1</v>
      </c>
      <c r="C244" s="351">
        <f t="shared" ca="1" si="13"/>
        <v>3</v>
      </c>
      <c r="D244" s="354">
        <f t="shared" ca="1" si="6"/>
        <v>176</v>
      </c>
      <c r="E244" s="445"/>
      <c r="F244" s="347"/>
      <c r="G244" s="348"/>
      <c r="H244" s="371"/>
    </row>
    <row r="245" spans="1:8" hidden="1">
      <c r="A245" s="353">
        <f t="shared" ca="1" si="13"/>
        <v>10</v>
      </c>
      <c r="B245" s="353">
        <f t="shared" ca="1" si="13"/>
        <v>1</v>
      </c>
      <c r="C245" s="351">
        <f t="shared" ca="1" si="13"/>
        <v>3</v>
      </c>
      <c r="D245" s="354">
        <f t="shared" ca="1" si="6"/>
        <v>177</v>
      </c>
      <c r="E245" s="445"/>
      <c r="F245" s="347"/>
      <c r="G245" s="348"/>
      <c r="H245" s="371"/>
    </row>
    <row r="246" spans="1:8" hidden="1">
      <c r="A246" s="353">
        <f t="shared" ca="1" si="13"/>
        <v>10</v>
      </c>
      <c r="B246" s="353">
        <f t="shared" ca="1" si="13"/>
        <v>1</v>
      </c>
      <c r="C246" s="351">
        <f t="shared" ca="1" si="13"/>
        <v>3</v>
      </c>
      <c r="D246" s="354">
        <f t="shared" ca="1" si="6"/>
        <v>178</v>
      </c>
      <c r="E246" s="445"/>
      <c r="F246" s="347"/>
      <c r="G246" s="348"/>
      <c r="H246" s="371"/>
    </row>
    <row r="247" spans="1:8" s="346" customFormat="1" hidden="1">
      <c r="A247" s="353">
        <f t="shared" ca="1" si="13"/>
        <v>10</v>
      </c>
      <c r="B247" s="353">
        <f t="shared" ca="1" si="13"/>
        <v>1</v>
      </c>
      <c r="C247" s="351">
        <f t="shared" ca="1" si="13"/>
        <v>3</v>
      </c>
      <c r="D247" s="354">
        <f t="shared" ca="1" si="6"/>
        <v>179</v>
      </c>
      <c r="E247" s="446"/>
      <c r="F247" s="347"/>
      <c r="G247" s="348"/>
      <c r="H247" s="371"/>
    </row>
    <row r="248" spans="1:8" s="346" customFormat="1" hidden="1">
      <c r="A248" s="353">
        <f t="shared" ca="1" si="13"/>
        <v>10</v>
      </c>
      <c r="B248" s="353">
        <f t="shared" ca="1" si="13"/>
        <v>1</v>
      </c>
      <c r="C248" s="351">
        <f t="shared" ca="1" si="13"/>
        <v>3</v>
      </c>
      <c r="D248" s="354">
        <f t="shared" ca="1" si="6"/>
        <v>180</v>
      </c>
      <c r="E248" s="446"/>
      <c r="F248" s="347"/>
      <c r="G248" s="348"/>
      <c r="H248" s="371"/>
    </row>
    <row r="249" spans="1:8" s="346" customFormat="1" hidden="1">
      <c r="A249" s="353">
        <f t="shared" ca="1" si="13"/>
        <v>10</v>
      </c>
      <c r="B249" s="353">
        <f t="shared" ca="1" si="13"/>
        <v>1</v>
      </c>
      <c r="C249" s="351">
        <f t="shared" ca="1" si="13"/>
        <v>3</v>
      </c>
      <c r="D249" s="354">
        <f t="shared" ca="1" si="6"/>
        <v>181</v>
      </c>
      <c r="E249" s="446"/>
      <c r="F249" s="347"/>
      <c r="G249" s="348"/>
      <c r="H249" s="371"/>
    </row>
    <row r="250" spans="1:8" hidden="1">
      <c r="A250" s="353">
        <f t="shared" ca="1" si="13"/>
        <v>10</v>
      </c>
      <c r="B250" s="353">
        <f t="shared" ca="1" si="13"/>
        <v>1</v>
      </c>
      <c r="C250" s="351">
        <f t="shared" ca="1" si="13"/>
        <v>3</v>
      </c>
      <c r="D250" s="354">
        <f t="shared" ca="1" si="6"/>
        <v>182</v>
      </c>
      <c r="E250" s="445"/>
      <c r="F250" s="347"/>
      <c r="G250" s="348"/>
      <c r="H250" s="371"/>
    </row>
    <row r="251" spans="1:8" hidden="1">
      <c r="A251" s="353">
        <f t="shared" ca="1" si="13"/>
        <v>10</v>
      </c>
      <c r="B251" s="353">
        <f t="shared" ca="1" si="13"/>
        <v>1</v>
      </c>
      <c r="C251" s="351">
        <f t="shared" ca="1" si="13"/>
        <v>3</v>
      </c>
      <c r="D251" s="354">
        <f t="shared" ca="1" si="6"/>
        <v>183</v>
      </c>
      <c r="E251" s="445"/>
      <c r="F251" s="347"/>
      <c r="G251" s="348"/>
      <c r="H251" s="371"/>
    </row>
    <row r="252" spans="1:8" hidden="1">
      <c r="A252" s="353">
        <f t="shared" ca="1" si="13"/>
        <v>10</v>
      </c>
      <c r="B252" s="353">
        <f t="shared" ca="1" si="13"/>
        <v>1</v>
      </c>
      <c r="C252" s="351">
        <f t="shared" ca="1" si="13"/>
        <v>3</v>
      </c>
      <c r="D252" s="354">
        <f t="shared" ca="1" si="6"/>
        <v>184</v>
      </c>
      <c r="E252" s="445"/>
      <c r="F252" s="347"/>
      <c r="G252" s="348"/>
      <c r="H252" s="371"/>
    </row>
    <row r="253" spans="1:8" hidden="1">
      <c r="A253" s="353">
        <f t="shared" ca="1" si="13"/>
        <v>10</v>
      </c>
      <c r="B253" s="353">
        <f t="shared" ca="1" si="13"/>
        <v>1</v>
      </c>
      <c r="C253" s="353">
        <f t="shared" ca="1" si="13"/>
        <v>3</v>
      </c>
      <c r="D253" s="354">
        <f t="shared" ca="1" si="6"/>
        <v>185</v>
      </c>
      <c r="E253" s="445"/>
      <c r="F253" s="347"/>
      <c r="G253" s="348"/>
      <c r="H253" s="371"/>
    </row>
    <row r="254" spans="1:8" hidden="1">
      <c r="A254" s="353">
        <f t="shared" ca="1" si="13"/>
        <v>10</v>
      </c>
      <c r="B254" s="353">
        <f t="shared" ca="1" si="13"/>
        <v>1</v>
      </c>
      <c r="C254" s="353">
        <f t="shared" ca="1" si="13"/>
        <v>3</v>
      </c>
      <c r="D254" s="354">
        <f t="shared" ca="1" si="6"/>
        <v>186</v>
      </c>
      <c r="E254" s="445"/>
      <c r="F254" s="347"/>
      <c r="G254" s="348"/>
      <c r="H254" s="371"/>
    </row>
    <row r="255" spans="1:8" hidden="1">
      <c r="A255" s="353">
        <f t="shared" ca="1" si="13"/>
        <v>10</v>
      </c>
      <c r="B255" s="353">
        <f t="shared" ca="1" si="13"/>
        <v>1</v>
      </c>
      <c r="C255" s="353">
        <f t="shared" ca="1" si="13"/>
        <v>3</v>
      </c>
      <c r="D255" s="354">
        <f t="shared" ca="1" si="6"/>
        <v>187</v>
      </c>
      <c r="E255" s="445"/>
      <c r="F255" s="347"/>
      <c r="G255" s="348"/>
      <c r="H255" s="371"/>
    </row>
    <row r="256" spans="1:8" hidden="1">
      <c r="A256" s="353">
        <f t="shared" ca="1" si="13"/>
        <v>10</v>
      </c>
      <c r="B256" s="353">
        <f t="shared" ca="1" si="13"/>
        <v>1</v>
      </c>
      <c r="C256" s="353">
        <f t="shared" ca="1" si="13"/>
        <v>3</v>
      </c>
      <c r="D256" s="354">
        <f t="shared" ca="1" si="6"/>
        <v>188</v>
      </c>
      <c r="E256" s="445"/>
      <c r="F256" s="347"/>
      <c r="G256" s="348"/>
      <c r="H256" s="371"/>
    </row>
    <row r="257" spans="1:8" s="346" customFormat="1" hidden="1">
      <c r="A257" s="353">
        <f t="shared" ca="1" si="13"/>
        <v>10</v>
      </c>
      <c r="B257" s="353">
        <f t="shared" ca="1" si="13"/>
        <v>1</v>
      </c>
      <c r="C257" s="353">
        <f t="shared" ca="1" si="13"/>
        <v>3</v>
      </c>
      <c r="D257" s="354">
        <f t="shared" ca="1" si="6"/>
        <v>189</v>
      </c>
      <c r="E257" s="446"/>
      <c r="F257" s="347"/>
      <c r="G257" s="348"/>
      <c r="H257" s="371"/>
    </row>
    <row r="258" spans="1:8" s="346" customFormat="1" hidden="1">
      <c r="A258" s="353">
        <f t="shared" ca="1" si="13"/>
        <v>10</v>
      </c>
      <c r="B258" s="353">
        <f t="shared" ca="1" si="13"/>
        <v>1</v>
      </c>
      <c r="C258" s="353">
        <f t="shared" ca="1" si="13"/>
        <v>3</v>
      </c>
      <c r="D258" s="354">
        <f t="shared" ca="1" si="6"/>
        <v>190</v>
      </c>
      <c r="E258" s="446"/>
      <c r="F258" s="347"/>
      <c r="G258" s="348"/>
      <c r="H258" s="371"/>
    </row>
    <row r="259" spans="1:8" s="346" customFormat="1" hidden="1">
      <c r="A259" s="353">
        <f t="shared" ca="1" si="13"/>
        <v>10</v>
      </c>
      <c r="B259" s="353">
        <f t="shared" ca="1" si="13"/>
        <v>1</v>
      </c>
      <c r="C259" s="353">
        <f t="shared" ca="1" si="13"/>
        <v>3</v>
      </c>
      <c r="D259" s="354">
        <f t="shared" ca="1" si="6"/>
        <v>191</v>
      </c>
      <c r="E259" s="446"/>
      <c r="F259" s="347"/>
      <c r="G259" s="348"/>
      <c r="H259" s="371"/>
    </row>
    <row r="260" spans="1:8" hidden="1">
      <c r="A260" s="353">
        <f t="shared" ca="1" si="13"/>
        <v>10</v>
      </c>
      <c r="B260" s="353">
        <f t="shared" ca="1" si="13"/>
        <v>1</v>
      </c>
      <c r="C260" s="353">
        <f t="shared" ca="1" si="13"/>
        <v>3</v>
      </c>
      <c r="D260" s="354">
        <f t="shared" ca="1" si="6"/>
        <v>192</v>
      </c>
      <c r="E260" s="445"/>
      <c r="F260" s="347"/>
      <c r="G260" s="348"/>
      <c r="H260" s="371"/>
    </row>
    <row r="261" spans="1:8" hidden="1">
      <c r="A261" s="353">
        <f t="shared" ref="A261:C276" ca="1" si="14">INDIRECT("Z(-1)",FALSE)</f>
        <v>10</v>
      </c>
      <c r="B261" s="353">
        <f t="shared" ca="1" si="14"/>
        <v>1</v>
      </c>
      <c r="C261" s="353">
        <f t="shared" ca="1" si="14"/>
        <v>3</v>
      </c>
      <c r="D261" s="354">
        <f t="shared" ca="1" si="6"/>
        <v>193</v>
      </c>
      <c r="E261" s="445"/>
      <c r="F261" s="347"/>
      <c r="G261" s="348"/>
      <c r="H261" s="371"/>
    </row>
    <row r="262" spans="1:8" hidden="1">
      <c r="A262" s="353">
        <f t="shared" ca="1" si="14"/>
        <v>10</v>
      </c>
      <c r="B262" s="353">
        <f t="shared" ca="1" si="14"/>
        <v>1</v>
      </c>
      <c r="C262" s="353">
        <f t="shared" ca="1" si="14"/>
        <v>3</v>
      </c>
      <c r="D262" s="354">
        <f t="shared" ca="1" si="6"/>
        <v>194</v>
      </c>
      <c r="E262" s="445"/>
      <c r="F262" s="347"/>
      <c r="G262" s="348"/>
      <c r="H262" s="371"/>
    </row>
    <row r="263" spans="1:8" hidden="1">
      <c r="A263" s="353">
        <f t="shared" ca="1" si="14"/>
        <v>10</v>
      </c>
      <c r="B263" s="353">
        <f t="shared" ca="1" si="14"/>
        <v>1</v>
      </c>
      <c r="C263" s="353">
        <f t="shared" ca="1" si="14"/>
        <v>3</v>
      </c>
      <c r="D263" s="354">
        <f t="shared" ca="1" si="6"/>
        <v>195</v>
      </c>
      <c r="E263" s="445"/>
      <c r="F263" s="347"/>
      <c r="G263" s="348"/>
      <c r="H263" s="371"/>
    </row>
    <row r="264" spans="1:8" hidden="1">
      <c r="A264" s="353">
        <f t="shared" ca="1" si="14"/>
        <v>10</v>
      </c>
      <c r="B264" s="353">
        <f t="shared" ca="1" si="14"/>
        <v>1</v>
      </c>
      <c r="C264" s="353">
        <f t="shared" ca="1" si="14"/>
        <v>3</v>
      </c>
      <c r="D264" s="354">
        <f t="shared" ca="1" si="6"/>
        <v>196</v>
      </c>
      <c r="E264" s="445"/>
      <c r="F264" s="347"/>
      <c r="G264" s="348"/>
      <c r="H264" s="371"/>
    </row>
    <row r="265" spans="1:8" hidden="1">
      <c r="A265" s="353">
        <f t="shared" ca="1" si="14"/>
        <v>10</v>
      </c>
      <c r="B265" s="353">
        <f t="shared" ca="1" si="14"/>
        <v>1</v>
      </c>
      <c r="C265" s="353">
        <f t="shared" ca="1" si="14"/>
        <v>3</v>
      </c>
      <c r="D265" s="354">
        <f t="shared" ca="1" si="6"/>
        <v>197</v>
      </c>
      <c r="E265" s="445"/>
      <c r="F265" s="347"/>
      <c r="G265" s="348"/>
      <c r="H265" s="371"/>
    </row>
    <row r="266" spans="1:8" hidden="1">
      <c r="A266" s="353">
        <f t="shared" ca="1" si="14"/>
        <v>10</v>
      </c>
      <c r="B266" s="353">
        <f t="shared" ca="1" si="14"/>
        <v>1</v>
      </c>
      <c r="C266" s="353">
        <f t="shared" ca="1" si="14"/>
        <v>3</v>
      </c>
      <c r="D266" s="354">
        <f t="shared" ca="1" si="6"/>
        <v>198</v>
      </c>
      <c r="E266" s="445"/>
      <c r="F266" s="347"/>
      <c r="G266" s="348"/>
      <c r="H266" s="371"/>
    </row>
    <row r="267" spans="1:8" s="346" customFormat="1" hidden="1">
      <c r="A267" s="353">
        <f t="shared" ca="1" si="14"/>
        <v>10</v>
      </c>
      <c r="B267" s="353">
        <f t="shared" ca="1" si="14"/>
        <v>1</v>
      </c>
      <c r="C267" s="353">
        <f t="shared" ca="1" si="14"/>
        <v>3</v>
      </c>
      <c r="D267" s="354">
        <f t="shared" ca="1" si="6"/>
        <v>199</v>
      </c>
      <c r="E267" s="446"/>
      <c r="F267" s="347"/>
      <c r="G267" s="348"/>
      <c r="H267" s="371"/>
    </row>
    <row r="268" spans="1:8" s="346" customFormat="1" hidden="1">
      <c r="A268" s="353">
        <f t="shared" ca="1" si="14"/>
        <v>10</v>
      </c>
      <c r="B268" s="353">
        <f t="shared" ca="1" si="14"/>
        <v>1</v>
      </c>
      <c r="C268" s="353">
        <f t="shared" ca="1" si="14"/>
        <v>3</v>
      </c>
      <c r="D268" s="354">
        <f t="shared" ca="1" si="6"/>
        <v>200</v>
      </c>
      <c r="E268" s="446"/>
      <c r="F268" s="347"/>
      <c r="G268" s="348"/>
      <c r="H268" s="371"/>
    </row>
    <row r="269" spans="1:8" s="346" customFormat="1" hidden="1">
      <c r="A269" s="353">
        <f t="shared" ca="1" si="14"/>
        <v>10</v>
      </c>
      <c r="B269" s="353">
        <f t="shared" ca="1" si="14"/>
        <v>1</v>
      </c>
      <c r="C269" s="353">
        <f t="shared" ca="1" si="14"/>
        <v>3</v>
      </c>
      <c r="D269" s="354">
        <f t="shared" ca="1" si="6"/>
        <v>201</v>
      </c>
      <c r="E269" s="446"/>
      <c r="F269" s="347"/>
      <c r="G269" s="348"/>
      <c r="H269" s="371"/>
    </row>
    <row r="270" spans="1:8" hidden="1">
      <c r="A270" s="353">
        <f t="shared" ca="1" si="14"/>
        <v>10</v>
      </c>
      <c r="B270" s="353">
        <f t="shared" ca="1" si="14"/>
        <v>1</v>
      </c>
      <c r="C270" s="353">
        <f t="shared" ca="1" si="14"/>
        <v>3</v>
      </c>
      <c r="D270" s="354">
        <f t="shared" ca="1" si="6"/>
        <v>202</v>
      </c>
      <c r="E270" s="445"/>
      <c r="F270" s="347"/>
      <c r="G270" s="348"/>
      <c r="H270" s="371"/>
    </row>
    <row r="271" spans="1:8" s="346" customFormat="1" hidden="1">
      <c r="A271" s="353">
        <f t="shared" ca="1" si="14"/>
        <v>10</v>
      </c>
      <c r="B271" s="353">
        <f t="shared" ca="1" si="14"/>
        <v>1</v>
      </c>
      <c r="C271" s="353">
        <f t="shared" ca="1" si="14"/>
        <v>3</v>
      </c>
      <c r="D271" s="354">
        <f t="shared" ca="1" si="6"/>
        <v>203</v>
      </c>
      <c r="E271" s="446"/>
      <c r="F271" s="347"/>
      <c r="G271" s="348"/>
      <c r="H271" s="371"/>
    </row>
    <row r="272" spans="1:8" s="346" customFormat="1" hidden="1">
      <c r="A272" s="353">
        <f t="shared" ca="1" si="14"/>
        <v>10</v>
      </c>
      <c r="B272" s="353">
        <f t="shared" ca="1" si="14"/>
        <v>1</v>
      </c>
      <c r="C272" s="353">
        <f t="shared" ca="1" si="14"/>
        <v>3</v>
      </c>
      <c r="D272" s="354">
        <f t="shared" ca="1" si="6"/>
        <v>204</v>
      </c>
      <c r="E272" s="446"/>
      <c r="F272" s="347"/>
      <c r="G272" s="348"/>
      <c r="H272" s="371"/>
    </row>
    <row r="273" spans="1:8" s="346" customFormat="1" hidden="1">
      <c r="A273" s="353">
        <f t="shared" ca="1" si="14"/>
        <v>10</v>
      </c>
      <c r="B273" s="353">
        <f t="shared" ca="1" si="14"/>
        <v>1</v>
      </c>
      <c r="C273" s="353">
        <f t="shared" ca="1" si="14"/>
        <v>3</v>
      </c>
      <c r="D273" s="354">
        <f t="shared" ca="1" si="6"/>
        <v>205</v>
      </c>
      <c r="E273" s="446"/>
      <c r="F273" s="347"/>
      <c r="G273" s="348"/>
      <c r="H273" s="371"/>
    </row>
    <row r="274" spans="1:8" hidden="1">
      <c r="A274" s="353">
        <f t="shared" ca="1" si="14"/>
        <v>10</v>
      </c>
      <c r="B274" s="353">
        <f t="shared" ca="1" si="14"/>
        <v>1</v>
      </c>
      <c r="C274" s="353">
        <f t="shared" ca="1" si="14"/>
        <v>3</v>
      </c>
      <c r="D274" s="354">
        <f t="shared" ca="1" si="6"/>
        <v>206</v>
      </c>
      <c r="E274" s="445"/>
      <c r="F274" s="157"/>
      <c r="G274" s="333"/>
      <c r="H274" s="370"/>
    </row>
    <row r="275" spans="1:8" hidden="1">
      <c r="A275" s="353">
        <f t="shared" ca="1" si="14"/>
        <v>10</v>
      </c>
      <c r="B275" s="353">
        <f t="shared" ca="1" si="14"/>
        <v>1</v>
      </c>
      <c r="C275" s="353">
        <f t="shared" ca="1" si="14"/>
        <v>3</v>
      </c>
      <c r="D275" s="354">
        <f t="shared" ca="1" si="6"/>
        <v>207</v>
      </c>
      <c r="E275" s="445"/>
      <c r="F275" s="157"/>
      <c r="G275" s="333"/>
      <c r="H275" s="370"/>
    </row>
    <row r="276" spans="1:8" hidden="1">
      <c r="A276" s="353">
        <f t="shared" ca="1" si="14"/>
        <v>10</v>
      </c>
      <c r="B276" s="353">
        <f t="shared" ca="1" si="14"/>
        <v>1</v>
      </c>
      <c r="C276" s="353">
        <f t="shared" ca="1" si="14"/>
        <v>3</v>
      </c>
      <c r="D276" s="354">
        <f t="shared" ca="1" si="6"/>
        <v>208</v>
      </c>
      <c r="E276" s="445"/>
      <c r="F276" s="157"/>
      <c r="G276" s="333"/>
      <c r="H276" s="370"/>
    </row>
    <row r="277" spans="1:8" hidden="1">
      <c r="A277" s="353">
        <f t="shared" ref="A277:C310" ca="1" si="15">INDIRECT("Z(-1)",FALSE)</f>
        <v>10</v>
      </c>
      <c r="B277" s="353">
        <f t="shared" ca="1" si="15"/>
        <v>1</v>
      </c>
      <c r="C277" s="353">
        <f t="shared" ca="1" si="15"/>
        <v>3</v>
      </c>
      <c r="D277" s="354">
        <f t="shared" ca="1" si="6"/>
        <v>209</v>
      </c>
      <c r="E277" s="445"/>
      <c r="F277" s="157"/>
      <c r="G277" s="333"/>
      <c r="H277" s="370"/>
    </row>
    <row r="278" spans="1:8" hidden="1">
      <c r="A278" s="353">
        <f t="shared" ca="1" si="15"/>
        <v>10</v>
      </c>
      <c r="B278" s="353">
        <f t="shared" ca="1" si="15"/>
        <v>1</v>
      </c>
      <c r="C278" s="353">
        <f t="shared" ca="1" si="15"/>
        <v>3</v>
      </c>
      <c r="D278" s="354">
        <f t="shared" ca="1" si="6"/>
        <v>210</v>
      </c>
      <c r="E278" s="445"/>
      <c r="F278" s="157"/>
      <c r="G278" s="333"/>
      <c r="H278" s="370"/>
    </row>
    <row r="279" spans="1:8" hidden="1">
      <c r="A279" s="351">
        <f t="shared" ca="1" si="15"/>
        <v>10</v>
      </c>
      <c r="B279" s="351">
        <f t="shared" ca="1" si="15"/>
        <v>1</v>
      </c>
      <c r="C279" s="351">
        <f t="shared" ca="1" si="15"/>
        <v>3</v>
      </c>
      <c r="D279" s="352">
        <f t="shared" ca="1" si="6"/>
        <v>211</v>
      </c>
      <c r="E279" s="445"/>
      <c r="F279" s="157"/>
      <c r="G279" s="333"/>
      <c r="H279" s="370"/>
    </row>
    <row r="280" spans="1:8" hidden="1">
      <c r="A280" s="353">
        <f t="shared" ca="1" si="15"/>
        <v>10</v>
      </c>
      <c r="B280" s="353">
        <f t="shared" ca="1" si="15"/>
        <v>1</v>
      </c>
      <c r="C280" s="353">
        <f t="shared" ca="1" si="15"/>
        <v>3</v>
      </c>
      <c r="D280" s="354">
        <f t="shared" ca="1" si="6"/>
        <v>212</v>
      </c>
      <c r="E280" s="445"/>
      <c r="F280" s="347"/>
      <c r="G280" s="348"/>
      <c r="H280" s="371"/>
    </row>
    <row r="281" spans="1:8" hidden="1">
      <c r="A281" s="353">
        <f t="shared" ca="1" si="15"/>
        <v>10</v>
      </c>
      <c r="B281" s="353">
        <f t="shared" ca="1" si="15"/>
        <v>1</v>
      </c>
      <c r="C281" s="353">
        <f t="shared" ca="1" si="15"/>
        <v>3</v>
      </c>
      <c r="D281" s="354">
        <f t="shared" ca="1" si="6"/>
        <v>213</v>
      </c>
      <c r="E281" s="445"/>
      <c r="F281" s="347"/>
      <c r="G281" s="348"/>
      <c r="H281" s="371"/>
    </row>
    <row r="282" spans="1:8" hidden="1">
      <c r="A282" s="353">
        <f t="shared" ca="1" si="15"/>
        <v>10</v>
      </c>
      <c r="B282" s="353">
        <f t="shared" ca="1" si="15"/>
        <v>1</v>
      </c>
      <c r="C282" s="353">
        <f t="shared" ca="1" si="15"/>
        <v>3</v>
      </c>
      <c r="D282" s="354">
        <f t="shared" ca="1" si="6"/>
        <v>214</v>
      </c>
      <c r="E282" s="445"/>
      <c r="F282" s="347"/>
      <c r="G282" s="348"/>
      <c r="H282" s="371"/>
    </row>
    <row r="283" spans="1:8" hidden="1">
      <c r="A283" s="353">
        <f t="shared" ca="1" si="15"/>
        <v>10</v>
      </c>
      <c r="B283" s="353">
        <f t="shared" ca="1" si="15"/>
        <v>1</v>
      </c>
      <c r="C283" s="353">
        <f t="shared" ca="1" si="15"/>
        <v>3</v>
      </c>
      <c r="D283" s="354">
        <f t="shared" ca="1" si="6"/>
        <v>215</v>
      </c>
      <c r="E283" s="445"/>
      <c r="F283" s="347"/>
      <c r="G283" s="348"/>
      <c r="H283" s="371"/>
    </row>
    <row r="284" spans="1:8" hidden="1">
      <c r="A284" s="353">
        <f t="shared" ca="1" si="15"/>
        <v>10</v>
      </c>
      <c r="B284" s="353">
        <f t="shared" ca="1" si="15"/>
        <v>1</v>
      </c>
      <c r="C284" s="353">
        <f t="shared" ca="1" si="15"/>
        <v>3</v>
      </c>
      <c r="D284" s="354">
        <f t="shared" ca="1" si="6"/>
        <v>216</v>
      </c>
      <c r="E284" s="445"/>
      <c r="F284" s="347"/>
      <c r="G284" s="348"/>
      <c r="H284" s="371"/>
    </row>
    <row r="285" spans="1:8" hidden="1">
      <c r="A285" s="353">
        <f t="shared" ca="1" si="15"/>
        <v>10</v>
      </c>
      <c r="B285" s="353">
        <f t="shared" ca="1" si="15"/>
        <v>1</v>
      </c>
      <c r="C285" s="353">
        <f t="shared" ca="1" si="15"/>
        <v>3</v>
      </c>
      <c r="D285" s="354">
        <f t="shared" ca="1" si="6"/>
        <v>217</v>
      </c>
      <c r="E285" s="445"/>
      <c r="F285" s="347"/>
      <c r="G285" s="348"/>
      <c r="H285" s="371"/>
    </row>
    <row r="286" spans="1:8" hidden="1">
      <c r="A286" s="353">
        <f t="shared" ca="1" si="15"/>
        <v>10</v>
      </c>
      <c r="B286" s="353">
        <f t="shared" ca="1" si="15"/>
        <v>1</v>
      </c>
      <c r="C286" s="353">
        <f t="shared" ca="1" si="15"/>
        <v>3</v>
      </c>
      <c r="D286" s="354">
        <f t="shared" ca="1" si="6"/>
        <v>218</v>
      </c>
      <c r="E286" s="445"/>
      <c r="F286" s="347"/>
      <c r="G286" s="348"/>
      <c r="H286" s="371"/>
    </row>
    <row r="287" spans="1:8" s="346" customFormat="1" hidden="1">
      <c r="A287" s="353">
        <f t="shared" ca="1" si="15"/>
        <v>10</v>
      </c>
      <c r="B287" s="353">
        <f t="shared" ca="1" si="15"/>
        <v>1</v>
      </c>
      <c r="C287" s="353">
        <f t="shared" ca="1" si="15"/>
        <v>3</v>
      </c>
      <c r="D287" s="354">
        <f t="shared" ca="1" si="6"/>
        <v>219</v>
      </c>
      <c r="E287" s="446"/>
      <c r="F287" s="347"/>
      <c r="G287" s="348"/>
      <c r="H287" s="371"/>
    </row>
    <row r="288" spans="1:8" s="346" customFormat="1" hidden="1">
      <c r="A288" s="353">
        <f t="shared" ca="1" si="15"/>
        <v>10</v>
      </c>
      <c r="B288" s="353">
        <f t="shared" ca="1" si="15"/>
        <v>1</v>
      </c>
      <c r="C288" s="353">
        <f t="shared" ca="1" si="15"/>
        <v>3</v>
      </c>
      <c r="D288" s="354">
        <f t="shared" ca="1" si="6"/>
        <v>220</v>
      </c>
      <c r="E288" s="446"/>
      <c r="F288" s="347"/>
      <c r="G288" s="348"/>
      <c r="H288" s="371"/>
    </row>
    <row r="289" spans="1:8" s="346" customFormat="1" hidden="1">
      <c r="A289" s="353">
        <f t="shared" ca="1" si="15"/>
        <v>10</v>
      </c>
      <c r="B289" s="353">
        <f t="shared" ca="1" si="15"/>
        <v>1</v>
      </c>
      <c r="C289" s="353">
        <f t="shared" ca="1" si="15"/>
        <v>3</v>
      </c>
      <c r="D289" s="354">
        <f t="shared" ca="1" si="6"/>
        <v>221</v>
      </c>
      <c r="E289" s="446"/>
      <c r="F289" s="347"/>
      <c r="G289" s="348"/>
      <c r="H289" s="371"/>
    </row>
    <row r="290" spans="1:8" hidden="1">
      <c r="A290" s="353">
        <f t="shared" ca="1" si="15"/>
        <v>10</v>
      </c>
      <c r="B290" s="353">
        <f t="shared" ca="1" si="15"/>
        <v>1</v>
      </c>
      <c r="C290" s="353">
        <f t="shared" ca="1" si="15"/>
        <v>3</v>
      </c>
      <c r="D290" s="354">
        <f t="shared" ca="1" si="6"/>
        <v>222</v>
      </c>
      <c r="E290" s="445"/>
      <c r="F290" s="347"/>
      <c r="G290" s="348"/>
      <c r="H290" s="371"/>
    </row>
    <row r="291" spans="1:8" hidden="1">
      <c r="A291" s="353">
        <f t="shared" ca="1" si="15"/>
        <v>10</v>
      </c>
      <c r="B291" s="353">
        <f t="shared" ca="1" si="15"/>
        <v>1</v>
      </c>
      <c r="C291" s="353">
        <f t="shared" ca="1" si="15"/>
        <v>3</v>
      </c>
      <c r="D291" s="354">
        <f t="shared" ca="1" si="6"/>
        <v>223</v>
      </c>
      <c r="E291" s="445"/>
      <c r="F291" s="347"/>
      <c r="G291" s="348"/>
      <c r="H291" s="371"/>
    </row>
    <row r="292" spans="1:8" hidden="1">
      <c r="A292" s="353">
        <f t="shared" ca="1" si="15"/>
        <v>10</v>
      </c>
      <c r="B292" s="353">
        <f t="shared" ca="1" si="15"/>
        <v>1</v>
      </c>
      <c r="C292" s="353">
        <f t="shared" ca="1" si="15"/>
        <v>3</v>
      </c>
      <c r="D292" s="354">
        <f t="shared" ca="1" si="6"/>
        <v>224</v>
      </c>
      <c r="E292" s="445"/>
      <c r="F292" s="347"/>
      <c r="G292" s="348"/>
      <c r="H292" s="371"/>
    </row>
    <row r="293" spans="1:8" hidden="1">
      <c r="A293" s="353">
        <f t="shared" ca="1" si="15"/>
        <v>10</v>
      </c>
      <c r="B293" s="353">
        <f t="shared" ca="1" si="15"/>
        <v>1</v>
      </c>
      <c r="C293" s="353">
        <f t="shared" ca="1" si="15"/>
        <v>3</v>
      </c>
      <c r="D293" s="354">
        <f t="shared" ca="1" si="6"/>
        <v>225</v>
      </c>
      <c r="E293" s="445"/>
      <c r="F293" s="347"/>
      <c r="G293" s="348"/>
      <c r="H293" s="371"/>
    </row>
    <row r="294" spans="1:8" hidden="1">
      <c r="A294" s="353">
        <f t="shared" ca="1" si="15"/>
        <v>10</v>
      </c>
      <c r="B294" s="353">
        <f t="shared" ca="1" si="15"/>
        <v>1</v>
      </c>
      <c r="C294" s="353">
        <f t="shared" ca="1" si="15"/>
        <v>3</v>
      </c>
      <c r="D294" s="354">
        <f t="shared" ca="1" si="6"/>
        <v>226</v>
      </c>
      <c r="E294" s="445"/>
      <c r="F294" s="347"/>
      <c r="G294" s="348"/>
      <c r="H294" s="371"/>
    </row>
    <row r="295" spans="1:8" hidden="1">
      <c r="A295" s="353">
        <f t="shared" ca="1" si="15"/>
        <v>10</v>
      </c>
      <c r="B295" s="353">
        <f t="shared" ca="1" si="15"/>
        <v>1</v>
      </c>
      <c r="C295" s="353">
        <f t="shared" ca="1" si="15"/>
        <v>3</v>
      </c>
      <c r="D295" s="354">
        <f t="shared" ca="1" si="6"/>
        <v>227</v>
      </c>
      <c r="E295" s="445"/>
      <c r="F295" s="347"/>
      <c r="G295" s="348"/>
      <c r="H295" s="371"/>
    </row>
    <row r="296" spans="1:8" hidden="1">
      <c r="A296" s="353">
        <f t="shared" ca="1" si="15"/>
        <v>10</v>
      </c>
      <c r="B296" s="353">
        <f t="shared" ca="1" si="15"/>
        <v>1</v>
      </c>
      <c r="C296" s="353">
        <f t="shared" ca="1" si="15"/>
        <v>3</v>
      </c>
      <c r="D296" s="354">
        <f t="shared" ca="1" si="6"/>
        <v>228</v>
      </c>
      <c r="E296" s="445"/>
      <c r="F296" s="347"/>
      <c r="G296" s="348"/>
      <c r="H296" s="371"/>
    </row>
    <row r="297" spans="1:8" s="346" customFormat="1" hidden="1">
      <c r="A297" s="353">
        <f t="shared" ca="1" si="15"/>
        <v>10</v>
      </c>
      <c r="B297" s="353">
        <f t="shared" ca="1" si="15"/>
        <v>1</v>
      </c>
      <c r="C297" s="353">
        <f t="shared" ca="1" si="15"/>
        <v>3</v>
      </c>
      <c r="D297" s="354">
        <f t="shared" ca="1" si="6"/>
        <v>229</v>
      </c>
      <c r="E297" s="446"/>
      <c r="F297" s="347"/>
      <c r="G297" s="348"/>
      <c r="H297" s="371"/>
    </row>
    <row r="298" spans="1:8" s="346" customFormat="1" hidden="1">
      <c r="A298" s="353">
        <f t="shared" ca="1" si="15"/>
        <v>10</v>
      </c>
      <c r="B298" s="353">
        <f t="shared" ca="1" si="15"/>
        <v>1</v>
      </c>
      <c r="C298" s="353">
        <f t="shared" ca="1" si="15"/>
        <v>3</v>
      </c>
      <c r="D298" s="354">
        <f t="shared" ca="1" si="6"/>
        <v>230</v>
      </c>
      <c r="E298" s="446"/>
      <c r="F298" s="347"/>
      <c r="G298" s="348"/>
      <c r="H298" s="371"/>
    </row>
    <row r="299" spans="1:8" s="346" customFormat="1" hidden="1">
      <c r="A299" s="353">
        <f t="shared" ca="1" si="15"/>
        <v>10</v>
      </c>
      <c r="B299" s="353">
        <f t="shared" ca="1" si="15"/>
        <v>1</v>
      </c>
      <c r="C299" s="353">
        <f t="shared" ca="1" si="15"/>
        <v>3</v>
      </c>
      <c r="D299" s="354">
        <f t="shared" ca="1" si="6"/>
        <v>231</v>
      </c>
      <c r="E299" s="446"/>
      <c r="F299" s="347"/>
      <c r="G299" s="348"/>
      <c r="H299" s="371"/>
    </row>
    <row r="300" spans="1:8" hidden="1">
      <c r="A300" s="353">
        <f t="shared" ca="1" si="15"/>
        <v>10</v>
      </c>
      <c r="B300" s="353">
        <f t="shared" ca="1" si="15"/>
        <v>1</v>
      </c>
      <c r="C300" s="353">
        <f t="shared" ca="1" si="15"/>
        <v>3</v>
      </c>
      <c r="D300" s="354">
        <f t="shared" ca="1" si="6"/>
        <v>232</v>
      </c>
      <c r="E300" s="445"/>
      <c r="F300" s="347"/>
      <c r="G300" s="348"/>
      <c r="H300" s="371"/>
    </row>
    <row r="301" spans="1:8" hidden="1">
      <c r="A301" s="353">
        <f t="shared" ca="1" si="15"/>
        <v>10</v>
      </c>
      <c r="B301" s="353">
        <f t="shared" ca="1" si="15"/>
        <v>1</v>
      </c>
      <c r="C301" s="353">
        <f t="shared" ca="1" si="15"/>
        <v>3</v>
      </c>
      <c r="D301" s="354">
        <f t="shared" ca="1" si="6"/>
        <v>233</v>
      </c>
      <c r="E301" s="445"/>
      <c r="F301" s="347"/>
      <c r="G301" s="348"/>
      <c r="H301" s="371"/>
    </row>
    <row r="302" spans="1:8" hidden="1">
      <c r="A302" s="353">
        <f t="shared" ca="1" si="15"/>
        <v>10</v>
      </c>
      <c r="B302" s="353">
        <f t="shared" ca="1" si="15"/>
        <v>1</v>
      </c>
      <c r="C302" s="353">
        <f t="shared" ca="1" si="15"/>
        <v>3</v>
      </c>
      <c r="D302" s="354">
        <f t="shared" ca="1" si="6"/>
        <v>234</v>
      </c>
      <c r="E302" s="445"/>
      <c r="F302" s="347"/>
      <c r="G302" s="348"/>
      <c r="H302" s="371"/>
    </row>
    <row r="303" spans="1:8" hidden="1">
      <c r="A303" s="353">
        <f t="shared" ca="1" si="15"/>
        <v>10</v>
      </c>
      <c r="B303" s="353">
        <f t="shared" ca="1" si="15"/>
        <v>1</v>
      </c>
      <c r="C303" s="353">
        <f t="shared" ca="1" si="15"/>
        <v>3</v>
      </c>
      <c r="D303" s="354">
        <f t="shared" ca="1" si="6"/>
        <v>235</v>
      </c>
      <c r="E303" s="445"/>
      <c r="F303" s="347"/>
      <c r="G303" s="348"/>
      <c r="H303" s="371"/>
    </row>
    <row r="304" spans="1:8" hidden="1">
      <c r="A304" s="353">
        <f t="shared" ca="1" si="15"/>
        <v>10</v>
      </c>
      <c r="B304" s="353">
        <f t="shared" ca="1" si="15"/>
        <v>1</v>
      </c>
      <c r="C304" s="353">
        <f t="shared" ca="1" si="15"/>
        <v>3</v>
      </c>
      <c r="D304" s="354">
        <f t="shared" ca="1" si="6"/>
        <v>236</v>
      </c>
      <c r="E304" s="445"/>
      <c r="F304" s="347"/>
      <c r="G304" s="348"/>
      <c r="H304" s="371"/>
    </row>
    <row r="305" spans="1:8" hidden="1">
      <c r="A305" s="353">
        <f t="shared" ca="1" si="15"/>
        <v>10</v>
      </c>
      <c r="B305" s="353">
        <f t="shared" ca="1" si="15"/>
        <v>1</v>
      </c>
      <c r="C305" s="353">
        <f t="shared" ca="1" si="15"/>
        <v>3</v>
      </c>
      <c r="D305" s="354">
        <f t="shared" ca="1" si="6"/>
        <v>237</v>
      </c>
      <c r="E305" s="445"/>
      <c r="F305" s="347"/>
      <c r="G305" s="348"/>
      <c r="H305" s="371"/>
    </row>
    <row r="306" spans="1:8" hidden="1">
      <c r="A306" s="353">
        <f t="shared" ca="1" si="15"/>
        <v>10</v>
      </c>
      <c r="B306" s="353">
        <f t="shared" ca="1" si="15"/>
        <v>1</v>
      </c>
      <c r="C306" s="353">
        <f t="shared" ca="1" si="15"/>
        <v>3</v>
      </c>
      <c r="D306" s="354">
        <f t="shared" ca="1" si="6"/>
        <v>238</v>
      </c>
      <c r="E306" s="445"/>
      <c r="F306" s="347"/>
      <c r="G306" s="348"/>
      <c r="H306" s="371"/>
    </row>
    <row r="307" spans="1:8" s="346" customFormat="1" hidden="1">
      <c r="A307" s="353">
        <f t="shared" ca="1" si="15"/>
        <v>10</v>
      </c>
      <c r="B307" s="353">
        <f t="shared" ca="1" si="15"/>
        <v>1</v>
      </c>
      <c r="C307" s="353">
        <f t="shared" ca="1" si="15"/>
        <v>3</v>
      </c>
      <c r="D307" s="354">
        <f t="shared" ca="1" si="6"/>
        <v>239</v>
      </c>
      <c r="E307" s="446"/>
      <c r="F307" s="347"/>
      <c r="G307" s="348"/>
      <c r="H307" s="371"/>
    </row>
    <row r="308" spans="1:8" s="346" customFormat="1" hidden="1">
      <c r="A308" s="353">
        <f t="shared" ca="1" si="15"/>
        <v>10</v>
      </c>
      <c r="B308" s="353">
        <f t="shared" ca="1" si="15"/>
        <v>1</v>
      </c>
      <c r="C308" s="353">
        <f t="shared" ca="1" si="15"/>
        <v>3</v>
      </c>
      <c r="D308" s="354">
        <f t="shared" ca="1" si="6"/>
        <v>240</v>
      </c>
      <c r="E308" s="446"/>
      <c r="F308" s="347"/>
      <c r="G308" s="348"/>
      <c r="H308" s="371"/>
    </row>
    <row r="309" spans="1:8" s="346" customFormat="1" hidden="1">
      <c r="A309" s="353">
        <f t="shared" ca="1" si="15"/>
        <v>10</v>
      </c>
      <c r="B309" s="353">
        <f t="shared" ca="1" si="15"/>
        <v>1</v>
      </c>
      <c r="C309" s="353">
        <f t="shared" ca="1" si="15"/>
        <v>3</v>
      </c>
      <c r="D309" s="354">
        <f t="shared" ca="1" si="6"/>
        <v>241</v>
      </c>
      <c r="E309" s="446"/>
      <c r="F309" s="347"/>
      <c r="G309" s="348"/>
      <c r="H309" s="371"/>
    </row>
    <row r="310" spans="1:8" hidden="1">
      <c r="A310" s="353">
        <f t="shared" ca="1" si="15"/>
        <v>10</v>
      </c>
      <c r="B310" s="353">
        <f t="shared" ca="1" si="15"/>
        <v>1</v>
      </c>
      <c r="C310" s="353">
        <f t="shared" ca="1" si="15"/>
        <v>3</v>
      </c>
      <c r="D310" s="354">
        <f t="shared" ca="1" si="6"/>
        <v>242</v>
      </c>
      <c r="E310" s="445"/>
      <c r="F310" s="347"/>
      <c r="G310" s="348"/>
      <c r="H310" s="371"/>
    </row>
    <row r="311" spans="1:8" hidden="1">
      <c r="A311" s="353">
        <f t="shared" ref="A311:C326" ca="1" si="16">INDIRECT("Z(-1)",FALSE)</f>
        <v>10</v>
      </c>
      <c r="B311" s="353">
        <f t="shared" ca="1" si="16"/>
        <v>1</v>
      </c>
      <c r="C311" s="353">
        <f t="shared" ca="1" si="16"/>
        <v>3</v>
      </c>
      <c r="D311" s="354">
        <f t="shared" ca="1" si="6"/>
        <v>243</v>
      </c>
      <c r="E311" s="445"/>
      <c r="F311" s="347"/>
      <c r="G311" s="348"/>
      <c r="H311" s="371"/>
    </row>
    <row r="312" spans="1:8" hidden="1">
      <c r="A312" s="353">
        <f t="shared" ca="1" si="16"/>
        <v>10</v>
      </c>
      <c r="B312" s="353">
        <f t="shared" ca="1" si="16"/>
        <v>1</v>
      </c>
      <c r="C312" s="353">
        <f t="shared" ca="1" si="16"/>
        <v>3</v>
      </c>
      <c r="D312" s="354">
        <f t="shared" ca="1" si="6"/>
        <v>244</v>
      </c>
      <c r="E312" s="445"/>
      <c r="F312" s="347"/>
      <c r="G312" s="348"/>
      <c r="H312" s="371"/>
    </row>
    <row r="313" spans="1:8" hidden="1">
      <c r="A313" s="353">
        <f t="shared" ca="1" si="16"/>
        <v>10</v>
      </c>
      <c r="B313" s="353">
        <f t="shared" ca="1" si="16"/>
        <v>1</v>
      </c>
      <c r="C313" s="353">
        <f t="shared" ca="1" si="16"/>
        <v>3</v>
      </c>
      <c r="D313" s="354">
        <f t="shared" ca="1" si="6"/>
        <v>245</v>
      </c>
      <c r="E313" s="445"/>
      <c r="F313" s="347"/>
      <c r="G313" s="348"/>
      <c r="H313" s="371"/>
    </row>
    <row r="314" spans="1:8" hidden="1">
      <c r="A314" s="353">
        <f t="shared" ca="1" si="16"/>
        <v>10</v>
      </c>
      <c r="B314" s="353">
        <f t="shared" ca="1" si="16"/>
        <v>1</v>
      </c>
      <c r="C314" s="353">
        <f t="shared" ca="1" si="16"/>
        <v>3</v>
      </c>
      <c r="D314" s="354">
        <f t="shared" ca="1" si="6"/>
        <v>246</v>
      </c>
      <c r="E314" s="445"/>
      <c r="F314" s="347"/>
      <c r="G314" s="348"/>
      <c r="H314" s="371"/>
    </row>
    <row r="315" spans="1:8" hidden="1">
      <c r="A315" s="353">
        <f t="shared" ca="1" si="16"/>
        <v>10</v>
      </c>
      <c r="B315" s="353">
        <f t="shared" ca="1" si="16"/>
        <v>1</v>
      </c>
      <c r="C315" s="353">
        <f t="shared" ca="1" si="16"/>
        <v>3</v>
      </c>
      <c r="D315" s="354">
        <f t="shared" ca="1" si="6"/>
        <v>247</v>
      </c>
      <c r="E315" s="445"/>
      <c r="F315" s="347"/>
      <c r="G315" s="348"/>
      <c r="H315" s="371"/>
    </row>
    <row r="316" spans="1:8" hidden="1">
      <c r="A316" s="353">
        <f t="shared" ca="1" si="16"/>
        <v>10</v>
      </c>
      <c r="B316" s="353">
        <f t="shared" ca="1" si="16"/>
        <v>1</v>
      </c>
      <c r="C316" s="353">
        <f t="shared" ca="1" si="16"/>
        <v>3</v>
      </c>
      <c r="D316" s="354">
        <f t="shared" ca="1" si="6"/>
        <v>248</v>
      </c>
      <c r="E316" s="445"/>
      <c r="F316" s="347"/>
      <c r="G316" s="348"/>
      <c r="H316" s="371"/>
    </row>
    <row r="317" spans="1:8" s="346" customFormat="1" hidden="1">
      <c r="A317" s="353">
        <f t="shared" ca="1" si="16"/>
        <v>10</v>
      </c>
      <c r="B317" s="353">
        <f t="shared" ca="1" si="16"/>
        <v>1</v>
      </c>
      <c r="C317" s="353">
        <f t="shared" ca="1" si="16"/>
        <v>3</v>
      </c>
      <c r="D317" s="354">
        <f t="shared" ca="1" si="6"/>
        <v>249</v>
      </c>
      <c r="E317" s="446"/>
      <c r="F317" s="347"/>
      <c r="G317" s="348"/>
      <c r="H317" s="371"/>
    </row>
    <row r="318" spans="1:8" s="346" customFormat="1" hidden="1">
      <c r="A318" s="353">
        <f t="shared" ca="1" si="16"/>
        <v>10</v>
      </c>
      <c r="B318" s="353">
        <f t="shared" ca="1" si="16"/>
        <v>1</v>
      </c>
      <c r="C318" s="353">
        <f t="shared" ca="1" si="16"/>
        <v>3</v>
      </c>
      <c r="D318" s="354">
        <f t="shared" ca="1" si="6"/>
        <v>250</v>
      </c>
      <c r="E318" s="446"/>
      <c r="F318" s="347"/>
      <c r="G318" s="348"/>
      <c r="H318" s="371"/>
    </row>
    <row r="319" spans="1:8" s="346" customFormat="1" hidden="1">
      <c r="A319" s="353">
        <f t="shared" ca="1" si="16"/>
        <v>10</v>
      </c>
      <c r="B319" s="353">
        <f t="shared" ca="1" si="16"/>
        <v>1</v>
      </c>
      <c r="C319" s="353">
        <f t="shared" ca="1" si="16"/>
        <v>3</v>
      </c>
      <c r="D319" s="354">
        <f t="shared" ca="1" si="6"/>
        <v>251</v>
      </c>
      <c r="E319" s="446"/>
      <c r="F319" s="347"/>
      <c r="G319" s="348"/>
      <c r="H319" s="371"/>
    </row>
    <row r="320" spans="1:8" hidden="1">
      <c r="A320" s="353">
        <f t="shared" ca="1" si="16"/>
        <v>10</v>
      </c>
      <c r="B320" s="353">
        <f t="shared" ca="1" si="16"/>
        <v>1</v>
      </c>
      <c r="C320" s="353">
        <f t="shared" ca="1" si="16"/>
        <v>3</v>
      </c>
      <c r="D320" s="354">
        <f t="shared" ca="1" si="6"/>
        <v>252</v>
      </c>
      <c r="E320" s="445"/>
      <c r="F320" s="347"/>
      <c r="G320" s="348"/>
      <c r="H320" s="371"/>
    </row>
    <row r="321" spans="1:8" s="346" customFormat="1" hidden="1">
      <c r="A321" s="353">
        <f t="shared" ca="1" si="16"/>
        <v>10</v>
      </c>
      <c r="B321" s="353">
        <f t="shared" ca="1" si="16"/>
        <v>1</v>
      </c>
      <c r="C321" s="353">
        <f t="shared" ca="1" si="16"/>
        <v>3</v>
      </c>
      <c r="D321" s="354">
        <f t="shared" ca="1" si="6"/>
        <v>253</v>
      </c>
      <c r="E321" s="446"/>
      <c r="F321" s="347"/>
      <c r="G321" s="348"/>
      <c r="H321" s="371"/>
    </row>
    <row r="322" spans="1:8" s="346" customFormat="1" hidden="1">
      <c r="A322" s="353">
        <f t="shared" ca="1" si="16"/>
        <v>10</v>
      </c>
      <c r="B322" s="353">
        <f t="shared" ca="1" si="16"/>
        <v>1</v>
      </c>
      <c r="C322" s="353">
        <f t="shared" ca="1" si="16"/>
        <v>3</v>
      </c>
      <c r="D322" s="354">
        <f t="shared" ref="D322:D385" ca="1" si="17">IF(INDIRECT("S(-1)",FALSE)&lt;&gt;INDIRECT("Z(-1)S(-1)",FALSE),0,INDIRECT("Z(-1)",FALSE)+1)</f>
        <v>254</v>
      </c>
      <c r="E322" s="446"/>
      <c r="F322" s="347"/>
      <c r="G322" s="348"/>
      <c r="H322" s="371"/>
    </row>
    <row r="323" spans="1:8" s="346" customFormat="1" hidden="1">
      <c r="A323" s="353">
        <f t="shared" ca="1" si="16"/>
        <v>10</v>
      </c>
      <c r="B323" s="353">
        <f t="shared" ca="1" si="16"/>
        <v>1</v>
      </c>
      <c r="C323" s="353">
        <f t="shared" ca="1" si="16"/>
        <v>3</v>
      </c>
      <c r="D323" s="354">
        <f t="shared" ca="1" si="17"/>
        <v>255</v>
      </c>
      <c r="E323" s="446"/>
      <c r="F323" s="347"/>
      <c r="G323" s="348"/>
      <c r="H323" s="371"/>
    </row>
    <row r="324" spans="1:8" hidden="1">
      <c r="A324" s="353">
        <f t="shared" ca="1" si="16"/>
        <v>10</v>
      </c>
      <c r="B324" s="353">
        <f t="shared" ca="1" si="16"/>
        <v>1</v>
      </c>
      <c r="C324" s="353">
        <f t="shared" ca="1" si="16"/>
        <v>3</v>
      </c>
      <c r="D324" s="354">
        <f t="shared" ca="1" si="17"/>
        <v>256</v>
      </c>
      <c r="E324" s="445"/>
      <c r="F324" s="157"/>
      <c r="G324" s="333"/>
      <c r="H324" s="370"/>
    </row>
    <row r="325" spans="1:8" hidden="1">
      <c r="A325" s="353">
        <f t="shared" ca="1" si="16"/>
        <v>10</v>
      </c>
      <c r="B325" s="353">
        <f t="shared" ca="1" si="16"/>
        <v>1</v>
      </c>
      <c r="C325" s="353">
        <f t="shared" ca="1" si="16"/>
        <v>3</v>
      </c>
      <c r="D325" s="354">
        <f t="shared" ca="1" si="17"/>
        <v>257</v>
      </c>
      <c r="E325" s="445"/>
      <c r="F325" s="157"/>
      <c r="G325" s="333"/>
      <c r="H325" s="370"/>
    </row>
    <row r="326" spans="1:8" hidden="1">
      <c r="A326" s="353">
        <f t="shared" ca="1" si="16"/>
        <v>10</v>
      </c>
      <c r="B326" s="353">
        <f t="shared" ca="1" si="16"/>
        <v>1</v>
      </c>
      <c r="C326" s="353">
        <f t="shared" ca="1" si="16"/>
        <v>3</v>
      </c>
      <c r="D326" s="354">
        <f t="shared" ca="1" si="17"/>
        <v>258</v>
      </c>
      <c r="E326" s="445"/>
      <c r="F326" s="157"/>
      <c r="G326" s="333"/>
      <c r="H326" s="370"/>
    </row>
    <row r="327" spans="1:8" hidden="1">
      <c r="A327" s="353">
        <f t="shared" ref="A327:C360" ca="1" si="18">INDIRECT("Z(-1)",FALSE)</f>
        <v>10</v>
      </c>
      <c r="B327" s="353">
        <f t="shared" ca="1" si="18"/>
        <v>1</v>
      </c>
      <c r="C327" s="353">
        <f t="shared" ca="1" si="18"/>
        <v>3</v>
      </c>
      <c r="D327" s="354">
        <f t="shared" ca="1" si="17"/>
        <v>259</v>
      </c>
      <c r="E327" s="445"/>
      <c r="F327" s="157"/>
      <c r="G327" s="333"/>
      <c r="H327" s="370"/>
    </row>
    <row r="328" spans="1:8" hidden="1">
      <c r="A328" s="353">
        <f t="shared" ca="1" si="18"/>
        <v>10</v>
      </c>
      <c r="B328" s="353">
        <f t="shared" ca="1" si="18"/>
        <v>1</v>
      </c>
      <c r="C328" s="353">
        <f t="shared" ca="1" si="18"/>
        <v>3</v>
      </c>
      <c r="D328" s="354">
        <f t="shared" ca="1" si="17"/>
        <v>260</v>
      </c>
      <c r="E328" s="445"/>
      <c r="F328" s="157"/>
      <c r="G328" s="333"/>
      <c r="H328" s="370"/>
    </row>
    <row r="329" spans="1:8" hidden="1">
      <c r="A329" s="351">
        <f t="shared" ca="1" si="18"/>
        <v>10</v>
      </c>
      <c r="B329" s="351">
        <f t="shared" ca="1" si="18"/>
        <v>1</v>
      </c>
      <c r="C329" s="351">
        <f t="shared" ca="1" si="18"/>
        <v>3</v>
      </c>
      <c r="D329" s="352">
        <f t="shared" ca="1" si="17"/>
        <v>261</v>
      </c>
      <c r="E329" s="445"/>
      <c r="F329" s="157"/>
      <c r="G329" s="333"/>
      <c r="H329" s="370"/>
    </row>
    <row r="330" spans="1:8" hidden="1">
      <c r="A330" s="353">
        <f t="shared" ca="1" si="18"/>
        <v>10</v>
      </c>
      <c r="B330" s="353">
        <f t="shared" ca="1" si="18"/>
        <v>1</v>
      </c>
      <c r="C330" s="353">
        <f t="shared" ca="1" si="18"/>
        <v>3</v>
      </c>
      <c r="D330" s="354">
        <f t="shared" ca="1" si="17"/>
        <v>262</v>
      </c>
      <c r="E330" s="445"/>
      <c r="F330" s="347"/>
      <c r="G330" s="348"/>
      <c r="H330" s="371"/>
    </row>
    <row r="331" spans="1:8" hidden="1">
      <c r="A331" s="353">
        <f t="shared" ca="1" si="18"/>
        <v>10</v>
      </c>
      <c r="B331" s="353">
        <f t="shared" ca="1" si="18"/>
        <v>1</v>
      </c>
      <c r="C331" s="353">
        <f t="shared" ca="1" si="18"/>
        <v>3</v>
      </c>
      <c r="D331" s="354">
        <f t="shared" ca="1" si="17"/>
        <v>263</v>
      </c>
      <c r="E331" s="445"/>
      <c r="F331" s="347"/>
      <c r="G331" s="348"/>
      <c r="H331" s="371"/>
    </row>
    <row r="332" spans="1:8" hidden="1">
      <c r="A332" s="353">
        <f t="shared" ca="1" si="18"/>
        <v>10</v>
      </c>
      <c r="B332" s="353">
        <f t="shared" ca="1" si="18"/>
        <v>1</v>
      </c>
      <c r="C332" s="353">
        <f t="shared" ca="1" si="18"/>
        <v>3</v>
      </c>
      <c r="D332" s="354">
        <f t="shared" ca="1" si="17"/>
        <v>264</v>
      </c>
      <c r="E332" s="445"/>
      <c r="F332" s="347"/>
      <c r="G332" s="348"/>
      <c r="H332" s="371"/>
    </row>
    <row r="333" spans="1:8" hidden="1">
      <c r="A333" s="353">
        <f t="shared" ca="1" si="18"/>
        <v>10</v>
      </c>
      <c r="B333" s="353">
        <f t="shared" ca="1" si="18"/>
        <v>1</v>
      </c>
      <c r="C333" s="353">
        <f t="shared" ca="1" si="18"/>
        <v>3</v>
      </c>
      <c r="D333" s="354">
        <f t="shared" ca="1" si="17"/>
        <v>265</v>
      </c>
      <c r="E333" s="445"/>
      <c r="F333" s="347"/>
      <c r="G333" s="348"/>
      <c r="H333" s="371"/>
    </row>
    <row r="334" spans="1:8" hidden="1">
      <c r="A334" s="353">
        <f t="shared" ca="1" si="18"/>
        <v>10</v>
      </c>
      <c r="B334" s="353">
        <f t="shared" ca="1" si="18"/>
        <v>1</v>
      </c>
      <c r="C334" s="353">
        <f t="shared" ca="1" si="18"/>
        <v>3</v>
      </c>
      <c r="D334" s="354">
        <f t="shared" ca="1" si="17"/>
        <v>266</v>
      </c>
      <c r="E334" s="445"/>
      <c r="F334" s="347"/>
      <c r="G334" s="348"/>
      <c r="H334" s="371"/>
    </row>
    <row r="335" spans="1:8" hidden="1">
      <c r="A335" s="353">
        <f t="shared" ca="1" si="18"/>
        <v>10</v>
      </c>
      <c r="B335" s="353">
        <f t="shared" ca="1" si="18"/>
        <v>1</v>
      </c>
      <c r="C335" s="353">
        <f t="shared" ca="1" si="18"/>
        <v>3</v>
      </c>
      <c r="D335" s="354">
        <f t="shared" ca="1" si="17"/>
        <v>267</v>
      </c>
      <c r="E335" s="445"/>
      <c r="F335" s="347"/>
      <c r="G335" s="348"/>
      <c r="H335" s="371"/>
    </row>
    <row r="336" spans="1:8" hidden="1">
      <c r="A336" s="353">
        <f t="shared" ca="1" si="18"/>
        <v>10</v>
      </c>
      <c r="B336" s="353">
        <f t="shared" ca="1" si="18"/>
        <v>1</v>
      </c>
      <c r="C336" s="353">
        <f t="shared" ca="1" si="18"/>
        <v>3</v>
      </c>
      <c r="D336" s="354">
        <f t="shared" ca="1" si="17"/>
        <v>268</v>
      </c>
      <c r="E336" s="445"/>
      <c r="F336" s="347"/>
      <c r="G336" s="348"/>
      <c r="H336" s="371"/>
    </row>
    <row r="337" spans="1:8" s="346" customFormat="1" hidden="1">
      <c r="A337" s="353">
        <f t="shared" ca="1" si="18"/>
        <v>10</v>
      </c>
      <c r="B337" s="353">
        <f t="shared" ca="1" si="18"/>
        <v>1</v>
      </c>
      <c r="C337" s="353">
        <f t="shared" ca="1" si="18"/>
        <v>3</v>
      </c>
      <c r="D337" s="354">
        <f t="shared" ca="1" si="17"/>
        <v>269</v>
      </c>
      <c r="E337" s="446"/>
      <c r="F337" s="347"/>
      <c r="G337" s="348"/>
      <c r="H337" s="371"/>
    </row>
    <row r="338" spans="1:8" s="346" customFormat="1" hidden="1">
      <c r="A338" s="353">
        <f t="shared" ca="1" si="18"/>
        <v>10</v>
      </c>
      <c r="B338" s="353">
        <f t="shared" ca="1" si="18"/>
        <v>1</v>
      </c>
      <c r="C338" s="353">
        <f t="shared" ca="1" si="18"/>
        <v>3</v>
      </c>
      <c r="D338" s="354">
        <f t="shared" ca="1" si="17"/>
        <v>270</v>
      </c>
      <c r="E338" s="446"/>
      <c r="F338" s="347"/>
      <c r="G338" s="348"/>
      <c r="H338" s="371"/>
    </row>
    <row r="339" spans="1:8" s="346" customFormat="1" hidden="1">
      <c r="A339" s="353">
        <f t="shared" ca="1" si="18"/>
        <v>10</v>
      </c>
      <c r="B339" s="353">
        <f t="shared" ca="1" si="18"/>
        <v>1</v>
      </c>
      <c r="C339" s="353">
        <f t="shared" ca="1" si="18"/>
        <v>3</v>
      </c>
      <c r="D339" s="354">
        <f t="shared" ca="1" si="17"/>
        <v>271</v>
      </c>
      <c r="E339" s="446"/>
      <c r="F339" s="347"/>
      <c r="G339" s="348"/>
      <c r="H339" s="371"/>
    </row>
    <row r="340" spans="1:8" hidden="1">
      <c r="A340" s="353">
        <f t="shared" ca="1" si="18"/>
        <v>10</v>
      </c>
      <c r="B340" s="353">
        <f t="shared" ca="1" si="18"/>
        <v>1</v>
      </c>
      <c r="C340" s="353">
        <f t="shared" ca="1" si="18"/>
        <v>3</v>
      </c>
      <c r="D340" s="354">
        <f t="shared" ca="1" si="17"/>
        <v>272</v>
      </c>
      <c r="E340" s="445"/>
      <c r="F340" s="347"/>
      <c r="G340" s="348"/>
      <c r="H340" s="371"/>
    </row>
    <row r="341" spans="1:8" hidden="1">
      <c r="A341" s="353">
        <f t="shared" ca="1" si="18"/>
        <v>10</v>
      </c>
      <c r="B341" s="353">
        <f t="shared" ca="1" si="18"/>
        <v>1</v>
      </c>
      <c r="C341" s="353">
        <f t="shared" ca="1" si="18"/>
        <v>3</v>
      </c>
      <c r="D341" s="354">
        <f t="shared" ca="1" si="17"/>
        <v>273</v>
      </c>
      <c r="E341" s="445"/>
      <c r="F341" s="347"/>
      <c r="G341" s="348"/>
      <c r="H341" s="371"/>
    </row>
    <row r="342" spans="1:8" hidden="1">
      <c r="A342" s="353">
        <f t="shared" ca="1" si="18"/>
        <v>10</v>
      </c>
      <c r="B342" s="353">
        <f t="shared" ca="1" si="18"/>
        <v>1</v>
      </c>
      <c r="C342" s="353">
        <f t="shared" ca="1" si="18"/>
        <v>3</v>
      </c>
      <c r="D342" s="354">
        <f t="shared" ca="1" si="17"/>
        <v>274</v>
      </c>
      <c r="E342" s="445"/>
      <c r="F342" s="347"/>
      <c r="G342" s="348"/>
      <c r="H342" s="371"/>
    </row>
    <row r="343" spans="1:8" hidden="1">
      <c r="A343" s="353">
        <f t="shared" ca="1" si="18"/>
        <v>10</v>
      </c>
      <c r="B343" s="353">
        <f t="shared" ca="1" si="18"/>
        <v>1</v>
      </c>
      <c r="C343" s="353">
        <f t="shared" ca="1" si="18"/>
        <v>3</v>
      </c>
      <c r="D343" s="354">
        <f t="shared" ca="1" si="17"/>
        <v>275</v>
      </c>
      <c r="E343" s="445"/>
      <c r="F343" s="347"/>
      <c r="G343" s="348"/>
      <c r="H343" s="371"/>
    </row>
    <row r="344" spans="1:8" hidden="1">
      <c r="A344" s="353">
        <f t="shared" ca="1" si="18"/>
        <v>10</v>
      </c>
      <c r="B344" s="353">
        <f t="shared" ca="1" si="18"/>
        <v>1</v>
      </c>
      <c r="C344" s="353">
        <f t="shared" ca="1" si="18"/>
        <v>3</v>
      </c>
      <c r="D344" s="354">
        <f t="shared" ca="1" si="17"/>
        <v>276</v>
      </c>
      <c r="E344" s="445"/>
      <c r="F344" s="347"/>
      <c r="G344" s="348"/>
      <c r="H344" s="371"/>
    </row>
    <row r="345" spans="1:8" hidden="1">
      <c r="A345" s="353">
        <f t="shared" ca="1" si="18"/>
        <v>10</v>
      </c>
      <c r="B345" s="353">
        <f t="shared" ca="1" si="18"/>
        <v>1</v>
      </c>
      <c r="C345" s="353">
        <f t="shared" ca="1" si="18"/>
        <v>3</v>
      </c>
      <c r="D345" s="354">
        <f t="shared" ca="1" si="17"/>
        <v>277</v>
      </c>
      <c r="E345" s="445"/>
      <c r="F345" s="347"/>
      <c r="G345" s="348"/>
      <c r="H345" s="371"/>
    </row>
    <row r="346" spans="1:8" hidden="1">
      <c r="A346" s="353">
        <f t="shared" ca="1" si="18"/>
        <v>10</v>
      </c>
      <c r="B346" s="353">
        <f t="shared" ca="1" si="18"/>
        <v>1</v>
      </c>
      <c r="C346" s="353">
        <f t="shared" ca="1" si="18"/>
        <v>3</v>
      </c>
      <c r="D346" s="354">
        <f t="shared" ca="1" si="17"/>
        <v>278</v>
      </c>
      <c r="E346" s="445"/>
      <c r="F346" s="347"/>
      <c r="G346" s="348"/>
      <c r="H346" s="371"/>
    </row>
    <row r="347" spans="1:8" s="346" customFormat="1" hidden="1">
      <c r="A347" s="353">
        <f t="shared" ca="1" si="18"/>
        <v>10</v>
      </c>
      <c r="B347" s="353">
        <f t="shared" ca="1" si="18"/>
        <v>1</v>
      </c>
      <c r="C347" s="353">
        <f t="shared" ca="1" si="18"/>
        <v>3</v>
      </c>
      <c r="D347" s="354">
        <f t="shared" ca="1" si="17"/>
        <v>279</v>
      </c>
      <c r="E347" s="446"/>
      <c r="F347" s="347"/>
      <c r="G347" s="348"/>
      <c r="H347" s="371"/>
    </row>
    <row r="348" spans="1:8" s="346" customFormat="1" hidden="1">
      <c r="A348" s="353">
        <f t="shared" ca="1" si="18"/>
        <v>10</v>
      </c>
      <c r="B348" s="353">
        <f t="shared" ca="1" si="18"/>
        <v>1</v>
      </c>
      <c r="C348" s="353">
        <f t="shared" ca="1" si="18"/>
        <v>3</v>
      </c>
      <c r="D348" s="354">
        <f t="shared" ca="1" si="17"/>
        <v>280</v>
      </c>
      <c r="E348" s="446"/>
      <c r="F348" s="347"/>
      <c r="G348" s="348"/>
      <c r="H348" s="371"/>
    </row>
    <row r="349" spans="1:8" s="346" customFormat="1" hidden="1">
      <c r="A349" s="353">
        <f t="shared" ca="1" si="18"/>
        <v>10</v>
      </c>
      <c r="B349" s="353">
        <f t="shared" ca="1" si="18"/>
        <v>1</v>
      </c>
      <c r="C349" s="353">
        <f t="shared" ca="1" si="18"/>
        <v>3</v>
      </c>
      <c r="D349" s="354">
        <f t="shared" ca="1" si="17"/>
        <v>281</v>
      </c>
      <c r="E349" s="446"/>
      <c r="F349" s="347"/>
      <c r="G349" s="348"/>
      <c r="H349" s="371"/>
    </row>
    <row r="350" spans="1:8" hidden="1">
      <c r="A350" s="353">
        <f t="shared" ca="1" si="18"/>
        <v>10</v>
      </c>
      <c r="B350" s="353">
        <f t="shared" ca="1" si="18"/>
        <v>1</v>
      </c>
      <c r="C350" s="353">
        <f t="shared" ca="1" si="18"/>
        <v>3</v>
      </c>
      <c r="D350" s="354">
        <f t="shared" ca="1" si="17"/>
        <v>282</v>
      </c>
      <c r="E350" s="445"/>
      <c r="F350" s="347"/>
      <c r="G350" s="348"/>
      <c r="H350" s="371"/>
    </row>
    <row r="351" spans="1:8" hidden="1">
      <c r="A351" s="353">
        <f t="shared" ca="1" si="18"/>
        <v>10</v>
      </c>
      <c r="B351" s="353">
        <f t="shared" ca="1" si="18"/>
        <v>1</v>
      </c>
      <c r="C351" s="353">
        <f t="shared" ca="1" si="18"/>
        <v>3</v>
      </c>
      <c r="D351" s="354">
        <f t="shared" ca="1" si="17"/>
        <v>283</v>
      </c>
      <c r="E351" s="445"/>
      <c r="F351" s="347"/>
      <c r="G351" s="348"/>
      <c r="H351" s="371"/>
    </row>
    <row r="352" spans="1:8" hidden="1">
      <c r="A352" s="353">
        <f t="shared" ca="1" si="18"/>
        <v>10</v>
      </c>
      <c r="B352" s="353">
        <f t="shared" ca="1" si="18"/>
        <v>1</v>
      </c>
      <c r="C352" s="353">
        <f t="shared" ca="1" si="18"/>
        <v>3</v>
      </c>
      <c r="D352" s="354">
        <f t="shared" ca="1" si="17"/>
        <v>284</v>
      </c>
      <c r="E352" s="445"/>
      <c r="F352" s="347"/>
      <c r="G352" s="348"/>
      <c r="H352" s="371"/>
    </row>
    <row r="353" spans="1:8" hidden="1">
      <c r="A353" s="353">
        <f t="shared" ca="1" si="18"/>
        <v>10</v>
      </c>
      <c r="B353" s="353">
        <f t="shared" ca="1" si="18"/>
        <v>1</v>
      </c>
      <c r="C353" s="353">
        <f t="shared" ca="1" si="18"/>
        <v>3</v>
      </c>
      <c r="D353" s="354">
        <f t="shared" ca="1" si="17"/>
        <v>285</v>
      </c>
      <c r="E353" s="445"/>
      <c r="F353" s="347"/>
      <c r="G353" s="348"/>
      <c r="H353" s="371"/>
    </row>
    <row r="354" spans="1:8" hidden="1">
      <c r="A354" s="353">
        <f t="shared" ca="1" si="18"/>
        <v>10</v>
      </c>
      <c r="B354" s="353">
        <f t="shared" ca="1" si="18"/>
        <v>1</v>
      </c>
      <c r="C354" s="353">
        <f t="shared" ca="1" si="18"/>
        <v>3</v>
      </c>
      <c r="D354" s="354">
        <f t="shared" ca="1" si="17"/>
        <v>286</v>
      </c>
      <c r="E354" s="445"/>
      <c r="F354" s="347"/>
      <c r="G354" s="348"/>
      <c r="H354" s="371"/>
    </row>
    <row r="355" spans="1:8" hidden="1">
      <c r="A355" s="353">
        <f t="shared" ca="1" si="18"/>
        <v>10</v>
      </c>
      <c r="B355" s="353">
        <f t="shared" ca="1" si="18"/>
        <v>1</v>
      </c>
      <c r="C355" s="353">
        <f t="shared" ca="1" si="18"/>
        <v>3</v>
      </c>
      <c r="D355" s="354">
        <f t="shared" ca="1" si="17"/>
        <v>287</v>
      </c>
      <c r="E355" s="445"/>
      <c r="F355" s="347"/>
      <c r="G355" s="348"/>
      <c r="H355" s="371"/>
    </row>
    <row r="356" spans="1:8" hidden="1">
      <c r="A356" s="353">
        <f t="shared" ca="1" si="18"/>
        <v>10</v>
      </c>
      <c r="B356" s="353">
        <f t="shared" ca="1" si="18"/>
        <v>1</v>
      </c>
      <c r="C356" s="353">
        <f t="shared" ca="1" si="18"/>
        <v>3</v>
      </c>
      <c r="D356" s="354">
        <f t="shared" ca="1" si="17"/>
        <v>288</v>
      </c>
      <c r="E356" s="445"/>
      <c r="F356" s="347"/>
      <c r="G356" s="348"/>
      <c r="H356" s="371"/>
    </row>
    <row r="357" spans="1:8" s="346" customFormat="1" hidden="1">
      <c r="A357" s="353">
        <f t="shared" ca="1" si="18"/>
        <v>10</v>
      </c>
      <c r="B357" s="353">
        <f t="shared" ca="1" si="18"/>
        <v>1</v>
      </c>
      <c r="C357" s="353">
        <f t="shared" ca="1" si="18"/>
        <v>3</v>
      </c>
      <c r="D357" s="354">
        <f t="shared" ca="1" si="17"/>
        <v>289</v>
      </c>
      <c r="E357" s="446"/>
      <c r="F357" s="347"/>
      <c r="G357" s="348"/>
      <c r="H357" s="371"/>
    </row>
    <row r="358" spans="1:8" s="346" customFormat="1" hidden="1">
      <c r="A358" s="353">
        <f t="shared" ca="1" si="18"/>
        <v>10</v>
      </c>
      <c r="B358" s="353">
        <f t="shared" ca="1" si="18"/>
        <v>1</v>
      </c>
      <c r="C358" s="353">
        <f t="shared" ca="1" si="18"/>
        <v>3</v>
      </c>
      <c r="D358" s="354">
        <f t="shared" ca="1" si="17"/>
        <v>290</v>
      </c>
      <c r="E358" s="446"/>
      <c r="F358" s="347"/>
      <c r="G358" s="348"/>
      <c r="H358" s="371"/>
    </row>
    <row r="359" spans="1:8" s="346" customFormat="1" hidden="1">
      <c r="A359" s="353">
        <f t="shared" ca="1" si="18"/>
        <v>10</v>
      </c>
      <c r="B359" s="353">
        <f t="shared" ca="1" si="18"/>
        <v>1</v>
      </c>
      <c r="C359" s="353">
        <f t="shared" ca="1" si="18"/>
        <v>3</v>
      </c>
      <c r="D359" s="354">
        <f t="shared" ca="1" si="17"/>
        <v>291</v>
      </c>
      <c r="E359" s="446"/>
      <c r="F359" s="347"/>
      <c r="G359" s="348"/>
      <c r="H359" s="371"/>
    </row>
    <row r="360" spans="1:8" hidden="1">
      <c r="A360" s="353">
        <f t="shared" ca="1" si="18"/>
        <v>10</v>
      </c>
      <c r="B360" s="353">
        <f t="shared" ca="1" si="18"/>
        <v>1</v>
      </c>
      <c r="C360" s="353">
        <f t="shared" ca="1" si="18"/>
        <v>3</v>
      </c>
      <c r="D360" s="354">
        <f t="shared" ca="1" si="17"/>
        <v>292</v>
      </c>
      <c r="E360" s="445"/>
      <c r="F360" s="347"/>
      <c r="G360" s="348"/>
      <c r="H360" s="371"/>
    </row>
    <row r="361" spans="1:8" hidden="1">
      <c r="A361" s="353">
        <f t="shared" ref="A361:C376" ca="1" si="19">INDIRECT("Z(-1)",FALSE)</f>
        <v>10</v>
      </c>
      <c r="B361" s="353">
        <f t="shared" ca="1" si="19"/>
        <v>1</v>
      </c>
      <c r="C361" s="353">
        <f t="shared" ca="1" si="19"/>
        <v>3</v>
      </c>
      <c r="D361" s="354">
        <f t="shared" ca="1" si="17"/>
        <v>293</v>
      </c>
      <c r="E361" s="445"/>
      <c r="F361" s="347"/>
      <c r="G361" s="348"/>
      <c r="H361" s="371"/>
    </row>
    <row r="362" spans="1:8" hidden="1">
      <c r="A362" s="353">
        <f t="shared" ca="1" si="19"/>
        <v>10</v>
      </c>
      <c r="B362" s="353">
        <f t="shared" ca="1" si="19"/>
        <v>1</v>
      </c>
      <c r="C362" s="353">
        <f t="shared" ca="1" si="19"/>
        <v>3</v>
      </c>
      <c r="D362" s="354">
        <f t="shared" ca="1" si="17"/>
        <v>294</v>
      </c>
      <c r="E362" s="445"/>
      <c r="F362" s="347"/>
      <c r="G362" s="348"/>
      <c r="H362" s="371"/>
    </row>
    <row r="363" spans="1:8" hidden="1">
      <c r="A363" s="353">
        <f t="shared" ca="1" si="19"/>
        <v>10</v>
      </c>
      <c r="B363" s="353">
        <f t="shared" ca="1" si="19"/>
        <v>1</v>
      </c>
      <c r="C363" s="353">
        <f t="shared" ca="1" si="19"/>
        <v>3</v>
      </c>
      <c r="D363" s="354">
        <f t="shared" ca="1" si="17"/>
        <v>295</v>
      </c>
      <c r="E363" s="445"/>
      <c r="F363" s="347"/>
      <c r="G363" s="348"/>
      <c r="H363" s="371"/>
    </row>
    <row r="364" spans="1:8" hidden="1">
      <c r="A364" s="353">
        <f t="shared" ca="1" si="19"/>
        <v>10</v>
      </c>
      <c r="B364" s="353">
        <f t="shared" ca="1" si="19"/>
        <v>1</v>
      </c>
      <c r="C364" s="353">
        <f t="shared" ca="1" si="19"/>
        <v>3</v>
      </c>
      <c r="D364" s="354">
        <f t="shared" ca="1" si="17"/>
        <v>296</v>
      </c>
      <c r="E364" s="445"/>
      <c r="F364" s="347"/>
      <c r="G364" s="348"/>
      <c r="H364" s="371"/>
    </row>
    <row r="365" spans="1:8" hidden="1">
      <c r="A365" s="353">
        <f t="shared" ca="1" si="19"/>
        <v>10</v>
      </c>
      <c r="B365" s="353">
        <f t="shared" ca="1" si="19"/>
        <v>1</v>
      </c>
      <c r="C365" s="353">
        <f t="shared" ca="1" si="19"/>
        <v>3</v>
      </c>
      <c r="D365" s="354">
        <f t="shared" ca="1" si="17"/>
        <v>297</v>
      </c>
      <c r="E365" s="445"/>
      <c r="F365" s="347"/>
      <c r="G365" s="348"/>
      <c r="H365" s="371"/>
    </row>
    <row r="366" spans="1:8" hidden="1">
      <c r="A366" s="353">
        <f t="shared" ca="1" si="19"/>
        <v>10</v>
      </c>
      <c r="B366" s="353">
        <f t="shared" ca="1" si="19"/>
        <v>1</v>
      </c>
      <c r="C366" s="353">
        <f t="shared" ca="1" si="19"/>
        <v>3</v>
      </c>
      <c r="D366" s="354">
        <f t="shared" ca="1" si="17"/>
        <v>298</v>
      </c>
      <c r="E366" s="445"/>
      <c r="F366" s="347"/>
      <c r="G366" s="348"/>
      <c r="H366" s="371"/>
    </row>
    <row r="367" spans="1:8" s="346" customFormat="1" hidden="1">
      <c r="A367" s="353">
        <f t="shared" ca="1" si="19"/>
        <v>10</v>
      </c>
      <c r="B367" s="353">
        <f t="shared" ca="1" si="19"/>
        <v>1</v>
      </c>
      <c r="C367" s="353">
        <f t="shared" ca="1" si="19"/>
        <v>3</v>
      </c>
      <c r="D367" s="354">
        <f t="shared" ca="1" si="17"/>
        <v>299</v>
      </c>
      <c r="E367" s="446"/>
      <c r="F367" s="347"/>
      <c r="G367" s="348"/>
      <c r="H367" s="371"/>
    </row>
    <row r="368" spans="1:8" s="346" customFormat="1" hidden="1">
      <c r="A368" s="353">
        <f t="shared" ca="1" si="19"/>
        <v>10</v>
      </c>
      <c r="B368" s="353">
        <f t="shared" ca="1" si="19"/>
        <v>1</v>
      </c>
      <c r="C368" s="353">
        <f t="shared" ca="1" si="19"/>
        <v>3</v>
      </c>
      <c r="D368" s="354">
        <f t="shared" ca="1" si="17"/>
        <v>300</v>
      </c>
      <c r="E368" s="446"/>
      <c r="F368" s="347"/>
      <c r="G368" s="348"/>
      <c r="H368" s="371"/>
    </row>
    <row r="369" spans="1:8" s="346" customFormat="1" hidden="1">
      <c r="A369" s="353">
        <f t="shared" ca="1" si="19"/>
        <v>10</v>
      </c>
      <c r="B369" s="353">
        <f t="shared" ca="1" si="19"/>
        <v>1</v>
      </c>
      <c r="C369" s="353">
        <f t="shared" ca="1" si="19"/>
        <v>3</v>
      </c>
      <c r="D369" s="354">
        <f t="shared" ca="1" si="17"/>
        <v>301</v>
      </c>
      <c r="E369" s="446"/>
      <c r="F369" s="347"/>
      <c r="G369" s="348"/>
      <c r="H369" s="371"/>
    </row>
    <row r="370" spans="1:8" hidden="1">
      <c r="A370" s="353">
        <f t="shared" ca="1" si="19"/>
        <v>10</v>
      </c>
      <c r="B370" s="353">
        <f t="shared" ca="1" si="19"/>
        <v>1</v>
      </c>
      <c r="C370" s="353">
        <f t="shared" ca="1" si="19"/>
        <v>3</v>
      </c>
      <c r="D370" s="354">
        <f t="shared" ca="1" si="17"/>
        <v>302</v>
      </c>
      <c r="E370" s="445"/>
      <c r="F370" s="347"/>
      <c r="G370" s="348"/>
      <c r="H370" s="371"/>
    </row>
    <row r="371" spans="1:8" s="346" customFormat="1" hidden="1">
      <c r="A371" s="353">
        <f t="shared" ca="1" si="19"/>
        <v>10</v>
      </c>
      <c r="B371" s="353">
        <f t="shared" ca="1" si="19"/>
        <v>1</v>
      </c>
      <c r="C371" s="353">
        <f t="shared" ca="1" si="19"/>
        <v>3</v>
      </c>
      <c r="D371" s="354">
        <f t="shared" ca="1" si="17"/>
        <v>303</v>
      </c>
      <c r="E371" s="446"/>
      <c r="F371" s="347"/>
      <c r="G371" s="348"/>
      <c r="H371" s="371"/>
    </row>
    <row r="372" spans="1:8" s="346" customFormat="1" hidden="1">
      <c r="A372" s="353">
        <f t="shared" ca="1" si="19"/>
        <v>10</v>
      </c>
      <c r="B372" s="353">
        <f t="shared" ca="1" si="19"/>
        <v>1</v>
      </c>
      <c r="C372" s="353">
        <f t="shared" ca="1" si="19"/>
        <v>3</v>
      </c>
      <c r="D372" s="354">
        <f t="shared" ca="1" si="17"/>
        <v>304</v>
      </c>
      <c r="E372" s="446"/>
      <c r="F372" s="347"/>
      <c r="G372" s="348"/>
      <c r="H372" s="371"/>
    </row>
    <row r="373" spans="1:8" s="346" customFormat="1" hidden="1">
      <c r="A373" s="353">
        <f t="shared" ca="1" si="19"/>
        <v>10</v>
      </c>
      <c r="B373" s="353">
        <f t="shared" ca="1" si="19"/>
        <v>1</v>
      </c>
      <c r="C373" s="353">
        <f t="shared" ca="1" si="19"/>
        <v>3</v>
      </c>
      <c r="D373" s="354">
        <f t="shared" ca="1" si="17"/>
        <v>305</v>
      </c>
      <c r="E373" s="446"/>
      <c r="F373" s="347"/>
      <c r="G373" s="348"/>
      <c r="H373" s="371"/>
    </row>
    <row r="374" spans="1:8" hidden="1">
      <c r="A374" s="353">
        <f t="shared" ca="1" si="19"/>
        <v>10</v>
      </c>
      <c r="B374" s="353">
        <f t="shared" ca="1" si="19"/>
        <v>1</v>
      </c>
      <c r="C374" s="353">
        <f t="shared" ca="1" si="19"/>
        <v>3</v>
      </c>
      <c r="D374" s="354">
        <f t="shared" ca="1" si="17"/>
        <v>306</v>
      </c>
      <c r="E374" s="445"/>
      <c r="F374" s="157"/>
      <c r="G374" s="333"/>
      <c r="H374" s="370"/>
    </row>
    <row r="375" spans="1:8" hidden="1">
      <c r="A375" s="353">
        <f t="shared" ca="1" si="19"/>
        <v>10</v>
      </c>
      <c r="B375" s="353">
        <f t="shared" ca="1" si="19"/>
        <v>1</v>
      </c>
      <c r="C375" s="353">
        <f t="shared" ca="1" si="19"/>
        <v>3</v>
      </c>
      <c r="D375" s="354">
        <f t="shared" ca="1" si="17"/>
        <v>307</v>
      </c>
      <c r="E375" s="445"/>
      <c r="F375" s="157"/>
      <c r="G375" s="333"/>
      <c r="H375" s="370"/>
    </row>
    <row r="376" spans="1:8" hidden="1">
      <c r="A376" s="353">
        <f t="shared" ca="1" si="19"/>
        <v>10</v>
      </c>
      <c r="B376" s="353">
        <f t="shared" ca="1" si="19"/>
        <v>1</v>
      </c>
      <c r="C376" s="353">
        <f t="shared" ca="1" si="19"/>
        <v>3</v>
      </c>
      <c r="D376" s="354">
        <f t="shared" ca="1" si="17"/>
        <v>308</v>
      </c>
      <c r="E376" s="445"/>
      <c r="F376" s="157"/>
      <c r="G376" s="333"/>
      <c r="H376" s="370"/>
    </row>
    <row r="377" spans="1:8" hidden="1">
      <c r="A377" s="353">
        <f t="shared" ref="A377:C410" ca="1" si="20">INDIRECT("Z(-1)",FALSE)</f>
        <v>10</v>
      </c>
      <c r="B377" s="353">
        <f t="shared" ca="1" si="20"/>
        <v>1</v>
      </c>
      <c r="C377" s="353">
        <f t="shared" ca="1" si="20"/>
        <v>3</v>
      </c>
      <c r="D377" s="354">
        <f t="shared" ca="1" si="17"/>
        <v>309</v>
      </c>
      <c r="E377" s="445"/>
      <c r="F377" s="157"/>
      <c r="G377" s="333"/>
      <c r="H377" s="370"/>
    </row>
    <row r="378" spans="1:8" hidden="1">
      <c r="A378" s="353">
        <f t="shared" ca="1" si="20"/>
        <v>10</v>
      </c>
      <c r="B378" s="353">
        <f t="shared" ca="1" si="20"/>
        <v>1</v>
      </c>
      <c r="C378" s="353">
        <f t="shared" ca="1" si="20"/>
        <v>3</v>
      </c>
      <c r="D378" s="354">
        <f t="shared" ca="1" si="17"/>
        <v>310</v>
      </c>
      <c r="E378" s="445"/>
      <c r="F378" s="157"/>
      <c r="G378" s="333"/>
      <c r="H378" s="370"/>
    </row>
    <row r="379" spans="1:8" hidden="1">
      <c r="A379" s="351">
        <f t="shared" ca="1" si="20"/>
        <v>10</v>
      </c>
      <c r="B379" s="351">
        <f t="shared" ca="1" si="20"/>
        <v>1</v>
      </c>
      <c r="C379" s="351">
        <f t="shared" ca="1" si="20"/>
        <v>3</v>
      </c>
      <c r="D379" s="352">
        <f t="shared" ca="1" si="17"/>
        <v>311</v>
      </c>
      <c r="E379" s="445"/>
      <c r="F379" s="157"/>
      <c r="G379" s="333"/>
      <c r="H379" s="370"/>
    </row>
    <row r="380" spans="1:8" hidden="1">
      <c r="A380" s="353">
        <f t="shared" ca="1" si="20"/>
        <v>10</v>
      </c>
      <c r="B380" s="353">
        <f t="shared" ca="1" si="20"/>
        <v>1</v>
      </c>
      <c r="C380" s="353">
        <f t="shared" ca="1" si="20"/>
        <v>3</v>
      </c>
      <c r="D380" s="354">
        <f t="shared" ca="1" si="17"/>
        <v>312</v>
      </c>
      <c r="E380" s="445"/>
      <c r="F380" s="347"/>
      <c r="G380" s="348"/>
      <c r="H380" s="371"/>
    </row>
    <row r="381" spans="1:8" hidden="1">
      <c r="A381" s="353">
        <f t="shared" ca="1" si="20"/>
        <v>10</v>
      </c>
      <c r="B381" s="353">
        <f t="shared" ca="1" si="20"/>
        <v>1</v>
      </c>
      <c r="C381" s="353">
        <f t="shared" ca="1" si="20"/>
        <v>3</v>
      </c>
      <c r="D381" s="354">
        <f t="shared" ca="1" si="17"/>
        <v>313</v>
      </c>
      <c r="E381" s="445"/>
      <c r="F381" s="347"/>
      <c r="G381" s="348"/>
      <c r="H381" s="371"/>
    </row>
    <row r="382" spans="1:8" hidden="1">
      <c r="A382" s="353">
        <f t="shared" ca="1" si="20"/>
        <v>10</v>
      </c>
      <c r="B382" s="353">
        <f t="shared" ca="1" si="20"/>
        <v>1</v>
      </c>
      <c r="C382" s="353">
        <f t="shared" ca="1" si="20"/>
        <v>3</v>
      </c>
      <c r="D382" s="354">
        <f t="shared" ca="1" si="17"/>
        <v>314</v>
      </c>
      <c r="E382" s="445"/>
      <c r="F382" s="347"/>
      <c r="G382" s="348"/>
      <c r="H382" s="371"/>
    </row>
    <row r="383" spans="1:8" hidden="1">
      <c r="A383" s="353">
        <f t="shared" ca="1" si="20"/>
        <v>10</v>
      </c>
      <c r="B383" s="353">
        <f t="shared" ca="1" si="20"/>
        <v>1</v>
      </c>
      <c r="C383" s="353">
        <f t="shared" ca="1" si="20"/>
        <v>3</v>
      </c>
      <c r="D383" s="354">
        <f t="shared" ca="1" si="17"/>
        <v>315</v>
      </c>
      <c r="E383" s="445"/>
      <c r="F383" s="347"/>
      <c r="G383" s="348"/>
      <c r="H383" s="371"/>
    </row>
    <row r="384" spans="1:8" hidden="1">
      <c r="A384" s="353">
        <f t="shared" ca="1" si="20"/>
        <v>10</v>
      </c>
      <c r="B384" s="353">
        <f t="shared" ca="1" si="20"/>
        <v>1</v>
      </c>
      <c r="C384" s="353">
        <f t="shared" ca="1" si="20"/>
        <v>3</v>
      </c>
      <c r="D384" s="354">
        <f t="shared" ca="1" si="17"/>
        <v>316</v>
      </c>
      <c r="E384" s="445"/>
      <c r="F384" s="347"/>
      <c r="G384" s="348"/>
      <c r="H384" s="371"/>
    </row>
    <row r="385" spans="1:8" hidden="1">
      <c r="A385" s="353">
        <f t="shared" ca="1" si="20"/>
        <v>10</v>
      </c>
      <c r="B385" s="353">
        <f t="shared" ca="1" si="20"/>
        <v>1</v>
      </c>
      <c r="C385" s="353">
        <f t="shared" ca="1" si="20"/>
        <v>3</v>
      </c>
      <c r="D385" s="354">
        <f t="shared" ca="1" si="17"/>
        <v>317</v>
      </c>
      <c r="E385" s="445"/>
      <c r="F385" s="347"/>
      <c r="G385" s="348"/>
      <c r="H385" s="371"/>
    </row>
    <row r="386" spans="1:8" hidden="1">
      <c r="A386" s="353">
        <f t="shared" ca="1" si="20"/>
        <v>10</v>
      </c>
      <c r="B386" s="353">
        <f t="shared" ca="1" si="20"/>
        <v>1</v>
      </c>
      <c r="C386" s="353">
        <f t="shared" ca="1" si="20"/>
        <v>3</v>
      </c>
      <c r="D386" s="354">
        <f t="shared" ref="D386:D449" ca="1" si="21">IF(INDIRECT("S(-1)",FALSE)&lt;&gt;INDIRECT("Z(-1)S(-1)",FALSE),0,INDIRECT("Z(-1)",FALSE)+1)</f>
        <v>318</v>
      </c>
      <c r="E386" s="445"/>
      <c r="F386" s="347"/>
      <c r="G386" s="348"/>
      <c r="H386" s="371"/>
    </row>
    <row r="387" spans="1:8" s="346" customFormat="1" hidden="1">
      <c r="A387" s="353">
        <f t="shared" ca="1" si="20"/>
        <v>10</v>
      </c>
      <c r="B387" s="353">
        <f t="shared" ca="1" si="20"/>
        <v>1</v>
      </c>
      <c r="C387" s="353">
        <f t="shared" ca="1" si="20"/>
        <v>3</v>
      </c>
      <c r="D387" s="354">
        <f t="shared" ca="1" si="21"/>
        <v>319</v>
      </c>
      <c r="E387" s="446"/>
      <c r="F387" s="347"/>
      <c r="G387" s="348"/>
      <c r="H387" s="371"/>
    </row>
    <row r="388" spans="1:8" s="346" customFormat="1" hidden="1">
      <c r="A388" s="353">
        <f t="shared" ca="1" si="20"/>
        <v>10</v>
      </c>
      <c r="B388" s="353">
        <f t="shared" ca="1" si="20"/>
        <v>1</v>
      </c>
      <c r="C388" s="353">
        <f t="shared" ca="1" si="20"/>
        <v>3</v>
      </c>
      <c r="D388" s="354">
        <f t="shared" ca="1" si="21"/>
        <v>320</v>
      </c>
      <c r="E388" s="446"/>
      <c r="F388" s="347"/>
      <c r="G388" s="348"/>
      <c r="H388" s="371"/>
    </row>
    <row r="389" spans="1:8" s="346" customFormat="1" hidden="1">
      <c r="A389" s="353">
        <f t="shared" ca="1" si="20"/>
        <v>10</v>
      </c>
      <c r="B389" s="353">
        <f t="shared" ca="1" si="20"/>
        <v>1</v>
      </c>
      <c r="C389" s="353">
        <f t="shared" ca="1" si="20"/>
        <v>3</v>
      </c>
      <c r="D389" s="354">
        <f t="shared" ca="1" si="21"/>
        <v>321</v>
      </c>
      <c r="E389" s="446"/>
      <c r="F389" s="347"/>
      <c r="G389" s="348"/>
      <c r="H389" s="371"/>
    </row>
    <row r="390" spans="1:8" hidden="1">
      <c r="A390" s="353">
        <f t="shared" ca="1" si="20"/>
        <v>10</v>
      </c>
      <c r="B390" s="353">
        <f t="shared" ca="1" si="20"/>
        <v>1</v>
      </c>
      <c r="C390" s="353">
        <f t="shared" ca="1" si="20"/>
        <v>3</v>
      </c>
      <c r="D390" s="354">
        <f t="shared" ca="1" si="21"/>
        <v>322</v>
      </c>
      <c r="E390" s="445"/>
      <c r="F390" s="347"/>
      <c r="G390" s="348"/>
      <c r="H390" s="371"/>
    </row>
    <row r="391" spans="1:8" hidden="1">
      <c r="A391" s="353">
        <f t="shared" ca="1" si="20"/>
        <v>10</v>
      </c>
      <c r="B391" s="353">
        <f t="shared" ca="1" si="20"/>
        <v>1</v>
      </c>
      <c r="C391" s="353">
        <f t="shared" ca="1" si="20"/>
        <v>3</v>
      </c>
      <c r="D391" s="354">
        <f t="shared" ca="1" si="21"/>
        <v>323</v>
      </c>
      <c r="E391" s="445"/>
      <c r="F391" s="347"/>
      <c r="G391" s="348"/>
      <c r="H391" s="371"/>
    </row>
    <row r="392" spans="1:8" hidden="1">
      <c r="A392" s="353">
        <f t="shared" ca="1" si="20"/>
        <v>10</v>
      </c>
      <c r="B392" s="353">
        <f t="shared" ca="1" si="20"/>
        <v>1</v>
      </c>
      <c r="C392" s="353">
        <f t="shared" ca="1" si="20"/>
        <v>3</v>
      </c>
      <c r="D392" s="354">
        <f t="shared" ca="1" si="21"/>
        <v>324</v>
      </c>
      <c r="E392" s="445"/>
      <c r="F392" s="347"/>
      <c r="G392" s="348"/>
      <c r="H392" s="371"/>
    </row>
    <row r="393" spans="1:8" hidden="1">
      <c r="A393" s="353">
        <f t="shared" ca="1" si="20"/>
        <v>10</v>
      </c>
      <c r="B393" s="353">
        <f t="shared" ca="1" si="20"/>
        <v>1</v>
      </c>
      <c r="C393" s="353">
        <f t="shared" ca="1" si="20"/>
        <v>3</v>
      </c>
      <c r="D393" s="354">
        <f t="shared" ca="1" si="21"/>
        <v>325</v>
      </c>
      <c r="E393" s="445"/>
      <c r="F393" s="347"/>
      <c r="G393" s="348"/>
      <c r="H393" s="371"/>
    </row>
    <row r="394" spans="1:8" hidden="1">
      <c r="A394" s="353">
        <f t="shared" ca="1" si="20"/>
        <v>10</v>
      </c>
      <c r="B394" s="353">
        <f t="shared" ca="1" si="20"/>
        <v>1</v>
      </c>
      <c r="C394" s="353">
        <f t="shared" ca="1" si="20"/>
        <v>3</v>
      </c>
      <c r="D394" s="354">
        <f t="shared" ca="1" si="21"/>
        <v>326</v>
      </c>
      <c r="E394" s="445"/>
      <c r="F394" s="347"/>
      <c r="G394" s="348"/>
      <c r="H394" s="371"/>
    </row>
    <row r="395" spans="1:8" hidden="1">
      <c r="A395" s="353">
        <f t="shared" ca="1" si="20"/>
        <v>10</v>
      </c>
      <c r="B395" s="353">
        <f t="shared" ca="1" si="20"/>
        <v>1</v>
      </c>
      <c r="C395" s="353">
        <f t="shared" ca="1" si="20"/>
        <v>3</v>
      </c>
      <c r="D395" s="354">
        <f t="shared" ca="1" si="21"/>
        <v>327</v>
      </c>
      <c r="E395" s="445"/>
      <c r="F395" s="347"/>
      <c r="G395" s="348"/>
      <c r="H395" s="371"/>
    </row>
    <row r="396" spans="1:8" hidden="1">
      <c r="A396" s="353">
        <f t="shared" ca="1" si="20"/>
        <v>10</v>
      </c>
      <c r="B396" s="353">
        <f t="shared" ca="1" si="20"/>
        <v>1</v>
      </c>
      <c r="C396" s="353">
        <f t="shared" ca="1" si="20"/>
        <v>3</v>
      </c>
      <c r="D396" s="354">
        <f t="shared" ca="1" si="21"/>
        <v>328</v>
      </c>
      <c r="E396" s="445"/>
      <c r="F396" s="347"/>
      <c r="G396" s="348"/>
      <c r="H396" s="371"/>
    </row>
    <row r="397" spans="1:8" s="346" customFormat="1" hidden="1">
      <c r="A397" s="353">
        <f t="shared" ca="1" si="20"/>
        <v>10</v>
      </c>
      <c r="B397" s="353">
        <f t="shared" ca="1" si="20"/>
        <v>1</v>
      </c>
      <c r="C397" s="353">
        <f t="shared" ca="1" si="20"/>
        <v>3</v>
      </c>
      <c r="D397" s="354">
        <f t="shared" ca="1" si="21"/>
        <v>329</v>
      </c>
      <c r="E397" s="446"/>
      <c r="F397" s="347"/>
      <c r="G397" s="348"/>
      <c r="H397" s="371"/>
    </row>
    <row r="398" spans="1:8" s="346" customFormat="1" hidden="1">
      <c r="A398" s="353">
        <f t="shared" ca="1" si="20"/>
        <v>10</v>
      </c>
      <c r="B398" s="353">
        <f t="shared" ca="1" si="20"/>
        <v>1</v>
      </c>
      <c r="C398" s="353">
        <f t="shared" ca="1" si="20"/>
        <v>3</v>
      </c>
      <c r="D398" s="354">
        <f t="shared" ca="1" si="21"/>
        <v>330</v>
      </c>
      <c r="E398" s="446"/>
      <c r="F398" s="347"/>
      <c r="G398" s="348"/>
      <c r="H398" s="371"/>
    </row>
    <row r="399" spans="1:8" s="346" customFormat="1" hidden="1">
      <c r="A399" s="353">
        <f t="shared" ca="1" si="20"/>
        <v>10</v>
      </c>
      <c r="B399" s="353">
        <f t="shared" ca="1" si="20"/>
        <v>1</v>
      </c>
      <c r="C399" s="353">
        <f t="shared" ca="1" si="20"/>
        <v>3</v>
      </c>
      <c r="D399" s="354">
        <f t="shared" ca="1" si="21"/>
        <v>331</v>
      </c>
      <c r="E399" s="446"/>
      <c r="F399" s="347"/>
      <c r="G399" s="348"/>
      <c r="H399" s="371"/>
    </row>
    <row r="400" spans="1:8" hidden="1">
      <c r="A400" s="353">
        <f t="shared" ca="1" si="20"/>
        <v>10</v>
      </c>
      <c r="B400" s="353">
        <f t="shared" ca="1" si="20"/>
        <v>1</v>
      </c>
      <c r="C400" s="353">
        <f t="shared" ca="1" si="20"/>
        <v>3</v>
      </c>
      <c r="D400" s="354">
        <f t="shared" ca="1" si="21"/>
        <v>332</v>
      </c>
      <c r="E400" s="445"/>
      <c r="F400" s="347"/>
      <c r="G400" s="348"/>
      <c r="H400" s="371"/>
    </row>
    <row r="401" spans="1:8" hidden="1">
      <c r="A401" s="353">
        <f t="shared" ca="1" si="20"/>
        <v>10</v>
      </c>
      <c r="B401" s="353">
        <f t="shared" ca="1" si="20"/>
        <v>1</v>
      </c>
      <c r="C401" s="353">
        <f t="shared" ca="1" si="20"/>
        <v>3</v>
      </c>
      <c r="D401" s="354">
        <f t="shared" ca="1" si="21"/>
        <v>333</v>
      </c>
      <c r="E401" s="445"/>
      <c r="F401" s="347"/>
      <c r="G401" s="348"/>
      <c r="H401" s="371"/>
    </row>
    <row r="402" spans="1:8" hidden="1">
      <c r="A402" s="353">
        <f t="shared" ca="1" si="20"/>
        <v>10</v>
      </c>
      <c r="B402" s="353">
        <f t="shared" ca="1" si="20"/>
        <v>1</v>
      </c>
      <c r="C402" s="353">
        <f t="shared" ca="1" si="20"/>
        <v>3</v>
      </c>
      <c r="D402" s="354">
        <f t="shared" ca="1" si="21"/>
        <v>334</v>
      </c>
      <c r="E402" s="445"/>
      <c r="F402" s="347"/>
      <c r="G402" s="348"/>
      <c r="H402" s="371"/>
    </row>
    <row r="403" spans="1:8" hidden="1">
      <c r="A403" s="353">
        <f t="shared" ca="1" si="20"/>
        <v>10</v>
      </c>
      <c r="B403" s="353">
        <f t="shared" ca="1" si="20"/>
        <v>1</v>
      </c>
      <c r="C403" s="353">
        <f t="shared" ca="1" si="20"/>
        <v>3</v>
      </c>
      <c r="D403" s="354">
        <f t="shared" ca="1" si="21"/>
        <v>335</v>
      </c>
      <c r="E403" s="445"/>
      <c r="F403" s="347"/>
      <c r="G403" s="348"/>
      <c r="H403" s="371"/>
    </row>
    <row r="404" spans="1:8" hidden="1">
      <c r="A404" s="353">
        <f t="shared" ca="1" si="20"/>
        <v>10</v>
      </c>
      <c r="B404" s="353">
        <f t="shared" ca="1" si="20"/>
        <v>1</v>
      </c>
      <c r="C404" s="353">
        <f t="shared" ca="1" si="20"/>
        <v>3</v>
      </c>
      <c r="D404" s="354">
        <f t="shared" ca="1" si="21"/>
        <v>336</v>
      </c>
      <c r="E404" s="445"/>
      <c r="F404" s="347"/>
      <c r="G404" s="348"/>
      <c r="H404" s="371"/>
    </row>
    <row r="405" spans="1:8" hidden="1">
      <c r="A405" s="353">
        <f t="shared" ca="1" si="20"/>
        <v>10</v>
      </c>
      <c r="B405" s="353">
        <f t="shared" ca="1" si="20"/>
        <v>1</v>
      </c>
      <c r="C405" s="353">
        <f t="shared" ca="1" si="20"/>
        <v>3</v>
      </c>
      <c r="D405" s="354">
        <f t="shared" ca="1" si="21"/>
        <v>337</v>
      </c>
      <c r="E405" s="445"/>
      <c r="F405" s="347"/>
      <c r="G405" s="348"/>
      <c r="H405" s="371"/>
    </row>
    <row r="406" spans="1:8" hidden="1">
      <c r="A406" s="353">
        <f t="shared" ca="1" si="20"/>
        <v>10</v>
      </c>
      <c r="B406" s="353">
        <f t="shared" ca="1" si="20"/>
        <v>1</v>
      </c>
      <c r="C406" s="353">
        <f t="shared" ca="1" si="20"/>
        <v>3</v>
      </c>
      <c r="D406" s="354">
        <f t="shared" ca="1" si="21"/>
        <v>338</v>
      </c>
      <c r="E406" s="445"/>
      <c r="F406" s="347"/>
      <c r="G406" s="348"/>
      <c r="H406" s="371"/>
    </row>
    <row r="407" spans="1:8" s="346" customFormat="1" hidden="1">
      <c r="A407" s="353">
        <f t="shared" ca="1" si="20"/>
        <v>10</v>
      </c>
      <c r="B407" s="353">
        <f t="shared" ca="1" si="20"/>
        <v>1</v>
      </c>
      <c r="C407" s="353">
        <f t="shared" ca="1" si="20"/>
        <v>3</v>
      </c>
      <c r="D407" s="354">
        <f t="shared" ca="1" si="21"/>
        <v>339</v>
      </c>
      <c r="E407" s="446"/>
      <c r="F407" s="347"/>
      <c r="G407" s="348"/>
      <c r="H407" s="371"/>
    </row>
    <row r="408" spans="1:8" s="346" customFormat="1" hidden="1">
      <c r="A408" s="353">
        <f t="shared" ca="1" si="20"/>
        <v>10</v>
      </c>
      <c r="B408" s="353">
        <f t="shared" ca="1" si="20"/>
        <v>1</v>
      </c>
      <c r="C408" s="353">
        <f t="shared" ca="1" si="20"/>
        <v>3</v>
      </c>
      <c r="D408" s="354">
        <f t="shared" ca="1" si="21"/>
        <v>340</v>
      </c>
      <c r="E408" s="446"/>
      <c r="F408" s="347"/>
      <c r="G408" s="348"/>
      <c r="H408" s="371"/>
    </row>
    <row r="409" spans="1:8" s="346" customFormat="1" hidden="1">
      <c r="A409" s="353">
        <f t="shared" ca="1" si="20"/>
        <v>10</v>
      </c>
      <c r="B409" s="353">
        <f t="shared" ca="1" si="20"/>
        <v>1</v>
      </c>
      <c r="C409" s="353">
        <f t="shared" ca="1" si="20"/>
        <v>3</v>
      </c>
      <c r="D409" s="354">
        <f t="shared" ca="1" si="21"/>
        <v>341</v>
      </c>
      <c r="E409" s="446"/>
      <c r="F409" s="347"/>
      <c r="G409" s="348"/>
      <c r="H409" s="371"/>
    </row>
    <row r="410" spans="1:8" hidden="1">
      <c r="A410" s="353">
        <f t="shared" ca="1" si="20"/>
        <v>10</v>
      </c>
      <c r="B410" s="353">
        <f t="shared" ca="1" si="20"/>
        <v>1</v>
      </c>
      <c r="C410" s="353">
        <f t="shared" ca="1" si="20"/>
        <v>3</v>
      </c>
      <c r="D410" s="354">
        <f t="shared" ca="1" si="21"/>
        <v>342</v>
      </c>
      <c r="E410" s="445"/>
      <c r="F410" s="347"/>
      <c r="G410" s="348"/>
      <c r="H410" s="371"/>
    </row>
    <row r="411" spans="1:8" hidden="1">
      <c r="A411" s="353">
        <f t="shared" ref="A411:C426" ca="1" si="22">INDIRECT("Z(-1)",FALSE)</f>
        <v>10</v>
      </c>
      <c r="B411" s="353">
        <f t="shared" ca="1" si="22"/>
        <v>1</v>
      </c>
      <c r="C411" s="353">
        <f t="shared" ca="1" si="22"/>
        <v>3</v>
      </c>
      <c r="D411" s="354">
        <f t="shared" ca="1" si="21"/>
        <v>343</v>
      </c>
      <c r="E411" s="445"/>
      <c r="F411" s="347"/>
      <c r="G411" s="348"/>
      <c r="H411" s="371"/>
    </row>
    <row r="412" spans="1:8" hidden="1">
      <c r="A412" s="353">
        <f t="shared" ca="1" si="22"/>
        <v>10</v>
      </c>
      <c r="B412" s="353">
        <f t="shared" ca="1" si="22"/>
        <v>1</v>
      </c>
      <c r="C412" s="353">
        <f t="shared" ca="1" si="22"/>
        <v>3</v>
      </c>
      <c r="D412" s="354">
        <f t="shared" ca="1" si="21"/>
        <v>344</v>
      </c>
      <c r="E412" s="445"/>
      <c r="F412" s="347"/>
      <c r="G412" s="348"/>
      <c r="H412" s="371"/>
    </row>
    <row r="413" spans="1:8" hidden="1">
      <c r="A413" s="353">
        <f t="shared" ca="1" si="22"/>
        <v>10</v>
      </c>
      <c r="B413" s="353">
        <f t="shared" ca="1" si="22"/>
        <v>1</v>
      </c>
      <c r="C413" s="353">
        <f t="shared" ca="1" si="22"/>
        <v>3</v>
      </c>
      <c r="D413" s="354">
        <f t="shared" ca="1" si="21"/>
        <v>345</v>
      </c>
      <c r="E413" s="445"/>
      <c r="F413" s="347"/>
      <c r="G413" s="348"/>
      <c r="H413" s="371"/>
    </row>
    <row r="414" spans="1:8" hidden="1">
      <c r="A414" s="353">
        <f t="shared" ca="1" si="22"/>
        <v>10</v>
      </c>
      <c r="B414" s="353">
        <f t="shared" ca="1" si="22"/>
        <v>1</v>
      </c>
      <c r="C414" s="353">
        <f t="shared" ca="1" si="22"/>
        <v>3</v>
      </c>
      <c r="D414" s="354">
        <f t="shared" ca="1" si="21"/>
        <v>346</v>
      </c>
      <c r="E414" s="445"/>
      <c r="F414" s="347"/>
      <c r="G414" s="348"/>
      <c r="H414" s="371"/>
    </row>
    <row r="415" spans="1:8" hidden="1">
      <c r="A415" s="353">
        <f t="shared" ca="1" si="22"/>
        <v>10</v>
      </c>
      <c r="B415" s="353">
        <f t="shared" ca="1" si="22"/>
        <v>1</v>
      </c>
      <c r="C415" s="353">
        <f t="shared" ca="1" si="22"/>
        <v>3</v>
      </c>
      <c r="D415" s="354">
        <f t="shared" ca="1" si="21"/>
        <v>347</v>
      </c>
      <c r="E415" s="445"/>
      <c r="F415" s="347"/>
      <c r="G415" s="348"/>
      <c r="H415" s="371"/>
    </row>
    <row r="416" spans="1:8" hidden="1">
      <c r="A416" s="353">
        <f t="shared" ca="1" si="22"/>
        <v>10</v>
      </c>
      <c r="B416" s="353">
        <f t="shared" ca="1" si="22"/>
        <v>1</v>
      </c>
      <c r="C416" s="353">
        <f t="shared" ca="1" si="22"/>
        <v>3</v>
      </c>
      <c r="D416" s="354">
        <f t="shared" ca="1" si="21"/>
        <v>348</v>
      </c>
      <c r="E416" s="445"/>
      <c r="F416" s="347"/>
      <c r="G416" s="348"/>
      <c r="H416" s="371"/>
    </row>
    <row r="417" spans="1:8" s="346" customFormat="1" hidden="1">
      <c r="A417" s="353">
        <f t="shared" ca="1" si="22"/>
        <v>10</v>
      </c>
      <c r="B417" s="353">
        <f t="shared" ca="1" si="22"/>
        <v>1</v>
      </c>
      <c r="C417" s="353">
        <f t="shared" ca="1" si="22"/>
        <v>3</v>
      </c>
      <c r="D417" s="354">
        <f t="shared" ca="1" si="21"/>
        <v>349</v>
      </c>
      <c r="E417" s="446"/>
      <c r="F417" s="347"/>
      <c r="G417" s="348"/>
      <c r="H417" s="371"/>
    </row>
    <row r="418" spans="1:8" s="346" customFormat="1" hidden="1">
      <c r="A418" s="353">
        <f t="shared" ca="1" si="22"/>
        <v>10</v>
      </c>
      <c r="B418" s="353">
        <f t="shared" ca="1" si="22"/>
        <v>1</v>
      </c>
      <c r="C418" s="353">
        <f t="shared" ca="1" si="22"/>
        <v>3</v>
      </c>
      <c r="D418" s="354">
        <f t="shared" ca="1" si="21"/>
        <v>350</v>
      </c>
      <c r="E418" s="446"/>
      <c r="F418" s="347"/>
      <c r="G418" s="348"/>
      <c r="H418" s="371"/>
    </row>
    <row r="419" spans="1:8" s="346" customFormat="1" hidden="1">
      <c r="A419" s="353">
        <f t="shared" ca="1" si="22"/>
        <v>10</v>
      </c>
      <c r="B419" s="353">
        <f t="shared" ca="1" si="22"/>
        <v>1</v>
      </c>
      <c r="C419" s="353">
        <f t="shared" ca="1" si="22"/>
        <v>3</v>
      </c>
      <c r="D419" s="354">
        <f t="shared" ca="1" si="21"/>
        <v>351</v>
      </c>
      <c r="E419" s="446"/>
      <c r="F419" s="347"/>
      <c r="G419" s="348"/>
      <c r="H419" s="371"/>
    </row>
    <row r="420" spans="1:8" hidden="1">
      <c r="A420" s="353">
        <f t="shared" ca="1" si="22"/>
        <v>10</v>
      </c>
      <c r="B420" s="353">
        <f t="shared" ca="1" si="22"/>
        <v>1</v>
      </c>
      <c r="C420" s="353">
        <f t="shared" ca="1" si="22"/>
        <v>3</v>
      </c>
      <c r="D420" s="354">
        <f t="shared" ca="1" si="21"/>
        <v>352</v>
      </c>
      <c r="E420" s="445"/>
      <c r="F420" s="347"/>
      <c r="G420" s="348"/>
      <c r="H420" s="371"/>
    </row>
    <row r="421" spans="1:8" s="346" customFormat="1" hidden="1">
      <c r="A421" s="353">
        <f t="shared" ca="1" si="22"/>
        <v>10</v>
      </c>
      <c r="B421" s="353">
        <f t="shared" ca="1" si="22"/>
        <v>1</v>
      </c>
      <c r="C421" s="353">
        <f t="shared" ca="1" si="22"/>
        <v>3</v>
      </c>
      <c r="D421" s="354">
        <f t="shared" ca="1" si="21"/>
        <v>353</v>
      </c>
      <c r="E421" s="446"/>
      <c r="F421" s="347"/>
      <c r="G421" s="348"/>
      <c r="H421" s="371"/>
    </row>
    <row r="422" spans="1:8" s="346" customFormat="1" hidden="1">
      <c r="A422" s="353">
        <f t="shared" ca="1" si="22"/>
        <v>10</v>
      </c>
      <c r="B422" s="353">
        <f t="shared" ca="1" si="22"/>
        <v>1</v>
      </c>
      <c r="C422" s="353">
        <f t="shared" ca="1" si="22"/>
        <v>3</v>
      </c>
      <c r="D422" s="354">
        <f t="shared" ca="1" si="21"/>
        <v>354</v>
      </c>
      <c r="E422" s="446"/>
      <c r="F422" s="347"/>
      <c r="G422" s="348"/>
      <c r="H422" s="371"/>
    </row>
    <row r="423" spans="1:8" s="346" customFormat="1" hidden="1">
      <c r="A423" s="353">
        <f t="shared" ca="1" si="22"/>
        <v>10</v>
      </c>
      <c r="B423" s="353">
        <f t="shared" ca="1" si="22"/>
        <v>1</v>
      </c>
      <c r="C423" s="353">
        <f t="shared" ca="1" si="22"/>
        <v>3</v>
      </c>
      <c r="D423" s="354">
        <f t="shared" ca="1" si="21"/>
        <v>355</v>
      </c>
      <c r="E423" s="446"/>
      <c r="F423" s="347"/>
      <c r="G423" s="348"/>
      <c r="H423" s="371"/>
    </row>
    <row r="424" spans="1:8" hidden="1">
      <c r="A424" s="353">
        <f t="shared" ca="1" si="22"/>
        <v>10</v>
      </c>
      <c r="B424" s="353">
        <f t="shared" ca="1" si="22"/>
        <v>1</v>
      </c>
      <c r="C424" s="353">
        <f t="shared" ca="1" si="22"/>
        <v>3</v>
      </c>
      <c r="D424" s="354">
        <f t="shared" ca="1" si="21"/>
        <v>356</v>
      </c>
      <c r="E424" s="445"/>
      <c r="F424" s="157"/>
      <c r="G424" s="333"/>
      <c r="H424" s="370"/>
    </row>
    <row r="425" spans="1:8" hidden="1">
      <c r="A425" s="353">
        <f t="shared" ca="1" si="22"/>
        <v>10</v>
      </c>
      <c r="B425" s="353">
        <f t="shared" ca="1" si="22"/>
        <v>1</v>
      </c>
      <c r="C425" s="353">
        <f t="shared" ca="1" si="22"/>
        <v>3</v>
      </c>
      <c r="D425" s="354">
        <f t="shared" ca="1" si="21"/>
        <v>357</v>
      </c>
      <c r="E425" s="445"/>
      <c r="F425" s="157"/>
      <c r="G425" s="333"/>
      <c r="H425" s="370"/>
    </row>
    <row r="426" spans="1:8" hidden="1">
      <c r="A426" s="353">
        <f t="shared" ca="1" si="22"/>
        <v>10</v>
      </c>
      <c r="B426" s="353">
        <f t="shared" ca="1" si="22"/>
        <v>1</v>
      </c>
      <c r="C426" s="353">
        <f t="shared" ca="1" si="22"/>
        <v>3</v>
      </c>
      <c r="D426" s="354">
        <f t="shared" ca="1" si="21"/>
        <v>358</v>
      </c>
      <c r="E426" s="445"/>
      <c r="F426" s="157"/>
      <c r="G426" s="333"/>
      <c r="H426" s="370"/>
    </row>
    <row r="427" spans="1:8" hidden="1">
      <c r="A427" s="353">
        <f t="shared" ref="A427:C460" ca="1" si="23">INDIRECT("Z(-1)",FALSE)</f>
        <v>10</v>
      </c>
      <c r="B427" s="353">
        <f t="shared" ca="1" si="23"/>
        <v>1</v>
      </c>
      <c r="C427" s="353">
        <f t="shared" ca="1" si="23"/>
        <v>3</v>
      </c>
      <c r="D427" s="354">
        <f t="shared" ca="1" si="21"/>
        <v>359</v>
      </c>
      <c r="E427" s="445"/>
      <c r="F427" s="157"/>
      <c r="G427" s="333"/>
      <c r="H427" s="370"/>
    </row>
    <row r="428" spans="1:8" hidden="1">
      <c r="A428" s="353">
        <f t="shared" ca="1" si="23"/>
        <v>10</v>
      </c>
      <c r="B428" s="353">
        <f t="shared" ca="1" si="23"/>
        <v>1</v>
      </c>
      <c r="C428" s="353">
        <f t="shared" ca="1" si="23"/>
        <v>3</v>
      </c>
      <c r="D428" s="354">
        <f t="shared" ca="1" si="21"/>
        <v>360</v>
      </c>
      <c r="E428" s="445"/>
      <c r="F428" s="157"/>
      <c r="G428" s="333"/>
      <c r="H428" s="370"/>
    </row>
    <row r="429" spans="1:8" hidden="1">
      <c r="A429" s="351">
        <f t="shared" ca="1" si="23"/>
        <v>10</v>
      </c>
      <c r="B429" s="351">
        <f t="shared" ca="1" si="23"/>
        <v>1</v>
      </c>
      <c r="C429" s="351">
        <f t="shared" ca="1" si="23"/>
        <v>3</v>
      </c>
      <c r="D429" s="352">
        <f t="shared" ca="1" si="21"/>
        <v>361</v>
      </c>
      <c r="E429" s="445"/>
      <c r="F429" s="157"/>
      <c r="G429" s="333"/>
      <c r="H429" s="370"/>
    </row>
    <row r="430" spans="1:8" hidden="1">
      <c r="A430" s="353">
        <f t="shared" ca="1" si="23"/>
        <v>10</v>
      </c>
      <c r="B430" s="353">
        <f t="shared" ca="1" si="23"/>
        <v>1</v>
      </c>
      <c r="C430" s="353">
        <f t="shared" ca="1" si="23"/>
        <v>3</v>
      </c>
      <c r="D430" s="354">
        <f t="shared" ca="1" si="21"/>
        <v>362</v>
      </c>
      <c r="E430" s="445"/>
      <c r="F430" s="347"/>
      <c r="G430" s="348"/>
      <c r="H430" s="371"/>
    </row>
    <row r="431" spans="1:8" hidden="1">
      <c r="A431" s="353">
        <f t="shared" ca="1" si="23"/>
        <v>10</v>
      </c>
      <c r="B431" s="353">
        <f t="shared" ca="1" si="23"/>
        <v>1</v>
      </c>
      <c r="C431" s="353">
        <f t="shared" ca="1" si="23"/>
        <v>3</v>
      </c>
      <c r="D431" s="354">
        <f t="shared" ca="1" si="21"/>
        <v>363</v>
      </c>
      <c r="E431" s="445"/>
      <c r="F431" s="347"/>
      <c r="G431" s="348"/>
      <c r="H431" s="371"/>
    </row>
    <row r="432" spans="1:8" hidden="1">
      <c r="A432" s="353">
        <f t="shared" ca="1" si="23"/>
        <v>10</v>
      </c>
      <c r="B432" s="353">
        <f t="shared" ca="1" si="23"/>
        <v>1</v>
      </c>
      <c r="C432" s="353">
        <f t="shared" ca="1" si="23"/>
        <v>3</v>
      </c>
      <c r="D432" s="354">
        <f t="shared" ca="1" si="21"/>
        <v>364</v>
      </c>
      <c r="E432" s="445"/>
      <c r="F432" s="347"/>
      <c r="G432" s="348"/>
      <c r="H432" s="371"/>
    </row>
    <row r="433" spans="1:8" hidden="1">
      <c r="A433" s="353">
        <f t="shared" ca="1" si="23"/>
        <v>10</v>
      </c>
      <c r="B433" s="353">
        <f t="shared" ca="1" si="23"/>
        <v>1</v>
      </c>
      <c r="C433" s="353">
        <f t="shared" ca="1" si="23"/>
        <v>3</v>
      </c>
      <c r="D433" s="354">
        <f t="shared" ca="1" si="21"/>
        <v>365</v>
      </c>
      <c r="E433" s="445"/>
      <c r="F433" s="347"/>
      <c r="G433" s="348"/>
      <c r="H433" s="371"/>
    </row>
    <row r="434" spans="1:8" hidden="1">
      <c r="A434" s="353">
        <f t="shared" ca="1" si="23"/>
        <v>10</v>
      </c>
      <c r="B434" s="353">
        <f t="shared" ca="1" si="23"/>
        <v>1</v>
      </c>
      <c r="C434" s="353">
        <f t="shared" ca="1" si="23"/>
        <v>3</v>
      </c>
      <c r="D434" s="354">
        <f t="shared" ca="1" si="21"/>
        <v>366</v>
      </c>
      <c r="E434" s="445"/>
      <c r="F434" s="347"/>
      <c r="G434" s="348"/>
      <c r="H434" s="371"/>
    </row>
    <row r="435" spans="1:8" hidden="1">
      <c r="A435" s="353">
        <f t="shared" ca="1" si="23"/>
        <v>10</v>
      </c>
      <c r="B435" s="353">
        <f t="shared" ca="1" si="23"/>
        <v>1</v>
      </c>
      <c r="C435" s="353">
        <f t="shared" ca="1" si="23"/>
        <v>3</v>
      </c>
      <c r="D435" s="354">
        <f t="shared" ca="1" si="21"/>
        <v>367</v>
      </c>
      <c r="E435" s="445"/>
      <c r="F435" s="347"/>
      <c r="G435" s="348"/>
      <c r="H435" s="371"/>
    </row>
    <row r="436" spans="1:8" hidden="1">
      <c r="A436" s="353">
        <f t="shared" ca="1" si="23"/>
        <v>10</v>
      </c>
      <c r="B436" s="353">
        <f t="shared" ca="1" si="23"/>
        <v>1</v>
      </c>
      <c r="C436" s="353">
        <f t="shared" ca="1" si="23"/>
        <v>3</v>
      </c>
      <c r="D436" s="354">
        <f t="shared" ca="1" si="21"/>
        <v>368</v>
      </c>
      <c r="E436" s="445"/>
      <c r="F436" s="347"/>
      <c r="G436" s="348"/>
      <c r="H436" s="371"/>
    </row>
    <row r="437" spans="1:8" s="346" customFormat="1" hidden="1">
      <c r="A437" s="353">
        <f t="shared" ca="1" si="23"/>
        <v>10</v>
      </c>
      <c r="B437" s="353">
        <f t="shared" ca="1" si="23"/>
        <v>1</v>
      </c>
      <c r="C437" s="353">
        <f t="shared" ca="1" si="23"/>
        <v>3</v>
      </c>
      <c r="D437" s="354">
        <f t="shared" ca="1" si="21"/>
        <v>369</v>
      </c>
      <c r="E437" s="446"/>
      <c r="F437" s="347"/>
      <c r="G437" s="348"/>
      <c r="H437" s="371"/>
    </row>
    <row r="438" spans="1:8" s="346" customFormat="1" hidden="1">
      <c r="A438" s="353">
        <f t="shared" ca="1" si="23"/>
        <v>10</v>
      </c>
      <c r="B438" s="353">
        <f t="shared" ca="1" si="23"/>
        <v>1</v>
      </c>
      <c r="C438" s="353">
        <f t="shared" ca="1" si="23"/>
        <v>3</v>
      </c>
      <c r="D438" s="354">
        <f t="shared" ca="1" si="21"/>
        <v>370</v>
      </c>
      <c r="E438" s="446"/>
      <c r="F438" s="347"/>
      <c r="G438" s="348"/>
      <c r="H438" s="371"/>
    </row>
    <row r="439" spans="1:8" s="346" customFormat="1" hidden="1">
      <c r="A439" s="353">
        <f t="shared" ca="1" si="23"/>
        <v>10</v>
      </c>
      <c r="B439" s="353">
        <f t="shared" ca="1" si="23"/>
        <v>1</v>
      </c>
      <c r="C439" s="353">
        <f t="shared" ca="1" si="23"/>
        <v>3</v>
      </c>
      <c r="D439" s="354">
        <f t="shared" ca="1" si="21"/>
        <v>371</v>
      </c>
      <c r="E439" s="446"/>
      <c r="F439" s="347"/>
      <c r="G439" s="348"/>
      <c r="H439" s="371"/>
    </row>
    <row r="440" spans="1:8" hidden="1">
      <c r="A440" s="353">
        <f t="shared" ca="1" si="23"/>
        <v>10</v>
      </c>
      <c r="B440" s="353">
        <f t="shared" ca="1" si="23"/>
        <v>1</v>
      </c>
      <c r="C440" s="353">
        <f t="shared" ca="1" si="23"/>
        <v>3</v>
      </c>
      <c r="D440" s="354">
        <f t="shared" ca="1" si="21"/>
        <v>372</v>
      </c>
      <c r="E440" s="445"/>
      <c r="F440" s="347"/>
      <c r="G440" s="348"/>
      <c r="H440" s="371"/>
    </row>
    <row r="441" spans="1:8" hidden="1">
      <c r="A441" s="353">
        <f t="shared" ca="1" si="23"/>
        <v>10</v>
      </c>
      <c r="B441" s="353">
        <f t="shared" ca="1" si="23"/>
        <v>1</v>
      </c>
      <c r="C441" s="353">
        <f t="shared" ca="1" si="23"/>
        <v>3</v>
      </c>
      <c r="D441" s="354">
        <f t="shared" ca="1" si="21"/>
        <v>373</v>
      </c>
      <c r="E441" s="445"/>
      <c r="F441" s="347"/>
      <c r="G441" s="348"/>
      <c r="H441" s="371"/>
    </row>
    <row r="442" spans="1:8" hidden="1">
      <c r="A442" s="353">
        <f t="shared" ca="1" si="23"/>
        <v>10</v>
      </c>
      <c r="B442" s="353">
        <f t="shared" ca="1" si="23"/>
        <v>1</v>
      </c>
      <c r="C442" s="353">
        <f t="shared" ca="1" si="23"/>
        <v>3</v>
      </c>
      <c r="D442" s="354">
        <f t="shared" ca="1" si="21"/>
        <v>374</v>
      </c>
      <c r="E442" s="445"/>
      <c r="F442" s="347"/>
      <c r="G442" s="348"/>
      <c r="H442" s="371"/>
    </row>
    <row r="443" spans="1:8" hidden="1">
      <c r="A443" s="353">
        <f t="shared" ca="1" si="23"/>
        <v>10</v>
      </c>
      <c r="B443" s="353">
        <f t="shared" ca="1" si="23"/>
        <v>1</v>
      </c>
      <c r="C443" s="353">
        <f t="shared" ca="1" si="23"/>
        <v>3</v>
      </c>
      <c r="D443" s="354">
        <f t="shared" ca="1" si="21"/>
        <v>375</v>
      </c>
      <c r="E443" s="445"/>
      <c r="F443" s="347"/>
      <c r="G443" s="348"/>
      <c r="H443" s="371"/>
    </row>
    <row r="444" spans="1:8" hidden="1">
      <c r="A444" s="353">
        <f t="shared" ca="1" si="23"/>
        <v>10</v>
      </c>
      <c r="B444" s="353">
        <f t="shared" ca="1" si="23"/>
        <v>1</v>
      </c>
      <c r="C444" s="353">
        <f t="shared" ca="1" si="23"/>
        <v>3</v>
      </c>
      <c r="D444" s="354">
        <f t="shared" ca="1" si="21"/>
        <v>376</v>
      </c>
      <c r="E444" s="445"/>
      <c r="F444" s="347"/>
      <c r="G444" s="348"/>
      <c r="H444" s="371"/>
    </row>
    <row r="445" spans="1:8" hidden="1">
      <c r="A445" s="353">
        <f t="shared" ca="1" si="23"/>
        <v>10</v>
      </c>
      <c r="B445" s="353">
        <f t="shared" ca="1" si="23"/>
        <v>1</v>
      </c>
      <c r="C445" s="353">
        <f t="shared" ca="1" si="23"/>
        <v>3</v>
      </c>
      <c r="D445" s="354">
        <f t="shared" ca="1" si="21"/>
        <v>377</v>
      </c>
      <c r="E445" s="445"/>
      <c r="F445" s="347"/>
      <c r="G445" s="348"/>
      <c r="H445" s="371"/>
    </row>
    <row r="446" spans="1:8" hidden="1">
      <c r="A446" s="353">
        <f t="shared" ca="1" si="23"/>
        <v>10</v>
      </c>
      <c r="B446" s="353">
        <f t="shared" ca="1" si="23"/>
        <v>1</v>
      </c>
      <c r="C446" s="353">
        <f t="shared" ca="1" si="23"/>
        <v>3</v>
      </c>
      <c r="D446" s="354">
        <f t="shared" ca="1" si="21"/>
        <v>378</v>
      </c>
      <c r="E446" s="445"/>
      <c r="F446" s="347"/>
      <c r="G446" s="348"/>
      <c r="H446" s="371"/>
    </row>
    <row r="447" spans="1:8" s="346" customFormat="1" hidden="1">
      <c r="A447" s="353">
        <f t="shared" ca="1" si="23"/>
        <v>10</v>
      </c>
      <c r="B447" s="353">
        <f t="shared" ca="1" si="23"/>
        <v>1</v>
      </c>
      <c r="C447" s="353">
        <f t="shared" ca="1" si="23"/>
        <v>3</v>
      </c>
      <c r="D447" s="354">
        <f t="shared" ca="1" si="21"/>
        <v>379</v>
      </c>
      <c r="E447" s="446"/>
      <c r="F447" s="347"/>
      <c r="G447" s="348"/>
      <c r="H447" s="371"/>
    </row>
    <row r="448" spans="1:8" s="346" customFormat="1" hidden="1">
      <c r="A448" s="353">
        <f t="shared" ca="1" si="23"/>
        <v>10</v>
      </c>
      <c r="B448" s="353">
        <f t="shared" ca="1" si="23"/>
        <v>1</v>
      </c>
      <c r="C448" s="353">
        <f t="shared" ca="1" si="23"/>
        <v>3</v>
      </c>
      <c r="D448" s="354">
        <f t="shared" ca="1" si="21"/>
        <v>380</v>
      </c>
      <c r="E448" s="446"/>
      <c r="F448" s="347"/>
      <c r="G448" s="348"/>
      <c r="H448" s="371"/>
    </row>
    <row r="449" spans="1:8" s="346" customFormat="1" hidden="1">
      <c r="A449" s="353">
        <f t="shared" ca="1" si="23"/>
        <v>10</v>
      </c>
      <c r="B449" s="353">
        <f t="shared" ca="1" si="23"/>
        <v>1</v>
      </c>
      <c r="C449" s="353">
        <f t="shared" ca="1" si="23"/>
        <v>3</v>
      </c>
      <c r="D449" s="354">
        <f t="shared" ca="1" si="21"/>
        <v>381</v>
      </c>
      <c r="E449" s="446"/>
      <c r="F449" s="347"/>
      <c r="G449" s="348"/>
      <c r="H449" s="371"/>
    </row>
    <row r="450" spans="1:8" hidden="1">
      <c r="A450" s="353">
        <f t="shared" ca="1" si="23"/>
        <v>10</v>
      </c>
      <c r="B450" s="353">
        <f t="shared" ca="1" si="23"/>
        <v>1</v>
      </c>
      <c r="C450" s="353">
        <f t="shared" ca="1" si="23"/>
        <v>3</v>
      </c>
      <c r="D450" s="354">
        <f t="shared" ref="D450:D492" ca="1" si="24">IF(INDIRECT("S(-1)",FALSE)&lt;&gt;INDIRECT("Z(-1)S(-1)",FALSE),0,INDIRECT("Z(-1)",FALSE)+1)</f>
        <v>382</v>
      </c>
      <c r="E450" s="445"/>
      <c r="F450" s="347"/>
      <c r="G450" s="348"/>
      <c r="H450" s="371"/>
    </row>
    <row r="451" spans="1:8" hidden="1">
      <c r="A451" s="353">
        <f t="shared" ca="1" si="23"/>
        <v>10</v>
      </c>
      <c r="B451" s="353">
        <f t="shared" ca="1" si="23"/>
        <v>1</v>
      </c>
      <c r="C451" s="353">
        <f t="shared" ca="1" si="23"/>
        <v>3</v>
      </c>
      <c r="D451" s="354">
        <f t="shared" ca="1" si="24"/>
        <v>383</v>
      </c>
      <c r="E451" s="445"/>
      <c r="F451" s="347"/>
      <c r="G451" s="348"/>
      <c r="H451" s="371"/>
    </row>
    <row r="452" spans="1:8" hidden="1">
      <c r="A452" s="353">
        <f t="shared" ca="1" si="23"/>
        <v>10</v>
      </c>
      <c r="B452" s="353">
        <f t="shared" ca="1" si="23"/>
        <v>1</v>
      </c>
      <c r="C452" s="353">
        <f t="shared" ca="1" si="23"/>
        <v>3</v>
      </c>
      <c r="D452" s="354">
        <f t="shared" ca="1" si="24"/>
        <v>384</v>
      </c>
      <c r="E452" s="445"/>
      <c r="F452" s="347"/>
      <c r="G452" s="348"/>
      <c r="H452" s="371"/>
    </row>
    <row r="453" spans="1:8" hidden="1">
      <c r="A453" s="353">
        <f t="shared" ca="1" si="23"/>
        <v>10</v>
      </c>
      <c r="B453" s="353">
        <f t="shared" ca="1" si="23"/>
        <v>1</v>
      </c>
      <c r="C453" s="353">
        <f t="shared" ca="1" si="23"/>
        <v>3</v>
      </c>
      <c r="D453" s="354">
        <f t="shared" ca="1" si="24"/>
        <v>385</v>
      </c>
      <c r="E453" s="445"/>
      <c r="F453" s="347"/>
      <c r="G453" s="348"/>
      <c r="H453" s="371"/>
    </row>
    <row r="454" spans="1:8" hidden="1">
      <c r="A454" s="353">
        <f t="shared" ca="1" si="23"/>
        <v>10</v>
      </c>
      <c r="B454" s="353">
        <f t="shared" ca="1" si="23"/>
        <v>1</v>
      </c>
      <c r="C454" s="353">
        <f t="shared" ca="1" si="23"/>
        <v>3</v>
      </c>
      <c r="D454" s="354">
        <f t="shared" ca="1" si="24"/>
        <v>386</v>
      </c>
      <c r="E454" s="445"/>
      <c r="F454" s="347"/>
      <c r="G454" s="348"/>
      <c r="H454" s="371"/>
    </row>
    <row r="455" spans="1:8" hidden="1">
      <c r="A455" s="353">
        <f t="shared" ca="1" si="23"/>
        <v>10</v>
      </c>
      <c r="B455" s="353">
        <f t="shared" ca="1" si="23"/>
        <v>1</v>
      </c>
      <c r="C455" s="353">
        <f t="shared" ca="1" si="23"/>
        <v>3</v>
      </c>
      <c r="D455" s="354">
        <f t="shared" ca="1" si="24"/>
        <v>387</v>
      </c>
      <c r="E455" s="445"/>
      <c r="F455" s="347"/>
      <c r="G455" s="348"/>
      <c r="H455" s="371"/>
    </row>
    <row r="456" spans="1:8" hidden="1">
      <c r="A456" s="353">
        <f t="shared" ca="1" si="23"/>
        <v>10</v>
      </c>
      <c r="B456" s="353">
        <f t="shared" ca="1" si="23"/>
        <v>1</v>
      </c>
      <c r="C456" s="353">
        <f t="shared" ca="1" si="23"/>
        <v>3</v>
      </c>
      <c r="D456" s="354">
        <f t="shared" ca="1" si="24"/>
        <v>388</v>
      </c>
      <c r="E456" s="445"/>
      <c r="F456" s="347"/>
      <c r="G456" s="348"/>
      <c r="H456" s="371"/>
    </row>
    <row r="457" spans="1:8" s="346" customFormat="1" hidden="1">
      <c r="A457" s="353">
        <f t="shared" ca="1" si="23"/>
        <v>10</v>
      </c>
      <c r="B457" s="353">
        <f t="shared" ca="1" si="23"/>
        <v>1</v>
      </c>
      <c r="C457" s="353">
        <f t="shared" ca="1" si="23"/>
        <v>3</v>
      </c>
      <c r="D457" s="354">
        <f t="shared" ca="1" si="24"/>
        <v>389</v>
      </c>
      <c r="E457" s="446"/>
      <c r="F457" s="347"/>
      <c r="G457" s="348"/>
      <c r="H457" s="371"/>
    </row>
    <row r="458" spans="1:8" s="346" customFormat="1" hidden="1">
      <c r="A458" s="353">
        <f t="shared" ca="1" si="23"/>
        <v>10</v>
      </c>
      <c r="B458" s="353">
        <f t="shared" ca="1" si="23"/>
        <v>1</v>
      </c>
      <c r="C458" s="353">
        <f t="shared" ca="1" si="23"/>
        <v>3</v>
      </c>
      <c r="D458" s="354">
        <f t="shared" ca="1" si="24"/>
        <v>390</v>
      </c>
      <c r="E458" s="446"/>
      <c r="F458" s="347"/>
      <c r="G458" s="348"/>
      <c r="H458" s="371"/>
    </row>
    <row r="459" spans="1:8" s="346" customFormat="1" hidden="1">
      <c r="A459" s="353">
        <f t="shared" ca="1" si="23"/>
        <v>10</v>
      </c>
      <c r="B459" s="353">
        <f t="shared" ca="1" si="23"/>
        <v>1</v>
      </c>
      <c r="C459" s="353">
        <f t="shared" ca="1" si="23"/>
        <v>3</v>
      </c>
      <c r="D459" s="354">
        <f t="shared" ca="1" si="24"/>
        <v>391</v>
      </c>
      <c r="E459" s="446"/>
      <c r="F459" s="347"/>
      <c r="G459" s="348"/>
      <c r="H459" s="371"/>
    </row>
    <row r="460" spans="1:8" hidden="1">
      <c r="A460" s="353">
        <f t="shared" ca="1" si="23"/>
        <v>10</v>
      </c>
      <c r="B460" s="353">
        <f t="shared" ca="1" si="23"/>
        <v>1</v>
      </c>
      <c r="C460" s="353">
        <f t="shared" ca="1" si="23"/>
        <v>3</v>
      </c>
      <c r="D460" s="354">
        <f t="shared" ca="1" si="24"/>
        <v>392</v>
      </c>
      <c r="E460" s="445"/>
      <c r="F460" s="347"/>
      <c r="G460" s="348"/>
      <c r="H460" s="371"/>
    </row>
    <row r="461" spans="1:8" hidden="1">
      <c r="A461" s="353">
        <f t="shared" ref="A461:C476" ca="1" si="25">INDIRECT("Z(-1)",FALSE)</f>
        <v>10</v>
      </c>
      <c r="B461" s="353">
        <f t="shared" ca="1" si="25"/>
        <v>1</v>
      </c>
      <c r="C461" s="353">
        <f t="shared" ca="1" si="25"/>
        <v>3</v>
      </c>
      <c r="D461" s="354">
        <f t="shared" ca="1" si="24"/>
        <v>393</v>
      </c>
      <c r="E461" s="445"/>
      <c r="F461" s="347"/>
      <c r="G461" s="348"/>
      <c r="H461" s="371"/>
    </row>
    <row r="462" spans="1:8" hidden="1">
      <c r="A462" s="353">
        <f t="shared" ca="1" si="25"/>
        <v>10</v>
      </c>
      <c r="B462" s="353">
        <f t="shared" ca="1" si="25"/>
        <v>1</v>
      </c>
      <c r="C462" s="353">
        <f t="shared" ca="1" si="25"/>
        <v>3</v>
      </c>
      <c r="D462" s="354">
        <f t="shared" ca="1" si="24"/>
        <v>394</v>
      </c>
      <c r="E462" s="445"/>
      <c r="F462" s="347"/>
      <c r="G462" s="348"/>
      <c r="H462" s="371"/>
    </row>
    <row r="463" spans="1:8" hidden="1">
      <c r="A463" s="353">
        <f t="shared" ca="1" si="25"/>
        <v>10</v>
      </c>
      <c r="B463" s="353">
        <f t="shared" ca="1" si="25"/>
        <v>1</v>
      </c>
      <c r="C463" s="353">
        <f t="shared" ca="1" si="25"/>
        <v>3</v>
      </c>
      <c r="D463" s="354">
        <f t="shared" ca="1" si="24"/>
        <v>395</v>
      </c>
      <c r="E463" s="445"/>
      <c r="F463" s="347"/>
      <c r="G463" s="348"/>
      <c r="H463" s="371"/>
    </row>
    <row r="464" spans="1:8" hidden="1">
      <c r="A464" s="353">
        <f t="shared" ca="1" si="25"/>
        <v>10</v>
      </c>
      <c r="B464" s="353">
        <f t="shared" ca="1" si="25"/>
        <v>1</v>
      </c>
      <c r="C464" s="353">
        <f t="shared" ca="1" si="25"/>
        <v>3</v>
      </c>
      <c r="D464" s="354">
        <f t="shared" ca="1" si="24"/>
        <v>396</v>
      </c>
      <c r="E464" s="445"/>
      <c r="F464" s="347"/>
      <c r="G464" s="348"/>
      <c r="H464" s="371"/>
    </row>
    <row r="465" spans="1:8" hidden="1">
      <c r="A465" s="353">
        <f t="shared" ca="1" si="25"/>
        <v>10</v>
      </c>
      <c r="B465" s="353">
        <f t="shared" ca="1" si="25"/>
        <v>1</v>
      </c>
      <c r="C465" s="353">
        <f t="shared" ca="1" si="25"/>
        <v>3</v>
      </c>
      <c r="D465" s="354">
        <f t="shared" ca="1" si="24"/>
        <v>397</v>
      </c>
      <c r="E465" s="445"/>
      <c r="F465" s="347"/>
      <c r="G465" s="348"/>
      <c r="H465" s="371"/>
    </row>
    <row r="466" spans="1:8" hidden="1">
      <c r="A466" s="353">
        <f t="shared" ca="1" si="25"/>
        <v>10</v>
      </c>
      <c r="B466" s="353">
        <f t="shared" ca="1" si="25"/>
        <v>1</v>
      </c>
      <c r="C466" s="353">
        <f t="shared" ca="1" si="25"/>
        <v>3</v>
      </c>
      <c r="D466" s="354">
        <f t="shared" ca="1" si="24"/>
        <v>398</v>
      </c>
      <c r="E466" s="445"/>
      <c r="F466" s="347"/>
      <c r="G466" s="348"/>
      <c r="H466" s="371"/>
    </row>
    <row r="467" spans="1:8" s="346" customFormat="1" hidden="1">
      <c r="A467" s="353">
        <f t="shared" ca="1" si="25"/>
        <v>10</v>
      </c>
      <c r="B467" s="353">
        <f t="shared" ca="1" si="25"/>
        <v>1</v>
      </c>
      <c r="C467" s="353">
        <f t="shared" ca="1" si="25"/>
        <v>3</v>
      </c>
      <c r="D467" s="354">
        <f t="shared" ca="1" si="24"/>
        <v>399</v>
      </c>
      <c r="E467" s="446"/>
      <c r="F467" s="347"/>
      <c r="G467" s="348"/>
      <c r="H467" s="371"/>
    </row>
    <row r="468" spans="1:8" s="346" customFormat="1" hidden="1">
      <c r="A468" s="353">
        <f t="shared" ca="1" si="25"/>
        <v>10</v>
      </c>
      <c r="B468" s="353">
        <f t="shared" ca="1" si="25"/>
        <v>1</v>
      </c>
      <c r="C468" s="353">
        <f t="shared" ca="1" si="25"/>
        <v>3</v>
      </c>
      <c r="D468" s="354">
        <f t="shared" ca="1" si="24"/>
        <v>400</v>
      </c>
      <c r="E468" s="446"/>
      <c r="F468" s="347"/>
      <c r="G468" s="348"/>
      <c r="H468" s="371"/>
    </row>
    <row r="469" spans="1:8" s="346" customFormat="1" hidden="1">
      <c r="A469" s="353">
        <f t="shared" ca="1" si="25"/>
        <v>10</v>
      </c>
      <c r="B469" s="353">
        <f t="shared" ca="1" si="25"/>
        <v>1</v>
      </c>
      <c r="C469" s="353">
        <f t="shared" ca="1" si="25"/>
        <v>3</v>
      </c>
      <c r="D469" s="354">
        <f t="shared" ca="1" si="24"/>
        <v>401</v>
      </c>
      <c r="E469" s="446"/>
      <c r="F469" s="347"/>
      <c r="G469" s="348"/>
      <c r="H469" s="371"/>
    </row>
    <row r="470" spans="1:8" hidden="1">
      <c r="A470" s="353">
        <f t="shared" ca="1" si="25"/>
        <v>10</v>
      </c>
      <c r="B470" s="353">
        <f t="shared" ca="1" si="25"/>
        <v>1</v>
      </c>
      <c r="C470" s="353">
        <f t="shared" ca="1" si="25"/>
        <v>3</v>
      </c>
      <c r="D470" s="354">
        <f t="shared" ca="1" si="24"/>
        <v>402</v>
      </c>
      <c r="E470" s="445"/>
      <c r="F470" s="347"/>
      <c r="G470" s="348"/>
      <c r="H470" s="371"/>
    </row>
    <row r="471" spans="1:8" s="346" customFormat="1" hidden="1">
      <c r="A471" s="353">
        <f t="shared" ca="1" si="25"/>
        <v>10</v>
      </c>
      <c r="B471" s="353">
        <f t="shared" ca="1" si="25"/>
        <v>1</v>
      </c>
      <c r="C471" s="353">
        <f t="shared" ca="1" si="25"/>
        <v>3</v>
      </c>
      <c r="D471" s="354">
        <f t="shared" ca="1" si="24"/>
        <v>403</v>
      </c>
      <c r="E471" s="446"/>
      <c r="F471" s="347"/>
      <c r="G471" s="348"/>
      <c r="H471" s="371"/>
    </row>
    <row r="472" spans="1:8" s="346" customFormat="1" hidden="1">
      <c r="A472" s="353">
        <f t="shared" ca="1" si="25"/>
        <v>10</v>
      </c>
      <c r="B472" s="353">
        <f t="shared" ca="1" si="25"/>
        <v>1</v>
      </c>
      <c r="C472" s="353">
        <f t="shared" ca="1" si="25"/>
        <v>3</v>
      </c>
      <c r="D472" s="354">
        <f t="shared" ca="1" si="24"/>
        <v>404</v>
      </c>
      <c r="E472" s="446"/>
      <c r="F472" s="347"/>
      <c r="G472" s="348"/>
      <c r="H472" s="371"/>
    </row>
    <row r="473" spans="1:8" s="346" customFormat="1" hidden="1">
      <c r="A473" s="353">
        <f t="shared" ca="1" si="25"/>
        <v>10</v>
      </c>
      <c r="B473" s="353">
        <f t="shared" ca="1" si="25"/>
        <v>1</v>
      </c>
      <c r="C473" s="353">
        <f t="shared" ca="1" si="25"/>
        <v>3</v>
      </c>
      <c r="D473" s="354">
        <f t="shared" ca="1" si="24"/>
        <v>405</v>
      </c>
      <c r="E473" s="446"/>
      <c r="F473" s="347"/>
      <c r="G473" s="348"/>
      <c r="H473" s="371"/>
    </row>
    <row r="474" spans="1:8" hidden="1">
      <c r="A474" s="353">
        <f t="shared" ca="1" si="25"/>
        <v>10</v>
      </c>
      <c r="B474" s="353">
        <f t="shared" ca="1" si="25"/>
        <v>1</v>
      </c>
      <c r="C474" s="353">
        <f t="shared" ca="1" si="25"/>
        <v>3</v>
      </c>
      <c r="D474" s="354">
        <f t="shared" ca="1" si="24"/>
        <v>406</v>
      </c>
      <c r="E474" s="445"/>
      <c r="F474" s="157"/>
      <c r="G474" s="333"/>
      <c r="H474" s="370"/>
    </row>
    <row r="475" spans="1:8" hidden="1">
      <c r="A475" s="353">
        <f t="shared" ca="1" si="25"/>
        <v>10</v>
      </c>
      <c r="B475" s="353">
        <f t="shared" ca="1" si="25"/>
        <v>1</v>
      </c>
      <c r="C475" s="353">
        <f t="shared" ca="1" si="25"/>
        <v>3</v>
      </c>
      <c r="D475" s="354">
        <f t="shared" ca="1" si="24"/>
        <v>407</v>
      </c>
      <c r="E475" s="445"/>
      <c r="F475" s="157"/>
      <c r="G475" s="333"/>
      <c r="H475" s="370"/>
    </row>
    <row r="476" spans="1:8" hidden="1">
      <c r="A476" s="353">
        <f t="shared" ca="1" si="25"/>
        <v>10</v>
      </c>
      <c r="B476" s="353">
        <f t="shared" ca="1" si="25"/>
        <v>1</v>
      </c>
      <c r="C476" s="353">
        <f t="shared" ca="1" si="25"/>
        <v>3</v>
      </c>
      <c r="D476" s="354">
        <f t="shared" ca="1" si="24"/>
        <v>408</v>
      </c>
      <c r="E476" s="445"/>
      <c r="F476" s="157"/>
      <c r="G476" s="333"/>
      <c r="H476" s="370"/>
    </row>
    <row r="477" spans="1:8" hidden="1">
      <c r="A477" s="353">
        <f t="shared" ref="A477:C492" ca="1" si="26">INDIRECT("Z(-1)",FALSE)</f>
        <v>10</v>
      </c>
      <c r="B477" s="353">
        <f t="shared" ca="1" si="26"/>
        <v>1</v>
      </c>
      <c r="C477" s="353">
        <f t="shared" ca="1" si="26"/>
        <v>3</v>
      </c>
      <c r="D477" s="354">
        <f t="shared" ca="1" si="24"/>
        <v>409</v>
      </c>
      <c r="E477" s="445"/>
      <c r="F477" s="157"/>
      <c r="G477" s="333"/>
      <c r="H477" s="370"/>
    </row>
    <row r="478" spans="1:8" hidden="1">
      <c r="A478" s="353">
        <f t="shared" ca="1" si="26"/>
        <v>10</v>
      </c>
      <c r="B478" s="353">
        <f t="shared" ca="1" si="26"/>
        <v>1</v>
      </c>
      <c r="C478" s="353">
        <f t="shared" ca="1" si="26"/>
        <v>3</v>
      </c>
      <c r="D478" s="354">
        <f t="shared" ca="1" si="24"/>
        <v>410</v>
      </c>
      <c r="E478" s="445"/>
      <c r="F478" s="157"/>
      <c r="G478" s="333"/>
      <c r="H478" s="370"/>
    </row>
    <row r="479" spans="1:8" hidden="1">
      <c r="A479" s="351">
        <f t="shared" ca="1" si="26"/>
        <v>10</v>
      </c>
      <c r="B479" s="351">
        <f t="shared" ca="1" si="26"/>
        <v>1</v>
      </c>
      <c r="C479" s="351">
        <f t="shared" ca="1" si="26"/>
        <v>3</v>
      </c>
      <c r="D479" s="352">
        <f t="shared" ca="1" si="24"/>
        <v>411</v>
      </c>
      <c r="E479" s="445"/>
      <c r="F479" s="157"/>
      <c r="G479" s="333"/>
      <c r="H479" s="370"/>
    </row>
    <row r="480" spans="1:8" hidden="1">
      <c r="A480" s="353">
        <f t="shared" ca="1" si="26"/>
        <v>10</v>
      </c>
      <c r="B480" s="353">
        <f t="shared" ca="1" si="26"/>
        <v>1</v>
      </c>
      <c r="C480" s="353">
        <f t="shared" ca="1" si="26"/>
        <v>3</v>
      </c>
      <c r="D480" s="354">
        <f t="shared" ca="1" si="24"/>
        <v>412</v>
      </c>
      <c r="E480" s="445"/>
      <c r="F480" s="347"/>
      <c r="G480" s="348"/>
      <c r="H480" s="371"/>
    </row>
    <row r="481" spans="1:8" hidden="1">
      <c r="A481" s="353">
        <f t="shared" ca="1" si="26"/>
        <v>10</v>
      </c>
      <c r="B481" s="353">
        <f t="shared" ca="1" si="26"/>
        <v>1</v>
      </c>
      <c r="C481" s="353">
        <f t="shared" ca="1" si="26"/>
        <v>3</v>
      </c>
      <c r="D481" s="354">
        <f t="shared" ca="1" si="24"/>
        <v>413</v>
      </c>
      <c r="E481" s="445"/>
      <c r="F481" s="347"/>
      <c r="G481" s="348"/>
      <c r="H481" s="371"/>
    </row>
    <row r="482" spans="1:8" hidden="1">
      <c r="A482" s="353">
        <f t="shared" ca="1" si="26"/>
        <v>10</v>
      </c>
      <c r="B482" s="353">
        <f t="shared" ca="1" si="26"/>
        <v>1</v>
      </c>
      <c r="C482" s="353">
        <f t="shared" ca="1" si="26"/>
        <v>3</v>
      </c>
      <c r="D482" s="354">
        <f t="shared" ca="1" si="24"/>
        <v>414</v>
      </c>
      <c r="E482" s="445"/>
      <c r="F482" s="347"/>
      <c r="G482" s="348"/>
      <c r="H482" s="371"/>
    </row>
    <row r="483" spans="1:8" hidden="1">
      <c r="A483" s="353">
        <f t="shared" ca="1" si="26"/>
        <v>10</v>
      </c>
      <c r="B483" s="353">
        <f t="shared" ca="1" si="26"/>
        <v>1</v>
      </c>
      <c r="C483" s="353">
        <f t="shared" ca="1" si="26"/>
        <v>3</v>
      </c>
      <c r="D483" s="354">
        <f t="shared" ca="1" si="24"/>
        <v>415</v>
      </c>
      <c r="E483" s="445"/>
      <c r="F483" s="347"/>
      <c r="G483" s="348"/>
      <c r="H483" s="371"/>
    </row>
    <row r="484" spans="1:8" hidden="1">
      <c r="A484" s="353">
        <f t="shared" ca="1" si="26"/>
        <v>10</v>
      </c>
      <c r="B484" s="353">
        <f t="shared" ca="1" si="26"/>
        <v>1</v>
      </c>
      <c r="C484" s="353">
        <f t="shared" ca="1" si="26"/>
        <v>3</v>
      </c>
      <c r="D484" s="354">
        <f t="shared" ca="1" si="24"/>
        <v>416</v>
      </c>
      <c r="E484" s="445"/>
      <c r="F484" s="347"/>
      <c r="G484" s="348"/>
      <c r="H484" s="371"/>
    </row>
    <row r="485" spans="1:8" hidden="1">
      <c r="A485" s="353">
        <f t="shared" ca="1" si="26"/>
        <v>10</v>
      </c>
      <c r="B485" s="353">
        <f t="shared" ca="1" si="26"/>
        <v>1</v>
      </c>
      <c r="C485" s="353">
        <f t="shared" ca="1" si="26"/>
        <v>3</v>
      </c>
      <c r="D485" s="354">
        <f t="shared" ca="1" si="24"/>
        <v>417</v>
      </c>
      <c r="E485" s="445"/>
      <c r="F485" s="347"/>
      <c r="G485" s="348"/>
      <c r="H485" s="371"/>
    </row>
    <row r="486" spans="1:8" hidden="1">
      <c r="A486" s="353">
        <f t="shared" ca="1" si="26"/>
        <v>10</v>
      </c>
      <c r="B486" s="353">
        <f t="shared" ca="1" si="26"/>
        <v>1</v>
      </c>
      <c r="C486" s="353">
        <f t="shared" ca="1" si="26"/>
        <v>3</v>
      </c>
      <c r="D486" s="354">
        <f t="shared" ca="1" si="24"/>
        <v>418</v>
      </c>
      <c r="E486" s="445"/>
      <c r="F486" s="347"/>
      <c r="G486" s="348"/>
      <c r="H486" s="371"/>
    </row>
    <row r="487" spans="1:8" s="346" customFormat="1" hidden="1">
      <c r="A487" s="353">
        <f t="shared" ca="1" si="26"/>
        <v>10</v>
      </c>
      <c r="B487" s="353">
        <f t="shared" ca="1" si="26"/>
        <v>1</v>
      </c>
      <c r="C487" s="353">
        <f t="shared" ca="1" si="26"/>
        <v>3</v>
      </c>
      <c r="D487" s="354">
        <f t="shared" ca="1" si="24"/>
        <v>419</v>
      </c>
      <c r="E487" s="446"/>
      <c r="F487" s="347"/>
      <c r="G487" s="348"/>
      <c r="H487" s="371"/>
    </row>
    <row r="488" spans="1:8" s="346" customFormat="1" hidden="1">
      <c r="A488" s="353">
        <f t="shared" ca="1" si="26"/>
        <v>10</v>
      </c>
      <c r="B488" s="353">
        <f t="shared" ca="1" si="26"/>
        <v>1</v>
      </c>
      <c r="C488" s="353">
        <f t="shared" ca="1" si="26"/>
        <v>3</v>
      </c>
      <c r="D488" s="354">
        <f t="shared" ca="1" si="24"/>
        <v>420</v>
      </c>
      <c r="E488" s="446"/>
      <c r="F488" s="347"/>
      <c r="G488" s="348"/>
      <c r="H488" s="371"/>
    </row>
    <row r="489" spans="1:8" s="346" customFormat="1" hidden="1">
      <c r="A489" s="353">
        <f t="shared" ca="1" si="26"/>
        <v>10</v>
      </c>
      <c r="B489" s="353">
        <f t="shared" ca="1" si="26"/>
        <v>1</v>
      </c>
      <c r="C489" s="353">
        <f t="shared" ca="1" si="26"/>
        <v>3</v>
      </c>
      <c r="D489" s="354">
        <f t="shared" ca="1" si="24"/>
        <v>421</v>
      </c>
      <c r="E489" s="446"/>
      <c r="F489" s="347"/>
      <c r="G489" s="348"/>
      <c r="H489" s="371"/>
    </row>
    <row r="490" spans="1:8" hidden="1">
      <c r="A490" s="353">
        <f t="shared" ca="1" si="26"/>
        <v>10</v>
      </c>
      <c r="B490" s="353">
        <f t="shared" ca="1" si="26"/>
        <v>1</v>
      </c>
      <c r="C490" s="353">
        <f t="shared" ca="1" si="26"/>
        <v>3</v>
      </c>
      <c r="D490" s="354">
        <f t="shared" ca="1" si="24"/>
        <v>422</v>
      </c>
      <c r="E490" s="445"/>
      <c r="F490" s="347"/>
      <c r="G490" s="348"/>
      <c r="H490" s="371"/>
    </row>
    <row r="491" spans="1:8" hidden="1">
      <c r="A491" s="351">
        <f t="shared" ca="1" si="26"/>
        <v>10</v>
      </c>
      <c r="B491" s="351">
        <f t="shared" ca="1" si="26"/>
        <v>1</v>
      </c>
      <c r="C491" s="351">
        <f t="shared" ca="1" si="26"/>
        <v>3</v>
      </c>
      <c r="D491" s="352">
        <f t="shared" ca="1" si="24"/>
        <v>423</v>
      </c>
      <c r="E491" s="445"/>
      <c r="F491" s="157"/>
      <c r="G491" s="333"/>
      <c r="H491" s="370"/>
    </row>
    <row r="492" spans="1:8" hidden="1">
      <c r="A492" s="351">
        <f t="shared" ca="1" si="26"/>
        <v>10</v>
      </c>
      <c r="B492" s="351">
        <f t="shared" ca="1" si="26"/>
        <v>1</v>
      </c>
      <c r="C492" s="351">
        <f t="shared" ca="1" si="26"/>
        <v>3</v>
      </c>
      <c r="D492" s="352">
        <f t="shared" ca="1" si="24"/>
        <v>424</v>
      </c>
      <c r="E492" s="445"/>
      <c r="F492" s="157"/>
      <c r="G492" s="333"/>
      <c r="H492" s="370"/>
    </row>
  </sheetData>
  <sheetProtection algorithmName="SHA-512" hashValue="BteAtWFG7F3dJ8asZGaTxFtvlnZZg2uQSIWhOhlYkecRZYk8To2qVzdmCE9uWftJkWkIFBPqT7rMHYWZ8OcqiQ==" saltValue="1zFZLxmbdqt3H9gQ8ZiVag==" spinCount="100000" sheet="1" objects="1" scenarios="1" formatColumns="0" formatRows="0" autoFilter="0"/>
  <autoFilter ref="F11:H492" xr:uid="{00000000-0001-0000-0900-000000000000}"/>
  <mergeCells count="13">
    <mergeCell ref="A11:D11"/>
    <mergeCell ref="A5:C5"/>
    <mergeCell ref="A6:C6"/>
    <mergeCell ref="A7:C7"/>
    <mergeCell ref="A8:C8"/>
    <mergeCell ref="A10:E10"/>
    <mergeCell ref="F10:G10"/>
    <mergeCell ref="A1:B1"/>
    <mergeCell ref="A2:B2"/>
    <mergeCell ref="C2:H2"/>
    <mergeCell ref="A3:E3"/>
    <mergeCell ref="F3:G3"/>
    <mergeCell ref="A4:C4"/>
  </mergeCells>
  <conditionalFormatting sqref="G13:H492">
    <cfRule type="expression" dxfId="61" priority="2">
      <formula>$F13="I"</formula>
    </cfRule>
  </conditionalFormatting>
  <conditionalFormatting sqref="H13:H492">
    <cfRule type="expression" dxfId="60" priority="1">
      <formula>#REF!="Ja"</formula>
    </cfRule>
  </conditionalFormatting>
  <conditionalFormatting sqref="A12:H492">
    <cfRule type="expression" dxfId="59" priority="3">
      <formula>$D12=0</formula>
    </cfRule>
  </conditionalFormatting>
  <conditionalFormatting sqref="A13:H492">
    <cfRule type="expression" dxfId="58" priority="4">
      <formula>$F13="I"</formula>
    </cfRule>
  </conditionalFormatting>
  <conditionalFormatting sqref="E6:E8">
    <cfRule type="expression" dxfId="57" priority="5">
      <formula>#REF!&gt;0</formula>
    </cfRule>
  </conditionalFormatting>
  <pageMargins left="0.70866141732283472" right="0.70866141732283472" top="0.78740157480314965" bottom="0.78740157480314965" header="0.31496062992125984" footer="0.31496062992125984"/>
  <pageSetup paperSize="9" scale="50" fitToHeight="0" orientation="landscape" r:id="rId1"/>
  <headerFooter>
    <oddFooter>&amp;C&amp;"-,Fett"&amp;10Register: &amp;A | Seite &amp;P von &amp;N</oddFooter>
  </headerFooter>
  <legacyDrawingHF r:id="rId2"/>
  <extLst>
    <ext xmlns:x14="http://schemas.microsoft.com/office/spreadsheetml/2009/9/main" uri="{CCE6A557-97BC-4b89-ADB6-D9C93CAAB3DF}">
      <x14:dataValidations xmlns:xm="http://schemas.microsoft.com/office/excel/2006/main" count="4">
        <x14:dataValidation type="list" allowBlank="1" showInputMessage="1" showErrorMessage="1" xr:uid="{D4D1856D-294B-4AEC-A29D-BCBDEF266176}">
          <x14:formula1>
            <xm:f>Konfig!$I$21:$I$29</xm:f>
          </x14:formula1>
          <xm:sqref>B12</xm:sqref>
        </x14:dataValidation>
        <x14:dataValidation type="list" allowBlank="1" showInputMessage="1" showErrorMessage="1" xr:uid="{C1D865D7-FEBD-4842-8003-EA8A7CA1532B}">
          <x14:formula1>
            <xm:f>Konfig!$I$30:$I$119</xm:f>
          </x14:formula1>
          <xm:sqref>A12</xm:sqref>
        </x14:dataValidation>
        <x14:dataValidation type="list" allowBlank="1" showInputMessage="1" showErrorMessage="1" xr:uid="{5526C26F-BA2B-49EF-8ED0-418A00F5B30C}">
          <x14:formula1>
            <xm:f>'1.1 AIZ-IVZ'!$AP$109</xm:f>
          </x14:formula1>
          <xm:sqref>F13:F492</xm:sqref>
        </x14:dataValidation>
        <x14:dataValidation type="list" allowBlank="1" showInputMessage="1" showErrorMessage="1" xr:uid="{D3C24D7B-B0DE-4594-B33B-991464D14FA6}">
          <x14:formula1>
            <xm:f>'1.1 AIZ-IVZ'!$AR$109:$AR$110</xm:f>
          </x14:formula1>
          <xm:sqref>G13:G492</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C6A7D-6B0C-4F25-B7A2-0D401DBD00EC}">
  <sheetPr codeName="Tabelle1000">
    <tabColor theme="8" tint="0.79998168889431442"/>
  </sheetPr>
  <dimension ref="A1:H511"/>
  <sheetViews>
    <sheetView zoomScaleNormal="100" workbookViewId="0">
      <selection activeCell="G13" sqref="G13"/>
    </sheetView>
  </sheetViews>
  <sheetFormatPr defaultColWidth="0" defaultRowHeight="15" zeroHeight="1"/>
  <cols>
    <col min="1" max="3" width="4.7109375" style="148" customWidth="1"/>
    <col min="4" max="4" width="6" style="159" bestFit="1" customWidth="1"/>
    <col min="5" max="5" width="78.7109375" style="148" customWidth="1"/>
    <col min="6" max="7" width="11.7109375" style="148" customWidth="1"/>
    <col min="8" max="8" width="45.85546875" style="148" customWidth="1"/>
    <col min="9" max="16384" width="0" style="148" hidden="1"/>
  </cols>
  <sheetData>
    <row r="1" spans="1:8" ht="18.75">
      <c r="A1" s="679" t="str">
        <f>CONCATENATE(A12,".0")</f>
        <v>10.0</v>
      </c>
      <c r="B1" s="679"/>
      <c r="C1" s="367" t="str">
        <f>INDEX(Konfig!$A$21:$D$1011,MATCH(A1,Konfig!$A$21:$A$1011,0),2)</f>
        <v>Leistungskriterien</v>
      </c>
      <c r="D1" s="367"/>
      <c r="E1" s="367"/>
      <c r="F1" s="367"/>
      <c r="G1" s="367"/>
      <c r="H1" s="367"/>
    </row>
    <row r="2" spans="1:8" ht="18.75">
      <c r="A2" s="635" t="str">
        <f>CONCATENATE(A12,".",B12)</f>
        <v>10.2</v>
      </c>
      <c r="B2" s="635"/>
      <c r="C2" s="635" t="str">
        <f>INDEX(Konfig!$A$21:$D$1011,MATCH(A2,Konfig!$A$21:$A$1011,0),2)</f>
        <v>Grundlegende Systemanforderungen</v>
      </c>
      <c r="D2" s="635"/>
      <c r="E2" s="635"/>
      <c r="F2" s="635"/>
      <c r="G2" s="635"/>
      <c r="H2" s="635"/>
    </row>
    <row r="3" spans="1:8" ht="18.75">
      <c r="A3" s="636" t="s">
        <v>645</v>
      </c>
      <c r="B3" s="636"/>
      <c r="C3" s="636"/>
      <c r="D3" s="636"/>
      <c r="E3" s="636"/>
      <c r="F3" s="637"/>
      <c r="G3" s="637"/>
      <c r="H3" s="149"/>
    </row>
    <row r="4" spans="1:8">
      <c r="A4" s="638" t="s">
        <v>753</v>
      </c>
      <c r="B4" s="638"/>
      <c r="C4" s="638"/>
      <c r="D4" s="489"/>
      <c r="E4" s="498">
        <f ca="1">COUNTIFS($D$12:$D$511,"&gt;0",$E$12:$E$511,"*",$F$12:$F$511,"&lt;&gt;I")</f>
        <v>123</v>
      </c>
      <c r="F4" s="150"/>
      <c r="G4" s="150"/>
      <c r="H4" s="490"/>
    </row>
    <row r="5" spans="1:8">
      <c r="A5" s="641" t="s">
        <v>754</v>
      </c>
      <c r="B5" s="641"/>
      <c r="C5" s="641"/>
      <c r="D5" s="491"/>
      <c r="E5" s="499">
        <f ca="1">COUNTIFS($D$12:$D$511,"&gt;0",$E$12:$E$511,"*",$F$12:$F$511,"&lt;&gt;I",$G$12:$G$511,"*")</f>
        <v>0</v>
      </c>
      <c r="F5" s="492"/>
      <c r="G5" s="493"/>
      <c r="H5" s="494"/>
    </row>
    <row r="6" spans="1:8">
      <c r="A6" s="642" t="s">
        <v>755</v>
      </c>
      <c r="B6" s="642"/>
      <c r="C6" s="642"/>
      <c r="D6" s="198"/>
      <c r="E6" s="499">
        <f ca="1">COUNTIFS($D$12:$D$511,"&gt;0",$E$12:$E$511,"*",$F$12:$F$511,"&lt;&gt;I",$G$12:$G$511,"VH")</f>
        <v>0</v>
      </c>
      <c r="F6" s="492"/>
      <c r="G6" s="493"/>
      <c r="H6" s="494"/>
    </row>
    <row r="7" spans="1:8">
      <c r="A7" s="642" t="s">
        <v>756</v>
      </c>
      <c r="B7" s="642"/>
      <c r="C7" s="642"/>
      <c r="D7" s="198"/>
      <c r="E7" s="499">
        <f ca="1">COUNTIFS($D$12:$D$511,"&gt;0",$E$12:$E$511,"*",$F$12:$F$511,"&lt;&gt;I",$G$12:$G$511,"NV")</f>
        <v>0</v>
      </c>
      <c r="F7" s="493"/>
      <c r="G7" s="495"/>
      <c r="H7" s="494"/>
    </row>
    <row r="8" spans="1:8">
      <c r="A8" s="642" t="s">
        <v>757</v>
      </c>
      <c r="B8" s="642"/>
      <c r="C8" s="642"/>
      <c r="D8" s="249"/>
      <c r="E8" s="499">
        <f ca="1">E4-E5</f>
        <v>123</v>
      </c>
      <c r="F8" s="493"/>
      <c r="G8" s="495"/>
      <c r="H8" s="494" t="str">
        <f>HYPERLINK("#"&amp;"'"&amp;'1.1 AIZ-IVZ'!Y99&amp;"'!M13",'1.1 AIZ-IVZ'!Y99)</f>
        <v/>
      </c>
    </row>
    <row r="9" spans="1:8" hidden="1">
      <c r="A9" s="496"/>
      <c r="B9" s="496"/>
      <c r="C9" s="496"/>
      <c r="D9" s="496"/>
      <c r="E9" s="496"/>
      <c r="F9" s="151"/>
      <c r="G9" s="152"/>
      <c r="H9" s="497" t="str">
        <f>HYPERLINK("#"&amp;"'"&amp;'1.1 AIZ-IVZ'!Y100&amp;"'!M13",'1.1 AIZ-IVZ'!Y100)</f>
        <v/>
      </c>
    </row>
    <row r="10" spans="1:8" s="1" customFormat="1">
      <c r="A10" s="623"/>
      <c r="B10" s="623"/>
      <c r="C10" s="623"/>
      <c r="D10" s="623"/>
      <c r="E10" s="623"/>
      <c r="F10" s="634" t="str">
        <f>IF(SUBTOTAL(3,F29:H511)&lt;&gt;COUNTA(F29:H511),"Achtung! Autofilter aktiv.","")</f>
        <v/>
      </c>
      <c r="G10" s="634"/>
      <c r="H10" s="261" t="str">
        <f>HYPERLINK("#"&amp;"'1.1 AIZ-IVZ'!A1","Link zu Inhaltsverzeichnis")</f>
        <v>Link zu Inhaltsverzeichnis</v>
      </c>
    </row>
    <row r="11" spans="1:8">
      <c r="A11" s="639" t="s">
        <v>569</v>
      </c>
      <c r="B11" s="640"/>
      <c r="C11" s="640"/>
      <c r="D11" s="640"/>
      <c r="E11" s="153" t="s">
        <v>343</v>
      </c>
      <c r="F11" s="260" t="s">
        <v>351</v>
      </c>
      <c r="G11" s="481" t="s">
        <v>758</v>
      </c>
      <c r="H11" s="483" t="s">
        <v>759</v>
      </c>
    </row>
    <row r="12" spans="1:8">
      <c r="A12" s="349">
        <v>10</v>
      </c>
      <c r="B12" s="349">
        <v>2</v>
      </c>
      <c r="C12" s="349">
        <v>1</v>
      </c>
      <c r="D12" s="350">
        <f>IF(C12&gt;0,0,D11+1)</f>
        <v>0</v>
      </c>
      <c r="E12" s="511" t="s">
        <v>832</v>
      </c>
      <c r="F12" s="154"/>
      <c r="G12" s="482"/>
      <c r="H12" s="484"/>
    </row>
    <row r="13" spans="1:8">
      <c r="A13" s="351">
        <f ca="1">INDIRECT("Z(-1)",FALSE)</f>
        <v>10</v>
      </c>
      <c r="B13" s="351">
        <f ca="1">INDIRECT("Z(-1)",FALSE)</f>
        <v>2</v>
      </c>
      <c r="C13" s="351">
        <f ca="1">INDIRECT("Z(-1)",FALSE)</f>
        <v>1</v>
      </c>
      <c r="D13" s="352">
        <f t="shared" ref="D13:D28" ca="1" si="0">IF(INDIRECT("S(-1)",FALSE)&lt;&gt;INDIRECT("Z(-1)S(-1)",FALSE),0,INDIRECT("Z(-1)",FALSE)+1)</f>
        <v>1</v>
      </c>
      <c r="E13" s="445" t="s">
        <v>833</v>
      </c>
      <c r="F13" s="156"/>
      <c r="G13" s="333"/>
      <c r="H13" s="370"/>
    </row>
    <row r="14" spans="1:8" ht="30">
      <c r="A14" s="351">
        <f t="shared" ref="A14:C35" ca="1" si="1">INDIRECT("Z(-1)",FALSE)</f>
        <v>10</v>
      </c>
      <c r="B14" s="351">
        <f t="shared" ca="1" si="1"/>
        <v>2</v>
      </c>
      <c r="C14" s="351">
        <f t="shared" ca="1" si="1"/>
        <v>1</v>
      </c>
      <c r="D14" s="352">
        <f t="shared" ca="1" si="0"/>
        <v>2</v>
      </c>
      <c r="E14" s="445" t="s">
        <v>834</v>
      </c>
      <c r="F14" s="156"/>
      <c r="G14" s="333"/>
      <c r="H14" s="370"/>
    </row>
    <row r="15" spans="1:8" ht="30">
      <c r="A15" s="351">
        <f t="shared" ca="1" si="1"/>
        <v>10</v>
      </c>
      <c r="B15" s="351">
        <f t="shared" ca="1" si="1"/>
        <v>2</v>
      </c>
      <c r="C15" s="351">
        <f t="shared" ca="1" si="1"/>
        <v>1</v>
      </c>
      <c r="D15" s="352">
        <f t="shared" ca="1" si="0"/>
        <v>3</v>
      </c>
      <c r="E15" s="445" t="s">
        <v>835</v>
      </c>
      <c r="F15" s="156"/>
      <c r="G15" s="333"/>
      <c r="H15" s="370"/>
    </row>
    <row r="16" spans="1:8" ht="30">
      <c r="A16" s="351">
        <f t="shared" ca="1" si="1"/>
        <v>10</v>
      </c>
      <c r="B16" s="351">
        <f t="shared" ca="1" si="1"/>
        <v>2</v>
      </c>
      <c r="C16" s="351">
        <f t="shared" ca="1" si="1"/>
        <v>1</v>
      </c>
      <c r="D16" s="352">
        <f t="shared" ca="1" si="0"/>
        <v>4</v>
      </c>
      <c r="E16" s="445" t="s">
        <v>836</v>
      </c>
      <c r="F16" s="156"/>
      <c r="G16" s="333"/>
      <c r="H16" s="370"/>
    </row>
    <row r="17" spans="1:8">
      <c r="A17" s="351">
        <f t="shared" ca="1" si="1"/>
        <v>10</v>
      </c>
      <c r="B17" s="351">
        <f t="shared" ca="1" si="1"/>
        <v>2</v>
      </c>
      <c r="C17" s="351">
        <f t="shared" ca="1" si="1"/>
        <v>1</v>
      </c>
      <c r="D17" s="352">
        <f t="shared" ca="1" si="0"/>
        <v>5</v>
      </c>
      <c r="E17" s="445" t="s">
        <v>837</v>
      </c>
      <c r="F17" s="156"/>
      <c r="G17" s="333"/>
      <c r="H17" s="370"/>
    </row>
    <row r="18" spans="1:8" ht="30">
      <c r="A18" s="351">
        <f t="shared" ca="1" si="1"/>
        <v>10</v>
      </c>
      <c r="B18" s="351">
        <f t="shared" ca="1" si="1"/>
        <v>2</v>
      </c>
      <c r="C18" s="351">
        <f t="shared" ca="1" si="1"/>
        <v>1</v>
      </c>
      <c r="D18" s="352">
        <f t="shared" ca="1" si="0"/>
        <v>6</v>
      </c>
      <c r="E18" s="445" t="s">
        <v>838</v>
      </c>
      <c r="F18" s="156"/>
      <c r="G18" s="333"/>
      <c r="H18" s="370"/>
    </row>
    <row r="19" spans="1:8">
      <c r="A19" s="351">
        <f t="shared" ca="1" si="1"/>
        <v>10</v>
      </c>
      <c r="B19" s="351">
        <f t="shared" ca="1" si="1"/>
        <v>2</v>
      </c>
      <c r="C19" s="351">
        <f t="shared" ca="1" si="1"/>
        <v>1</v>
      </c>
      <c r="D19" s="352">
        <f t="shared" ca="1" si="0"/>
        <v>7</v>
      </c>
      <c r="E19" s="445" t="s">
        <v>839</v>
      </c>
      <c r="F19" s="156"/>
      <c r="G19" s="333"/>
      <c r="H19" s="370"/>
    </row>
    <row r="20" spans="1:8" ht="30">
      <c r="A20" s="351">
        <f t="shared" ca="1" si="1"/>
        <v>10</v>
      </c>
      <c r="B20" s="351">
        <f t="shared" ca="1" si="1"/>
        <v>2</v>
      </c>
      <c r="C20" s="351">
        <f t="shared" ca="1" si="1"/>
        <v>1</v>
      </c>
      <c r="D20" s="352">
        <f t="shared" ca="1" si="0"/>
        <v>8</v>
      </c>
      <c r="E20" s="445" t="s">
        <v>840</v>
      </c>
      <c r="F20" s="156"/>
      <c r="G20" s="333"/>
      <c r="H20" s="370"/>
    </row>
    <row r="21" spans="1:8" ht="30">
      <c r="A21" s="351">
        <f t="shared" ca="1" si="1"/>
        <v>10</v>
      </c>
      <c r="B21" s="351">
        <f t="shared" ca="1" si="1"/>
        <v>2</v>
      </c>
      <c r="C21" s="351">
        <f t="shared" ca="1" si="1"/>
        <v>1</v>
      </c>
      <c r="D21" s="352">
        <f t="shared" ca="1" si="0"/>
        <v>9</v>
      </c>
      <c r="E21" s="445" t="s">
        <v>841</v>
      </c>
      <c r="F21" s="156"/>
      <c r="G21" s="333"/>
      <c r="H21" s="370"/>
    </row>
    <row r="22" spans="1:8">
      <c r="A22" s="351">
        <f t="shared" ca="1" si="1"/>
        <v>10</v>
      </c>
      <c r="B22" s="351">
        <f t="shared" ca="1" si="1"/>
        <v>2</v>
      </c>
      <c r="C22" s="351">
        <f t="shared" ca="1" si="1"/>
        <v>1</v>
      </c>
      <c r="D22" s="352">
        <f t="shared" ca="1" si="0"/>
        <v>10</v>
      </c>
      <c r="E22" s="445" t="s">
        <v>842</v>
      </c>
      <c r="F22" s="156"/>
      <c r="G22" s="333"/>
      <c r="H22" s="370"/>
    </row>
    <row r="23" spans="1:8">
      <c r="A23" s="351">
        <f t="shared" ca="1" si="1"/>
        <v>10</v>
      </c>
      <c r="B23" s="351">
        <f t="shared" ca="1" si="1"/>
        <v>2</v>
      </c>
      <c r="C23" s="351">
        <f t="shared" ca="1" si="1"/>
        <v>1</v>
      </c>
      <c r="D23" s="352">
        <f t="shared" ca="1" si="0"/>
        <v>11</v>
      </c>
      <c r="E23" s="445" t="s">
        <v>843</v>
      </c>
      <c r="F23" s="156"/>
      <c r="G23" s="333"/>
      <c r="H23" s="370"/>
    </row>
    <row r="24" spans="1:8" ht="30">
      <c r="A24" s="351">
        <f t="shared" ca="1" si="1"/>
        <v>10</v>
      </c>
      <c r="B24" s="351">
        <f t="shared" ca="1" si="1"/>
        <v>2</v>
      </c>
      <c r="C24" s="351">
        <f t="shared" ca="1" si="1"/>
        <v>1</v>
      </c>
      <c r="D24" s="352">
        <f t="shared" ca="1" si="0"/>
        <v>12</v>
      </c>
      <c r="E24" s="445" t="s">
        <v>844</v>
      </c>
      <c r="F24" s="156"/>
      <c r="G24" s="333"/>
      <c r="H24" s="370"/>
    </row>
    <row r="25" spans="1:8">
      <c r="A25" s="351">
        <f t="shared" ca="1" si="1"/>
        <v>10</v>
      </c>
      <c r="B25" s="351">
        <f t="shared" ca="1" si="1"/>
        <v>2</v>
      </c>
      <c r="C25" s="351">
        <f t="shared" ca="1" si="1"/>
        <v>1</v>
      </c>
      <c r="D25" s="352">
        <f t="shared" ca="1" si="0"/>
        <v>13</v>
      </c>
      <c r="E25" s="445" t="s">
        <v>845</v>
      </c>
      <c r="F25" s="156"/>
      <c r="G25" s="333"/>
      <c r="H25" s="370"/>
    </row>
    <row r="26" spans="1:8">
      <c r="A26" s="506">
        <f t="shared" ca="1" si="1"/>
        <v>10</v>
      </c>
      <c r="B26" s="506">
        <f t="shared" ca="1" si="1"/>
        <v>2</v>
      </c>
      <c r="C26" s="506">
        <v>2</v>
      </c>
      <c r="D26" s="507">
        <f t="shared" ca="1" si="0"/>
        <v>0</v>
      </c>
      <c r="E26" s="511" t="s">
        <v>846</v>
      </c>
      <c r="F26" s="508"/>
      <c r="G26" s="509"/>
      <c r="H26" s="510"/>
    </row>
    <row r="27" spans="1:8">
      <c r="A27" s="351">
        <f t="shared" ca="1" si="1"/>
        <v>10</v>
      </c>
      <c r="B27" s="351">
        <f t="shared" ca="1" si="1"/>
        <v>2</v>
      </c>
      <c r="C27" s="351">
        <f t="shared" ca="1" si="1"/>
        <v>2</v>
      </c>
      <c r="D27" s="352">
        <f t="shared" ca="1" si="0"/>
        <v>1</v>
      </c>
      <c r="E27" s="445" t="s">
        <v>847</v>
      </c>
      <c r="F27" s="156"/>
      <c r="G27" s="333"/>
      <c r="H27" s="370"/>
    </row>
    <row r="28" spans="1:8" ht="30">
      <c r="A28" s="351">
        <f t="shared" ca="1" si="1"/>
        <v>10</v>
      </c>
      <c r="B28" s="351">
        <f t="shared" ca="1" si="1"/>
        <v>2</v>
      </c>
      <c r="C28" s="351">
        <f t="shared" ca="1" si="1"/>
        <v>2</v>
      </c>
      <c r="D28" s="352">
        <f t="shared" ca="1" si="0"/>
        <v>2</v>
      </c>
      <c r="E28" s="445" t="s">
        <v>848</v>
      </c>
      <c r="F28" s="156"/>
      <c r="G28" s="333"/>
      <c r="H28" s="370"/>
    </row>
    <row r="29" spans="1:8" ht="30">
      <c r="A29" s="351">
        <f ca="1">INDIRECT("Z(-1)",FALSE)</f>
        <v>10</v>
      </c>
      <c r="B29" s="351">
        <f ca="1">INDIRECT("Z(-1)",FALSE)</f>
        <v>2</v>
      </c>
      <c r="C29" s="351">
        <f t="shared" ca="1" si="1"/>
        <v>2</v>
      </c>
      <c r="D29" s="352">
        <f t="shared" ref="D29:D89" ca="1" si="2">IF(INDIRECT("S(-1)",FALSE)&lt;&gt;INDIRECT("Z(-1)S(-1)",FALSE),0,INDIRECT("Z(-1)",FALSE)+1)</f>
        <v>3</v>
      </c>
      <c r="E29" s="445" t="s">
        <v>849</v>
      </c>
      <c r="F29" s="156"/>
      <c r="G29" s="333"/>
      <c r="H29" s="370"/>
    </row>
    <row r="30" spans="1:8" ht="30">
      <c r="A30" s="351">
        <f t="shared" ref="A30:C47" ca="1" si="3">INDIRECT("Z(-1)",FALSE)</f>
        <v>10</v>
      </c>
      <c r="B30" s="351">
        <f t="shared" ca="1" si="3"/>
        <v>2</v>
      </c>
      <c r="C30" s="351">
        <f t="shared" ca="1" si="1"/>
        <v>2</v>
      </c>
      <c r="D30" s="352">
        <f t="shared" ca="1" si="2"/>
        <v>4</v>
      </c>
      <c r="E30" s="445" t="s">
        <v>850</v>
      </c>
      <c r="F30" s="156"/>
      <c r="G30" s="333"/>
      <c r="H30" s="370"/>
    </row>
    <row r="31" spans="1:8" ht="30">
      <c r="A31" s="351">
        <f t="shared" ca="1" si="3"/>
        <v>10</v>
      </c>
      <c r="B31" s="351">
        <f t="shared" ca="1" si="3"/>
        <v>2</v>
      </c>
      <c r="C31" s="351">
        <f t="shared" ca="1" si="1"/>
        <v>2</v>
      </c>
      <c r="D31" s="352">
        <f t="shared" ca="1" si="2"/>
        <v>5</v>
      </c>
      <c r="E31" s="445" t="s">
        <v>851</v>
      </c>
      <c r="F31" s="156"/>
      <c r="G31" s="333"/>
      <c r="H31" s="370"/>
    </row>
    <row r="32" spans="1:8" ht="30">
      <c r="A32" s="351">
        <f t="shared" ca="1" si="3"/>
        <v>10</v>
      </c>
      <c r="B32" s="351">
        <f t="shared" ca="1" si="3"/>
        <v>2</v>
      </c>
      <c r="C32" s="351">
        <f t="shared" ca="1" si="1"/>
        <v>2</v>
      </c>
      <c r="D32" s="352">
        <f t="shared" ca="1" si="2"/>
        <v>6</v>
      </c>
      <c r="E32" s="445" t="s">
        <v>852</v>
      </c>
      <c r="F32" s="156"/>
      <c r="G32" s="333"/>
      <c r="H32" s="370"/>
    </row>
    <row r="33" spans="1:8">
      <c r="A33" s="351">
        <f t="shared" ca="1" si="3"/>
        <v>10</v>
      </c>
      <c r="B33" s="351">
        <f t="shared" ca="1" si="3"/>
        <v>2</v>
      </c>
      <c r="C33" s="351">
        <f t="shared" ca="1" si="1"/>
        <v>2</v>
      </c>
      <c r="D33" s="352">
        <f t="shared" ca="1" si="2"/>
        <v>7</v>
      </c>
      <c r="E33" s="445" t="s">
        <v>853</v>
      </c>
      <c r="F33" s="156"/>
      <c r="G33" s="333"/>
      <c r="H33" s="370"/>
    </row>
    <row r="34" spans="1:8" ht="30">
      <c r="A34" s="351">
        <f t="shared" ca="1" si="3"/>
        <v>10</v>
      </c>
      <c r="B34" s="351">
        <f t="shared" ca="1" si="3"/>
        <v>2</v>
      </c>
      <c r="C34" s="351">
        <f t="shared" ca="1" si="1"/>
        <v>2</v>
      </c>
      <c r="D34" s="352">
        <f t="shared" ca="1" si="2"/>
        <v>8</v>
      </c>
      <c r="E34" s="445" t="s">
        <v>854</v>
      </c>
      <c r="F34" s="156"/>
      <c r="G34" s="333"/>
      <c r="H34" s="370"/>
    </row>
    <row r="35" spans="1:8" ht="30">
      <c r="A35" s="351">
        <f t="shared" ca="1" si="3"/>
        <v>10</v>
      </c>
      <c r="B35" s="351">
        <f t="shared" ca="1" si="3"/>
        <v>2</v>
      </c>
      <c r="C35" s="351">
        <f t="shared" ca="1" si="1"/>
        <v>2</v>
      </c>
      <c r="D35" s="352">
        <f t="shared" ca="1" si="2"/>
        <v>9</v>
      </c>
      <c r="E35" s="445" t="s">
        <v>855</v>
      </c>
      <c r="F35" s="156"/>
      <c r="G35" s="333"/>
      <c r="H35" s="370"/>
    </row>
    <row r="36" spans="1:8" ht="30">
      <c r="A36" s="351">
        <f t="shared" ca="1" si="3"/>
        <v>10</v>
      </c>
      <c r="B36" s="351">
        <f t="shared" ca="1" si="3"/>
        <v>2</v>
      </c>
      <c r="C36" s="351">
        <f t="shared" ca="1" si="3"/>
        <v>2</v>
      </c>
      <c r="D36" s="352">
        <f t="shared" ca="1" si="2"/>
        <v>10</v>
      </c>
      <c r="E36" s="445" t="s">
        <v>856</v>
      </c>
      <c r="F36" s="156"/>
      <c r="G36" s="333"/>
      <c r="H36" s="370"/>
    </row>
    <row r="37" spans="1:8" ht="60">
      <c r="A37" s="351">
        <f t="shared" ca="1" si="3"/>
        <v>10</v>
      </c>
      <c r="B37" s="351">
        <f t="shared" ca="1" si="3"/>
        <v>2</v>
      </c>
      <c r="C37" s="351">
        <f t="shared" ca="1" si="3"/>
        <v>2</v>
      </c>
      <c r="D37" s="352">
        <f t="shared" ca="1" si="2"/>
        <v>11</v>
      </c>
      <c r="E37" s="445" t="s">
        <v>857</v>
      </c>
      <c r="F37" s="156"/>
      <c r="G37" s="333"/>
      <c r="H37" s="370"/>
    </row>
    <row r="38" spans="1:8" ht="30">
      <c r="A38" s="351">
        <f t="shared" ca="1" si="3"/>
        <v>10</v>
      </c>
      <c r="B38" s="351">
        <f t="shared" ca="1" si="3"/>
        <v>2</v>
      </c>
      <c r="C38" s="351">
        <f t="shared" ca="1" si="3"/>
        <v>2</v>
      </c>
      <c r="D38" s="352">
        <f t="shared" ca="1" si="2"/>
        <v>12</v>
      </c>
      <c r="E38" s="445" t="s">
        <v>858</v>
      </c>
      <c r="F38" s="156"/>
      <c r="G38" s="333"/>
      <c r="H38" s="370"/>
    </row>
    <row r="39" spans="1:8" ht="30">
      <c r="A39" s="351">
        <f t="shared" ref="A39:C54" ca="1" si="4">INDIRECT("Z(-1)",FALSE)</f>
        <v>10</v>
      </c>
      <c r="B39" s="351">
        <f t="shared" ca="1" si="4"/>
        <v>2</v>
      </c>
      <c r="C39" s="351">
        <f t="shared" ca="1" si="3"/>
        <v>2</v>
      </c>
      <c r="D39" s="352">
        <f t="shared" ca="1" si="2"/>
        <v>13</v>
      </c>
      <c r="E39" s="445" t="s">
        <v>859</v>
      </c>
      <c r="F39" s="156"/>
      <c r="G39" s="333"/>
      <c r="H39" s="370"/>
    </row>
    <row r="40" spans="1:8" ht="30">
      <c r="A40" s="351">
        <f t="shared" ca="1" si="4"/>
        <v>10</v>
      </c>
      <c r="B40" s="351">
        <f t="shared" ca="1" si="4"/>
        <v>2</v>
      </c>
      <c r="C40" s="351">
        <f t="shared" ca="1" si="3"/>
        <v>2</v>
      </c>
      <c r="D40" s="352">
        <f t="shared" ca="1" si="2"/>
        <v>14</v>
      </c>
      <c r="E40" s="445" t="s">
        <v>860</v>
      </c>
      <c r="F40" s="156"/>
      <c r="G40" s="333"/>
      <c r="H40" s="370"/>
    </row>
    <row r="41" spans="1:8" ht="30">
      <c r="A41" s="351">
        <f t="shared" ca="1" si="4"/>
        <v>10</v>
      </c>
      <c r="B41" s="351">
        <f t="shared" ca="1" si="4"/>
        <v>2</v>
      </c>
      <c r="C41" s="351">
        <f t="shared" ca="1" si="3"/>
        <v>2</v>
      </c>
      <c r="D41" s="352">
        <f t="shared" ca="1" si="2"/>
        <v>15</v>
      </c>
      <c r="E41" s="445" t="s">
        <v>861</v>
      </c>
      <c r="F41" s="156"/>
      <c r="G41" s="333"/>
      <c r="H41" s="370"/>
    </row>
    <row r="42" spans="1:8" ht="45">
      <c r="A42" s="351">
        <f t="shared" ca="1" si="4"/>
        <v>10</v>
      </c>
      <c r="B42" s="351">
        <f t="shared" ca="1" si="4"/>
        <v>2</v>
      </c>
      <c r="C42" s="351">
        <f t="shared" ca="1" si="3"/>
        <v>2</v>
      </c>
      <c r="D42" s="352">
        <f t="shared" ca="1" si="2"/>
        <v>16</v>
      </c>
      <c r="E42" s="445" t="s">
        <v>862</v>
      </c>
      <c r="F42" s="156"/>
      <c r="G42" s="333"/>
      <c r="H42" s="370"/>
    </row>
    <row r="43" spans="1:8" ht="30">
      <c r="A43" s="351">
        <f t="shared" ca="1" si="4"/>
        <v>10</v>
      </c>
      <c r="B43" s="351">
        <f t="shared" ca="1" si="4"/>
        <v>2</v>
      </c>
      <c r="C43" s="351">
        <f t="shared" ca="1" si="3"/>
        <v>2</v>
      </c>
      <c r="D43" s="352">
        <f t="shared" ca="1" si="2"/>
        <v>17</v>
      </c>
      <c r="E43" s="445" t="s">
        <v>863</v>
      </c>
      <c r="F43" s="156"/>
      <c r="G43" s="333"/>
      <c r="H43" s="370"/>
    </row>
    <row r="44" spans="1:8" ht="60">
      <c r="A44" s="351">
        <f t="shared" ca="1" si="4"/>
        <v>10</v>
      </c>
      <c r="B44" s="351">
        <f t="shared" ca="1" si="4"/>
        <v>2</v>
      </c>
      <c r="C44" s="351">
        <f t="shared" ca="1" si="3"/>
        <v>2</v>
      </c>
      <c r="D44" s="352">
        <f t="shared" ca="1" si="2"/>
        <v>18</v>
      </c>
      <c r="E44" s="445" t="s">
        <v>864</v>
      </c>
      <c r="F44" s="156"/>
      <c r="G44" s="333"/>
      <c r="H44" s="370"/>
    </row>
    <row r="45" spans="1:8" ht="30">
      <c r="A45" s="351">
        <f t="shared" ca="1" si="4"/>
        <v>10</v>
      </c>
      <c r="B45" s="351">
        <f t="shared" ca="1" si="4"/>
        <v>2</v>
      </c>
      <c r="C45" s="351">
        <f t="shared" ca="1" si="3"/>
        <v>2</v>
      </c>
      <c r="D45" s="352">
        <f t="shared" ca="1" si="2"/>
        <v>19</v>
      </c>
      <c r="E45" s="445" t="s">
        <v>865</v>
      </c>
      <c r="F45" s="156"/>
      <c r="G45" s="333"/>
      <c r="H45" s="370"/>
    </row>
    <row r="46" spans="1:8" ht="30">
      <c r="A46" s="351">
        <f t="shared" ca="1" si="4"/>
        <v>10</v>
      </c>
      <c r="B46" s="351">
        <f t="shared" ca="1" si="4"/>
        <v>2</v>
      </c>
      <c r="C46" s="351">
        <f t="shared" ca="1" si="3"/>
        <v>2</v>
      </c>
      <c r="D46" s="352">
        <f t="shared" ca="1" si="2"/>
        <v>20</v>
      </c>
      <c r="E46" s="445" t="s">
        <v>866</v>
      </c>
      <c r="F46" s="156"/>
      <c r="G46" s="333"/>
      <c r="H46" s="370"/>
    </row>
    <row r="47" spans="1:8" ht="45">
      <c r="A47" s="351">
        <f t="shared" ca="1" si="4"/>
        <v>10</v>
      </c>
      <c r="B47" s="351">
        <f t="shared" ca="1" si="4"/>
        <v>2</v>
      </c>
      <c r="C47" s="351">
        <f t="shared" ca="1" si="3"/>
        <v>2</v>
      </c>
      <c r="D47" s="352">
        <f t="shared" ca="1" si="2"/>
        <v>21</v>
      </c>
      <c r="E47" s="445" t="s">
        <v>867</v>
      </c>
      <c r="F47" s="156"/>
      <c r="G47" s="333"/>
      <c r="H47" s="370"/>
    </row>
    <row r="48" spans="1:8" ht="30">
      <c r="A48" s="351">
        <f t="shared" ca="1" si="4"/>
        <v>10</v>
      </c>
      <c r="B48" s="351">
        <f t="shared" ca="1" si="4"/>
        <v>2</v>
      </c>
      <c r="C48" s="351">
        <f t="shared" ca="1" si="4"/>
        <v>2</v>
      </c>
      <c r="D48" s="352">
        <f t="shared" ca="1" si="2"/>
        <v>22</v>
      </c>
      <c r="E48" s="445" t="s">
        <v>868</v>
      </c>
      <c r="F48" s="156"/>
      <c r="G48" s="333"/>
      <c r="H48" s="370"/>
    </row>
    <row r="49" spans="1:8" ht="45">
      <c r="A49" s="351">
        <f t="shared" ca="1" si="4"/>
        <v>10</v>
      </c>
      <c r="B49" s="351">
        <f t="shared" ca="1" si="4"/>
        <v>2</v>
      </c>
      <c r="C49" s="351">
        <f t="shared" ca="1" si="4"/>
        <v>2</v>
      </c>
      <c r="D49" s="352">
        <f t="shared" ca="1" si="2"/>
        <v>23</v>
      </c>
      <c r="E49" s="445" t="s">
        <v>869</v>
      </c>
      <c r="F49" s="156"/>
      <c r="G49" s="333"/>
      <c r="H49" s="370"/>
    </row>
    <row r="50" spans="1:8" ht="30">
      <c r="A50" s="351">
        <f t="shared" ca="1" si="4"/>
        <v>10</v>
      </c>
      <c r="B50" s="351">
        <f t="shared" ca="1" si="4"/>
        <v>2</v>
      </c>
      <c r="C50" s="351">
        <f t="shared" ca="1" si="4"/>
        <v>2</v>
      </c>
      <c r="D50" s="352">
        <f t="shared" ca="1" si="2"/>
        <v>24</v>
      </c>
      <c r="E50" s="445" t="s">
        <v>870</v>
      </c>
      <c r="F50" s="156"/>
      <c r="G50" s="333"/>
      <c r="H50" s="370"/>
    </row>
    <row r="51" spans="1:8" ht="45">
      <c r="A51" s="351">
        <f t="shared" ca="1" si="4"/>
        <v>10</v>
      </c>
      <c r="B51" s="351">
        <f t="shared" ca="1" si="4"/>
        <v>2</v>
      </c>
      <c r="C51" s="351">
        <f t="shared" ca="1" si="4"/>
        <v>2</v>
      </c>
      <c r="D51" s="352">
        <f t="shared" ca="1" si="2"/>
        <v>25</v>
      </c>
      <c r="E51" s="445" t="s">
        <v>871</v>
      </c>
      <c r="F51" s="156"/>
      <c r="G51" s="333"/>
      <c r="H51" s="370"/>
    </row>
    <row r="52" spans="1:8" ht="45">
      <c r="A52" s="351">
        <f t="shared" ref="A52:C69" ca="1" si="5">INDIRECT("Z(-1)",FALSE)</f>
        <v>10</v>
      </c>
      <c r="B52" s="351">
        <f t="shared" ca="1" si="5"/>
        <v>2</v>
      </c>
      <c r="C52" s="351">
        <f t="shared" ca="1" si="4"/>
        <v>2</v>
      </c>
      <c r="D52" s="352">
        <f t="shared" ca="1" si="2"/>
        <v>26</v>
      </c>
      <c r="E52" s="445" t="s">
        <v>872</v>
      </c>
      <c r="F52" s="156"/>
      <c r="G52" s="333"/>
      <c r="H52" s="370"/>
    </row>
    <row r="53" spans="1:8" ht="30">
      <c r="A53" s="351">
        <f t="shared" ca="1" si="5"/>
        <v>10</v>
      </c>
      <c r="B53" s="351">
        <f t="shared" ca="1" si="5"/>
        <v>2</v>
      </c>
      <c r="C53" s="351">
        <f t="shared" ca="1" si="4"/>
        <v>2</v>
      </c>
      <c r="D53" s="352">
        <f t="shared" ca="1" si="2"/>
        <v>27</v>
      </c>
      <c r="E53" s="445" t="s">
        <v>873</v>
      </c>
      <c r="F53" s="156"/>
      <c r="G53" s="333"/>
      <c r="H53" s="370"/>
    </row>
    <row r="54" spans="1:8" ht="45">
      <c r="A54" s="351">
        <f t="shared" ca="1" si="5"/>
        <v>10</v>
      </c>
      <c r="B54" s="351">
        <f t="shared" ca="1" si="5"/>
        <v>2</v>
      </c>
      <c r="C54" s="351">
        <f t="shared" ca="1" si="4"/>
        <v>2</v>
      </c>
      <c r="D54" s="352">
        <f t="shared" ca="1" si="2"/>
        <v>28</v>
      </c>
      <c r="E54" s="445" t="s">
        <v>874</v>
      </c>
      <c r="F54" s="156"/>
      <c r="G54" s="333"/>
      <c r="H54" s="370"/>
    </row>
    <row r="55" spans="1:8" ht="30">
      <c r="A55" s="351">
        <f t="shared" ca="1" si="5"/>
        <v>10</v>
      </c>
      <c r="B55" s="351">
        <f t="shared" ca="1" si="5"/>
        <v>2</v>
      </c>
      <c r="C55" s="351">
        <f t="shared" ca="1" si="5"/>
        <v>2</v>
      </c>
      <c r="D55" s="352">
        <f t="shared" ca="1" si="2"/>
        <v>29</v>
      </c>
      <c r="E55" s="445" t="s">
        <v>875</v>
      </c>
      <c r="F55" s="156"/>
      <c r="G55" s="333"/>
      <c r="H55" s="370"/>
    </row>
    <row r="56" spans="1:8" ht="45">
      <c r="A56" s="351">
        <f t="shared" ca="1" si="5"/>
        <v>10</v>
      </c>
      <c r="B56" s="351">
        <f t="shared" ca="1" si="5"/>
        <v>2</v>
      </c>
      <c r="C56" s="351">
        <f t="shared" ca="1" si="5"/>
        <v>2</v>
      </c>
      <c r="D56" s="352">
        <f t="shared" ca="1" si="2"/>
        <v>30</v>
      </c>
      <c r="E56" s="445" t="s">
        <v>876</v>
      </c>
      <c r="F56" s="156"/>
      <c r="G56" s="333"/>
      <c r="H56" s="370"/>
    </row>
    <row r="57" spans="1:8" ht="45">
      <c r="A57" s="351">
        <f t="shared" ca="1" si="5"/>
        <v>10</v>
      </c>
      <c r="B57" s="351">
        <f t="shared" ca="1" si="5"/>
        <v>2</v>
      </c>
      <c r="C57" s="351">
        <f t="shared" ca="1" si="5"/>
        <v>2</v>
      </c>
      <c r="D57" s="352">
        <f t="shared" ca="1" si="2"/>
        <v>31</v>
      </c>
      <c r="E57" s="445" t="s">
        <v>877</v>
      </c>
      <c r="F57" s="156"/>
      <c r="G57" s="333"/>
      <c r="H57" s="370"/>
    </row>
    <row r="58" spans="1:8" ht="30">
      <c r="A58" s="351">
        <f t="shared" ca="1" si="5"/>
        <v>10</v>
      </c>
      <c r="B58" s="351">
        <f t="shared" ca="1" si="5"/>
        <v>2</v>
      </c>
      <c r="C58" s="351">
        <f t="shared" ca="1" si="5"/>
        <v>2</v>
      </c>
      <c r="D58" s="352">
        <f t="shared" ca="1" si="2"/>
        <v>32</v>
      </c>
      <c r="E58" s="445" t="s">
        <v>878</v>
      </c>
      <c r="F58" s="156"/>
      <c r="G58" s="333"/>
      <c r="H58" s="370"/>
    </row>
    <row r="59" spans="1:8" ht="30">
      <c r="A59" s="351">
        <f t="shared" ca="1" si="5"/>
        <v>10</v>
      </c>
      <c r="B59" s="351">
        <f t="shared" ca="1" si="5"/>
        <v>2</v>
      </c>
      <c r="C59" s="351">
        <f t="shared" ca="1" si="5"/>
        <v>2</v>
      </c>
      <c r="D59" s="352">
        <f t="shared" ca="1" si="2"/>
        <v>33</v>
      </c>
      <c r="E59" s="445" t="s">
        <v>879</v>
      </c>
      <c r="F59" s="156"/>
      <c r="G59" s="333"/>
      <c r="H59" s="370"/>
    </row>
    <row r="60" spans="1:8" ht="30">
      <c r="A60" s="351">
        <f t="shared" ca="1" si="5"/>
        <v>10</v>
      </c>
      <c r="B60" s="351">
        <f t="shared" ca="1" si="5"/>
        <v>2</v>
      </c>
      <c r="C60" s="351">
        <f t="shared" ca="1" si="5"/>
        <v>2</v>
      </c>
      <c r="D60" s="352">
        <f t="shared" ca="1" si="2"/>
        <v>34</v>
      </c>
      <c r="E60" s="445" t="s">
        <v>880</v>
      </c>
      <c r="F60" s="156"/>
      <c r="G60" s="333"/>
      <c r="H60" s="370"/>
    </row>
    <row r="61" spans="1:8">
      <c r="A61" s="506">
        <f t="shared" ca="1" si="5"/>
        <v>10</v>
      </c>
      <c r="B61" s="506">
        <f t="shared" ca="1" si="5"/>
        <v>2</v>
      </c>
      <c r="C61" s="506">
        <v>3</v>
      </c>
      <c r="D61" s="507">
        <f t="shared" ca="1" si="2"/>
        <v>0</v>
      </c>
      <c r="E61" s="511" t="s">
        <v>881</v>
      </c>
      <c r="F61" s="508"/>
      <c r="G61" s="509"/>
      <c r="H61" s="510"/>
    </row>
    <row r="62" spans="1:8" ht="30">
      <c r="A62" s="351">
        <f t="shared" ca="1" si="5"/>
        <v>10</v>
      </c>
      <c r="B62" s="351">
        <f t="shared" ca="1" si="5"/>
        <v>2</v>
      </c>
      <c r="C62" s="351">
        <f t="shared" ca="1" si="5"/>
        <v>3</v>
      </c>
      <c r="D62" s="352">
        <f t="shared" ca="1" si="2"/>
        <v>1</v>
      </c>
      <c r="E62" s="445" t="s">
        <v>882</v>
      </c>
      <c r="F62" s="156"/>
      <c r="G62" s="333"/>
      <c r="H62" s="370"/>
    </row>
    <row r="63" spans="1:8" ht="30">
      <c r="A63" s="351">
        <f t="shared" ca="1" si="5"/>
        <v>10</v>
      </c>
      <c r="B63" s="351">
        <f t="shared" ca="1" si="5"/>
        <v>2</v>
      </c>
      <c r="C63" s="351">
        <f t="shared" ca="1" si="5"/>
        <v>3</v>
      </c>
      <c r="D63" s="352">
        <f t="shared" ca="1" si="2"/>
        <v>2</v>
      </c>
      <c r="E63" s="445" t="s">
        <v>883</v>
      </c>
      <c r="F63" s="156"/>
      <c r="G63" s="333"/>
      <c r="H63" s="370"/>
    </row>
    <row r="64" spans="1:8" ht="30">
      <c r="A64" s="351">
        <f t="shared" ca="1" si="5"/>
        <v>10</v>
      </c>
      <c r="B64" s="351">
        <f t="shared" ca="1" si="5"/>
        <v>2</v>
      </c>
      <c r="C64" s="351">
        <f t="shared" ca="1" si="5"/>
        <v>3</v>
      </c>
      <c r="D64" s="352">
        <f t="shared" ca="1" si="2"/>
        <v>3</v>
      </c>
      <c r="E64" s="445" t="s">
        <v>884</v>
      </c>
      <c r="F64" s="156"/>
      <c r="G64" s="333"/>
      <c r="H64" s="370"/>
    </row>
    <row r="65" spans="1:8" ht="30">
      <c r="A65" s="351">
        <f t="shared" ca="1" si="5"/>
        <v>10</v>
      </c>
      <c r="B65" s="351">
        <f t="shared" ca="1" si="5"/>
        <v>2</v>
      </c>
      <c r="C65" s="351">
        <f t="shared" ca="1" si="5"/>
        <v>3</v>
      </c>
      <c r="D65" s="352">
        <f t="shared" ca="1" si="2"/>
        <v>4</v>
      </c>
      <c r="E65" s="445" t="s">
        <v>885</v>
      </c>
      <c r="F65" s="156"/>
      <c r="G65" s="333"/>
      <c r="H65" s="370"/>
    </row>
    <row r="66" spans="1:8" ht="30">
      <c r="A66" s="351">
        <f t="shared" ca="1" si="5"/>
        <v>10</v>
      </c>
      <c r="B66" s="351">
        <f t="shared" ca="1" si="5"/>
        <v>2</v>
      </c>
      <c r="C66" s="351">
        <f t="shared" ca="1" si="5"/>
        <v>3</v>
      </c>
      <c r="D66" s="352">
        <f t="shared" ca="1" si="2"/>
        <v>5</v>
      </c>
      <c r="E66" s="445" t="s">
        <v>886</v>
      </c>
      <c r="F66" s="156"/>
      <c r="G66" s="333"/>
      <c r="H66" s="370"/>
    </row>
    <row r="67" spans="1:8" ht="30">
      <c r="A67" s="351">
        <f t="shared" ca="1" si="5"/>
        <v>10</v>
      </c>
      <c r="B67" s="351">
        <f t="shared" ca="1" si="5"/>
        <v>2</v>
      </c>
      <c r="C67" s="351">
        <f t="shared" ca="1" si="5"/>
        <v>3</v>
      </c>
      <c r="D67" s="352">
        <f t="shared" ca="1" si="2"/>
        <v>6</v>
      </c>
      <c r="E67" s="445" t="s">
        <v>887</v>
      </c>
      <c r="F67" s="156"/>
      <c r="G67" s="333"/>
      <c r="H67" s="370"/>
    </row>
    <row r="68" spans="1:8" ht="30">
      <c r="A68" s="351">
        <f t="shared" ca="1" si="5"/>
        <v>10</v>
      </c>
      <c r="B68" s="351">
        <f t="shared" ca="1" si="5"/>
        <v>2</v>
      </c>
      <c r="C68" s="351">
        <f t="shared" ca="1" si="5"/>
        <v>3</v>
      </c>
      <c r="D68" s="352">
        <f t="shared" ca="1" si="2"/>
        <v>7</v>
      </c>
      <c r="E68" s="445" t="s">
        <v>888</v>
      </c>
      <c r="F68" s="156"/>
      <c r="G68" s="333"/>
      <c r="H68" s="370"/>
    </row>
    <row r="69" spans="1:8" ht="30">
      <c r="A69" s="351">
        <f t="shared" ca="1" si="5"/>
        <v>10</v>
      </c>
      <c r="B69" s="351">
        <f t="shared" ca="1" si="5"/>
        <v>2</v>
      </c>
      <c r="C69" s="351">
        <f t="shared" ca="1" si="5"/>
        <v>3</v>
      </c>
      <c r="D69" s="352">
        <f t="shared" ca="1" si="2"/>
        <v>8</v>
      </c>
      <c r="E69" s="445" t="s">
        <v>889</v>
      </c>
      <c r="F69" s="156"/>
      <c r="G69" s="333"/>
      <c r="H69" s="370"/>
    </row>
    <row r="70" spans="1:8" ht="30">
      <c r="A70" s="351">
        <f t="shared" ref="A70:C88" ca="1" si="6">INDIRECT("Z(-1)",FALSE)</f>
        <v>10</v>
      </c>
      <c r="B70" s="351">
        <f t="shared" ca="1" si="6"/>
        <v>2</v>
      </c>
      <c r="C70" s="351">
        <f t="shared" ca="1" si="6"/>
        <v>3</v>
      </c>
      <c r="D70" s="352">
        <f t="shared" ca="1" si="2"/>
        <v>9</v>
      </c>
      <c r="E70" s="445" t="s">
        <v>890</v>
      </c>
      <c r="F70" s="156"/>
      <c r="G70" s="333"/>
      <c r="H70" s="370"/>
    </row>
    <row r="71" spans="1:8" ht="30">
      <c r="A71" s="351">
        <f t="shared" ca="1" si="6"/>
        <v>10</v>
      </c>
      <c r="B71" s="351">
        <f t="shared" ca="1" si="6"/>
        <v>2</v>
      </c>
      <c r="C71" s="351">
        <f t="shared" ca="1" si="6"/>
        <v>3</v>
      </c>
      <c r="D71" s="352">
        <f t="shared" ca="1" si="2"/>
        <v>10</v>
      </c>
      <c r="E71" s="445" t="s">
        <v>891</v>
      </c>
      <c r="F71" s="156"/>
      <c r="G71" s="333"/>
      <c r="H71" s="370"/>
    </row>
    <row r="72" spans="1:8" ht="45">
      <c r="A72" s="351">
        <f t="shared" ca="1" si="6"/>
        <v>10</v>
      </c>
      <c r="B72" s="351">
        <f t="shared" ca="1" si="6"/>
        <v>2</v>
      </c>
      <c r="C72" s="351">
        <f t="shared" ca="1" si="6"/>
        <v>3</v>
      </c>
      <c r="D72" s="352">
        <f t="shared" ca="1" si="2"/>
        <v>11</v>
      </c>
      <c r="E72" s="445" t="s">
        <v>892</v>
      </c>
      <c r="F72" s="156"/>
      <c r="G72" s="333"/>
      <c r="H72" s="370"/>
    </row>
    <row r="73" spans="1:8" ht="30">
      <c r="A73" s="351">
        <f t="shared" ca="1" si="6"/>
        <v>10</v>
      </c>
      <c r="B73" s="351">
        <f t="shared" ca="1" si="6"/>
        <v>2</v>
      </c>
      <c r="C73" s="351">
        <f t="shared" ca="1" si="6"/>
        <v>3</v>
      </c>
      <c r="D73" s="352">
        <f t="shared" ca="1" si="2"/>
        <v>12</v>
      </c>
      <c r="E73" s="445" t="s">
        <v>893</v>
      </c>
      <c r="F73" s="156"/>
      <c r="G73" s="333"/>
      <c r="H73" s="370"/>
    </row>
    <row r="74" spans="1:8" ht="30">
      <c r="A74" s="351">
        <f t="shared" ca="1" si="6"/>
        <v>10</v>
      </c>
      <c r="B74" s="351">
        <f t="shared" ca="1" si="6"/>
        <v>2</v>
      </c>
      <c r="C74" s="351">
        <f t="shared" ca="1" si="6"/>
        <v>3</v>
      </c>
      <c r="D74" s="352">
        <f t="shared" ca="1" si="2"/>
        <v>13</v>
      </c>
      <c r="E74" s="445" t="s">
        <v>894</v>
      </c>
      <c r="F74" s="156"/>
      <c r="G74" s="333"/>
      <c r="H74" s="370"/>
    </row>
    <row r="75" spans="1:8" ht="30">
      <c r="A75" s="351">
        <f t="shared" ca="1" si="6"/>
        <v>10</v>
      </c>
      <c r="B75" s="351">
        <f t="shared" ca="1" si="6"/>
        <v>2</v>
      </c>
      <c r="C75" s="351">
        <f t="shared" ca="1" si="6"/>
        <v>3</v>
      </c>
      <c r="D75" s="352">
        <f t="shared" ca="1" si="2"/>
        <v>14</v>
      </c>
      <c r="E75" s="445" t="s">
        <v>895</v>
      </c>
      <c r="F75" s="156"/>
      <c r="G75" s="333"/>
      <c r="H75" s="370"/>
    </row>
    <row r="76" spans="1:8">
      <c r="A76" s="351">
        <f t="shared" ca="1" si="6"/>
        <v>10</v>
      </c>
      <c r="B76" s="351">
        <f t="shared" ca="1" si="6"/>
        <v>2</v>
      </c>
      <c r="C76" s="351">
        <f t="shared" ca="1" si="6"/>
        <v>3</v>
      </c>
      <c r="D76" s="352">
        <f t="shared" ca="1" si="2"/>
        <v>15</v>
      </c>
      <c r="E76" s="445" t="s">
        <v>896</v>
      </c>
      <c r="F76" s="156"/>
      <c r="G76" s="333"/>
      <c r="H76" s="370"/>
    </row>
    <row r="77" spans="1:8" ht="30">
      <c r="A77" s="351">
        <f t="shared" ca="1" si="6"/>
        <v>10</v>
      </c>
      <c r="B77" s="351">
        <f t="shared" ca="1" si="6"/>
        <v>2</v>
      </c>
      <c r="C77" s="351">
        <f t="shared" ca="1" si="6"/>
        <v>3</v>
      </c>
      <c r="D77" s="352">
        <f t="shared" ca="1" si="2"/>
        <v>16</v>
      </c>
      <c r="E77" s="445" t="s">
        <v>897</v>
      </c>
      <c r="F77" s="156"/>
      <c r="G77" s="333"/>
      <c r="H77" s="370"/>
    </row>
    <row r="78" spans="1:8" ht="30">
      <c r="A78" s="351">
        <f t="shared" ca="1" si="6"/>
        <v>10</v>
      </c>
      <c r="B78" s="351">
        <f t="shared" ca="1" si="6"/>
        <v>2</v>
      </c>
      <c r="C78" s="351">
        <f t="shared" ca="1" si="6"/>
        <v>3</v>
      </c>
      <c r="D78" s="352">
        <f t="shared" ca="1" si="2"/>
        <v>17</v>
      </c>
      <c r="E78" s="445" t="s">
        <v>898</v>
      </c>
      <c r="F78" s="156"/>
      <c r="G78" s="333"/>
      <c r="H78" s="370"/>
    </row>
    <row r="79" spans="1:8" ht="30">
      <c r="A79" s="351">
        <f t="shared" ca="1" si="6"/>
        <v>10</v>
      </c>
      <c r="B79" s="351">
        <f t="shared" ca="1" si="6"/>
        <v>2</v>
      </c>
      <c r="C79" s="351">
        <f t="shared" ca="1" si="6"/>
        <v>3</v>
      </c>
      <c r="D79" s="352">
        <f t="shared" ca="1" si="2"/>
        <v>18</v>
      </c>
      <c r="E79" s="445" t="s">
        <v>899</v>
      </c>
      <c r="F79" s="156"/>
      <c r="G79" s="333"/>
      <c r="H79" s="370"/>
    </row>
    <row r="80" spans="1:8" s="346" customFormat="1" ht="45">
      <c r="A80" s="351">
        <f t="shared" ca="1" si="6"/>
        <v>10</v>
      </c>
      <c r="B80" s="351">
        <f t="shared" ca="1" si="6"/>
        <v>2</v>
      </c>
      <c r="C80" s="351">
        <f t="shared" ca="1" si="6"/>
        <v>3</v>
      </c>
      <c r="D80" s="352">
        <f t="shared" ca="1" si="2"/>
        <v>19</v>
      </c>
      <c r="E80" s="445" t="s">
        <v>900</v>
      </c>
      <c r="F80" s="156"/>
      <c r="G80" s="333"/>
      <c r="H80" s="370"/>
    </row>
    <row r="81" spans="1:8" s="346" customFormat="1" ht="30">
      <c r="A81" s="351">
        <f t="shared" ca="1" si="6"/>
        <v>10</v>
      </c>
      <c r="B81" s="351">
        <f t="shared" ca="1" si="6"/>
        <v>2</v>
      </c>
      <c r="C81" s="351">
        <f t="shared" ca="1" si="6"/>
        <v>3</v>
      </c>
      <c r="D81" s="352">
        <f t="shared" ca="1" si="2"/>
        <v>20</v>
      </c>
      <c r="E81" s="445" t="s">
        <v>901</v>
      </c>
      <c r="F81" s="156"/>
      <c r="G81" s="333"/>
      <c r="H81" s="370"/>
    </row>
    <row r="82" spans="1:8" s="346" customFormat="1" ht="30">
      <c r="A82" s="351">
        <f t="shared" ca="1" si="6"/>
        <v>10</v>
      </c>
      <c r="B82" s="351">
        <f t="shared" ca="1" si="6"/>
        <v>2</v>
      </c>
      <c r="C82" s="351">
        <f t="shared" ca="1" si="6"/>
        <v>3</v>
      </c>
      <c r="D82" s="352">
        <f t="shared" ca="1" si="2"/>
        <v>21</v>
      </c>
      <c r="E82" s="445" t="s">
        <v>902</v>
      </c>
      <c r="F82" s="156"/>
      <c r="G82" s="333"/>
      <c r="H82" s="370"/>
    </row>
    <row r="83" spans="1:8" ht="30">
      <c r="A83" s="351">
        <f t="shared" ca="1" si="6"/>
        <v>10</v>
      </c>
      <c r="B83" s="351">
        <f t="shared" ca="1" si="6"/>
        <v>2</v>
      </c>
      <c r="C83" s="351">
        <f t="shared" ca="1" si="6"/>
        <v>3</v>
      </c>
      <c r="D83" s="352">
        <f t="shared" ca="1" si="2"/>
        <v>22</v>
      </c>
      <c r="E83" s="445" t="s">
        <v>903</v>
      </c>
      <c r="F83" s="156"/>
      <c r="G83" s="333"/>
      <c r="H83" s="370"/>
    </row>
    <row r="84" spans="1:8" ht="30">
      <c r="A84" s="351">
        <f t="shared" ca="1" si="6"/>
        <v>10</v>
      </c>
      <c r="B84" s="351">
        <f t="shared" ca="1" si="6"/>
        <v>2</v>
      </c>
      <c r="C84" s="351">
        <f t="shared" ca="1" si="6"/>
        <v>3</v>
      </c>
      <c r="D84" s="352">
        <f t="shared" ca="1" si="2"/>
        <v>23</v>
      </c>
      <c r="E84" s="445" t="s">
        <v>904</v>
      </c>
      <c r="F84" s="156"/>
      <c r="G84" s="333"/>
      <c r="H84" s="370"/>
    </row>
    <row r="85" spans="1:8" ht="30">
      <c r="A85" s="351">
        <f t="shared" ca="1" si="6"/>
        <v>10</v>
      </c>
      <c r="B85" s="351">
        <f t="shared" ca="1" si="6"/>
        <v>2</v>
      </c>
      <c r="C85" s="351">
        <f t="shared" ca="1" si="6"/>
        <v>3</v>
      </c>
      <c r="D85" s="352">
        <f t="shared" ca="1" si="2"/>
        <v>24</v>
      </c>
      <c r="E85" s="445" t="s">
        <v>905</v>
      </c>
      <c r="F85" s="156"/>
      <c r="G85" s="333"/>
      <c r="H85" s="370"/>
    </row>
    <row r="86" spans="1:8">
      <c r="A86" s="351">
        <f t="shared" ca="1" si="6"/>
        <v>10</v>
      </c>
      <c r="B86" s="351">
        <f t="shared" ca="1" si="6"/>
        <v>2</v>
      </c>
      <c r="C86" s="351">
        <f t="shared" ca="1" si="6"/>
        <v>3</v>
      </c>
      <c r="D86" s="352">
        <f t="shared" ca="1" si="2"/>
        <v>25</v>
      </c>
      <c r="E86" s="445" t="s">
        <v>906</v>
      </c>
      <c r="F86" s="156"/>
      <c r="G86" s="333"/>
      <c r="H86" s="370"/>
    </row>
    <row r="87" spans="1:8">
      <c r="A87" s="351">
        <f t="shared" ca="1" si="6"/>
        <v>10</v>
      </c>
      <c r="B87" s="351">
        <f t="shared" ca="1" si="6"/>
        <v>2</v>
      </c>
      <c r="C87" s="351">
        <f t="shared" ca="1" si="6"/>
        <v>3</v>
      </c>
      <c r="D87" s="352">
        <f t="shared" ca="1" si="2"/>
        <v>26</v>
      </c>
      <c r="E87" s="445" t="s">
        <v>907</v>
      </c>
      <c r="F87" s="156"/>
      <c r="G87" s="333"/>
      <c r="H87" s="370"/>
    </row>
    <row r="88" spans="1:8" ht="30">
      <c r="A88" s="351">
        <f t="shared" ca="1" si="6"/>
        <v>10</v>
      </c>
      <c r="B88" s="351">
        <f t="shared" ca="1" si="6"/>
        <v>2</v>
      </c>
      <c r="C88" s="351">
        <f t="shared" ca="1" si="6"/>
        <v>3</v>
      </c>
      <c r="D88" s="352">
        <f t="shared" ca="1" si="2"/>
        <v>27</v>
      </c>
      <c r="E88" s="445" t="s">
        <v>908</v>
      </c>
      <c r="F88" s="156"/>
      <c r="G88" s="333"/>
      <c r="H88" s="370"/>
    </row>
    <row r="89" spans="1:8" ht="30">
      <c r="A89" s="351">
        <f t="shared" ref="A89:C107" ca="1" si="7">INDIRECT("Z(-1)",FALSE)</f>
        <v>10</v>
      </c>
      <c r="B89" s="351">
        <f t="shared" ca="1" si="7"/>
        <v>2</v>
      </c>
      <c r="C89" s="351">
        <f t="shared" ca="1" si="7"/>
        <v>3</v>
      </c>
      <c r="D89" s="352">
        <f t="shared" ca="1" si="2"/>
        <v>28</v>
      </c>
      <c r="E89" s="445" t="s">
        <v>909</v>
      </c>
      <c r="F89" s="156"/>
      <c r="G89" s="333"/>
      <c r="H89" s="370"/>
    </row>
    <row r="90" spans="1:8" s="346" customFormat="1">
      <c r="A90" s="506">
        <f t="shared" ca="1" si="7"/>
        <v>10</v>
      </c>
      <c r="B90" s="506">
        <f t="shared" ca="1" si="7"/>
        <v>2</v>
      </c>
      <c r="C90" s="506">
        <v>4</v>
      </c>
      <c r="D90" s="507">
        <f t="shared" ref="D90:D340" ca="1" si="8">IF(INDIRECT("S(-1)",FALSE)&lt;&gt;INDIRECT("Z(-1)S(-1)",FALSE),0,INDIRECT("Z(-1)",FALSE)+1)</f>
        <v>0</v>
      </c>
      <c r="E90" s="511" t="s">
        <v>910</v>
      </c>
      <c r="F90" s="508"/>
      <c r="G90" s="509"/>
      <c r="H90" s="510"/>
    </row>
    <row r="91" spans="1:8" s="346" customFormat="1">
      <c r="A91" s="351">
        <f t="shared" ca="1" si="7"/>
        <v>10</v>
      </c>
      <c r="B91" s="351">
        <f t="shared" ca="1" si="7"/>
        <v>2</v>
      </c>
      <c r="C91" s="351">
        <f t="shared" ca="1" si="7"/>
        <v>4</v>
      </c>
      <c r="D91" s="352">
        <f t="shared" ca="1" si="8"/>
        <v>1</v>
      </c>
      <c r="E91" s="445" t="s">
        <v>911</v>
      </c>
      <c r="F91" s="156"/>
      <c r="G91" s="333"/>
      <c r="H91" s="370"/>
    </row>
    <row r="92" spans="1:8" s="346" customFormat="1" ht="30">
      <c r="A92" s="351">
        <f t="shared" ca="1" si="7"/>
        <v>10</v>
      </c>
      <c r="B92" s="351">
        <f t="shared" ca="1" si="7"/>
        <v>2</v>
      </c>
      <c r="C92" s="351">
        <f t="shared" ca="1" si="7"/>
        <v>4</v>
      </c>
      <c r="D92" s="352">
        <f t="shared" ca="1" si="8"/>
        <v>2</v>
      </c>
      <c r="E92" s="445" t="s">
        <v>912</v>
      </c>
      <c r="F92" s="156"/>
      <c r="G92" s="333"/>
      <c r="H92" s="370"/>
    </row>
    <row r="93" spans="1:8" s="346" customFormat="1" ht="30">
      <c r="A93" s="351">
        <f t="shared" ca="1" si="7"/>
        <v>10</v>
      </c>
      <c r="B93" s="351">
        <f t="shared" ca="1" si="7"/>
        <v>2</v>
      </c>
      <c r="C93" s="351">
        <f t="shared" ca="1" si="7"/>
        <v>4</v>
      </c>
      <c r="D93" s="352">
        <f t="shared" ca="1" si="8"/>
        <v>3</v>
      </c>
      <c r="E93" s="445" t="s">
        <v>913</v>
      </c>
      <c r="F93" s="156"/>
      <c r="G93" s="333"/>
      <c r="H93" s="370"/>
    </row>
    <row r="94" spans="1:8" s="346" customFormat="1" ht="45">
      <c r="A94" s="351">
        <f t="shared" ca="1" si="7"/>
        <v>10</v>
      </c>
      <c r="B94" s="351">
        <f t="shared" ca="1" si="7"/>
        <v>2</v>
      </c>
      <c r="C94" s="351">
        <f t="shared" ca="1" si="7"/>
        <v>4</v>
      </c>
      <c r="D94" s="352">
        <f t="shared" ca="1" si="8"/>
        <v>4</v>
      </c>
      <c r="E94" s="445" t="s">
        <v>914</v>
      </c>
      <c r="F94" s="156"/>
      <c r="G94" s="333"/>
      <c r="H94" s="370"/>
    </row>
    <row r="95" spans="1:8" s="346" customFormat="1" ht="30">
      <c r="A95" s="351">
        <f t="shared" ca="1" si="7"/>
        <v>10</v>
      </c>
      <c r="B95" s="351">
        <f t="shared" ca="1" si="7"/>
        <v>2</v>
      </c>
      <c r="C95" s="351">
        <f t="shared" ca="1" si="7"/>
        <v>4</v>
      </c>
      <c r="D95" s="352">
        <f t="shared" ca="1" si="8"/>
        <v>5</v>
      </c>
      <c r="E95" s="445" t="s">
        <v>915</v>
      </c>
      <c r="F95" s="156"/>
      <c r="G95" s="333"/>
      <c r="H95" s="370"/>
    </row>
    <row r="96" spans="1:8" ht="30">
      <c r="A96" s="351">
        <f t="shared" ca="1" si="7"/>
        <v>10</v>
      </c>
      <c r="B96" s="351">
        <f t="shared" ca="1" si="7"/>
        <v>2</v>
      </c>
      <c r="C96" s="351">
        <f t="shared" ca="1" si="7"/>
        <v>4</v>
      </c>
      <c r="D96" s="352">
        <f t="shared" ca="1" si="8"/>
        <v>6</v>
      </c>
      <c r="E96" s="445" t="s">
        <v>916</v>
      </c>
      <c r="F96" s="156"/>
      <c r="G96" s="333"/>
      <c r="H96" s="370"/>
    </row>
    <row r="97" spans="1:8" ht="45">
      <c r="A97" s="351">
        <f t="shared" ca="1" si="7"/>
        <v>10</v>
      </c>
      <c r="B97" s="351">
        <f t="shared" ca="1" si="7"/>
        <v>2</v>
      </c>
      <c r="C97" s="351">
        <f t="shared" ca="1" si="7"/>
        <v>4</v>
      </c>
      <c r="D97" s="352">
        <f t="shared" ca="1" si="8"/>
        <v>7</v>
      </c>
      <c r="E97" s="445" t="s">
        <v>917</v>
      </c>
      <c r="F97" s="156"/>
      <c r="G97" s="333"/>
      <c r="H97" s="370"/>
    </row>
    <row r="98" spans="1:8" ht="30">
      <c r="A98" s="351">
        <f t="shared" ca="1" si="7"/>
        <v>10</v>
      </c>
      <c r="B98" s="351">
        <f t="shared" ca="1" si="7"/>
        <v>2</v>
      </c>
      <c r="C98" s="351">
        <f t="shared" ca="1" si="7"/>
        <v>4</v>
      </c>
      <c r="D98" s="352">
        <f t="shared" ca="1" si="8"/>
        <v>8</v>
      </c>
      <c r="E98" s="445" t="s">
        <v>918</v>
      </c>
      <c r="F98" s="156"/>
      <c r="G98" s="333"/>
      <c r="H98" s="370"/>
    </row>
    <row r="99" spans="1:8">
      <c r="A99" s="351">
        <f t="shared" ca="1" si="7"/>
        <v>10</v>
      </c>
      <c r="B99" s="351">
        <f t="shared" ca="1" si="7"/>
        <v>2</v>
      </c>
      <c r="C99" s="351">
        <f t="shared" ca="1" si="7"/>
        <v>4</v>
      </c>
      <c r="D99" s="352">
        <f t="shared" ca="1" si="8"/>
        <v>9</v>
      </c>
      <c r="E99" s="445" t="s">
        <v>919</v>
      </c>
      <c r="F99" s="156"/>
      <c r="G99" s="333"/>
      <c r="H99" s="370"/>
    </row>
    <row r="100" spans="1:8">
      <c r="A100" s="351">
        <f t="shared" ca="1" si="7"/>
        <v>10</v>
      </c>
      <c r="B100" s="351">
        <f t="shared" ca="1" si="7"/>
        <v>2</v>
      </c>
      <c r="C100" s="351">
        <f t="shared" ca="1" si="7"/>
        <v>4</v>
      </c>
      <c r="D100" s="352">
        <f t="shared" ca="1" si="8"/>
        <v>10</v>
      </c>
      <c r="E100" s="445" t="s">
        <v>920</v>
      </c>
      <c r="F100" s="156"/>
      <c r="G100" s="333"/>
      <c r="H100" s="370"/>
    </row>
    <row r="101" spans="1:8">
      <c r="A101" s="506">
        <f t="shared" ca="1" si="7"/>
        <v>10</v>
      </c>
      <c r="B101" s="506">
        <f t="shared" ca="1" si="7"/>
        <v>2</v>
      </c>
      <c r="C101" s="506">
        <v>5</v>
      </c>
      <c r="D101" s="507">
        <f t="shared" ca="1" si="8"/>
        <v>0</v>
      </c>
      <c r="E101" s="511" t="s">
        <v>921</v>
      </c>
      <c r="F101" s="508"/>
      <c r="G101" s="509"/>
      <c r="H101" s="510"/>
    </row>
    <row r="102" spans="1:8" ht="30">
      <c r="A102" s="351">
        <f t="shared" ca="1" si="7"/>
        <v>10</v>
      </c>
      <c r="B102" s="351">
        <f t="shared" ca="1" si="7"/>
        <v>2</v>
      </c>
      <c r="C102" s="351">
        <f t="shared" ca="1" si="7"/>
        <v>5</v>
      </c>
      <c r="D102" s="352">
        <f t="shared" ca="1" si="8"/>
        <v>1</v>
      </c>
      <c r="E102" s="445" t="s">
        <v>922</v>
      </c>
      <c r="F102" s="156"/>
      <c r="G102" s="333"/>
      <c r="H102" s="370"/>
    </row>
    <row r="103" spans="1:8" ht="30">
      <c r="A103" s="351">
        <f t="shared" ca="1" si="7"/>
        <v>10</v>
      </c>
      <c r="B103" s="351">
        <f t="shared" ca="1" si="7"/>
        <v>2</v>
      </c>
      <c r="C103" s="351">
        <f t="shared" ca="1" si="7"/>
        <v>5</v>
      </c>
      <c r="D103" s="352">
        <f t="shared" ca="1" si="8"/>
        <v>2</v>
      </c>
      <c r="E103" s="445" t="s">
        <v>923</v>
      </c>
      <c r="F103" s="156"/>
      <c r="G103" s="333"/>
      <c r="H103" s="370"/>
    </row>
    <row r="104" spans="1:8" ht="30">
      <c r="A104" s="351">
        <f t="shared" ca="1" si="7"/>
        <v>10</v>
      </c>
      <c r="B104" s="351">
        <f t="shared" ca="1" si="7"/>
        <v>2</v>
      </c>
      <c r="C104" s="351">
        <f t="shared" ca="1" si="7"/>
        <v>5</v>
      </c>
      <c r="D104" s="352">
        <f t="shared" ca="1" si="8"/>
        <v>3</v>
      </c>
      <c r="E104" s="445" t="s">
        <v>924</v>
      </c>
      <c r="F104" s="156"/>
      <c r="G104" s="333"/>
      <c r="H104" s="370"/>
    </row>
    <row r="105" spans="1:8" ht="30">
      <c r="A105" s="351">
        <f t="shared" ca="1" si="7"/>
        <v>10</v>
      </c>
      <c r="B105" s="351">
        <f t="shared" ca="1" si="7"/>
        <v>2</v>
      </c>
      <c r="C105" s="351">
        <f t="shared" ca="1" si="7"/>
        <v>5</v>
      </c>
      <c r="D105" s="352">
        <f t="shared" ca="1" si="8"/>
        <v>4</v>
      </c>
      <c r="E105" s="445" t="s">
        <v>925</v>
      </c>
      <c r="F105" s="156"/>
      <c r="G105" s="333"/>
      <c r="H105" s="370"/>
    </row>
    <row r="106" spans="1:8" ht="45">
      <c r="A106" s="351">
        <f t="shared" ca="1" si="7"/>
        <v>10</v>
      </c>
      <c r="B106" s="351">
        <f t="shared" ca="1" si="7"/>
        <v>2</v>
      </c>
      <c r="C106" s="351">
        <f t="shared" ca="1" si="7"/>
        <v>5</v>
      </c>
      <c r="D106" s="352">
        <f t="shared" ca="1" si="8"/>
        <v>5</v>
      </c>
      <c r="E106" s="445" t="s">
        <v>926</v>
      </c>
      <c r="F106" s="156"/>
      <c r="G106" s="333"/>
      <c r="H106" s="370"/>
    </row>
    <row r="107" spans="1:8" ht="30">
      <c r="A107" s="351">
        <f t="shared" ca="1" si="7"/>
        <v>10</v>
      </c>
      <c r="B107" s="351">
        <f t="shared" ca="1" si="7"/>
        <v>2</v>
      </c>
      <c r="C107" s="351">
        <f t="shared" ca="1" si="7"/>
        <v>5</v>
      </c>
      <c r="D107" s="352">
        <f t="shared" ca="1" si="8"/>
        <v>6</v>
      </c>
      <c r="E107" s="445" t="s">
        <v>927</v>
      </c>
      <c r="F107" s="156"/>
      <c r="G107" s="333"/>
      <c r="H107" s="370"/>
    </row>
    <row r="108" spans="1:8" ht="45">
      <c r="A108" s="351">
        <f t="shared" ref="A108:C122" ca="1" si="9">INDIRECT("Z(-1)",FALSE)</f>
        <v>10</v>
      </c>
      <c r="B108" s="351">
        <f t="shared" ca="1" si="9"/>
        <v>2</v>
      </c>
      <c r="C108" s="351">
        <f t="shared" ca="1" si="9"/>
        <v>5</v>
      </c>
      <c r="D108" s="352">
        <f t="shared" ca="1" si="8"/>
        <v>7</v>
      </c>
      <c r="E108" s="445" t="s">
        <v>928</v>
      </c>
      <c r="F108" s="156"/>
      <c r="G108" s="333"/>
      <c r="H108" s="370"/>
    </row>
    <row r="109" spans="1:8" s="346" customFormat="1" ht="30">
      <c r="A109" s="351">
        <f t="shared" ca="1" si="9"/>
        <v>10</v>
      </c>
      <c r="B109" s="351">
        <f t="shared" ca="1" si="9"/>
        <v>2</v>
      </c>
      <c r="C109" s="351">
        <f t="shared" ca="1" si="9"/>
        <v>5</v>
      </c>
      <c r="D109" s="352">
        <f t="shared" ca="1" si="8"/>
        <v>8</v>
      </c>
      <c r="E109" s="445" t="s">
        <v>929</v>
      </c>
      <c r="F109" s="156"/>
      <c r="G109" s="333"/>
      <c r="H109" s="370"/>
    </row>
    <row r="110" spans="1:8" s="346" customFormat="1" ht="30">
      <c r="A110" s="351">
        <f t="shared" ca="1" si="9"/>
        <v>10</v>
      </c>
      <c r="B110" s="351">
        <f t="shared" ca="1" si="9"/>
        <v>2</v>
      </c>
      <c r="C110" s="351">
        <f t="shared" ca="1" si="9"/>
        <v>5</v>
      </c>
      <c r="D110" s="352">
        <f t="shared" ca="1" si="8"/>
        <v>9</v>
      </c>
      <c r="E110" s="445" t="s">
        <v>930</v>
      </c>
      <c r="F110" s="156"/>
      <c r="G110" s="333"/>
      <c r="H110" s="370"/>
    </row>
    <row r="111" spans="1:8" s="346" customFormat="1" ht="30">
      <c r="A111" s="351">
        <f t="shared" ca="1" si="9"/>
        <v>10</v>
      </c>
      <c r="B111" s="351">
        <f t="shared" ca="1" si="9"/>
        <v>2</v>
      </c>
      <c r="C111" s="351">
        <f t="shared" ca="1" si="9"/>
        <v>5</v>
      </c>
      <c r="D111" s="352">
        <f t="shared" ca="1" si="8"/>
        <v>10</v>
      </c>
      <c r="E111" s="445" t="s">
        <v>931</v>
      </c>
      <c r="F111" s="156"/>
      <c r="G111" s="333"/>
      <c r="H111" s="370"/>
    </row>
    <row r="112" spans="1:8" ht="30">
      <c r="A112" s="351">
        <f t="shared" ca="1" si="9"/>
        <v>10</v>
      </c>
      <c r="B112" s="351">
        <f t="shared" ca="1" si="9"/>
        <v>2</v>
      </c>
      <c r="C112" s="351">
        <f t="shared" ca="1" si="9"/>
        <v>5</v>
      </c>
      <c r="D112" s="352">
        <f t="shared" ca="1" si="8"/>
        <v>11</v>
      </c>
      <c r="E112" s="445" t="s">
        <v>932</v>
      </c>
      <c r="F112" s="156"/>
      <c r="G112" s="333"/>
      <c r="H112" s="370"/>
    </row>
    <row r="113" spans="1:8" ht="30">
      <c r="A113" s="351">
        <f t="shared" ca="1" si="9"/>
        <v>10</v>
      </c>
      <c r="B113" s="351">
        <f t="shared" ca="1" si="9"/>
        <v>2</v>
      </c>
      <c r="C113" s="351">
        <f t="shared" ca="1" si="9"/>
        <v>5</v>
      </c>
      <c r="D113" s="352">
        <f t="shared" ca="1" si="8"/>
        <v>12</v>
      </c>
      <c r="E113" s="445" t="s">
        <v>933</v>
      </c>
      <c r="F113" s="156"/>
      <c r="G113" s="333"/>
      <c r="H113" s="370"/>
    </row>
    <row r="114" spans="1:8">
      <c r="A114" s="351">
        <f t="shared" ca="1" si="9"/>
        <v>10</v>
      </c>
      <c r="B114" s="351">
        <f t="shared" ca="1" si="9"/>
        <v>2</v>
      </c>
      <c r="C114" s="351">
        <f t="shared" ca="1" si="9"/>
        <v>5</v>
      </c>
      <c r="D114" s="352">
        <f t="shared" ca="1" si="8"/>
        <v>13</v>
      </c>
      <c r="E114" s="445" t="s">
        <v>934</v>
      </c>
      <c r="F114" s="156"/>
      <c r="G114" s="333"/>
      <c r="H114" s="370"/>
    </row>
    <row r="115" spans="1:8">
      <c r="A115" s="351">
        <f t="shared" ca="1" si="9"/>
        <v>10</v>
      </c>
      <c r="B115" s="351">
        <f t="shared" ca="1" si="9"/>
        <v>2</v>
      </c>
      <c r="C115" s="351">
        <f t="shared" ca="1" si="9"/>
        <v>5</v>
      </c>
      <c r="D115" s="352">
        <f t="shared" ca="1" si="8"/>
        <v>14</v>
      </c>
      <c r="E115" s="445" t="s">
        <v>935</v>
      </c>
      <c r="F115" s="156"/>
      <c r="G115" s="333"/>
      <c r="H115" s="370"/>
    </row>
    <row r="116" spans="1:8">
      <c r="A116" s="506">
        <f t="shared" ca="1" si="9"/>
        <v>10</v>
      </c>
      <c r="B116" s="506">
        <f t="shared" ca="1" si="9"/>
        <v>2</v>
      </c>
      <c r="C116" s="506">
        <v>6</v>
      </c>
      <c r="D116" s="507">
        <f t="shared" ca="1" si="8"/>
        <v>0</v>
      </c>
      <c r="E116" s="511" t="s">
        <v>936</v>
      </c>
      <c r="F116" s="508"/>
      <c r="G116" s="509"/>
      <c r="H116" s="510"/>
    </row>
    <row r="117" spans="1:8">
      <c r="A117" s="351">
        <f t="shared" ca="1" si="9"/>
        <v>10</v>
      </c>
      <c r="B117" s="351">
        <f t="shared" ca="1" si="9"/>
        <v>2</v>
      </c>
      <c r="C117" s="351">
        <f t="shared" ca="1" si="9"/>
        <v>6</v>
      </c>
      <c r="D117" s="352">
        <f t="shared" ca="1" si="8"/>
        <v>1</v>
      </c>
      <c r="E117" s="445" t="s">
        <v>937</v>
      </c>
      <c r="F117" s="156"/>
      <c r="G117" s="333"/>
      <c r="H117" s="370"/>
    </row>
    <row r="118" spans="1:8">
      <c r="A118" s="351">
        <f t="shared" ca="1" si="9"/>
        <v>10</v>
      </c>
      <c r="B118" s="351">
        <f t="shared" ca="1" si="9"/>
        <v>2</v>
      </c>
      <c r="C118" s="351">
        <f t="shared" ca="1" si="9"/>
        <v>6</v>
      </c>
      <c r="D118" s="352">
        <f t="shared" ca="1" si="8"/>
        <v>2</v>
      </c>
      <c r="E118" s="445" t="s">
        <v>938</v>
      </c>
      <c r="F118" s="156"/>
      <c r="G118" s="333"/>
      <c r="H118" s="370"/>
    </row>
    <row r="119" spans="1:8" s="346" customFormat="1" ht="30">
      <c r="A119" s="351">
        <f t="shared" ca="1" si="9"/>
        <v>10</v>
      </c>
      <c r="B119" s="351">
        <f t="shared" ca="1" si="9"/>
        <v>2</v>
      </c>
      <c r="C119" s="351">
        <f t="shared" ca="1" si="9"/>
        <v>6</v>
      </c>
      <c r="D119" s="352">
        <f t="shared" ca="1" si="8"/>
        <v>3</v>
      </c>
      <c r="E119" s="445" t="s">
        <v>939</v>
      </c>
      <c r="F119" s="156"/>
      <c r="G119" s="333"/>
      <c r="H119" s="370"/>
    </row>
    <row r="120" spans="1:8" s="346" customFormat="1" ht="45">
      <c r="A120" s="351">
        <f t="shared" ca="1" si="9"/>
        <v>10</v>
      </c>
      <c r="B120" s="351">
        <f t="shared" ca="1" si="9"/>
        <v>2</v>
      </c>
      <c r="C120" s="351">
        <f t="shared" ca="1" si="9"/>
        <v>6</v>
      </c>
      <c r="D120" s="352">
        <f t="shared" ca="1" si="8"/>
        <v>4</v>
      </c>
      <c r="E120" s="445" t="s">
        <v>940</v>
      </c>
      <c r="F120" s="156"/>
      <c r="G120" s="333"/>
      <c r="H120" s="370"/>
    </row>
    <row r="121" spans="1:8" ht="45">
      <c r="A121" s="351">
        <f t="shared" ca="1" si="9"/>
        <v>10</v>
      </c>
      <c r="B121" s="351">
        <f t="shared" ca="1" si="9"/>
        <v>2</v>
      </c>
      <c r="C121" s="351">
        <f t="shared" ca="1" si="9"/>
        <v>6</v>
      </c>
      <c r="D121" s="352">
        <f t="shared" ca="1" si="8"/>
        <v>5</v>
      </c>
      <c r="E121" s="445" t="s">
        <v>941</v>
      </c>
      <c r="F121" s="156"/>
      <c r="G121" s="333"/>
      <c r="H121" s="370"/>
    </row>
    <row r="122" spans="1:8">
      <c r="A122" s="351">
        <f t="shared" ca="1" si="9"/>
        <v>10</v>
      </c>
      <c r="B122" s="351">
        <f t="shared" ca="1" si="9"/>
        <v>2</v>
      </c>
      <c r="C122" s="351">
        <f t="shared" ca="1" si="9"/>
        <v>6</v>
      </c>
      <c r="D122" s="352">
        <f t="shared" ca="1" si="8"/>
        <v>6</v>
      </c>
      <c r="E122" s="445" t="s">
        <v>942</v>
      </c>
      <c r="F122" s="156"/>
      <c r="G122" s="333"/>
      <c r="H122" s="370"/>
    </row>
    <row r="123" spans="1:8">
      <c r="A123" s="506">
        <f t="shared" ref="A123:C137" ca="1" si="10">INDIRECT("Z(-1)",FALSE)</f>
        <v>10</v>
      </c>
      <c r="B123" s="506">
        <f t="shared" ca="1" si="10"/>
        <v>2</v>
      </c>
      <c r="C123" s="506">
        <v>7</v>
      </c>
      <c r="D123" s="507">
        <f t="shared" ca="1" si="8"/>
        <v>0</v>
      </c>
      <c r="E123" s="511" t="s">
        <v>943</v>
      </c>
      <c r="F123" s="508"/>
      <c r="G123" s="509"/>
      <c r="H123" s="510"/>
    </row>
    <row r="124" spans="1:8" ht="30">
      <c r="A124" s="351">
        <f t="shared" ca="1" si="10"/>
        <v>10</v>
      </c>
      <c r="B124" s="351">
        <f t="shared" ca="1" si="10"/>
        <v>2</v>
      </c>
      <c r="C124" s="351">
        <f t="shared" ca="1" si="10"/>
        <v>7</v>
      </c>
      <c r="D124" s="352">
        <f t="shared" ca="1" si="8"/>
        <v>1</v>
      </c>
      <c r="E124" s="445" t="s">
        <v>944</v>
      </c>
      <c r="F124" s="156"/>
      <c r="G124" s="333"/>
      <c r="H124" s="370"/>
    </row>
    <row r="125" spans="1:8" ht="45">
      <c r="A125" s="351">
        <f t="shared" ca="1" si="10"/>
        <v>10</v>
      </c>
      <c r="B125" s="351">
        <f t="shared" ca="1" si="10"/>
        <v>2</v>
      </c>
      <c r="C125" s="351">
        <f t="shared" ca="1" si="10"/>
        <v>7</v>
      </c>
      <c r="D125" s="352">
        <f t="shared" ca="1" si="8"/>
        <v>2</v>
      </c>
      <c r="E125" s="445" t="s">
        <v>945</v>
      </c>
      <c r="F125" s="156"/>
      <c r="G125" s="333"/>
      <c r="H125" s="370"/>
    </row>
    <row r="126" spans="1:8" ht="30">
      <c r="A126" s="351">
        <f t="shared" ca="1" si="10"/>
        <v>10</v>
      </c>
      <c r="B126" s="351">
        <f t="shared" ca="1" si="10"/>
        <v>2</v>
      </c>
      <c r="C126" s="351">
        <f t="shared" ca="1" si="10"/>
        <v>7</v>
      </c>
      <c r="D126" s="352">
        <f t="shared" ca="1" si="8"/>
        <v>3</v>
      </c>
      <c r="E126" s="445" t="s">
        <v>946</v>
      </c>
      <c r="F126" s="156"/>
      <c r="G126" s="333"/>
      <c r="H126" s="370"/>
    </row>
    <row r="127" spans="1:8" ht="30">
      <c r="A127" s="351">
        <f t="shared" ca="1" si="10"/>
        <v>10</v>
      </c>
      <c r="B127" s="351">
        <f t="shared" ca="1" si="10"/>
        <v>2</v>
      </c>
      <c r="C127" s="351">
        <f t="shared" ca="1" si="10"/>
        <v>7</v>
      </c>
      <c r="D127" s="352">
        <f t="shared" ca="1" si="8"/>
        <v>4</v>
      </c>
      <c r="E127" s="445" t="s">
        <v>947</v>
      </c>
      <c r="F127" s="156"/>
      <c r="G127" s="333"/>
      <c r="H127" s="370"/>
    </row>
    <row r="128" spans="1:8" s="346" customFormat="1" ht="30">
      <c r="A128" s="351">
        <f t="shared" ca="1" si="10"/>
        <v>10</v>
      </c>
      <c r="B128" s="351">
        <f t="shared" ca="1" si="10"/>
        <v>2</v>
      </c>
      <c r="C128" s="351">
        <f t="shared" ca="1" si="10"/>
        <v>7</v>
      </c>
      <c r="D128" s="352">
        <f t="shared" ca="1" si="8"/>
        <v>5</v>
      </c>
      <c r="E128" s="445" t="s">
        <v>948</v>
      </c>
      <c r="F128" s="156"/>
      <c r="G128" s="333"/>
      <c r="H128" s="370"/>
    </row>
    <row r="129" spans="1:8" s="346" customFormat="1" ht="30">
      <c r="A129" s="351">
        <f t="shared" ca="1" si="10"/>
        <v>10</v>
      </c>
      <c r="B129" s="351">
        <f t="shared" ca="1" si="10"/>
        <v>2</v>
      </c>
      <c r="C129" s="351">
        <f t="shared" ca="1" si="10"/>
        <v>7</v>
      </c>
      <c r="D129" s="352">
        <f t="shared" ca="1" si="8"/>
        <v>6</v>
      </c>
      <c r="E129" s="445" t="s">
        <v>949</v>
      </c>
      <c r="F129" s="156"/>
      <c r="G129" s="333"/>
      <c r="H129" s="370"/>
    </row>
    <row r="130" spans="1:8" s="346" customFormat="1" ht="30">
      <c r="A130" s="351">
        <f t="shared" ca="1" si="10"/>
        <v>10</v>
      </c>
      <c r="B130" s="351">
        <f t="shared" ca="1" si="10"/>
        <v>2</v>
      </c>
      <c r="C130" s="351">
        <f t="shared" ca="1" si="10"/>
        <v>7</v>
      </c>
      <c r="D130" s="352">
        <f t="shared" ca="1" si="8"/>
        <v>7</v>
      </c>
      <c r="E130" s="445" t="s">
        <v>950</v>
      </c>
      <c r="F130" s="156"/>
      <c r="G130" s="333"/>
      <c r="H130" s="370"/>
    </row>
    <row r="131" spans="1:8">
      <c r="A131" s="506">
        <f t="shared" ca="1" si="10"/>
        <v>10</v>
      </c>
      <c r="B131" s="506">
        <f t="shared" ca="1" si="10"/>
        <v>2</v>
      </c>
      <c r="C131" s="506">
        <v>8</v>
      </c>
      <c r="D131" s="507">
        <f t="shared" ca="1" si="8"/>
        <v>0</v>
      </c>
      <c r="E131" s="511" t="s">
        <v>951</v>
      </c>
      <c r="F131" s="508"/>
      <c r="G131" s="509"/>
      <c r="H131" s="510"/>
    </row>
    <row r="132" spans="1:8">
      <c r="A132" s="351">
        <f t="shared" ca="1" si="10"/>
        <v>10</v>
      </c>
      <c r="B132" s="351">
        <f t="shared" ca="1" si="10"/>
        <v>2</v>
      </c>
      <c r="C132" s="351">
        <f t="shared" ca="1" si="10"/>
        <v>8</v>
      </c>
      <c r="D132" s="352">
        <f t="shared" ca="1" si="8"/>
        <v>1</v>
      </c>
      <c r="E132" s="445" t="s">
        <v>952</v>
      </c>
      <c r="F132" s="156"/>
      <c r="G132" s="333"/>
      <c r="H132" s="370"/>
    </row>
    <row r="133" spans="1:8" ht="30">
      <c r="A133" s="351">
        <f t="shared" ca="1" si="10"/>
        <v>10</v>
      </c>
      <c r="B133" s="351">
        <f t="shared" ca="1" si="10"/>
        <v>2</v>
      </c>
      <c r="C133" s="351">
        <f t="shared" ca="1" si="10"/>
        <v>8</v>
      </c>
      <c r="D133" s="352">
        <f t="shared" ca="1" si="8"/>
        <v>2</v>
      </c>
      <c r="E133" s="445" t="s">
        <v>953</v>
      </c>
      <c r="F133" s="156"/>
      <c r="G133" s="333"/>
      <c r="H133" s="370"/>
    </row>
    <row r="134" spans="1:8" ht="30">
      <c r="A134" s="351">
        <f t="shared" ca="1" si="10"/>
        <v>10</v>
      </c>
      <c r="B134" s="351">
        <f t="shared" ca="1" si="10"/>
        <v>2</v>
      </c>
      <c r="C134" s="351">
        <f t="shared" ca="1" si="10"/>
        <v>8</v>
      </c>
      <c r="D134" s="352">
        <f t="shared" ca="1" si="8"/>
        <v>3</v>
      </c>
      <c r="E134" s="445" t="s">
        <v>954</v>
      </c>
      <c r="F134" s="156"/>
      <c r="G134" s="333"/>
      <c r="H134" s="370"/>
    </row>
    <row r="135" spans="1:8">
      <c r="A135" s="351">
        <f t="shared" ca="1" si="10"/>
        <v>10</v>
      </c>
      <c r="B135" s="351">
        <f t="shared" ca="1" si="10"/>
        <v>2</v>
      </c>
      <c r="C135" s="351">
        <f t="shared" ca="1" si="10"/>
        <v>8</v>
      </c>
      <c r="D135" s="352">
        <f t="shared" ca="1" si="8"/>
        <v>4</v>
      </c>
      <c r="E135" s="445" t="s">
        <v>955</v>
      </c>
      <c r="F135" s="156"/>
      <c r="G135" s="333"/>
      <c r="H135" s="370"/>
    </row>
    <row r="136" spans="1:8">
      <c r="A136" s="351">
        <f t="shared" ca="1" si="10"/>
        <v>10</v>
      </c>
      <c r="B136" s="351">
        <f t="shared" ca="1" si="10"/>
        <v>2</v>
      </c>
      <c r="C136" s="351">
        <f t="shared" ca="1" si="10"/>
        <v>8</v>
      </c>
      <c r="D136" s="352">
        <f t="shared" ca="1" si="8"/>
        <v>5</v>
      </c>
      <c r="E136" s="445" t="s">
        <v>956</v>
      </c>
      <c r="F136" s="156"/>
      <c r="G136" s="333"/>
      <c r="H136" s="370"/>
    </row>
    <row r="137" spans="1:8" s="346" customFormat="1" ht="30">
      <c r="A137" s="351">
        <f t="shared" ca="1" si="10"/>
        <v>10</v>
      </c>
      <c r="B137" s="351">
        <f t="shared" ca="1" si="10"/>
        <v>2</v>
      </c>
      <c r="C137" s="351">
        <f t="shared" ca="1" si="10"/>
        <v>8</v>
      </c>
      <c r="D137" s="352">
        <f t="shared" ca="1" si="8"/>
        <v>6</v>
      </c>
      <c r="E137" s="445" t="s">
        <v>957</v>
      </c>
      <c r="F137" s="156"/>
      <c r="G137" s="333"/>
      <c r="H137" s="370"/>
    </row>
    <row r="138" spans="1:8" s="346" customFormat="1">
      <c r="A138" s="506">
        <f t="shared" ref="A138:C177" ca="1" si="11">INDIRECT("Z(-1)",FALSE)</f>
        <v>10</v>
      </c>
      <c r="B138" s="506">
        <f t="shared" ca="1" si="11"/>
        <v>2</v>
      </c>
      <c r="C138" s="506">
        <v>9</v>
      </c>
      <c r="D138" s="507">
        <f t="shared" ca="1" si="8"/>
        <v>0</v>
      </c>
      <c r="E138" s="511" t="s">
        <v>958</v>
      </c>
      <c r="F138" s="508"/>
      <c r="G138" s="509"/>
      <c r="H138" s="510"/>
    </row>
    <row r="139" spans="1:8" s="346" customFormat="1" ht="30">
      <c r="A139" s="351">
        <f t="shared" ca="1" si="11"/>
        <v>10</v>
      </c>
      <c r="B139" s="351">
        <f t="shared" ca="1" si="11"/>
        <v>2</v>
      </c>
      <c r="C139" s="351">
        <f t="shared" ca="1" si="11"/>
        <v>9</v>
      </c>
      <c r="D139" s="352">
        <f t="shared" ca="1" si="8"/>
        <v>1</v>
      </c>
      <c r="E139" s="445" t="s">
        <v>959</v>
      </c>
      <c r="F139" s="156"/>
      <c r="G139" s="333"/>
      <c r="H139" s="370"/>
    </row>
    <row r="140" spans="1:8" ht="30">
      <c r="A140" s="351">
        <f t="shared" ca="1" si="11"/>
        <v>10</v>
      </c>
      <c r="B140" s="351">
        <f t="shared" ca="1" si="11"/>
        <v>2</v>
      </c>
      <c r="C140" s="351">
        <f t="shared" ca="1" si="11"/>
        <v>9</v>
      </c>
      <c r="D140" s="352">
        <f t="shared" ca="1" si="8"/>
        <v>2</v>
      </c>
      <c r="E140" s="445" t="s">
        <v>960</v>
      </c>
      <c r="F140" s="156"/>
      <c r="G140" s="333"/>
      <c r="H140" s="370"/>
    </row>
    <row r="141" spans="1:8" s="346" customFormat="1" ht="30">
      <c r="A141" s="351">
        <f t="shared" ca="1" si="11"/>
        <v>10</v>
      </c>
      <c r="B141" s="351">
        <f t="shared" ca="1" si="11"/>
        <v>2</v>
      </c>
      <c r="C141" s="351">
        <f t="shared" ca="1" si="11"/>
        <v>9</v>
      </c>
      <c r="D141" s="352">
        <f t="shared" ca="1" si="8"/>
        <v>3</v>
      </c>
      <c r="E141" s="445" t="s">
        <v>961</v>
      </c>
      <c r="F141" s="156"/>
      <c r="G141" s="333"/>
      <c r="H141" s="370"/>
    </row>
    <row r="142" spans="1:8" s="346" customFormat="1" ht="30">
      <c r="A142" s="351">
        <f t="shared" ca="1" si="11"/>
        <v>10</v>
      </c>
      <c r="B142" s="351">
        <f t="shared" ca="1" si="11"/>
        <v>2</v>
      </c>
      <c r="C142" s="351">
        <f t="shared" ca="1" si="11"/>
        <v>9</v>
      </c>
      <c r="D142" s="352">
        <f t="shared" ca="1" si="8"/>
        <v>4</v>
      </c>
      <c r="E142" s="445" t="s">
        <v>962</v>
      </c>
      <c r="F142" s="156"/>
      <c r="G142" s="333"/>
      <c r="H142" s="370"/>
    </row>
    <row r="143" spans="1:8" s="346" customFormat="1" ht="30">
      <c r="A143" s="351">
        <f t="shared" ca="1" si="11"/>
        <v>10</v>
      </c>
      <c r="B143" s="351">
        <f t="shared" ca="1" si="11"/>
        <v>2</v>
      </c>
      <c r="C143" s="351">
        <f t="shared" ca="1" si="11"/>
        <v>9</v>
      </c>
      <c r="D143" s="352">
        <f t="shared" ca="1" si="8"/>
        <v>5</v>
      </c>
      <c r="E143" s="445" t="s">
        <v>963</v>
      </c>
      <c r="F143" s="156"/>
      <c r="G143" s="333"/>
      <c r="H143" s="370"/>
    </row>
    <row r="144" spans="1:8" hidden="1">
      <c r="A144" s="353">
        <f t="shared" ca="1" si="11"/>
        <v>10</v>
      </c>
      <c r="B144" s="353">
        <f t="shared" ca="1" si="11"/>
        <v>2</v>
      </c>
      <c r="C144" s="353">
        <f t="shared" ca="1" si="11"/>
        <v>9</v>
      </c>
      <c r="D144" s="354">
        <f t="shared" ca="1" si="8"/>
        <v>6</v>
      </c>
      <c r="E144" s="445"/>
      <c r="F144" s="157"/>
      <c r="G144" s="333"/>
      <c r="H144" s="370"/>
    </row>
    <row r="145" spans="1:8" hidden="1">
      <c r="A145" s="353">
        <f t="shared" ca="1" si="11"/>
        <v>10</v>
      </c>
      <c r="B145" s="353">
        <f t="shared" ca="1" si="11"/>
        <v>2</v>
      </c>
      <c r="C145" s="353">
        <f t="shared" ca="1" si="11"/>
        <v>9</v>
      </c>
      <c r="D145" s="354">
        <f t="shared" ca="1" si="8"/>
        <v>7</v>
      </c>
      <c r="E145" s="445"/>
      <c r="F145" s="157"/>
      <c r="G145" s="333"/>
      <c r="H145" s="370"/>
    </row>
    <row r="146" spans="1:8" hidden="1">
      <c r="A146" s="353">
        <f t="shared" ca="1" si="11"/>
        <v>10</v>
      </c>
      <c r="B146" s="353">
        <f t="shared" ca="1" si="11"/>
        <v>2</v>
      </c>
      <c r="C146" s="353">
        <f t="shared" ca="1" si="11"/>
        <v>9</v>
      </c>
      <c r="D146" s="354">
        <f t="shared" ca="1" si="8"/>
        <v>8</v>
      </c>
      <c r="E146" s="445"/>
      <c r="F146" s="157"/>
      <c r="G146" s="333"/>
      <c r="H146" s="370"/>
    </row>
    <row r="147" spans="1:8" hidden="1">
      <c r="A147" s="353">
        <f t="shared" ca="1" si="11"/>
        <v>10</v>
      </c>
      <c r="B147" s="353">
        <f t="shared" ca="1" si="11"/>
        <v>2</v>
      </c>
      <c r="C147" s="353">
        <f t="shared" ca="1" si="11"/>
        <v>9</v>
      </c>
      <c r="D147" s="354">
        <f t="shared" ca="1" si="8"/>
        <v>9</v>
      </c>
      <c r="E147" s="445"/>
      <c r="F147" s="157"/>
      <c r="G147" s="333"/>
      <c r="H147" s="370"/>
    </row>
    <row r="148" spans="1:8" hidden="1">
      <c r="A148" s="353">
        <f t="shared" ca="1" si="11"/>
        <v>10</v>
      </c>
      <c r="B148" s="353">
        <f t="shared" ca="1" si="11"/>
        <v>2</v>
      </c>
      <c r="C148" s="353">
        <f t="shared" ca="1" si="11"/>
        <v>9</v>
      </c>
      <c r="D148" s="354">
        <f t="shared" ca="1" si="8"/>
        <v>10</v>
      </c>
      <c r="E148" s="445"/>
      <c r="F148" s="157"/>
      <c r="G148" s="333"/>
      <c r="H148" s="370"/>
    </row>
    <row r="149" spans="1:8" hidden="1">
      <c r="A149" s="351">
        <f t="shared" ca="1" si="11"/>
        <v>10</v>
      </c>
      <c r="B149" s="351">
        <f t="shared" ca="1" si="11"/>
        <v>2</v>
      </c>
      <c r="C149" s="353">
        <f t="shared" ca="1" si="11"/>
        <v>9</v>
      </c>
      <c r="D149" s="352">
        <f t="shared" ca="1" si="8"/>
        <v>11</v>
      </c>
      <c r="E149" s="445"/>
      <c r="F149" s="157"/>
      <c r="G149" s="333"/>
      <c r="H149" s="370"/>
    </row>
    <row r="150" spans="1:8" hidden="1">
      <c r="A150" s="353">
        <f t="shared" ca="1" si="11"/>
        <v>10</v>
      </c>
      <c r="B150" s="353">
        <f t="shared" ca="1" si="11"/>
        <v>2</v>
      </c>
      <c r="C150" s="353">
        <f t="shared" ca="1" si="11"/>
        <v>9</v>
      </c>
      <c r="D150" s="354">
        <f t="shared" ca="1" si="8"/>
        <v>12</v>
      </c>
      <c r="E150" s="445"/>
      <c r="F150" s="347"/>
      <c r="G150" s="348"/>
      <c r="H150" s="371"/>
    </row>
    <row r="151" spans="1:8" hidden="1">
      <c r="A151" s="353">
        <f t="shared" ca="1" si="11"/>
        <v>10</v>
      </c>
      <c r="B151" s="353">
        <f t="shared" ca="1" si="11"/>
        <v>2</v>
      </c>
      <c r="C151" s="353">
        <f t="shared" ca="1" si="11"/>
        <v>9</v>
      </c>
      <c r="D151" s="354">
        <f t="shared" ca="1" si="8"/>
        <v>13</v>
      </c>
      <c r="E151" s="445"/>
      <c r="F151" s="347"/>
      <c r="G151" s="348"/>
      <c r="H151" s="371"/>
    </row>
    <row r="152" spans="1:8" hidden="1">
      <c r="A152" s="353">
        <f t="shared" ca="1" si="11"/>
        <v>10</v>
      </c>
      <c r="B152" s="353">
        <f t="shared" ca="1" si="11"/>
        <v>2</v>
      </c>
      <c r="C152" s="353">
        <f t="shared" ca="1" si="11"/>
        <v>9</v>
      </c>
      <c r="D152" s="354">
        <f t="shared" ca="1" si="8"/>
        <v>14</v>
      </c>
      <c r="E152" s="445"/>
      <c r="F152" s="347"/>
      <c r="G152" s="348"/>
      <c r="H152" s="371"/>
    </row>
    <row r="153" spans="1:8" hidden="1">
      <c r="A153" s="353">
        <f t="shared" ca="1" si="11"/>
        <v>10</v>
      </c>
      <c r="B153" s="353">
        <f t="shared" ca="1" si="11"/>
        <v>2</v>
      </c>
      <c r="C153" s="353">
        <f t="shared" ca="1" si="11"/>
        <v>9</v>
      </c>
      <c r="D153" s="354">
        <f t="shared" ca="1" si="8"/>
        <v>15</v>
      </c>
      <c r="E153" s="445"/>
      <c r="F153" s="347"/>
      <c r="G153" s="348"/>
      <c r="H153" s="371"/>
    </row>
    <row r="154" spans="1:8" hidden="1">
      <c r="A154" s="353">
        <f t="shared" ca="1" si="11"/>
        <v>10</v>
      </c>
      <c r="B154" s="353">
        <f t="shared" ca="1" si="11"/>
        <v>2</v>
      </c>
      <c r="C154" s="353">
        <f t="shared" ca="1" si="11"/>
        <v>9</v>
      </c>
      <c r="D154" s="354">
        <f t="shared" ca="1" si="8"/>
        <v>16</v>
      </c>
      <c r="E154" s="445"/>
      <c r="F154" s="347"/>
      <c r="G154" s="348"/>
      <c r="H154" s="371"/>
    </row>
    <row r="155" spans="1:8" hidden="1">
      <c r="A155" s="353">
        <f t="shared" ca="1" si="11"/>
        <v>10</v>
      </c>
      <c r="B155" s="353">
        <f t="shared" ca="1" si="11"/>
        <v>2</v>
      </c>
      <c r="C155" s="353">
        <f t="shared" ca="1" si="11"/>
        <v>9</v>
      </c>
      <c r="D155" s="354">
        <f t="shared" ca="1" si="8"/>
        <v>17</v>
      </c>
      <c r="E155" s="445"/>
      <c r="F155" s="347"/>
      <c r="G155" s="348"/>
      <c r="H155" s="371"/>
    </row>
    <row r="156" spans="1:8" s="346" customFormat="1" hidden="1">
      <c r="A156" s="353">
        <f t="shared" ca="1" si="11"/>
        <v>10</v>
      </c>
      <c r="B156" s="353">
        <f t="shared" ca="1" si="11"/>
        <v>2</v>
      </c>
      <c r="C156" s="353">
        <f t="shared" ca="1" si="11"/>
        <v>9</v>
      </c>
      <c r="D156" s="354">
        <f t="shared" ca="1" si="8"/>
        <v>18</v>
      </c>
      <c r="E156" s="446"/>
      <c r="F156" s="347"/>
      <c r="G156" s="348"/>
      <c r="H156" s="371"/>
    </row>
    <row r="157" spans="1:8" s="346" customFormat="1" hidden="1">
      <c r="A157" s="353">
        <f t="shared" ca="1" si="11"/>
        <v>10</v>
      </c>
      <c r="B157" s="353">
        <f t="shared" ca="1" si="11"/>
        <v>2</v>
      </c>
      <c r="C157" s="353">
        <f t="shared" ca="1" si="11"/>
        <v>9</v>
      </c>
      <c r="D157" s="354">
        <f t="shared" ca="1" si="8"/>
        <v>19</v>
      </c>
      <c r="E157" s="446"/>
      <c r="F157" s="347"/>
      <c r="G157" s="348"/>
      <c r="H157" s="371"/>
    </row>
    <row r="158" spans="1:8" s="346" customFormat="1" hidden="1">
      <c r="A158" s="353">
        <f t="shared" ca="1" si="11"/>
        <v>10</v>
      </c>
      <c r="B158" s="353">
        <f t="shared" ca="1" si="11"/>
        <v>2</v>
      </c>
      <c r="C158" s="353">
        <f t="shared" ca="1" si="11"/>
        <v>9</v>
      </c>
      <c r="D158" s="354">
        <f t="shared" ca="1" si="8"/>
        <v>20</v>
      </c>
      <c r="E158" s="446"/>
      <c r="F158" s="347"/>
      <c r="G158" s="348"/>
      <c r="H158" s="371"/>
    </row>
    <row r="159" spans="1:8" hidden="1">
      <c r="A159" s="353">
        <f t="shared" ca="1" si="11"/>
        <v>10</v>
      </c>
      <c r="B159" s="353">
        <f t="shared" ca="1" si="11"/>
        <v>2</v>
      </c>
      <c r="C159" s="353">
        <f t="shared" ca="1" si="11"/>
        <v>9</v>
      </c>
      <c r="D159" s="354">
        <f t="shared" ca="1" si="8"/>
        <v>21</v>
      </c>
      <c r="E159" s="445"/>
      <c r="F159" s="347"/>
      <c r="G159" s="348"/>
      <c r="H159" s="371"/>
    </row>
    <row r="160" spans="1:8" hidden="1">
      <c r="A160" s="353">
        <f t="shared" ca="1" si="11"/>
        <v>10</v>
      </c>
      <c r="B160" s="353">
        <f t="shared" ca="1" si="11"/>
        <v>2</v>
      </c>
      <c r="C160" s="353">
        <f t="shared" ca="1" si="11"/>
        <v>9</v>
      </c>
      <c r="D160" s="354">
        <f t="shared" ca="1" si="8"/>
        <v>22</v>
      </c>
      <c r="E160" s="445"/>
      <c r="F160" s="347"/>
      <c r="G160" s="348"/>
      <c r="H160" s="371"/>
    </row>
    <row r="161" spans="1:8" hidden="1">
      <c r="A161" s="353">
        <f t="shared" ca="1" si="11"/>
        <v>10</v>
      </c>
      <c r="B161" s="353">
        <f t="shared" ca="1" si="11"/>
        <v>2</v>
      </c>
      <c r="C161" s="353">
        <f t="shared" ca="1" si="11"/>
        <v>9</v>
      </c>
      <c r="D161" s="354">
        <f t="shared" ca="1" si="8"/>
        <v>23</v>
      </c>
      <c r="E161" s="445"/>
      <c r="F161" s="347"/>
      <c r="G161" s="348"/>
      <c r="H161" s="371"/>
    </row>
    <row r="162" spans="1:8" hidden="1">
      <c r="A162" s="353">
        <f t="shared" ca="1" si="11"/>
        <v>10</v>
      </c>
      <c r="B162" s="353">
        <f t="shared" ca="1" si="11"/>
        <v>2</v>
      </c>
      <c r="C162" s="353">
        <f t="shared" ca="1" si="11"/>
        <v>9</v>
      </c>
      <c r="D162" s="354">
        <f t="shared" ca="1" si="8"/>
        <v>24</v>
      </c>
      <c r="E162" s="445"/>
      <c r="F162" s="347"/>
      <c r="G162" s="348"/>
      <c r="H162" s="371"/>
    </row>
    <row r="163" spans="1:8" hidden="1">
      <c r="A163" s="353">
        <f t="shared" ca="1" si="11"/>
        <v>10</v>
      </c>
      <c r="B163" s="353">
        <f t="shared" ca="1" si="11"/>
        <v>2</v>
      </c>
      <c r="C163" s="353">
        <f t="shared" ca="1" si="11"/>
        <v>9</v>
      </c>
      <c r="D163" s="354">
        <f t="shared" ca="1" si="8"/>
        <v>25</v>
      </c>
      <c r="E163" s="445"/>
      <c r="F163" s="347"/>
      <c r="G163" s="348"/>
      <c r="H163" s="371"/>
    </row>
    <row r="164" spans="1:8" hidden="1">
      <c r="A164" s="353">
        <f t="shared" ca="1" si="11"/>
        <v>10</v>
      </c>
      <c r="B164" s="353">
        <f t="shared" ca="1" si="11"/>
        <v>2</v>
      </c>
      <c r="C164" s="353">
        <f t="shared" ca="1" si="11"/>
        <v>9</v>
      </c>
      <c r="D164" s="354">
        <f t="shared" ca="1" si="8"/>
        <v>26</v>
      </c>
      <c r="E164" s="445"/>
      <c r="F164" s="347"/>
      <c r="G164" s="348"/>
      <c r="H164" s="371"/>
    </row>
    <row r="165" spans="1:8" hidden="1">
      <c r="A165" s="353">
        <f t="shared" ca="1" si="11"/>
        <v>10</v>
      </c>
      <c r="B165" s="353">
        <f t="shared" ca="1" si="11"/>
        <v>2</v>
      </c>
      <c r="C165" s="353">
        <f t="shared" ca="1" si="11"/>
        <v>9</v>
      </c>
      <c r="D165" s="354">
        <f t="shared" ca="1" si="8"/>
        <v>27</v>
      </c>
      <c r="E165" s="445"/>
      <c r="F165" s="347"/>
      <c r="G165" s="348"/>
      <c r="H165" s="371"/>
    </row>
    <row r="166" spans="1:8" s="346" customFormat="1" hidden="1">
      <c r="A166" s="353">
        <f t="shared" ca="1" si="11"/>
        <v>10</v>
      </c>
      <c r="B166" s="353">
        <f t="shared" ca="1" si="11"/>
        <v>2</v>
      </c>
      <c r="C166" s="353">
        <f t="shared" ca="1" si="11"/>
        <v>9</v>
      </c>
      <c r="D166" s="354">
        <f t="shared" ca="1" si="8"/>
        <v>28</v>
      </c>
      <c r="E166" s="446"/>
      <c r="F166" s="347"/>
      <c r="G166" s="348"/>
      <c r="H166" s="371"/>
    </row>
    <row r="167" spans="1:8" s="346" customFormat="1" hidden="1">
      <c r="A167" s="353">
        <f t="shared" ca="1" si="11"/>
        <v>10</v>
      </c>
      <c r="B167" s="353">
        <f t="shared" ca="1" si="11"/>
        <v>2</v>
      </c>
      <c r="C167" s="353">
        <f t="shared" ca="1" si="11"/>
        <v>9</v>
      </c>
      <c r="D167" s="354">
        <f t="shared" ca="1" si="8"/>
        <v>29</v>
      </c>
      <c r="E167" s="446"/>
      <c r="F167" s="347"/>
      <c r="G167" s="348"/>
      <c r="H167" s="371"/>
    </row>
    <row r="168" spans="1:8" s="346" customFormat="1" hidden="1">
      <c r="A168" s="353">
        <f t="shared" ca="1" si="11"/>
        <v>10</v>
      </c>
      <c r="B168" s="353">
        <f t="shared" ca="1" si="11"/>
        <v>2</v>
      </c>
      <c r="C168" s="353">
        <f t="shared" ca="1" si="11"/>
        <v>9</v>
      </c>
      <c r="D168" s="354">
        <f t="shared" ca="1" si="8"/>
        <v>30</v>
      </c>
      <c r="E168" s="446"/>
      <c r="F168" s="347"/>
      <c r="G168" s="348"/>
      <c r="H168" s="371"/>
    </row>
    <row r="169" spans="1:8" hidden="1">
      <c r="A169" s="353">
        <f t="shared" ca="1" si="11"/>
        <v>10</v>
      </c>
      <c r="B169" s="353">
        <f t="shared" ca="1" si="11"/>
        <v>2</v>
      </c>
      <c r="C169" s="353">
        <f t="shared" ca="1" si="11"/>
        <v>9</v>
      </c>
      <c r="D169" s="354">
        <f t="shared" ca="1" si="8"/>
        <v>31</v>
      </c>
      <c r="E169" s="445"/>
      <c r="F169" s="347"/>
      <c r="G169" s="348"/>
      <c r="H169" s="371"/>
    </row>
    <row r="170" spans="1:8" hidden="1">
      <c r="A170" s="353">
        <f t="shared" ca="1" si="11"/>
        <v>10</v>
      </c>
      <c r="B170" s="353">
        <f t="shared" ca="1" si="11"/>
        <v>2</v>
      </c>
      <c r="C170" s="353">
        <f t="shared" ca="1" si="11"/>
        <v>9</v>
      </c>
      <c r="D170" s="354">
        <f t="shared" ca="1" si="8"/>
        <v>32</v>
      </c>
      <c r="E170" s="445"/>
      <c r="F170" s="347"/>
      <c r="G170" s="348"/>
      <c r="H170" s="371"/>
    </row>
    <row r="171" spans="1:8" hidden="1">
      <c r="A171" s="353">
        <f t="shared" ca="1" si="11"/>
        <v>10</v>
      </c>
      <c r="B171" s="353">
        <f t="shared" ca="1" si="11"/>
        <v>2</v>
      </c>
      <c r="C171" s="353">
        <f t="shared" ca="1" si="11"/>
        <v>9</v>
      </c>
      <c r="D171" s="354">
        <f t="shared" ca="1" si="8"/>
        <v>33</v>
      </c>
      <c r="E171" s="445"/>
      <c r="F171" s="347"/>
      <c r="G171" s="348"/>
      <c r="H171" s="371"/>
    </row>
    <row r="172" spans="1:8" hidden="1">
      <c r="A172" s="353">
        <f t="shared" ca="1" si="11"/>
        <v>10</v>
      </c>
      <c r="B172" s="353">
        <f t="shared" ca="1" si="11"/>
        <v>2</v>
      </c>
      <c r="C172" s="353">
        <f t="shared" ca="1" si="11"/>
        <v>9</v>
      </c>
      <c r="D172" s="354">
        <f t="shared" ca="1" si="8"/>
        <v>34</v>
      </c>
      <c r="E172" s="445"/>
      <c r="F172" s="347"/>
      <c r="G172" s="348"/>
      <c r="H172" s="371"/>
    </row>
    <row r="173" spans="1:8" hidden="1">
      <c r="A173" s="353">
        <f t="shared" ca="1" si="11"/>
        <v>10</v>
      </c>
      <c r="B173" s="353">
        <f t="shared" ca="1" si="11"/>
        <v>2</v>
      </c>
      <c r="C173" s="353">
        <f t="shared" ca="1" si="11"/>
        <v>9</v>
      </c>
      <c r="D173" s="354">
        <f t="shared" ca="1" si="8"/>
        <v>35</v>
      </c>
      <c r="E173" s="445"/>
      <c r="F173" s="347"/>
      <c r="G173" s="348"/>
      <c r="H173" s="371"/>
    </row>
    <row r="174" spans="1:8" hidden="1">
      <c r="A174" s="353">
        <f t="shared" ca="1" si="11"/>
        <v>10</v>
      </c>
      <c r="B174" s="353">
        <f t="shared" ca="1" si="11"/>
        <v>2</v>
      </c>
      <c r="C174" s="353">
        <f t="shared" ca="1" si="11"/>
        <v>9</v>
      </c>
      <c r="D174" s="354">
        <f t="shared" ca="1" si="8"/>
        <v>36</v>
      </c>
      <c r="E174" s="445"/>
      <c r="F174" s="347"/>
      <c r="G174" s="348"/>
      <c r="H174" s="371"/>
    </row>
    <row r="175" spans="1:8" hidden="1">
      <c r="A175" s="353">
        <f t="shared" ca="1" si="11"/>
        <v>10</v>
      </c>
      <c r="B175" s="353">
        <f t="shared" ca="1" si="11"/>
        <v>2</v>
      </c>
      <c r="C175" s="353">
        <f t="shared" ca="1" si="11"/>
        <v>9</v>
      </c>
      <c r="D175" s="354">
        <f t="shared" ca="1" si="8"/>
        <v>37</v>
      </c>
      <c r="E175" s="445"/>
      <c r="F175" s="347"/>
      <c r="G175" s="348"/>
      <c r="H175" s="371"/>
    </row>
    <row r="176" spans="1:8" s="346" customFormat="1" hidden="1">
      <c r="A176" s="353">
        <f t="shared" ca="1" si="11"/>
        <v>10</v>
      </c>
      <c r="B176" s="353">
        <f t="shared" ca="1" si="11"/>
        <v>2</v>
      </c>
      <c r="C176" s="353">
        <f t="shared" ca="1" si="11"/>
        <v>9</v>
      </c>
      <c r="D176" s="354">
        <f t="shared" ca="1" si="8"/>
        <v>38</v>
      </c>
      <c r="E176" s="446"/>
      <c r="F176" s="347"/>
      <c r="G176" s="348"/>
      <c r="H176" s="371"/>
    </row>
    <row r="177" spans="1:8" s="346" customFormat="1" hidden="1">
      <c r="A177" s="353">
        <f t="shared" ca="1" si="11"/>
        <v>10</v>
      </c>
      <c r="B177" s="353">
        <f t="shared" ca="1" si="11"/>
        <v>2</v>
      </c>
      <c r="C177" s="353">
        <f t="shared" ca="1" si="11"/>
        <v>9</v>
      </c>
      <c r="D177" s="354">
        <f t="shared" ca="1" si="8"/>
        <v>39</v>
      </c>
      <c r="E177" s="446"/>
      <c r="F177" s="347"/>
      <c r="G177" s="348"/>
      <c r="H177" s="371"/>
    </row>
    <row r="178" spans="1:8" s="346" customFormat="1" hidden="1">
      <c r="A178" s="353">
        <f t="shared" ref="A178:C193" ca="1" si="12">INDIRECT("Z(-1)",FALSE)</f>
        <v>10</v>
      </c>
      <c r="B178" s="353">
        <f t="shared" ca="1" si="12"/>
        <v>2</v>
      </c>
      <c r="C178" s="353">
        <f t="shared" ca="1" si="12"/>
        <v>9</v>
      </c>
      <c r="D178" s="354">
        <f t="shared" ca="1" si="8"/>
        <v>40</v>
      </c>
      <c r="E178" s="446"/>
      <c r="F178" s="347"/>
      <c r="G178" s="348"/>
      <c r="H178" s="371"/>
    </row>
    <row r="179" spans="1:8" hidden="1">
      <c r="A179" s="353">
        <f t="shared" ca="1" si="12"/>
        <v>10</v>
      </c>
      <c r="B179" s="353">
        <f t="shared" ca="1" si="12"/>
        <v>2</v>
      </c>
      <c r="C179" s="353">
        <f t="shared" ca="1" si="12"/>
        <v>9</v>
      </c>
      <c r="D179" s="354">
        <f t="shared" ca="1" si="8"/>
        <v>41</v>
      </c>
      <c r="E179" s="445"/>
      <c r="F179" s="347"/>
      <c r="G179" s="348"/>
      <c r="H179" s="371"/>
    </row>
    <row r="180" spans="1:8" hidden="1">
      <c r="A180" s="353">
        <f t="shared" ca="1" si="12"/>
        <v>10</v>
      </c>
      <c r="B180" s="353">
        <f t="shared" ca="1" si="12"/>
        <v>2</v>
      </c>
      <c r="C180" s="353">
        <f t="shared" ca="1" si="12"/>
        <v>9</v>
      </c>
      <c r="D180" s="354">
        <f t="shared" ca="1" si="8"/>
        <v>42</v>
      </c>
      <c r="E180" s="445"/>
      <c r="F180" s="347"/>
      <c r="G180" s="348"/>
      <c r="H180" s="371"/>
    </row>
    <row r="181" spans="1:8" hidden="1">
      <c r="A181" s="353">
        <f t="shared" ca="1" si="12"/>
        <v>10</v>
      </c>
      <c r="B181" s="353">
        <f t="shared" ca="1" si="12"/>
        <v>2</v>
      </c>
      <c r="C181" s="353">
        <f t="shared" ca="1" si="12"/>
        <v>9</v>
      </c>
      <c r="D181" s="354">
        <f t="shared" ca="1" si="8"/>
        <v>43</v>
      </c>
      <c r="E181" s="445"/>
      <c r="F181" s="347"/>
      <c r="G181" s="348"/>
      <c r="H181" s="371"/>
    </row>
    <row r="182" spans="1:8" hidden="1">
      <c r="A182" s="353">
        <f t="shared" ca="1" si="12"/>
        <v>10</v>
      </c>
      <c r="B182" s="353">
        <f t="shared" ca="1" si="12"/>
        <v>2</v>
      </c>
      <c r="C182" s="353">
        <f t="shared" ca="1" si="12"/>
        <v>9</v>
      </c>
      <c r="D182" s="354">
        <f t="shared" ca="1" si="8"/>
        <v>44</v>
      </c>
      <c r="E182" s="445"/>
      <c r="F182" s="347"/>
      <c r="G182" s="348"/>
      <c r="H182" s="371"/>
    </row>
    <row r="183" spans="1:8" hidden="1">
      <c r="A183" s="353">
        <f t="shared" ca="1" si="12"/>
        <v>10</v>
      </c>
      <c r="B183" s="353">
        <f t="shared" ca="1" si="12"/>
        <v>2</v>
      </c>
      <c r="C183" s="353">
        <f t="shared" ca="1" si="12"/>
        <v>9</v>
      </c>
      <c r="D183" s="354">
        <f t="shared" ca="1" si="8"/>
        <v>45</v>
      </c>
      <c r="E183" s="445"/>
      <c r="F183" s="347"/>
      <c r="G183" s="348"/>
      <c r="H183" s="371"/>
    </row>
    <row r="184" spans="1:8" hidden="1">
      <c r="A184" s="353">
        <f t="shared" ca="1" si="12"/>
        <v>10</v>
      </c>
      <c r="B184" s="353">
        <f t="shared" ca="1" si="12"/>
        <v>2</v>
      </c>
      <c r="C184" s="353">
        <f t="shared" ca="1" si="12"/>
        <v>9</v>
      </c>
      <c r="D184" s="354">
        <f t="shared" ca="1" si="8"/>
        <v>46</v>
      </c>
      <c r="E184" s="445"/>
      <c r="F184" s="347"/>
      <c r="G184" s="348"/>
      <c r="H184" s="371"/>
    </row>
    <row r="185" spans="1:8" hidden="1">
      <c r="A185" s="353">
        <f t="shared" ca="1" si="12"/>
        <v>10</v>
      </c>
      <c r="B185" s="353">
        <f t="shared" ca="1" si="12"/>
        <v>2</v>
      </c>
      <c r="C185" s="353">
        <f t="shared" ca="1" si="12"/>
        <v>9</v>
      </c>
      <c r="D185" s="354">
        <f t="shared" ca="1" si="8"/>
        <v>47</v>
      </c>
      <c r="E185" s="445"/>
      <c r="F185" s="347"/>
      <c r="G185" s="348"/>
      <c r="H185" s="371"/>
    </row>
    <row r="186" spans="1:8" s="346" customFormat="1" hidden="1">
      <c r="A186" s="353">
        <f t="shared" ca="1" si="12"/>
        <v>10</v>
      </c>
      <c r="B186" s="353">
        <f t="shared" ca="1" si="12"/>
        <v>2</v>
      </c>
      <c r="C186" s="353">
        <f t="shared" ca="1" si="12"/>
        <v>9</v>
      </c>
      <c r="D186" s="354">
        <f t="shared" ca="1" si="8"/>
        <v>48</v>
      </c>
      <c r="E186" s="446"/>
      <c r="F186" s="347"/>
      <c r="G186" s="348"/>
      <c r="H186" s="371"/>
    </row>
    <row r="187" spans="1:8" s="346" customFormat="1" hidden="1">
      <c r="A187" s="353">
        <f t="shared" ca="1" si="12"/>
        <v>10</v>
      </c>
      <c r="B187" s="353">
        <f t="shared" ca="1" si="12"/>
        <v>2</v>
      </c>
      <c r="C187" s="353">
        <f t="shared" ca="1" si="12"/>
        <v>9</v>
      </c>
      <c r="D187" s="354">
        <f t="shared" ca="1" si="8"/>
        <v>49</v>
      </c>
      <c r="E187" s="446"/>
      <c r="F187" s="347"/>
      <c r="G187" s="348"/>
      <c r="H187" s="371"/>
    </row>
    <row r="188" spans="1:8" s="346" customFormat="1" hidden="1">
      <c r="A188" s="353">
        <f t="shared" ca="1" si="12"/>
        <v>10</v>
      </c>
      <c r="B188" s="353">
        <f t="shared" ca="1" si="12"/>
        <v>2</v>
      </c>
      <c r="C188" s="353">
        <f t="shared" ca="1" si="12"/>
        <v>9</v>
      </c>
      <c r="D188" s="354">
        <f t="shared" ca="1" si="8"/>
        <v>50</v>
      </c>
      <c r="E188" s="446"/>
      <c r="F188" s="347"/>
      <c r="G188" s="348"/>
      <c r="H188" s="371"/>
    </row>
    <row r="189" spans="1:8" hidden="1">
      <c r="A189" s="353">
        <f t="shared" ca="1" si="12"/>
        <v>10</v>
      </c>
      <c r="B189" s="353">
        <f t="shared" ca="1" si="12"/>
        <v>2</v>
      </c>
      <c r="C189" s="353">
        <f t="shared" ca="1" si="12"/>
        <v>9</v>
      </c>
      <c r="D189" s="354">
        <f t="shared" ca="1" si="8"/>
        <v>51</v>
      </c>
      <c r="E189" s="445"/>
      <c r="F189" s="347"/>
      <c r="G189" s="348"/>
      <c r="H189" s="371"/>
    </row>
    <row r="190" spans="1:8" s="346" customFormat="1" hidden="1">
      <c r="A190" s="353">
        <f t="shared" ca="1" si="12"/>
        <v>10</v>
      </c>
      <c r="B190" s="353">
        <f t="shared" ca="1" si="12"/>
        <v>2</v>
      </c>
      <c r="C190" s="353">
        <f t="shared" ca="1" si="12"/>
        <v>9</v>
      </c>
      <c r="D190" s="354">
        <f t="shared" ca="1" si="8"/>
        <v>52</v>
      </c>
      <c r="E190" s="446"/>
      <c r="F190" s="347"/>
      <c r="G190" s="348"/>
      <c r="H190" s="371"/>
    </row>
    <row r="191" spans="1:8" s="346" customFormat="1" hidden="1">
      <c r="A191" s="353">
        <f t="shared" ca="1" si="12"/>
        <v>10</v>
      </c>
      <c r="B191" s="353">
        <f t="shared" ca="1" si="12"/>
        <v>2</v>
      </c>
      <c r="C191" s="353">
        <f t="shared" ca="1" si="12"/>
        <v>9</v>
      </c>
      <c r="D191" s="354">
        <f t="shared" ca="1" si="8"/>
        <v>53</v>
      </c>
      <c r="E191" s="446"/>
      <c r="F191" s="347"/>
      <c r="G191" s="348"/>
      <c r="H191" s="371"/>
    </row>
    <row r="192" spans="1:8" s="346" customFormat="1" hidden="1">
      <c r="A192" s="353">
        <f t="shared" ca="1" si="12"/>
        <v>10</v>
      </c>
      <c r="B192" s="353">
        <f t="shared" ca="1" si="12"/>
        <v>2</v>
      </c>
      <c r="C192" s="353">
        <f t="shared" ca="1" si="12"/>
        <v>9</v>
      </c>
      <c r="D192" s="354">
        <f t="shared" ca="1" si="8"/>
        <v>54</v>
      </c>
      <c r="E192" s="446"/>
      <c r="F192" s="347"/>
      <c r="G192" s="348"/>
      <c r="H192" s="371"/>
    </row>
    <row r="193" spans="1:8" hidden="1">
      <c r="A193" s="353">
        <f t="shared" ca="1" si="12"/>
        <v>10</v>
      </c>
      <c r="B193" s="353">
        <f t="shared" ca="1" si="12"/>
        <v>2</v>
      </c>
      <c r="C193" s="353">
        <f t="shared" ca="1" si="12"/>
        <v>9</v>
      </c>
      <c r="D193" s="354">
        <f t="shared" ca="1" si="8"/>
        <v>55</v>
      </c>
      <c r="E193" s="445"/>
      <c r="F193" s="157"/>
      <c r="G193" s="333"/>
      <c r="H193" s="370"/>
    </row>
    <row r="194" spans="1:8" hidden="1">
      <c r="A194" s="353">
        <f t="shared" ref="A194:C227" ca="1" si="13">INDIRECT("Z(-1)",FALSE)</f>
        <v>10</v>
      </c>
      <c r="B194" s="353">
        <f t="shared" ca="1" si="13"/>
        <v>2</v>
      </c>
      <c r="C194" s="353">
        <f t="shared" ca="1" si="13"/>
        <v>9</v>
      </c>
      <c r="D194" s="354">
        <f t="shared" ca="1" si="8"/>
        <v>56</v>
      </c>
      <c r="E194" s="445"/>
      <c r="F194" s="157"/>
      <c r="G194" s="333"/>
      <c r="H194" s="370"/>
    </row>
    <row r="195" spans="1:8" hidden="1">
      <c r="A195" s="353">
        <f t="shared" ca="1" si="13"/>
        <v>10</v>
      </c>
      <c r="B195" s="353">
        <f t="shared" ca="1" si="13"/>
        <v>2</v>
      </c>
      <c r="C195" s="353">
        <f t="shared" ca="1" si="13"/>
        <v>9</v>
      </c>
      <c r="D195" s="354">
        <f t="shared" ca="1" si="8"/>
        <v>57</v>
      </c>
      <c r="E195" s="445"/>
      <c r="F195" s="157"/>
      <c r="G195" s="333"/>
      <c r="H195" s="370"/>
    </row>
    <row r="196" spans="1:8" hidden="1">
      <c r="A196" s="353">
        <f t="shared" ca="1" si="13"/>
        <v>10</v>
      </c>
      <c r="B196" s="353">
        <f t="shared" ca="1" si="13"/>
        <v>2</v>
      </c>
      <c r="C196" s="353">
        <f t="shared" ca="1" si="13"/>
        <v>9</v>
      </c>
      <c r="D196" s="354">
        <f t="shared" ca="1" si="8"/>
        <v>58</v>
      </c>
      <c r="E196" s="445"/>
      <c r="F196" s="157"/>
      <c r="G196" s="333"/>
      <c r="H196" s="370"/>
    </row>
    <row r="197" spans="1:8" hidden="1">
      <c r="A197" s="353">
        <f t="shared" ca="1" si="13"/>
        <v>10</v>
      </c>
      <c r="B197" s="353">
        <f t="shared" ca="1" si="13"/>
        <v>2</v>
      </c>
      <c r="C197" s="353">
        <f t="shared" ca="1" si="13"/>
        <v>9</v>
      </c>
      <c r="D197" s="354">
        <f t="shared" ca="1" si="8"/>
        <v>59</v>
      </c>
      <c r="E197" s="445"/>
      <c r="F197" s="157"/>
      <c r="G197" s="333"/>
      <c r="H197" s="370"/>
    </row>
    <row r="198" spans="1:8" hidden="1">
      <c r="A198" s="351">
        <f t="shared" ca="1" si="13"/>
        <v>10</v>
      </c>
      <c r="B198" s="351">
        <f t="shared" ca="1" si="13"/>
        <v>2</v>
      </c>
      <c r="C198" s="351">
        <f t="shared" ca="1" si="13"/>
        <v>9</v>
      </c>
      <c r="D198" s="352">
        <f t="shared" ca="1" si="8"/>
        <v>60</v>
      </c>
      <c r="E198" s="445"/>
      <c r="F198" s="157"/>
      <c r="G198" s="333"/>
      <c r="H198" s="370"/>
    </row>
    <row r="199" spans="1:8" hidden="1">
      <c r="A199" s="353">
        <f t="shared" ca="1" si="13"/>
        <v>10</v>
      </c>
      <c r="B199" s="353">
        <f t="shared" ca="1" si="13"/>
        <v>2</v>
      </c>
      <c r="C199" s="353">
        <f t="shared" ca="1" si="13"/>
        <v>9</v>
      </c>
      <c r="D199" s="354">
        <f t="shared" ca="1" si="8"/>
        <v>61</v>
      </c>
      <c r="E199" s="445"/>
      <c r="F199" s="347"/>
      <c r="G199" s="348"/>
      <c r="H199" s="371"/>
    </row>
    <row r="200" spans="1:8" hidden="1">
      <c r="A200" s="353">
        <f t="shared" ca="1" si="13"/>
        <v>10</v>
      </c>
      <c r="B200" s="353">
        <f t="shared" ca="1" si="13"/>
        <v>2</v>
      </c>
      <c r="C200" s="353">
        <f t="shared" ca="1" si="13"/>
        <v>9</v>
      </c>
      <c r="D200" s="354">
        <f t="shared" ca="1" si="8"/>
        <v>62</v>
      </c>
      <c r="E200" s="445"/>
      <c r="F200" s="347"/>
      <c r="G200" s="348"/>
      <c r="H200" s="371"/>
    </row>
    <row r="201" spans="1:8" hidden="1">
      <c r="A201" s="353">
        <f t="shared" ca="1" si="13"/>
        <v>10</v>
      </c>
      <c r="B201" s="353">
        <f t="shared" ca="1" si="13"/>
        <v>2</v>
      </c>
      <c r="C201" s="353">
        <f t="shared" ca="1" si="13"/>
        <v>9</v>
      </c>
      <c r="D201" s="354">
        <f t="shared" ca="1" si="8"/>
        <v>63</v>
      </c>
      <c r="E201" s="445"/>
      <c r="F201" s="347"/>
      <c r="G201" s="348"/>
      <c r="H201" s="371"/>
    </row>
    <row r="202" spans="1:8" hidden="1">
      <c r="A202" s="353">
        <f t="shared" ca="1" si="13"/>
        <v>10</v>
      </c>
      <c r="B202" s="353">
        <f t="shared" ca="1" si="13"/>
        <v>2</v>
      </c>
      <c r="C202" s="353">
        <f t="shared" ca="1" si="13"/>
        <v>9</v>
      </c>
      <c r="D202" s="354">
        <f t="shared" ca="1" si="8"/>
        <v>64</v>
      </c>
      <c r="E202" s="445"/>
      <c r="F202" s="347"/>
      <c r="G202" s="348"/>
      <c r="H202" s="371"/>
    </row>
    <row r="203" spans="1:8" hidden="1">
      <c r="A203" s="353">
        <f t="shared" ca="1" si="13"/>
        <v>10</v>
      </c>
      <c r="B203" s="353">
        <f t="shared" ca="1" si="13"/>
        <v>2</v>
      </c>
      <c r="C203" s="353">
        <f t="shared" ca="1" si="13"/>
        <v>9</v>
      </c>
      <c r="D203" s="354">
        <f t="shared" ca="1" si="8"/>
        <v>65</v>
      </c>
      <c r="E203" s="445"/>
      <c r="F203" s="347"/>
      <c r="G203" s="348"/>
      <c r="H203" s="371"/>
    </row>
    <row r="204" spans="1:8" hidden="1">
      <c r="A204" s="353">
        <f t="shared" ca="1" si="13"/>
        <v>10</v>
      </c>
      <c r="B204" s="353">
        <f t="shared" ca="1" si="13"/>
        <v>2</v>
      </c>
      <c r="C204" s="353">
        <f t="shared" ca="1" si="13"/>
        <v>9</v>
      </c>
      <c r="D204" s="354">
        <f t="shared" ca="1" si="8"/>
        <v>66</v>
      </c>
      <c r="E204" s="445"/>
      <c r="F204" s="347"/>
      <c r="G204" s="348"/>
      <c r="H204" s="371"/>
    </row>
    <row r="205" spans="1:8" hidden="1">
      <c r="A205" s="353">
        <f t="shared" ca="1" si="13"/>
        <v>10</v>
      </c>
      <c r="B205" s="353">
        <f t="shared" ca="1" si="13"/>
        <v>2</v>
      </c>
      <c r="C205" s="353">
        <f t="shared" ca="1" si="13"/>
        <v>9</v>
      </c>
      <c r="D205" s="354">
        <f t="shared" ca="1" si="8"/>
        <v>67</v>
      </c>
      <c r="E205" s="445"/>
      <c r="F205" s="347"/>
      <c r="G205" s="348"/>
      <c r="H205" s="371"/>
    </row>
    <row r="206" spans="1:8" s="346" customFormat="1" hidden="1">
      <c r="A206" s="353">
        <f t="shared" ca="1" si="13"/>
        <v>10</v>
      </c>
      <c r="B206" s="353">
        <f t="shared" ca="1" si="13"/>
        <v>2</v>
      </c>
      <c r="C206" s="353">
        <f t="shared" ca="1" si="13"/>
        <v>9</v>
      </c>
      <c r="D206" s="354">
        <f t="shared" ca="1" si="8"/>
        <v>68</v>
      </c>
      <c r="E206" s="446"/>
      <c r="F206" s="347"/>
      <c r="G206" s="348"/>
      <c r="H206" s="371"/>
    </row>
    <row r="207" spans="1:8" s="346" customFormat="1" hidden="1">
      <c r="A207" s="353">
        <f t="shared" ca="1" si="13"/>
        <v>10</v>
      </c>
      <c r="B207" s="353">
        <f t="shared" ca="1" si="13"/>
        <v>2</v>
      </c>
      <c r="C207" s="353">
        <f t="shared" ca="1" si="13"/>
        <v>9</v>
      </c>
      <c r="D207" s="354">
        <f t="shared" ca="1" si="8"/>
        <v>69</v>
      </c>
      <c r="E207" s="446"/>
      <c r="F207" s="347"/>
      <c r="G207" s="348"/>
      <c r="H207" s="371"/>
    </row>
    <row r="208" spans="1:8" s="346" customFormat="1" hidden="1">
      <c r="A208" s="353">
        <f t="shared" ca="1" si="13"/>
        <v>10</v>
      </c>
      <c r="B208" s="353">
        <f t="shared" ca="1" si="13"/>
        <v>2</v>
      </c>
      <c r="C208" s="353">
        <f t="shared" ca="1" si="13"/>
        <v>9</v>
      </c>
      <c r="D208" s="354">
        <f t="shared" ca="1" si="8"/>
        <v>70</v>
      </c>
      <c r="E208" s="446"/>
      <c r="F208" s="347"/>
      <c r="G208" s="348"/>
      <c r="H208" s="371"/>
    </row>
    <row r="209" spans="1:8" hidden="1">
      <c r="A209" s="353">
        <f t="shared" ca="1" si="13"/>
        <v>10</v>
      </c>
      <c r="B209" s="353">
        <f t="shared" ca="1" si="13"/>
        <v>2</v>
      </c>
      <c r="C209" s="353">
        <f t="shared" ca="1" si="13"/>
        <v>9</v>
      </c>
      <c r="D209" s="354">
        <f t="shared" ca="1" si="8"/>
        <v>71</v>
      </c>
      <c r="E209" s="445"/>
      <c r="F209" s="347"/>
      <c r="G209" s="348"/>
      <c r="H209" s="371"/>
    </row>
    <row r="210" spans="1:8" hidden="1">
      <c r="A210" s="353">
        <f t="shared" ca="1" si="13"/>
        <v>10</v>
      </c>
      <c r="B210" s="353">
        <f t="shared" ca="1" si="13"/>
        <v>2</v>
      </c>
      <c r="C210" s="353">
        <f t="shared" ca="1" si="13"/>
        <v>9</v>
      </c>
      <c r="D210" s="354">
        <f t="shared" ca="1" si="8"/>
        <v>72</v>
      </c>
      <c r="E210" s="445"/>
      <c r="F210" s="347"/>
      <c r="G210" s="348"/>
      <c r="H210" s="371"/>
    </row>
    <row r="211" spans="1:8" hidden="1">
      <c r="A211" s="353">
        <f t="shared" ca="1" si="13"/>
        <v>10</v>
      </c>
      <c r="B211" s="353">
        <f t="shared" ca="1" si="13"/>
        <v>2</v>
      </c>
      <c r="C211" s="353">
        <f t="shared" ca="1" si="13"/>
        <v>9</v>
      </c>
      <c r="D211" s="354">
        <f t="shared" ca="1" si="8"/>
        <v>73</v>
      </c>
      <c r="E211" s="445"/>
      <c r="F211" s="347"/>
      <c r="G211" s="348"/>
      <c r="H211" s="371"/>
    </row>
    <row r="212" spans="1:8" hidden="1">
      <c r="A212" s="353">
        <f t="shared" ca="1" si="13"/>
        <v>10</v>
      </c>
      <c r="B212" s="353">
        <f t="shared" ca="1" si="13"/>
        <v>2</v>
      </c>
      <c r="C212" s="353">
        <f t="shared" ca="1" si="13"/>
        <v>9</v>
      </c>
      <c r="D212" s="354">
        <f t="shared" ca="1" si="8"/>
        <v>74</v>
      </c>
      <c r="E212" s="445"/>
      <c r="F212" s="347"/>
      <c r="G212" s="348"/>
      <c r="H212" s="371"/>
    </row>
    <row r="213" spans="1:8" hidden="1">
      <c r="A213" s="353">
        <f t="shared" ca="1" si="13"/>
        <v>10</v>
      </c>
      <c r="B213" s="353">
        <f t="shared" ca="1" si="13"/>
        <v>2</v>
      </c>
      <c r="C213" s="353">
        <f t="shared" ca="1" si="13"/>
        <v>9</v>
      </c>
      <c r="D213" s="354">
        <f t="shared" ca="1" si="8"/>
        <v>75</v>
      </c>
      <c r="E213" s="445"/>
      <c r="F213" s="347"/>
      <c r="G213" s="348"/>
      <c r="H213" s="371"/>
    </row>
    <row r="214" spans="1:8" hidden="1">
      <c r="A214" s="353">
        <f t="shared" ca="1" si="13"/>
        <v>10</v>
      </c>
      <c r="B214" s="353">
        <f t="shared" ca="1" si="13"/>
        <v>2</v>
      </c>
      <c r="C214" s="353">
        <f t="shared" ca="1" si="13"/>
        <v>9</v>
      </c>
      <c r="D214" s="354">
        <f t="shared" ca="1" si="8"/>
        <v>76</v>
      </c>
      <c r="E214" s="445"/>
      <c r="F214" s="347"/>
      <c r="G214" s="348"/>
      <c r="H214" s="371"/>
    </row>
    <row r="215" spans="1:8" hidden="1">
      <c r="A215" s="353">
        <f t="shared" ca="1" si="13"/>
        <v>10</v>
      </c>
      <c r="B215" s="353">
        <f t="shared" ca="1" si="13"/>
        <v>2</v>
      </c>
      <c r="C215" s="353">
        <f t="shared" ca="1" si="13"/>
        <v>9</v>
      </c>
      <c r="D215" s="354">
        <f t="shared" ca="1" si="8"/>
        <v>77</v>
      </c>
      <c r="E215" s="445"/>
      <c r="F215" s="347"/>
      <c r="G215" s="348"/>
      <c r="H215" s="371"/>
    </row>
    <row r="216" spans="1:8" s="346" customFormat="1" hidden="1">
      <c r="A216" s="353">
        <f t="shared" ca="1" si="13"/>
        <v>10</v>
      </c>
      <c r="B216" s="353">
        <f t="shared" ca="1" si="13"/>
        <v>2</v>
      </c>
      <c r="C216" s="353">
        <f t="shared" ca="1" si="13"/>
        <v>9</v>
      </c>
      <c r="D216" s="354">
        <f t="shared" ca="1" si="8"/>
        <v>78</v>
      </c>
      <c r="E216" s="446"/>
      <c r="F216" s="347"/>
      <c r="G216" s="348"/>
      <c r="H216" s="371"/>
    </row>
    <row r="217" spans="1:8" s="346" customFormat="1" hidden="1">
      <c r="A217" s="353">
        <f t="shared" ca="1" si="13"/>
        <v>10</v>
      </c>
      <c r="B217" s="353">
        <f t="shared" ca="1" si="13"/>
        <v>2</v>
      </c>
      <c r="C217" s="353">
        <f t="shared" ca="1" si="13"/>
        <v>9</v>
      </c>
      <c r="D217" s="354">
        <f t="shared" ca="1" si="8"/>
        <v>79</v>
      </c>
      <c r="E217" s="446"/>
      <c r="F217" s="347"/>
      <c r="G217" s="348"/>
      <c r="H217" s="371"/>
    </row>
    <row r="218" spans="1:8" s="346" customFormat="1" hidden="1">
      <c r="A218" s="353">
        <f t="shared" ca="1" si="13"/>
        <v>10</v>
      </c>
      <c r="B218" s="353">
        <f t="shared" ca="1" si="13"/>
        <v>2</v>
      </c>
      <c r="C218" s="353">
        <f t="shared" ca="1" si="13"/>
        <v>9</v>
      </c>
      <c r="D218" s="354">
        <f t="shared" ca="1" si="8"/>
        <v>80</v>
      </c>
      <c r="E218" s="446"/>
      <c r="F218" s="347"/>
      <c r="G218" s="348"/>
      <c r="H218" s="371"/>
    </row>
    <row r="219" spans="1:8" hidden="1">
      <c r="A219" s="353">
        <f t="shared" ca="1" si="13"/>
        <v>10</v>
      </c>
      <c r="B219" s="353">
        <f t="shared" ca="1" si="13"/>
        <v>2</v>
      </c>
      <c r="C219" s="353">
        <f t="shared" ca="1" si="13"/>
        <v>9</v>
      </c>
      <c r="D219" s="354">
        <f t="shared" ca="1" si="8"/>
        <v>81</v>
      </c>
      <c r="E219" s="445"/>
      <c r="F219" s="347"/>
      <c r="G219" s="348"/>
      <c r="H219" s="371"/>
    </row>
    <row r="220" spans="1:8" hidden="1">
      <c r="A220" s="353">
        <f t="shared" ca="1" si="13"/>
        <v>10</v>
      </c>
      <c r="B220" s="353">
        <f t="shared" ca="1" si="13"/>
        <v>2</v>
      </c>
      <c r="C220" s="353">
        <f t="shared" ca="1" si="13"/>
        <v>9</v>
      </c>
      <c r="D220" s="354">
        <f t="shared" ca="1" si="8"/>
        <v>82</v>
      </c>
      <c r="E220" s="445"/>
      <c r="F220" s="347"/>
      <c r="G220" s="348"/>
      <c r="H220" s="371"/>
    </row>
    <row r="221" spans="1:8" hidden="1">
      <c r="A221" s="353">
        <f t="shared" ca="1" si="13"/>
        <v>10</v>
      </c>
      <c r="B221" s="353">
        <f t="shared" ca="1" si="13"/>
        <v>2</v>
      </c>
      <c r="C221" s="353">
        <f t="shared" ca="1" si="13"/>
        <v>9</v>
      </c>
      <c r="D221" s="354">
        <f t="shared" ca="1" si="8"/>
        <v>83</v>
      </c>
      <c r="E221" s="445"/>
      <c r="F221" s="347"/>
      <c r="G221" s="348"/>
      <c r="H221" s="371"/>
    </row>
    <row r="222" spans="1:8" hidden="1">
      <c r="A222" s="353">
        <f t="shared" ca="1" si="13"/>
        <v>10</v>
      </c>
      <c r="B222" s="353">
        <f t="shared" ca="1" si="13"/>
        <v>2</v>
      </c>
      <c r="C222" s="353">
        <f t="shared" ca="1" si="13"/>
        <v>9</v>
      </c>
      <c r="D222" s="354">
        <f t="shared" ca="1" si="8"/>
        <v>84</v>
      </c>
      <c r="E222" s="445"/>
      <c r="F222" s="347"/>
      <c r="G222" s="348"/>
      <c r="H222" s="371"/>
    </row>
    <row r="223" spans="1:8" hidden="1">
      <c r="A223" s="353">
        <f t="shared" ca="1" si="13"/>
        <v>10</v>
      </c>
      <c r="B223" s="353">
        <f t="shared" ca="1" si="13"/>
        <v>2</v>
      </c>
      <c r="C223" s="353">
        <f t="shared" ca="1" si="13"/>
        <v>9</v>
      </c>
      <c r="D223" s="354">
        <f t="shared" ca="1" si="8"/>
        <v>85</v>
      </c>
      <c r="E223" s="445"/>
      <c r="F223" s="347"/>
      <c r="G223" s="348"/>
      <c r="H223" s="371"/>
    </row>
    <row r="224" spans="1:8" hidden="1">
      <c r="A224" s="353">
        <f t="shared" ca="1" si="13"/>
        <v>10</v>
      </c>
      <c r="B224" s="353">
        <f t="shared" ca="1" si="13"/>
        <v>2</v>
      </c>
      <c r="C224" s="353">
        <f t="shared" ca="1" si="13"/>
        <v>9</v>
      </c>
      <c r="D224" s="354">
        <f t="shared" ca="1" si="8"/>
        <v>86</v>
      </c>
      <c r="E224" s="445"/>
      <c r="F224" s="347"/>
      <c r="G224" s="348"/>
      <c r="H224" s="371"/>
    </row>
    <row r="225" spans="1:8" hidden="1">
      <c r="A225" s="353">
        <f t="shared" ca="1" si="13"/>
        <v>10</v>
      </c>
      <c r="B225" s="353">
        <f t="shared" ca="1" si="13"/>
        <v>2</v>
      </c>
      <c r="C225" s="353">
        <f t="shared" ca="1" si="13"/>
        <v>9</v>
      </c>
      <c r="D225" s="354">
        <f t="shared" ca="1" si="8"/>
        <v>87</v>
      </c>
      <c r="E225" s="445"/>
      <c r="F225" s="347"/>
      <c r="G225" s="348"/>
      <c r="H225" s="371"/>
    </row>
    <row r="226" spans="1:8" s="346" customFormat="1" hidden="1">
      <c r="A226" s="353">
        <f t="shared" ca="1" si="13"/>
        <v>10</v>
      </c>
      <c r="B226" s="353">
        <f t="shared" ca="1" si="13"/>
        <v>2</v>
      </c>
      <c r="C226" s="353">
        <f t="shared" ca="1" si="13"/>
        <v>9</v>
      </c>
      <c r="D226" s="354">
        <f t="shared" ca="1" si="8"/>
        <v>88</v>
      </c>
      <c r="E226" s="446"/>
      <c r="F226" s="347"/>
      <c r="G226" s="348"/>
      <c r="H226" s="371"/>
    </row>
    <row r="227" spans="1:8" s="346" customFormat="1" hidden="1">
      <c r="A227" s="353">
        <f t="shared" ca="1" si="13"/>
        <v>10</v>
      </c>
      <c r="B227" s="353">
        <f t="shared" ca="1" si="13"/>
        <v>2</v>
      </c>
      <c r="C227" s="353">
        <f t="shared" ca="1" si="13"/>
        <v>9</v>
      </c>
      <c r="D227" s="354">
        <f t="shared" ca="1" si="8"/>
        <v>89</v>
      </c>
      <c r="E227" s="446"/>
      <c r="F227" s="347"/>
      <c r="G227" s="348"/>
      <c r="H227" s="371"/>
    </row>
    <row r="228" spans="1:8" s="346" customFormat="1" hidden="1">
      <c r="A228" s="353">
        <f t="shared" ref="A228:C243" ca="1" si="14">INDIRECT("Z(-1)",FALSE)</f>
        <v>10</v>
      </c>
      <c r="B228" s="353">
        <f t="shared" ca="1" si="14"/>
        <v>2</v>
      </c>
      <c r="C228" s="353">
        <f t="shared" ca="1" si="14"/>
        <v>9</v>
      </c>
      <c r="D228" s="354">
        <f t="shared" ca="1" si="8"/>
        <v>90</v>
      </c>
      <c r="E228" s="446"/>
      <c r="F228" s="347"/>
      <c r="G228" s="348"/>
      <c r="H228" s="371"/>
    </row>
    <row r="229" spans="1:8" hidden="1">
      <c r="A229" s="353">
        <f t="shared" ca="1" si="14"/>
        <v>10</v>
      </c>
      <c r="B229" s="353">
        <f t="shared" ca="1" si="14"/>
        <v>2</v>
      </c>
      <c r="C229" s="353">
        <f t="shared" ca="1" si="14"/>
        <v>9</v>
      </c>
      <c r="D229" s="354">
        <f t="shared" ca="1" si="8"/>
        <v>91</v>
      </c>
      <c r="E229" s="445"/>
      <c r="F229" s="347"/>
      <c r="G229" s="348"/>
      <c r="H229" s="371"/>
    </row>
    <row r="230" spans="1:8" hidden="1">
      <c r="A230" s="353">
        <f t="shared" ca="1" si="14"/>
        <v>10</v>
      </c>
      <c r="B230" s="353">
        <f t="shared" ca="1" si="14"/>
        <v>2</v>
      </c>
      <c r="C230" s="353">
        <f t="shared" ca="1" si="14"/>
        <v>9</v>
      </c>
      <c r="D230" s="354">
        <f t="shared" ca="1" si="8"/>
        <v>92</v>
      </c>
      <c r="E230" s="445"/>
      <c r="F230" s="347"/>
      <c r="G230" s="348"/>
      <c r="H230" s="371"/>
    </row>
    <row r="231" spans="1:8" hidden="1">
      <c r="A231" s="353">
        <f t="shared" ca="1" si="14"/>
        <v>10</v>
      </c>
      <c r="B231" s="353">
        <f t="shared" ca="1" si="14"/>
        <v>2</v>
      </c>
      <c r="C231" s="353">
        <f t="shared" ca="1" si="14"/>
        <v>9</v>
      </c>
      <c r="D231" s="354">
        <f t="shared" ca="1" si="8"/>
        <v>93</v>
      </c>
      <c r="E231" s="445"/>
      <c r="F231" s="347"/>
      <c r="G231" s="348"/>
      <c r="H231" s="371"/>
    </row>
    <row r="232" spans="1:8" hidden="1">
      <c r="A232" s="353">
        <f t="shared" ca="1" si="14"/>
        <v>10</v>
      </c>
      <c r="B232" s="353">
        <f t="shared" ca="1" si="14"/>
        <v>2</v>
      </c>
      <c r="C232" s="353">
        <f t="shared" ca="1" si="14"/>
        <v>9</v>
      </c>
      <c r="D232" s="354">
        <f t="shared" ca="1" si="8"/>
        <v>94</v>
      </c>
      <c r="E232" s="445"/>
      <c r="F232" s="347"/>
      <c r="G232" s="348"/>
      <c r="H232" s="371"/>
    </row>
    <row r="233" spans="1:8" hidden="1">
      <c r="A233" s="353">
        <f t="shared" ca="1" si="14"/>
        <v>10</v>
      </c>
      <c r="B233" s="353">
        <f t="shared" ca="1" si="14"/>
        <v>2</v>
      </c>
      <c r="C233" s="353">
        <f t="shared" ca="1" si="14"/>
        <v>9</v>
      </c>
      <c r="D233" s="354">
        <f t="shared" ca="1" si="8"/>
        <v>95</v>
      </c>
      <c r="E233" s="445"/>
      <c r="F233" s="347"/>
      <c r="G233" s="348"/>
      <c r="H233" s="371"/>
    </row>
    <row r="234" spans="1:8" hidden="1">
      <c r="A234" s="353">
        <f t="shared" ca="1" si="14"/>
        <v>10</v>
      </c>
      <c r="B234" s="353">
        <f t="shared" ca="1" si="14"/>
        <v>2</v>
      </c>
      <c r="C234" s="353">
        <f t="shared" ca="1" si="14"/>
        <v>9</v>
      </c>
      <c r="D234" s="354">
        <f t="shared" ca="1" si="8"/>
        <v>96</v>
      </c>
      <c r="E234" s="445"/>
      <c r="F234" s="347"/>
      <c r="G234" s="348"/>
      <c r="H234" s="371"/>
    </row>
    <row r="235" spans="1:8" hidden="1">
      <c r="A235" s="353">
        <f t="shared" ca="1" si="14"/>
        <v>10</v>
      </c>
      <c r="B235" s="353">
        <f t="shared" ca="1" si="14"/>
        <v>2</v>
      </c>
      <c r="C235" s="353">
        <f t="shared" ca="1" si="14"/>
        <v>9</v>
      </c>
      <c r="D235" s="354">
        <f t="shared" ca="1" si="8"/>
        <v>97</v>
      </c>
      <c r="E235" s="445"/>
      <c r="F235" s="347"/>
      <c r="G235" s="348"/>
      <c r="H235" s="371"/>
    </row>
    <row r="236" spans="1:8" s="346" customFormat="1" hidden="1">
      <c r="A236" s="353">
        <f t="shared" ca="1" si="14"/>
        <v>10</v>
      </c>
      <c r="B236" s="353">
        <f t="shared" ca="1" si="14"/>
        <v>2</v>
      </c>
      <c r="C236" s="353">
        <f t="shared" ca="1" si="14"/>
        <v>9</v>
      </c>
      <c r="D236" s="354">
        <f t="shared" ca="1" si="8"/>
        <v>98</v>
      </c>
      <c r="E236" s="446"/>
      <c r="F236" s="347"/>
      <c r="G236" s="348"/>
      <c r="H236" s="371"/>
    </row>
    <row r="237" spans="1:8" s="346" customFormat="1" hidden="1">
      <c r="A237" s="353">
        <f t="shared" ca="1" si="14"/>
        <v>10</v>
      </c>
      <c r="B237" s="353">
        <f t="shared" ca="1" si="14"/>
        <v>2</v>
      </c>
      <c r="C237" s="353">
        <f t="shared" ca="1" si="14"/>
        <v>9</v>
      </c>
      <c r="D237" s="354">
        <f t="shared" ca="1" si="8"/>
        <v>99</v>
      </c>
      <c r="E237" s="446"/>
      <c r="F237" s="347"/>
      <c r="G237" s="348"/>
      <c r="H237" s="371"/>
    </row>
    <row r="238" spans="1:8" s="346" customFormat="1" hidden="1">
      <c r="A238" s="353">
        <f t="shared" ca="1" si="14"/>
        <v>10</v>
      </c>
      <c r="B238" s="353">
        <f t="shared" ca="1" si="14"/>
        <v>2</v>
      </c>
      <c r="C238" s="353">
        <f t="shared" ca="1" si="14"/>
        <v>9</v>
      </c>
      <c r="D238" s="354">
        <f t="shared" ca="1" si="8"/>
        <v>100</v>
      </c>
      <c r="E238" s="446"/>
      <c r="F238" s="347"/>
      <c r="G238" s="348"/>
      <c r="H238" s="371"/>
    </row>
    <row r="239" spans="1:8" hidden="1">
      <c r="A239" s="353">
        <f t="shared" ca="1" si="14"/>
        <v>10</v>
      </c>
      <c r="B239" s="353">
        <f t="shared" ca="1" si="14"/>
        <v>2</v>
      </c>
      <c r="C239" s="353">
        <f t="shared" ca="1" si="14"/>
        <v>9</v>
      </c>
      <c r="D239" s="354">
        <f t="shared" ca="1" si="8"/>
        <v>101</v>
      </c>
      <c r="E239" s="445"/>
      <c r="F239" s="347"/>
      <c r="G239" s="348"/>
      <c r="H239" s="371"/>
    </row>
    <row r="240" spans="1:8" s="346" customFormat="1" hidden="1">
      <c r="A240" s="353">
        <f t="shared" ca="1" si="14"/>
        <v>10</v>
      </c>
      <c r="B240" s="353">
        <f t="shared" ca="1" si="14"/>
        <v>2</v>
      </c>
      <c r="C240" s="353">
        <f t="shared" ca="1" si="14"/>
        <v>9</v>
      </c>
      <c r="D240" s="354">
        <f t="shared" ca="1" si="8"/>
        <v>102</v>
      </c>
      <c r="E240" s="446"/>
      <c r="F240" s="347"/>
      <c r="G240" s="348"/>
      <c r="H240" s="371"/>
    </row>
    <row r="241" spans="1:8" s="346" customFormat="1" hidden="1">
      <c r="A241" s="353">
        <f t="shared" ca="1" si="14"/>
        <v>10</v>
      </c>
      <c r="B241" s="353">
        <f t="shared" ca="1" si="14"/>
        <v>2</v>
      </c>
      <c r="C241" s="353">
        <f t="shared" ca="1" si="14"/>
        <v>9</v>
      </c>
      <c r="D241" s="354">
        <f t="shared" ca="1" si="8"/>
        <v>103</v>
      </c>
      <c r="E241" s="446"/>
      <c r="F241" s="347"/>
      <c r="G241" s="348"/>
      <c r="H241" s="371"/>
    </row>
    <row r="242" spans="1:8" s="346" customFormat="1" hidden="1">
      <c r="A242" s="353">
        <f t="shared" ca="1" si="14"/>
        <v>10</v>
      </c>
      <c r="B242" s="353">
        <f t="shared" ca="1" si="14"/>
        <v>2</v>
      </c>
      <c r="C242" s="353">
        <f t="shared" ca="1" si="14"/>
        <v>9</v>
      </c>
      <c r="D242" s="354">
        <f t="shared" ca="1" si="8"/>
        <v>104</v>
      </c>
      <c r="E242" s="446"/>
      <c r="F242" s="347"/>
      <c r="G242" s="348"/>
      <c r="H242" s="371"/>
    </row>
    <row r="243" spans="1:8" hidden="1">
      <c r="A243" s="353">
        <f t="shared" ca="1" si="14"/>
        <v>10</v>
      </c>
      <c r="B243" s="353">
        <f t="shared" ca="1" si="14"/>
        <v>2</v>
      </c>
      <c r="C243" s="353">
        <f t="shared" ca="1" si="14"/>
        <v>9</v>
      </c>
      <c r="D243" s="354">
        <f t="shared" ca="1" si="8"/>
        <v>105</v>
      </c>
      <c r="E243" s="445"/>
      <c r="F243" s="157"/>
      <c r="G243" s="333"/>
      <c r="H243" s="370"/>
    </row>
    <row r="244" spans="1:8" hidden="1">
      <c r="A244" s="353">
        <f t="shared" ref="A244:C277" ca="1" si="15">INDIRECT("Z(-1)",FALSE)</f>
        <v>10</v>
      </c>
      <c r="B244" s="353">
        <f t="shared" ca="1" si="15"/>
        <v>2</v>
      </c>
      <c r="C244" s="353">
        <f t="shared" ca="1" si="15"/>
        <v>9</v>
      </c>
      <c r="D244" s="354">
        <f t="shared" ca="1" si="8"/>
        <v>106</v>
      </c>
      <c r="E244" s="445"/>
      <c r="F244" s="157"/>
      <c r="G244" s="333"/>
      <c r="H244" s="370"/>
    </row>
    <row r="245" spans="1:8" hidden="1">
      <c r="A245" s="353">
        <f t="shared" ca="1" si="15"/>
        <v>10</v>
      </c>
      <c r="B245" s="353">
        <f t="shared" ca="1" si="15"/>
        <v>2</v>
      </c>
      <c r="C245" s="353">
        <f t="shared" ca="1" si="15"/>
        <v>9</v>
      </c>
      <c r="D245" s="354">
        <f t="shared" ca="1" si="8"/>
        <v>107</v>
      </c>
      <c r="E245" s="445"/>
      <c r="F245" s="157"/>
      <c r="G245" s="333"/>
      <c r="H245" s="370"/>
    </row>
    <row r="246" spans="1:8" hidden="1">
      <c r="A246" s="353">
        <f t="shared" ca="1" si="15"/>
        <v>10</v>
      </c>
      <c r="B246" s="353">
        <f t="shared" ca="1" si="15"/>
        <v>2</v>
      </c>
      <c r="C246" s="353">
        <f t="shared" ca="1" si="15"/>
        <v>9</v>
      </c>
      <c r="D246" s="354">
        <f t="shared" ca="1" si="8"/>
        <v>108</v>
      </c>
      <c r="E246" s="445"/>
      <c r="F246" s="157"/>
      <c r="G246" s="333"/>
      <c r="H246" s="370"/>
    </row>
    <row r="247" spans="1:8" hidden="1">
      <c r="A247" s="353">
        <f t="shared" ca="1" si="15"/>
        <v>10</v>
      </c>
      <c r="B247" s="353">
        <f t="shared" ca="1" si="15"/>
        <v>2</v>
      </c>
      <c r="C247" s="353">
        <f t="shared" ca="1" si="15"/>
        <v>9</v>
      </c>
      <c r="D247" s="354">
        <f t="shared" ca="1" si="8"/>
        <v>109</v>
      </c>
      <c r="E247" s="445"/>
      <c r="F247" s="157"/>
      <c r="G247" s="333"/>
      <c r="H247" s="370"/>
    </row>
    <row r="248" spans="1:8" hidden="1">
      <c r="A248" s="351">
        <f t="shared" ca="1" si="15"/>
        <v>10</v>
      </c>
      <c r="B248" s="351">
        <f t="shared" ca="1" si="15"/>
        <v>2</v>
      </c>
      <c r="C248" s="351">
        <f t="shared" ca="1" si="15"/>
        <v>9</v>
      </c>
      <c r="D248" s="352">
        <f t="shared" ca="1" si="8"/>
        <v>110</v>
      </c>
      <c r="E248" s="445"/>
      <c r="F248" s="157"/>
      <c r="G248" s="333"/>
      <c r="H248" s="370"/>
    </row>
    <row r="249" spans="1:8" hidden="1">
      <c r="A249" s="353">
        <f t="shared" ca="1" si="15"/>
        <v>10</v>
      </c>
      <c r="B249" s="353">
        <f t="shared" ca="1" si="15"/>
        <v>2</v>
      </c>
      <c r="C249" s="353">
        <f t="shared" ca="1" si="15"/>
        <v>9</v>
      </c>
      <c r="D249" s="354">
        <f t="shared" ca="1" si="8"/>
        <v>111</v>
      </c>
      <c r="E249" s="445"/>
      <c r="F249" s="347"/>
      <c r="G249" s="348"/>
      <c r="H249" s="371"/>
    </row>
    <row r="250" spans="1:8" hidden="1">
      <c r="A250" s="353">
        <f t="shared" ca="1" si="15"/>
        <v>10</v>
      </c>
      <c r="B250" s="353">
        <f t="shared" ca="1" si="15"/>
        <v>2</v>
      </c>
      <c r="C250" s="353">
        <f t="shared" ca="1" si="15"/>
        <v>9</v>
      </c>
      <c r="D250" s="354">
        <f t="shared" ca="1" si="8"/>
        <v>112</v>
      </c>
      <c r="E250" s="445"/>
      <c r="F250" s="347"/>
      <c r="G250" s="348"/>
      <c r="H250" s="371"/>
    </row>
    <row r="251" spans="1:8" hidden="1">
      <c r="A251" s="353">
        <f t="shared" ca="1" si="15"/>
        <v>10</v>
      </c>
      <c r="B251" s="353">
        <f t="shared" ca="1" si="15"/>
        <v>2</v>
      </c>
      <c r="C251" s="353">
        <f t="shared" ca="1" si="15"/>
        <v>9</v>
      </c>
      <c r="D251" s="354">
        <f t="shared" ca="1" si="8"/>
        <v>113</v>
      </c>
      <c r="E251" s="445"/>
      <c r="F251" s="347"/>
      <c r="G251" s="348"/>
      <c r="H251" s="371"/>
    </row>
    <row r="252" spans="1:8" hidden="1">
      <c r="A252" s="353">
        <f t="shared" ca="1" si="15"/>
        <v>10</v>
      </c>
      <c r="B252" s="353">
        <f t="shared" ca="1" si="15"/>
        <v>2</v>
      </c>
      <c r="C252" s="353">
        <f t="shared" ca="1" si="15"/>
        <v>9</v>
      </c>
      <c r="D252" s="354">
        <f t="shared" ca="1" si="8"/>
        <v>114</v>
      </c>
      <c r="E252" s="445"/>
      <c r="F252" s="347"/>
      <c r="G252" s="348"/>
      <c r="H252" s="371"/>
    </row>
    <row r="253" spans="1:8" hidden="1">
      <c r="A253" s="353">
        <f t="shared" ca="1" si="15"/>
        <v>10</v>
      </c>
      <c r="B253" s="353">
        <f t="shared" ca="1" si="15"/>
        <v>2</v>
      </c>
      <c r="C253" s="353">
        <f t="shared" ca="1" si="15"/>
        <v>9</v>
      </c>
      <c r="D253" s="354">
        <f t="shared" ca="1" si="8"/>
        <v>115</v>
      </c>
      <c r="E253" s="445"/>
      <c r="F253" s="347"/>
      <c r="G253" s="348"/>
      <c r="H253" s="371"/>
    </row>
    <row r="254" spans="1:8" hidden="1">
      <c r="A254" s="353">
        <f t="shared" ca="1" si="15"/>
        <v>10</v>
      </c>
      <c r="B254" s="353">
        <f t="shared" ca="1" si="15"/>
        <v>2</v>
      </c>
      <c r="C254" s="353">
        <f t="shared" ca="1" si="15"/>
        <v>9</v>
      </c>
      <c r="D254" s="354">
        <f t="shared" ca="1" si="8"/>
        <v>116</v>
      </c>
      <c r="E254" s="445"/>
      <c r="F254" s="347"/>
      <c r="G254" s="348"/>
      <c r="H254" s="371"/>
    </row>
    <row r="255" spans="1:8" hidden="1">
      <c r="A255" s="353">
        <f t="shared" ca="1" si="15"/>
        <v>10</v>
      </c>
      <c r="B255" s="353">
        <f t="shared" ca="1" si="15"/>
        <v>2</v>
      </c>
      <c r="C255" s="353">
        <f t="shared" ca="1" si="15"/>
        <v>9</v>
      </c>
      <c r="D255" s="354">
        <f t="shared" ca="1" si="8"/>
        <v>117</v>
      </c>
      <c r="E255" s="445"/>
      <c r="F255" s="347"/>
      <c r="G255" s="348"/>
      <c r="H255" s="371"/>
    </row>
    <row r="256" spans="1:8" s="346" customFormat="1" hidden="1">
      <c r="A256" s="353">
        <f t="shared" ca="1" si="15"/>
        <v>10</v>
      </c>
      <c r="B256" s="353">
        <f t="shared" ca="1" si="15"/>
        <v>2</v>
      </c>
      <c r="C256" s="353">
        <f t="shared" ca="1" si="15"/>
        <v>9</v>
      </c>
      <c r="D256" s="354">
        <f t="shared" ca="1" si="8"/>
        <v>118</v>
      </c>
      <c r="E256" s="446"/>
      <c r="F256" s="347"/>
      <c r="G256" s="348"/>
      <c r="H256" s="371"/>
    </row>
    <row r="257" spans="1:8" s="346" customFormat="1" hidden="1">
      <c r="A257" s="353">
        <f t="shared" ca="1" si="15"/>
        <v>10</v>
      </c>
      <c r="B257" s="353">
        <f t="shared" ca="1" si="15"/>
        <v>2</v>
      </c>
      <c r="C257" s="353">
        <f t="shared" ca="1" si="15"/>
        <v>9</v>
      </c>
      <c r="D257" s="354">
        <f t="shared" ca="1" si="8"/>
        <v>119</v>
      </c>
      <c r="E257" s="446"/>
      <c r="F257" s="347"/>
      <c r="G257" s="348"/>
      <c r="H257" s="371"/>
    </row>
    <row r="258" spans="1:8" s="346" customFormat="1" hidden="1">
      <c r="A258" s="353">
        <f t="shared" ca="1" si="15"/>
        <v>10</v>
      </c>
      <c r="B258" s="353">
        <f t="shared" ca="1" si="15"/>
        <v>2</v>
      </c>
      <c r="C258" s="353">
        <f t="shared" ca="1" si="15"/>
        <v>9</v>
      </c>
      <c r="D258" s="354">
        <f t="shared" ca="1" si="8"/>
        <v>120</v>
      </c>
      <c r="E258" s="446"/>
      <c r="F258" s="347"/>
      <c r="G258" s="348"/>
      <c r="H258" s="371"/>
    </row>
    <row r="259" spans="1:8" hidden="1">
      <c r="A259" s="353">
        <f t="shared" ca="1" si="15"/>
        <v>10</v>
      </c>
      <c r="B259" s="353">
        <f t="shared" ca="1" si="15"/>
        <v>2</v>
      </c>
      <c r="C259" s="353">
        <f t="shared" ca="1" si="15"/>
        <v>9</v>
      </c>
      <c r="D259" s="354">
        <f t="shared" ca="1" si="8"/>
        <v>121</v>
      </c>
      <c r="E259" s="445"/>
      <c r="F259" s="347"/>
      <c r="G259" s="348"/>
      <c r="H259" s="371"/>
    </row>
    <row r="260" spans="1:8" hidden="1">
      <c r="A260" s="353">
        <f t="shared" ca="1" si="15"/>
        <v>10</v>
      </c>
      <c r="B260" s="353">
        <f t="shared" ca="1" si="15"/>
        <v>2</v>
      </c>
      <c r="C260" s="353">
        <f t="shared" ca="1" si="15"/>
        <v>9</v>
      </c>
      <c r="D260" s="354">
        <f t="shared" ca="1" si="8"/>
        <v>122</v>
      </c>
      <c r="E260" s="445"/>
      <c r="F260" s="347"/>
      <c r="G260" s="348"/>
      <c r="H260" s="371"/>
    </row>
    <row r="261" spans="1:8" hidden="1">
      <c r="A261" s="353">
        <f t="shared" ca="1" si="15"/>
        <v>10</v>
      </c>
      <c r="B261" s="353">
        <f t="shared" ca="1" si="15"/>
        <v>2</v>
      </c>
      <c r="C261" s="353">
        <f t="shared" ca="1" si="15"/>
        <v>9</v>
      </c>
      <c r="D261" s="354">
        <f t="shared" ca="1" si="8"/>
        <v>123</v>
      </c>
      <c r="E261" s="445"/>
      <c r="F261" s="347"/>
      <c r="G261" s="348"/>
      <c r="H261" s="371"/>
    </row>
    <row r="262" spans="1:8" hidden="1">
      <c r="A262" s="353">
        <f t="shared" ca="1" si="15"/>
        <v>10</v>
      </c>
      <c r="B262" s="353">
        <f t="shared" ca="1" si="15"/>
        <v>2</v>
      </c>
      <c r="C262" s="353">
        <f t="shared" ca="1" si="15"/>
        <v>9</v>
      </c>
      <c r="D262" s="354">
        <f t="shared" ca="1" si="8"/>
        <v>124</v>
      </c>
      <c r="E262" s="445"/>
      <c r="F262" s="347"/>
      <c r="G262" s="348"/>
      <c r="H262" s="371"/>
    </row>
    <row r="263" spans="1:8" hidden="1">
      <c r="A263" s="353">
        <f t="shared" ca="1" si="15"/>
        <v>10</v>
      </c>
      <c r="B263" s="353">
        <f t="shared" ca="1" si="15"/>
        <v>2</v>
      </c>
      <c r="C263" s="353">
        <f t="shared" ca="1" si="15"/>
        <v>9</v>
      </c>
      <c r="D263" s="354">
        <f t="shared" ca="1" si="8"/>
        <v>125</v>
      </c>
      <c r="E263" s="445"/>
      <c r="F263" s="347"/>
      <c r="G263" s="348"/>
      <c r="H263" s="371"/>
    </row>
    <row r="264" spans="1:8" hidden="1">
      <c r="A264" s="353">
        <f t="shared" ca="1" si="15"/>
        <v>10</v>
      </c>
      <c r="B264" s="353">
        <f t="shared" ca="1" si="15"/>
        <v>2</v>
      </c>
      <c r="C264" s="353">
        <f t="shared" ca="1" si="15"/>
        <v>9</v>
      </c>
      <c r="D264" s="354">
        <f t="shared" ca="1" si="8"/>
        <v>126</v>
      </c>
      <c r="E264" s="445"/>
      <c r="F264" s="347"/>
      <c r="G264" s="348"/>
      <c r="H264" s="371"/>
    </row>
    <row r="265" spans="1:8" hidden="1">
      <c r="A265" s="353">
        <f t="shared" ca="1" si="15"/>
        <v>10</v>
      </c>
      <c r="B265" s="353">
        <f t="shared" ca="1" si="15"/>
        <v>2</v>
      </c>
      <c r="C265" s="353">
        <f t="shared" ca="1" si="15"/>
        <v>9</v>
      </c>
      <c r="D265" s="354">
        <f t="shared" ca="1" si="8"/>
        <v>127</v>
      </c>
      <c r="E265" s="445"/>
      <c r="F265" s="347"/>
      <c r="G265" s="348"/>
      <c r="H265" s="371"/>
    </row>
    <row r="266" spans="1:8" s="346" customFormat="1" hidden="1">
      <c r="A266" s="353">
        <f t="shared" ca="1" si="15"/>
        <v>10</v>
      </c>
      <c r="B266" s="353">
        <f t="shared" ca="1" si="15"/>
        <v>2</v>
      </c>
      <c r="C266" s="353">
        <f t="shared" ca="1" si="15"/>
        <v>9</v>
      </c>
      <c r="D266" s="354">
        <f t="shared" ca="1" si="8"/>
        <v>128</v>
      </c>
      <c r="E266" s="446"/>
      <c r="F266" s="347"/>
      <c r="G266" s="348"/>
      <c r="H266" s="371"/>
    </row>
    <row r="267" spans="1:8" s="346" customFormat="1" hidden="1">
      <c r="A267" s="353">
        <f t="shared" ca="1" si="15"/>
        <v>10</v>
      </c>
      <c r="B267" s="353">
        <f t="shared" ca="1" si="15"/>
        <v>2</v>
      </c>
      <c r="C267" s="353">
        <f t="shared" ca="1" si="15"/>
        <v>9</v>
      </c>
      <c r="D267" s="354">
        <f t="shared" ca="1" si="8"/>
        <v>129</v>
      </c>
      <c r="E267" s="446"/>
      <c r="F267" s="347"/>
      <c r="G267" s="348"/>
      <c r="H267" s="371"/>
    </row>
    <row r="268" spans="1:8" s="346" customFormat="1" hidden="1">
      <c r="A268" s="353">
        <f t="shared" ca="1" si="15"/>
        <v>10</v>
      </c>
      <c r="B268" s="353">
        <f t="shared" ca="1" si="15"/>
        <v>2</v>
      </c>
      <c r="C268" s="353">
        <f t="shared" ca="1" si="15"/>
        <v>9</v>
      </c>
      <c r="D268" s="354">
        <f t="shared" ca="1" si="8"/>
        <v>130</v>
      </c>
      <c r="E268" s="446"/>
      <c r="F268" s="347"/>
      <c r="G268" s="348"/>
      <c r="H268" s="371"/>
    </row>
    <row r="269" spans="1:8" hidden="1">
      <c r="A269" s="353">
        <f t="shared" ca="1" si="15"/>
        <v>10</v>
      </c>
      <c r="B269" s="353">
        <f t="shared" ca="1" si="15"/>
        <v>2</v>
      </c>
      <c r="C269" s="353">
        <f t="shared" ca="1" si="15"/>
        <v>9</v>
      </c>
      <c r="D269" s="354">
        <f t="shared" ca="1" si="8"/>
        <v>131</v>
      </c>
      <c r="E269" s="445"/>
      <c r="F269" s="347"/>
      <c r="G269" s="348"/>
      <c r="H269" s="371"/>
    </row>
    <row r="270" spans="1:8" hidden="1">
      <c r="A270" s="353">
        <f t="shared" ca="1" si="15"/>
        <v>10</v>
      </c>
      <c r="B270" s="353">
        <f t="shared" ca="1" si="15"/>
        <v>2</v>
      </c>
      <c r="C270" s="353">
        <f t="shared" ca="1" si="15"/>
        <v>9</v>
      </c>
      <c r="D270" s="354">
        <f t="shared" ca="1" si="8"/>
        <v>132</v>
      </c>
      <c r="E270" s="445"/>
      <c r="F270" s="347"/>
      <c r="G270" s="348"/>
      <c r="H270" s="371"/>
    </row>
    <row r="271" spans="1:8" hidden="1">
      <c r="A271" s="353">
        <f t="shared" ca="1" si="15"/>
        <v>10</v>
      </c>
      <c r="B271" s="353">
        <f t="shared" ca="1" si="15"/>
        <v>2</v>
      </c>
      <c r="C271" s="353">
        <f t="shared" ca="1" si="15"/>
        <v>9</v>
      </c>
      <c r="D271" s="354">
        <f t="shared" ca="1" si="8"/>
        <v>133</v>
      </c>
      <c r="E271" s="445"/>
      <c r="F271" s="347"/>
      <c r="G271" s="348"/>
      <c r="H271" s="371"/>
    </row>
    <row r="272" spans="1:8" hidden="1">
      <c r="A272" s="353">
        <f t="shared" ca="1" si="15"/>
        <v>10</v>
      </c>
      <c r="B272" s="353">
        <f t="shared" ca="1" si="15"/>
        <v>2</v>
      </c>
      <c r="C272" s="353">
        <f t="shared" ca="1" si="15"/>
        <v>9</v>
      </c>
      <c r="D272" s="354">
        <f t="shared" ca="1" si="8"/>
        <v>134</v>
      </c>
      <c r="E272" s="445"/>
      <c r="F272" s="347"/>
      <c r="G272" s="348"/>
      <c r="H272" s="371"/>
    </row>
    <row r="273" spans="1:8" hidden="1">
      <c r="A273" s="353">
        <f t="shared" ca="1" si="15"/>
        <v>10</v>
      </c>
      <c r="B273" s="353">
        <f t="shared" ca="1" si="15"/>
        <v>2</v>
      </c>
      <c r="C273" s="353">
        <f t="shared" ca="1" si="15"/>
        <v>9</v>
      </c>
      <c r="D273" s="354">
        <f t="shared" ca="1" si="8"/>
        <v>135</v>
      </c>
      <c r="E273" s="445"/>
      <c r="F273" s="347"/>
      <c r="G273" s="348"/>
      <c r="H273" s="371"/>
    </row>
    <row r="274" spans="1:8" hidden="1">
      <c r="A274" s="353">
        <f t="shared" ca="1" si="15"/>
        <v>10</v>
      </c>
      <c r="B274" s="353">
        <f t="shared" ca="1" si="15"/>
        <v>2</v>
      </c>
      <c r="C274" s="353">
        <f t="shared" ca="1" si="15"/>
        <v>9</v>
      </c>
      <c r="D274" s="354">
        <f t="shared" ca="1" si="8"/>
        <v>136</v>
      </c>
      <c r="E274" s="445"/>
      <c r="F274" s="347"/>
      <c r="G274" s="348"/>
      <c r="H274" s="371"/>
    </row>
    <row r="275" spans="1:8" hidden="1">
      <c r="A275" s="353">
        <f t="shared" ca="1" si="15"/>
        <v>10</v>
      </c>
      <c r="B275" s="353">
        <f t="shared" ca="1" si="15"/>
        <v>2</v>
      </c>
      <c r="C275" s="353">
        <f t="shared" ca="1" si="15"/>
        <v>9</v>
      </c>
      <c r="D275" s="354">
        <f t="shared" ca="1" si="8"/>
        <v>137</v>
      </c>
      <c r="E275" s="445"/>
      <c r="F275" s="347"/>
      <c r="G275" s="348"/>
      <c r="H275" s="371"/>
    </row>
    <row r="276" spans="1:8" s="346" customFormat="1" hidden="1">
      <c r="A276" s="353">
        <f t="shared" ca="1" si="15"/>
        <v>10</v>
      </c>
      <c r="B276" s="353">
        <f t="shared" ca="1" si="15"/>
        <v>2</v>
      </c>
      <c r="C276" s="353">
        <f t="shared" ca="1" si="15"/>
        <v>9</v>
      </c>
      <c r="D276" s="354">
        <f t="shared" ca="1" si="8"/>
        <v>138</v>
      </c>
      <c r="E276" s="446"/>
      <c r="F276" s="347"/>
      <c r="G276" s="348"/>
      <c r="H276" s="371"/>
    </row>
    <row r="277" spans="1:8" s="346" customFormat="1" hidden="1">
      <c r="A277" s="353">
        <f t="shared" ca="1" si="15"/>
        <v>10</v>
      </c>
      <c r="B277" s="353">
        <f t="shared" ca="1" si="15"/>
        <v>2</v>
      </c>
      <c r="C277" s="353">
        <f t="shared" ca="1" si="15"/>
        <v>9</v>
      </c>
      <c r="D277" s="354">
        <f t="shared" ca="1" si="8"/>
        <v>139</v>
      </c>
      <c r="E277" s="446"/>
      <c r="F277" s="347"/>
      <c r="G277" s="348"/>
      <c r="H277" s="371"/>
    </row>
    <row r="278" spans="1:8" s="346" customFormat="1" hidden="1">
      <c r="A278" s="353">
        <f t="shared" ref="A278:C293" ca="1" si="16">INDIRECT("Z(-1)",FALSE)</f>
        <v>10</v>
      </c>
      <c r="B278" s="353">
        <f t="shared" ca="1" si="16"/>
        <v>2</v>
      </c>
      <c r="C278" s="353">
        <f t="shared" ca="1" si="16"/>
        <v>9</v>
      </c>
      <c r="D278" s="354">
        <f t="shared" ca="1" si="8"/>
        <v>140</v>
      </c>
      <c r="E278" s="446"/>
      <c r="F278" s="347"/>
      <c r="G278" s="348"/>
      <c r="H278" s="371"/>
    </row>
    <row r="279" spans="1:8" hidden="1">
      <c r="A279" s="353">
        <f t="shared" ca="1" si="16"/>
        <v>10</v>
      </c>
      <c r="B279" s="353">
        <f t="shared" ca="1" si="16"/>
        <v>2</v>
      </c>
      <c r="C279" s="353">
        <f t="shared" ca="1" si="16"/>
        <v>9</v>
      </c>
      <c r="D279" s="354">
        <f t="shared" ca="1" si="8"/>
        <v>141</v>
      </c>
      <c r="E279" s="445"/>
      <c r="F279" s="347"/>
      <c r="G279" s="348"/>
      <c r="H279" s="371"/>
    </row>
    <row r="280" spans="1:8" hidden="1">
      <c r="A280" s="353">
        <f t="shared" ca="1" si="16"/>
        <v>10</v>
      </c>
      <c r="B280" s="353">
        <f t="shared" ca="1" si="16"/>
        <v>2</v>
      </c>
      <c r="C280" s="353">
        <f t="shared" ca="1" si="16"/>
        <v>9</v>
      </c>
      <c r="D280" s="354">
        <f t="shared" ca="1" si="8"/>
        <v>142</v>
      </c>
      <c r="E280" s="445"/>
      <c r="F280" s="347"/>
      <c r="G280" s="348"/>
      <c r="H280" s="371"/>
    </row>
    <row r="281" spans="1:8" hidden="1">
      <c r="A281" s="353">
        <f t="shared" ca="1" si="16"/>
        <v>10</v>
      </c>
      <c r="B281" s="353">
        <f t="shared" ca="1" si="16"/>
        <v>2</v>
      </c>
      <c r="C281" s="353">
        <f t="shared" ca="1" si="16"/>
        <v>9</v>
      </c>
      <c r="D281" s="354">
        <f t="shared" ca="1" si="8"/>
        <v>143</v>
      </c>
      <c r="E281" s="445"/>
      <c r="F281" s="347"/>
      <c r="G281" s="348"/>
      <c r="H281" s="371"/>
    </row>
    <row r="282" spans="1:8" hidden="1">
      <c r="A282" s="353">
        <f t="shared" ca="1" si="16"/>
        <v>10</v>
      </c>
      <c r="B282" s="353">
        <f t="shared" ca="1" si="16"/>
        <v>2</v>
      </c>
      <c r="C282" s="353">
        <f t="shared" ca="1" si="16"/>
        <v>9</v>
      </c>
      <c r="D282" s="354">
        <f t="shared" ca="1" si="8"/>
        <v>144</v>
      </c>
      <c r="E282" s="445"/>
      <c r="F282" s="347"/>
      <c r="G282" s="348"/>
      <c r="H282" s="371"/>
    </row>
    <row r="283" spans="1:8" hidden="1">
      <c r="A283" s="353">
        <f t="shared" ca="1" si="16"/>
        <v>10</v>
      </c>
      <c r="B283" s="353">
        <f t="shared" ca="1" si="16"/>
        <v>2</v>
      </c>
      <c r="C283" s="353">
        <f t="shared" ca="1" si="16"/>
        <v>9</v>
      </c>
      <c r="D283" s="354">
        <f t="shared" ca="1" si="8"/>
        <v>145</v>
      </c>
      <c r="E283" s="445"/>
      <c r="F283" s="347"/>
      <c r="G283" s="348"/>
      <c r="H283" s="371"/>
    </row>
    <row r="284" spans="1:8" hidden="1">
      <c r="A284" s="353">
        <f t="shared" ca="1" si="16"/>
        <v>10</v>
      </c>
      <c r="B284" s="353">
        <f t="shared" ca="1" si="16"/>
        <v>2</v>
      </c>
      <c r="C284" s="353">
        <f t="shared" ca="1" si="16"/>
        <v>9</v>
      </c>
      <c r="D284" s="354">
        <f t="shared" ca="1" si="8"/>
        <v>146</v>
      </c>
      <c r="E284" s="445"/>
      <c r="F284" s="347"/>
      <c r="G284" s="348"/>
      <c r="H284" s="371"/>
    </row>
    <row r="285" spans="1:8" hidden="1">
      <c r="A285" s="353">
        <f t="shared" ca="1" si="16"/>
        <v>10</v>
      </c>
      <c r="B285" s="353">
        <f t="shared" ca="1" si="16"/>
        <v>2</v>
      </c>
      <c r="C285" s="353">
        <f t="shared" ca="1" si="16"/>
        <v>9</v>
      </c>
      <c r="D285" s="354">
        <f t="shared" ca="1" si="8"/>
        <v>147</v>
      </c>
      <c r="E285" s="445"/>
      <c r="F285" s="347"/>
      <c r="G285" s="348"/>
      <c r="H285" s="371"/>
    </row>
    <row r="286" spans="1:8" s="346" customFormat="1" hidden="1">
      <c r="A286" s="353">
        <f t="shared" ca="1" si="16"/>
        <v>10</v>
      </c>
      <c r="B286" s="353">
        <f t="shared" ca="1" si="16"/>
        <v>2</v>
      </c>
      <c r="C286" s="353">
        <f t="shared" ca="1" si="16"/>
        <v>9</v>
      </c>
      <c r="D286" s="354">
        <f t="shared" ca="1" si="8"/>
        <v>148</v>
      </c>
      <c r="E286" s="446"/>
      <c r="F286" s="347"/>
      <c r="G286" s="348"/>
      <c r="H286" s="371"/>
    </row>
    <row r="287" spans="1:8" s="346" customFormat="1" hidden="1">
      <c r="A287" s="353">
        <f t="shared" ca="1" si="16"/>
        <v>10</v>
      </c>
      <c r="B287" s="353">
        <f t="shared" ca="1" si="16"/>
        <v>2</v>
      </c>
      <c r="C287" s="353">
        <f t="shared" ca="1" si="16"/>
        <v>9</v>
      </c>
      <c r="D287" s="354">
        <f t="shared" ca="1" si="8"/>
        <v>149</v>
      </c>
      <c r="E287" s="446"/>
      <c r="F287" s="347"/>
      <c r="G287" s="348"/>
      <c r="H287" s="371"/>
    </row>
    <row r="288" spans="1:8" s="346" customFormat="1" hidden="1">
      <c r="A288" s="353">
        <f t="shared" ca="1" si="16"/>
        <v>10</v>
      </c>
      <c r="B288" s="353">
        <f t="shared" ca="1" si="16"/>
        <v>2</v>
      </c>
      <c r="C288" s="353">
        <f t="shared" ca="1" si="16"/>
        <v>9</v>
      </c>
      <c r="D288" s="354">
        <f t="shared" ca="1" si="8"/>
        <v>150</v>
      </c>
      <c r="E288" s="446"/>
      <c r="F288" s="347"/>
      <c r="G288" s="348"/>
      <c r="H288" s="371"/>
    </row>
    <row r="289" spans="1:8" hidden="1">
      <c r="A289" s="353">
        <f t="shared" ca="1" si="16"/>
        <v>10</v>
      </c>
      <c r="B289" s="353">
        <f t="shared" ca="1" si="16"/>
        <v>2</v>
      </c>
      <c r="C289" s="353">
        <f t="shared" ca="1" si="16"/>
        <v>9</v>
      </c>
      <c r="D289" s="354">
        <f t="shared" ca="1" si="8"/>
        <v>151</v>
      </c>
      <c r="E289" s="445"/>
      <c r="F289" s="347"/>
      <c r="G289" s="348"/>
      <c r="H289" s="371"/>
    </row>
    <row r="290" spans="1:8" s="346" customFormat="1" hidden="1">
      <c r="A290" s="353">
        <f t="shared" ca="1" si="16"/>
        <v>10</v>
      </c>
      <c r="B290" s="353">
        <f t="shared" ca="1" si="16"/>
        <v>2</v>
      </c>
      <c r="C290" s="353">
        <f t="shared" ca="1" si="16"/>
        <v>9</v>
      </c>
      <c r="D290" s="354">
        <f t="shared" ca="1" si="8"/>
        <v>152</v>
      </c>
      <c r="E290" s="446"/>
      <c r="F290" s="347"/>
      <c r="G290" s="348"/>
      <c r="H290" s="371"/>
    </row>
    <row r="291" spans="1:8" s="346" customFormat="1" hidden="1">
      <c r="A291" s="353">
        <f t="shared" ca="1" si="16"/>
        <v>10</v>
      </c>
      <c r="B291" s="353">
        <f t="shared" ca="1" si="16"/>
        <v>2</v>
      </c>
      <c r="C291" s="353">
        <f t="shared" ca="1" si="16"/>
        <v>9</v>
      </c>
      <c r="D291" s="354">
        <f t="shared" ca="1" si="8"/>
        <v>153</v>
      </c>
      <c r="E291" s="446"/>
      <c r="F291" s="347"/>
      <c r="G291" s="348"/>
      <c r="H291" s="371"/>
    </row>
    <row r="292" spans="1:8" s="346" customFormat="1" hidden="1">
      <c r="A292" s="353">
        <f t="shared" ca="1" si="16"/>
        <v>10</v>
      </c>
      <c r="B292" s="353">
        <f t="shared" ca="1" si="16"/>
        <v>2</v>
      </c>
      <c r="C292" s="353">
        <f t="shared" ca="1" si="16"/>
        <v>9</v>
      </c>
      <c r="D292" s="354">
        <f t="shared" ca="1" si="8"/>
        <v>154</v>
      </c>
      <c r="E292" s="446"/>
      <c r="F292" s="347"/>
      <c r="G292" s="348"/>
      <c r="H292" s="371"/>
    </row>
    <row r="293" spans="1:8" hidden="1">
      <c r="A293" s="353">
        <f t="shared" ca="1" si="16"/>
        <v>10</v>
      </c>
      <c r="B293" s="353">
        <f t="shared" ca="1" si="16"/>
        <v>2</v>
      </c>
      <c r="C293" s="353">
        <f t="shared" ca="1" si="16"/>
        <v>9</v>
      </c>
      <c r="D293" s="354">
        <f t="shared" ca="1" si="8"/>
        <v>155</v>
      </c>
      <c r="E293" s="445"/>
      <c r="F293" s="157"/>
      <c r="G293" s="333"/>
      <c r="H293" s="370"/>
    </row>
    <row r="294" spans="1:8" hidden="1">
      <c r="A294" s="353">
        <f t="shared" ref="A294:C327" ca="1" si="17">INDIRECT("Z(-1)",FALSE)</f>
        <v>10</v>
      </c>
      <c r="B294" s="353">
        <f t="shared" ca="1" si="17"/>
        <v>2</v>
      </c>
      <c r="C294" s="353">
        <f t="shared" ca="1" si="17"/>
        <v>9</v>
      </c>
      <c r="D294" s="354">
        <f t="shared" ca="1" si="8"/>
        <v>156</v>
      </c>
      <c r="E294" s="445"/>
      <c r="F294" s="157"/>
      <c r="G294" s="333"/>
      <c r="H294" s="370"/>
    </row>
    <row r="295" spans="1:8" hidden="1">
      <c r="A295" s="353">
        <f t="shared" ca="1" si="17"/>
        <v>10</v>
      </c>
      <c r="B295" s="353">
        <f t="shared" ca="1" si="17"/>
        <v>2</v>
      </c>
      <c r="C295" s="353">
        <f t="shared" ca="1" si="17"/>
        <v>9</v>
      </c>
      <c r="D295" s="354">
        <f t="shared" ca="1" si="8"/>
        <v>157</v>
      </c>
      <c r="E295" s="445"/>
      <c r="F295" s="157"/>
      <c r="G295" s="333"/>
      <c r="H295" s="370"/>
    </row>
    <row r="296" spans="1:8" hidden="1">
      <c r="A296" s="353">
        <f t="shared" ca="1" si="17"/>
        <v>10</v>
      </c>
      <c r="B296" s="353">
        <f t="shared" ca="1" si="17"/>
        <v>2</v>
      </c>
      <c r="C296" s="353">
        <f t="shared" ca="1" si="17"/>
        <v>9</v>
      </c>
      <c r="D296" s="354">
        <f t="shared" ca="1" si="8"/>
        <v>158</v>
      </c>
      <c r="E296" s="445"/>
      <c r="F296" s="157"/>
      <c r="G296" s="333"/>
      <c r="H296" s="370"/>
    </row>
    <row r="297" spans="1:8" hidden="1">
      <c r="A297" s="353">
        <f t="shared" ca="1" si="17"/>
        <v>10</v>
      </c>
      <c r="B297" s="353">
        <f t="shared" ca="1" si="17"/>
        <v>2</v>
      </c>
      <c r="C297" s="353">
        <f t="shared" ca="1" si="17"/>
        <v>9</v>
      </c>
      <c r="D297" s="354">
        <f t="shared" ca="1" si="8"/>
        <v>159</v>
      </c>
      <c r="E297" s="445"/>
      <c r="F297" s="157"/>
      <c r="G297" s="333"/>
      <c r="H297" s="370"/>
    </row>
    <row r="298" spans="1:8" hidden="1">
      <c r="A298" s="351">
        <f t="shared" ca="1" si="17"/>
        <v>10</v>
      </c>
      <c r="B298" s="351">
        <f t="shared" ca="1" si="17"/>
        <v>2</v>
      </c>
      <c r="C298" s="351">
        <f t="shared" ca="1" si="17"/>
        <v>9</v>
      </c>
      <c r="D298" s="352">
        <f t="shared" ca="1" si="8"/>
        <v>160</v>
      </c>
      <c r="E298" s="445"/>
      <c r="F298" s="157"/>
      <c r="G298" s="333"/>
      <c r="H298" s="370"/>
    </row>
    <row r="299" spans="1:8" hidden="1">
      <c r="A299" s="353">
        <f t="shared" ca="1" si="17"/>
        <v>10</v>
      </c>
      <c r="B299" s="353">
        <f t="shared" ca="1" si="17"/>
        <v>2</v>
      </c>
      <c r="C299" s="353">
        <f t="shared" ca="1" si="17"/>
        <v>9</v>
      </c>
      <c r="D299" s="354">
        <f t="shared" ca="1" si="8"/>
        <v>161</v>
      </c>
      <c r="E299" s="445"/>
      <c r="F299" s="347"/>
      <c r="G299" s="348"/>
      <c r="H299" s="371"/>
    </row>
    <row r="300" spans="1:8" hidden="1">
      <c r="A300" s="353">
        <f t="shared" ca="1" si="17"/>
        <v>10</v>
      </c>
      <c r="B300" s="353">
        <f t="shared" ca="1" si="17"/>
        <v>2</v>
      </c>
      <c r="C300" s="353">
        <f t="shared" ca="1" si="17"/>
        <v>9</v>
      </c>
      <c r="D300" s="354">
        <f t="shared" ca="1" si="8"/>
        <v>162</v>
      </c>
      <c r="E300" s="445"/>
      <c r="F300" s="347"/>
      <c r="G300" s="348"/>
      <c r="H300" s="371"/>
    </row>
    <row r="301" spans="1:8" hidden="1">
      <c r="A301" s="353">
        <f t="shared" ca="1" si="17"/>
        <v>10</v>
      </c>
      <c r="B301" s="353">
        <f t="shared" ca="1" si="17"/>
        <v>2</v>
      </c>
      <c r="C301" s="353">
        <f t="shared" ca="1" si="17"/>
        <v>9</v>
      </c>
      <c r="D301" s="354">
        <f t="shared" ca="1" si="8"/>
        <v>163</v>
      </c>
      <c r="E301" s="445"/>
      <c r="F301" s="347"/>
      <c r="G301" s="348"/>
      <c r="H301" s="371"/>
    </row>
    <row r="302" spans="1:8" hidden="1">
      <c r="A302" s="353">
        <f t="shared" ca="1" si="17"/>
        <v>10</v>
      </c>
      <c r="B302" s="353">
        <f t="shared" ca="1" si="17"/>
        <v>2</v>
      </c>
      <c r="C302" s="353">
        <f t="shared" ca="1" si="17"/>
        <v>9</v>
      </c>
      <c r="D302" s="354">
        <f t="shared" ca="1" si="8"/>
        <v>164</v>
      </c>
      <c r="E302" s="445"/>
      <c r="F302" s="347"/>
      <c r="G302" s="348"/>
      <c r="H302" s="371"/>
    </row>
    <row r="303" spans="1:8" hidden="1">
      <c r="A303" s="353">
        <f t="shared" ca="1" si="17"/>
        <v>10</v>
      </c>
      <c r="B303" s="353">
        <f t="shared" ca="1" si="17"/>
        <v>2</v>
      </c>
      <c r="C303" s="353">
        <f t="shared" ca="1" si="17"/>
        <v>9</v>
      </c>
      <c r="D303" s="354">
        <f t="shared" ca="1" si="8"/>
        <v>165</v>
      </c>
      <c r="E303" s="445"/>
      <c r="F303" s="347"/>
      <c r="G303" s="348"/>
      <c r="H303" s="371"/>
    </row>
    <row r="304" spans="1:8" hidden="1">
      <c r="A304" s="353">
        <f t="shared" ca="1" si="17"/>
        <v>10</v>
      </c>
      <c r="B304" s="353">
        <f t="shared" ca="1" si="17"/>
        <v>2</v>
      </c>
      <c r="C304" s="353">
        <f t="shared" ca="1" si="17"/>
        <v>9</v>
      </c>
      <c r="D304" s="354">
        <f t="shared" ca="1" si="8"/>
        <v>166</v>
      </c>
      <c r="E304" s="445"/>
      <c r="F304" s="347"/>
      <c r="G304" s="348"/>
      <c r="H304" s="371"/>
    </row>
    <row r="305" spans="1:8" hidden="1">
      <c r="A305" s="353">
        <f t="shared" ca="1" si="17"/>
        <v>10</v>
      </c>
      <c r="B305" s="353">
        <f t="shared" ca="1" si="17"/>
        <v>2</v>
      </c>
      <c r="C305" s="353">
        <f t="shared" ca="1" si="17"/>
        <v>9</v>
      </c>
      <c r="D305" s="354">
        <f t="shared" ca="1" si="8"/>
        <v>167</v>
      </c>
      <c r="E305" s="445"/>
      <c r="F305" s="347"/>
      <c r="G305" s="348"/>
      <c r="H305" s="371"/>
    </row>
    <row r="306" spans="1:8" s="346" customFormat="1" hidden="1">
      <c r="A306" s="353">
        <f t="shared" ca="1" si="17"/>
        <v>10</v>
      </c>
      <c r="B306" s="353">
        <f t="shared" ca="1" si="17"/>
        <v>2</v>
      </c>
      <c r="C306" s="353">
        <f t="shared" ca="1" si="17"/>
        <v>9</v>
      </c>
      <c r="D306" s="354">
        <f t="shared" ca="1" si="8"/>
        <v>168</v>
      </c>
      <c r="E306" s="446"/>
      <c r="F306" s="347"/>
      <c r="G306" s="348"/>
      <c r="H306" s="371"/>
    </row>
    <row r="307" spans="1:8" s="346" customFormat="1" hidden="1">
      <c r="A307" s="353">
        <f t="shared" ca="1" si="17"/>
        <v>10</v>
      </c>
      <c r="B307" s="353">
        <f t="shared" ca="1" si="17"/>
        <v>2</v>
      </c>
      <c r="C307" s="353">
        <f t="shared" ca="1" si="17"/>
        <v>9</v>
      </c>
      <c r="D307" s="354">
        <f t="shared" ca="1" si="8"/>
        <v>169</v>
      </c>
      <c r="E307" s="446"/>
      <c r="F307" s="347"/>
      <c r="G307" s="348"/>
      <c r="H307" s="371"/>
    </row>
    <row r="308" spans="1:8" s="346" customFormat="1" hidden="1">
      <c r="A308" s="353">
        <f t="shared" ca="1" si="17"/>
        <v>10</v>
      </c>
      <c r="B308" s="353">
        <f t="shared" ca="1" si="17"/>
        <v>2</v>
      </c>
      <c r="C308" s="353">
        <f t="shared" ca="1" si="17"/>
        <v>9</v>
      </c>
      <c r="D308" s="354">
        <f t="shared" ca="1" si="8"/>
        <v>170</v>
      </c>
      <c r="E308" s="446"/>
      <c r="F308" s="347"/>
      <c r="G308" s="348"/>
      <c r="H308" s="371"/>
    </row>
    <row r="309" spans="1:8" hidden="1">
      <c r="A309" s="353">
        <f t="shared" ca="1" si="17"/>
        <v>10</v>
      </c>
      <c r="B309" s="353">
        <f t="shared" ca="1" si="17"/>
        <v>2</v>
      </c>
      <c r="C309" s="353">
        <f t="shared" ca="1" si="17"/>
        <v>9</v>
      </c>
      <c r="D309" s="354">
        <f t="shared" ca="1" si="8"/>
        <v>171</v>
      </c>
      <c r="E309" s="445"/>
      <c r="F309" s="347"/>
      <c r="G309" s="348"/>
      <c r="H309" s="371"/>
    </row>
    <row r="310" spans="1:8" hidden="1">
      <c r="A310" s="353">
        <f t="shared" ca="1" si="17"/>
        <v>10</v>
      </c>
      <c r="B310" s="353">
        <f t="shared" ca="1" si="17"/>
        <v>2</v>
      </c>
      <c r="C310" s="353">
        <f t="shared" ca="1" si="17"/>
        <v>9</v>
      </c>
      <c r="D310" s="354">
        <f t="shared" ca="1" si="8"/>
        <v>172</v>
      </c>
      <c r="E310" s="445"/>
      <c r="F310" s="347"/>
      <c r="G310" s="348"/>
      <c r="H310" s="371"/>
    </row>
    <row r="311" spans="1:8" hidden="1">
      <c r="A311" s="353">
        <f t="shared" ca="1" si="17"/>
        <v>10</v>
      </c>
      <c r="B311" s="353">
        <f t="shared" ca="1" si="17"/>
        <v>2</v>
      </c>
      <c r="C311" s="353">
        <f t="shared" ca="1" si="17"/>
        <v>9</v>
      </c>
      <c r="D311" s="354">
        <f t="shared" ca="1" si="8"/>
        <v>173</v>
      </c>
      <c r="E311" s="445"/>
      <c r="F311" s="347"/>
      <c r="G311" s="348"/>
      <c r="H311" s="371"/>
    </row>
    <row r="312" spans="1:8" hidden="1">
      <c r="A312" s="353">
        <f t="shared" ca="1" si="17"/>
        <v>10</v>
      </c>
      <c r="B312" s="353">
        <f t="shared" ca="1" si="17"/>
        <v>2</v>
      </c>
      <c r="C312" s="353">
        <f t="shared" ca="1" si="17"/>
        <v>9</v>
      </c>
      <c r="D312" s="354">
        <f t="shared" ca="1" si="8"/>
        <v>174</v>
      </c>
      <c r="E312" s="445"/>
      <c r="F312" s="347"/>
      <c r="G312" s="348"/>
      <c r="H312" s="371"/>
    </row>
    <row r="313" spans="1:8" hidden="1">
      <c r="A313" s="353">
        <f t="shared" ca="1" si="17"/>
        <v>10</v>
      </c>
      <c r="B313" s="353">
        <f t="shared" ca="1" si="17"/>
        <v>2</v>
      </c>
      <c r="C313" s="353">
        <f t="shared" ca="1" si="17"/>
        <v>9</v>
      </c>
      <c r="D313" s="354">
        <f t="shared" ca="1" si="8"/>
        <v>175</v>
      </c>
      <c r="E313" s="445"/>
      <c r="F313" s="347"/>
      <c r="G313" s="348"/>
      <c r="H313" s="371"/>
    </row>
    <row r="314" spans="1:8" hidden="1">
      <c r="A314" s="353">
        <f t="shared" ca="1" si="17"/>
        <v>10</v>
      </c>
      <c r="B314" s="353">
        <f t="shared" ca="1" si="17"/>
        <v>2</v>
      </c>
      <c r="C314" s="353">
        <f t="shared" ca="1" si="17"/>
        <v>9</v>
      </c>
      <c r="D314" s="354">
        <f t="shared" ca="1" si="8"/>
        <v>176</v>
      </c>
      <c r="E314" s="445"/>
      <c r="F314" s="347"/>
      <c r="G314" s="348"/>
      <c r="H314" s="371"/>
    </row>
    <row r="315" spans="1:8" hidden="1">
      <c r="A315" s="353">
        <f t="shared" ca="1" si="17"/>
        <v>10</v>
      </c>
      <c r="B315" s="353">
        <f t="shared" ca="1" si="17"/>
        <v>2</v>
      </c>
      <c r="C315" s="353">
        <f t="shared" ca="1" si="17"/>
        <v>9</v>
      </c>
      <c r="D315" s="354">
        <f t="shared" ca="1" si="8"/>
        <v>177</v>
      </c>
      <c r="E315" s="445"/>
      <c r="F315" s="347"/>
      <c r="G315" s="348"/>
      <c r="H315" s="371"/>
    </row>
    <row r="316" spans="1:8" s="346" customFormat="1" hidden="1">
      <c r="A316" s="353">
        <f t="shared" ca="1" si="17"/>
        <v>10</v>
      </c>
      <c r="B316" s="353">
        <f t="shared" ca="1" si="17"/>
        <v>2</v>
      </c>
      <c r="C316" s="353">
        <f t="shared" ca="1" si="17"/>
        <v>9</v>
      </c>
      <c r="D316" s="354">
        <f t="shared" ca="1" si="8"/>
        <v>178</v>
      </c>
      <c r="E316" s="446"/>
      <c r="F316" s="347"/>
      <c r="G316" s="348"/>
      <c r="H316" s="371"/>
    </row>
    <row r="317" spans="1:8" s="346" customFormat="1" hidden="1">
      <c r="A317" s="353">
        <f t="shared" ca="1" si="17"/>
        <v>10</v>
      </c>
      <c r="B317" s="353">
        <f t="shared" ca="1" si="17"/>
        <v>2</v>
      </c>
      <c r="C317" s="353">
        <f t="shared" ca="1" si="17"/>
        <v>9</v>
      </c>
      <c r="D317" s="354">
        <f t="shared" ca="1" si="8"/>
        <v>179</v>
      </c>
      <c r="E317" s="446"/>
      <c r="F317" s="347"/>
      <c r="G317" s="348"/>
      <c r="H317" s="371"/>
    </row>
    <row r="318" spans="1:8" s="346" customFormat="1" hidden="1">
      <c r="A318" s="353">
        <f t="shared" ca="1" si="17"/>
        <v>10</v>
      </c>
      <c r="B318" s="353">
        <f t="shared" ca="1" si="17"/>
        <v>2</v>
      </c>
      <c r="C318" s="353">
        <f t="shared" ca="1" si="17"/>
        <v>9</v>
      </c>
      <c r="D318" s="354">
        <f t="shared" ca="1" si="8"/>
        <v>180</v>
      </c>
      <c r="E318" s="446"/>
      <c r="F318" s="347"/>
      <c r="G318" s="348"/>
      <c r="H318" s="371"/>
    </row>
    <row r="319" spans="1:8" hidden="1">
      <c r="A319" s="353">
        <f t="shared" ca="1" si="17"/>
        <v>10</v>
      </c>
      <c r="B319" s="353">
        <f t="shared" ca="1" si="17"/>
        <v>2</v>
      </c>
      <c r="C319" s="353">
        <f t="shared" ca="1" si="17"/>
        <v>9</v>
      </c>
      <c r="D319" s="354">
        <f t="shared" ca="1" si="8"/>
        <v>181</v>
      </c>
      <c r="E319" s="445"/>
      <c r="F319" s="347"/>
      <c r="G319" s="348"/>
      <c r="H319" s="371"/>
    </row>
    <row r="320" spans="1:8" hidden="1">
      <c r="A320" s="353">
        <f t="shared" ca="1" si="17"/>
        <v>10</v>
      </c>
      <c r="B320" s="353">
        <f t="shared" ca="1" si="17"/>
        <v>2</v>
      </c>
      <c r="C320" s="353">
        <f t="shared" ca="1" si="17"/>
        <v>9</v>
      </c>
      <c r="D320" s="354">
        <f t="shared" ca="1" si="8"/>
        <v>182</v>
      </c>
      <c r="E320" s="445"/>
      <c r="F320" s="347"/>
      <c r="G320" s="348"/>
      <c r="H320" s="371"/>
    </row>
    <row r="321" spans="1:8" hidden="1">
      <c r="A321" s="353">
        <f t="shared" ca="1" si="17"/>
        <v>10</v>
      </c>
      <c r="B321" s="353">
        <f t="shared" ca="1" si="17"/>
        <v>2</v>
      </c>
      <c r="C321" s="353">
        <f t="shared" ca="1" si="17"/>
        <v>9</v>
      </c>
      <c r="D321" s="354">
        <f t="shared" ca="1" si="8"/>
        <v>183</v>
      </c>
      <c r="E321" s="445"/>
      <c r="F321" s="347"/>
      <c r="G321" s="348"/>
      <c r="H321" s="371"/>
    </row>
    <row r="322" spans="1:8" hidden="1">
      <c r="A322" s="353">
        <f t="shared" ca="1" si="17"/>
        <v>10</v>
      </c>
      <c r="B322" s="353">
        <f t="shared" ca="1" si="17"/>
        <v>2</v>
      </c>
      <c r="C322" s="353">
        <f t="shared" ca="1" si="17"/>
        <v>9</v>
      </c>
      <c r="D322" s="354">
        <f t="shared" ca="1" si="8"/>
        <v>184</v>
      </c>
      <c r="E322" s="445"/>
      <c r="F322" s="347"/>
      <c r="G322" s="348"/>
      <c r="H322" s="371"/>
    </row>
    <row r="323" spans="1:8" hidden="1">
      <c r="A323" s="353">
        <f t="shared" ca="1" si="17"/>
        <v>10</v>
      </c>
      <c r="B323" s="353">
        <f t="shared" ca="1" si="17"/>
        <v>2</v>
      </c>
      <c r="C323" s="353">
        <f t="shared" ca="1" si="17"/>
        <v>9</v>
      </c>
      <c r="D323" s="354">
        <f t="shared" ca="1" si="8"/>
        <v>185</v>
      </c>
      <c r="E323" s="445"/>
      <c r="F323" s="347"/>
      <c r="G323" s="348"/>
      <c r="H323" s="371"/>
    </row>
    <row r="324" spans="1:8" hidden="1">
      <c r="A324" s="353">
        <f t="shared" ca="1" si="17"/>
        <v>10</v>
      </c>
      <c r="B324" s="353">
        <f t="shared" ca="1" si="17"/>
        <v>2</v>
      </c>
      <c r="C324" s="353">
        <f t="shared" ca="1" si="17"/>
        <v>9</v>
      </c>
      <c r="D324" s="354">
        <f t="shared" ca="1" si="8"/>
        <v>186</v>
      </c>
      <c r="E324" s="445"/>
      <c r="F324" s="347"/>
      <c r="G324" s="348"/>
      <c r="H324" s="371"/>
    </row>
    <row r="325" spans="1:8" hidden="1">
      <c r="A325" s="353">
        <f t="shared" ca="1" si="17"/>
        <v>10</v>
      </c>
      <c r="B325" s="353">
        <f t="shared" ca="1" si="17"/>
        <v>2</v>
      </c>
      <c r="C325" s="353">
        <f t="shared" ca="1" si="17"/>
        <v>9</v>
      </c>
      <c r="D325" s="354">
        <f t="shared" ca="1" si="8"/>
        <v>187</v>
      </c>
      <c r="E325" s="445"/>
      <c r="F325" s="347"/>
      <c r="G325" s="348"/>
      <c r="H325" s="371"/>
    </row>
    <row r="326" spans="1:8" s="346" customFormat="1" hidden="1">
      <c r="A326" s="353">
        <f t="shared" ca="1" si="17"/>
        <v>10</v>
      </c>
      <c r="B326" s="353">
        <f t="shared" ca="1" si="17"/>
        <v>2</v>
      </c>
      <c r="C326" s="353">
        <f t="shared" ca="1" si="17"/>
        <v>9</v>
      </c>
      <c r="D326" s="354">
        <f t="shared" ca="1" si="8"/>
        <v>188</v>
      </c>
      <c r="E326" s="446"/>
      <c r="F326" s="347"/>
      <c r="G326" s="348"/>
      <c r="H326" s="371"/>
    </row>
    <row r="327" spans="1:8" s="346" customFormat="1" hidden="1">
      <c r="A327" s="353">
        <f t="shared" ca="1" si="17"/>
        <v>10</v>
      </c>
      <c r="B327" s="353">
        <f t="shared" ca="1" si="17"/>
        <v>2</v>
      </c>
      <c r="C327" s="353">
        <f t="shared" ca="1" si="17"/>
        <v>9</v>
      </c>
      <c r="D327" s="354">
        <f t="shared" ca="1" si="8"/>
        <v>189</v>
      </c>
      <c r="E327" s="446"/>
      <c r="F327" s="347"/>
      <c r="G327" s="348"/>
      <c r="H327" s="371"/>
    </row>
    <row r="328" spans="1:8" s="346" customFormat="1" hidden="1">
      <c r="A328" s="353">
        <f t="shared" ref="A328:C343" ca="1" si="18">INDIRECT("Z(-1)",FALSE)</f>
        <v>10</v>
      </c>
      <c r="B328" s="353">
        <f t="shared" ca="1" si="18"/>
        <v>2</v>
      </c>
      <c r="C328" s="353">
        <f t="shared" ca="1" si="18"/>
        <v>9</v>
      </c>
      <c r="D328" s="354">
        <f t="shared" ca="1" si="8"/>
        <v>190</v>
      </c>
      <c r="E328" s="446"/>
      <c r="F328" s="347"/>
      <c r="G328" s="348"/>
      <c r="H328" s="371"/>
    </row>
    <row r="329" spans="1:8" hidden="1">
      <c r="A329" s="353">
        <f t="shared" ca="1" si="18"/>
        <v>10</v>
      </c>
      <c r="B329" s="353">
        <f t="shared" ca="1" si="18"/>
        <v>2</v>
      </c>
      <c r="C329" s="353">
        <f t="shared" ca="1" si="18"/>
        <v>9</v>
      </c>
      <c r="D329" s="354">
        <f t="shared" ca="1" si="8"/>
        <v>191</v>
      </c>
      <c r="E329" s="445"/>
      <c r="F329" s="347"/>
      <c r="G329" s="348"/>
      <c r="H329" s="371"/>
    </row>
    <row r="330" spans="1:8" hidden="1">
      <c r="A330" s="353">
        <f t="shared" ca="1" si="18"/>
        <v>10</v>
      </c>
      <c r="B330" s="353">
        <f t="shared" ca="1" si="18"/>
        <v>2</v>
      </c>
      <c r="C330" s="353">
        <f t="shared" ca="1" si="18"/>
        <v>9</v>
      </c>
      <c r="D330" s="354">
        <f t="shared" ca="1" si="8"/>
        <v>192</v>
      </c>
      <c r="E330" s="445"/>
      <c r="F330" s="347"/>
      <c r="G330" s="348"/>
      <c r="H330" s="371"/>
    </row>
    <row r="331" spans="1:8" hidden="1">
      <c r="A331" s="353">
        <f t="shared" ca="1" si="18"/>
        <v>10</v>
      </c>
      <c r="B331" s="353">
        <f t="shared" ca="1" si="18"/>
        <v>2</v>
      </c>
      <c r="C331" s="353">
        <f t="shared" ca="1" si="18"/>
        <v>9</v>
      </c>
      <c r="D331" s="354">
        <f t="shared" ca="1" si="8"/>
        <v>193</v>
      </c>
      <c r="E331" s="445"/>
      <c r="F331" s="347"/>
      <c r="G331" s="348"/>
      <c r="H331" s="371"/>
    </row>
    <row r="332" spans="1:8" hidden="1">
      <c r="A332" s="353">
        <f t="shared" ca="1" si="18"/>
        <v>10</v>
      </c>
      <c r="B332" s="353">
        <f t="shared" ca="1" si="18"/>
        <v>2</v>
      </c>
      <c r="C332" s="353">
        <f t="shared" ca="1" si="18"/>
        <v>9</v>
      </c>
      <c r="D332" s="354">
        <f t="shared" ca="1" si="8"/>
        <v>194</v>
      </c>
      <c r="E332" s="445"/>
      <c r="F332" s="347"/>
      <c r="G332" s="348"/>
      <c r="H332" s="371"/>
    </row>
    <row r="333" spans="1:8" hidden="1">
      <c r="A333" s="353">
        <f t="shared" ca="1" si="18"/>
        <v>10</v>
      </c>
      <c r="B333" s="353">
        <f t="shared" ca="1" si="18"/>
        <v>2</v>
      </c>
      <c r="C333" s="353">
        <f t="shared" ca="1" si="18"/>
        <v>9</v>
      </c>
      <c r="D333" s="354">
        <f t="shared" ca="1" si="8"/>
        <v>195</v>
      </c>
      <c r="E333" s="445"/>
      <c r="F333" s="347"/>
      <c r="G333" s="348"/>
      <c r="H333" s="371"/>
    </row>
    <row r="334" spans="1:8" hidden="1">
      <c r="A334" s="353">
        <f t="shared" ca="1" si="18"/>
        <v>10</v>
      </c>
      <c r="B334" s="353">
        <f t="shared" ca="1" si="18"/>
        <v>2</v>
      </c>
      <c r="C334" s="353">
        <f t="shared" ca="1" si="18"/>
        <v>9</v>
      </c>
      <c r="D334" s="354">
        <f t="shared" ca="1" si="8"/>
        <v>196</v>
      </c>
      <c r="E334" s="445"/>
      <c r="F334" s="347"/>
      <c r="G334" s="348"/>
      <c r="H334" s="371"/>
    </row>
    <row r="335" spans="1:8" hidden="1">
      <c r="A335" s="353">
        <f t="shared" ca="1" si="18"/>
        <v>10</v>
      </c>
      <c r="B335" s="353">
        <f t="shared" ca="1" si="18"/>
        <v>2</v>
      </c>
      <c r="C335" s="353">
        <f t="shared" ca="1" si="18"/>
        <v>9</v>
      </c>
      <c r="D335" s="354">
        <f t="shared" ca="1" si="8"/>
        <v>197</v>
      </c>
      <c r="E335" s="445"/>
      <c r="F335" s="347"/>
      <c r="G335" s="348"/>
      <c r="H335" s="371"/>
    </row>
    <row r="336" spans="1:8" s="346" customFormat="1" hidden="1">
      <c r="A336" s="353">
        <f t="shared" ca="1" si="18"/>
        <v>10</v>
      </c>
      <c r="B336" s="353">
        <f t="shared" ca="1" si="18"/>
        <v>2</v>
      </c>
      <c r="C336" s="353">
        <f t="shared" ca="1" si="18"/>
        <v>9</v>
      </c>
      <c r="D336" s="354">
        <f t="shared" ca="1" si="8"/>
        <v>198</v>
      </c>
      <c r="E336" s="446"/>
      <c r="F336" s="347"/>
      <c r="G336" s="348"/>
      <c r="H336" s="371"/>
    </row>
    <row r="337" spans="1:8" s="346" customFormat="1" hidden="1">
      <c r="A337" s="353">
        <f t="shared" ca="1" si="18"/>
        <v>10</v>
      </c>
      <c r="B337" s="353">
        <f t="shared" ca="1" si="18"/>
        <v>2</v>
      </c>
      <c r="C337" s="353">
        <f t="shared" ca="1" si="18"/>
        <v>9</v>
      </c>
      <c r="D337" s="354">
        <f t="shared" ca="1" si="8"/>
        <v>199</v>
      </c>
      <c r="E337" s="446"/>
      <c r="F337" s="347"/>
      <c r="G337" s="348"/>
      <c r="H337" s="371"/>
    </row>
    <row r="338" spans="1:8" s="346" customFormat="1" hidden="1">
      <c r="A338" s="353">
        <f t="shared" ca="1" si="18"/>
        <v>10</v>
      </c>
      <c r="B338" s="353">
        <f t="shared" ca="1" si="18"/>
        <v>2</v>
      </c>
      <c r="C338" s="353">
        <f t="shared" ca="1" si="18"/>
        <v>9</v>
      </c>
      <c r="D338" s="354">
        <f t="shared" ca="1" si="8"/>
        <v>200</v>
      </c>
      <c r="E338" s="446"/>
      <c r="F338" s="347"/>
      <c r="G338" s="348"/>
      <c r="H338" s="371"/>
    </row>
    <row r="339" spans="1:8" hidden="1">
      <c r="A339" s="353">
        <f t="shared" ca="1" si="18"/>
        <v>10</v>
      </c>
      <c r="B339" s="353">
        <f t="shared" ca="1" si="18"/>
        <v>2</v>
      </c>
      <c r="C339" s="353">
        <f t="shared" ca="1" si="18"/>
        <v>9</v>
      </c>
      <c r="D339" s="354">
        <f t="shared" ca="1" si="8"/>
        <v>201</v>
      </c>
      <c r="E339" s="445"/>
      <c r="F339" s="347"/>
      <c r="G339" s="348"/>
      <c r="H339" s="371"/>
    </row>
    <row r="340" spans="1:8" s="346" customFormat="1" hidden="1">
      <c r="A340" s="353">
        <f t="shared" ca="1" si="18"/>
        <v>10</v>
      </c>
      <c r="B340" s="353">
        <f t="shared" ca="1" si="18"/>
        <v>2</v>
      </c>
      <c r="C340" s="353">
        <f t="shared" ca="1" si="18"/>
        <v>9</v>
      </c>
      <c r="D340" s="354">
        <f t="shared" ca="1" si="8"/>
        <v>202</v>
      </c>
      <c r="E340" s="446"/>
      <c r="F340" s="347"/>
      <c r="G340" s="348"/>
      <c r="H340" s="371"/>
    </row>
    <row r="341" spans="1:8" s="346" customFormat="1" hidden="1">
      <c r="A341" s="353">
        <f t="shared" ca="1" si="18"/>
        <v>10</v>
      </c>
      <c r="B341" s="353">
        <f t="shared" ca="1" si="18"/>
        <v>2</v>
      </c>
      <c r="C341" s="353">
        <f t="shared" ca="1" si="18"/>
        <v>9</v>
      </c>
      <c r="D341" s="354">
        <f t="shared" ref="D341:D404" ca="1" si="19">IF(INDIRECT("S(-1)",FALSE)&lt;&gt;INDIRECT("Z(-1)S(-1)",FALSE),0,INDIRECT("Z(-1)",FALSE)+1)</f>
        <v>203</v>
      </c>
      <c r="E341" s="446"/>
      <c r="F341" s="347"/>
      <c r="G341" s="348"/>
      <c r="H341" s="371"/>
    </row>
    <row r="342" spans="1:8" s="346" customFormat="1" hidden="1">
      <c r="A342" s="353">
        <f t="shared" ca="1" si="18"/>
        <v>10</v>
      </c>
      <c r="B342" s="353">
        <f t="shared" ca="1" si="18"/>
        <v>2</v>
      </c>
      <c r="C342" s="353">
        <f t="shared" ca="1" si="18"/>
        <v>9</v>
      </c>
      <c r="D342" s="354">
        <f t="shared" ca="1" si="19"/>
        <v>204</v>
      </c>
      <c r="E342" s="446"/>
      <c r="F342" s="347"/>
      <c r="G342" s="348"/>
      <c r="H342" s="371"/>
    </row>
    <row r="343" spans="1:8" hidden="1">
      <c r="A343" s="353">
        <f t="shared" ca="1" si="18"/>
        <v>10</v>
      </c>
      <c r="B343" s="353">
        <f t="shared" ca="1" si="18"/>
        <v>2</v>
      </c>
      <c r="C343" s="353">
        <f t="shared" ca="1" si="18"/>
        <v>9</v>
      </c>
      <c r="D343" s="354">
        <f t="shared" ca="1" si="19"/>
        <v>205</v>
      </c>
      <c r="E343" s="445"/>
      <c r="F343" s="157"/>
      <c r="G343" s="333"/>
      <c r="H343" s="370"/>
    </row>
    <row r="344" spans="1:8" hidden="1">
      <c r="A344" s="353">
        <f t="shared" ref="A344:C377" ca="1" si="20">INDIRECT("Z(-1)",FALSE)</f>
        <v>10</v>
      </c>
      <c r="B344" s="353">
        <f t="shared" ca="1" si="20"/>
        <v>2</v>
      </c>
      <c r="C344" s="353">
        <f t="shared" ca="1" si="20"/>
        <v>9</v>
      </c>
      <c r="D344" s="354">
        <f t="shared" ca="1" si="19"/>
        <v>206</v>
      </c>
      <c r="E344" s="445"/>
      <c r="F344" s="157"/>
      <c r="G344" s="333"/>
      <c r="H344" s="370"/>
    </row>
    <row r="345" spans="1:8" hidden="1">
      <c r="A345" s="353">
        <f t="shared" ca="1" si="20"/>
        <v>10</v>
      </c>
      <c r="B345" s="353">
        <f t="shared" ca="1" si="20"/>
        <v>2</v>
      </c>
      <c r="C345" s="353">
        <f t="shared" ca="1" si="20"/>
        <v>9</v>
      </c>
      <c r="D345" s="354">
        <f t="shared" ca="1" si="19"/>
        <v>207</v>
      </c>
      <c r="E345" s="445"/>
      <c r="F345" s="157"/>
      <c r="G345" s="333"/>
      <c r="H345" s="370"/>
    </row>
    <row r="346" spans="1:8" hidden="1">
      <c r="A346" s="353">
        <f t="shared" ca="1" si="20"/>
        <v>10</v>
      </c>
      <c r="B346" s="353">
        <f t="shared" ca="1" si="20"/>
        <v>2</v>
      </c>
      <c r="C346" s="353">
        <f t="shared" ca="1" si="20"/>
        <v>9</v>
      </c>
      <c r="D346" s="354">
        <f t="shared" ca="1" si="19"/>
        <v>208</v>
      </c>
      <c r="E346" s="445"/>
      <c r="F346" s="157"/>
      <c r="G346" s="333"/>
      <c r="H346" s="370"/>
    </row>
    <row r="347" spans="1:8" hidden="1">
      <c r="A347" s="353">
        <f t="shared" ca="1" si="20"/>
        <v>10</v>
      </c>
      <c r="B347" s="353">
        <f t="shared" ca="1" si="20"/>
        <v>2</v>
      </c>
      <c r="C347" s="353">
        <f t="shared" ca="1" si="20"/>
        <v>9</v>
      </c>
      <c r="D347" s="354">
        <f t="shared" ca="1" si="19"/>
        <v>209</v>
      </c>
      <c r="E347" s="445"/>
      <c r="F347" s="157"/>
      <c r="G347" s="333"/>
      <c r="H347" s="370"/>
    </row>
    <row r="348" spans="1:8" hidden="1">
      <c r="A348" s="351">
        <f t="shared" ca="1" si="20"/>
        <v>10</v>
      </c>
      <c r="B348" s="351">
        <f t="shared" ca="1" si="20"/>
        <v>2</v>
      </c>
      <c r="C348" s="351">
        <f t="shared" ca="1" si="20"/>
        <v>9</v>
      </c>
      <c r="D348" s="352">
        <f t="shared" ca="1" si="19"/>
        <v>210</v>
      </c>
      <c r="E348" s="445"/>
      <c r="F348" s="157"/>
      <c r="G348" s="333"/>
      <c r="H348" s="370"/>
    </row>
    <row r="349" spans="1:8" hidden="1">
      <c r="A349" s="353">
        <f t="shared" ca="1" si="20"/>
        <v>10</v>
      </c>
      <c r="B349" s="353">
        <f t="shared" ca="1" si="20"/>
        <v>2</v>
      </c>
      <c r="C349" s="353">
        <f t="shared" ca="1" si="20"/>
        <v>9</v>
      </c>
      <c r="D349" s="354">
        <f t="shared" ca="1" si="19"/>
        <v>211</v>
      </c>
      <c r="E349" s="445"/>
      <c r="F349" s="347"/>
      <c r="G349" s="348"/>
      <c r="H349" s="371"/>
    </row>
    <row r="350" spans="1:8" hidden="1">
      <c r="A350" s="353">
        <f t="shared" ca="1" si="20"/>
        <v>10</v>
      </c>
      <c r="B350" s="353">
        <f t="shared" ca="1" si="20"/>
        <v>2</v>
      </c>
      <c r="C350" s="353">
        <f t="shared" ca="1" si="20"/>
        <v>9</v>
      </c>
      <c r="D350" s="354">
        <f t="shared" ca="1" si="19"/>
        <v>212</v>
      </c>
      <c r="E350" s="445"/>
      <c r="F350" s="347"/>
      <c r="G350" s="348"/>
      <c r="H350" s="371"/>
    </row>
    <row r="351" spans="1:8" hidden="1">
      <c r="A351" s="353">
        <f t="shared" ca="1" si="20"/>
        <v>10</v>
      </c>
      <c r="B351" s="353">
        <f t="shared" ca="1" si="20"/>
        <v>2</v>
      </c>
      <c r="C351" s="353">
        <f t="shared" ca="1" si="20"/>
        <v>9</v>
      </c>
      <c r="D351" s="354">
        <f t="shared" ca="1" si="19"/>
        <v>213</v>
      </c>
      <c r="E351" s="445"/>
      <c r="F351" s="347"/>
      <c r="G351" s="348"/>
      <c r="H351" s="371"/>
    </row>
    <row r="352" spans="1:8" hidden="1">
      <c r="A352" s="353">
        <f t="shared" ca="1" si="20"/>
        <v>10</v>
      </c>
      <c r="B352" s="353">
        <f t="shared" ca="1" si="20"/>
        <v>2</v>
      </c>
      <c r="C352" s="353">
        <f t="shared" ca="1" si="20"/>
        <v>9</v>
      </c>
      <c r="D352" s="354">
        <f t="shared" ca="1" si="19"/>
        <v>214</v>
      </c>
      <c r="E352" s="445"/>
      <c r="F352" s="347"/>
      <c r="G352" s="348"/>
      <c r="H352" s="371"/>
    </row>
    <row r="353" spans="1:8" hidden="1">
      <c r="A353" s="353">
        <f t="shared" ca="1" si="20"/>
        <v>10</v>
      </c>
      <c r="B353" s="353">
        <f t="shared" ca="1" si="20"/>
        <v>2</v>
      </c>
      <c r="C353" s="353">
        <f t="shared" ca="1" si="20"/>
        <v>9</v>
      </c>
      <c r="D353" s="354">
        <f t="shared" ca="1" si="19"/>
        <v>215</v>
      </c>
      <c r="E353" s="445"/>
      <c r="F353" s="347"/>
      <c r="G353" s="348"/>
      <c r="H353" s="371"/>
    </row>
    <row r="354" spans="1:8" hidden="1">
      <c r="A354" s="353">
        <f t="shared" ca="1" si="20"/>
        <v>10</v>
      </c>
      <c r="B354" s="353">
        <f t="shared" ca="1" si="20"/>
        <v>2</v>
      </c>
      <c r="C354" s="353">
        <f t="shared" ca="1" si="20"/>
        <v>9</v>
      </c>
      <c r="D354" s="354">
        <f t="shared" ca="1" si="19"/>
        <v>216</v>
      </c>
      <c r="E354" s="445"/>
      <c r="F354" s="347"/>
      <c r="G354" s="348"/>
      <c r="H354" s="371"/>
    </row>
    <row r="355" spans="1:8" hidden="1">
      <c r="A355" s="353">
        <f t="shared" ca="1" si="20"/>
        <v>10</v>
      </c>
      <c r="B355" s="353">
        <f t="shared" ca="1" si="20"/>
        <v>2</v>
      </c>
      <c r="C355" s="353">
        <f t="shared" ca="1" si="20"/>
        <v>9</v>
      </c>
      <c r="D355" s="354">
        <f t="shared" ca="1" si="19"/>
        <v>217</v>
      </c>
      <c r="E355" s="445"/>
      <c r="F355" s="347"/>
      <c r="G355" s="348"/>
      <c r="H355" s="371"/>
    </row>
    <row r="356" spans="1:8" s="346" customFormat="1" hidden="1">
      <c r="A356" s="353">
        <f t="shared" ca="1" si="20"/>
        <v>10</v>
      </c>
      <c r="B356" s="353">
        <f t="shared" ca="1" si="20"/>
        <v>2</v>
      </c>
      <c r="C356" s="353">
        <f t="shared" ca="1" si="20"/>
        <v>9</v>
      </c>
      <c r="D356" s="354">
        <f t="shared" ca="1" si="19"/>
        <v>218</v>
      </c>
      <c r="E356" s="446"/>
      <c r="F356" s="347"/>
      <c r="G356" s="348"/>
      <c r="H356" s="371"/>
    </row>
    <row r="357" spans="1:8" s="346" customFormat="1" hidden="1">
      <c r="A357" s="353">
        <f t="shared" ca="1" si="20"/>
        <v>10</v>
      </c>
      <c r="B357" s="353">
        <f t="shared" ca="1" si="20"/>
        <v>2</v>
      </c>
      <c r="C357" s="353">
        <f t="shared" ca="1" si="20"/>
        <v>9</v>
      </c>
      <c r="D357" s="354">
        <f t="shared" ca="1" si="19"/>
        <v>219</v>
      </c>
      <c r="E357" s="446"/>
      <c r="F357" s="347"/>
      <c r="G357" s="348"/>
      <c r="H357" s="371"/>
    </row>
    <row r="358" spans="1:8" s="346" customFormat="1" hidden="1">
      <c r="A358" s="353">
        <f t="shared" ca="1" si="20"/>
        <v>10</v>
      </c>
      <c r="B358" s="353">
        <f t="shared" ca="1" si="20"/>
        <v>2</v>
      </c>
      <c r="C358" s="353">
        <f t="shared" ca="1" si="20"/>
        <v>9</v>
      </c>
      <c r="D358" s="354">
        <f t="shared" ca="1" si="19"/>
        <v>220</v>
      </c>
      <c r="E358" s="446"/>
      <c r="F358" s="347"/>
      <c r="G358" s="348"/>
      <c r="H358" s="371"/>
    </row>
    <row r="359" spans="1:8" hidden="1">
      <c r="A359" s="353">
        <f t="shared" ca="1" si="20"/>
        <v>10</v>
      </c>
      <c r="B359" s="353">
        <f t="shared" ca="1" si="20"/>
        <v>2</v>
      </c>
      <c r="C359" s="353">
        <f t="shared" ca="1" si="20"/>
        <v>9</v>
      </c>
      <c r="D359" s="354">
        <f t="shared" ca="1" si="19"/>
        <v>221</v>
      </c>
      <c r="E359" s="445"/>
      <c r="F359" s="347"/>
      <c r="G359" s="348"/>
      <c r="H359" s="371"/>
    </row>
    <row r="360" spans="1:8" hidden="1">
      <c r="A360" s="353">
        <f t="shared" ca="1" si="20"/>
        <v>10</v>
      </c>
      <c r="B360" s="353">
        <f t="shared" ca="1" si="20"/>
        <v>2</v>
      </c>
      <c r="C360" s="353">
        <f t="shared" ca="1" si="20"/>
        <v>9</v>
      </c>
      <c r="D360" s="354">
        <f t="shared" ca="1" si="19"/>
        <v>222</v>
      </c>
      <c r="E360" s="445"/>
      <c r="F360" s="347"/>
      <c r="G360" s="348"/>
      <c r="H360" s="371"/>
    </row>
    <row r="361" spans="1:8" hidden="1">
      <c r="A361" s="353">
        <f t="shared" ca="1" si="20"/>
        <v>10</v>
      </c>
      <c r="B361" s="353">
        <f t="shared" ca="1" si="20"/>
        <v>2</v>
      </c>
      <c r="C361" s="353">
        <f t="shared" ca="1" si="20"/>
        <v>9</v>
      </c>
      <c r="D361" s="354">
        <f t="shared" ca="1" si="19"/>
        <v>223</v>
      </c>
      <c r="E361" s="445"/>
      <c r="F361" s="347"/>
      <c r="G361" s="348"/>
      <c r="H361" s="371"/>
    </row>
    <row r="362" spans="1:8" hidden="1">
      <c r="A362" s="353">
        <f t="shared" ca="1" si="20"/>
        <v>10</v>
      </c>
      <c r="B362" s="353">
        <f t="shared" ca="1" si="20"/>
        <v>2</v>
      </c>
      <c r="C362" s="353">
        <f t="shared" ca="1" si="20"/>
        <v>9</v>
      </c>
      <c r="D362" s="354">
        <f t="shared" ca="1" si="19"/>
        <v>224</v>
      </c>
      <c r="E362" s="445"/>
      <c r="F362" s="347"/>
      <c r="G362" s="348"/>
      <c r="H362" s="371"/>
    </row>
    <row r="363" spans="1:8" hidden="1">
      <c r="A363" s="353">
        <f t="shared" ca="1" si="20"/>
        <v>10</v>
      </c>
      <c r="B363" s="353">
        <f t="shared" ca="1" si="20"/>
        <v>2</v>
      </c>
      <c r="C363" s="353">
        <f t="shared" ca="1" si="20"/>
        <v>9</v>
      </c>
      <c r="D363" s="354">
        <f t="shared" ca="1" si="19"/>
        <v>225</v>
      </c>
      <c r="E363" s="445"/>
      <c r="F363" s="347"/>
      <c r="G363" s="348"/>
      <c r="H363" s="371"/>
    </row>
    <row r="364" spans="1:8" hidden="1">
      <c r="A364" s="353">
        <f t="shared" ca="1" si="20"/>
        <v>10</v>
      </c>
      <c r="B364" s="353">
        <f t="shared" ca="1" si="20"/>
        <v>2</v>
      </c>
      <c r="C364" s="353">
        <f t="shared" ca="1" si="20"/>
        <v>9</v>
      </c>
      <c r="D364" s="354">
        <f t="shared" ca="1" si="19"/>
        <v>226</v>
      </c>
      <c r="E364" s="445"/>
      <c r="F364" s="347"/>
      <c r="G364" s="348"/>
      <c r="H364" s="371"/>
    </row>
    <row r="365" spans="1:8" hidden="1">
      <c r="A365" s="353">
        <f t="shared" ca="1" si="20"/>
        <v>10</v>
      </c>
      <c r="B365" s="353">
        <f t="shared" ca="1" si="20"/>
        <v>2</v>
      </c>
      <c r="C365" s="353">
        <f t="shared" ca="1" si="20"/>
        <v>9</v>
      </c>
      <c r="D365" s="354">
        <f t="shared" ca="1" si="19"/>
        <v>227</v>
      </c>
      <c r="E365" s="445"/>
      <c r="F365" s="347"/>
      <c r="G365" s="348"/>
      <c r="H365" s="371"/>
    </row>
    <row r="366" spans="1:8" s="346" customFormat="1" hidden="1">
      <c r="A366" s="353">
        <f t="shared" ca="1" si="20"/>
        <v>10</v>
      </c>
      <c r="B366" s="353">
        <f t="shared" ca="1" si="20"/>
        <v>2</v>
      </c>
      <c r="C366" s="353">
        <f t="shared" ca="1" si="20"/>
        <v>9</v>
      </c>
      <c r="D366" s="354">
        <f t="shared" ca="1" si="19"/>
        <v>228</v>
      </c>
      <c r="E366" s="446"/>
      <c r="F366" s="347"/>
      <c r="G366" s="348"/>
      <c r="H366" s="371"/>
    </row>
    <row r="367" spans="1:8" s="346" customFormat="1" hidden="1">
      <c r="A367" s="353">
        <f t="shared" ca="1" si="20"/>
        <v>10</v>
      </c>
      <c r="B367" s="353">
        <f t="shared" ca="1" si="20"/>
        <v>2</v>
      </c>
      <c r="C367" s="353">
        <f t="shared" ca="1" si="20"/>
        <v>9</v>
      </c>
      <c r="D367" s="354">
        <f t="shared" ca="1" si="19"/>
        <v>229</v>
      </c>
      <c r="E367" s="446"/>
      <c r="F367" s="347"/>
      <c r="G367" s="348"/>
      <c r="H367" s="371"/>
    </row>
    <row r="368" spans="1:8" s="346" customFormat="1" hidden="1">
      <c r="A368" s="353">
        <f t="shared" ca="1" si="20"/>
        <v>10</v>
      </c>
      <c r="B368" s="353">
        <f t="shared" ca="1" si="20"/>
        <v>2</v>
      </c>
      <c r="C368" s="353">
        <f t="shared" ca="1" si="20"/>
        <v>9</v>
      </c>
      <c r="D368" s="354">
        <f t="shared" ca="1" si="19"/>
        <v>230</v>
      </c>
      <c r="E368" s="446"/>
      <c r="F368" s="347"/>
      <c r="G368" s="348"/>
      <c r="H368" s="371"/>
    </row>
    <row r="369" spans="1:8" hidden="1">
      <c r="A369" s="353">
        <f t="shared" ca="1" si="20"/>
        <v>10</v>
      </c>
      <c r="B369" s="353">
        <f t="shared" ca="1" si="20"/>
        <v>2</v>
      </c>
      <c r="C369" s="353">
        <f t="shared" ca="1" si="20"/>
        <v>9</v>
      </c>
      <c r="D369" s="354">
        <f t="shared" ca="1" si="19"/>
        <v>231</v>
      </c>
      <c r="E369" s="445"/>
      <c r="F369" s="347"/>
      <c r="G369" s="348"/>
      <c r="H369" s="371"/>
    </row>
    <row r="370" spans="1:8" hidden="1">
      <c r="A370" s="353">
        <f t="shared" ca="1" si="20"/>
        <v>10</v>
      </c>
      <c r="B370" s="353">
        <f t="shared" ca="1" si="20"/>
        <v>2</v>
      </c>
      <c r="C370" s="353">
        <f t="shared" ca="1" si="20"/>
        <v>9</v>
      </c>
      <c r="D370" s="354">
        <f t="shared" ca="1" si="19"/>
        <v>232</v>
      </c>
      <c r="E370" s="445"/>
      <c r="F370" s="347"/>
      <c r="G370" s="348"/>
      <c r="H370" s="371"/>
    </row>
    <row r="371" spans="1:8" hidden="1">
      <c r="A371" s="353">
        <f t="shared" ca="1" si="20"/>
        <v>10</v>
      </c>
      <c r="B371" s="353">
        <f t="shared" ca="1" si="20"/>
        <v>2</v>
      </c>
      <c r="C371" s="353">
        <f t="shared" ca="1" si="20"/>
        <v>9</v>
      </c>
      <c r="D371" s="354">
        <f t="shared" ca="1" si="19"/>
        <v>233</v>
      </c>
      <c r="E371" s="445"/>
      <c r="F371" s="347"/>
      <c r="G371" s="348"/>
      <c r="H371" s="371"/>
    </row>
    <row r="372" spans="1:8" hidden="1">
      <c r="A372" s="353">
        <f t="shared" ca="1" si="20"/>
        <v>10</v>
      </c>
      <c r="B372" s="353">
        <f t="shared" ca="1" si="20"/>
        <v>2</v>
      </c>
      <c r="C372" s="353">
        <f t="shared" ca="1" si="20"/>
        <v>9</v>
      </c>
      <c r="D372" s="354">
        <f t="shared" ca="1" si="19"/>
        <v>234</v>
      </c>
      <c r="E372" s="445"/>
      <c r="F372" s="347"/>
      <c r="G372" s="348"/>
      <c r="H372" s="371"/>
    </row>
    <row r="373" spans="1:8" hidden="1">
      <c r="A373" s="353">
        <f t="shared" ca="1" si="20"/>
        <v>10</v>
      </c>
      <c r="B373" s="353">
        <f t="shared" ca="1" si="20"/>
        <v>2</v>
      </c>
      <c r="C373" s="353">
        <f t="shared" ca="1" si="20"/>
        <v>9</v>
      </c>
      <c r="D373" s="354">
        <f t="shared" ca="1" si="19"/>
        <v>235</v>
      </c>
      <c r="E373" s="445"/>
      <c r="F373" s="347"/>
      <c r="G373" s="348"/>
      <c r="H373" s="371"/>
    </row>
    <row r="374" spans="1:8" hidden="1">
      <c r="A374" s="353">
        <f t="shared" ca="1" si="20"/>
        <v>10</v>
      </c>
      <c r="B374" s="353">
        <f t="shared" ca="1" si="20"/>
        <v>2</v>
      </c>
      <c r="C374" s="353">
        <f t="shared" ca="1" si="20"/>
        <v>9</v>
      </c>
      <c r="D374" s="354">
        <f t="shared" ca="1" si="19"/>
        <v>236</v>
      </c>
      <c r="E374" s="445"/>
      <c r="F374" s="347"/>
      <c r="G374" s="348"/>
      <c r="H374" s="371"/>
    </row>
    <row r="375" spans="1:8" hidden="1">
      <c r="A375" s="353">
        <f t="shared" ca="1" si="20"/>
        <v>10</v>
      </c>
      <c r="B375" s="353">
        <f t="shared" ca="1" si="20"/>
        <v>2</v>
      </c>
      <c r="C375" s="353">
        <f t="shared" ca="1" si="20"/>
        <v>9</v>
      </c>
      <c r="D375" s="354">
        <f t="shared" ca="1" si="19"/>
        <v>237</v>
      </c>
      <c r="E375" s="445"/>
      <c r="F375" s="347"/>
      <c r="G375" s="348"/>
      <c r="H375" s="371"/>
    </row>
    <row r="376" spans="1:8" s="346" customFormat="1" hidden="1">
      <c r="A376" s="353">
        <f t="shared" ca="1" si="20"/>
        <v>10</v>
      </c>
      <c r="B376" s="353">
        <f t="shared" ca="1" si="20"/>
        <v>2</v>
      </c>
      <c r="C376" s="353">
        <f t="shared" ca="1" si="20"/>
        <v>9</v>
      </c>
      <c r="D376" s="354">
        <f t="shared" ca="1" si="19"/>
        <v>238</v>
      </c>
      <c r="E376" s="446"/>
      <c r="F376" s="347"/>
      <c r="G376" s="348"/>
      <c r="H376" s="371"/>
    </row>
    <row r="377" spans="1:8" s="346" customFormat="1" hidden="1">
      <c r="A377" s="353">
        <f t="shared" ca="1" si="20"/>
        <v>10</v>
      </c>
      <c r="B377" s="353">
        <f t="shared" ca="1" si="20"/>
        <v>2</v>
      </c>
      <c r="C377" s="353">
        <f t="shared" ca="1" si="20"/>
        <v>9</v>
      </c>
      <c r="D377" s="354">
        <f t="shared" ca="1" si="19"/>
        <v>239</v>
      </c>
      <c r="E377" s="446"/>
      <c r="F377" s="347"/>
      <c r="G377" s="348"/>
      <c r="H377" s="371"/>
    </row>
    <row r="378" spans="1:8" s="346" customFormat="1" hidden="1">
      <c r="A378" s="353">
        <f t="shared" ref="A378:C393" ca="1" si="21">INDIRECT("Z(-1)",FALSE)</f>
        <v>10</v>
      </c>
      <c r="B378" s="353">
        <f t="shared" ca="1" si="21"/>
        <v>2</v>
      </c>
      <c r="C378" s="353">
        <f t="shared" ca="1" si="21"/>
        <v>9</v>
      </c>
      <c r="D378" s="354">
        <f t="shared" ca="1" si="19"/>
        <v>240</v>
      </c>
      <c r="E378" s="446"/>
      <c r="F378" s="347"/>
      <c r="G378" s="348"/>
      <c r="H378" s="371"/>
    </row>
    <row r="379" spans="1:8" hidden="1">
      <c r="A379" s="353">
        <f t="shared" ca="1" si="21"/>
        <v>10</v>
      </c>
      <c r="B379" s="353">
        <f t="shared" ca="1" si="21"/>
        <v>2</v>
      </c>
      <c r="C379" s="353">
        <f t="shared" ca="1" si="21"/>
        <v>9</v>
      </c>
      <c r="D379" s="354">
        <f t="shared" ca="1" si="19"/>
        <v>241</v>
      </c>
      <c r="E379" s="445"/>
      <c r="F379" s="347"/>
      <c r="G379" s="348"/>
      <c r="H379" s="371"/>
    </row>
    <row r="380" spans="1:8" hidden="1">
      <c r="A380" s="353">
        <f t="shared" ca="1" si="21"/>
        <v>10</v>
      </c>
      <c r="B380" s="353">
        <f t="shared" ca="1" si="21"/>
        <v>2</v>
      </c>
      <c r="C380" s="353">
        <f t="shared" ca="1" si="21"/>
        <v>9</v>
      </c>
      <c r="D380" s="354">
        <f t="shared" ca="1" si="19"/>
        <v>242</v>
      </c>
      <c r="E380" s="445"/>
      <c r="F380" s="347"/>
      <c r="G380" s="348"/>
      <c r="H380" s="371"/>
    </row>
    <row r="381" spans="1:8" hidden="1">
      <c r="A381" s="353">
        <f t="shared" ca="1" si="21"/>
        <v>10</v>
      </c>
      <c r="B381" s="353">
        <f t="shared" ca="1" si="21"/>
        <v>2</v>
      </c>
      <c r="C381" s="353">
        <f t="shared" ca="1" si="21"/>
        <v>9</v>
      </c>
      <c r="D381" s="354">
        <f t="shared" ca="1" si="19"/>
        <v>243</v>
      </c>
      <c r="E381" s="445"/>
      <c r="F381" s="347"/>
      <c r="G381" s="348"/>
      <c r="H381" s="371"/>
    </row>
    <row r="382" spans="1:8" hidden="1">
      <c r="A382" s="353">
        <f t="shared" ca="1" si="21"/>
        <v>10</v>
      </c>
      <c r="B382" s="353">
        <f t="shared" ca="1" si="21"/>
        <v>2</v>
      </c>
      <c r="C382" s="353">
        <f t="shared" ca="1" si="21"/>
        <v>9</v>
      </c>
      <c r="D382" s="354">
        <f t="shared" ca="1" si="19"/>
        <v>244</v>
      </c>
      <c r="E382" s="445"/>
      <c r="F382" s="347"/>
      <c r="G382" s="348"/>
      <c r="H382" s="371"/>
    </row>
    <row r="383" spans="1:8" hidden="1">
      <c r="A383" s="353">
        <f t="shared" ca="1" si="21"/>
        <v>10</v>
      </c>
      <c r="B383" s="353">
        <f t="shared" ca="1" si="21"/>
        <v>2</v>
      </c>
      <c r="C383" s="353">
        <f t="shared" ca="1" si="21"/>
        <v>9</v>
      </c>
      <c r="D383" s="354">
        <f t="shared" ca="1" si="19"/>
        <v>245</v>
      </c>
      <c r="E383" s="445"/>
      <c r="F383" s="347"/>
      <c r="G383" s="348"/>
      <c r="H383" s="371"/>
    </row>
    <row r="384" spans="1:8" hidden="1">
      <c r="A384" s="353">
        <f t="shared" ca="1" si="21"/>
        <v>10</v>
      </c>
      <c r="B384" s="353">
        <f t="shared" ca="1" si="21"/>
        <v>2</v>
      </c>
      <c r="C384" s="353">
        <f t="shared" ca="1" si="21"/>
        <v>9</v>
      </c>
      <c r="D384" s="354">
        <f t="shared" ca="1" si="19"/>
        <v>246</v>
      </c>
      <c r="E384" s="445"/>
      <c r="F384" s="347"/>
      <c r="G384" s="348"/>
      <c r="H384" s="371"/>
    </row>
    <row r="385" spans="1:8" hidden="1">
      <c r="A385" s="353">
        <f t="shared" ca="1" si="21"/>
        <v>10</v>
      </c>
      <c r="B385" s="353">
        <f t="shared" ca="1" si="21"/>
        <v>2</v>
      </c>
      <c r="C385" s="353">
        <f t="shared" ca="1" si="21"/>
        <v>9</v>
      </c>
      <c r="D385" s="354">
        <f t="shared" ca="1" si="19"/>
        <v>247</v>
      </c>
      <c r="E385" s="445"/>
      <c r="F385" s="347"/>
      <c r="G385" s="348"/>
      <c r="H385" s="371"/>
    </row>
    <row r="386" spans="1:8" s="346" customFormat="1" hidden="1">
      <c r="A386" s="353">
        <f t="shared" ca="1" si="21"/>
        <v>10</v>
      </c>
      <c r="B386" s="353">
        <f t="shared" ca="1" si="21"/>
        <v>2</v>
      </c>
      <c r="C386" s="353">
        <f t="shared" ca="1" si="21"/>
        <v>9</v>
      </c>
      <c r="D386" s="354">
        <f t="shared" ca="1" si="19"/>
        <v>248</v>
      </c>
      <c r="E386" s="446"/>
      <c r="F386" s="347"/>
      <c r="G386" s="348"/>
      <c r="H386" s="371"/>
    </row>
    <row r="387" spans="1:8" s="346" customFormat="1" hidden="1">
      <c r="A387" s="353">
        <f t="shared" ca="1" si="21"/>
        <v>10</v>
      </c>
      <c r="B387" s="353">
        <f t="shared" ca="1" si="21"/>
        <v>2</v>
      </c>
      <c r="C387" s="353">
        <f t="shared" ca="1" si="21"/>
        <v>9</v>
      </c>
      <c r="D387" s="354">
        <f t="shared" ca="1" si="19"/>
        <v>249</v>
      </c>
      <c r="E387" s="446"/>
      <c r="F387" s="347"/>
      <c r="G387" s="348"/>
      <c r="H387" s="371"/>
    </row>
    <row r="388" spans="1:8" s="346" customFormat="1" hidden="1">
      <c r="A388" s="353">
        <f t="shared" ca="1" si="21"/>
        <v>10</v>
      </c>
      <c r="B388" s="353">
        <f t="shared" ca="1" si="21"/>
        <v>2</v>
      </c>
      <c r="C388" s="353">
        <f t="shared" ca="1" si="21"/>
        <v>9</v>
      </c>
      <c r="D388" s="354">
        <f t="shared" ca="1" si="19"/>
        <v>250</v>
      </c>
      <c r="E388" s="446"/>
      <c r="F388" s="347"/>
      <c r="G388" s="348"/>
      <c r="H388" s="371"/>
    </row>
    <row r="389" spans="1:8" hidden="1">
      <c r="A389" s="353">
        <f t="shared" ca="1" si="21"/>
        <v>10</v>
      </c>
      <c r="B389" s="353">
        <f t="shared" ca="1" si="21"/>
        <v>2</v>
      </c>
      <c r="C389" s="353">
        <f t="shared" ca="1" si="21"/>
        <v>9</v>
      </c>
      <c r="D389" s="354">
        <f t="shared" ca="1" si="19"/>
        <v>251</v>
      </c>
      <c r="E389" s="445"/>
      <c r="F389" s="347"/>
      <c r="G389" s="348"/>
      <c r="H389" s="371"/>
    </row>
    <row r="390" spans="1:8" s="346" customFormat="1" hidden="1">
      <c r="A390" s="353">
        <f t="shared" ca="1" si="21"/>
        <v>10</v>
      </c>
      <c r="B390" s="353">
        <f t="shared" ca="1" si="21"/>
        <v>2</v>
      </c>
      <c r="C390" s="353">
        <f t="shared" ca="1" si="21"/>
        <v>9</v>
      </c>
      <c r="D390" s="354">
        <f t="shared" ca="1" si="19"/>
        <v>252</v>
      </c>
      <c r="E390" s="446"/>
      <c r="F390" s="347"/>
      <c r="G390" s="348"/>
      <c r="H390" s="371"/>
    </row>
    <row r="391" spans="1:8" s="346" customFormat="1" hidden="1">
      <c r="A391" s="353">
        <f t="shared" ca="1" si="21"/>
        <v>10</v>
      </c>
      <c r="B391" s="353">
        <f t="shared" ca="1" si="21"/>
        <v>2</v>
      </c>
      <c r="C391" s="353">
        <f t="shared" ca="1" si="21"/>
        <v>9</v>
      </c>
      <c r="D391" s="354">
        <f t="shared" ca="1" si="19"/>
        <v>253</v>
      </c>
      <c r="E391" s="446"/>
      <c r="F391" s="347"/>
      <c r="G391" s="348"/>
      <c r="H391" s="371"/>
    </row>
    <row r="392" spans="1:8" s="346" customFormat="1" hidden="1">
      <c r="A392" s="353">
        <f t="shared" ca="1" si="21"/>
        <v>10</v>
      </c>
      <c r="B392" s="353">
        <f t="shared" ca="1" si="21"/>
        <v>2</v>
      </c>
      <c r="C392" s="353">
        <f t="shared" ca="1" si="21"/>
        <v>9</v>
      </c>
      <c r="D392" s="354">
        <f t="shared" ca="1" si="19"/>
        <v>254</v>
      </c>
      <c r="E392" s="446"/>
      <c r="F392" s="347"/>
      <c r="G392" s="348"/>
      <c r="H392" s="371"/>
    </row>
    <row r="393" spans="1:8" hidden="1">
      <c r="A393" s="353">
        <f t="shared" ca="1" si="21"/>
        <v>10</v>
      </c>
      <c r="B393" s="353">
        <f t="shared" ca="1" si="21"/>
        <v>2</v>
      </c>
      <c r="C393" s="353">
        <f t="shared" ca="1" si="21"/>
        <v>9</v>
      </c>
      <c r="D393" s="354">
        <f t="shared" ca="1" si="19"/>
        <v>255</v>
      </c>
      <c r="E393" s="445"/>
      <c r="F393" s="157"/>
      <c r="G393" s="333"/>
      <c r="H393" s="370"/>
    </row>
    <row r="394" spans="1:8" hidden="1">
      <c r="A394" s="353">
        <f t="shared" ref="A394:C427" ca="1" si="22">INDIRECT("Z(-1)",FALSE)</f>
        <v>10</v>
      </c>
      <c r="B394" s="353">
        <f t="shared" ca="1" si="22"/>
        <v>2</v>
      </c>
      <c r="C394" s="353">
        <f t="shared" ca="1" si="22"/>
        <v>9</v>
      </c>
      <c r="D394" s="354">
        <f t="shared" ca="1" si="19"/>
        <v>256</v>
      </c>
      <c r="E394" s="445"/>
      <c r="F394" s="157"/>
      <c r="G394" s="333"/>
      <c r="H394" s="370"/>
    </row>
    <row r="395" spans="1:8" hidden="1">
      <c r="A395" s="353">
        <f t="shared" ca="1" si="22"/>
        <v>10</v>
      </c>
      <c r="B395" s="353">
        <f t="shared" ca="1" si="22"/>
        <v>2</v>
      </c>
      <c r="C395" s="353">
        <f t="shared" ca="1" si="22"/>
        <v>9</v>
      </c>
      <c r="D395" s="354">
        <f t="shared" ca="1" si="19"/>
        <v>257</v>
      </c>
      <c r="E395" s="445"/>
      <c r="F395" s="157"/>
      <c r="G395" s="333"/>
      <c r="H395" s="370"/>
    </row>
    <row r="396" spans="1:8" hidden="1">
      <c r="A396" s="353">
        <f t="shared" ca="1" si="22"/>
        <v>10</v>
      </c>
      <c r="B396" s="353">
        <f t="shared" ca="1" si="22"/>
        <v>2</v>
      </c>
      <c r="C396" s="353">
        <f t="shared" ca="1" si="22"/>
        <v>9</v>
      </c>
      <c r="D396" s="354">
        <f t="shared" ca="1" si="19"/>
        <v>258</v>
      </c>
      <c r="E396" s="445"/>
      <c r="F396" s="157"/>
      <c r="G396" s="333"/>
      <c r="H396" s="370"/>
    </row>
    <row r="397" spans="1:8" hidden="1">
      <c r="A397" s="353">
        <f t="shared" ca="1" si="22"/>
        <v>10</v>
      </c>
      <c r="B397" s="353">
        <f t="shared" ca="1" si="22"/>
        <v>2</v>
      </c>
      <c r="C397" s="353">
        <f t="shared" ca="1" si="22"/>
        <v>9</v>
      </c>
      <c r="D397" s="354">
        <f t="shared" ca="1" si="19"/>
        <v>259</v>
      </c>
      <c r="E397" s="445"/>
      <c r="F397" s="157"/>
      <c r="G397" s="333"/>
      <c r="H397" s="370"/>
    </row>
    <row r="398" spans="1:8" hidden="1">
      <c r="A398" s="351">
        <f t="shared" ca="1" si="22"/>
        <v>10</v>
      </c>
      <c r="B398" s="351">
        <f t="shared" ca="1" si="22"/>
        <v>2</v>
      </c>
      <c r="C398" s="351">
        <f t="shared" ca="1" si="22"/>
        <v>9</v>
      </c>
      <c r="D398" s="352">
        <f t="shared" ca="1" si="19"/>
        <v>260</v>
      </c>
      <c r="E398" s="445"/>
      <c r="F398" s="157"/>
      <c r="G398" s="333"/>
      <c r="H398" s="370"/>
    </row>
    <row r="399" spans="1:8" hidden="1">
      <c r="A399" s="353">
        <f t="shared" ca="1" si="22"/>
        <v>10</v>
      </c>
      <c r="B399" s="353">
        <f t="shared" ca="1" si="22"/>
        <v>2</v>
      </c>
      <c r="C399" s="353">
        <f t="shared" ca="1" si="22"/>
        <v>9</v>
      </c>
      <c r="D399" s="354">
        <f t="shared" ca="1" si="19"/>
        <v>261</v>
      </c>
      <c r="E399" s="445"/>
      <c r="F399" s="347"/>
      <c r="G399" s="348"/>
      <c r="H399" s="371"/>
    </row>
    <row r="400" spans="1:8" hidden="1">
      <c r="A400" s="353">
        <f t="shared" ca="1" si="22"/>
        <v>10</v>
      </c>
      <c r="B400" s="353">
        <f t="shared" ca="1" si="22"/>
        <v>2</v>
      </c>
      <c r="C400" s="353">
        <f t="shared" ca="1" si="22"/>
        <v>9</v>
      </c>
      <c r="D400" s="354">
        <f t="shared" ca="1" si="19"/>
        <v>262</v>
      </c>
      <c r="E400" s="445"/>
      <c r="F400" s="347"/>
      <c r="G400" s="348"/>
      <c r="H400" s="371"/>
    </row>
    <row r="401" spans="1:8" hidden="1">
      <c r="A401" s="353">
        <f t="shared" ca="1" si="22"/>
        <v>10</v>
      </c>
      <c r="B401" s="353">
        <f t="shared" ca="1" si="22"/>
        <v>2</v>
      </c>
      <c r="C401" s="353">
        <f t="shared" ca="1" si="22"/>
        <v>9</v>
      </c>
      <c r="D401" s="354">
        <f t="shared" ca="1" si="19"/>
        <v>263</v>
      </c>
      <c r="E401" s="445"/>
      <c r="F401" s="347"/>
      <c r="G401" s="348"/>
      <c r="H401" s="371"/>
    </row>
    <row r="402" spans="1:8" hidden="1">
      <c r="A402" s="353">
        <f t="shared" ca="1" si="22"/>
        <v>10</v>
      </c>
      <c r="B402" s="353">
        <f t="shared" ca="1" si="22"/>
        <v>2</v>
      </c>
      <c r="C402" s="353">
        <f t="shared" ca="1" si="22"/>
        <v>9</v>
      </c>
      <c r="D402" s="354">
        <f t="shared" ca="1" si="19"/>
        <v>264</v>
      </c>
      <c r="E402" s="445"/>
      <c r="F402" s="347"/>
      <c r="G402" s="348"/>
      <c r="H402" s="371"/>
    </row>
    <row r="403" spans="1:8" hidden="1">
      <c r="A403" s="353">
        <f t="shared" ca="1" si="22"/>
        <v>10</v>
      </c>
      <c r="B403" s="353">
        <f t="shared" ca="1" si="22"/>
        <v>2</v>
      </c>
      <c r="C403" s="353">
        <f t="shared" ca="1" si="22"/>
        <v>9</v>
      </c>
      <c r="D403" s="354">
        <f t="shared" ca="1" si="19"/>
        <v>265</v>
      </c>
      <c r="E403" s="445"/>
      <c r="F403" s="347"/>
      <c r="G403" s="348"/>
      <c r="H403" s="371"/>
    </row>
    <row r="404" spans="1:8" hidden="1">
      <c r="A404" s="353">
        <f t="shared" ca="1" si="22"/>
        <v>10</v>
      </c>
      <c r="B404" s="353">
        <f t="shared" ca="1" si="22"/>
        <v>2</v>
      </c>
      <c r="C404" s="353">
        <f t="shared" ca="1" si="22"/>
        <v>9</v>
      </c>
      <c r="D404" s="354">
        <f t="shared" ca="1" si="19"/>
        <v>266</v>
      </c>
      <c r="E404" s="445"/>
      <c r="F404" s="347"/>
      <c r="G404" s="348"/>
      <c r="H404" s="371"/>
    </row>
    <row r="405" spans="1:8" hidden="1">
      <c r="A405" s="353">
        <f t="shared" ca="1" si="22"/>
        <v>10</v>
      </c>
      <c r="B405" s="353">
        <f t="shared" ca="1" si="22"/>
        <v>2</v>
      </c>
      <c r="C405" s="353">
        <f t="shared" ca="1" si="22"/>
        <v>9</v>
      </c>
      <c r="D405" s="354">
        <f t="shared" ref="D405:D468" ca="1" si="23">IF(INDIRECT("S(-1)",FALSE)&lt;&gt;INDIRECT("Z(-1)S(-1)",FALSE),0,INDIRECT("Z(-1)",FALSE)+1)</f>
        <v>267</v>
      </c>
      <c r="E405" s="445"/>
      <c r="F405" s="347"/>
      <c r="G405" s="348"/>
      <c r="H405" s="371"/>
    </row>
    <row r="406" spans="1:8" s="346" customFormat="1" hidden="1">
      <c r="A406" s="353">
        <f t="shared" ca="1" si="22"/>
        <v>10</v>
      </c>
      <c r="B406" s="353">
        <f t="shared" ca="1" si="22"/>
        <v>2</v>
      </c>
      <c r="C406" s="353">
        <f t="shared" ca="1" si="22"/>
        <v>9</v>
      </c>
      <c r="D406" s="354">
        <f t="shared" ca="1" si="23"/>
        <v>268</v>
      </c>
      <c r="E406" s="446"/>
      <c r="F406" s="347"/>
      <c r="G406" s="348"/>
      <c r="H406" s="371"/>
    </row>
    <row r="407" spans="1:8" s="346" customFormat="1" hidden="1">
      <c r="A407" s="353">
        <f t="shared" ca="1" si="22"/>
        <v>10</v>
      </c>
      <c r="B407" s="353">
        <f t="shared" ca="1" si="22"/>
        <v>2</v>
      </c>
      <c r="C407" s="353">
        <f t="shared" ca="1" si="22"/>
        <v>9</v>
      </c>
      <c r="D407" s="354">
        <f t="shared" ca="1" si="23"/>
        <v>269</v>
      </c>
      <c r="E407" s="446"/>
      <c r="F407" s="347"/>
      <c r="G407" s="348"/>
      <c r="H407" s="371"/>
    </row>
    <row r="408" spans="1:8" s="346" customFormat="1" hidden="1">
      <c r="A408" s="353">
        <f t="shared" ca="1" si="22"/>
        <v>10</v>
      </c>
      <c r="B408" s="353">
        <f t="shared" ca="1" si="22"/>
        <v>2</v>
      </c>
      <c r="C408" s="353">
        <f t="shared" ca="1" si="22"/>
        <v>9</v>
      </c>
      <c r="D408" s="354">
        <f t="shared" ca="1" si="23"/>
        <v>270</v>
      </c>
      <c r="E408" s="446"/>
      <c r="F408" s="347"/>
      <c r="G408" s="348"/>
      <c r="H408" s="371"/>
    </row>
    <row r="409" spans="1:8" hidden="1">
      <c r="A409" s="353">
        <f t="shared" ca="1" si="22"/>
        <v>10</v>
      </c>
      <c r="B409" s="353">
        <f t="shared" ca="1" si="22"/>
        <v>2</v>
      </c>
      <c r="C409" s="353">
        <f t="shared" ca="1" si="22"/>
        <v>9</v>
      </c>
      <c r="D409" s="354">
        <f t="shared" ca="1" si="23"/>
        <v>271</v>
      </c>
      <c r="E409" s="445"/>
      <c r="F409" s="347"/>
      <c r="G409" s="348"/>
      <c r="H409" s="371"/>
    </row>
    <row r="410" spans="1:8" hidden="1">
      <c r="A410" s="353">
        <f t="shared" ca="1" si="22"/>
        <v>10</v>
      </c>
      <c r="B410" s="353">
        <f t="shared" ca="1" si="22"/>
        <v>2</v>
      </c>
      <c r="C410" s="353">
        <f t="shared" ca="1" si="22"/>
        <v>9</v>
      </c>
      <c r="D410" s="354">
        <f t="shared" ca="1" si="23"/>
        <v>272</v>
      </c>
      <c r="E410" s="445"/>
      <c r="F410" s="347"/>
      <c r="G410" s="348"/>
      <c r="H410" s="371"/>
    </row>
    <row r="411" spans="1:8" hidden="1">
      <c r="A411" s="353">
        <f t="shared" ca="1" si="22"/>
        <v>10</v>
      </c>
      <c r="B411" s="353">
        <f t="shared" ca="1" si="22"/>
        <v>2</v>
      </c>
      <c r="C411" s="353">
        <f t="shared" ca="1" si="22"/>
        <v>9</v>
      </c>
      <c r="D411" s="354">
        <f t="shared" ca="1" si="23"/>
        <v>273</v>
      </c>
      <c r="E411" s="445"/>
      <c r="F411" s="347"/>
      <c r="G411" s="348"/>
      <c r="H411" s="371"/>
    </row>
    <row r="412" spans="1:8" hidden="1">
      <c r="A412" s="353">
        <f t="shared" ca="1" si="22"/>
        <v>10</v>
      </c>
      <c r="B412" s="353">
        <f t="shared" ca="1" si="22"/>
        <v>2</v>
      </c>
      <c r="C412" s="353">
        <f t="shared" ca="1" si="22"/>
        <v>9</v>
      </c>
      <c r="D412" s="354">
        <f t="shared" ca="1" si="23"/>
        <v>274</v>
      </c>
      <c r="E412" s="445"/>
      <c r="F412" s="347"/>
      <c r="G412" s="348"/>
      <c r="H412" s="371"/>
    </row>
    <row r="413" spans="1:8" hidden="1">
      <c r="A413" s="353">
        <f t="shared" ca="1" si="22"/>
        <v>10</v>
      </c>
      <c r="B413" s="353">
        <f t="shared" ca="1" si="22"/>
        <v>2</v>
      </c>
      <c r="C413" s="353">
        <f t="shared" ca="1" si="22"/>
        <v>9</v>
      </c>
      <c r="D413" s="354">
        <f t="shared" ca="1" si="23"/>
        <v>275</v>
      </c>
      <c r="E413" s="445"/>
      <c r="F413" s="347"/>
      <c r="G413" s="348"/>
      <c r="H413" s="371"/>
    </row>
    <row r="414" spans="1:8" hidden="1">
      <c r="A414" s="353">
        <f t="shared" ca="1" si="22"/>
        <v>10</v>
      </c>
      <c r="B414" s="353">
        <f t="shared" ca="1" si="22"/>
        <v>2</v>
      </c>
      <c r="C414" s="353">
        <f t="shared" ca="1" si="22"/>
        <v>9</v>
      </c>
      <c r="D414" s="354">
        <f t="shared" ca="1" si="23"/>
        <v>276</v>
      </c>
      <c r="E414" s="445"/>
      <c r="F414" s="347"/>
      <c r="G414" s="348"/>
      <c r="H414" s="371"/>
    </row>
    <row r="415" spans="1:8" hidden="1">
      <c r="A415" s="353">
        <f t="shared" ca="1" si="22"/>
        <v>10</v>
      </c>
      <c r="B415" s="353">
        <f t="shared" ca="1" si="22"/>
        <v>2</v>
      </c>
      <c r="C415" s="353">
        <f t="shared" ca="1" si="22"/>
        <v>9</v>
      </c>
      <c r="D415" s="354">
        <f t="shared" ca="1" si="23"/>
        <v>277</v>
      </c>
      <c r="E415" s="445"/>
      <c r="F415" s="347"/>
      <c r="G415" s="348"/>
      <c r="H415" s="371"/>
    </row>
    <row r="416" spans="1:8" s="346" customFormat="1" hidden="1">
      <c r="A416" s="353">
        <f t="shared" ca="1" si="22"/>
        <v>10</v>
      </c>
      <c r="B416" s="353">
        <f t="shared" ca="1" si="22"/>
        <v>2</v>
      </c>
      <c r="C416" s="353">
        <f t="shared" ca="1" si="22"/>
        <v>9</v>
      </c>
      <c r="D416" s="354">
        <f t="shared" ca="1" si="23"/>
        <v>278</v>
      </c>
      <c r="E416" s="446"/>
      <c r="F416" s="347"/>
      <c r="G416" s="348"/>
      <c r="H416" s="371"/>
    </row>
    <row r="417" spans="1:8" s="346" customFormat="1" hidden="1">
      <c r="A417" s="353">
        <f t="shared" ca="1" si="22"/>
        <v>10</v>
      </c>
      <c r="B417" s="353">
        <f t="shared" ca="1" si="22"/>
        <v>2</v>
      </c>
      <c r="C417" s="353">
        <f t="shared" ca="1" si="22"/>
        <v>9</v>
      </c>
      <c r="D417" s="354">
        <f t="shared" ca="1" si="23"/>
        <v>279</v>
      </c>
      <c r="E417" s="446"/>
      <c r="F417" s="347"/>
      <c r="G417" s="348"/>
      <c r="H417" s="371"/>
    </row>
    <row r="418" spans="1:8" s="346" customFormat="1" hidden="1">
      <c r="A418" s="353">
        <f t="shared" ca="1" si="22"/>
        <v>10</v>
      </c>
      <c r="B418" s="353">
        <f t="shared" ca="1" si="22"/>
        <v>2</v>
      </c>
      <c r="C418" s="353">
        <f t="shared" ca="1" si="22"/>
        <v>9</v>
      </c>
      <c r="D418" s="354">
        <f t="shared" ca="1" si="23"/>
        <v>280</v>
      </c>
      <c r="E418" s="446"/>
      <c r="F418" s="347"/>
      <c r="G418" s="348"/>
      <c r="H418" s="371"/>
    </row>
    <row r="419" spans="1:8" hidden="1">
      <c r="A419" s="353">
        <f t="shared" ca="1" si="22"/>
        <v>10</v>
      </c>
      <c r="B419" s="353">
        <f t="shared" ca="1" si="22"/>
        <v>2</v>
      </c>
      <c r="C419" s="353">
        <f t="shared" ca="1" si="22"/>
        <v>9</v>
      </c>
      <c r="D419" s="354">
        <f t="shared" ca="1" si="23"/>
        <v>281</v>
      </c>
      <c r="E419" s="445"/>
      <c r="F419" s="347"/>
      <c r="G419" s="348"/>
      <c r="H419" s="371"/>
    </row>
    <row r="420" spans="1:8" hidden="1">
      <c r="A420" s="353">
        <f t="shared" ca="1" si="22"/>
        <v>10</v>
      </c>
      <c r="B420" s="353">
        <f t="shared" ca="1" si="22"/>
        <v>2</v>
      </c>
      <c r="C420" s="353">
        <f t="shared" ca="1" si="22"/>
        <v>9</v>
      </c>
      <c r="D420" s="354">
        <f t="shared" ca="1" si="23"/>
        <v>282</v>
      </c>
      <c r="E420" s="445"/>
      <c r="F420" s="347"/>
      <c r="G420" s="348"/>
      <c r="H420" s="371"/>
    </row>
    <row r="421" spans="1:8" hidden="1">
      <c r="A421" s="353">
        <f t="shared" ca="1" si="22"/>
        <v>10</v>
      </c>
      <c r="B421" s="353">
        <f t="shared" ca="1" si="22"/>
        <v>2</v>
      </c>
      <c r="C421" s="353">
        <f t="shared" ca="1" si="22"/>
        <v>9</v>
      </c>
      <c r="D421" s="354">
        <f t="shared" ca="1" si="23"/>
        <v>283</v>
      </c>
      <c r="E421" s="445"/>
      <c r="F421" s="347"/>
      <c r="G421" s="348"/>
      <c r="H421" s="371"/>
    </row>
    <row r="422" spans="1:8" hidden="1">
      <c r="A422" s="353">
        <f t="shared" ca="1" si="22"/>
        <v>10</v>
      </c>
      <c r="B422" s="353">
        <f t="shared" ca="1" si="22"/>
        <v>2</v>
      </c>
      <c r="C422" s="353">
        <f t="shared" ca="1" si="22"/>
        <v>9</v>
      </c>
      <c r="D422" s="354">
        <f t="shared" ca="1" si="23"/>
        <v>284</v>
      </c>
      <c r="E422" s="445"/>
      <c r="F422" s="347"/>
      <c r="G422" s="348"/>
      <c r="H422" s="371"/>
    </row>
    <row r="423" spans="1:8" hidden="1">
      <c r="A423" s="353">
        <f t="shared" ca="1" si="22"/>
        <v>10</v>
      </c>
      <c r="B423" s="353">
        <f t="shared" ca="1" si="22"/>
        <v>2</v>
      </c>
      <c r="C423" s="353">
        <f t="shared" ca="1" si="22"/>
        <v>9</v>
      </c>
      <c r="D423" s="354">
        <f t="shared" ca="1" si="23"/>
        <v>285</v>
      </c>
      <c r="E423" s="445"/>
      <c r="F423" s="347"/>
      <c r="G423" s="348"/>
      <c r="H423" s="371"/>
    </row>
    <row r="424" spans="1:8" hidden="1">
      <c r="A424" s="353">
        <f t="shared" ca="1" si="22"/>
        <v>10</v>
      </c>
      <c r="B424" s="353">
        <f t="shared" ca="1" si="22"/>
        <v>2</v>
      </c>
      <c r="C424" s="353">
        <f t="shared" ca="1" si="22"/>
        <v>9</v>
      </c>
      <c r="D424" s="354">
        <f t="shared" ca="1" si="23"/>
        <v>286</v>
      </c>
      <c r="E424" s="445"/>
      <c r="F424" s="347"/>
      <c r="G424" s="348"/>
      <c r="H424" s="371"/>
    </row>
    <row r="425" spans="1:8" hidden="1">
      <c r="A425" s="353">
        <f t="shared" ca="1" si="22"/>
        <v>10</v>
      </c>
      <c r="B425" s="353">
        <f t="shared" ca="1" si="22"/>
        <v>2</v>
      </c>
      <c r="C425" s="353">
        <f t="shared" ca="1" si="22"/>
        <v>9</v>
      </c>
      <c r="D425" s="354">
        <f t="shared" ca="1" si="23"/>
        <v>287</v>
      </c>
      <c r="E425" s="445"/>
      <c r="F425" s="347"/>
      <c r="G425" s="348"/>
      <c r="H425" s="371"/>
    </row>
    <row r="426" spans="1:8" s="346" customFormat="1" hidden="1">
      <c r="A426" s="353">
        <f t="shared" ca="1" si="22"/>
        <v>10</v>
      </c>
      <c r="B426" s="353">
        <f t="shared" ca="1" si="22"/>
        <v>2</v>
      </c>
      <c r="C426" s="353">
        <f t="shared" ca="1" si="22"/>
        <v>9</v>
      </c>
      <c r="D426" s="354">
        <f t="shared" ca="1" si="23"/>
        <v>288</v>
      </c>
      <c r="E426" s="446"/>
      <c r="F426" s="347"/>
      <c r="G426" s="348"/>
      <c r="H426" s="371"/>
    </row>
    <row r="427" spans="1:8" s="346" customFormat="1" hidden="1">
      <c r="A427" s="353">
        <f t="shared" ca="1" si="22"/>
        <v>10</v>
      </c>
      <c r="B427" s="353">
        <f t="shared" ca="1" si="22"/>
        <v>2</v>
      </c>
      <c r="C427" s="353">
        <f t="shared" ca="1" si="22"/>
        <v>9</v>
      </c>
      <c r="D427" s="354">
        <f t="shared" ca="1" si="23"/>
        <v>289</v>
      </c>
      <c r="E427" s="446"/>
      <c r="F427" s="347"/>
      <c r="G427" s="348"/>
      <c r="H427" s="371"/>
    </row>
    <row r="428" spans="1:8" s="346" customFormat="1" hidden="1">
      <c r="A428" s="353">
        <f t="shared" ref="A428:C443" ca="1" si="24">INDIRECT("Z(-1)",FALSE)</f>
        <v>10</v>
      </c>
      <c r="B428" s="353">
        <f t="shared" ca="1" si="24"/>
        <v>2</v>
      </c>
      <c r="C428" s="353">
        <f t="shared" ca="1" si="24"/>
        <v>9</v>
      </c>
      <c r="D428" s="354">
        <f t="shared" ca="1" si="23"/>
        <v>290</v>
      </c>
      <c r="E428" s="446"/>
      <c r="F428" s="347"/>
      <c r="G428" s="348"/>
      <c r="H428" s="371"/>
    </row>
    <row r="429" spans="1:8" hidden="1">
      <c r="A429" s="353">
        <f t="shared" ca="1" si="24"/>
        <v>10</v>
      </c>
      <c r="B429" s="353">
        <f t="shared" ca="1" si="24"/>
        <v>2</v>
      </c>
      <c r="C429" s="353">
        <f t="shared" ca="1" si="24"/>
        <v>9</v>
      </c>
      <c r="D429" s="354">
        <f t="shared" ca="1" si="23"/>
        <v>291</v>
      </c>
      <c r="E429" s="445"/>
      <c r="F429" s="347"/>
      <c r="G429" s="348"/>
      <c r="H429" s="371"/>
    </row>
    <row r="430" spans="1:8" hidden="1">
      <c r="A430" s="353">
        <f t="shared" ca="1" si="24"/>
        <v>10</v>
      </c>
      <c r="B430" s="353">
        <f t="shared" ca="1" si="24"/>
        <v>2</v>
      </c>
      <c r="C430" s="353">
        <f t="shared" ca="1" si="24"/>
        <v>9</v>
      </c>
      <c r="D430" s="354">
        <f t="shared" ca="1" si="23"/>
        <v>292</v>
      </c>
      <c r="E430" s="445"/>
      <c r="F430" s="347"/>
      <c r="G430" s="348"/>
      <c r="H430" s="371"/>
    </row>
    <row r="431" spans="1:8" hidden="1">
      <c r="A431" s="353">
        <f t="shared" ca="1" si="24"/>
        <v>10</v>
      </c>
      <c r="B431" s="353">
        <f t="shared" ca="1" si="24"/>
        <v>2</v>
      </c>
      <c r="C431" s="353">
        <f t="shared" ca="1" si="24"/>
        <v>9</v>
      </c>
      <c r="D431" s="354">
        <f t="shared" ca="1" si="23"/>
        <v>293</v>
      </c>
      <c r="E431" s="445"/>
      <c r="F431" s="347"/>
      <c r="G431" s="348"/>
      <c r="H431" s="371"/>
    </row>
    <row r="432" spans="1:8" hidden="1">
      <c r="A432" s="353">
        <f t="shared" ca="1" si="24"/>
        <v>10</v>
      </c>
      <c r="B432" s="353">
        <f t="shared" ca="1" si="24"/>
        <v>2</v>
      </c>
      <c r="C432" s="353">
        <f t="shared" ca="1" si="24"/>
        <v>9</v>
      </c>
      <c r="D432" s="354">
        <f t="shared" ca="1" si="23"/>
        <v>294</v>
      </c>
      <c r="E432" s="445"/>
      <c r="F432" s="347"/>
      <c r="G432" s="348"/>
      <c r="H432" s="371"/>
    </row>
    <row r="433" spans="1:8" hidden="1">
      <c r="A433" s="353">
        <f t="shared" ca="1" si="24"/>
        <v>10</v>
      </c>
      <c r="B433" s="353">
        <f t="shared" ca="1" si="24"/>
        <v>2</v>
      </c>
      <c r="C433" s="353">
        <f t="shared" ca="1" si="24"/>
        <v>9</v>
      </c>
      <c r="D433" s="354">
        <f t="shared" ca="1" si="23"/>
        <v>295</v>
      </c>
      <c r="E433" s="445"/>
      <c r="F433" s="347"/>
      <c r="G433" s="348"/>
      <c r="H433" s="371"/>
    </row>
    <row r="434" spans="1:8" hidden="1">
      <c r="A434" s="353">
        <f t="shared" ca="1" si="24"/>
        <v>10</v>
      </c>
      <c r="B434" s="353">
        <f t="shared" ca="1" si="24"/>
        <v>2</v>
      </c>
      <c r="C434" s="353">
        <f t="shared" ca="1" si="24"/>
        <v>9</v>
      </c>
      <c r="D434" s="354">
        <f t="shared" ca="1" si="23"/>
        <v>296</v>
      </c>
      <c r="E434" s="445"/>
      <c r="F434" s="347"/>
      <c r="G434" s="348"/>
      <c r="H434" s="371"/>
    </row>
    <row r="435" spans="1:8" hidden="1">
      <c r="A435" s="353">
        <f t="shared" ca="1" si="24"/>
        <v>10</v>
      </c>
      <c r="B435" s="353">
        <f t="shared" ca="1" si="24"/>
        <v>2</v>
      </c>
      <c r="C435" s="353">
        <f t="shared" ca="1" si="24"/>
        <v>9</v>
      </c>
      <c r="D435" s="354">
        <f t="shared" ca="1" si="23"/>
        <v>297</v>
      </c>
      <c r="E435" s="445"/>
      <c r="F435" s="347"/>
      <c r="G435" s="348"/>
      <c r="H435" s="371"/>
    </row>
    <row r="436" spans="1:8" s="346" customFormat="1" hidden="1">
      <c r="A436" s="353">
        <f t="shared" ca="1" si="24"/>
        <v>10</v>
      </c>
      <c r="B436" s="353">
        <f t="shared" ca="1" si="24"/>
        <v>2</v>
      </c>
      <c r="C436" s="353">
        <f t="shared" ca="1" si="24"/>
        <v>9</v>
      </c>
      <c r="D436" s="354">
        <f t="shared" ca="1" si="23"/>
        <v>298</v>
      </c>
      <c r="E436" s="446"/>
      <c r="F436" s="347"/>
      <c r="G436" s="348"/>
      <c r="H436" s="371"/>
    </row>
    <row r="437" spans="1:8" s="346" customFormat="1" hidden="1">
      <c r="A437" s="353">
        <f t="shared" ca="1" si="24"/>
        <v>10</v>
      </c>
      <c r="B437" s="353">
        <f t="shared" ca="1" si="24"/>
        <v>2</v>
      </c>
      <c r="C437" s="353">
        <f t="shared" ca="1" si="24"/>
        <v>9</v>
      </c>
      <c r="D437" s="354">
        <f t="shared" ca="1" si="23"/>
        <v>299</v>
      </c>
      <c r="E437" s="446"/>
      <c r="F437" s="347"/>
      <c r="G437" s="348"/>
      <c r="H437" s="371"/>
    </row>
    <row r="438" spans="1:8" s="346" customFormat="1" hidden="1">
      <c r="A438" s="353">
        <f t="shared" ca="1" si="24"/>
        <v>10</v>
      </c>
      <c r="B438" s="353">
        <f t="shared" ca="1" si="24"/>
        <v>2</v>
      </c>
      <c r="C438" s="353">
        <f t="shared" ca="1" si="24"/>
        <v>9</v>
      </c>
      <c r="D438" s="354">
        <f t="shared" ca="1" si="23"/>
        <v>300</v>
      </c>
      <c r="E438" s="446"/>
      <c r="F438" s="347"/>
      <c r="G438" s="348"/>
      <c r="H438" s="371"/>
    </row>
    <row r="439" spans="1:8" hidden="1">
      <c r="A439" s="353">
        <f t="shared" ca="1" si="24"/>
        <v>10</v>
      </c>
      <c r="B439" s="353">
        <f t="shared" ca="1" si="24"/>
        <v>2</v>
      </c>
      <c r="C439" s="353">
        <f t="shared" ca="1" si="24"/>
        <v>9</v>
      </c>
      <c r="D439" s="354">
        <f t="shared" ca="1" si="23"/>
        <v>301</v>
      </c>
      <c r="E439" s="445"/>
      <c r="F439" s="347"/>
      <c r="G439" s="348"/>
      <c r="H439" s="371"/>
    </row>
    <row r="440" spans="1:8" s="346" customFormat="1" hidden="1">
      <c r="A440" s="353">
        <f t="shared" ca="1" si="24"/>
        <v>10</v>
      </c>
      <c r="B440" s="353">
        <f t="shared" ca="1" si="24"/>
        <v>2</v>
      </c>
      <c r="C440" s="353">
        <f t="shared" ca="1" si="24"/>
        <v>9</v>
      </c>
      <c r="D440" s="354">
        <f t="shared" ca="1" si="23"/>
        <v>302</v>
      </c>
      <c r="E440" s="446"/>
      <c r="F440" s="347"/>
      <c r="G440" s="348"/>
      <c r="H440" s="371"/>
    </row>
    <row r="441" spans="1:8" s="346" customFormat="1" hidden="1">
      <c r="A441" s="353">
        <f t="shared" ca="1" si="24"/>
        <v>10</v>
      </c>
      <c r="B441" s="353">
        <f t="shared" ca="1" si="24"/>
        <v>2</v>
      </c>
      <c r="C441" s="353">
        <f t="shared" ca="1" si="24"/>
        <v>9</v>
      </c>
      <c r="D441" s="354">
        <f t="shared" ca="1" si="23"/>
        <v>303</v>
      </c>
      <c r="E441" s="446"/>
      <c r="F441" s="347"/>
      <c r="G441" s="348"/>
      <c r="H441" s="371"/>
    </row>
    <row r="442" spans="1:8" s="346" customFormat="1" hidden="1">
      <c r="A442" s="353">
        <f t="shared" ca="1" si="24"/>
        <v>10</v>
      </c>
      <c r="B442" s="353">
        <f t="shared" ca="1" si="24"/>
        <v>2</v>
      </c>
      <c r="C442" s="353">
        <f t="shared" ca="1" si="24"/>
        <v>9</v>
      </c>
      <c r="D442" s="354">
        <f t="shared" ca="1" si="23"/>
        <v>304</v>
      </c>
      <c r="E442" s="446"/>
      <c r="F442" s="347"/>
      <c r="G442" s="348"/>
      <c r="H442" s="371"/>
    </row>
    <row r="443" spans="1:8" hidden="1">
      <c r="A443" s="353">
        <f t="shared" ca="1" si="24"/>
        <v>10</v>
      </c>
      <c r="B443" s="353">
        <f t="shared" ca="1" si="24"/>
        <v>2</v>
      </c>
      <c r="C443" s="353">
        <f t="shared" ca="1" si="24"/>
        <v>9</v>
      </c>
      <c r="D443" s="354">
        <f t="shared" ca="1" si="23"/>
        <v>305</v>
      </c>
      <c r="E443" s="445"/>
      <c r="F443" s="157"/>
      <c r="G443" s="333"/>
      <c r="H443" s="370"/>
    </row>
    <row r="444" spans="1:8" hidden="1">
      <c r="A444" s="353">
        <f t="shared" ref="A444:C477" ca="1" si="25">INDIRECT("Z(-1)",FALSE)</f>
        <v>10</v>
      </c>
      <c r="B444" s="353">
        <f t="shared" ca="1" si="25"/>
        <v>2</v>
      </c>
      <c r="C444" s="353">
        <f t="shared" ca="1" si="25"/>
        <v>9</v>
      </c>
      <c r="D444" s="354">
        <f t="shared" ca="1" si="23"/>
        <v>306</v>
      </c>
      <c r="E444" s="445"/>
      <c r="F444" s="157"/>
      <c r="G444" s="333"/>
      <c r="H444" s="370"/>
    </row>
    <row r="445" spans="1:8" hidden="1">
      <c r="A445" s="353">
        <f t="shared" ca="1" si="25"/>
        <v>10</v>
      </c>
      <c r="B445" s="353">
        <f t="shared" ca="1" si="25"/>
        <v>2</v>
      </c>
      <c r="C445" s="353">
        <f t="shared" ca="1" si="25"/>
        <v>9</v>
      </c>
      <c r="D445" s="354">
        <f t="shared" ca="1" si="23"/>
        <v>307</v>
      </c>
      <c r="E445" s="445"/>
      <c r="F445" s="157"/>
      <c r="G445" s="333"/>
      <c r="H445" s="370"/>
    </row>
    <row r="446" spans="1:8" hidden="1">
      <c r="A446" s="353">
        <f t="shared" ca="1" si="25"/>
        <v>10</v>
      </c>
      <c r="B446" s="353">
        <f t="shared" ca="1" si="25"/>
        <v>2</v>
      </c>
      <c r="C446" s="353">
        <f t="shared" ca="1" si="25"/>
        <v>9</v>
      </c>
      <c r="D446" s="354">
        <f t="shared" ca="1" si="23"/>
        <v>308</v>
      </c>
      <c r="E446" s="445"/>
      <c r="F446" s="157"/>
      <c r="G446" s="333"/>
      <c r="H446" s="370"/>
    </row>
    <row r="447" spans="1:8" hidden="1">
      <c r="A447" s="353">
        <f t="shared" ca="1" si="25"/>
        <v>10</v>
      </c>
      <c r="B447" s="353">
        <f t="shared" ca="1" si="25"/>
        <v>2</v>
      </c>
      <c r="C447" s="353">
        <f t="shared" ca="1" si="25"/>
        <v>9</v>
      </c>
      <c r="D447" s="354">
        <f t="shared" ca="1" si="23"/>
        <v>309</v>
      </c>
      <c r="E447" s="445"/>
      <c r="F447" s="157"/>
      <c r="G447" s="333"/>
      <c r="H447" s="370"/>
    </row>
    <row r="448" spans="1:8" hidden="1">
      <c r="A448" s="351">
        <f t="shared" ca="1" si="25"/>
        <v>10</v>
      </c>
      <c r="B448" s="351">
        <f t="shared" ca="1" si="25"/>
        <v>2</v>
      </c>
      <c r="C448" s="351">
        <f t="shared" ca="1" si="25"/>
        <v>9</v>
      </c>
      <c r="D448" s="352">
        <f t="shared" ca="1" si="23"/>
        <v>310</v>
      </c>
      <c r="E448" s="445"/>
      <c r="F448" s="157"/>
      <c r="G448" s="333"/>
      <c r="H448" s="370"/>
    </row>
    <row r="449" spans="1:8" hidden="1">
      <c r="A449" s="353">
        <f t="shared" ca="1" si="25"/>
        <v>10</v>
      </c>
      <c r="B449" s="353">
        <f t="shared" ca="1" si="25"/>
        <v>2</v>
      </c>
      <c r="C449" s="353">
        <f t="shared" ca="1" si="25"/>
        <v>9</v>
      </c>
      <c r="D449" s="354">
        <f t="shared" ca="1" si="23"/>
        <v>311</v>
      </c>
      <c r="E449" s="445"/>
      <c r="F449" s="347"/>
      <c r="G449" s="348"/>
      <c r="H449" s="371"/>
    </row>
    <row r="450" spans="1:8" hidden="1">
      <c r="A450" s="353">
        <f t="shared" ca="1" si="25"/>
        <v>10</v>
      </c>
      <c r="B450" s="353">
        <f t="shared" ca="1" si="25"/>
        <v>2</v>
      </c>
      <c r="C450" s="353">
        <f t="shared" ca="1" si="25"/>
        <v>9</v>
      </c>
      <c r="D450" s="354">
        <f t="shared" ca="1" si="23"/>
        <v>312</v>
      </c>
      <c r="E450" s="445"/>
      <c r="F450" s="347"/>
      <c r="G450" s="348"/>
      <c r="H450" s="371"/>
    </row>
    <row r="451" spans="1:8" hidden="1">
      <c r="A451" s="353">
        <f t="shared" ca="1" si="25"/>
        <v>10</v>
      </c>
      <c r="B451" s="353">
        <f t="shared" ca="1" si="25"/>
        <v>2</v>
      </c>
      <c r="C451" s="353">
        <f t="shared" ca="1" si="25"/>
        <v>9</v>
      </c>
      <c r="D451" s="354">
        <f t="shared" ca="1" si="23"/>
        <v>313</v>
      </c>
      <c r="E451" s="445"/>
      <c r="F451" s="347"/>
      <c r="G451" s="348"/>
      <c r="H451" s="371"/>
    </row>
    <row r="452" spans="1:8" hidden="1">
      <c r="A452" s="353">
        <f t="shared" ca="1" si="25"/>
        <v>10</v>
      </c>
      <c r="B452" s="353">
        <f t="shared" ca="1" si="25"/>
        <v>2</v>
      </c>
      <c r="C452" s="353">
        <f t="shared" ca="1" si="25"/>
        <v>9</v>
      </c>
      <c r="D452" s="354">
        <f t="shared" ca="1" si="23"/>
        <v>314</v>
      </c>
      <c r="E452" s="445"/>
      <c r="F452" s="347"/>
      <c r="G452" s="348"/>
      <c r="H452" s="371"/>
    </row>
    <row r="453" spans="1:8" hidden="1">
      <c r="A453" s="353">
        <f t="shared" ca="1" si="25"/>
        <v>10</v>
      </c>
      <c r="B453" s="353">
        <f t="shared" ca="1" si="25"/>
        <v>2</v>
      </c>
      <c r="C453" s="353">
        <f t="shared" ca="1" si="25"/>
        <v>9</v>
      </c>
      <c r="D453" s="354">
        <f t="shared" ca="1" si="23"/>
        <v>315</v>
      </c>
      <c r="E453" s="445"/>
      <c r="F453" s="347"/>
      <c r="G453" s="348"/>
      <c r="H453" s="371"/>
    </row>
    <row r="454" spans="1:8" hidden="1">
      <c r="A454" s="353">
        <f t="shared" ca="1" si="25"/>
        <v>10</v>
      </c>
      <c r="B454" s="353">
        <f t="shared" ca="1" si="25"/>
        <v>2</v>
      </c>
      <c r="C454" s="353">
        <f t="shared" ca="1" si="25"/>
        <v>9</v>
      </c>
      <c r="D454" s="354">
        <f t="shared" ca="1" si="23"/>
        <v>316</v>
      </c>
      <c r="E454" s="445"/>
      <c r="F454" s="347"/>
      <c r="G454" s="348"/>
      <c r="H454" s="371"/>
    </row>
    <row r="455" spans="1:8" hidden="1">
      <c r="A455" s="353">
        <f t="shared" ca="1" si="25"/>
        <v>10</v>
      </c>
      <c r="B455" s="353">
        <f t="shared" ca="1" si="25"/>
        <v>2</v>
      </c>
      <c r="C455" s="353">
        <f t="shared" ca="1" si="25"/>
        <v>9</v>
      </c>
      <c r="D455" s="354">
        <f t="shared" ca="1" si="23"/>
        <v>317</v>
      </c>
      <c r="E455" s="445"/>
      <c r="F455" s="347"/>
      <c r="G455" s="348"/>
      <c r="H455" s="371"/>
    </row>
    <row r="456" spans="1:8" s="346" customFormat="1" hidden="1">
      <c r="A456" s="353">
        <f t="shared" ca="1" si="25"/>
        <v>10</v>
      </c>
      <c r="B456" s="353">
        <f t="shared" ca="1" si="25"/>
        <v>2</v>
      </c>
      <c r="C456" s="353">
        <f t="shared" ca="1" si="25"/>
        <v>9</v>
      </c>
      <c r="D456" s="354">
        <f t="shared" ca="1" si="23"/>
        <v>318</v>
      </c>
      <c r="E456" s="446"/>
      <c r="F456" s="347"/>
      <c r="G456" s="348"/>
      <c r="H456" s="371"/>
    </row>
    <row r="457" spans="1:8" s="346" customFormat="1" hidden="1">
      <c r="A457" s="353">
        <f t="shared" ca="1" si="25"/>
        <v>10</v>
      </c>
      <c r="B457" s="353">
        <f t="shared" ca="1" si="25"/>
        <v>2</v>
      </c>
      <c r="C457" s="353">
        <f t="shared" ca="1" si="25"/>
        <v>9</v>
      </c>
      <c r="D457" s="354">
        <f t="shared" ca="1" si="23"/>
        <v>319</v>
      </c>
      <c r="E457" s="446"/>
      <c r="F457" s="347"/>
      <c r="G457" s="348"/>
      <c r="H457" s="371"/>
    </row>
    <row r="458" spans="1:8" s="346" customFormat="1" hidden="1">
      <c r="A458" s="353">
        <f t="shared" ca="1" si="25"/>
        <v>10</v>
      </c>
      <c r="B458" s="353">
        <f t="shared" ca="1" si="25"/>
        <v>2</v>
      </c>
      <c r="C458" s="353">
        <f t="shared" ca="1" si="25"/>
        <v>9</v>
      </c>
      <c r="D458" s="354">
        <f t="shared" ca="1" si="23"/>
        <v>320</v>
      </c>
      <c r="E458" s="446"/>
      <c r="F458" s="347"/>
      <c r="G458" s="348"/>
      <c r="H458" s="371"/>
    </row>
    <row r="459" spans="1:8" hidden="1">
      <c r="A459" s="353">
        <f t="shared" ca="1" si="25"/>
        <v>10</v>
      </c>
      <c r="B459" s="353">
        <f t="shared" ca="1" si="25"/>
        <v>2</v>
      </c>
      <c r="C459" s="353">
        <f t="shared" ca="1" si="25"/>
        <v>9</v>
      </c>
      <c r="D459" s="354">
        <f t="shared" ca="1" si="23"/>
        <v>321</v>
      </c>
      <c r="E459" s="445"/>
      <c r="F459" s="347"/>
      <c r="G459" s="348"/>
      <c r="H459" s="371"/>
    </row>
    <row r="460" spans="1:8" hidden="1">
      <c r="A460" s="353">
        <f t="shared" ca="1" si="25"/>
        <v>10</v>
      </c>
      <c r="B460" s="353">
        <f t="shared" ca="1" si="25"/>
        <v>2</v>
      </c>
      <c r="C460" s="353">
        <f t="shared" ca="1" si="25"/>
        <v>9</v>
      </c>
      <c r="D460" s="354">
        <f t="shared" ca="1" si="23"/>
        <v>322</v>
      </c>
      <c r="E460" s="445"/>
      <c r="F460" s="347"/>
      <c r="G460" s="348"/>
      <c r="H460" s="371"/>
    </row>
    <row r="461" spans="1:8" hidden="1">
      <c r="A461" s="353">
        <f t="shared" ca="1" si="25"/>
        <v>10</v>
      </c>
      <c r="B461" s="353">
        <f t="shared" ca="1" si="25"/>
        <v>2</v>
      </c>
      <c r="C461" s="353">
        <f t="shared" ca="1" si="25"/>
        <v>9</v>
      </c>
      <c r="D461" s="354">
        <f t="shared" ca="1" si="23"/>
        <v>323</v>
      </c>
      <c r="E461" s="445"/>
      <c r="F461" s="347"/>
      <c r="G461" s="348"/>
      <c r="H461" s="371"/>
    </row>
    <row r="462" spans="1:8" hidden="1">
      <c r="A462" s="353">
        <f t="shared" ca="1" si="25"/>
        <v>10</v>
      </c>
      <c r="B462" s="353">
        <f t="shared" ca="1" si="25"/>
        <v>2</v>
      </c>
      <c r="C462" s="353">
        <f t="shared" ca="1" si="25"/>
        <v>9</v>
      </c>
      <c r="D462" s="354">
        <f t="shared" ca="1" si="23"/>
        <v>324</v>
      </c>
      <c r="E462" s="445"/>
      <c r="F462" s="347"/>
      <c r="G462" s="348"/>
      <c r="H462" s="371"/>
    </row>
    <row r="463" spans="1:8" hidden="1">
      <c r="A463" s="353">
        <f t="shared" ca="1" si="25"/>
        <v>10</v>
      </c>
      <c r="B463" s="353">
        <f t="shared" ca="1" si="25"/>
        <v>2</v>
      </c>
      <c r="C463" s="353">
        <f t="shared" ca="1" si="25"/>
        <v>9</v>
      </c>
      <c r="D463" s="354">
        <f t="shared" ca="1" si="23"/>
        <v>325</v>
      </c>
      <c r="E463" s="445"/>
      <c r="F463" s="347"/>
      <c r="G463" s="348"/>
      <c r="H463" s="371"/>
    </row>
    <row r="464" spans="1:8" hidden="1">
      <c r="A464" s="353">
        <f t="shared" ca="1" si="25"/>
        <v>10</v>
      </c>
      <c r="B464" s="353">
        <f t="shared" ca="1" si="25"/>
        <v>2</v>
      </c>
      <c r="C464" s="353">
        <f t="shared" ca="1" si="25"/>
        <v>9</v>
      </c>
      <c r="D464" s="354">
        <f t="shared" ca="1" si="23"/>
        <v>326</v>
      </c>
      <c r="E464" s="445"/>
      <c r="F464" s="347"/>
      <c r="G464" s="348"/>
      <c r="H464" s="371"/>
    </row>
    <row r="465" spans="1:8" hidden="1">
      <c r="A465" s="353">
        <f t="shared" ca="1" si="25"/>
        <v>10</v>
      </c>
      <c r="B465" s="353">
        <f t="shared" ca="1" si="25"/>
        <v>2</v>
      </c>
      <c r="C465" s="353">
        <f t="shared" ca="1" si="25"/>
        <v>9</v>
      </c>
      <c r="D465" s="354">
        <f t="shared" ca="1" si="23"/>
        <v>327</v>
      </c>
      <c r="E465" s="445"/>
      <c r="F465" s="347"/>
      <c r="G465" s="348"/>
      <c r="H465" s="371"/>
    </row>
    <row r="466" spans="1:8" s="346" customFormat="1" hidden="1">
      <c r="A466" s="353">
        <f t="shared" ca="1" si="25"/>
        <v>10</v>
      </c>
      <c r="B466" s="353">
        <f t="shared" ca="1" si="25"/>
        <v>2</v>
      </c>
      <c r="C466" s="353">
        <f t="shared" ca="1" si="25"/>
        <v>9</v>
      </c>
      <c r="D466" s="354">
        <f t="shared" ca="1" si="23"/>
        <v>328</v>
      </c>
      <c r="E466" s="446"/>
      <c r="F466" s="347"/>
      <c r="G466" s="348"/>
      <c r="H466" s="371"/>
    </row>
    <row r="467" spans="1:8" s="346" customFormat="1" hidden="1">
      <c r="A467" s="353">
        <f t="shared" ca="1" si="25"/>
        <v>10</v>
      </c>
      <c r="B467" s="353">
        <f t="shared" ca="1" si="25"/>
        <v>2</v>
      </c>
      <c r="C467" s="353">
        <f t="shared" ca="1" si="25"/>
        <v>9</v>
      </c>
      <c r="D467" s="354">
        <f t="shared" ca="1" si="23"/>
        <v>329</v>
      </c>
      <c r="E467" s="446"/>
      <c r="F467" s="347"/>
      <c r="G467" s="348"/>
      <c r="H467" s="371"/>
    </row>
    <row r="468" spans="1:8" s="346" customFormat="1" hidden="1">
      <c r="A468" s="353">
        <f t="shared" ca="1" si="25"/>
        <v>10</v>
      </c>
      <c r="B468" s="353">
        <f t="shared" ca="1" si="25"/>
        <v>2</v>
      </c>
      <c r="C468" s="353">
        <f t="shared" ca="1" si="25"/>
        <v>9</v>
      </c>
      <c r="D468" s="354">
        <f t="shared" ca="1" si="23"/>
        <v>330</v>
      </c>
      <c r="E468" s="446"/>
      <c r="F468" s="347"/>
      <c r="G468" s="348"/>
      <c r="H468" s="371"/>
    </row>
    <row r="469" spans="1:8" hidden="1">
      <c r="A469" s="353">
        <f t="shared" ca="1" si="25"/>
        <v>10</v>
      </c>
      <c r="B469" s="353">
        <f t="shared" ca="1" si="25"/>
        <v>2</v>
      </c>
      <c r="C469" s="353">
        <f t="shared" ca="1" si="25"/>
        <v>9</v>
      </c>
      <c r="D469" s="354">
        <f t="shared" ref="D469:D511" ca="1" si="26">IF(INDIRECT("S(-1)",FALSE)&lt;&gt;INDIRECT("Z(-1)S(-1)",FALSE),0,INDIRECT("Z(-1)",FALSE)+1)</f>
        <v>331</v>
      </c>
      <c r="E469" s="445"/>
      <c r="F469" s="347"/>
      <c r="G469" s="348"/>
      <c r="H469" s="371"/>
    </row>
    <row r="470" spans="1:8" hidden="1">
      <c r="A470" s="353">
        <f t="shared" ca="1" si="25"/>
        <v>10</v>
      </c>
      <c r="B470" s="353">
        <f t="shared" ca="1" si="25"/>
        <v>2</v>
      </c>
      <c r="C470" s="353">
        <f t="shared" ca="1" si="25"/>
        <v>9</v>
      </c>
      <c r="D470" s="354">
        <f t="shared" ca="1" si="26"/>
        <v>332</v>
      </c>
      <c r="E470" s="445"/>
      <c r="F470" s="347"/>
      <c r="G470" s="348"/>
      <c r="H470" s="371"/>
    </row>
    <row r="471" spans="1:8" hidden="1">
      <c r="A471" s="353">
        <f t="shared" ca="1" si="25"/>
        <v>10</v>
      </c>
      <c r="B471" s="353">
        <f t="shared" ca="1" si="25"/>
        <v>2</v>
      </c>
      <c r="C471" s="353">
        <f t="shared" ca="1" si="25"/>
        <v>9</v>
      </c>
      <c r="D471" s="354">
        <f t="shared" ca="1" si="26"/>
        <v>333</v>
      </c>
      <c r="E471" s="445"/>
      <c r="F471" s="347"/>
      <c r="G471" s="348"/>
      <c r="H471" s="371"/>
    </row>
    <row r="472" spans="1:8" hidden="1">
      <c r="A472" s="353">
        <f t="shared" ca="1" si="25"/>
        <v>10</v>
      </c>
      <c r="B472" s="353">
        <f t="shared" ca="1" si="25"/>
        <v>2</v>
      </c>
      <c r="C472" s="353">
        <f t="shared" ca="1" si="25"/>
        <v>9</v>
      </c>
      <c r="D472" s="354">
        <f t="shared" ca="1" si="26"/>
        <v>334</v>
      </c>
      <c r="E472" s="445"/>
      <c r="F472" s="347"/>
      <c r="G472" s="348"/>
      <c r="H472" s="371"/>
    </row>
    <row r="473" spans="1:8" hidden="1">
      <c r="A473" s="353">
        <f t="shared" ca="1" si="25"/>
        <v>10</v>
      </c>
      <c r="B473" s="353">
        <f t="shared" ca="1" si="25"/>
        <v>2</v>
      </c>
      <c r="C473" s="353">
        <f t="shared" ca="1" si="25"/>
        <v>9</v>
      </c>
      <c r="D473" s="354">
        <f t="shared" ca="1" si="26"/>
        <v>335</v>
      </c>
      <c r="E473" s="445"/>
      <c r="F473" s="347"/>
      <c r="G473" s="348"/>
      <c r="H473" s="371"/>
    </row>
    <row r="474" spans="1:8" hidden="1">
      <c r="A474" s="353">
        <f t="shared" ca="1" si="25"/>
        <v>10</v>
      </c>
      <c r="B474" s="353">
        <f t="shared" ca="1" si="25"/>
        <v>2</v>
      </c>
      <c r="C474" s="353">
        <f t="shared" ca="1" si="25"/>
        <v>9</v>
      </c>
      <c r="D474" s="354">
        <f t="shared" ca="1" si="26"/>
        <v>336</v>
      </c>
      <c r="E474" s="445"/>
      <c r="F474" s="347"/>
      <c r="G474" s="348"/>
      <c r="H474" s="371"/>
    </row>
    <row r="475" spans="1:8" hidden="1">
      <c r="A475" s="353">
        <f t="shared" ca="1" si="25"/>
        <v>10</v>
      </c>
      <c r="B475" s="353">
        <f t="shared" ca="1" si="25"/>
        <v>2</v>
      </c>
      <c r="C475" s="353">
        <f t="shared" ca="1" si="25"/>
        <v>9</v>
      </c>
      <c r="D475" s="354">
        <f t="shared" ca="1" si="26"/>
        <v>337</v>
      </c>
      <c r="E475" s="445"/>
      <c r="F475" s="347"/>
      <c r="G475" s="348"/>
      <c r="H475" s="371"/>
    </row>
    <row r="476" spans="1:8" s="346" customFormat="1" hidden="1">
      <c r="A476" s="353">
        <f t="shared" ca="1" si="25"/>
        <v>10</v>
      </c>
      <c r="B476" s="353">
        <f t="shared" ca="1" si="25"/>
        <v>2</v>
      </c>
      <c r="C476" s="353">
        <f t="shared" ca="1" si="25"/>
        <v>9</v>
      </c>
      <c r="D476" s="354">
        <f t="shared" ca="1" si="26"/>
        <v>338</v>
      </c>
      <c r="E476" s="446"/>
      <c r="F476" s="347"/>
      <c r="G476" s="348"/>
      <c r="H476" s="371"/>
    </row>
    <row r="477" spans="1:8" s="346" customFormat="1" hidden="1">
      <c r="A477" s="353">
        <f t="shared" ca="1" si="25"/>
        <v>10</v>
      </c>
      <c r="B477" s="353">
        <f t="shared" ca="1" si="25"/>
        <v>2</v>
      </c>
      <c r="C477" s="353">
        <f t="shared" ca="1" si="25"/>
        <v>9</v>
      </c>
      <c r="D477" s="354">
        <f t="shared" ca="1" si="26"/>
        <v>339</v>
      </c>
      <c r="E477" s="446"/>
      <c r="F477" s="347"/>
      <c r="G477" s="348"/>
      <c r="H477" s="371"/>
    </row>
    <row r="478" spans="1:8" s="346" customFormat="1" hidden="1">
      <c r="A478" s="353">
        <f t="shared" ref="A478:C493" ca="1" si="27">INDIRECT("Z(-1)",FALSE)</f>
        <v>10</v>
      </c>
      <c r="B478" s="353">
        <f t="shared" ca="1" si="27"/>
        <v>2</v>
      </c>
      <c r="C478" s="353">
        <f t="shared" ca="1" si="27"/>
        <v>9</v>
      </c>
      <c r="D478" s="354">
        <f t="shared" ca="1" si="26"/>
        <v>340</v>
      </c>
      <c r="E478" s="446"/>
      <c r="F478" s="347"/>
      <c r="G478" s="348"/>
      <c r="H478" s="371"/>
    </row>
    <row r="479" spans="1:8" hidden="1">
      <c r="A479" s="353">
        <f t="shared" ca="1" si="27"/>
        <v>10</v>
      </c>
      <c r="B479" s="353">
        <f t="shared" ca="1" si="27"/>
        <v>2</v>
      </c>
      <c r="C479" s="353">
        <f t="shared" ca="1" si="27"/>
        <v>9</v>
      </c>
      <c r="D479" s="354">
        <f t="shared" ca="1" si="26"/>
        <v>341</v>
      </c>
      <c r="E479" s="445"/>
      <c r="F479" s="347"/>
      <c r="G479" s="348"/>
      <c r="H479" s="371"/>
    </row>
    <row r="480" spans="1:8" hidden="1">
      <c r="A480" s="353">
        <f t="shared" ca="1" si="27"/>
        <v>10</v>
      </c>
      <c r="B480" s="353">
        <f t="shared" ca="1" si="27"/>
        <v>2</v>
      </c>
      <c r="C480" s="353">
        <f t="shared" ca="1" si="27"/>
        <v>9</v>
      </c>
      <c r="D480" s="354">
        <f t="shared" ca="1" si="26"/>
        <v>342</v>
      </c>
      <c r="E480" s="445"/>
      <c r="F480" s="347"/>
      <c r="G480" s="348"/>
      <c r="H480" s="371"/>
    </row>
    <row r="481" spans="1:8" hidden="1">
      <c r="A481" s="353">
        <f t="shared" ca="1" si="27"/>
        <v>10</v>
      </c>
      <c r="B481" s="353">
        <f t="shared" ca="1" si="27"/>
        <v>2</v>
      </c>
      <c r="C481" s="353">
        <f t="shared" ca="1" si="27"/>
        <v>9</v>
      </c>
      <c r="D481" s="354">
        <f t="shared" ca="1" si="26"/>
        <v>343</v>
      </c>
      <c r="E481" s="445"/>
      <c r="F481" s="347"/>
      <c r="G481" s="348"/>
      <c r="H481" s="371"/>
    </row>
    <row r="482" spans="1:8" hidden="1">
      <c r="A482" s="353">
        <f t="shared" ca="1" si="27"/>
        <v>10</v>
      </c>
      <c r="B482" s="353">
        <f t="shared" ca="1" si="27"/>
        <v>2</v>
      </c>
      <c r="C482" s="353">
        <f t="shared" ca="1" si="27"/>
        <v>9</v>
      </c>
      <c r="D482" s="354">
        <f t="shared" ca="1" si="26"/>
        <v>344</v>
      </c>
      <c r="E482" s="445"/>
      <c r="F482" s="347"/>
      <c r="G482" s="348"/>
      <c r="H482" s="371"/>
    </row>
    <row r="483" spans="1:8" hidden="1">
      <c r="A483" s="353">
        <f t="shared" ca="1" si="27"/>
        <v>10</v>
      </c>
      <c r="B483" s="353">
        <f t="shared" ca="1" si="27"/>
        <v>2</v>
      </c>
      <c r="C483" s="353">
        <f t="shared" ca="1" si="27"/>
        <v>9</v>
      </c>
      <c r="D483" s="354">
        <f t="shared" ca="1" si="26"/>
        <v>345</v>
      </c>
      <c r="E483" s="445"/>
      <c r="F483" s="347"/>
      <c r="G483" s="348"/>
      <c r="H483" s="371"/>
    </row>
    <row r="484" spans="1:8" hidden="1">
      <c r="A484" s="353">
        <f t="shared" ca="1" si="27"/>
        <v>10</v>
      </c>
      <c r="B484" s="353">
        <f t="shared" ca="1" si="27"/>
        <v>2</v>
      </c>
      <c r="C484" s="353">
        <f t="shared" ca="1" si="27"/>
        <v>9</v>
      </c>
      <c r="D484" s="354">
        <f t="shared" ca="1" si="26"/>
        <v>346</v>
      </c>
      <c r="E484" s="445"/>
      <c r="F484" s="347"/>
      <c r="G484" s="348"/>
      <c r="H484" s="371"/>
    </row>
    <row r="485" spans="1:8" hidden="1">
      <c r="A485" s="353">
        <f t="shared" ca="1" si="27"/>
        <v>10</v>
      </c>
      <c r="B485" s="353">
        <f t="shared" ca="1" si="27"/>
        <v>2</v>
      </c>
      <c r="C485" s="353">
        <f t="shared" ca="1" si="27"/>
        <v>9</v>
      </c>
      <c r="D485" s="354">
        <f t="shared" ca="1" si="26"/>
        <v>347</v>
      </c>
      <c r="E485" s="445"/>
      <c r="F485" s="347"/>
      <c r="G485" s="348"/>
      <c r="H485" s="371"/>
    </row>
    <row r="486" spans="1:8" s="346" customFormat="1" hidden="1">
      <c r="A486" s="353">
        <f t="shared" ca="1" si="27"/>
        <v>10</v>
      </c>
      <c r="B486" s="353">
        <f t="shared" ca="1" si="27"/>
        <v>2</v>
      </c>
      <c r="C486" s="353">
        <f t="shared" ca="1" si="27"/>
        <v>9</v>
      </c>
      <c r="D486" s="354">
        <f t="shared" ca="1" si="26"/>
        <v>348</v>
      </c>
      <c r="E486" s="446"/>
      <c r="F486" s="347"/>
      <c r="G486" s="348"/>
      <c r="H486" s="371"/>
    </row>
    <row r="487" spans="1:8" s="346" customFormat="1" hidden="1">
      <c r="A487" s="353">
        <f t="shared" ca="1" si="27"/>
        <v>10</v>
      </c>
      <c r="B487" s="353">
        <f t="shared" ca="1" si="27"/>
        <v>2</v>
      </c>
      <c r="C487" s="353">
        <f t="shared" ca="1" si="27"/>
        <v>9</v>
      </c>
      <c r="D487" s="354">
        <f t="shared" ca="1" si="26"/>
        <v>349</v>
      </c>
      <c r="E487" s="446"/>
      <c r="F487" s="347"/>
      <c r="G487" s="348"/>
      <c r="H487" s="371"/>
    </row>
    <row r="488" spans="1:8" s="346" customFormat="1" hidden="1">
      <c r="A488" s="353">
        <f t="shared" ca="1" si="27"/>
        <v>10</v>
      </c>
      <c r="B488" s="353">
        <f t="shared" ca="1" si="27"/>
        <v>2</v>
      </c>
      <c r="C488" s="353">
        <f t="shared" ca="1" si="27"/>
        <v>9</v>
      </c>
      <c r="D488" s="354">
        <f t="shared" ca="1" si="26"/>
        <v>350</v>
      </c>
      <c r="E488" s="446"/>
      <c r="F488" s="347"/>
      <c r="G488" s="348"/>
      <c r="H488" s="371"/>
    </row>
    <row r="489" spans="1:8" hidden="1">
      <c r="A489" s="353">
        <f t="shared" ca="1" si="27"/>
        <v>10</v>
      </c>
      <c r="B489" s="353">
        <f t="shared" ca="1" si="27"/>
        <v>2</v>
      </c>
      <c r="C489" s="353">
        <f t="shared" ca="1" si="27"/>
        <v>9</v>
      </c>
      <c r="D489" s="354">
        <f t="shared" ca="1" si="26"/>
        <v>351</v>
      </c>
      <c r="E489" s="445"/>
      <c r="F489" s="347"/>
      <c r="G489" s="348"/>
      <c r="H489" s="371"/>
    </row>
    <row r="490" spans="1:8" s="346" customFormat="1" hidden="1">
      <c r="A490" s="353">
        <f t="shared" ca="1" si="27"/>
        <v>10</v>
      </c>
      <c r="B490" s="353">
        <f t="shared" ca="1" si="27"/>
        <v>2</v>
      </c>
      <c r="C490" s="353">
        <f t="shared" ca="1" si="27"/>
        <v>9</v>
      </c>
      <c r="D490" s="354">
        <f t="shared" ca="1" si="26"/>
        <v>352</v>
      </c>
      <c r="E490" s="446"/>
      <c r="F490" s="347"/>
      <c r="G490" s="348"/>
      <c r="H490" s="371"/>
    </row>
    <row r="491" spans="1:8" s="346" customFormat="1" hidden="1">
      <c r="A491" s="353">
        <f t="shared" ca="1" si="27"/>
        <v>10</v>
      </c>
      <c r="B491" s="353">
        <f t="shared" ca="1" si="27"/>
        <v>2</v>
      </c>
      <c r="C491" s="353">
        <f t="shared" ca="1" si="27"/>
        <v>9</v>
      </c>
      <c r="D491" s="354">
        <f t="shared" ca="1" si="26"/>
        <v>353</v>
      </c>
      <c r="E491" s="446"/>
      <c r="F491" s="347"/>
      <c r="G491" s="348"/>
      <c r="H491" s="371"/>
    </row>
    <row r="492" spans="1:8" s="346" customFormat="1" hidden="1">
      <c r="A492" s="353">
        <f t="shared" ca="1" si="27"/>
        <v>10</v>
      </c>
      <c r="B492" s="353">
        <f t="shared" ca="1" si="27"/>
        <v>2</v>
      </c>
      <c r="C492" s="353">
        <f t="shared" ca="1" si="27"/>
        <v>9</v>
      </c>
      <c r="D492" s="354">
        <f t="shared" ca="1" si="26"/>
        <v>354</v>
      </c>
      <c r="E492" s="446"/>
      <c r="F492" s="347"/>
      <c r="G492" s="348"/>
      <c r="H492" s="371"/>
    </row>
    <row r="493" spans="1:8" hidden="1">
      <c r="A493" s="353">
        <f t="shared" ca="1" si="27"/>
        <v>10</v>
      </c>
      <c r="B493" s="353">
        <f t="shared" ca="1" si="27"/>
        <v>2</v>
      </c>
      <c r="C493" s="353">
        <f t="shared" ca="1" si="27"/>
        <v>9</v>
      </c>
      <c r="D493" s="354">
        <f t="shared" ca="1" si="26"/>
        <v>355</v>
      </c>
      <c r="E493" s="445"/>
      <c r="F493" s="157"/>
      <c r="G493" s="333"/>
      <c r="H493" s="370"/>
    </row>
    <row r="494" spans="1:8" hidden="1">
      <c r="A494" s="353">
        <f t="shared" ref="A494:C511" ca="1" si="28">INDIRECT("Z(-1)",FALSE)</f>
        <v>10</v>
      </c>
      <c r="B494" s="353">
        <f t="shared" ca="1" si="28"/>
        <v>2</v>
      </c>
      <c r="C494" s="353">
        <f t="shared" ca="1" si="28"/>
        <v>9</v>
      </c>
      <c r="D494" s="354">
        <f t="shared" ca="1" si="26"/>
        <v>356</v>
      </c>
      <c r="E494" s="445"/>
      <c r="F494" s="157"/>
      <c r="G494" s="333"/>
      <c r="H494" s="370"/>
    </row>
    <row r="495" spans="1:8" hidden="1">
      <c r="A495" s="353">
        <f t="shared" ca="1" si="28"/>
        <v>10</v>
      </c>
      <c r="B495" s="353">
        <f t="shared" ca="1" si="28"/>
        <v>2</v>
      </c>
      <c r="C495" s="353">
        <f t="shared" ca="1" si="28"/>
        <v>9</v>
      </c>
      <c r="D495" s="354">
        <f t="shared" ca="1" si="26"/>
        <v>357</v>
      </c>
      <c r="E495" s="445"/>
      <c r="F495" s="157"/>
      <c r="G495" s="333"/>
      <c r="H495" s="370"/>
    </row>
    <row r="496" spans="1:8" hidden="1">
      <c r="A496" s="353">
        <f t="shared" ca="1" si="28"/>
        <v>10</v>
      </c>
      <c r="B496" s="353">
        <f t="shared" ca="1" si="28"/>
        <v>2</v>
      </c>
      <c r="C496" s="353">
        <f t="shared" ca="1" si="28"/>
        <v>9</v>
      </c>
      <c r="D496" s="354">
        <f t="shared" ca="1" si="26"/>
        <v>358</v>
      </c>
      <c r="E496" s="445"/>
      <c r="F496" s="157"/>
      <c r="G496" s="333"/>
      <c r="H496" s="370"/>
    </row>
    <row r="497" spans="1:8" hidden="1">
      <c r="A497" s="353">
        <f t="shared" ca="1" si="28"/>
        <v>10</v>
      </c>
      <c r="B497" s="353">
        <f t="shared" ca="1" si="28"/>
        <v>2</v>
      </c>
      <c r="C497" s="353">
        <f t="shared" ca="1" si="28"/>
        <v>9</v>
      </c>
      <c r="D497" s="354">
        <f t="shared" ca="1" si="26"/>
        <v>359</v>
      </c>
      <c r="E497" s="445"/>
      <c r="F497" s="157"/>
      <c r="G497" s="333"/>
      <c r="H497" s="370"/>
    </row>
    <row r="498" spans="1:8" hidden="1">
      <c r="A498" s="351">
        <f t="shared" ca="1" si="28"/>
        <v>10</v>
      </c>
      <c r="B498" s="351">
        <f t="shared" ca="1" si="28"/>
        <v>2</v>
      </c>
      <c r="C498" s="351">
        <f t="shared" ca="1" si="28"/>
        <v>9</v>
      </c>
      <c r="D498" s="352">
        <f t="shared" ca="1" si="26"/>
        <v>360</v>
      </c>
      <c r="E498" s="445"/>
      <c r="F498" s="157"/>
      <c r="G498" s="333"/>
      <c r="H498" s="370"/>
    </row>
    <row r="499" spans="1:8" hidden="1">
      <c r="A499" s="353">
        <f t="shared" ca="1" si="28"/>
        <v>10</v>
      </c>
      <c r="B499" s="353">
        <f t="shared" ca="1" si="28"/>
        <v>2</v>
      </c>
      <c r="C499" s="353">
        <f t="shared" ca="1" si="28"/>
        <v>9</v>
      </c>
      <c r="D499" s="354">
        <f t="shared" ca="1" si="26"/>
        <v>361</v>
      </c>
      <c r="E499" s="445"/>
      <c r="F499" s="347"/>
      <c r="G499" s="348"/>
      <c r="H499" s="371"/>
    </row>
    <row r="500" spans="1:8" hidden="1">
      <c r="A500" s="353">
        <f t="shared" ca="1" si="28"/>
        <v>10</v>
      </c>
      <c r="B500" s="353">
        <f t="shared" ca="1" si="28"/>
        <v>2</v>
      </c>
      <c r="C500" s="353">
        <f t="shared" ca="1" si="28"/>
        <v>9</v>
      </c>
      <c r="D500" s="354">
        <f t="shared" ca="1" si="26"/>
        <v>362</v>
      </c>
      <c r="E500" s="445"/>
      <c r="F500" s="347"/>
      <c r="G500" s="348"/>
      <c r="H500" s="371"/>
    </row>
    <row r="501" spans="1:8" hidden="1">
      <c r="A501" s="353">
        <f t="shared" ca="1" si="28"/>
        <v>10</v>
      </c>
      <c r="B501" s="353">
        <f t="shared" ca="1" si="28"/>
        <v>2</v>
      </c>
      <c r="C501" s="353">
        <f t="shared" ca="1" si="28"/>
        <v>9</v>
      </c>
      <c r="D501" s="354">
        <f t="shared" ca="1" si="26"/>
        <v>363</v>
      </c>
      <c r="E501" s="445"/>
      <c r="F501" s="347"/>
      <c r="G501" s="348"/>
      <c r="H501" s="371"/>
    </row>
    <row r="502" spans="1:8" hidden="1">
      <c r="A502" s="353">
        <f t="shared" ca="1" si="28"/>
        <v>10</v>
      </c>
      <c r="B502" s="353">
        <f t="shared" ca="1" si="28"/>
        <v>2</v>
      </c>
      <c r="C502" s="353">
        <f t="shared" ca="1" si="28"/>
        <v>9</v>
      </c>
      <c r="D502" s="354">
        <f t="shared" ca="1" si="26"/>
        <v>364</v>
      </c>
      <c r="E502" s="445"/>
      <c r="F502" s="347"/>
      <c r="G502" s="348"/>
      <c r="H502" s="371"/>
    </row>
    <row r="503" spans="1:8" hidden="1">
      <c r="A503" s="353">
        <f t="shared" ca="1" si="28"/>
        <v>10</v>
      </c>
      <c r="B503" s="353">
        <f t="shared" ca="1" si="28"/>
        <v>2</v>
      </c>
      <c r="C503" s="353">
        <f t="shared" ca="1" si="28"/>
        <v>9</v>
      </c>
      <c r="D503" s="354">
        <f t="shared" ca="1" si="26"/>
        <v>365</v>
      </c>
      <c r="E503" s="445"/>
      <c r="F503" s="347"/>
      <c r="G503" s="348"/>
      <c r="H503" s="371"/>
    </row>
    <row r="504" spans="1:8" hidden="1">
      <c r="A504" s="353">
        <f t="shared" ca="1" si="28"/>
        <v>10</v>
      </c>
      <c r="B504" s="353">
        <f t="shared" ca="1" si="28"/>
        <v>2</v>
      </c>
      <c r="C504" s="353">
        <f t="shared" ca="1" si="28"/>
        <v>9</v>
      </c>
      <c r="D504" s="354">
        <f t="shared" ca="1" si="26"/>
        <v>366</v>
      </c>
      <c r="E504" s="445"/>
      <c r="F504" s="347"/>
      <c r="G504" s="348"/>
      <c r="H504" s="371"/>
    </row>
    <row r="505" spans="1:8" hidden="1">
      <c r="A505" s="353">
        <f t="shared" ca="1" si="28"/>
        <v>10</v>
      </c>
      <c r="B505" s="353">
        <f t="shared" ca="1" si="28"/>
        <v>2</v>
      </c>
      <c r="C505" s="353">
        <f t="shared" ca="1" si="28"/>
        <v>9</v>
      </c>
      <c r="D505" s="354">
        <f t="shared" ca="1" si="26"/>
        <v>367</v>
      </c>
      <c r="E505" s="445"/>
      <c r="F505" s="347"/>
      <c r="G505" s="348"/>
      <c r="H505" s="371"/>
    </row>
    <row r="506" spans="1:8" s="346" customFormat="1" hidden="1">
      <c r="A506" s="353">
        <f t="shared" ca="1" si="28"/>
        <v>10</v>
      </c>
      <c r="B506" s="353">
        <f t="shared" ca="1" si="28"/>
        <v>2</v>
      </c>
      <c r="C506" s="353">
        <f t="shared" ca="1" si="28"/>
        <v>9</v>
      </c>
      <c r="D506" s="354">
        <f t="shared" ca="1" si="26"/>
        <v>368</v>
      </c>
      <c r="E506" s="446"/>
      <c r="F506" s="347"/>
      <c r="G506" s="348"/>
      <c r="H506" s="371"/>
    </row>
    <row r="507" spans="1:8" s="346" customFormat="1" hidden="1">
      <c r="A507" s="353">
        <f t="shared" ca="1" si="28"/>
        <v>10</v>
      </c>
      <c r="B507" s="353">
        <f t="shared" ca="1" si="28"/>
        <v>2</v>
      </c>
      <c r="C507" s="353">
        <f t="shared" ca="1" si="28"/>
        <v>9</v>
      </c>
      <c r="D507" s="354">
        <f t="shared" ca="1" si="26"/>
        <v>369</v>
      </c>
      <c r="E507" s="446"/>
      <c r="F507" s="347"/>
      <c r="G507" s="348"/>
      <c r="H507" s="371"/>
    </row>
    <row r="508" spans="1:8" s="346" customFormat="1" hidden="1">
      <c r="A508" s="353">
        <f t="shared" ca="1" si="28"/>
        <v>10</v>
      </c>
      <c r="B508" s="353">
        <f t="shared" ca="1" si="28"/>
        <v>2</v>
      </c>
      <c r="C508" s="353">
        <f t="shared" ca="1" si="28"/>
        <v>9</v>
      </c>
      <c r="D508" s="354">
        <f t="shared" ca="1" si="26"/>
        <v>370</v>
      </c>
      <c r="E508" s="446"/>
      <c r="F508" s="347"/>
      <c r="G508" s="348"/>
      <c r="H508" s="371"/>
    </row>
    <row r="509" spans="1:8" hidden="1">
      <c r="A509" s="353">
        <f t="shared" ca="1" si="28"/>
        <v>10</v>
      </c>
      <c r="B509" s="353">
        <f t="shared" ca="1" si="28"/>
        <v>2</v>
      </c>
      <c r="C509" s="353">
        <f t="shared" ca="1" si="28"/>
        <v>9</v>
      </c>
      <c r="D509" s="354">
        <f t="shared" ca="1" si="26"/>
        <v>371</v>
      </c>
      <c r="E509" s="445"/>
      <c r="F509" s="347"/>
      <c r="G509" s="348"/>
      <c r="H509" s="371"/>
    </row>
    <row r="510" spans="1:8" hidden="1">
      <c r="A510" s="351">
        <f t="shared" ca="1" si="28"/>
        <v>10</v>
      </c>
      <c r="B510" s="351">
        <f t="shared" ca="1" si="28"/>
        <v>2</v>
      </c>
      <c r="C510" s="351">
        <f t="shared" ca="1" si="28"/>
        <v>9</v>
      </c>
      <c r="D510" s="352">
        <f t="shared" ca="1" si="26"/>
        <v>372</v>
      </c>
      <c r="E510" s="445"/>
      <c r="F510" s="157"/>
      <c r="G510" s="333"/>
      <c r="H510" s="370"/>
    </row>
    <row r="511" spans="1:8" hidden="1">
      <c r="A511" s="351">
        <f t="shared" ca="1" si="28"/>
        <v>10</v>
      </c>
      <c r="B511" s="351">
        <f t="shared" ca="1" si="28"/>
        <v>2</v>
      </c>
      <c r="C511" s="351">
        <f t="shared" ca="1" si="28"/>
        <v>9</v>
      </c>
      <c r="D511" s="352">
        <f t="shared" ca="1" si="26"/>
        <v>373</v>
      </c>
      <c r="E511" s="445"/>
      <c r="F511" s="157"/>
      <c r="G511" s="333"/>
      <c r="H511" s="370"/>
    </row>
  </sheetData>
  <sheetProtection algorithmName="SHA-512" hashValue="uRp1Rz0mmQsB1ROEYvYFwIl9f0RocbjHA/XSmn5uzR+Dg2tdytMQhmwcvCM+fTs1fY/TbHcVRf/w4x5JtOw0rg==" saltValue="o5F0LPVJmIgyPGhdxbG0cA==" spinCount="100000" sheet="1" objects="1" scenarios="1" formatColumns="0" formatRows="0" autoFilter="0"/>
  <autoFilter ref="F11:H511" xr:uid="{00000000-0001-0000-0900-000000000000}"/>
  <mergeCells count="13">
    <mergeCell ref="A4:C4"/>
    <mergeCell ref="A1:B1"/>
    <mergeCell ref="A2:B2"/>
    <mergeCell ref="C2:H2"/>
    <mergeCell ref="A3:E3"/>
    <mergeCell ref="F3:G3"/>
    <mergeCell ref="A5:C5"/>
    <mergeCell ref="A6:C6"/>
    <mergeCell ref="A10:E10"/>
    <mergeCell ref="F10:G10"/>
    <mergeCell ref="A11:D11"/>
    <mergeCell ref="A7:C7"/>
    <mergeCell ref="A8:C8"/>
  </mergeCells>
  <conditionalFormatting sqref="G29:H511">
    <cfRule type="expression" dxfId="56" priority="5">
      <formula>$F29="I"</formula>
    </cfRule>
  </conditionalFormatting>
  <conditionalFormatting sqref="H13:H511">
    <cfRule type="expression" dxfId="55" priority="4">
      <formula>#REF!="Ja"</formula>
    </cfRule>
  </conditionalFormatting>
  <conditionalFormatting sqref="A12:H511">
    <cfRule type="expression" dxfId="54" priority="6">
      <formula>$D12=0</formula>
    </cfRule>
  </conditionalFormatting>
  <conditionalFormatting sqref="A29:H511 C14:C30">
    <cfRule type="expression" dxfId="53" priority="7">
      <formula>$F14="I"</formula>
    </cfRule>
  </conditionalFormatting>
  <conditionalFormatting sqref="E6:E8">
    <cfRule type="expression" dxfId="52" priority="3">
      <formula>#REF!&gt;0</formula>
    </cfRule>
  </conditionalFormatting>
  <conditionalFormatting sqref="G13:H143">
    <cfRule type="expression" dxfId="51" priority="1">
      <formula>$F13="I"</formula>
    </cfRule>
  </conditionalFormatting>
  <conditionalFormatting sqref="A13:H143">
    <cfRule type="expression" dxfId="50" priority="2">
      <formula>$F13="I"</formula>
    </cfRule>
  </conditionalFormatting>
  <pageMargins left="0.70866141732283472" right="0.70866141732283472" top="0.78740157480314965" bottom="0.78740157480314965" header="0.31496062992125984" footer="0.31496062992125984"/>
  <pageSetup paperSize="9" scale="50" fitToHeight="0" orientation="landscape" r:id="rId1"/>
  <headerFooter>
    <oddFooter>&amp;C&amp;"-,Fett"&amp;10Register: &amp;A | Seite &amp;P von &amp;N</oddFooter>
  </headerFooter>
  <legacyDrawingHF r:id="rId2"/>
  <extLst>
    <ext xmlns:x14="http://schemas.microsoft.com/office/spreadsheetml/2009/9/main" uri="{CCE6A557-97BC-4b89-ADB6-D9C93CAAB3DF}">
      <x14:dataValidations xmlns:xm="http://schemas.microsoft.com/office/excel/2006/main" count="4">
        <x14:dataValidation type="list" allowBlank="1" showInputMessage="1" showErrorMessage="1" xr:uid="{DE351B94-FC17-4599-ADBF-D12DE8FA1F8A}">
          <x14:formula1>
            <xm:f>Konfig!$I$21:$I$29</xm:f>
          </x14:formula1>
          <xm:sqref>B12</xm:sqref>
        </x14:dataValidation>
        <x14:dataValidation type="list" allowBlank="1" showInputMessage="1" showErrorMessage="1" xr:uid="{D758AEEA-5CC4-4CB0-B514-DFA83BBF6ACA}">
          <x14:formula1>
            <xm:f>Konfig!$I$30:$I$119</xm:f>
          </x14:formula1>
          <xm:sqref>A12</xm:sqref>
        </x14:dataValidation>
        <x14:dataValidation type="list" allowBlank="1" showInputMessage="1" showErrorMessage="1" xr:uid="{41869632-0642-4D25-8221-EBBF2A62D934}">
          <x14:formula1>
            <xm:f>'1.1 AIZ-IVZ'!$AP$109</xm:f>
          </x14:formula1>
          <xm:sqref>F13:F511</xm:sqref>
        </x14:dataValidation>
        <x14:dataValidation type="list" allowBlank="1" showInputMessage="1" showErrorMessage="1" xr:uid="{D37894BA-3EA3-4F24-AF37-61082D1B82AD}">
          <x14:formula1>
            <xm:f>'1.1 AIZ-IVZ'!$AR$109:$AR$110</xm:f>
          </x14:formula1>
          <xm:sqref>G13:G511</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7E698-A7D9-44FF-8533-ACD5A83A0717}">
  <sheetPr codeName="Tabelle1001">
    <tabColor theme="8" tint="0.79998168889431442"/>
  </sheetPr>
  <dimension ref="A1:H509"/>
  <sheetViews>
    <sheetView zoomScaleNormal="100" workbookViewId="0">
      <selection activeCell="G13" sqref="G13"/>
    </sheetView>
  </sheetViews>
  <sheetFormatPr defaultColWidth="0" defaultRowHeight="15" zeroHeight="1"/>
  <cols>
    <col min="1" max="3" width="4.7109375" style="148" customWidth="1"/>
    <col min="4" max="4" width="6" style="159" bestFit="1" customWidth="1"/>
    <col min="5" max="5" width="78.7109375" style="148" customWidth="1"/>
    <col min="6" max="7" width="11.7109375" style="148" customWidth="1"/>
    <col min="8" max="8" width="45.85546875" style="148" customWidth="1"/>
    <col min="9" max="16384" width="0" style="148" hidden="1"/>
  </cols>
  <sheetData>
    <row r="1" spans="1:8" ht="18.75">
      <c r="A1" s="679" t="str">
        <f>CONCATENATE(A12,".0")</f>
        <v>10.0</v>
      </c>
      <c r="B1" s="679"/>
      <c r="C1" s="367" t="str">
        <f>INDEX(Konfig!$A$21:$D$1011,MATCH(A1,Konfig!$A$21:$A$1011,0),2)</f>
        <v>Leistungskriterien</v>
      </c>
      <c r="D1" s="367"/>
      <c r="E1" s="367"/>
      <c r="F1" s="367"/>
      <c r="G1" s="367"/>
      <c r="H1" s="367"/>
    </row>
    <row r="2" spans="1:8" ht="18.75">
      <c r="A2" s="635" t="str">
        <f>CONCATENATE(A12,".",B12)</f>
        <v>10.3</v>
      </c>
      <c r="B2" s="635"/>
      <c r="C2" s="635" t="str">
        <f>INDEX(Konfig!$A$21:$D$1011,MATCH(A2,Konfig!$A$21:$A$1011,0),2)</f>
        <v>Interoperabilität, Integration und Datenmanagement</v>
      </c>
      <c r="D2" s="635"/>
      <c r="E2" s="635"/>
      <c r="F2" s="635"/>
      <c r="G2" s="635"/>
      <c r="H2" s="635"/>
    </row>
    <row r="3" spans="1:8" ht="18.75">
      <c r="A3" s="636" t="s">
        <v>645</v>
      </c>
      <c r="B3" s="636"/>
      <c r="C3" s="636"/>
      <c r="D3" s="636"/>
      <c r="E3" s="636"/>
      <c r="F3" s="637"/>
      <c r="G3" s="637"/>
      <c r="H3" s="149"/>
    </row>
    <row r="4" spans="1:8">
      <c r="A4" s="638" t="s">
        <v>753</v>
      </c>
      <c r="B4" s="638"/>
      <c r="C4" s="638"/>
      <c r="D4" s="489"/>
      <c r="E4" s="498">
        <f ca="1">COUNTIFS($D$12:$D$509,"&gt;0",$E$12:$E$509,"*",$F$12:$F$509,"&lt;&gt;I")</f>
        <v>71</v>
      </c>
      <c r="F4" s="150"/>
      <c r="G4" s="150"/>
      <c r="H4" s="490"/>
    </row>
    <row r="5" spans="1:8">
      <c r="A5" s="641" t="s">
        <v>754</v>
      </c>
      <c r="B5" s="641"/>
      <c r="C5" s="641"/>
      <c r="D5" s="491"/>
      <c r="E5" s="499">
        <f ca="1">COUNTIFS($D$12:$D$509,"&gt;0",$E$12:$E$509,"*",$F$12:$F$509,"&lt;&gt;I",$G$12:$G$509,"*")</f>
        <v>0</v>
      </c>
      <c r="F5" s="492"/>
      <c r="G5" s="493"/>
      <c r="H5" s="494"/>
    </row>
    <row r="6" spans="1:8">
      <c r="A6" s="642" t="s">
        <v>755</v>
      </c>
      <c r="B6" s="642"/>
      <c r="C6" s="642"/>
      <c r="D6" s="198"/>
      <c r="E6" s="499">
        <f ca="1">COUNTIFS($D$12:$D$509,"&gt;0",$E$12:$E$509,"*",$F$12:$F$509,"&lt;&gt;I",$G$12:$G$509,"VH")</f>
        <v>0</v>
      </c>
      <c r="F6" s="492"/>
      <c r="G6" s="493"/>
      <c r="H6" s="494"/>
    </row>
    <row r="7" spans="1:8">
      <c r="A7" s="642" t="s">
        <v>756</v>
      </c>
      <c r="B7" s="642"/>
      <c r="C7" s="642"/>
      <c r="D7" s="198"/>
      <c r="E7" s="499">
        <f ca="1">COUNTIFS($D$12:$D$509,"&gt;0",$E$12:$E$509,"*",$F$12:$F$509,"&lt;&gt;I",$G$12:$G$509,"NV")</f>
        <v>0</v>
      </c>
      <c r="F7" s="493"/>
      <c r="G7" s="495"/>
      <c r="H7" s="494"/>
    </row>
    <row r="8" spans="1:8">
      <c r="A8" s="642" t="s">
        <v>757</v>
      </c>
      <c r="B8" s="642"/>
      <c r="C8" s="642"/>
      <c r="D8" s="249"/>
      <c r="E8" s="499">
        <f ca="1">E4-E5</f>
        <v>71</v>
      </c>
      <c r="F8" s="493"/>
      <c r="G8" s="495"/>
      <c r="H8" s="494" t="str">
        <f>HYPERLINK("#"&amp;"'"&amp;'1.1 AIZ-IVZ'!Y99&amp;"'!M13",'1.1 AIZ-IVZ'!Y99)</f>
        <v/>
      </c>
    </row>
    <row r="9" spans="1:8" hidden="1">
      <c r="A9" s="496"/>
      <c r="B9" s="496"/>
      <c r="C9" s="496"/>
      <c r="D9" s="496"/>
      <c r="E9" s="496"/>
      <c r="F9" s="151"/>
      <c r="G9" s="152"/>
      <c r="H9" s="497" t="str">
        <f>HYPERLINK("#"&amp;"'"&amp;'1.1 AIZ-IVZ'!Y100&amp;"'!M13",'1.1 AIZ-IVZ'!Y100)</f>
        <v/>
      </c>
    </row>
    <row r="10" spans="1:8" s="1" customFormat="1">
      <c r="A10" s="623"/>
      <c r="B10" s="623"/>
      <c r="C10" s="623"/>
      <c r="D10" s="623"/>
      <c r="E10" s="623"/>
      <c r="F10" s="634" t="str">
        <f>IF(SUBTOTAL(3,F13:H509)&lt;&gt;COUNTA(F13:H509),"Achtung! Autofilter aktiv.","")</f>
        <v/>
      </c>
      <c r="G10" s="634"/>
      <c r="H10" s="261" t="str">
        <f>HYPERLINK("#"&amp;"'1.1 AIZ-IVZ'!A1","Link zu Inhaltsverzeichnis")</f>
        <v>Link zu Inhaltsverzeichnis</v>
      </c>
    </row>
    <row r="11" spans="1:8">
      <c r="A11" s="639" t="s">
        <v>569</v>
      </c>
      <c r="B11" s="640"/>
      <c r="C11" s="640"/>
      <c r="D11" s="640"/>
      <c r="E11" s="153" t="s">
        <v>343</v>
      </c>
      <c r="F11" s="260" t="s">
        <v>351</v>
      </c>
      <c r="G11" s="481" t="s">
        <v>758</v>
      </c>
      <c r="H11" s="483" t="s">
        <v>759</v>
      </c>
    </row>
    <row r="12" spans="1:8">
      <c r="A12" s="506">
        <v>10</v>
      </c>
      <c r="B12" s="506">
        <v>3</v>
      </c>
      <c r="C12" s="506">
        <v>1</v>
      </c>
      <c r="D12" s="512">
        <f>IF(C12&gt;0,0,D11+1)</f>
        <v>0</v>
      </c>
      <c r="E12" s="511" t="s">
        <v>964</v>
      </c>
      <c r="F12" s="513"/>
      <c r="G12" s="514"/>
      <c r="H12" s="510"/>
    </row>
    <row r="13" spans="1:8">
      <c r="A13" s="351">
        <f ca="1">INDIRECT("Z(-1)",FALSE)</f>
        <v>10</v>
      </c>
      <c r="B13" s="351">
        <f ca="1">INDIRECT("Z(-1)",FALSE)</f>
        <v>3</v>
      </c>
      <c r="C13" s="351">
        <f ca="1">INDIRECT("Z(-1)",FALSE)</f>
        <v>1</v>
      </c>
      <c r="D13" s="352">
        <f t="shared" ref="D13:D87" ca="1" si="0">IF(INDIRECT("S(-1)",FALSE)&lt;&gt;INDIRECT("Z(-1)S(-1)",FALSE),0,INDIRECT("Z(-1)",FALSE)+1)</f>
        <v>1</v>
      </c>
      <c r="E13" s="445" t="s">
        <v>965</v>
      </c>
      <c r="F13" s="156"/>
      <c r="G13" s="333"/>
      <c r="H13" s="370"/>
    </row>
    <row r="14" spans="1:8" ht="30">
      <c r="A14" s="351">
        <f t="shared" ref="A14:C32" ca="1" si="1">INDIRECT("Z(-1)",FALSE)</f>
        <v>10</v>
      </c>
      <c r="B14" s="351">
        <f t="shared" ca="1" si="1"/>
        <v>3</v>
      </c>
      <c r="C14" s="351">
        <f t="shared" ca="1" si="1"/>
        <v>1</v>
      </c>
      <c r="D14" s="352">
        <f t="shared" ca="1" si="0"/>
        <v>2</v>
      </c>
      <c r="E14" s="445" t="s">
        <v>966</v>
      </c>
      <c r="F14" s="156"/>
      <c r="G14" s="333"/>
      <c r="H14" s="370"/>
    </row>
    <row r="15" spans="1:8" ht="30">
      <c r="A15" s="351">
        <f t="shared" ca="1" si="1"/>
        <v>10</v>
      </c>
      <c r="B15" s="351">
        <f t="shared" ca="1" si="1"/>
        <v>3</v>
      </c>
      <c r="C15" s="351">
        <f t="shared" ca="1" si="1"/>
        <v>1</v>
      </c>
      <c r="D15" s="352">
        <f t="shared" ca="1" si="0"/>
        <v>3</v>
      </c>
      <c r="E15" s="445" t="s">
        <v>967</v>
      </c>
      <c r="F15" s="156"/>
      <c r="G15" s="333"/>
      <c r="H15" s="370"/>
    </row>
    <row r="16" spans="1:8" ht="30">
      <c r="A16" s="351">
        <f t="shared" ca="1" si="1"/>
        <v>10</v>
      </c>
      <c r="B16" s="351">
        <f t="shared" ca="1" si="1"/>
        <v>3</v>
      </c>
      <c r="C16" s="351">
        <f t="shared" ca="1" si="1"/>
        <v>1</v>
      </c>
      <c r="D16" s="352">
        <f t="shared" ca="1" si="0"/>
        <v>4</v>
      </c>
      <c r="E16" s="445" t="s">
        <v>968</v>
      </c>
      <c r="F16" s="156"/>
      <c r="G16" s="333"/>
      <c r="H16" s="370"/>
    </row>
    <row r="17" spans="1:8" ht="30">
      <c r="A17" s="351">
        <f t="shared" ca="1" si="1"/>
        <v>10</v>
      </c>
      <c r="B17" s="351">
        <f t="shared" ca="1" si="1"/>
        <v>3</v>
      </c>
      <c r="C17" s="351">
        <f t="shared" ca="1" si="1"/>
        <v>1</v>
      </c>
      <c r="D17" s="352">
        <f t="shared" ca="1" si="0"/>
        <v>5</v>
      </c>
      <c r="E17" s="445" t="s">
        <v>969</v>
      </c>
      <c r="F17" s="156"/>
      <c r="G17" s="333"/>
      <c r="H17" s="370"/>
    </row>
    <row r="18" spans="1:8" ht="30">
      <c r="A18" s="351">
        <f t="shared" ca="1" si="1"/>
        <v>10</v>
      </c>
      <c r="B18" s="351">
        <f t="shared" ca="1" si="1"/>
        <v>3</v>
      </c>
      <c r="C18" s="351">
        <f t="shared" ca="1" si="1"/>
        <v>1</v>
      </c>
      <c r="D18" s="352">
        <f t="shared" ca="1" si="0"/>
        <v>6</v>
      </c>
      <c r="E18" s="445" t="s">
        <v>970</v>
      </c>
      <c r="F18" s="156"/>
      <c r="G18" s="333"/>
      <c r="H18" s="370"/>
    </row>
    <row r="19" spans="1:8">
      <c r="A19" s="351">
        <f t="shared" ca="1" si="1"/>
        <v>10</v>
      </c>
      <c r="B19" s="351">
        <f t="shared" ca="1" si="1"/>
        <v>3</v>
      </c>
      <c r="C19" s="351">
        <f t="shared" ca="1" si="1"/>
        <v>1</v>
      </c>
      <c r="D19" s="352">
        <f t="shared" ca="1" si="0"/>
        <v>7</v>
      </c>
      <c r="E19" s="445" t="s">
        <v>971</v>
      </c>
      <c r="F19" s="156"/>
      <c r="G19" s="333"/>
      <c r="H19" s="370"/>
    </row>
    <row r="20" spans="1:8">
      <c r="A20" s="506">
        <f t="shared" ca="1" si="1"/>
        <v>10</v>
      </c>
      <c r="B20" s="506">
        <f t="shared" ca="1" si="1"/>
        <v>3</v>
      </c>
      <c r="C20" s="506">
        <v>2</v>
      </c>
      <c r="D20" s="507">
        <f t="shared" ca="1" si="0"/>
        <v>0</v>
      </c>
      <c r="E20" s="511" t="s">
        <v>972</v>
      </c>
      <c r="F20" s="508"/>
      <c r="G20" s="509"/>
      <c r="H20" s="510"/>
    </row>
    <row r="21" spans="1:8" ht="30">
      <c r="A21" s="351">
        <f t="shared" ca="1" si="1"/>
        <v>10</v>
      </c>
      <c r="B21" s="351">
        <f t="shared" ca="1" si="1"/>
        <v>3</v>
      </c>
      <c r="C21" s="351">
        <f t="shared" ca="1" si="1"/>
        <v>2</v>
      </c>
      <c r="D21" s="352">
        <f t="shared" ca="1" si="0"/>
        <v>1</v>
      </c>
      <c r="E21" s="445" t="s">
        <v>973</v>
      </c>
      <c r="F21" s="156"/>
      <c r="G21" s="333"/>
      <c r="H21" s="370"/>
    </row>
    <row r="22" spans="1:8">
      <c r="A22" s="351">
        <f t="shared" ca="1" si="1"/>
        <v>10</v>
      </c>
      <c r="B22" s="351">
        <f t="shared" ca="1" si="1"/>
        <v>3</v>
      </c>
      <c r="C22" s="351">
        <f t="shared" ca="1" si="1"/>
        <v>2</v>
      </c>
      <c r="D22" s="352">
        <f t="shared" ca="1" si="0"/>
        <v>2</v>
      </c>
      <c r="E22" s="445" t="s">
        <v>974</v>
      </c>
      <c r="F22" s="156"/>
      <c r="G22" s="333"/>
      <c r="H22" s="370"/>
    </row>
    <row r="23" spans="1:8">
      <c r="A23" s="351">
        <f t="shared" ca="1" si="1"/>
        <v>10</v>
      </c>
      <c r="B23" s="351">
        <f t="shared" ca="1" si="1"/>
        <v>3</v>
      </c>
      <c r="C23" s="351">
        <f t="shared" ca="1" si="1"/>
        <v>2</v>
      </c>
      <c r="D23" s="352">
        <f t="shared" ca="1" si="0"/>
        <v>3</v>
      </c>
      <c r="E23" s="445" t="s">
        <v>975</v>
      </c>
      <c r="F23" s="156"/>
      <c r="G23" s="333"/>
      <c r="H23" s="370"/>
    </row>
    <row r="24" spans="1:8">
      <c r="A24" s="351">
        <f t="shared" ca="1" si="1"/>
        <v>10</v>
      </c>
      <c r="B24" s="351">
        <f t="shared" ca="1" si="1"/>
        <v>3</v>
      </c>
      <c r="C24" s="351">
        <f t="shared" ca="1" si="1"/>
        <v>2</v>
      </c>
      <c r="D24" s="352">
        <f t="shared" ca="1" si="0"/>
        <v>4</v>
      </c>
      <c r="E24" s="445" t="s">
        <v>976</v>
      </c>
      <c r="F24" s="156"/>
      <c r="G24" s="333"/>
      <c r="H24" s="370"/>
    </row>
    <row r="25" spans="1:8" ht="30">
      <c r="A25" s="351">
        <f t="shared" ca="1" si="1"/>
        <v>10</v>
      </c>
      <c r="B25" s="351">
        <f t="shared" ca="1" si="1"/>
        <v>3</v>
      </c>
      <c r="C25" s="351">
        <f t="shared" ca="1" si="1"/>
        <v>2</v>
      </c>
      <c r="D25" s="352">
        <f t="shared" ca="1" si="0"/>
        <v>5</v>
      </c>
      <c r="E25" s="445" t="s">
        <v>977</v>
      </c>
      <c r="F25" s="156"/>
      <c r="G25" s="333"/>
      <c r="H25" s="370"/>
    </row>
    <row r="26" spans="1:8" ht="30">
      <c r="A26" s="351">
        <f t="shared" ca="1" si="1"/>
        <v>10</v>
      </c>
      <c r="B26" s="351">
        <f t="shared" ca="1" si="1"/>
        <v>3</v>
      </c>
      <c r="C26" s="351">
        <f t="shared" ca="1" si="1"/>
        <v>2</v>
      </c>
      <c r="D26" s="352">
        <f t="shared" ca="1" si="0"/>
        <v>6</v>
      </c>
      <c r="E26" s="445" t="s">
        <v>978</v>
      </c>
      <c r="F26" s="156"/>
      <c r="G26" s="333"/>
      <c r="H26" s="370"/>
    </row>
    <row r="27" spans="1:8">
      <c r="A27" s="351">
        <f t="shared" ca="1" si="1"/>
        <v>10</v>
      </c>
      <c r="B27" s="351">
        <f t="shared" ca="1" si="1"/>
        <v>3</v>
      </c>
      <c r="C27" s="351">
        <f t="shared" ca="1" si="1"/>
        <v>2</v>
      </c>
      <c r="D27" s="352">
        <f t="shared" ca="1" si="0"/>
        <v>7</v>
      </c>
      <c r="E27" s="445" t="s">
        <v>979</v>
      </c>
      <c r="F27" s="156"/>
      <c r="G27" s="333"/>
      <c r="H27" s="370"/>
    </row>
    <row r="28" spans="1:8" ht="45">
      <c r="A28" s="351">
        <f t="shared" ca="1" si="1"/>
        <v>10</v>
      </c>
      <c r="B28" s="351">
        <f t="shared" ca="1" si="1"/>
        <v>3</v>
      </c>
      <c r="C28" s="351">
        <f t="shared" ca="1" si="1"/>
        <v>2</v>
      </c>
      <c r="D28" s="352">
        <f t="shared" ca="1" si="0"/>
        <v>8</v>
      </c>
      <c r="E28" s="445" t="s">
        <v>980</v>
      </c>
      <c r="F28" s="156"/>
      <c r="G28" s="333"/>
      <c r="H28" s="370"/>
    </row>
    <row r="29" spans="1:8" ht="30">
      <c r="A29" s="351">
        <f t="shared" ca="1" si="1"/>
        <v>10</v>
      </c>
      <c r="B29" s="351">
        <f t="shared" ca="1" si="1"/>
        <v>3</v>
      </c>
      <c r="C29" s="351">
        <f t="shared" ca="1" si="1"/>
        <v>2</v>
      </c>
      <c r="D29" s="352">
        <f t="shared" ca="1" si="0"/>
        <v>9</v>
      </c>
      <c r="E29" s="445" t="s">
        <v>981</v>
      </c>
      <c r="F29" s="156"/>
      <c r="G29" s="333"/>
      <c r="H29" s="370"/>
    </row>
    <row r="30" spans="1:8" ht="30">
      <c r="A30" s="351">
        <f t="shared" ca="1" si="1"/>
        <v>10</v>
      </c>
      <c r="B30" s="351">
        <f t="shared" ca="1" si="1"/>
        <v>3</v>
      </c>
      <c r="C30" s="351">
        <f t="shared" ca="1" si="1"/>
        <v>2</v>
      </c>
      <c r="D30" s="352">
        <f t="shared" ca="1" si="0"/>
        <v>10</v>
      </c>
      <c r="E30" s="445" t="s">
        <v>982</v>
      </c>
      <c r="F30" s="156"/>
      <c r="G30" s="333"/>
      <c r="H30" s="370"/>
    </row>
    <row r="31" spans="1:8" ht="30">
      <c r="A31" s="351">
        <f t="shared" ca="1" si="1"/>
        <v>10</v>
      </c>
      <c r="B31" s="351">
        <f t="shared" ca="1" si="1"/>
        <v>3</v>
      </c>
      <c r="C31" s="351">
        <f t="shared" ca="1" si="1"/>
        <v>2</v>
      </c>
      <c r="D31" s="352">
        <f t="shared" ca="1" si="0"/>
        <v>11</v>
      </c>
      <c r="E31" s="445" t="s">
        <v>983</v>
      </c>
      <c r="F31" s="156"/>
      <c r="G31" s="333"/>
      <c r="H31" s="370"/>
    </row>
    <row r="32" spans="1:8">
      <c r="A32" s="351">
        <f t="shared" ca="1" si="1"/>
        <v>10</v>
      </c>
      <c r="B32" s="351">
        <f t="shared" ca="1" si="1"/>
        <v>3</v>
      </c>
      <c r="C32" s="351">
        <f t="shared" ca="1" si="1"/>
        <v>2</v>
      </c>
      <c r="D32" s="352">
        <f t="shared" ca="1" si="0"/>
        <v>12</v>
      </c>
      <c r="E32" s="445" t="s">
        <v>984</v>
      </c>
      <c r="F32" s="156"/>
      <c r="G32" s="333"/>
      <c r="H32" s="370"/>
    </row>
    <row r="33" spans="1:8">
      <c r="A33" s="506">
        <f t="shared" ref="A33:C48" ca="1" si="2">INDIRECT("Z(-1)",FALSE)</f>
        <v>10</v>
      </c>
      <c r="B33" s="506">
        <f t="shared" ca="1" si="2"/>
        <v>3</v>
      </c>
      <c r="C33" s="506">
        <v>3</v>
      </c>
      <c r="D33" s="507">
        <f t="shared" ca="1" si="0"/>
        <v>0</v>
      </c>
      <c r="E33" s="511" t="s">
        <v>985</v>
      </c>
      <c r="F33" s="508"/>
      <c r="G33" s="509"/>
      <c r="H33" s="510"/>
    </row>
    <row r="34" spans="1:8" ht="30">
      <c r="A34" s="351">
        <f t="shared" ca="1" si="2"/>
        <v>10</v>
      </c>
      <c r="B34" s="351">
        <f t="shared" ca="1" si="2"/>
        <v>3</v>
      </c>
      <c r="C34" s="351">
        <f t="shared" ca="1" si="2"/>
        <v>3</v>
      </c>
      <c r="D34" s="352">
        <f t="shared" ca="1" si="0"/>
        <v>1</v>
      </c>
      <c r="E34" s="445" t="s">
        <v>986</v>
      </c>
      <c r="F34" s="156"/>
      <c r="G34" s="333"/>
      <c r="H34" s="370"/>
    </row>
    <row r="35" spans="1:8" ht="30">
      <c r="A35" s="351">
        <f t="shared" ca="1" si="2"/>
        <v>10</v>
      </c>
      <c r="B35" s="351">
        <f t="shared" ca="1" si="2"/>
        <v>3</v>
      </c>
      <c r="C35" s="351">
        <f t="shared" ca="1" si="2"/>
        <v>3</v>
      </c>
      <c r="D35" s="352">
        <f t="shared" ca="1" si="0"/>
        <v>2</v>
      </c>
      <c r="E35" s="445" t="s">
        <v>987</v>
      </c>
      <c r="F35" s="156"/>
      <c r="G35" s="333"/>
      <c r="H35" s="370"/>
    </row>
    <row r="36" spans="1:8" ht="30">
      <c r="A36" s="351">
        <f t="shared" ca="1" si="2"/>
        <v>10</v>
      </c>
      <c r="B36" s="351">
        <f t="shared" ca="1" si="2"/>
        <v>3</v>
      </c>
      <c r="C36" s="351">
        <f t="shared" ca="1" si="2"/>
        <v>3</v>
      </c>
      <c r="D36" s="352">
        <f t="shared" ca="1" si="0"/>
        <v>3</v>
      </c>
      <c r="E36" s="445" t="s">
        <v>988</v>
      </c>
      <c r="F36" s="156"/>
      <c r="G36" s="333"/>
      <c r="H36" s="370"/>
    </row>
    <row r="37" spans="1:8" ht="30">
      <c r="A37" s="351">
        <f t="shared" ca="1" si="2"/>
        <v>10</v>
      </c>
      <c r="B37" s="351">
        <f t="shared" ca="1" si="2"/>
        <v>3</v>
      </c>
      <c r="C37" s="351">
        <f t="shared" ca="1" si="2"/>
        <v>3</v>
      </c>
      <c r="D37" s="352">
        <f t="shared" ca="1" si="0"/>
        <v>4</v>
      </c>
      <c r="E37" s="445" t="s">
        <v>989</v>
      </c>
      <c r="F37" s="156"/>
      <c r="G37" s="333"/>
      <c r="H37" s="370"/>
    </row>
    <row r="38" spans="1:8" ht="30">
      <c r="A38" s="351">
        <f t="shared" ca="1" si="2"/>
        <v>10</v>
      </c>
      <c r="B38" s="351">
        <f t="shared" ca="1" si="2"/>
        <v>3</v>
      </c>
      <c r="C38" s="351">
        <f t="shared" ca="1" si="2"/>
        <v>3</v>
      </c>
      <c r="D38" s="352">
        <f t="shared" ca="1" si="0"/>
        <v>5</v>
      </c>
      <c r="E38" s="445" t="s">
        <v>990</v>
      </c>
      <c r="F38" s="156"/>
      <c r="G38" s="333"/>
      <c r="H38" s="370"/>
    </row>
    <row r="39" spans="1:8">
      <c r="A39" s="506">
        <f t="shared" ca="1" si="2"/>
        <v>10</v>
      </c>
      <c r="B39" s="506">
        <f t="shared" ca="1" si="2"/>
        <v>3</v>
      </c>
      <c r="C39" s="506">
        <v>4</v>
      </c>
      <c r="D39" s="507">
        <f t="shared" ca="1" si="0"/>
        <v>0</v>
      </c>
      <c r="E39" s="511" t="s">
        <v>991</v>
      </c>
      <c r="F39" s="508"/>
      <c r="G39" s="509"/>
      <c r="H39" s="510"/>
    </row>
    <row r="40" spans="1:8" ht="30">
      <c r="A40" s="351">
        <f t="shared" ca="1" si="2"/>
        <v>10</v>
      </c>
      <c r="B40" s="351">
        <f t="shared" ca="1" si="2"/>
        <v>3</v>
      </c>
      <c r="C40" s="351">
        <f t="shared" ca="1" si="2"/>
        <v>4</v>
      </c>
      <c r="D40" s="352">
        <f t="shared" ca="1" si="0"/>
        <v>1</v>
      </c>
      <c r="E40" s="445" t="s">
        <v>992</v>
      </c>
      <c r="F40" s="156"/>
      <c r="G40" s="333"/>
      <c r="H40" s="370"/>
    </row>
    <row r="41" spans="1:8" ht="30">
      <c r="A41" s="351">
        <f t="shared" ca="1" si="2"/>
        <v>10</v>
      </c>
      <c r="B41" s="351">
        <f t="shared" ca="1" si="2"/>
        <v>3</v>
      </c>
      <c r="C41" s="351">
        <f t="shared" ca="1" si="2"/>
        <v>4</v>
      </c>
      <c r="D41" s="352">
        <f t="shared" ca="1" si="0"/>
        <v>2</v>
      </c>
      <c r="E41" s="445" t="s">
        <v>993</v>
      </c>
      <c r="F41" s="156"/>
      <c r="G41" s="333"/>
      <c r="H41" s="370"/>
    </row>
    <row r="42" spans="1:8" ht="30">
      <c r="A42" s="351">
        <f t="shared" ca="1" si="2"/>
        <v>10</v>
      </c>
      <c r="B42" s="351">
        <f t="shared" ca="1" si="2"/>
        <v>3</v>
      </c>
      <c r="C42" s="351">
        <f t="shared" ca="1" si="2"/>
        <v>4</v>
      </c>
      <c r="D42" s="352">
        <f t="shared" ca="1" si="0"/>
        <v>3</v>
      </c>
      <c r="E42" s="445" t="s">
        <v>994</v>
      </c>
      <c r="F42" s="156"/>
      <c r="G42" s="333"/>
      <c r="H42" s="370"/>
    </row>
    <row r="43" spans="1:8" ht="30">
      <c r="A43" s="351">
        <f t="shared" ca="1" si="2"/>
        <v>10</v>
      </c>
      <c r="B43" s="351">
        <f t="shared" ca="1" si="2"/>
        <v>3</v>
      </c>
      <c r="C43" s="351">
        <f t="shared" ca="1" si="2"/>
        <v>4</v>
      </c>
      <c r="D43" s="352">
        <f t="shared" ca="1" si="0"/>
        <v>4</v>
      </c>
      <c r="E43" s="445" t="s">
        <v>995</v>
      </c>
      <c r="F43" s="156"/>
      <c r="G43" s="333"/>
      <c r="H43" s="370"/>
    </row>
    <row r="44" spans="1:8" ht="30">
      <c r="A44" s="351">
        <f t="shared" ca="1" si="2"/>
        <v>10</v>
      </c>
      <c r="B44" s="351">
        <f t="shared" ca="1" si="2"/>
        <v>3</v>
      </c>
      <c r="C44" s="351">
        <f t="shared" ca="1" si="2"/>
        <v>4</v>
      </c>
      <c r="D44" s="352">
        <f t="shared" ca="1" si="0"/>
        <v>5</v>
      </c>
      <c r="E44" s="445" t="s">
        <v>996</v>
      </c>
      <c r="F44" s="156"/>
      <c r="G44" s="333"/>
      <c r="H44" s="370"/>
    </row>
    <row r="45" spans="1:8" ht="30">
      <c r="A45" s="351">
        <f t="shared" ca="1" si="2"/>
        <v>10</v>
      </c>
      <c r="B45" s="351">
        <f t="shared" ca="1" si="2"/>
        <v>3</v>
      </c>
      <c r="C45" s="351">
        <f t="shared" ca="1" si="2"/>
        <v>4</v>
      </c>
      <c r="D45" s="352">
        <f t="shared" ca="1" si="0"/>
        <v>6</v>
      </c>
      <c r="E45" s="445" t="s">
        <v>997</v>
      </c>
      <c r="F45" s="156"/>
      <c r="G45" s="333"/>
      <c r="H45" s="370"/>
    </row>
    <row r="46" spans="1:8" ht="30">
      <c r="A46" s="351">
        <f t="shared" ca="1" si="2"/>
        <v>10</v>
      </c>
      <c r="B46" s="351">
        <f t="shared" ca="1" si="2"/>
        <v>3</v>
      </c>
      <c r="C46" s="351">
        <f t="shared" ca="1" si="2"/>
        <v>4</v>
      </c>
      <c r="D46" s="352">
        <f t="shared" ca="1" si="0"/>
        <v>7</v>
      </c>
      <c r="E46" s="445" t="s">
        <v>998</v>
      </c>
      <c r="F46" s="156"/>
      <c r="G46" s="333"/>
      <c r="H46" s="370"/>
    </row>
    <row r="47" spans="1:8" ht="30">
      <c r="A47" s="351">
        <f t="shared" ca="1" si="2"/>
        <v>10</v>
      </c>
      <c r="B47" s="351">
        <f t="shared" ca="1" si="2"/>
        <v>3</v>
      </c>
      <c r="C47" s="351">
        <f t="shared" ca="1" si="2"/>
        <v>4</v>
      </c>
      <c r="D47" s="352">
        <f t="shared" ca="1" si="0"/>
        <v>8</v>
      </c>
      <c r="E47" s="445" t="s">
        <v>999</v>
      </c>
      <c r="F47" s="156"/>
      <c r="G47" s="333"/>
      <c r="H47" s="370"/>
    </row>
    <row r="48" spans="1:8" ht="45">
      <c r="A48" s="351">
        <f t="shared" ca="1" si="2"/>
        <v>10</v>
      </c>
      <c r="B48" s="351">
        <f t="shared" ca="1" si="2"/>
        <v>3</v>
      </c>
      <c r="C48" s="351">
        <f t="shared" ca="1" si="2"/>
        <v>4</v>
      </c>
      <c r="D48" s="352">
        <f t="shared" ca="1" si="0"/>
        <v>9</v>
      </c>
      <c r="E48" s="445" t="s">
        <v>1000</v>
      </c>
      <c r="F48" s="156"/>
      <c r="G48" s="333"/>
      <c r="H48" s="370"/>
    </row>
    <row r="49" spans="1:8" ht="45">
      <c r="A49" s="351">
        <f t="shared" ref="A49:C67" ca="1" si="3">INDIRECT("Z(-1)",FALSE)</f>
        <v>10</v>
      </c>
      <c r="B49" s="351">
        <f t="shared" ca="1" si="3"/>
        <v>3</v>
      </c>
      <c r="C49" s="351">
        <f t="shared" ca="1" si="3"/>
        <v>4</v>
      </c>
      <c r="D49" s="352">
        <f t="shared" ca="1" si="0"/>
        <v>10</v>
      </c>
      <c r="E49" s="445" t="s">
        <v>1001</v>
      </c>
      <c r="F49" s="156"/>
      <c r="G49" s="333"/>
      <c r="H49" s="370"/>
    </row>
    <row r="50" spans="1:8" ht="30">
      <c r="A50" s="351">
        <f t="shared" ca="1" si="3"/>
        <v>10</v>
      </c>
      <c r="B50" s="351">
        <f t="shared" ca="1" si="3"/>
        <v>3</v>
      </c>
      <c r="C50" s="351">
        <f t="shared" ca="1" si="3"/>
        <v>4</v>
      </c>
      <c r="D50" s="352">
        <f t="shared" ca="1" si="0"/>
        <v>11</v>
      </c>
      <c r="E50" s="445" t="s">
        <v>1002</v>
      </c>
      <c r="F50" s="156"/>
      <c r="G50" s="333"/>
      <c r="H50" s="370"/>
    </row>
    <row r="51" spans="1:8" ht="30">
      <c r="A51" s="351">
        <f t="shared" ca="1" si="3"/>
        <v>10</v>
      </c>
      <c r="B51" s="351">
        <f t="shared" ca="1" si="3"/>
        <v>3</v>
      </c>
      <c r="C51" s="351">
        <f t="shared" ca="1" si="3"/>
        <v>4</v>
      </c>
      <c r="D51" s="352">
        <f t="shared" ca="1" si="0"/>
        <v>12</v>
      </c>
      <c r="E51" s="445" t="s">
        <v>1003</v>
      </c>
      <c r="F51" s="156"/>
      <c r="G51" s="333"/>
      <c r="H51" s="370"/>
    </row>
    <row r="52" spans="1:8">
      <c r="A52" s="506">
        <f t="shared" ca="1" si="3"/>
        <v>10</v>
      </c>
      <c r="B52" s="506">
        <f t="shared" ca="1" si="3"/>
        <v>3</v>
      </c>
      <c r="C52" s="506">
        <v>5</v>
      </c>
      <c r="D52" s="507">
        <f t="shared" ca="1" si="0"/>
        <v>0</v>
      </c>
      <c r="E52" s="511" t="s">
        <v>1004</v>
      </c>
      <c r="F52" s="508"/>
      <c r="G52" s="509"/>
      <c r="H52" s="510"/>
    </row>
    <row r="53" spans="1:8" ht="30">
      <c r="A53" s="351">
        <f t="shared" ca="1" si="3"/>
        <v>10</v>
      </c>
      <c r="B53" s="351">
        <f t="shared" ca="1" si="3"/>
        <v>3</v>
      </c>
      <c r="C53" s="351">
        <f t="shared" ca="1" si="3"/>
        <v>5</v>
      </c>
      <c r="D53" s="352">
        <f t="shared" ca="1" si="0"/>
        <v>1</v>
      </c>
      <c r="E53" s="445" t="s">
        <v>1005</v>
      </c>
      <c r="F53" s="156"/>
      <c r="G53" s="333"/>
      <c r="H53" s="370"/>
    </row>
    <row r="54" spans="1:8" ht="45">
      <c r="A54" s="351">
        <f t="shared" ca="1" si="3"/>
        <v>10</v>
      </c>
      <c r="B54" s="351">
        <f t="shared" ca="1" si="3"/>
        <v>3</v>
      </c>
      <c r="C54" s="351">
        <f t="shared" ca="1" si="3"/>
        <v>5</v>
      </c>
      <c r="D54" s="352">
        <f t="shared" ca="1" si="0"/>
        <v>2</v>
      </c>
      <c r="E54" s="445" t="s">
        <v>1006</v>
      </c>
      <c r="F54" s="156"/>
      <c r="G54" s="333"/>
      <c r="H54" s="370"/>
    </row>
    <row r="55" spans="1:8" ht="45">
      <c r="A55" s="351">
        <f t="shared" ca="1" si="3"/>
        <v>10</v>
      </c>
      <c r="B55" s="351">
        <f t="shared" ca="1" si="3"/>
        <v>3</v>
      </c>
      <c r="C55" s="351">
        <f t="shared" ca="1" si="3"/>
        <v>5</v>
      </c>
      <c r="D55" s="352">
        <f t="shared" ca="1" si="0"/>
        <v>3</v>
      </c>
      <c r="E55" s="445" t="s">
        <v>1007</v>
      </c>
      <c r="F55" s="156"/>
      <c r="G55" s="333"/>
      <c r="H55" s="370"/>
    </row>
    <row r="56" spans="1:8" ht="45">
      <c r="A56" s="351">
        <f t="shared" ca="1" si="3"/>
        <v>10</v>
      </c>
      <c r="B56" s="351">
        <f t="shared" ca="1" si="3"/>
        <v>3</v>
      </c>
      <c r="C56" s="351">
        <f t="shared" ca="1" si="3"/>
        <v>5</v>
      </c>
      <c r="D56" s="352">
        <f t="shared" ca="1" si="0"/>
        <v>4</v>
      </c>
      <c r="E56" s="445" t="s">
        <v>1008</v>
      </c>
      <c r="F56" s="156"/>
      <c r="G56" s="333"/>
      <c r="H56" s="370"/>
    </row>
    <row r="57" spans="1:8" ht="30">
      <c r="A57" s="351">
        <f t="shared" ca="1" si="3"/>
        <v>10</v>
      </c>
      <c r="B57" s="351">
        <f t="shared" ca="1" si="3"/>
        <v>3</v>
      </c>
      <c r="C57" s="351">
        <f t="shared" ca="1" si="3"/>
        <v>5</v>
      </c>
      <c r="D57" s="352">
        <f t="shared" ca="1" si="0"/>
        <v>5</v>
      </c>
      <c r="E57" s="445" t="s">
        <v>1009</v>
      </c>
      <c r="F57" s="156"/>
      <c r="G57" s="333"/>
      <c r="H57" s="370"/>
    </row>
    <row r="58" spans="1:8" ht="30">
      <c r="A58" s="351">
        <f t="shared" ca="1" si="3"/>
        <v>10</v>
      </c>
      <c r="B58" s="351">
        <f t="shared" ca="1" si="3"/>
        <v>3</v>
      </c>
      <c r="C58" s="351">
        <f t="shared" ca="1" si="3"/>
        <v>5</v>
      </c>
      <c r="D58" s="352">
        <f t="shared" ca="1" si="0"/>
        <v>6</v>
      </c>
      <c r="E58" s="445" t="s">
        <v>1010</v>
      </c>
      <c r="F58" s="156"/>
      <c r="G58" s="333"/>
      <c r="H58" s="370"/>
    </row>
    <row r="59" spans="1:8" ht="30">
      <c r="A59" s="351">
        <f t="shared" ca="1" si="3"/>
        <v>10</v>
      </c>
      <c r="B59" s="351">
        <f t="shared" ca="1" si="3"/>
        <v>3</v>
      </c>
      <c r="C59" s="351">
        <f t="shared" ca="1" si="3"/>
        <v>5</v>
      </c>
      <c r="D59" s="352">
        <f t="shared" ca="1" si="0"/>
        <v>7</v>
      </c>
      <c r="E59" s="445" t="s">
        <v>1011</v>
      </c>
      <c r="F59" s="156"/>
      <c r="G59" s="333"/>
      <c r="H59" s="370"/>
    </row>
    <row r="60" spans="1:8" ht="30">
      <c r="A60" s="351">
        <f t="shared" ca="1" si="3"/>
        <v>10</v>
      </c>
      <c r="B60" s="351">
        <f t="shared" ca="1" si="3"/>
        <v>3</v>
      </c>
      <c r="C60" s="351">
        <f t="shared" ca="1" si="3"/>
        <v>5</v>
      </c>
      <c r="D60" s="352">
        <f t="shared" ca="1" si="0"/>
        <v>8</v>
      </c>
      <c r="E60" s="445" t="s">
        <v>1012</v>
      </c>
      <c r="F60" s="156"/>
      <c r="G60" s="333"/>
      <c r="H60" s="370"/>
    </row>
    <row r="61" spans="1:8">
      <c r="A61" s="351">
        <f t="shared" ca="1" si="3"/>
        <v>10</v>
      </c>
      <c r="B61" s="351">
        <f t="shared" ca="1" si="3"/>
        <v>3</v>
      </c>
      <c r="C61" s="351">
        <f t="shared" ca="1" si="3"/>
        <v>5</v>
      </c>
      <c r="D61" s="352">
        <f t="shared" ca="1" si="0"/>
        <v>9</v>
      </c>
      <c r="E61" s="445" t="s">
        <v>1013</v>
      </c>
      <c r="F61" s="156"/>
      <c r="G61" s="333"/>
      <c r="H61" s="370"/>
    </row>
    <row r="62" spans="1:8">
      <c r="A62" s="351">
        <f t="shared" ca="1" si="3"/>
        <v>10</v>
      </c>
      <c r="B62" s="351">
        <f t="shared" ca="1" si="3"/>
        <v>3</v>
      </c>
      <c r="C62" s="351">
        <f t="shared" ca="1" si="3"/>
        <v>5</v>
      </c>
      <c r="D62" s="352">
        <f t="shared" ca="1" si="0"/>
        <v>10</v>
      </c>
      <c r="E62" s="445" t="s">
        <v>1014</v>
      </c>
      <c r="F62" s="156"/>
      <c r="G62" s="333"/>
      <c r="H62" s="370"/>
    </row>
    <row r="63" spans="1:8" ht="30">
      <c r="A63" s="351">
        <f t="shared" ca="1" si="3"/>
        <v>10</v>
      </c>
      <c r="B63" s="351">
        <f t="shared" ca="1" si="3"/>
        <v>3</v>
      </c>
      <c r="C63" s="351">
        <f t="shared" ca="1" si="3"/>
        <v>5</v>
      </c>
      <c r="D63" s="352">
        <f t="shared" ca="1" si="0"/>
        <v>11</v>
      </c>
      <c r="E63" s="445" t="s">
        <v>1015</v>
      </c>
      <c r="F63" s="156"/>
      <c r="G63" s="333"/>
      <c r="H63" s="370"/>
    </row>
    <row r="64" spans="1:8" ht="45">
      <c r="A64" s="351">
        <f t="shared" ca="1" si="3"/>
        <v>10</v>
      </c>
      <c r="B64" s="351">
        <f t="shared" ca="1" si="3"/>
        <v>3</v>
      </c>
      <c r="C64" s="351">
        <f t="shared" ca="1" si="3"/>
        <v>5</v>
      </c>
      <c r="D64" s="352">
        <f t="shared" ca="1" si="0"/>
        <v>12</v>
      </c>
      <c r="E64" s="445" t="s">
        <v>1016</v>
      </c>
      <c r="F64" s="156"/>
      <c r="G64" s="333"/>
      <c r="H64" s="370"/>
    </row>
    <row r="65" spans="1:8">
      <c r="A65" s="506">
        <f t="shared" ca="1" si="3"/>
        <v>10</v>
      </c>
      <c r="B65" s="506">
        <f t="shared" ca="1" si="3"/>
        <v>3</v>
      </c>
      <c r="C65" s="506">
        <v>6</v>
      </c>
      <c r="D65" s="507">
        <f t="shared" ca="1" si="0"/>
        <v>0</v>
      </c>
      <c r="E65" s="511" t="s">
        <v>1017</v>
      </c>
      <c r="F65" s="508"/>
      <c r="G65" s="509"/>
      <c r="H65" s="510"/>
    </row>
    <row r="66" spans="1:8" ht="30">
      <c r="A66" s="351">
        <f t="shared" ca="1" si="3"/>
        <v>10</v>
      </c>
      <c r="B66" s="351">
        <f t="shared" ca="1" si="3"/>
        <v>3</v>
      </c>
      <c r="C66" s="351">
        <f t="shared" ca="1" si="3"/>
        <v>6</v>
      </c>
      <c r="D66" s="352">
        <f t="shared" ca="1" si="0"/>
        <v>1</v>
      </c>
      <c r="E66" s="445" t="s">
        <v>1018</v>
      </c>
      <c r="F66" s="156"/>
      <c r="G66" s="333"/>
      <c r="H66" s="370"/>
    </row>
    <row r="67" spans="1:8" ht="30">
      <c r="A67" s="351">
        <f t="shared" ca="1" si="3"/>
        <v>10</v>
      </c>
      <c r="B67" s="351">
        <f t="shared" ca="1" si="3"/>
        <v>3</v>
      </c>
      <c r="C67" s="351">
        <f t="shared" ca="1" si="3"/>
        <v>6</v>
      </c>
      <c r="D67" s="352">
        <f t="shared" ca="1" si="0"/>
        <v>2</v>
      </c>
      <c r="E67" s="445" t="s">
        <v>1019</v>
      </c>
      <c r="F67" s="156"/>
      <c r="G67" s="333"/>
      <c r="H67" s="370"/>
    </row>
    <row r="68" spans="1:8">
      <c r="A68" s="351">
        <f t="shared" ref="A68:C86" ca="1" si="4">INDIRECT("Z(-1)",FALSE)</f>
        <v>10</v>
      </c>
      <c r="B68" s="351">
        <f t="shared" ca="1" si="4"/>
        <v>3</v>
      </c>
      <c r="C68" s="351">
        <f t="shared" ca="1" si="4"/>
        <v>6</v>
      </c>
      <c r="D68" s="352">
        <f t="shared" ca="1" si="0"/>
        <v>3</v>
      </c>
      <c r="E68" s="445" t="s">
        <v>1020</v>
      </c>
      <c r="F68" s="156"/>
      <c r="G68" s="333"/>
      <c r="H68" s="370"/>
    </row>
    <row r="69" spans="1:8">
      <c r="A69" s="351">
        <f t="shared" ca="1" si="4"/>
        <v>10</v>
      </c>
      <c r="B69" s="351">
        <f t="shared" ca="1" si="4"/>
        <v>3</v>
      </c>
      <c r="C69" s="351">
        <f t="shared" ca="1" si="4"/>
        <v>6</v>
      </c>
      <c r="D69" s="352">
        <f t="shared" ca="1" si="0"/>
        <v>4</v>
      </c>
      <c r="E69" s="445" t="s">
        <v>1021</v>
      </c>
      <c r="F69" s="156"/>
      <c r="G69" s="333"/>
      <c r="H69" s="370"/>
    </row>
    <row r="70" spans="1:8" ht="30">
      <c r="A70" s="351">
        <f t="shared" ca="1" si="4"/>
        <v>10</v>
      </c>
      <c r="B70" s="351">
        <f t="shared" ca="1" si="4"/>
        <v>3</v>
      </c>
      <c r="C70" s="351">
        <f t="shared" ca="1" si="4"/>
        <v>6</v>
      </c>
      <c r="D70" s="352">
        <f t="shared" ca="1" si="0"/>
        <v>5</v>
      </c>
      <c r="E70" s="445" t="s">
        <v>1022</v>
      </c>
      <c r="F70" s="156"/>
      <c r="G70" s="333"/>
      <c r="H70" s="370"/>
    </row>
    <row r="71" spans="1:8">
      <c r="A71" s="506">
        <f t="shared" ca="1" si="4"/>
        <v>10</v>
      </c>
      <c r="B71" s="506">
        <f t="shared" ca="1" si="4"/>
        <v>3</v>
      </c>
      <c r="C71" s="506">
        <v>7</v>
      </c>
      <c r="D71" s="507">
        <f t="shared" ca="1" si="0"/>
        <v>0</v>
      </c>
      <c r="E71" s="511" t="s">
        <v>1023</v>
      </c>
      <c r="F71" s="508"/>
      <c r="G71" s="509"/>
      <c r="H71" s="510"/>
    </row>
    <row r="72" spans="1:8" ht="30">
      <c r="A72" s="351">
        <f t="shared" ca="1" si="4"/>
        <v>10</v>
      </c>
      <c r="B72" s="351">
        <f t="shared" ca="1" si="4"/>
        <v>3</v>
      </c>
      <c r="C72" s="351">
        <f t="shared" ca="1" si="4"/>
        <v>7</v>
      </c>
      <c r="D72" s="352">
        <f t="shared" ca="1" si="0"/>
        <v>1</v>
      </c>
      <c r="E72" s="445" t="s">
        <v>1024</v>
      </c>
      <c r="F72" s="156"/>
      <c r="G72" s="333"/>
      <c r="H72" s="370"/>
    </row>
    <row r="73" spans="1:8" ht="30">
      <c r="A73" s="351">
        <f t="shared" ca="1" si="4"/>
        <v>10</v>
      </c>
      <c r="B73" s="351">
        <f t="shared" ca="1" si="4"/>
        <v>3</v>
      </c>
      <c r="C73" s="351">
        <f t="shared" ca="1" si="4"/>
        <v>7</v>
      </c>
      <c r="D73" s="352">
        <f t="shared" ca="1" si="0"/>
        <v>2</v>
      </c>
      <c r="E73" s="445" t="s">
        <v>1025</v>
      </c>
      <c r="F73" s="156"/>
      <c r="G73" s="333"/>
      <c r="H73" s="370"/>
    </row>
    <row r="74" spans="1:8" ht="30">
      <c r="A74" s="351">
        <f t="shared" ca="1" si="4"/>
        <v>10</v>
      </c>
      <c r="B74" s="351">
        <f t="shared" ca="1" si="4"/>
        <v>3</v>
      </c>
      <c r="C74" s="351">
        <f t="shared" ca="1" si="4"/>
        <v>7</v>
      </c>
      <c r="D74" s="352">
        <f t="shared" ca="1" si="0"/>
        <v>3</v>
      </c>
      <c r="E74" s="445" t="s">
        <v>1026</v>
      </c>
      <c r="F74" s="156"/>
      <c r="G74" s="333"/>
      <c r="H74" s="370"/>
    </row>
    <row r="75" spans="1:8" ht="30">
      <c r="A75" s="351">
        <f t="shared" ca="1" si="4"/>
        <v>10</v>
      </c>
      <c r="B75" s="351">
        <f t="shared" ca="1" si="4"/>
        <v>3</v>
      </c>
      <c r="C75" s="351">
        <f t="shared" ca="1" si="4"/>
        <v>7</v>
      </c>
      <c r="D75" s="352">
        <f t="shared" ca="1" si="0"/>
        <v>4</v>
      </c>
      <c r="E75" s="445" t="s">
        <v>1027</v>
      </c>
      <c r="F75" s="156"/>
      <c r="G75" s="333"/>
      <c r="H75" s="370"/>
    </row>
    <row r="76" spans="1:8" ht="30">
      <c r="A76" s="351">
        <f t="shared" ca="1" si="4"/>
        <v>10</v>
      </c>
      <c r="B76" s="351">
        <f t="shared" ca="1" si="4"/>
        <v>3</v>
      </c>
      <c r="C76" s="351">
        <f t="shared" ca="1" si="4"/>
        <v>7</v>
      </c>
      <c r="D76" s="352">
        <f t="shared" ca="1" si="0"/>
        <v>5</v>
      </c>
      <c r="E76" s="445" t="s">
        <v>1028</v>
      </c>
      <c r="F76" s="156"/>
      <c r="G76" s="333"/>
      <c r="H76" s="370"/>
    </row>
    <row r="77" spans="1:8" ht="30">
      <c r="A77" s="351">
        <f t="shared" ca="1" si="4"/>
        <v>10</v>
      </c>
      <c r="B77" s="351">
        <f t="shared" ca="1" si="4"/>
        <v>3</v>
      </c>
      <c r="C77" s="351">
        <f t="shared" ca="1" si="4"/>
        <v>7</v>
      </c>
      <c r="D77" s="352">
        <f t="shared" ca="1" si="0"/>
        <v>6</v>
      </c>
      <c r="E77" s="445" t="s">
        <v>1029</v>
      </c>
      <c r="F77" s="156"/>
      <c r="G77" s="333"/>
      <c r="H77" s="370"/>
    </row>
    <row r="78" spans="1:8" s="346" customFormat="1">
      <c r="A78" s="506">
        <f t="shared" ca="1" si="4"/>
        <v>10</v>
      </c>
      <c r="B78" s="506">
        <f t="shared" ca="1" si="4"/>
        <v>3</v>
      </c>
      <c r="C78" s="506">
        <v>8</v>
      </c>
      <c r="D78" s="507">
        <f t="shared" ca="1" si="0"/>
        <v>0</v>
      </c>
      <c r="E78" s="511" t="s">
        <v>1030</v>
      </c>
      <c r="F78" s="508"/>
      <c r="G78" s="509"/>
      <c r="H78" s="510"/>
    </row>
    <row r="79" spans="1:8" s="346" customFormat="1" ht="30">
      <c r="A79" s="351">
        <f t="shared" ca="1" si="4"/>
        <v>10</v>
      </c>
      <c r="B79" s="351">
        <f t="shared" ca="1" si="4"/>
        <v>3</v>
      </c>
      <c r="C79" s="351">
        <f t="shared" ca="1" si="4"/>
        <v>8</v>
      </c>
      <c r="D79" s="352">
        <f t="shared" ca="1" si="0"/>
        <v>1</v>
      </c>
      <c r="E79" s="445" t="s">
        <v>1031</v>
      </c>
      <c r="F79" s="156"/>
      <c r="G79" s="333"/>
      <c r="H79" s="370"/>
    </row>
    <row r="80" spans="1:8" s="346" customFormat="1" ht="30">
      <c r="A80" s="351">
        <f t="shared" ca="1" si="4"/>
        <v>10</v>
      </c>
      <c r="B80" s="351">
        <f t="shared" ca="1" si="4"/>
        <v>3</v>
      </c>
      <c r="C80" s="351">
        <f t="shared" ca="1" si="4"/>
        <v>8</v>
      </c>
      <c r="D80" s="352">
        <f t="shared" ca="1" si="0"/>
        <v>2</v>
      </c>
      <c r="E80" s="445" t="s">
        <v>1032</v>
      </c>
      <c r="F80" s="156"/>
      <c r="G80" s="333"/>
      <c r="H80" s="370"/>
    </row>
    <row r="81" spans="1:8" ht="30">
      <c r="A81" s="351">
        <f t="shared" ca="1" si="4"/>
        <v>10</v>
      </c>
      <c r="B81" s="351">
        <f t="shared" ca="1" si="4"/>
        <v>3</v>
      </c>
      <c r="C81" s="351">
        <f t="shared" ca="1" si="4"/>
        <v>8</v>
      </c>
      <c r="D81" s="352">
        <f t="shared" ca="1" si="0"/>
        <v>3</v>
      </c>
      <c r="E81" s="445" t="s">
        <v>1033</v>
      </c>
      <c r="F81" s="156"/>
      <c r="G81" s="333"/>
      <c r="H81" s="370"/>
    </row>
    <row r="82" spans="1:8" ht="30">
      <c r="A82" s="351">
        <f t="shared" ca="1" si="4"/>
        <v>10</v>
      </c>
      <c r="B82" s="351">
        <f t="shared" ca="1" si="4"/>
        <v>3</v>
      </c>
      <c r="C82" s="351">
        <f t="shared" ca="1" si="4"/>
        <v>8</v>
      </c>
      <c r="D82" s="352">
        <f t="shared" ca="1" si="0"/>
        <v>4</v>
      </c>
      <c r="E82" s="445" t="s">
        <v>1034</v>
      </c>
      <c r="F82" s="156"/>
      <c r="G82" s="333"/>
      <c r="H82" s="370"/>
    </row>
    <row r="83" spans="1:8" ht="45">
      <c r="A83" s="351">
        <f t="shared" ca="1" si="4"/>
        <v>10</v>
      </c>
      <c r="B83" s="351">
        <f t="shared" ca="1" si="4"/>
        <v>3</v>
      </c>
      <c r="C83" s="351">
        <f t="shared" ca="1" si="4"/>
        <v>8</v>
      </c>
      <c r="D83" s="352">
        <f t="shared" ca="1" si="0"/>
        <v>5</v>
      </c>
      <c r="E83" s="445" t="s">
        <v>1035</v>
      </c>
      <c r="F83" s="156"/>
      <c r="G83" s="333"/>
      <c r="H83" s="370"/>
    </row>
    <row r="84" spans="1:8" ht="45">
      <c r="A84" s="351">
        <f t="shared" ca="1" si="4"/>
        <v>10</v>
      </c>
      <c r="B84" s="351">
        <f t="shared" ca="1" si="4"/>
        <v>3</v>
      </c>
      <c r="C84" s="351">
        <f t="shared" ca="1" si="4"/>
        <v>8</v>
      </c>
      <c r="D84" s="352">
        <f t="shared" ca="1" si="0"/>
        <v>6</v>
      </c>
      <c r="E84" s="445" t="s">
        <v>1036</v>
      </c>
      <c r="F84" s="156"/>
      <c r="G84" s="333"/>
      <c r="H84" s="370"/>
    </row>
    <row r="85" spans="1:8" ht="45">
      <c r="A85" s="351">
        <f t="shared" ca="1" si="4"/>
        <v>10</v>
      </c>
      <c r="B85" s="351">
        <f t="shared" ca="1" si="4"/>
        <v>3</v>
      </c>
      <c r="C85" s="351">
        <f t="shared" ca="1" si="4"/>
        <v>8</v>
      </c>
      <c r="D85" s="352">
        <f t="shared" ca="1" si="0"/>
        <v>7</v>
      </c>
      <c r="E85" s="445" t="s">
        <v>1037</v>
      </c>
      <c r="F85" s="156"/>
      <c r="G85" s="333"/>
      <c r="H85" s="370"/>
    </row>
    <row r="86" spans="1:8" ht="30">
      <c r="A86" s="351">
        <f t="shared" ca="1" si="4"/>
        <v>10</v>
      </c>
      <c r="B86" s="351">
        <f t="shared" ca="1" si="4"/>
        <v>3</v>
      </c>
      <c r="C86" s="351">
        <f t="shared" ca="1" si="4"/>
        <v>8</v>
      </c>
      <c r="D86" s="352">
        <f t="shared" ca="1" si="0"/>
        <v>8</v>
      </c>
      <c r="E86" s="445" t="s">
        <v>1038</v>
      </c>
      <c r="F86" s="156"/>
      <c r="G86" s="333"/>
      <c r="H86" s="370"/>
    </row>
    <row r="87" spans="1:8" ht="30">
      <c r="A87" s="351">
        <f t="shared" ref="A87:C105" ca="1" si="5">INDIRECT("Z(-1)",FALSE)</f>
        <v>10</v>
      </c>
      <c r="B87" s="351">
        <f t="shared" ca="1" si="5"/>
        <v>3</v>
      </c>
      <c r="C87" s="351">
        <f t="shared" ca="1" si="5"/>
        <v>8</v>
      </c>
      <c r="D87" s="352">
        <f t="shared" ca="1" si="0"/>
        <v>9</v>
      </c>
      <c r="E87" s="445" t="s">
        <v>1039</v>
      </c>
      <c r="F87" s="156"/>
      <c r="G87" s="333"/>
      <c r="H87" s="370"/>
    </row>
    <row r="88" spans="1:8" s="346" customFormat="1" ht="30">
      <c r="A88" s="351">
        <f t="shared" ca="1" si="5"/>
        <v>10</v>
      </c>
      <c r="B88" s="351">
        <f t="shared" ca="1" si="5"/>
        <v>3</v>
      </c>
      <c r="C88" s="351">
        <f t="shared" ca="1" si="5"/>
        <v>8</v>
      </c>
      <c r="D88" s="352">
        <f t="shared" ref="D88:D338" ca="1" si="6">IF(INDIRECT("S(-1)",FALSE)&lt;&gt;INDIRECT("Z(-1)S(-1)",FALSE),0,INDIRECT("Z(-1)",FALSE)+1)</f>
        <v>10</v>
      </c>
      <c r="E88" s="445" t="s">
        <v>1040</v>
      </c>
      <c r="F88" s="156"/>
      <c r="G88" s="333"/>
      <c r="H88" s="370"/>
    </row>
    <row r="89" spans="1:8" s="346" customFormat="1" ht="30">
      <c r="A89" s="351">
        <f t="shared" ca="1" si="5"/>
        <v>10</v>
      </c>
      <c r="B89" s="351">
        <f t="shared" ca="1" si="5"/>
        <v>3</v>
      </c>
      <c r="C89" s="351">
        <f t="shared" ca="1" si="5"/>
        <v>8</v>
      </c>
      <c r="D89" s="352">
        <f t="shared" ca="1" si="6"/>
        <v>11</v>
      </c>
      <c r="E89" s="445" t="s">
        <v>1041</v>
      </c>
      <c r="F89" s="156"/>
      <c r="G89" s="333"/>
      <c r="H89" s="370"/>
    </row>
    <row r="90" spans="1:8" s="346" customFormat="1" ht="30">
      <c r="A90" s="351">
        <f t="shared" ca="1" si="5"/>
        <v>10</v>
      </c>
      <c r="B90" s="351">
        <f t="shared" ca="1" si="5"/>
        <v>3</v>
      </c>
      <c r="C90" s="351">
        <f t="shared" ca="1" si="5"/>
        <v>8</v>
      </c>
      <c r="D90" s="352">
        <f t="shared" ca="1" si="6"/>
        <v>12</v>
      </c>
      <c r="E90" s="445" t="s">
        <v>1042</v>
      </c>
      <c r="F90" s="156"/>
      <c r="G90" s="333"/>
      <c r="H90" s="370"/>
    </row>
    <row r="91" spans="1:8" hidden="1">
      <c r="A91" s="353">
        <f t="shared" ca="1" si="5"/>
        <v>10</v>
      </c>
      <c r="B91" s="353">
        <f t="shared" ca="1" si="5"/>
        <v>3</v>
      </c>
      <c r="C91" s="351">
        <f t="shared" ca="1" si="5"/>
        <v>8</v>
      </c>
      <c r="D91" s="354">
        <f t="shared" ca="1" si="6"/>
        <v>13</v>
      </c>
      <c r="E91" s="445"/>
      <c r="F91" s="347"/>
      <c r="G91" s="348"/>
      <c r="H91" s="371"/>
    </row>
    <row r="92" spans="1:8" s="346" customFormat="1" hidden="1">
      <c r="A92" s="353">
        <f t="shared" ca="1" si="5"/>
        <v>10</v>
      </c>
      <c r="B92" s="353">
        <f t="shared" ca="1" si="5"/>
        <v>3</v>
      </c>
      <c r="C92" s="351">
        <f t="shared" ca="1" si="5"/>
        <v>8</v>
      </c>
      <c r="D92" s="354">
        <f t="shared" ca="1" si="6"/>
        <v>14</v>
      </c>
      <c r="E92" s="446"/>
      <c r="F92" s="347"/>
      <c r="G92" s="348"/>
      <c r="H92" s="371"/>
    </row>
    <row r="93" spans="1:8" s="346" customFormat="1" hidden="1">
      <c r="A93" s="353">
        <f t="shared" ca="1" si="5"/>
        <v>10</v>
      </c>
      <c r="B93" s="353">
        <f t="shared" ca="1" si="5"/>
        <v>3</v>
      </c>
      <c r="C93" s="351">
        <f t="shared" ca="1" si="5"/>
        <v>8</v>
      </c>
      <c r="D93" s="354">
        <f t="shared" ca="1" si="6"/>
        <v>15</v>
      </c>
      <c r="E93" s="446"/>
      <c r="F93" s="347"/>
      <c r="G93" s="348"/>
      <c r="H93" s="371"/>
    </row>
    <row r="94" spans="1:8" hidden="1">
      <c r="A94" s="353">
        <f t="shared" ca="1" si="5"/>
        <v>10</v>
      </c>
      <c r="B94" s="353">
        <f t="shared" ca="1" si="5"/>
        <v>3</v>
      </c>
      <c r="C94" s="351">
        <f t="shared" ca="1" si="5"/>
        <v>8</v>
      </c>
      <c r="D94" s="354">
        <f t="shared" ca="1" si="6"/>
        <v>16</v>
      </c>
      <c r="E94" s="445"/>
      <c r="F94" s="157"/>
      <c r="G94" s="333"/>
      <c r="H94" s="370"/>
    </row>
    <row r="95" spans="1:8" hidden="1">
      <c r="A95" s="353">
        <f t="shared" ca="1" si="5"/>
        <v>10</v>
      </c>
      <c r="B95" s="353">
        <f t="shared" ca="1" si="5"/>
        <v>3</v>
      </c>
      <c r="C95" s="351">
        <f t="shared" ca="1" si="5"/>
        <v>8</v>
      </c>
      <c r="D95" s="354">
        <f t="shared" ca="1" si="6"/>
        <v>17</v>
      </c>
      <c r="E95" s="445"/>
      <c r="F95" s="157"/>
      <c r="G95" s="333"/>
      <c r="H95" s="370"/>
    </row>
    <row r="96" spans="1:8" hidden="1">
      <c r="A96" s="353">
        <f t="shared" ca="1" si="5"/>
        <v>10</v>
      </c>
      <c r="B96" s="353">
        <f t="shared" ca="1" si="5"/>
        <v>3</v>
      </c>
      <c r="C96" s="351">
        <f t="shared" ca="1" si="5"/>
        <v>8</v>
      </c>
      <c r="D96" s="354">
        <f t="shared" ca="1" si="6"/>
        <v>18</v>
      </c>
      <c r="E96" s="445"/>
      <c r="F96" s="157"/>
      <c r="G96" s="333"/>
      <c r="H96" s="370"/>
    </row>
    <row r="97" spans="1:8" hidden="1">
      <c r="A97" s="353">
        <f t="shared" ca="1" si="5"/>
        <v>10</v>
      </c>
      <c r="B97" s="353">
        <f t="shared" ca="1" si="5"/>
        <v>3</v>
      </c>
      <c r="C97" s="351">
        <f t="shared" ca="1" si="5"/>
        <v>8</v>
      </c>
      <c r="D97" s="354">
        <f t="shared" ca="1" si="6"/>
        <v>19</v>
      </c>
      <c r="E97" s="445"/>
      <c r="F97" s="157"/>
      <c r="G97" s="333"/>
      <c r="H97" s="370"/>
    </row>
    <row r="98" spans="1:8" hidden="1">
      <c r="A98" s="353">
        <f t="shared" ca="1" si="5"/>
        <v>10</v>
      </c>
      <c r="B98" s="353">
        <f t="shared" ca="1" si="5"/>
        <v>3</v>
      </c>
      <c r="C98" s="351">
        <f t="shared" ca="1" si="5"/>
        <v>8</v>
      </c>
      <c r="D98" s="354">
        <f t="shared" ca="1" si="6"/>
        <v>20</v>
      </c>
      <c r="E98" s="445"/>
      <c r="F98" s="157"/>
      <c r="G98" s="333"/>
      <c r="H98" s="370"/>
    </row>
    <row r="99" spans="1:8" hidden="1">
      <c r="A99" s="351">
        <f t="shared" ca="1" si="5"/>
        <v>10</v>
      </c>
      <c r="B99" s="351">
        <f t="shared" ca="1" si="5"/>
        <v>3</v>
      </c>
      <c r="C99" s="351">
        <f t="shared" ca="1" si="5"/>
        <v>8</v>
      </c>
      <c r="D99" s="352">
        <f t="shared" ca="1" si="6"/>
        <v>21</v>
      </c>
      <c r="E99" s="445"/>
      <c r="F99" s="157"/>
      <c r="G99" s="333"/>
      <c r="H99" s="370"/>
    </row>
    <row r="100" spans="1:8" hidden="1">
      <c r="A100" s="353">
        <f t="shared" ca="1" si="5"/>
        <v>10</v>
      </c>
      <c r="B100" s="353">
        <f t="shared" ca="1" si="5"/>
        <v>3</v>
      </c>
      <c r="C100" s="351">
        <f t="shared" ca="1" si="5"/>
        <v>8</v>
      </c>
      <c r="D100" s="354">
        <f t="shared" ca="1" si="6"/>
        <v>22</v>
      </c>
      <c r="E100" s="445"/>
      <c r="F100" s="347"/>
      <c r="G100" s="348"/>
      <c r="H100" s="371"/>
    </row>
    <row r="101" spans="1:8" hidden="1">
      <c r="A101" s="353">
        <f t="shared" ca="1" si="5"/>
        <v>10</v>
      </c>
      <c r="B101" s="353">
        <f t="shared" ca="1" si="5"/>
        <v>3</v>
      </c>
      <c r="C101" s="351">
        <f t="shared" ca="1" si="5"/>
        <v>8</v>
      </c>
      <c r="D101" s="354">
        <f t="shared" ca="1" si="6"/>
        <v>23</v>
      </c>
      <c r="E101" s="445"/>
      <c r="F101" s="347"/>
      <c r="G101" s="348"/>
      <c r="H101" s="371"/>
    </row>
    <row r="102" spans="1:8" hidden="1">
      <c r="A102" s="353">
        <f t="shared" ca="1" si="5"/>
        <v>10</v>
      </c>
      <c r="B102" s="353">
        <f t="shared" ca="1" si="5"/>
        <v>3</v>
      </c>
      <c r="C102" s="351">
        <f t="shared" ca="1" si="5"/>
        <v>8</v>
      </c>
      <c r="D102" s="354">
        <f t="shared" ca="1" si="6"/>
        <v>24</v>
      </c>
      <c r="E102" s="445"/>
      <c r="F102" s="347"/>
      <c r="G102" s="348"/>
      <c r="H102" s="371"/>
    </row>
    <row r="103" spans="1:8" hidden="1">
      <c r="A103" s="353">
        <f t="shared" ca="1" si="5"/>
        <v>10</v>
      </c>
      <c r="B103" s="353">
        <f t="shared" ca="1" si="5"/>
        <v>3</v>
      </c>
      <c r="C103" s="351">
        <f t="shared" ca="1" si="5"/>
        <v>8</v>
      </c>
      <c r="D103" s="354">
        <f t="shared" ca="1" si="6"/>
        <v>25</v>
      </c>
      <c r="E103" s="445"/>
      <c r="F103" s="347"/>
      <c r="G103" s="348"/>
      <c r="H103" s="371"/>
    </row>
    <row r="104" spans="1:8" hidden="1">
      <c r="A104" s="353">
        <f t="shared" ca="1" si="5"/>
        <v>10</v>
      </c>
      <c r="B104" s="353">
        <f t="shared" ca="1" si="5"/>
        <v>3</v>
      </c>
      <c r="C104" s="351">
        <f t="shared" ca="1" si="5"/>
        <v>8</v>
      </c>
      <c r="D104" s="354">
        <f t="shared" ca="1" si="6"/>
        <v>26</v>
      </c>
      <c r="E104" s="445"/>
      <c r="F104" s="347"/>
      <c r="G104" s="348"/>
      <c r="H104" s="371"/>
    </row>
    <row r="105" spans="1:8" hidden="1">
      <c r="A105" s="353">
        <f t="shared" ca="1" si="5"/>
        <v>10</v>
      </c>
      <c r="B105" s="353">
        <f t="shared" ca="1" si="5"/>
        <v>3</v>
      </c>
      <c r="C105" s="351">
        <f t="shared" ca="1" si="5"/>
        <v>8</v>
      </c>
      <c r="D105" s="354">
        <f t="shared" ca="1" si="6"/>
        <v>27</v>
      </c>
      <c r="E105" s="445"/>
      <c r="F105" s="347"/>
      <c r="G105" s="348"/>
      <c r="H105" s="371"/>
    </row>
    <row r="106" spans="1:8" hidden="1">
      <c r="A106" s="353">
        <f t="shared" ref="A106:C121" ca="1" si="7">INDIRECT("Z(-1)",FALSE)</f>
        <v>10</v>
      </c>
      <c r="B106" s="353">
        <f t="shared" ca="1" si="7"/>
        <v>3</v>
      </c>
      <c r="C106" s="351">
        <f t="shared" ca="1" si="7"/>
        <v>8</v>
      </c>
      <c r="D106" s="354">
        <f t="shared" ca="1" si="6"/>
        <v>28</v>
      </c>
      <c r="E106" s="445"/>
      <c r="F106" s="347"/>
      <c r="G106" s="348"/>
      <c r="H106" s="371"/>
    </row>
    <row r="107" spans="1:8" s="346" customFormat="1" hidden="1">
      <c r="A107" s="353">
        <f t="shared" ca="1" si="7"/>
        <v>10</v>
      </c>
      <c r="B107" s="353">
        <f t="shared" ca="1" si="7"/>
        <v>3</v>
      </c>
      <c r="C107" s="351">
        <f t="shared" ca="1" si="7"/>
        <v>8</v>
      </c>
      <c r="D107" s="354">
        <f t="shared" ca="1" si="6"/>
        <v>29</v>
      </c>
      <c r="E107" s="446"/>
      <c r="F107" s="347"/>
      <c r="G107" s="348"/>
      <c r="H107" s="371"/>
    </row>
    <row r="108" spans="1:8" s="346" customFormat="1" hidden="1">
      <c r="A108" s="353">
        <f t="shared" ca="1" si="7"/>
        <v>10</v>
      </c>
      <c r="B108" s="353">
        <f t="shared" ca="1" si="7"/>
        <v>3</v>
      </c>
      <c r="C108" s="351">
        <f t="shared" ca="1" si="7"/>
        <v>8</v>
      </c>
      <c r="D108" s="354">
        <f t="shared" ca="1" si="6"/>
        <v>30</v>
      </c>
      <c r="E108" s="446"/>
      <c r="F108" s="347"/>
      <c r="G108" s="348"/>
      <c r="H108" s="371"/>
    </row>
    <row r="109" spans="1:8" s="346" customFormat="1" hidden="1">
      <c r="A109" s="353">
        <f t="shared" ca="1" si="7"/>
        <v>10</v>
      </c>
      <c r="B109" s="353">
        <f t="shared" ca="1" si="7"/>
        <v>3</v>
      </c>
      <c r="C109" s="351">
        <f t="shared" ca="1" si="7"/>
        <v>8</v>
      </c>
      <c r="D109" s="354">
        <f t="shared" ca="1" si="6"/>
        <v>31</v>
      </c>
      <c r="E109" s="446"/>
      <c r="F109" s="347"/>
      <c r="G109" s="348"/>
      <c r="H109" s="371"/>
    </row>
    <row r="110" spans="1:8" hidden="1">
      <c r="A110" s="353">
        <f t="shared" ca="1" si="7"/>
        <v>10</v>
      </c>
      <c r="B110" s="353">
        <f t="shared" ca="1" si="7"/>
        <v>3</v>
      </c>
      <c r="C110" s="351">
        <f t="shared" ca="1" si="7"/>
        <v>8</v>
      </c>
      <c r="D110" s="354">
        <f t="shared" ca="1" si="6"/>
        <v>32</v>
      </c>
      <c r="E110" s="445"/>
      <c r="F110" s="347"/>
      <c r="G110" s="348"/>
      <c r="H110" s="371"/>
    </row>
    <row r="111" spans="1:8" hidden="1">
      <c r="A111" s="353">
        <f t="shared" ca="1" si="7"/>
        <v>10</v>
      </c>
      <c r="B111" s="353">
        <f t="shared" ca="1" si="7"/>
        <v>3</v>
      </c>
      <c r="C111" s="351">
        <f t="shared" ca="1" si="7"/>
        <v>8</v>
      </c>
      <c r="D111" s="354">
        <f t="shared" ca="1" si="6"/>
        <v>33</v>
      </c>
      <c r="E111" s="445"/>
      <c r="F111" s="347"/>
      <c r="G111" s="348"/>
      <c r="H111" s="371"/>
    </row>
    <row r="112" spans="1:8" hidden="1">
      <c r="A112" s="353">
        <f t="shared" ca="1" si="7"/>
        <v>10</v>
      </c>
      <c r="B112" s="353">
        <f t="shared" ca="1" si="7"/>
        <v>3</v>
      </c>
      <c r="C112" s="351">
        <f t="shared" ca="1" si="7"/>
        <v>8</v>
      </c>
      <c r="D112" s="354">
        <f t="shared" ca="1" si="6"/>
        <v>34</v>
      </c>
      <c r="E112" s="445"/>
      <c r="F112" s="347"/>
      <c r="G112" s="348"/>
      <c r="H112" s="371"/>
    </row>
    <row r="113" spans="1:8" hidden="1">
      <c r="A113" s="353">
        <f t="shared" ca="1" si="7"/>
        <v>10</v>
      </c>
      <c r="B113" s="353">
        <f t="shared" ca="1" si="7"/>
        <v>3</v>
      </c>
      <c r="C113" s="351">
        <f t="shared" ca="1" si="7"/>
        <v>8</v>
      </c>
      <c r="D113" s="354">
        <f t="shared" ca="1" si="6"/>
        <v>35</v>
      </c>
      <c r="E113" s="445"/>
      <c r="F113" s="347"/>
      <c r="G113" s="348"/>
      <c r="H113" s="371"/>
    </row>
    <row r="114" spans="1:8" hidden="1">
      <c r="A114" s="353">
        <f t="shared" ca="1" si="7"/>
        <v>10</v>
      </c>
      <c r="B114" s="353">
        <f t="shared" ca="1" si="7"/>
        <v>3</v>
      </c>
      <c r="C114" s="351">
        <f t="shared" ca="1" si="7"/>
        <v>8</v>
      </c>
      <c r="D114" s="354">
        <f t="shared" ca="1" si="6"/>
        <v>36</v>
      </c>
      <c r="E114" s="445"/>
      <c r="F114" s="347"/>
      <c r="G114" s="348"/>
      <c r="H114" s="371"/>
    </row>
    <row r="115" spans="1:8" hidden="1">
      <c r="A115" s="353">
        <f t="shared" ca="1" si="7"/>
        <v>10</v>
      </c>
      <c r="B115" s="353">
        <f t="shared" ca="1" si="7"/>
        <v>3</v>
      </c>
      <c r="C115" s="351">
        <f t="shared" ca="1" si="7"/>
        <v>8</v>
      </c>
      <c r="D115" s="354">
        <f t="shared" ca="1" si="6"/>
        <v>37</v>
      </c>
      <c r="E115" s="445"/>
      <c r="F115" s="347"/>
      <c r="G115" s="348"/>
      <c r="H115" s="371"/>
    </row>
    <row r="116" spans="1:8" s="346" customFormat="1" hidden="1">
      <c r="A116" s="353">
        <f t="shared" ca="1" si="7"/>
        <v>10</v>
      </c>
      <c r="B116" s="353">
        <f t="shared" ca="1" si="7"/>
        <v>3</v>
      </c>
      <c r="C116" s="351">
        <f t="shared" ca="1" si="7"/>
        <v>8</v>
      </c>
      <c r="D116" s="354">
        <f t="shared" ca="1" si="6"/>
        <v>38</v>
      </c>
      <c r="E116" s="446"/>
      <c r="F116" s="347"/>
      <c r="G116" s="348"/>
      <c r="H116" s="371"/>
    </row>
    <row r="117" spans="1:8" s="346" customFormat="1" hidden="1">
      <c r="A117" s="353">
        <f t="shared" ca="1" si="7"/>
        <v>10</v>
      </c>
      <c r="B117" s="353">
        <f t="shared" ca="1" si="7"/>
        <v>3</v>
      </c>
      <c r="C117" s="351">
        <f t="shared" ca="1" si="7"/>
        <v>8</v>
      </c>
      <c r="D117" s="354">
        <f t="shared" ca="1" si="6"/>
        <v>39</v>
      </c>
      <c r="E117" s="446"/>
      <c r="F117" s="347"/>
      <c r="G117" s="348"/>
      <c r="H117" s="371"/>
    </row>
    <row r="118" spans="1:8" s="346" customFormat="1" hidden="1">
      <c r="A118" s="353">
        <f t="shared" ca="1" si="7"/>
        <v>10</v>
      </c>
      <c r="B118" s="353">
        <f t="shared" ca="1" si="7"/>
        <v>3</v>
      </c>
      <c r="C118" s="351">
        <f t="shared" ca="1" si="7"/>
        <v>8</v>
      </c>
      <c r="D118" s="354">
        <f t="shared" ca="1" si="6"/>
        <v>40</v>
      </c>
      <c r="E118" s="446"/>
      <c r="F118" s="347"/>
      <c r="G118" s="348"/>
      <c r="H118" s="371"/>
    </row>
    <row r="119" spans="1:8" hidden="1">
      <c r="A119" s="353">
        <f t="shared" ca="1" si="7"/>
        <v>10</v>
      </c>
      <c r="B119" s="353">
        <f t="shared" ca="1" si="7"/>
        <v>3</v>
      </c>
      <c r="C119" s="351">
        <f t="shared" ca="1" si="7"/>
        <v>8</v>
      </c>
      <c r="D119" s="354">
        <f t="shared" ca="1" si="6"/>
        <v>41</v>
      </c>
      <c r="E119" s="445"/>
      <c r="F119" s="347"/>
      <c r="G119" s="348"/>
      <c r="H119" s="371"/>
    </row>
    <row r="120" spans="1:8" hidden="1">
      <c r="A120" s="353">
        <f t="shared" ca="1" si="7"/>
        <v>10</v>
      </c>
      <c r="B120" s="353">
        <f t="shared" ca="1" si="7"/>
        <v>3</v>
      </c>
      <c r="C120" s="351">
        <f t="shared" ca="1" si="7"/>
        <v>8</v>
      </c>
      <c r="D120" s="354">
        <f t="shared" ca="1" si="6"/>
        <v>42</v>
      </c>
      <c r="E120" s="445"/>
      <c r="F120" s="347"/>
      <c r="G120" s="348"/>
      <c r="H120" s="371"/>
    </row>
    <row r="121" spans="1:8" hidden="1">
      <c r="A121" s="353">
        <f t="shared" ref="A121:C136" ca="1" si="8">INDIRECT("Z(-1)",FALSE)</f>
        <v>10</v>
      </c>
      <c r="B121" s="353">
        <f t="shared" ca="1" si="8"/>
        <v>3</v>
      </c>
      <c r="C121" s="351">
        <f t="shared" ca="1" si="7"/>
        <v>8</v>
      </c>
      <c r="D121" s="354">
        <f t="shared" ca="1" si="6"/>
        <v>43</v>
      </c>
      <c r="E121" s="445"/>
      <c r="F121" s="347"/>
      <c r="G121" s="348"/>
      <c r="H121" s="371"/>
    </row>
    <row r="122" spans="1:8" hidden="1">
      <c r="A122" s="353">
        <f t="shared" ca="1" si="8"/>
        <v>10</v>
      </c>
      <c r="B122" s="353">
        <f t="shared" ca="1" si="8"/>
        <v>3</v>
      </c>
      <c r="C122" s="351">
        <f t="shared" ca="1" si="8"/>
        <v>8</v>
      </c>
      <c r="D122" s="354">
        <f t="shared" ca="1" si="6"/>
        <v>44</v>
      </c>
      <c r="E122" s="445"/>
      <c r="F122" s="347"/>
      <c r="G122" s="348"/>
      <c r="H122" s="371"/>
    </row>
    <row r="123" spans="1:8" hidden="1">
      <c r="A123" s="353">
        <f t="shared" ca="1" si="8"/>
        <v>10</v>
      </c>
      <c r="B123" s="353">
        <f t="shared" ca="1" si="8"/>
        <v>3</v>
      </c>
      <c r="C123" s="351">
        <f t="shared" ca="1" si="8"/>
        <v>8</v>
      </c>
      <c r="D123" s="354">
        <f t="shared" ca="1" si="6"/>
        <v>45</v>
      </c>
      <c r="E123" s="445"/>
      <c r="F123" s="347"/>
      <c r="G123" s="348"/>
      <c r="H123" s="371"/>
    </row>
    <row r="124" spans="1:8" hidden="1">
      <c r="A124" s="353">
        <f t="shared" ca="1" si="8"/>
        <v>10</v>
      </c>
      <c r="B124" s="353">
        <f t="shared" ca="1" si="8"/>
        <v>3</v>
      </c>
      <c r="C124" s="351">
        <f t="shared" ca="1" si="8"/>
        <v>8</v>
      </c>
      <c r="D124" s="354">
        <f t="shared" ca="1" si="6"/>
        <v>46</v>
      </c>
      <c r="E124" s="445"/>
      <c r="F124" s="347"/>
      <c r="G124" s="348"/>
      <c r="H124" s="371"/>
    </row>
    <row r="125" spans="1:8" hidden="1">
      <c r="A125" s="353">
        <f t="shared" ca="1" si="8"/>
        <v>10</v>
      </c>
      <c r="B125" s="353">
        <f t="shared" ca="1" si="8"/>
        <v>3</v>
      </c>
      <c r="C125" s="351">
        <f t="shared" ca="1" si="8"/>
        <v>8</v>
      </c>
      <c r="D125" s="354">
        <f t="shared" ca="1" si="6"/>
        <v>47</v>
      </c>
      <c r="E125" s="445"/>
      <c r="F125" s="347"/>
      <c r="G125" s="348"/>
      <c r="H125" s="371"/>
    </row>
    <row r="126" spans="1:8" s="346" customFormat="1" hidden="1">
      <c r="A126" s="353">
        <f t="shared" ca="1" si="8"/>
        <v>10</v>
      </c>
      <c r="B126" s="353">
        <f t="shared" ca="1" si="8"/>
        <v>3</v>
      </c>
      <c r="C126" s="351">
        <f t="shared" ca="1" si="8"/>
        <v>8</v>
      </c>
      <c r="D126" s="354">
        <f t="shared" ca="1" si="6"/>
        <v>48</v>
      </c>
      <c r="E126" s="446"/>
      <c r="F126" s="347"/>
      <c r="G126" s="348"/>
      <c r="H126" s="371"/>
    </row>
    <row r="127" spans="1:8" s="346" customFormat="1" hidden="1">
      <c r="A127" s="353">
        <f t="shared" ca="1" si="8"/>
        <v>10</v>
      </c>
      <c r="B127" s="353">
        <f t="shared" ca="1" si="8"/>
        <v>3</v>
      </c>
      <c r="C127" s="351">
        <f t="shared" ca="1" si="8"/>
        <v>8</v>
      </c>
      <c r="D127" s="354">
        <f t="shared" ca="1" si="6"/>
        <v>49</v>
      </c>
      <c r="E127" s="446"/>
      <c r="F127" s="347"/>
      <c r="G127" s="348"/>
      <c r="H127" s="371"/>
    </row>
    <row r="128" spans="1:8" hidden="1">
      <c r="A128" s="353">
        <f t="shared" ca="1" si="8"/>
        <v>10</v>
      </c>
      <c r="B128" s="353">
        <f t="shared" ca="1" si="8"/>
        <v>3</v>
      </c>
      <c r="C128" s="351">
        <f t="shared" ca="1" si="8"/>
        <v>8</v>
      </c>
      <c r="D128" s="354">
        <f t="shared" ca="1" si="6"/>
        <v>50</v>
      </c>
      <c r="E128" s="445"/>
      <c r="F128" s="347"/>
      <c r="G128" s="348"/>
      <c r="H128" s="371"/>
    </row>
    <row r="129" spans="1:8" hidden="1">
      <c r="A129" s="353">
        <f t="shared" ca="1" si="8"/>
        <v>10</v>
      </c>
      <c r="B129" s="353">
        <f t="shared" ca="1" si="8"/>
        <v>3</v>
      </c>
      <c r="C129" s="351">
        <f t="shared" ca="1" si="8"/>
        <v>8</v>
      </c>
      <c r="D129" s="354">
        <f t="shared" ca="1" si="6"/>
        <v>51</v>
      </c>
      <c r="E129" s="445"/>
      <c r="F129" s="347"/>
      <c r="G129" s="348"/>
      <c r="H129" s="371"/>
    </row>
    <row r="130" spans="1:8" hidden="1">
      <c r="A130" s="353">
        <f t="shared" ca="1" si="8"/>
        <v>10</v>
      </c>
      <c r="B130" s="353">
        <f t="shared" ca="1" si="8"/>
        <v>3</v>
      </c>
      <c r="C130" s="351">
        <f t="shared" ca="1" si="8"/>
        <v>8</v>
      </c>
      <c r="D130" s="354">
        <f t="shared" ca="1" si="6"/>
        <v>52</v>
      </c>
      <c r="E130" s="445"/>
      <c r="F130" s="347"/>
      <c r="G130" s="348"/>
      <c r="H130" s="371"/>
    </row>
    <row r="131" spans="1:8" hidden="1">
      <c r="A131" s="353">
        <f t="shared" ca="1" si="8"/>
        <v>10</v>
      </c>
      <c r="B131" s="353">
        <f t="shared" ca="1" si="8"/>
        <v>3</v>
      </c>
      <c r="C131" s="351">
        <f t="shared" ca="1" si="8"/>
        <v>8</v>
      </c>
      <c r="D131" s="354">
        <f t="shared" ca="1" si="6"/>
        <v>53</v>
      </c>
      <c r="E131" s="445"/>
      <c r="F131" s="347"/>
      <c r="G131" s="348"/>
      <c r="H131" s="371"/>
    </row>
    <row r="132" spans="1:8" hidden="1">
      <c r="A132" s="353">
        <f t="shared" ca="1" si="8"/>
        <v>10</v>
      </c>
      <c r="B132" s="353">
        <f t="shared" ca="1" si="8"/>
        <v>3</v>
      </c>
      <c r="C132" s="351">
        <f t="shared" ca="1" si="8"/>
        <v>8</v>
      </c>
      <c r="D132" s="354">
        <f t="shared" ca="1" si="6"/>
        <v>54</v>
      </c>
      <c r="E132" s="445"/>
      <c r="F132" s="347"/>
      <c r="G132" s="348"/>
      <c r="H132" s="371"/>
    </row>
    <row r="133" spans="1:8" hidden="1">
      <c r="A133" s="353">
        <f t="shared" ca="1" si="8"/>
        <v>10</v>
      </c>
      <c r="B133" s="353">
        <f t="shared" ca="1" si="8"/>
        <v>3</v>
      </c>
      <c r="C133" s="351">
        <f t="shared" ca="1" si="8"/>
        <v>8</v>
      </c>
      <c r="D133" s="354">
        <f t="shared" ca="1" si="6"/>
        <v>55</v>
      </c>
      <c r="E133" s="445"/>
      <c r="F133" s="347"/>
      <c r="G133" s="348"/>
      <c r="H133" s="371"/>
    </row>
    <row r="134" spans="1:8" hidden="1">
      <c r="A134" s="353">
        <f t="shared" ca="1" si="8"/>
        <v>10</v>
      </c>
      <c r="B134" s="353">
        <f t="shared" ca="1" si="8"/>
        <v>3</v>
      </c>
      <c r="C134" s="351">
        <f t="shared" ca="1" si="8"/>
        <v>8</v>
      </c>
      <c r="D134" s="354">
        <f t="shared" ca="1" si="6"/>
        <v>56</v>
      </c>
      <c r="E134" s="445"/>
      <c r="F134" s="347"/>
      <c r="G134" s="348"/>
      <c r="H134" s="371"/>
    </row>
    <row r="135" spans="1:8" s="346" customFormat="1" hidden="1">
      <c r="A135" s="353">
        <f t="shared" ca="1" si="8"/>
        <v>10</v>
      </c>
      <c r="B135" s="353">
        <f t="shared" ca="1" si="8"/>
        <v>3</v>
      </c>
      <c r="C135" s="351">
        <f t="shared" ca="1" si="8"/>
        <v>8</v>
      </c>
      <c r="D135" s="354">
        <f t="shared" ca="1" si="6"/>
        <v>57</v>
      </c>
      <c r="E135" s="446"/>
      <c r="F135" s="347"/>
      <c r="G135" s="348"/>
      <c r="H135" s="371"/>
    </row>
    <row r="136" spans="1:8" s="346" customFormat="1" hidden="1">
      <c r="A136" s="353">
        <f t="shared" ref="A136:C175" ca="1" si="9">INDIRECT("Z(-1)",FALSE)</f>
        <v>10</v>
      </c>
      <c r="B136" s="353">
        <f t="shared" ca="1" si="9"/>
        <v>3</v>
      </c>
      <c r="C136" s="351">
        <f t="shared" ca="1" si="8"/>
        <v>8</v>
      </c>
      <c r="D136" s="354">
        <f t="shared" ca="1" si="6"/>
        <v>58</v>
      </c>
      <c r="E136" s="446"/>
      <c r="F136" s="347"/>
      <c r="G136" s="348"/>
      <c r="H136" s="371"/>
    </row>
    <row r="137" spans="1:8" s="346" customFormat="1" hidden="1">
      <c r="A137" s="353">
        <f t="shared" ca="1" si="9"/>
        <v>10</v>
      </c>
      <c r="B137" s="353">
        <f t="shared" ca="1" si="9"/>
        <v>3</v>
      </c>
      <c r="C137" s="351">
        <f t="shared" ca="1" si="9"/>
        <v>8</v>
      </c>
      <c r="D137" s="354">
        <f t="shared" ca="1" si="6"/>
        <v>59</v>
      </c>
      <c r="E137" s="446"/>
      <c r="F137" s="347"/>
      <c r="G137" s="348"/>
      <c r="H137" s="371"/>
    </row>
    <row r="138" spans="1:8" hidden="1">
      <c r="A138" s="353">
        <f t="shared" ca="1" si="9"/>
        <v>10</v>
      </c>
      <c r="B138" s="353">
        <f t="shared" ca="1" si="9"/>
        <v>3</v>
      </c>
      <c r="C138" s="351">
        <f t="shared" ca="1" si="9"/>
        <v>8</v>
      </c>
      <c r="D138" s="354">
        <f t="shared" ca="1" si="6"/>
        <v>60</v>
      </c>
      <c r="E138" s="445"/>
      <c r="F138" s="347"/>
      <c r="G138" s="348"/>
      <c r="H138" s="371"/>
    </row>
    <row r="139" spans="1:8" s="346" customFormat="1" hidden="1">
      <c r="A139" s="353">
        <f t="shared" ca="1" si="9"/>
        <v>10</v>
      </c>
      <c r="B139" s="353">
        <f t="shared" ca="1" si="9"/>
        <v>3</v>
      </c>
      <c r="C139" s="351">
        <f t="shared" ca="1" si="9"/>
        <v>8</v>
      </c>
      <c r="D139" s="354">
        <f t="shared" ca="1" si="6"/>
        <v>61</v>
      </c>
      <c r="E139" s="446"/>
      <c r="F139" s="347"/>
      <c r="G139" s="348"/>
      <c r="H139" s="371"/>
    </row>
    <row r="140" spans="1:8" s="346" customFormat="1" hidden="1">
      <c r="A140" s="353">
        <f t="shared" ca="1" si="9"/>
        <v>10</v>
      </c>
      <c r="B140" s="353">
        <f t="shared" ca="1" si="9"/>
        <v>3</v>
      </c>
      <c r="C140" s="351">
        <f t="shared" ca="1" si="9"/>
        <v>8</v>
      </c>
      <c r="D140" s="354">
        <f t="shared" ca="1" si="6"/>
        <v>62</v>
      </c>
      <c r="E140" s="446"/>
      <c r="F140" s="347"/>
      <c r="G140" s="348"/>
      <c r="H140" s="371"/>
    </row>
    <row r="141" spans="1:8" s="346" customFormat="1" hidden="1">
      <c r="A141" s="353">
        <f t="shared" ca="1" si="9"/>
        <v>10</v>
      </c>
      <c r="B141" s="353">
        <f t="shared" ca="1" si="9"/>
        <v>3</v>
      </c>
      <c r="C141" s="351">
        <f t="shared" ca="1" si="9"/>
        <v>8</v>
      </c>
      <c r="D141" s="354">
        <f t="shared" ca="1" si="6"/>
        <v>63</v>
      </c>
      <c r="E141" s="446"/>
      <c r="F141" s="347"/>
      <c r="G141" s="348"/>
      <c r="H141" s="371"/>
    </row>
    <row r="142" spans="1:8" hidden="1">
      <c r="A142" s="353">
        <f t="shared" ca="1" si="9"/>
        <v>10</v>
      </c>
      <c r="B142" s="353">
        <f t="shared" ca="1" si="9"/>
        <v>3</v>
      </c>
      <c r="C142" s="351">
        <f t="shared" ca="1" si="9"/>
        <v>8</v>
      </c>
      <c r="D142" s="354">
        <f t="shared" ca="1" si="6"/>
        <v>64</v>
      </c>
      <c r="E142" s="445"/>
      <c r="F142" s="157"/>
      <c r="G142" s="333"/>
      <c r="H142" s="370"/>
    </row>
    <row r="143" spans="1:8" hidden="1">
      <c r="A143" s="353">
        <f t="shared" ca="1" si="9"/>
        <v>10</v>
      </c>
      <c r="B143" s="353">
        <f t="shared" ca="1" si="9"/>
        <v>3</v>
      </c>
      <c r="C143" s="351">
        <f t="shared" ca="1" si="9"/>
        <v>8</v>
      </c>
      <c r="D143" s="354">
        <f t="shared" ca="1" si="6"/>
        <v>65</v>
      </c>
      <c r="E143" s="445"/>
      <c r="F143" s="157"/>
      <c r="G143" s="333"/>
      <c r="H143" s="370"/>
    </row>
    <row r="144" spans="1:8" hidden="1">
      <c r="A144" s="353">
        <f t="shared" ca="1" si="9"/>
        <v>10</v>
      </c>
      <c r="B144" s="353">
        <f t="shared" ca="1" si="9"/>
        <v>3</v>
      </c>
      <c r="C144" s="351">
        <f t="shared" ca="1" si="9"/>
        <v>8</v>
      </c>
      <c r="D144" s="354">
        <f t="shared" ca="1" si="6"/>
        <v>66</v>
      </c>
      <c r="E144" s="445"/>
      <c r="F144" s="157"/>
      <c r="G144" s="333"/>
      <c r="H144" s="370"/>
    </row>
    <row r="145" spans="1:8" hidden="1">
      <c r="A145" s="353">
        <f t="shared" ca="1" si="9"/>
        <v>10</v>
      </c>
      <c r="B145" s="353">
        <f t="shared" ca="1" si="9"/>
        <v>3</v>
      </c>
      <c r="C145" s="351">
        <f t="shared" ca="1" si="9"/>
        <v>8</v>
      </c>
      <c r="D145" s="354">
        <f t="shared" ca="1" si="6"/>
        <v>67</v>
      </c>
      <c r="E145" s="445"/>
      <c r="F145" s="157"/>
      <c r="G145" s="333"/>
      <c r="H145" s="370"/>
    </row>
    <row r="146" spans="1:8" hidden="1">
      <c r="A146" s="351">
        <f t="shared" ca="1" si="9"/>
        <v>10</v>
      </c>
      <c r="B146" s="351">
        <f t="shared" ca="1" si="9"/>
        <v>3</v>
      </c>
      <c r="C146" s="351">
        <f t="shared" ca="1" si="9"/>
        <v>8</v>
      </c>
      <c r="D146" s="352">
        <f t="shared" ca="1" si="6"/>
        <v>68</v>
      </c>
      <c r="E146" s="445"/>
      <c r="F146" s="157"/>
      <c r="G146" s="333"/>
      <c r="H146" s="370"/>
    </row>
    <row r="147" spans="1:8" hidden="1">
      <c r="A147" s="353">
        <f t="shared" ca="1" si="9"/>
        <v>10</v>
      </c>
      <c r="B147" s="353">
        <f t="shared" ca="1" si="9"/>
        <v>3</v>
      </c>
      <c r="C147" s="351">
        <f t="shared" ca="1" si="9"/>
        <v>8</v>
      </c>
      <c r="D147" s="354">
        <f t="shared" ca="1" si="6"/>
        <v>69</v>
      </c>
      <c r="E147" s="445"/>
      <c r="F147" s="347"/>
      <c r="G147" s="348"/>
      <c r="H147" s="371"/>
    </row>
    <row r="148" spans="1:8" hidden="1">
      <c r="A148" s="353">
        <f t="shared" ca="1" si="9"/>
        <v>10</v>
      </c>
      <c r="B148" s="353">
        <f t="shared" ca="1" si="9"/>
        <v>3</v>
      </c>
      <c r="C148" s="351">
        <f t="shared" ca="1" si="9"/>
        <v>8</v>
      </c>
      <c r="D148" s="354">
        <f t="shared" ca="1" si="6"/>
        <v>70</v>
      </c>
      <c r="E148" s="445"/>
      <c r="F148" s="347"/>
      <c r="G148" s="348"/>
      <c r="H148" s="371"/>
    </row>
    <row r="149" spans="1:8" hidden="1">
      <c r="A149" s="353">
        <f t="shared" ca="1" si="9"/>
        <v>10</v>
      </c>
      <c r="B149" s="353">
        <f t="shared" ca="1" si="9"/>
        <v>3</v>
      </c>
      <c r="C149" s="351">
        <f t="shared" ca="1" si="9"/>
        <v>8</v>
      </c>
      <c r="D149" s="354">
        <f t="shared" ca="1" si="6"/>
        <v>71</v>
      </c>
      <c r="E149" s="445"/>
      <c r="F149" s="347"/>
      <c r="G149" s="348"/>
      <c r="H149" s="371"/>
    </row>
    <row r="150" spans="1:8" hidden="1">
      <c r="A150" s="353">
        <f t="shared" ca="1" si="9"/>
        <v>10</v>
      </c>
      <c r="B150" s="353">
        <f t="shared" ca="1" si="9"/>
        <v>3</v>
      </c>
      <c r="C150" s="351">
        <f t="shared" ca="1" si="9"/>
        <v>8</v>
      </c>
      <c r="D150" s="354">
        <f t="shared" ca="1" si="6"/>
        <v>72</v>
      </c>
      <c r="E150" s="445"/>
      <c r="F150" s="347"/>
      <c r="G150" s="348"/>
      <c r="H150" s="371"/>
    </row>
    <row r="151" spans="1:8" hidden="1">
      <c r="A151" s="353">
        <f t="shared" ca="1" si="9"/>
        <v>10</v>
      </c>
      <c r="B151" s="353">
        <f t="shared" ca="1" si="9"/>
        <v>3</v>
      </c>
      <c r="C151" s="351">
        <f t="shared" ca="1" si="9"/>
        <v>8</v>
      </c>
      <c r="D151" s="354">
        <f t="shared" ca="1" si="6"/>
        <v>73</v>
      </c>
      <c r="E151" s="445"/>
      <c r="F151" s="347"/>
      <c r="G151" s="348"/>
      <c r="H151" s="371"/>
    </row>
    <row r="152" spans="1:8" hidden="1">
      <c r="A152" s="353">
        <f t="shared" ca="1" si="9"/>
        <v>10</v>
      </c>
      <c r="B152" s="353">
        <f t="shared" ca="1" si="9"/>
        <v>3</v>
      </c>
      <c r="C152" s="351">
        <f t="shared" ca="1" si="9"/>
        <v>8</v>
      </c>
      <c r="D152" s="354">
        <f t="shared" ca="1" si="6"/>
        <v>74</v>
      </c>
      <c r="E152" s="445"/>
      <c r="F152" s="347"/>
      <c r="G152" s="348"/>
      <c r="H152" s="371"/>
    </row>
    <row r="153" spans="1:8" hidden="1">
      <c r="A153" s="353">
        <f t="shared" ca="1" si="9"/>
        <v>10</v>
      </c>
      <c r="B153" s="353">
        <f t="shared" ca="1" si="9"/>
        <v>3</v>
      </c>
      <c r="C153" s="351">
        <f t="shared" ca="1" si="9"/>
        <v>8</v>
      </c>
      <c r="D153" s="354">
        <f t="shared" ca="1" si="6"/>
        <v>75</v>
      </c>
      <c r="E153" s="445"/>
      <c r="F153" s="347"/>
      <c r="G153" s="348"/>
      <c r="H153" s="371"/>
    </row>
    <row r="154" spans="1:8" s="346" customFormat="1" hidden="1">
      <c r="A154" s="353">
        <f t="shared" ca="1" si="9"/>
        <v>10</v>
      </c>
      <c r="B154" s="353">
        <f t="shared" ca="1" si="9"/>
        <v>3</v>
      </c>
      <c r="C154" s="351">
        <f t="shared" ca="1" si="9"/>
        <v>8</v>
      </c>
      <c r="D154" s="354">
        <f t="shared" ca="1" si="6"/>
        <v>76</v>
      </c>
      <c r="E154" s="446"/>
      <c r="F154" s="347"/>
      <c r="G154" s="348"/>
      <c r="H154" s="371"/>
    </row>
    <row r="155" spans="1:8" s="346" customFormat="1" hidden="1">
      <c r="A155" s="353">
        <f t="shared" ca="1" si="9"/>
        <v>10</v>
      </c>
      <c r="B155" s="353">
        <f t="shared" ca="1" si="9"/>
        <v>3</v>
      </c>
      <c r="C155" s="351">
        <f t="shared" ca="1" si="9"/>
        <v>8</v>
      </c>
      <c r="D155" s="354">
        <f t="shared" ca="1" si="6"/>
        <v>77</v>
      </c>
      <c r="E155" s="446"/>
      <c r="F155" s="347"/>
      <c r="G155" s="348"/>
      <c r="H155" s="371"/>
    </row>
    <row r="156" spans="1:8" s="346" customFormat="1" hidden="1">
      <c r="A156" s="353">
        <f t="shared" ca="1" si="9"/>
        <v>10</v>
      </c>
      <c r="B156" s="353">
        <f t="shared" ca="1" si="9"/>
        <v>3</v>
      </c>
      <c r="C156" s="351">
        <f t="shared" ca="1" si="9"/>
        <v>8</v>
      </c>
      <c r="D156" s="354">
        <f t="shared" ca="1" si="6"/>
        <v>78</v>
      </c>
      <c r="E156" s="446"/>
      <c r="F156" s="347"/>
      <c r="G156" s="348"/>
      <c r="H156" s="371"/>
    </row>
    <row r="157" spans="1:8" hidden="1">
      <c r="A157" s="353">
        <f t="shared" ca="1" si="9"/>
        <v>10</v>
      </c>
      <c r="B157" s="353">
        <f t="shared" ca="1" si="9"/>
        <v>3</v>
      </c>
      <c r="C157" s="351">
        <f t="shared" ca="1" si="9"/>
        <v>8</v>
      </c>
      <c r="D157" s="354">
        <f t="shared" ca="1" si="6"/>
        <v>79</v>
      </c>
      <c r="E157" s="445"/>
      <c r="F157" s="347"/>
      <c r="G157" s="348"/>
      <c r="H157" s="371"/>
    </row>
    <row r="158" spans="1:8" hidden="1">
      <c r="A158" s="353">
        <f t="shared" ca="1" si="9"/>
        <v>10</v>
      </c>
      <c r="B158" s="353">
        <f t="shared" ca="1" si="9"/>
        <v>3</v>
      </c>
      <c r="C158" s="351">
        <f t="shared" ca="1" si="9"/>
        <v>8</v>
      </c>
      <c r="D158" s="354">
        <f t="shared" ca="1" si="6"/>
        <v>80</v>
      </c>
      <c r="E158" s="445"/>
      <c r="F158" s="347"/>
      <c r="G158" s="348"/>
      <c r="H158" s="371"/>
    </row>
    <row r="159" spans="1:8" hidden="1">
      <c r="A159" s="353">
        <f t="shared" ca="1" si="9"/>
        <v>10</v>
      </c>
      <c r="B159" s="353">
        <f t="shared" ca="1" si="9"/>
        <v>3</v>
      </c>
      <c r="C159" s="351">
        <f t="shared" ca="1" si="9"/>
        <v>8</v>
      </c>
      <c r="D159" s="354">
        <f t="shared" ca="1" si="6"/>
        <v>81</v>
      </c>
      <c r="E159" s="445"/>
      <c r="F159" s="347"/>
      <c r="G159" s="348"/>
      <c r="H159" s="371"/>
    </row>
    <row r="160" spans="1:8" hidden="1">
      <c r="A160" s="353">
        <f t="shared" ca="1" si="9"/>
        <v>10</v>
      </c>
      <c r="B160" s="353">
        <f t="shared" ca="1" si="9"/>
        <v>3</v>
      </c>
      <c r="C160" s="351">
        <f t="shared" ca="1" si="9"/>
        <v>8</v>
      </c>
      <c r="D160" s="354">
        <f t="shared" ca="1" si="6"/>
        <v>82</v>
      </c>
      <c r="E160" s="445"/>
      <c r="F160" s="347"/>
      <c r="G160" s="348"/>
      <c r="H160" s="371"/>
    </row>
    <row r="161" spans="1:8" hidden="1">
      <c r="A161" s="353">
        <f t="shared" ca="1" si="9"/>
        <v>10</v>
      </c>
      <c r="B161" s="353">
        <f t="shared" ca="1" si="9"/>
        <v>3</v>
      </c>
      <c r="C161" s="351">
        <f t="shared" ca="1" si="9"/>
        <v>8</v>
      </c>
      <c r="D161" s="354">
        <f t="shared" ca="1" si="6"/>
        <v>83</v>
      </c>
      <c r="E161" s="445"/>
      <c r="F161" s="347"/>
      <c r="G161" s="348"/>
      <c r="H161" s="371"/>
    </row>
    <row r="162" spans="1:8" hidden="1">
      <c r="A162" s="353">
        <f t="shared" ca="1" si="9"/>
        <v>10</v>
      </c>
      <c r="B162" s="353">
        <f t="shared" ca="1" si="9"/>
        <v>3</v>
      </c>
      <c r="C162" s="351">
        <f t="shared" ca="1" si="9"/>
        <v>8</v>
      </c>
      <c r="D162" s="354">
        <f t="shared" ca="1" si="6"/>
        <v>84</v>
      </c>
      <c r="E162" s="445"/>
      <c r="F162" s="347"/>
      <c r="G162" s="348"/>
      <c r="H162" s="371"/>
    </row>
    <row r="163" spans="1:8" hidden="1">
      <c r="A163" s="353">
        <f t="shared" ca="1" si="9"/>
        <v>10</v>
      </c>
      <c r="B163" s="353">
        <f t="shared" ca="1" si="9"/>
        <v>3</v>
      </c>
      <c r="C163" s="351">
        <f t="shared" ca="1" si="9"/>
        <v>8</v>
      </c>
      <c r="D163" s="354">
        <f t="shared" ca="1" si="6"/>
        <v>85</v>
      </c>
      <c r="E163" s="445"/>
      <c r="F163" s="347"/>
      <c r="G163" s="348"/>
      <c r="H163" s="371"/>
    </row>
    <row r="164" spans="1:8" s="346" customFormat="1" hidden="1">
      <c r="A164" s="353">
        <f t="shared" ca="1" si="9"/>
        <v>10</v>
      </c>
      <c r="B164" s="353">
        <f t="shared" ca="1" si="9"/>
        <v>3</v>
      </c>
      <c r="C164" s="351">
        <f t="shared" ca="1" si="9"/>
        <v>8</v>
      </c>
      <c r="D164" s="354">
        <f t="shared" ca="1" si="6"/>
        <v>86</v>
      </c>
      <c r="E164" s="446"/>
      <c r="F164" s="347"/>
      <c r="G164" s="348"/>
      <c r="H164" s="371"/>
    </row>
    <row r="165" spans="1:8" s="346" customFormat="1" hidden="1">
      <c r="A165" s="353">
        <f t="shared" ca="1" si="9"/>
        <v>10</v>
      </c>
      <c r="B165" s="353">
        <f t="shared" ca="1" si="9"/>
        <v>3</v>
      </c>
      <c r="C165" s="351">
        <f t="shared" ca="1" si="9"/>
        <v>8</v>
      </c>
      <c r="D165" s="354">
        <f t="shared" ca="1" si="6"/>
        <v>87</v>
      </c>
      <c r="E165" s="446"/>
      <c r="F165" s="347"/>
      <c r="G165" s="348"/>
      <c r="H165" s="371"/>
    </row>
    <row r="166" spans="1:8" s="346" customFormat="1" hidden="1">
      <c r="A166" s="353">
        <f t="shared" ca="1" si="9"/>
        <v>10</v>
      </c>
      <c r="B166" s="353">
        <f t="shared" ca="1" si="9"/>
        <v>3</v>
      </c>
      <c r="C166" s="351">
        <f t="shared" ca="1" si="9"/>
        <v>8</v>
      </c>
      <c r="D166" s="354">
        <f t="shared" ca="1" si="6"/>
        <v>88</v>
      </c>
      <c r="E166" s="446"/>
      <c r="F166" s="347"/>
      <c r="G166" s="348"/>
      <c r="H166" s="371"/>
    </row>
    <row r="167" spans="1:8" hidden="1">
      <c r="A167" s="353">
        <f t="shared" ca="1" si="9"/>
        <v>10</v>
      </c>
      <c r="B167" s="353">
        <f t="shared" ca="1" si="9"/>
        <v>3</v>
      </c>
      <c r="C167" s="351">
        <f t="shared" ca="1" si="9"/>
        <v>8</v>
      </c>
      <c r="D167" s="354">
        <f t="shared" ca="1" si="6"/>
        <v>89</v>
      </c>
      <c r="E167" s="445"/>
      <c r="F167" s="347"/>
      <c r="G167" s="348"/>
      <c r="H167" s="371"/>
    </row>
    <row r="168" spans="1:8" hidden="1">
      <c r="A168" s="353">
        <f t="shared" ca="1" si="9"/>
        <v>10</v>
      </c>
      <c r="B168" s="353">
        <f t="shared" ca="1" si="9"/>
        <v>3</v>
      </c>
      <c r="C168" s="351">
        <f t="shared" ca="1" si="9"/>
        <v>8</v>
      </c>
      <c r="D168" s="354">
        <f t="shared" ca="1" si="6"/>
        <v>90</v>
      </c>
      <c r="E168" s="445"/>
      <c r="F168" s="347"/>
      <c r="G168" s="348"/>
      <c r="H168" s="371"/>
    </row>
    <row r="169" spans="1:8" hidden="1">
      <c r="A169" s="353">
        <f t="shared" ca="1" si="9"/>
        <v>10</v>
      </c>
      <c r="B169" s="353">
        <f t="shared" ca="1" si="9"/>
        <v>3</v>
      </c>
      <c r="C169" s="351">
        <f t="shared" ca="1" si="9"/>
        <v>8</v>
      </c>
      <c r="D169" s="354">
        <f t="shared" ca="1" si="6"/>
        <v>91</v>
      </c>
      <c r="E169" s="445"/>
      <c r="F169" s="347"/>
      <c r="G169" s="348"/>
      <c r="H169" s="371"/>
    </row>
    <row r="170" spans="1:8" hidden="1">
      <c r="A170" s="353">
        <f t="shared" ca="1" si="9"/>
        <v>10</v>
      </c>
      <c r="B170" s="353">
        <f t="shared" ca="1" si="9"/>
        <v>3</v>
      </c>
      <c r="C170" s="351">
        <f t="shared" ca="1" si="9"/>
        <v>8</v>
      </c>
      <c r="D170" s="354">
        <f t="shared" ca="1" si="6"/>
        <v>92</v>
      </c>
      <c r="E170" s="445"/>
      <c r="F170" s="347"/>
      <c r="G170" s="348"/>
      <c r="H170" s="371"/>
    </row>
    <row r="171" spans="1:8" hidden="1">
      <c r="A171" s="353">
        <f t="shared" ca="1" si="9"/>
        <v>10</v>
      </c>
      <c r="B171" s="353">
        <f t="shared" ca="1" si="9"/>
        <v>3</v>
      </c>
      <c r="C171" s="351">
        <f t="shared" ca="1" si="9"/>
        <v>8</v>
      </c>
      <c r="D171" s="354">
        <f t="shared" ca="1" si="6"/>
        <v>93</v>
      </c>
      <c r="E171" s="445"/>
      <c r="F171" s="347"/>
      <c r="G171" s="348"/>
      <c r="H171" s="371"/>
    </row>
    <row r="172" spans="1:8" hidden="1">
      <c r="A172" s="353">
        <f t="shared" ca="1" si="9"/>
        <v>10</v>
      </c>
      <c r="B172" s="353">
        <f t="shared" ca="1" si="9"/>
        <v>3</v>
      </c>
      <c r="C172" s="351">
        <f t="shared" ca="1" si="9"/>
        <v>8</v>
      </c>
      <c r="D172" s="354">
        <f t="shared" ca="1" si="6"/>
        <v>94</v>
      </c>
      <c r="E172" s="445"/>
      <c r="F172" s="347"/>
      <c r="G172" s="348"/>
      <c r="H172" s="371"/>
    </row>
    <row r="173" spans="1:8" hidden="1">
      <c r="A173" s="353">
        <f t="shared" ca="1" si="9"/>
        <v>10</v>
      </c>
      <c r="B173" s="353">
        <f t="shared" ca="1" si="9"/>
        <v>3</v>
      </c>
      <c r="C173" s="351">
        <f t="shared" ca="1" si="9"/>
        <v>8</v>
      </c>
      <c r="D173" s="354">
        <f t="shared" ca="1" si="6"/>
        <v>95</v>
      </c>
      <c r="E173" s="445"/>
      <c r="F173" s="347"/>
      <c r="G173" s="348"/>
      <c r="H173" s="371"/>
    </row>
    <row r="174" spans="1:8" s="346" customFormat="1" hidden="1">
      <c r="A174" s="353">
        <f t="shared" ca="1" si="9"/>
        <v>10</v>
      </c>
      <c r="B174" s="353">
        <f t="shared" ca="1" si="9"/>
        <v>3</v>
      </c>
      <c r="C174" s="351">
        <f t="shared" ca="1" si="9"/>
        <v>8</v>
      </c>
      <c r="D174" s="354">
        <f t="shared" ca="1" si="6"/>
        <v>96</v>
      </c>
      <c r="E174" s="446"/>
      <c r="F174" s="347"/>
      <c r="G174" s="348"/>
      <c r="H174" s="371"/>
    </row>
    <row r="175" spans="1:8" s="346" customFormat="1" hidden="1">
      <c r="A175" s="353">
        <f t="shared" ca="1" si="9"/>
        <v>10</v>
      </c>
      <c r="B175" s="353">
        <f t="shared" ca="1" si="9"/>
        <v>3</v>
      </c>
      <c r="C175" s="351">
        <f t="shared" ca="1" si="9"/>
        <v>8</v>
      </c>
      <c r="D175" s="354">
        <f t="shared" ca="1" si="6"/>
        <v>97</v>
      </c>
      <c r="E175" s="446"/>
      <c r="F175" s="347"/>
      <c r="G175" s="348"/>
      <c r="H175" s="371"/>
    </row>
    <row r="176" spans="1:8" s="346" customFormat="1" hidden="1">
      <c r="A176" s="353">
        <f t="shared" ref="A176:C191" ca="1" si="10">INDIRECT("Z(-1)",FALSE)</f>
        <v>10</v>
      </c>
      <c r="B176" s="353">
        <f t="shared" ca="1" si="10"/>
        <v>3</v>
      </c>
      <c r="C176" s="351">
        <f t="shared" ca="1" si="10"/>
        <v>8</v>
      </c>
      <c r="D176" s="354">
        <f t="shared" ca="1" si="6"/>
        <v>98</v>
      </c>
      <c r="E176" s="446"/>
      <c r="F176" s="347"/>
      <c r="G176" s="348"/>
      <c r="H176" s="371"/>
    </row>
    <row r="177" spans="1:8" hidden="1">
      <c r="A177" s="353">
        <f t="shared" ca="1" si="10"/>
        <v>10</v>
      </c>
      <c r="B177" s="353">
        <f t="shared" ca="1" si="10"/>
        <v>3</v>
      </c>
      <c r="C177" s="351">
        <f t="shared" ca="1" si="10"/>
        <v>8</v>
      </c>
      <c r="D177" s="354">
        <f t="shared" ca="1" si="6"/>
        <v>99</v>
      </c>
      <c r="E177" s="445"/>
      <c r="F177" s="347"/>
      <c r="G177" s="348"/>
      <c r="H177" s="371"/>
    </row>
    <row r="178" spans="1:8" hidden="1">
      <c r="A178" s="353">
        <f t="shared" ca="1" si="10"/>
        <v>10</v>
      </c>
      <c r="B178" s="353">
        <f t="shared" ca="1" si="10"/>
        <v>3</v>
      </c>
      <c r="C178" s="351">
        <f t="shared" ca="1" si="10"/>
        <v>8</v>
      </c>
      <c r="D178" s="354">
        <f t="shared" ca="1" si="6"/>
        <v>100</v>
      </c>
      <c r="E178" s="445"/>
      <c r="F178" s="347"/>
      <c r="G178" s="348"/>
      <c r="H178" s="371"/>
    </row>
    <row r="179" spans="1:8" hidden="1">
      <c r="A179" s="353">
        <f t="shared" ca="1" si="10"/>
        <v>10</v>
      </c>
      <c r="B179" s="353">
        <f t="shared" ca="1" si="10"/>
        <v>3</v>
      </c>
      <c r="C179" s="351">
        <f t="shared" ca="1" si="10"/>
        <v>8</v>
      </c>
      <c r="D179" s="354">
        <f t="shared" ca="1" si="6"/>
        <v>101</v>
      </c>
      <c r="E179" s="445"/>
      <c r="F179" s="347"/>
      <c r="G179" s="348"/>
      <c r="H179" s="371"/>
    </row>
    <row r="180" spans="1:8" hidden="1">
      <c r="A180" s="353">
        <f t="shared" ca="1" si="10"/>
        <v>10</v>
      </c>
      <c r="B180" s="353">
        <f t="shared" ca="1" si="10"/>
        <v>3</v>
      </c>
      <c r="C180" s="351">
        <f t="shared" ca="1" si="10"/>
        <v>8</v>
      </c>
      <c r="D180" s="354">
        <f t="shared" ca="1" si="6"/>
        <v>102</v>
      </c>
      <c r="E180" s="445"/>
      <c r="F180" s="347"/>
      <c r="G180" s="348"/>
      <c r="H180" s="371"/>
    </row>
    <row r="181" spans="1:8" hidden="1">
      <c r="A181" s="353">
        <f t="shared" ca="1" si="10"/>
        <v>10</v>
      </c>
      <c r="B181" s="353">
        <f t="shared" ca="1" si="10"/>
        <v>3</v>
      </c>
      <c r="C181" s="351">
        <f t="shared" ca="1" si="10"/>
        <v>8</v>
      </c>
      <c r="D181" s="354">
        <f t="shared" ca="1" si="6"/>
        <v>103</v>
      </c>
      <c r="E181" s="445"/>
      <c r="F181" s="347"/>
      <c r="G181" s="348"/>
      <c r="H181" s="371"/>
    </row>
    <row r="182" spans="1:8" hidden="1">
      <c r="A182" s="353">
        <f t="shared" ca="1" si="10"/>
        <v>10</v>
      </c>
      <c r="B182" s="353">
        <f t="shared" ca="1" si="10"/>
        <v>3</v>
      </c>
      <c r="C182" s="351">
        <f t="shared" ca="1" si="10"/>
        <v>8</v>
      </c>
      <c r="D182" s="354">
        <f t="shared" ca="1" si="6"/>
        <v>104</v>
      </c>
      <c r="E182" s="445"/>
      <c r="F182" s="347"/>
      <c r="G182" s="348"/>
      <c r="H182" s="371"/>
    </row>
    <row r="183" spans="1:8" hidden="1">
      <c r="A183" s="353">
        <f t="shared" ca="1" si="10"/>
        <v>10</v>
      </c>
      <c r="B183" s="353">
        <f t="shared" ca="1" si="10"/>
        <v>3</v>
      </c>
      <c r="C183" s="351">
        <f t="shared" ca="1" si="10"/>
        <v>8</v>
      </c>
      <c r="D183" s="354">
        <f t="shared" ca="1" si="6"/>
        <v>105</v>
      </c>
      <c r="E183" s="445"/>
      <c r="F183" s="347"/>
      <c r="G183" s="348"/>
      <c r="H183" s="371"/>
    </row>
    <row r="184" spans="1:8" s="346" customFormat="1" hidden="1">
      <c r="A184" s="353">
        <f t="shared" ca="1" si="10"/>
        <v>10</v>
      </c>
      <c r="B184" s="353">
        <f t="shared" ca="1" si="10"/>
        <v>3</v>
      </c>
      <c r="C184" s="351">
        <f t="shared" ca="1" si="10"/>
        <v>8</v>
      </c>
      <c r="D184" s="354">
        <f t="shared" ca="1" si="6"/>
        <v>106</v>
      </c>
      <c r="E184" s="446"/>
      <c r="F184" s="347"/>
      <c r="G184" s="348"/>
      <c r="H184" s="371"/>
    </row>
    <row r="185" spans="1:8" s="346" customFormat="1" hidden="1">
      <c r="A185" s="353">
        <f t="shared" ca="1" si="10"/>
        <v>10</v>
      </c>
      <c r="B185" s="353">
        <f t="shared" ca="1" si="10"/>
        <v>3</v>
      </c>
      <c r="C185" s="351">
        <f t="shared" ca="1" si="10"/>
        <v>8</v>
      </c>
      <c r="D185" s="354">
        <f t="shared" ca="1" si="6"/>
        <v>107</v>
      </c>
      <c r="E185" s="446"/>
      <c r="F185" s="347"/>
      <c r="G185" s="348"/>
      <c r="H185" s="371"/>
    </row>
    <row r="186" spans="1:8" s="346" customFormat="1" hidden="1">
      <c r="A186" s="353">
        <f t="shared" ca="1" si="10"/>
        <v>10</v>
      </c>
      <c r="B186" s="353">
        <f t="shared" ca="1" si="10"/>
        <v>3</v>
      </c>
      <c r="C186" s="351">
        <f t="shared" ca="1" si="10"/>
        <v>8</v>
      </c>
      <c r="D186" s="354">
        <f t="shared" ca="1" si="6"/>
        <v>108</v>
      </c>
      <c r="E186" s="446"/>
      <c r="F186" s="347"/>
      <c r="G186" s="348"/>
      <c r="H186" s="371"/>
    </row>
    <row r="187" spans="1:8" hidden="1">
      <c r="A187" s="353">
        <f t="shared" ca="1" si="10"/>
        <v>10</v>
      </c>
      <c r="B187" s="353">
        <f t="shared" ca="1" si="10"/>
        <v>3</v>
      </c>
      <c r="C187" s="351">
        <f t="shared" ca="1" si="10"/>
        <v>8</v>
      </c>
      <c r="D187" s="354">
        <f t="shared" ca="1" si="6"/>
        <v>109</v>
      </c>
      <c r="E187" s="445"/>
      <c r="F187" s="347"/>
      <c r="G187" s="348"/>
      <c r="H187" s="371"/>
    </row>
    <row r="188" spans="1:8" s="346" customFormat="1" hidden="1">
      <c r="A188" s="353">
        <f t="shared" ca="1" si="10"/>
        <v>10</v>
      </c>
      <c r="B188" s="353">
        <f t="shared" ca="1" si="10"/>
        <v>3</v>
      </c>
      <c r="C188" s="351">
        <f t="shared" ca="1" si="10"/>
        <v>8</v>
      </c>
      <c r="D188" s="354">
        <f t="shared" ca="1" si="6"/>
        <v>110</v>
      </c>
      <c r="E188" s="446"/>
      <c r="F188" s="347"/>
      <c r="G188" s="348"/>
      <c r="H188" s="371"/>
    </row>
    <row r="189" spans="1:8" s="346" customFormat="1" hidden="1">
      <c r="A189" s="353">
        <f t="shared" ca="1" si="10"/>
        <v>10</v>
      </c>
      <c r="B189" s="353">
        <f t="shared" ca="1" si="10"/>
        <v>3</v>
      </c>
      <c r="C189" s="351">
        <f t="shared" ca="1" si="10"/>
        <v>8</v>
      </c>
      <c r="D189" s="354">
        <f t="shared" ca="1" si="6"/>
        <v>111</v>
      </c>
      <c r="E189" s="446"/>
      <c r="F189" s="347"/>
      <c r="G189" s="348"/>
      <c r="H189" s="371"/>
    </row>
    <row r="190" spans="1:8" s="346" customFormat="1" hidden="1">
      <c r="A190" s="353">
        <f t="shared" ca="1" si="10"/>
        <v>10</v>
      </c>
      <c r="B190" s="353">
        <f t="shared" ca="1" si="10"/>
        <v>3</v>
      </c>
      <c r="C190" s="351">
        <f t="shared" ca="1" si="10"/>
        <v>8</v>
      </c>
      <c r="D190" s="354">
        <f t="shared" ca="1" si="6"/>
        <v>112</v>
      </c>
      <c r="E190" s="446"/>
      <c r="F190" s="347"/>
      <c r="G190" s="348"/>
      <c r="H190" s="371"/>
    </row>
    <row r="191" spans="1:8" hidden="1">
      <c r="A191" s="353">
        <f t="shared" ca="1" si="10"/>
        <v>10</v>
      </c>
      <c r="B191" s="353">
        <f t="shared" ca="1" si="10"/>
        <v>3</v>
      </c>
      <c r="C191" s="351">
        <f t="shared" ca="1" si="10"/>
        <v>8</v>
      </c>
      <c r="D191" s="354">
        <f t="shared" ca="1" si="6"/>
        <v>113</v>
      </c>
      <c r="E191" s="445"/>
      <c r="F191" s="157"/>
      <c r="G191" s="333"/>
      <c r="H191" s="370"/>
    </row>
    <row r="192" spans="1:8" hidden="1">
      <c r="A192" s="353">
        <f t="shared" ref="A192:C225" ca="1" si="11">INDIRECT("Z(-1)",FALSE)</f>
        <v>10</v>
      </c>
      <c r="B192" s="353">
        <f t="shared" ca="1" si="11"/>
        <v>3</v>
      </c>
      <c r="C192" s="351">
        <f t="shared" ca="1" si="11"/>
        <v>8</v>
      </c>
      <c r="D192" s="354">
        <f t="shared" ca="1" si="6"/>
        <v>114</v>
      </c>
      <c r="E192" s="445"/>
      <c r="F192" s="157"/>
      <c r="G192" s="333"/>
      <c r="H192" s="370"/>
    </row>
    <row r="193" spans="1:8" hidden="1">
      <c r="A193" s="353">
        <f t="shared" ca="1" si="11"/>
        <v>10</v>
      </c>
      <c r="B193" s="353">
        <f t="shared" ca="1" si="11"/>
        <v>3</v>
      </c>
      <c r="C193" s="351">
        <f t="shared" ca="1" si="11"/>
        <v>8</v>
      </c>
      <c r="D193" s="354">
        <f t="shared" ca="1" si="6"/>
        <v>115</v>
      </c>
      <c r="E193" s="445"/>
      <c r="F193" s="157"/>
      <c r="G193" s="333"/>
      <c r="H193" s="370"/>
    </row>
    <row r="194" spans="1:8" hidden="1">
      <c r="A194" s="353">
        <f t="shared" ca="1" si="11"/>
        <v>10</v>
      </c>
      <c r="B194" s="353">
        <f t="shared" ca="1" si="11"/>
        <v>3</v>
      </c>
      <c r="C194" s="351">
        <f t="shared" ca="1" si="11"/>
        <v>8</v>
      </c>
      <c r="D194" s="354">
        <f t="shared" ca="1" si="6"/>
        <v>116</v>
      </c>
      <c r="E194" s="445"/>
      <c r="F194" s="157"/>
      <c r="G194" s="333"/>
      <c r="H194" s="370"/>
    </row>
    <row r="195" spans="1:8" hidden="1">
      <c r="A195" s="353">
        <f t="shared" ca="1" si="11"/>
        <v>10</v>
      </c>
      <c r="B195" s="353">
        <f t="shared" ca="1" si="11"/>
        <v>3</v>
      </c>
      <c r="C195" s="351">
        <f t="shared" ca="1" si="11"/>
        <v>8</v>
      </c>
      <c r="D195" s="354">
        <f t="shared" ca="1" si="6"/>
        <v>117</v>
      </c>
      <c r="E195" s="445"/>
      <c r="F195" s="157"/>
      <c r="G195" s="333"/>
      <c r="H195" s="370"/>
    </row>
    <row r="196" spans="1:8" hidden="1">
      <c r="A196" s="351">
        <f t="shared" ca="1" si="11"/>
        <v>10</v>
      </c>
      <c r="B196" s="351">
        <f t="shared" ca="1" si="11"/>
        <v>3</v>
      </c>
      <c r="C196" s="351">
        <f t="shared" ca="1" si="11"/>
        <v>8</v>
      </c>
      <c r="D196" s="352">
        <f t="shared" ca="1" si="6"/>
        <v>118</v>
      </c>
      <c r="E196" s="445"/>
      <c r="F196" s="157"/>
      <c r="G196" s="333"/>
      <c r="H196" s="370"/>
    </row>
    <row r="197" spans="1:8" hidden="1">
      <c r="A197" s="353">
        <f t="shared" ca="1" si="11"/>
        <v>10</v>
      </c>
      <c r="B197" s="353">
        <f t="shared" ca="1" si="11"/>
        <v>3</v>
      </c>
      <c r="C197" s="351">
        <f t="shared" ca="1" si="11"/>
        <v>8</v>
      </c>
      <c r="D197" s="354">
        <f t="shared" ca="1" si="6"/>
        <v>119</v>
      </c>
      <c r="E197" s="445"/>
      <c r="F197" s="347"/>
      <c r="G197" s="348"/>
      <c r="H197" s="371"/>
    </row>
    <row r="198" spans="1:8" hidden="1">
      <c r="A198" s="353">
        <f t="shared" ca="1" si="11"/>
        <v>10</v>
      </c>
      <c r="B198" s="353">
        <f t="shared" ca="1" si="11"/>
        <v>3</v>
      </c>
      <c r="C198" s="351">
        <f t="shared" ca="1" si="11"/>
        <v>8</v>
      </c>
      <c r="D198" s="354">
        <f t="shared" ca="1" si="6"/>
        <v>120</v>
      </c>
      <c r="E198" s="445"/>
      <c r="F198" s="347"/>
      <c r="G198" s="348"/>
      <c r="H198" s="371"/>
    </row>
    <row r="199" spans="1:8" hidden="1">
      <c r="A199" s="353">
        <f t="shared" ca="1" si="11"/>
        <v>10</v>
      </c>
      <c r="B199" s="353">
        <f t="shared" ca="1" si="11"/>
        <v>3</v>
      </c>
      <c r="C199" s="351">
        <f t="shared" ca="1" si="11"/>
        <v>8</v>
      </c>
      <c r="D199" s="354">
        <f t="shared" ca="1" si="6"/>
        <v>121</v>
      </c>
      <c r="E199" s="445"/>
      <c r="F199" s="347"/>
      <c r="G199" s="348"/>
      <c r="H199" s="371"/>
    </row>
    <row r="200" spans="1:8" hidden="1">
      <c r="A200" s="353">
        <f t="shared" ca="1" si="11"/>
        <v>10</v>
      </c>
      <c r="B200" s="353">
        <f t="shared" ca="1" si="11"/>
        <v>3</v>
      </c>
      <c r="C200" s="351">
        <f t="shared" ca="1" si="11"/>
        <v>8</v>
      </c>
      <c r="D200" s="354">
        <f t="shared" ca="1" si="6"/>
        <v>122</v>
      </c>
      <c r="E200" s="445"/>
      <c r="F200" s="347"/>
      <c r="G200" s="348"/>
      <c r="H200" s="371"/>
    </row>
    <row r="201" spans="1:8" hidden="1">
      <c r="A201" s="353">
        <f t="shared" ca="1" si="11"/>
        <v>10</v>
      </c>
      <c r="B201" s="353">
        <f t="shared" ca="1" si="11"/>
        <v>3</v>
      </c>
      <c r="C201" s="351">
        <f t="shared" ca="1" si="11"/>
        <v>8</v>
      </c>
      <c r="D201" s="354">
        <f t="shared" ca="1" si="6"/>
        <v>123</v>
      </c>
      <c r="E201" s="445"/>
      <c r="F201" s="347"/>
      <c r="G201" s="348"/>
      <c r="H201" s="371"/>
    </row>
    <row r="202" spans="1:8" hidden="1">
      <c r="A202" s="353">
        <f t="shared" ca="1" si="11"/>
        <v>10</v>
      </c>
      <c r="B202" s="353">
        <f t="shared" ca="1" si="11"/>
        <v>3</v>
      </c>
      <c r="C202" s="351">
        <f t="shared" ca="1" si="11"/>
        <v>8</v>
      </c>
      <c r="D202" s="354">
        <f t="shared" ca="1" si="6"/>
        <v>124</v>
      </c>
      <c r="E202" s="445"/>
      <c r="F202" s="347"/>
      <c r="G202" s="348"/>
      <c r="H202" s="371"/>
    </row>
    <row r="203" spans="1:8" hidden="1">
      <c r="A203" s="353">
        <f t="shared" ca="1" si="11"/>
        <v>10</v>
      </c>
      <c r="B203" s="353">
        <f t="shared" ca="1" si="11"/>
        <v>3</v>
      </c>
      <c r="C203" s="351">
        <f t="shared" ca="1" si="11"/>
        <v>8</v>
      </c>
      <c r="D203" s="354">
        <f t="shared" ca="1" si="6"/>
        <v>125</v>
      </c>
      <c r="E203" s="445"/>
      <c r="F203" s="347"/>
      <c r="G203" s="348"/>
      <c r="H203" s="371"/>
    </row>
    <row r="204" spans="1:8" s="346" customFormat="1" hidden="1">
      <c r="A204" s="353">
        <f t="shared" ca="1" si="11"/>
        <v>10</v>
      </c>
      <c r="B204" s="353">
        <f t="shared" ca="1" si="11"/>
        <v>3</v>
      </c>
      <c r="C204" s="351">
        <f t="shared" ca="1" si="11"/>
        <v>8</v>
      </c>
      <c r="D204" s="354">
        <f t="shared" ca="1" si="6"/>
        <v>126</v>
      </c>
      <c r="E204" s="446"/>
      <c r="F204" s="347"/>
      <c r="G204" s="348"/>
      <c r="H204" s="371"/>
    </row>
    <row r="205" spans="1:8" s="346" customFormat="1" hidden="1">
      <c r="A205" s="353">
        <f t="shared" ca="1" si="11"/>
        <v>10</v>
      </c>
      <c r="B205" s="353">
        <f t="shared" ca="1" si="11"/>
        <v>3</v>
      </c>
      <c r="C205" s="351">
        <f t="shared" ca="1" si="11"/>
        <v>8</v>
      </c>
      <c r="D205" s="354">
        <f t="shared" ca="1" si="6"/>
        <v>127</v>
      </c>
      <c r="E205" s="446"/>
      <c r="F205" s="347"/>
      <c r="G205" s="348"/>
      <c r="H205" s="371"/>
    </row>
    <row r="206" spans="1:8" s="346" customFormat="1" hidden="1">
      <c r="A206" s="353">
        <f t="shared" ca="1" si="11"/>
        <v>10</v>
      </c>
      <c r="B206" s="353">
        <f t="shared" ca="1" si="11"/>
        <v>3</v>
      </c>
      <c r="C206" s="351">
        <f t="shared" ca="1" si="11"/>
        <v>8</v>
      </c>
      <c r="D206" s="354">
        <f t="shared" ca="1" si="6"/>
        <v>128</v>
      </c>
      <c r="E206" s="446"/>
      <c r="F206" s="347"/>
      <c r="G206" s="348"/>
      <c r="H206" s="371"/>
    </row>
    <row r="207" spans="1:8" hidden="1">
      <c r="A207" s="353">
        <f t="shared" ca="1" si="11"/>
        <v>10</v>
      </c>
      <c r="B207" s="353">
        <f t="shared" ca="1" si="11"/>
        <v>3</v>
      </c>
      <c r="C207" s="351">
        <f t="shared" ca="1" si="11"/>
        <v>8</v>
      </c>
      <c r="D207" s="354">
        <f t="shared" ca="1" si="6"/>
        <v>129</v>
      </c>
      <c r="E207" s="445"/>
      <c r="F207" s="347"/>
      <c r="G207" s="348"/>
      <c r="H207" s="371"/>
    </row>
    <row r="208" spans="1:8" hidden="1">
      <c r="A208" s="353">
        <f t="shared" ca="1" si="11"/>
        <v>10</v>
      </c>
      <c r="B208" s="353">
        <f t="shared" ca="1" si="11"/>
        <v>3</v>
      </c>
      <c r="C208" s="351">
        <f t="shared" ca="1" si="11"/>
        <v>8</v>
      </c>
      <c r="D208" s="354">
        <f t="shared" ca="1" si="6"/>
        <v>130</v>
      </c>
      <c r="E208" s="445"/>
      <c r="F208" s="347"/>
      <c r="G208" s="348"/>
      <c r="H208" s="371"/>
    </row>
    <row r="209" spans="1:8" hidden="1">
      <c r="A209" s="353">
        <f t="shared" ca="1" si="11"/>
        <v>10</v>
      </c>
      <c r="B209" s="353">
        <f t="shared" ca="1" si="11"/>
        <v>3</v>
      </c>
      <c r="C209" s="351">
        <f t="shared" ca="1" si="11"/>
        <v>8</v>
      </c>
      <c r="D209" s="354">
        <f t="shared" ca="1" si="6"/>
        <v>131</v>
      </c>
      <c r="E209" s="445"/>
      <c r="F209" s="347"/>
      <c r="G209" s="348"/>
      <c r="H209" s="371"/>
    </row>
    <row r="210" spans="1:8" hidden="1">
      <c r="A210" s="353">
        <f t="shared" ca="1" si="11"/>
        <v>10</v>
      </c>
      <c r="B210" s="353">
        <f t="shared" ca="1" si="11"/>
        <v>3</v>
      </c>
      <c r="C210" s="351">
        <f t="shared" ca="1" si="11"/>
        <v>8</v>
      </c>
      <c r="D210" s="354">
        <f t="shared" ca="1" si="6"/>
        <v>132</v>
      </c>
      <c r="E210" s="445"/>
      <c r="F210" s="347"/>
      <c r="G210" s="348"/>
      <c r="H210" s="371"/>
    </row>
    <row r="211" spans="1:8" hidden="1">
      <c r="A211" s="353">
        <f t="shared" ca="1" si="11"/>
        <v>10</v>
      </c>
      <c r="B211" s="353">
        <f t="shared" ca="1" si="11"/>
        <v>3</v>
      </c>
      <c r="C211" s="351">
        <f t="shared" ca="1" si="11"/>
        <v>8</v>
      </c>
      <c r="D211" s="354">
        <f t="shared" ca="1" si="6"/>
        <v>133</v>
      </c>
      <c r="E211" s="445"/>
      <c r="F211" s="347"/>
      <c r="G211" s="348"/>
      <c r="H211" s="371"/>
    </row>
    <row r="212" spans="1:8" hidden="1">
      <c r="A212" s="353">
        <f t="shared" ca="1" si="11"/>
        <v>10</v>
      </c>
      <c r="B212" s="353">
        <f t="shared" ca="1" si="11"/>
        <v>3</v>
      </c>
      <c r="C212" s="351">
        <f t="shared" ca="1" si="11"/>
        <v>8</v>
      </c>
      <c r="D212" s="354">
        <f t="shared" ca="1" si="6"/>
        <v>134</v>
      </c>
      <c r="E212" s="445"/>
      <c r="F212" s="347"/>
      <c r="G212" s="348"/>
      <c r="H212" s="371"/>
    </row>
    <row r="213" spans="1:8" hidden="1">
      <c r="A213" s="353">
        <f t="shared" ca="1" si="11"/>
        <v>10</v>
      </c>
      <c r="B213" s="353">
        <f t="shared" ca="1" si="11"/>
        <v>3</v>
      </c>
      <c r="C213" s="351">
        <f t="shared" ca="1" si="11"/>
        <v>8</v>
      </c>
      <c r="D213" s="354">
        <f t="shared" ca="1" si="6"/>
        <v>135</v>
      </c>
      <c r="E213" s="445"/>
      <c r="F213" s="347"/>
      <c r="G213" s="348"/>
      <c r="H213" s="371"/>
    </row>
    <row r="214" spans="1:8" s="346" customFormat="1" hidden="1">
      <c r="A214" s="353">
        <f t="shared" ca="1" si="11"/>
        <v>10</v>
      </c>
      <c r="B214" s="353">
        <f t="shared" ca="1" si="11"/>
        <v>3</v>
      </c>
      <c r="C214" s="351">
        <f t="shared" ca="1" si="11"/>
        <v>8</v>
      </c>
      <c r="D214" s="354">
        <f t="shared" ca="1" si="6"/>
        <v>136</v>
      </c>
      <c r="E214" s="446"/>
      <c r="F214" s="347"/>
      <c r="G214" s="348"/>
      <c r="H214" s="371"/>
    </row>
    <row r="215" spans="1:8" s="346" customFormat="1" hidden="1">
      <c r="A215" s="353">
        <f t="shared" ca="1" si="11"/>
        <v>10</v>
      </c>
      <c r="B215" s="353">
        <f t="shared" ca="1" si="11"/>
        <v>3</v>
      </c>
      <c r="C215" s="351">
        <f t="shared" ca="1" si="11"/>
        <v>8</v>
      </c>
      <c r="D215" s="354">
        <f t="shared" ca="1" si="6"/>
        <v>137</v>
      </c>
      <c r="E215" s="446"/>
      <c r="F215" s="347"/>
      <c r="G215" s="348"/>
      <c r="H215" s="371"/>
    </row>
    <row r="216" spans="1:8" s="346" customFormat="1" hidden="1">
      <c r="A216" s="353">
        <f t="shared" ca="1" si="11"/>
        <v>10</v>
      </c>
      <c r="B216" s="353">
        <f t="shared" ca="1" si="11"/>
        <v>3</v>
      </c>
      <c r="C216" s="351">
        <f t="shared" ca="1" si="11"/>
        <v>8</v>
      </c>
      <c r="D216" s="354">
        <f t="shared" ca="1" si="6"/>
        <v>138</v>
      </c>
      <c r="E216" s="446"/>
      <c r="F216" s="347"/>
      <c r="G216" s="348"/>
      <c r="H216" s="371"/>
    </row>
    <row r="217" spans="1:8" hidden="1">
      <c r="A217" s="353">
        <f t="shared" ca="1" si="11"/>
        <v>10</v>
      </c>
      <c r="B217" s="353">
        <f t="shared" ca="1" si="11"/>
        <v>3</v>
      </c>
      <c r="C217" s="351">
        <f t="shared" ca="1" si="11"/>
        <v>8</v>
      </c>
      <c r="D217" s="354">
        <f t="shared" ca="1" si="6"/>
        <v>139</v>
      </c>
      <c r="E217" s="445"/>
      <c r="F217" s="347"/>
      <c r="G217" s="348"/>
      <c r="H217" s="371"/>
    </row>
    <row r="218" spans="1:8" hidden="1">
      <c r="A218" s="353">
        <f t="shared" ca="1" si="11"/>
        <v>10</v>
      </c>
      <c r="B218" s="353">
        <f t="shared" ca="1" si="11"/>
        <v>3</v>
      </c>
      <c r="C218" s="351">
        <f t="shared" ca="1" si="11"/>
        <v>8</v>
      </c>
      <c r="D218" s="354">
        <f t="shared" ca="1" si="6"/>
        <v>140</v>
      </c>
      <c r="E218" s="445"/>
      <c r="F218" s="347"/>
      <c r="G218" s="348"/>
      <c r="H218" s="371"/>
    </row>
    <row r="219" spans="1:8" hidden="1">
      <c r="A219" s="353">
        <f t="shared" ca="1" si="11"/>
        <v>10</v>
      </c>
      <c r="B219" s="353">
        <f t="shared" ca="1" si="11"/>
        <v>3</v>
      </c>
      <c r="C219" s="351">
        <f t="shared" ca="1" si="11"/>
        <v>8</v>
      </c>
      <c r="D219" s="354">
        <f t="shared" ca="1" si="6"/>
        <v>141</v>
      </c>
      <c r="E219" s="445"/>
      <c r="F219" s="347"/>
      <c r="G219" s="348"/>
      <c r="H219" s="371"/>
    </row>
    <row r="220" spans="1:8" hidden="1">
      <c r="A220" s="353">
        <f t="shared" ca="1" si="11"/>
        <v>10</v>
      </c>
      <c r="B220" s="353">
        <f t="shared" ca="1" si="11"/>
        <v>3</v>
      </c>
      <c r="C220" s="351">
        <f t="shared" ca="1" si="11"/>
        <v>8</v>
      </c>
      <c r="D220" s="354">
        <f t="shared" ca="1" si="6"/>
        <v>142</v>
      </c>
      <c r="E220" s="445"/>
      <c r="F220" s="347"/>
      <c r="G220" s="348"/>
      <c r="H220" s="371"/>
    </row>
    <row r="221" spans="1:8" hidden="1">
      <c r="A221" s="353">
        <f t="shared" ca="1" si="11"/>
        <v>10</v>
      </c>
      <c r="B221" s="353">
        <f t="shared" ca="1" si="11"/>
        <v>3</v>
      </c>
      <c r="C221" s="351">
        <f t="shared" ca="1" si="11"/>
        <v>8</v>
      </c>
      <c r="D221" s="354">
        <f t="shared" ca="1" si="6"/>
        <v>143</v>
      </c>
      <c r="E221" s="445"/>
      <c r="F221" s="347"/>
      <c r="G221" s="348"/>
      <c r="H221" s="371"/>
    </row>
    <row r="222" spans="1:8" hidden="1">
      <c r="A222" s="353">
        <f t="shared" ca="1" si="11"/>
        <v>10</v>
      </c>
      <c r="B222" s="353">
        <f t="shared" ca="1" si="11"/>
        <v>3</v>
      </c>
      <c r="C222" s="351">
        <f t="shared" ca="1" si="11"/>
        <v>8</v>
      </c>
      <c r="D222" s="354">
        <f t="shared" ca="1" si="6"/>
        <v>144</v>
      </c>
      <c r="E222" s="445"/>
      <c r="F222" s="347"/>
      <c r="G222" s="348"/>
      <c r="H222" s="371"/>
    </row>
    <row r="223" spans="1:8" hidden="1">
      <c r="A223" s="353">
        <f t="shared" ca="1" si="11"/>
        <v>10</v>
      </c>
      <c r="B223" s="353">
        <f t="shared" ca="1" si="11"/>
        <v>3</v>
      </c>
      <c r="C223" s="351">
        <f t="shared" ca="1" si="11"/>
        <v>8</v>
      </c>
      <c r="D223" s="354">
        <f t="shared" ca="1" si="6"/>
        <v>145</v>
      </c>
      <c r="E223" s="445"/>
      <c r="F223" s="347"/>
      <c r="G223" s="348"/>
      <c r="H223" s="371"/>
    </row>
    <row r="224" spans="1:8" s="346" customFormat="1" hidden="1">
      <c r="A224" s="353">
        <f t="shared" ca="1" si="11"/>
        <v>10</v>
      </c>
      <c r="B224" s="353">
        <f t="shared" ca="1" si="11"/>
        <v>3</v>
      </c>
      <c r="C224" s="351">
        <f t="shared" ca="1" si="11"/>
        <v>8</v>
      </c>
      <c r="D224" s="354">
        <f t="shared" ca="1" si="6"/>
        <v>146</v>
      </c>
      <c r="E224" s="446"/>
      <c r="F224" s="347"/>
      <c r="G224" s="348"/>
      <c r="H224" s="371"/>
    </row>
    <row r="225" spans="1:8" s="346" customFormat="1" hidden="1">
      <c r="A225" s="353">
        <f t="shared" ca="1" si="11"/>
        <v>10</v>
      </c>
      <c r="B225" s="353">
        <f t="shared" ca="1" si="11"/>
        <v>3</v>
      </c>
      <c r="C225" s="351">
        <f t="shared" ca="1" si="11"/>
        <v>8</v>
      </c>
      <c r="D225" s="354">
        <f t="shared" ca="1" si="6"/>
        <v>147</v>
      </c>
      <c r="E225" s="446"/>
      <c r="F225" s="347"/>
      <c r="G225" s="348"/>
      <c r="H225" s="371"/>
    </row>
    <row r="226" spans="1:8" s="346" customFormat="1" hidden="1">
      <c r="A226" s="353">
        <f t="shared" ref="A226:C241" ca="1" si="12">INDIRECT("Z(-1)",FALSE)</f>
        <v>10</v>
      </c>
      <c r="B226" s="353">
        <f t="shared" ca="1" si="12"/>
        <v>3</v>
      </c>
      <c r="C226" s="351">
        <f t="shared" ca="1" si="12"/>
        <v>8</v>
      </c>
      <c r="D226" s="354">
        <f t="shared" ca="1" si="6"/>
        <v>148</v>
      </c>
      <c r="E226" s="446"/>
      <c r="F226" s="347"/>
      <c r="G226" s="348"/>
      <c r="H226" s="371"/>
    </row>
    <row r="227" spans="1:8" hidden="1">
      <c r="A227" s="353">
        <f t="shared" ca="1" si="12"/>
        <v>10</v>
      </c>
      <c r="B227" s="353">
        <f t="shared" ca="1" si="12"/>
        <v>3</v>
      </c>
      <c r="C227" s="351">
        <f t="shared" ca="1" si="12"/>
        <v>8</v>
      </c>
      <c r="D227" s="354">
        <f t="shared" ca="1" si="6"/>
        <v>149</v>
      </c>
      <c r="E227" s="445"/>
      <c r="F227" s="347"/>
      <c r="G227" s="348"/>
      <c r="H227" s="371"/>
    </row>
    <row r="228" spans="1:8" hidden="1">
      <c r="A228" s="353">
        <f t="shared" ca="1" si="12"/>
        <v>10</v>
      </c>
      <c r="B228" s="353">
        <f t="shared" ca="1" si="12"/>
        <v>3</v>
      </c>
      <c r="C228" s="351">
        <f t="shared" ca="1" si="12"/>
        <v>8</v>
      </c>
      <c r="D228" s="354">
        <f t="shared" ca="1" si="6"/>
        <v>150</v>
      </c>
      <c r="E228" s="445"/>
      <c r="F228" s="347"/>
      <c r="G228" s="348"/>
      <c r="H228" s="371"/>
    </row>
    <row r="229" spans="1:8" hidden="1">
      <c r="A229" s="353">
        <f t="shared" ca="1" si="12"/>
        <v>10</v>
      </c>
      <c r="B229" s="353">
        <f t="shared" ca="1" si="12"/>
        <v>3</v>
      </c>
      <c r="C229" s="351">
        <f t="shared" ca="1" si="12"/>
        <v>8</v>
      </c>
      <c r="D229" s="354">
        <f t="shared" ca="1" si="6"/>
        <v>151</v>
      </c>
      <c r="E229" s="445"/>
      <c r="F229" s="347"/>
      <c r="G229" s="348"/>
      <c r="H229" s="371"/>
    </row>
    <row r="230" spans="1:8" hidden="1">
      <c r="A230" s="353">
        <f t="shared" ca="1" si="12"/>
        <v>10</v>
      </c>
      <c r="B230" s="353">
        <f t="shared" ca="1" si="12"/>
        <v>3</v>
      </c>
      <c r="C230" s="351">
        <f t="shared" ca="1" si="12"/>
        <v>8</v>
      </c>
      <c r="D230" s="354">
        <f t="shared" ca="1" si="6"/>
        <v>152</v>
      </c>
      <c r="E230" s="445"/>
      <c r="F230" s="347"/>
      <c r="G230" s="348"/>
      <c r="H230" s="371"/>
    </row>
    <row r="231" spans="1:8" hidden="1">
      <c r="A231" s="353">
        <f t="shared" ca="1" si="12"/>
        <v>10</v>
      </c>
      <c r="B231" s="353">
        <f t="shared" ca="1" si="12"/>
        <v>3</v>
      </c>
      <c r="C231" s="351">
        <f t="shared" ca="1" si="12"/>
        <v>8</v>
      </c>
      <c r="D231" s="354">
        <f t="shared" ca="1" si="6"/>
        <v>153</v>
      </c>
      <c r="E231" s="445"/>
      <c r="F231" s="347"/>
      <c r="G231" s="348"/>
      <c r="H231" s="371"/>
    </row>
    <row r="232" spans="1:8" hidden="1">
      <c r="A232" s="353">
        <f t="shared" ca="1" si="12"/>
        <v>10</v>
      </c>
      <c r="B232" s="353">
        <f t="shared" ca="1" si="12"/>
        <v>3</v>
      </c>
      <c r="C232" s="351">
        <f t="shared" ca="1" si="12"/>
        <v>8</v>
      </c>
      <c r="D232" s="354">
        <f t="shared" ca="1" si="6"/>
        <v>154</v>
      </c>
      <c r="E232" s="445"/>
      <c r="F232" s="347"/>
      <c r="G232" s="348"/>
      <c r="H232" s="371"/>
    </row>
    <row r="233" spans="1:8" hidden="1">
      <c r="A233" s="353">
        <f t="shared" ca="1" si="12"/>
        <v>10</v>
      </c>
      <c r="B233" s="353">
        <f t="shared" ca="1" si="12"/>
        <v>3</v>
      </c>
      <c r="C233" s="351">
        <f t="shared" ca="1" si="12"/>
        <v>8</v>
      </c>
      <c r="D233" s="354">
        <f t="shared" ca="1" si="6"/>
        <v>155</v>
      </c>
      <c r="E233" s="445"/>
      <c r="F233" s="347"/>
      <c r="G233" s="348"/>
      <c r="H233" s="371"/>
    </row>
    <row r="234" spans="1:8" s="346" customFormat="1" hidden="1">
      <c r="A234" s="353">
        <f t="shared" ca="1" si="12"/>
        <v>10</v>
      </c>
      <c r="B234" s="353">
        <f t="shared" ca="1" si="12"/>
        <v>3</v>
      </c>
      <c r="C234" s="351">
        <f t="shared" ca="1" si="12"/>
        <v>8</v>
      </c>
      <c r="D234" s="354">
        <f t="shared" ca="1" si="6"/>
        <v>156</v>
      </c>
      <c r="E234" s="446"/>
      <c r="F234" s="347"/>
      <c r="G234" s="348"/>
      <c r="H234" s="371"/>
    </row>
    <row r="235" spans="1:8" s="346" customFormat="1" hidden="1">
      <c r="A235" s="353">
        <f t="shared" ca="1" si="12"/>
        <v>10</v>
      </c>
      <c r="B235" s="353">
        <f t="shared" ca="1" si="12"/>
        <v>3</v>
      </c>
      <c r="C235" s="351">
        <f t="shared" ca="1" si="12"/>
        <v>8</v>
      </c>
      <c r="D235" s="354">
        <f t="shared" ca="1" si="6"/>
        <v>157</v>
      </c>
      <c r="E235" s="446"/>
      <c r="F235" s="347"/>
      <c r="G235" s="348"/>
      <c r="H235" s="371"/>
    </row>
    <row r="236" spans="1:8" s="346" customFormat="1" hidden="1">
      <c r="A236" s="353">
        <f t="shared" ca="1" si="12"/>
        <v>10</v>
      </c>
      <c r="B236" s="353">
        <f t="shared" ca="1" si="12"/>
        <v>3</v>
      </c>
      <c r="C236" s="351">
        <f t="shared" ca="1" si="12"/>
        <v>8</v>
      </c>
      <c r="D236" s="354">
        <f t="shared" ca="1" si="6"/>
        <v>158</v>
      </c>
      <c r="E236" s="446"/>
      <c r="F236" s="347"/>
      <c r="G236" s="348"/>
      <c r="H236" s="371"/>
    </row>
    <row r="237" spans="1:8" hidden="1">
      <c r="A237" s="353">
        <f t="shared" ca="1" si="12"/>
        <v>10</v>
      </c>
      <c r="B237" s="353">
        <f t="shared" ca="1" si="12"/>
        <v>3</v>
      </c>
      <c r="C237" s="351">
        <f t="shared" ca="1" si="12"/>
        <v>8</v>
      </c>
      <c r="D237" s="354">
        <f t="shared" ca="1" si="6"/>
        <v>159</v>
      </c>
      <c r="E237" s="445"/>
      <c r="F237" s="347"/>
      <c r="G237" s="348"/>
      <c r="H237" s="371"/>
    </row>
    <row r="238" spans="1:8" s="346" customFormat="1" hidden="1">
      <c r="A238" s="353">
        <f t="shared" ca="1" si="12"/>
        <v>10</v>
      </c>
      <c r="B238" s="353">
        <f t="shared" ca="1" si="12"/>
        <v>3</v>
      </c>
      <c r="C238" s="351">
        <f t="shared" ca="1" si="12"/>
        <v>8</v>
      </c>
      <c r="D238" s="354">
        <f t="shared" ca="1" si="6"/>
        <v>160</v>
      </c>
      <c r="E238" s="446"/>
      <c r="F238" s="347"/>
      <c r="G238" s="348"/>
      <c r="H238" s="371"/>
    </row>
    <row r="239" spans="1:8" s="346" customFormat="1" hidden="1">
      <c r="A239" s="353">
        <f t="shared" ca="1" si="12"/>
        <v>10</v>
      </c>
      <c r="B239" s="353">
        <f t="shared" ca="1" si="12"/>
        <v>3</v>
      </c>
      <c r="C239" s="351">
        <f t="shared" ca="1" si="12"/>
        <v>8</v>
      </c>
      <c r="D239" s="354">
        <f t="shared" ca="1" si="6"/>
        <v>161</v>
      </c>
      <c r="E239" s="446"/>
      <c r="F239" s="347"/>
      <c r="G239" s="348"/>
      <c r="H239" s="371"/>
    </row>
    <row r="240" spans="1:8" s="346" customFormat="1" hidden="1">
      <c r="A240" s="353">
        <f t="shared" ca="1" si="12"/>
        <v>10</v>
      </c>
      <c r="B240" s="353">
        <f t="shared" ca="1" si="12"/>
        <v>3</v>
      </c>
      <c r="C240" s="351">
        <f t="shared" ca="1" si="12"/>
        <v>8</v>
      </c>
      <c r="D240" s="354">
        <f t="shared" ca="1" si="6"/>
        <v>162</v>
      </c>
      <c r="E240" s="446"/>
      <c r="F240" s="347"/>
      <c r="G240" s="348"/>
      <c r="H240" s="371"/>
    </row>
    <row r="241" spans="1:8" hidden="1">
      <c r="A241" s="353">
        <f t="shared" ca="1" si="12"/>
        <v>10</v>
      </c>
      <c r="B241" s="353">
        <f t="shared" ca="1" si="12"/>
        <v>3</v>
      </c>
      <c r="C241" s="351">
        <f t="shared" ca="1" si="12"/>
        <v>8</v>
      </c>
      <c r="D241" s="354">
        <f t="shared" ca="1" si="6"/>
        <v>163</v>
      </c>
      <c r="E241" s="445"/>
      <c r="F241" s="157"/>
      <c r="G241" s="333"/>
      <c r="H241" s="370"/>
    </row>
    <row r="242" spans="1:8" hidden="1">
      <c r="A242" s="353">
        <f t="shared" ref="A242:C275" ca="1" si="13">INDIRECT("Z(-1)",FALSE)</f>
        <v>10</v>
      </c>
      <c r="B242" s="353">
        <f t="shared" ca="1" si="13"/>
        <v>3</v>
      </c>
      <c r="C242" s="351">
        <f t="shared" ca="1" si="13"/>
        <v>8</v>
      </c>
      <c r="D242" s="354">
        <f t="shared" ca="1" si="6"/>
        <v>164</v>
      </c>
      <c r="E242" s="445"/>
      <c r="F242" s="157"/>
      <c r="G242" s="333"/>
      <c r="H242" s="370"/>
    </row>
    <row r="243" spans="1:8" hidden="1">
      <c r="A243" s="353">
        <f t="shared" ca="1" si="13"/>
        <v>10</v>
      </c>
      <c r="B243" s="353">
        <f t="shared" ca="1" si="13"/>
        <v>3</v>
      </c>
      <c r="C243" s="351">
        <f t="shared" ca="1" si="13"/>
        <v>8</v>
      </c>
      <c r="D243" s="354">
        <f t="shared" ca="1" si="6"/>
        <v>165</v>
      </c>
      <c r="E243" s="445"/>
      <c r="F243" s="157"/>
      <c r="G243" s="333"/>
      <c r="H243" s="370"/>
    </row>
    <row r="244" spans="1:8" hidden="1">
      <c r="A244" s="353">
        <f t="shared" ca="1" si="13"/>
        <v>10</v>
      </c>
      <c r="B244" s="353">
        <f t="shared" ca="1" si="13"/>
        <v>3</v>
      </c>
      <c r="C244" s="351">
        <f t="shared" ca="1" si="13"/>
        <v>8</v>
      </c>
      <c r="D244" s="354">
        <f t="shared" ca="1" si="6"/>
        <v>166</v>
      </c>
      <c r="E244" s="445"/>
      <c r="F244" s="157"/>
      <c r="G244" s="333"/>
      <c r="H244" s="370"/>
    </row>
    <row r="245" spans="1:8" hidden="1">
      <c r="A245" s="353">
        <f t="shared" ca="1" si="13"/>
        <v>10</v>
      </c>
      <c r="B245" s="353">
        <f t="shared" ca="1" si="13"/>
        <v>3</v>
      </c>
      <c r="C245" s="351">
        <f t="shared" ca="1" si="13"/>
        <v>8</v>
      </c>
      <c r="D245" s="354">
        <f t="shared" ca="1" si="6"/>
        <v>167</v>
      </c>
      <c r="E245" s="445"/>
      <c r="F245" s="157"/>
      <c r="G245" s="333"/>
      <c r="H245" s="370"/>
    </row>
    <row r="246" spans="1:8" hidden="1">
      <c r="A246" s="351">
        <f t="shared" ca="1" si="13"/>
        <v>10</v>
      </c>
      <c r="B246" s="351">
        <f t="shared" ca="1" si="13"/>
        <v>3</v>
      </c>
      <c r="C246" s="351">
        <f t="shared" ca="1" si="13"/>
        <v>8</v>
      </c>
      <c r="D246" s="352">
        <f t="shared" ca="1" si="6"/>
        <v>168</v>
      </c>
      <c r="E246" s="445"/>
      <c r="F246" s="157"/>
      <c r="G246" s="333"/>
      <c r="H246" s="370"/>
    </row>
    <row r="247" spans="1:8" hidden="1">
      <c r="A247" s="353">
        <f t="shared" ca="1" si="13"/>
        <v>10</v>
      </c>
      <c r="B247" s="353">
        <f t="shared" ca="1" si="13"/>
        <v>3</v>
      </c>
      <c r="C247" s="351">
        <f t="shared" ca="1" si="13"/>
        <v>8</v>
      </c>
      <c r="D247" s="354">
        <f t="shared" ca="1" si="6"/>
        <v>169</v>
      </c>
      <c r="E247" s="445"/>
      <c r="F247" s="347"/>
      <c r="G247" s="348"/>
      <c r="H247" s="371"/>
    </row>
    <row r="248" spans="1:8" hidden="1">
      <c r="A248" s="353">
        <f t="shared" ca="1" si="13"/>
        <v>10</v>
      </c>
      <c r="B248" s="353">
        <f t="shared" ca="1" si="13"/>
        <v>3</v>
      </c>
      <c r="C248" s="351">
        <f t="shared" ca="1" si="13"/>
        <v>8</v>
      </c>
      <c r="D248" s="354">
        <f t="shared" ca="1" si="6"/>
        <v>170</v>
      </c>
      <c r="E248" s="445"/>
      <c r="F248" s="347"/>
      <c r="G248" s="348"/>
      <c r="H248" s="371"/>
    </row>
    <row r="249" spans="1:8" hidden="1">
      <c r="A249" s="353">
        <f t="shared" ca="1" si="13"/>
        <v>10</v>
      </c>
      <c r="B249" s="353">
        <f t="shared" ca="1" si="13"/>
        <v>3</v>
      </c>
      <c r="C249" s="351">
        <f t="shared" ca="1" si="13"/>
        <v>8</v>
      </c>
      <c r="D249" s="354">
        <f t="shared" ca="1" si="6"/>
        <v>171</v>
      </c>
      <c r="E249" s="445"/>
      <c r="F249" s="347"/>
      <c r="G249" s="348"/>
      <c r="H249" s="371"/>
    </row>
    <row r="250" spans="1:8" hidden="1">
      <c r="A250" s="353">
        <f t="shared" ca="1" si="13"/>
        <v>10</v>
      </c>
      <c r="B250" s="353">
        <f t="shared" ca="1" si="13"/>
        <v>3</v>
      </c>
      <c r="C250" s="351">
        <f t="shared" ca="1" si="13"/>
        <v>8</v>
      </c>
      <c r="D250" s="354">
        <f t="shared" ca="1" si="6"/>
        <v>172</v>
      </c>
      <c r="E250" s="445"/>
      <c r="F250" s="347"/>
      <c r="G250" s="348"/>
      <c r="H250" s="371"/>
    </row>
    <row r="251" spans="1:8" hidden="1">
      <c r="A251" s="353">
        <f t="shared" ca="1" si="13"/>
        <v>10</v>
      </c>
      <c r="B251" s="353">
        <f t="shared" ca="1" si="13"/>
        <v>3</v>
      </c>
      <c r="C251" s="351">
        <f t="shared" ca="1" si="13"/>
        <v>8</v>
      </c>
      <c r="D251" s="354">
        <f t="shared" ca="1" si="6"/>
        <v>173</v>
      </c>
      <c r="E251" s="445"/>
      <c r="F251" s="347"/>
      <c r="G251" s="348"/>
      <c r="H251" s="371"/>
    </row>
    <row r="252" spans="1:8" hidden="1">
      <c r="A252" s="353">
        <f t="shared" ca="1" si="13"/>
        <v>10</v>
      </c>
      <c r="B252" s="353">
        <f t="shared" ca="1" si="13"/>
        <v>3</v>
      </c>
      <c r="C252" s="351">
        <f t="shared" ca="1" si="13"/>
        <v>8</v>
      </c>
      <c r="D252" s="354">
        <f t="shared" ca="1" si="6"/>
        <v>174</v>
      </c>
      <c r="E252" s="445"/>
      <c r="F252" s="347"/>
      <c r="G252" s="348"/>
      <c r="H252" s="371"/>
    </row>
    <row r="253" spans="1:8" hidden="1">
      <c r="A253" s="353">
        <f t="shared" ca="1" si="13"/>
        <v>10</v>
      </c>
      <c r="B253" s="353">
        <f t="shared" ca="1" si="13"/>
        <v>3</v>
      </c>
      <c r="C253" s="351">
        <f t="shared" ca="1" si="13"/>
        <v>8</v>
      </c>
      <c r="D253" s="354">
        <f t="shared" ca="1" si="6"/>
        <v>175</v>
      </c>
      <c r="E253" s="445"/>
      <c r="F253" s="347"/>
      <c r="G253" s="348"/>
      <c r="H253" s="371"/>
    </row>
    <row r="254" spans="1:8" s="346" customFormat="1" hidden="1">
      <c r="A254" s="353">
        <f t="shared" ca="1" si="13"/>
        <v>10</v>
      </c>
      <c r="B254" s="353">
        <f t="shared" ca="1" si="13"/>
        <v>3</v>
      </c>
      <c r="C254" s="351">
        <f t="shared" ca="1" si="13"/>
        <v>8</v>
      </c>
      <c r="D254" s="354">
        <f t="shared" ca="1" si="6"/>
        <v>176</v>
      </c>
      <c r="E254" s="446"/>
      <c r="F254" s="347"/>
      <c r="G254" s="348"/>
      <c r="H254" s="371"/>
    </row>
    <row r="255" spans="1:8" s="346" customFormat="1" hidden="1">
      <c r="A255" s="353">
        <f t="shared" ca="1" si="13"/>
        <v>10</v>
      </c>
      <c r="B255" s="353">
        <f t="shared" ca="1" si="13"/>
        <v>3</v>
      </c>
      <c r="C255" s="351">
        <f t="shared" ca="1" si="13"/>
        <v>8</v>
      </c>
      <c r="D255" s="354">
        <f t="shared" ca="1" si="6"/>
        <v>177</v>
      </c>
      <c r="E255" s="446"/>
      <c r="F255" s="347"/>
      <c r="G255" s="348"/>
      <c r="H255" s="371"/>
    </row>
    <row r="256" spans="1:8" s="346" customFormat="1" hidden="1">
      <c r="A256" s="353">
        <f t="shared" ca="1" si="13"/>
        <v>10</v>
      </c>
      <c r="B256" s="353">
        <f t="shared" ca="1" si="13"/>
        <v>3</v>
      </c>
      <c r="C256" s="351">
        <f t="shared" ca="1" si="13"/>
        <v>8</v>
      </c>
      <c r="D256" s="354">
        <f t="shared" ca="1" si="6"/>
        <v>178</v>
      </c>
      <c r="E256" s="446"/>
      <c r="F256" s="347"/>
      <c r="G256" s="348"/>
      <c r="H256" s="371"/>
    </row>
    <row r="257" spans="1:8" hidden="1">
      <c r="A257" s="353">
        <f t="shared" ca="1" si="13"/>
        <v>10</v>
      </c>
      <c r="B257" s="353">
        <f t="shared" ca="1" si="13"/>
        <v>3</v>
      </c>
      <c r="C257" s="351">
        <f t="shared" ca="1" si="13"/>
        <v>8</v>
      </c>
      <c r="D257" s="354">
        <f t="shared" ca="1" si="6"/>
        <v>179</v>
      </c>
      <c r="E257" s="445"/>
      <c r="F257" s="347"/>
      <c r="G257" s="348"/>
      <c r="H257" s="371"/>
    </row>
    <row r="258" spans="1:8" hidden="1">
      <c r="A258" s="353">
        <f t="shared" ca="1" si="13"/>
        <v>10</v>
      </c>
      <c r="B258" s="353">
        <f t="shared" ca="1" si="13"/>
        <v>3</v>
      </c>
      <c r="C258" s="351">
        <f t="shared" ca="1" si="13"/>
        <v>8</v>
      </c>
      <c r="D258" s="354">
        <f t="shared" ca="1" si="6"/>
        <v>180</v>
      </c>
      <c r="E258" s="445"/>
      <c r="F258" s="347"/>
      <c r="G258" s="348"/>
      <c r="H258" s="371"/>
    </row>
    <row r="259" spans="1:8" hidden="1">
      <c r="A259" s="353">
        <f t="shared" ca="1" si="13"/>
        <v>10</v>
      </c>
      <c r="B259" s="353">
        <f t="shared" ca="1" si="13"/>
        <v>3</v>
      </c>
      <c r="C259" s="351">
        <f t="shared" ca="1" si="13"/>
        <v>8</v>
      </c>
      <c r="D259" s="354">
        <f t="shared" ca="1" si="6"/>
        <v>181</v>
      </c>
      <c r="E259" s="445"/>
      <c r="F259" s="347"/>
      <c r="G259" s="348"/>
      <c r="H259" s="371"/>
    </row>
    <row r="260" spans="1:8" hidden="1">
      <c r="A260" s="353">
        <f t="shared" ca="1" si="13"/>
        <v>10</v>
      </c>
      <c r="B260" s="353">
        <f t="shared" ca="1" si="13"/>
        <v>3</v>
      </c>
      <c r="C260" s="351">
        <f t="shared" ca="1" si="13"/>
        <v>8</v>
      </c>
      <c r="D260" s="354">
        <f t="shared" ca="1" si="6"/>
        <v>182</v>
      </c>
      <c r="E260" s="445"/>
      <c r="F260" s="347"/>
      <c r="G260" s="348"/>
      <c r="H260" s="371"/>
    </row>
    <row r="261" spans="1:8" hidden="1">
      <c r="A261" s="353">
        <f t="shared" ca="1" si="13"/>
        <v>10</v>
      </c>
      <c r="B261" s="353">
        <f t="shared" ca="1" si="13"/>
        <v>3</v>
      </c>
      <c r="C261" s="351">
        <f t="shared" ca="1" si="13"/>
        <v>8</v>
      </c>
      <c r="D261" s="354">
        <f t="shared" ca="1" si="6"/>
        <v>183</v>
      </c>
      <c r="E261" s="445"/>
      <c r="F261" s="347"/>
      <c r="G261" s="348"/>
      <c r="H261" s="371"/>
    </row>
    <row r="262" spans="1:8" hidden="1">
      <c r="A262" s="353">
        <f t="shared" ca="1" si="13"/>
        <v>10</v>
      </c>
      <c r="B262" s="353">
        <f t="shared" ca="1" si="13"/>
        <v>3</v>
      </c>
      <c r="C262" s="351">
        <f t="shared" ca="1" si="13"/>
        <v>8</v>
      </c>
      <c r="D262" s="354">
        <f t="shared" ca="1" si="6"/>
        <v>184</v>
      </c>
      <c r="E262" s="445"/>
      <c r="F262" s="347"/>
      <c r="G262" s="348"/>
      <c r="H262" s="371"/>
    </row>
    <row r="263" spans="1:8" hidden="1">
      <c r="A263" s="353">
        <f t="shared" ca="1" si="13"/>
        <v>10</v>
      </c>
      <c r="B263" s="353">
        <f t="shared" ca="1" si="13"/>
        <v>3</v>
      </c>
      <c r="C263" s="351">
        <f t="shared" ca="1" si="13"/>
        <v>8</v>
      </c>
      <c r="D263" s="354">
        <f t="shared" ca="1" si="6"/>
        <v>185</v>
      </c>
      <c r="E263" s="445"/>
      <c r="F263" s="347"/>
      <c r="G263" s="348"/>
      <c r="H263" s="371"/>
    </row>
    <row r="264" spans="1:8" s="346" customFormat="1" hidden="1">
      <c r="A264" s="353">
        <f t="shared" ca="1" si="13"/>
        <v>10</v>
      </c>
      <c r="B264" s="353">
        <f t="shared" ca="1" si="13"/>
        <v>3</v>
      </c>
      <c r="C264" s="351">
        <f t="shared" ca="1" si="13"/>
        <v>8</v>
      </c>
      <c r="D264" s="354">
        <f t="shared" ca="1" si="6"/>
        <v>186</v>
      </c>
      <c r="E264" s="446"/>
      <c r="F264" s="347"/>
      <c r="G264" s="348"/>
      <c r="H264" s="371"/>
    </row>
    <row r="265" spans="1:8" s="346" customFormat="1" hidden="1">
      <c r="A265" s="353">
        <f t="shared" ca="1" si="13"/>
        <v>10</v>
      </c>
      <c r="B265" s="353">
        <f t="shared" ca="1" si="13"/>
        <v>3</v>
      </c>
      <c r="C265" s="351">
        <f t="shared" ca="1" si="13"/>
        <v>8</v>
      </c>
      <c r="D265" s="354">
        <f t="shared" ca="1" si="6"/>
        <v>187</v>
      </c>
      <c r="E265" s="446"/>
      <c r="F265" s="347"/>
      <c r="G265" s="348"/>
      <c r="H265" s="371"/>
    </row>
    <row r="266" spans="1:8" s="346" customFormat="1" hidden="1">
      <c r="A266" s="353">
        <f t="shared" ca="1" si="13"/>
        <v>10</v>
      </c>
      <c r="B266" s="353">
        <f t="shared" ca="1" si="13"/>
        <v>3</v>
      </c>
      <c r="C266" s="351">
        <f t="shared" ca="1" si="13"/>
        <v>8</v>
      </c>
      <c r="D266" s="354">
        <f t="shared" ca="1" si="6"/>
        <v>188</v>
      </c>
      <c r="E266" s="446"/>
      <c r="F266" s="347"/>
      <c r="G266" s="348"/>
      <c r="H266" s="371"/>
    </row>
    <row r="267" spans="1:8" hidden="1">
      <c r="A267" s="353">
        <f t="shared" ca="1" si="13"/>
        <v>10</v>
      </c>
      <c r="B267" s="353">
        <f t="shared" ca="1" si="13"/>
        <v>3</v>
      </c>
      <c r="C267" s="351">
        <f t="shared" ca="1" si="13"/>
        <v>8</v>
      </c>
      <c r="D267" s="354">
        <f t="shared" ca="1" si="6"/>
        <v>189</v>
      </c>
      <c r="E267" s="445"/>
      <c r="F267" s="347"/>
      <c r="G267" s="348"/>
      <c r="H267" s="371"/>
    </row>
    <row r="268" spans="1:8" hidden="1">
      <c r="A268" s="353">
        <f t="shared" ca="1" si="13"/>
        <v>10</v>
      </c>
      <c r="B268" s="353">
        <f t="shared" ca="1" si="13"/>
        <v>3</v>
      </c>
      <c r="C268" s="351">
        <f t="shared" ca="1" si="13"/>
        <v>8</v>
      </c>
      <c r="D268" s="354">
        <f t="shared" ca="1" si="6"/>
        <v>190</v>
      </c>
      <c r="E268" s="445"/>
      <c r="F268" s="347"/>
      <c r="G268" s="348"/>
      <c r="H268" s="371"/>
    </row>
    <row r="269" spans="1:8" hidden="1">
      <c r="A269" s="353">
        <f t="shared" ca="1" si="13"/>
        <v>10</v>
      </c>
      <c r="B269" s="353">
        <f t="shared" ca="1" si="13"/>
        <v>3</v>
      </c>
      <c r="C269" s="351">
        <f t="shared" ca="1" si="13"/>
        <v>8</v>
      </c>
      <c r="D269" s="354">
        <f t="shared" ca="1" si="6"/>
        <v>191</v>
      </c>
      <c r="E269" s="445"/>
      <c r="F269" s="347"/>
      <c r="G269" s="348"/>
      <c r="H269" s="371"/>
    </row>
    <row r="270" spans="1:8" hidden="1">
      <c r="A270" s="353">
        <f t="shared" ca="1" si="13"/>
        <v>10</v>
      </c>
      <c r="B270" s="353">
        <f t="shared" ca="1" si="13"/>
        <v>3</v>
      </c>
      <c r="C270" s="351">
        <f t="shared" ca="1" si="13"/>
        <v>8</v>
      </c>
      <c r="D270" s="354">
        <f t="shared" ca="1" si="6"/>
        <v>192</v>
      </c>
      <c r="E270" s="445"/>
      <c r="F270" s="347"/>
      <c r="G270" s="348"/>
      <c r="H270" s="371"/>
    </row>
    <row r="271" spans="1:8" hidden="1">
      <c r="A271" s="353">
        <f t="shared" ca="1" si="13"/>
        <v>10</v>
      </c>
      <c r="B271" s="353">
        <f t="shared" ca="1" si="13"/>
        <v>3</v>
      </c>
      <c r="C271" s="351">
        <f t="shared" ca="1" si="13"/>
        <v>8</v>
      </c>
      <c r="D271" s="354">
        <f t="shared" ca="1" si="6"/>
        <v>193</v>
      </c>
      <c r="E271" s="445"/>
      <c r="F271" s="347"/>
      <c r="G271" s="348"/>
      <c r="H271" s="371"/>
    </row>
    <row r="272" spans="1:8" hidden="1">
      <c r="A272" s="353">
        <f t="shared" ca="1" si="13"/>
        <v>10</v>
      </c>
      <c r="B272" s="353">
        <f t="shared" ca="1" si="13"/>
        <v>3</v>
      </c>
      <c r="C272" s="351">
        <f t="shared" ca="1" si="13"/>
        <v>8</v>
      </c>
      <c r="D272" s="354">
        <f t="shared" ca="1" si="6"/>
        <v>194</v>
      </c>
      <c r="E272" s="445"/>
      <c r="F272" s="347"/>
      <c r="G272" s="348"/>
      <c r="H272" s="371"/>
    </row>
    <row r="273" spans="1:8" hidden="1">
      <c r="A273" s="353">
        <f t="shared" ca="1" si="13"/>
        <v>10</v>
      </c>
      <c r="B273" s="353">
        <f t="shared" ca="1" si="13"/>
        <v>3</v>
      </c>
      <c r="C273" s="351">
        <f t="shared" ca="1" si="13"/>
        <v>8</v>
      </c>
      <c r="D273" s="354">
        <f t="shared" ca="1" si="6"/>
        <v>195</v>
      </c>
      <c r="E273" s="445"/>
      <c r="F273" s="347"/>
      <c r="G273" s="348"/>
      <c r="H273" s="371"/>
    </row>
    <row r="274" spans="1:8" s="346" customFormat="1" hidden="1">
      <c r="A274" s="353">
        <f t="shared" ca="1" si="13"/>
        <v>10</v>
      </c>
      <c r="B274" s="353">
        <f t="shared" ca="1" si="13"/>
        <v>3</v>
      </c>
      <c r="C274" s="351">
        <f t="shared" ca="1" si="13"/>
        <v>8</v>
      </c>
      <c r="D274" s="354">
        <f t="shared" ca="1" si="6"/>
        <v>196</v>
      </c>
      <c r="E274" s="446"/>
      <c r="F274" s="347"/>
      <c r="G274" s="348"/>
      <c r="H274" s="371"/>
    </row>
    <row r="275" spans="1:8" s="346" customFormat="1" hidden="1">
      <c r="A275" s="353">
        <f t="shared" ca="1" si="13"/>
        <v>10</v>
      </c>
      <c r="B275" s="353">
        <f t="shared" ca="1" si="13"/>
        <v>3</v>
      </c>
      <c r="C275" s="351">
        <f t="shared" ca="1" si="13"/>
        <v>8</v>
      </c>
      <c r="D275" s="354">
        <f t="shared" ca="1" si="6"/>
        <v>197</v>
      </c>
      <c r="E275" s="446"/>
      <c r="F275" s="347"/>
      <c r="G275" s="348"/>
      <c r="H275" s="371"/>
    </row>
    <row r="276" spans="1:8" s="346" customFormat="1" hidden="1">
      <c r="A276" s="353">
        <f t="shared" ref="A276:C291" ca="1" si="14">INDIRECT("Z(-1)",FALSE)</f>
        <v>10</v>
      </c>
      <c r="B276" s="353">
        <f t="shared" ca="1" si="14"/>
        <v>3</v>
      </c>
      <c r="C276" s="351">
        <f t="shared" ca="1" si="14"/>
        <v>8</v>
      </c>
      <c r="D276" s="354">
        <f t="shared" ca="1" si="6"/>
        <v>198</v>
      </c>
      <c r="E276" s="446"/>
      <c r="F276" s="347"/>
      <c r="G276" s="348"/>
      <c r="H276" s="371"/>
    </row>
    <row r="277" spans="1:8" hidden="1">
      <c r="A277" s="353">
        <f t="shared" ca="1" si="14"/>
        <v>10</v>
      </c>
      <c r="B277" s="353">
        <f t="shared" ca="1" si="14"/>
        <v>3</v>
      </c>
      <c r="C277" s="351">
        <f t="shared" ca="1" si="14"/>
        <v>8</v>
      </c>
      <c r="D277" s="354">
        <f t="shared" ca="1" si="6"/>
        <v>199</v>
      </c>
      <c r="E277" s="445"/>
      <c r="F277" s="347"/>
      <c r="G277" s="348"/>
      <c r="H277" s="371"/>
    </row>
    <row r="278" spans="1:8" hidden="1">
      <c r="A278" s="353">
        <f t="shared" ca="1" si="14"/>
        <v>10</v>
      </c>
      <c r="B278" s="353">
        <f t="shared" ca="1" si="14"/>
        <v>3</v>
      </c>
      <c r="C278" s="351">
        <f t="shared" ca="1" si="14"/>
        <v>8</v>
      </c>
      <c r="D278" s="354">
        <f t="shared" ca="1" si="6"/>
        <v>200</v>
      </c>
      <c r="E278" s="445"/>
      <c r="F278" s="347"/>
      <c r="G278" s="348"/>
      <c r="H278" s="371"/>
    </row>
    <row r="279" spans="1:8" hidden="1">
      <c r="A279" s="353">
        <f t="shared" ca="1" si="14"/>
        <v>10</v>
      </c>
      <c r="B279" s="353">
        <f t="shared" ca="1" si="14"/>
        <v>3</v>
      </c>
      <c r="C279" s="351">
        <f t="shared" ca="1" si="14"/>
        <v>8</v>
      </c>
      <c r="D279" s="354">
        <f t="shared" ca="1" si="6"/>
        <v>201</v>
      </c>
      <c r="E279" s="445"/>
      <c r="F279" s="347"/>
      <c r="G279" s="348"/>
      <c r="H279" s="371"/>
    </row>
    <row r="280" spans="1:8" hidden="1">
      <c r="A280" s="353">
        <f t="shared" ca="1" si="14"/>
        <v>10</v>
      </c>
      <c r="B280" s="353">
        <f t="shared" ca="1" si="14"/>
        <v>3</v>
      </c>
      <c r="C280" s="351">
        <f t="shared" ca="1" si="14"/>
        <v>8</v>
      </c>
      <c r="D280" s="354">
        <f t="shared" ca="1" si="6"/>
        <v>202</v>
      </c>
      <c r="E280" s="445"/>
      <c r="F280" s="347"/>
      <c r="G280" s="348"/>
      <c r="H280" s="371"/>
    </row>
    <row r="281" spans="1:8" hidden="1">
      <c r="A281" s="353">
        <f t="shared" ca="1" si="14"/>
        <v>10</v>
      </c>
      <c r="B281" s="353">
        <f t="shared" ca="1" si="14"/>
        <v>3</v>
      </c>
      <c r="C281" s="351">
        <f t="shared" ca="1" si="14"/>
        <v>8</v>
      </c>
      <c r="D281" s="354">
        <f t="shared" ca="1" si="6"/>
        <v>203</v>
      </c>
      <c r="E281" s="445"/>
      <c r="F281" s="347"/>
      <c r="G281" s="348"/>
      <c r="H281" s="371"/>
    </row>
    <row r="282" spans="1:8" hidden="1">
      <c r="A282" s="353">
        <f t="shared" ca="1" si="14"/>
        <v>10</v>
      </c>
      <c r="B282" s="353">
        <f t="shared" ca="1" si="14"/>
        <v>3</v>
      </c>
      <c r="C282" s="351">
        <f t="shared" ca="1" si="14"/>
        <v>8</v>
      </c>
      <c r="D282" s="354">
        <f t="shared" ca="1" si="6"/>
        <v>204</v>
      </c>
      <c r="E282" s="445"/>
      <c r="F282" s="347"/>
      <c r="G282" s="348"/>
      <c r="H282" s="371"/>
    </row>
    <row r="283" spans="1:8" hidden="1">
      <c r="A283" s="353">
        <f t="shared" ca="1" si="14"/>
        <v>10</v>
      </c>
      <c r="B283" s="353">
        <f t="shared" ca="1" si="14"/>
        <v>3</v>
      </c>
      <c r="C283" s="351">
        <f t="shared" ca="1" si="14"/>
        <v>8</v>
      </c>
      <c r="D283" s="354">
        <f t="shared" ca="1" si="6"/>
        <v>205</v>
      </c>
      <c r="E283" s="445"/>
      <c r="F283" s="347"/>
      <c r="G283" s="348"/>
      <c r="H283" s="371"/>
    </row>
    <row r="284" spans="1:8" s="346" customFormat="1" hidden="1">
      <c r="A284" s="353">
        <f t="shared" ca="1" si="14"/>
        <v>10</v>
      </c>
      <c r="B284" s="353">
        <f t="shared" ca="1" si="14"/>
        <v>3</v>
      </c>
      <c r="C284" s="351">
        <f t="shared" ca="1" si="14"/>
        <v>8</v>
      </c>
      <c r="D284" s="354">
        <f t="shared" ca="1" si="6"/>
        <v>206</v>
      </c>
      <c r="E284" s="446"/>
      <c r="F284" s="347"/>
      <c r="G284" s="348"/>
      <c r="H284" s="371"/>
    </row>
    <row r="285" spans="1:8" s="346" customFormat="1" hidden="1">
      <c r="A285" s="353">
        <f t="shared" ca="1" si="14"/>
        <v>10</v>
      </c>
      <c r="B285" s="353">
        <f t="shared" ca="1" si="14"/>
        <v>3</v>
      </c>
      <c r="C285" s="351">
        <f t="shared" ca="1" si="14"/>
        <v>8</v>
      </c>
      <c r="D285" s="354">
        <f t="shared" ca="1" si="6"/>
        <v>207</v>
      </c>
      <c r="E285" s="446"/>
      <c r="F285" s="347"/>
      <c r="G285" s="348"/>
      <c r="H285" s="371"/>
    </row>
    <row r="286" spans="1:8" s="346" customFormat="1" hidden="1">
      <c r="A286" s="353">
        <f t="shared" ca="1" si="14"/>
        <v>10</v>
      </c>
      <c r="B286" s="353">
        <f t="shared" ca="1" si="14"/>
        <v>3</v>
      </c>
      <c r="C286" s="351">
        <f t="shared" ca="1" si="14"/>
        <v>8</v>
      </c>
      <c r="D286" s="354">
        <f t="shared" ca="1" si="6"/>
        <v>208</v>
      </c>
      <c r="E286" s="446"/>
      <c r="F286" s="347"/>
      <c r="G286" s="348"/>
      <c r="H286" s="371"/>
    </row>
    <row r="287" spans="1:8" hidden="1">
      <c r="A287" s="353">
        <f t="shared" ca="1" si="14"/>
        <v>10</v>
      </c>
      <c r="B287" s="353">
        <f t="shared" ca="1" si="14"/>
        <v>3</v>
      </c>
      <c r="C287" s="351">
        <f t="shared" ca="1" si="14"/>
        <v>8</v>
      </c>
      <c r="D287" s="354">
        <f t="shared" ca="1" si="6"/>
        <v>209</v>
      </c>
      <c r="E287" s="445"/>
      <c r="F287" s="347"/>
      <c r="G287" s="348"/>
      <c r="H287" s="371"/>
    </row>
    <row r="288" spans="1:8" s="346" customFormat="1" hidden="1">
      <c r="A288" s="353">
        <f t="shared" ca="1" si="14"/>
        <v>10</v>
      </c>
      <c r="B288" s="353">
        <f t="shared" ca="1" si="14"/>
        <v>3</v>
      </c>
      <c r="C288" s="351">
        <f t="shared" ca="1" si="14"/>
        <v>8</v>
      </c>
      <c r="D288" s="354">
        <f t="shared" ca="1" si="6"/>
        <v>210</v>
      </c>
      <c r="E288" s="446"/>
      <c r="F288" s="347"/>
      <c r="G288" s="348"/>
      <c r="H288" s="371"/>
    </row>
    <row r="289" spans="1:8" s="346" customFormat="1" hidden="1">
      <c r="A289" s="353">
        <f t="shared" ca="1" si="14"/>
        <v>10</v>
      </c>
      <c r="B289" s="353">
        <f t="shared" ca="1" si="14"/>
        <v>3</v>
      </c>
      <c r="C289" s="351">
        <f t="shared" ca="1" si="14"/>
        <v>8</v>
      </c>
      <c r="D289" s="354">
        <f t="shared" ca="1" si="6"/>
        <v>211</v>
      </c>
      <c r="E289" s="446"/>
      <c r="F289" s="347"/>
      <c r="G289" s="348"/>
      <c r="H289" s="371"/>
    </row>
    <row r="290" spans="1:8" s="346" customFormat="1" hidden="1">
      <c r="A290" s="353">
        <f t="shared" ca="1" si="14"/>
        <v>10</v>
      </c>
      <c r="B290" s="353">
        <f t="shared" ca="1" si="14"/>
        <v>3</v>
      </c>
      <c r="C290" s="351">
        <f t="shared" ca="1" si="14"/>
        <v>8</v>
      </c>
      <c r="D290" s="354">
        <f t="shared" ca="1" si="6"/>
        <v>212</v>
      </c>
      <c r="E290" s="446"/>
      <c r="F290" s="347"/>
      <c r="G290" s="348"/>
      <c r="H290" s="371"/>
    </row>
    <row r="291" spans="1:8" hidden="1">
      <c r="A291" s="353">
        <f t="shared" ca="1" si="14"/>
        <v>10</v>
      </c>
      <c r="B291" s="353">
        <f t="shared" ca="1" si="14"/>
        <v>3</v>
      </c>
      <c r="C291" s="351">
        <f t="shared" ca="1" si="14"/>
        <v>8</v>
      </c>
      <c r="D291" s="354">
        <f t="shared" ca="1" si="6"/>
        <v>213</v>
      </c>
      <c r="E291" s="445"/>
      <c r="F291" s="157"/>
      <c r="G291" s="333"/>
      <c r="H291" s="370"/>
    </row>
    <row r="292" spans="1:8" hidden="1">
      <c r="A292" s="353">
        <f t="shared" ref="A292:C325" ca="1" si="15">INDIRECT("Z(-1)",FALSE)</f>
        <v>10</v>
      </c>
      <c r="B292" s="353">
        <f t="shared" ca="1" si="15"/>
        <v>3</v>
      </c>
      <c r="C292" s="351">
        <f t="shared" ca="1" si="15"/>
        <v>8</v>
      </c>
      <c r="D292" s="354">
        <f t="shared" ca="1" si="6"/>
        <v>214</v>
      </c>
      <c r="E292" s="445"/>
      <c r="F292" s="157"/>
      <c r="G292" s="333"/>
      <c r="H292" s="370"/>
    </row>
    <row r="293" spans="1:8" hidden="1">
      <c r="A293" s="353">
        <f t="shared" ca="1" si="15"/>
        <v>10</v>
      </c>
      <c r="B293" s="353">
        <f t="shared" ca="1" si="15"/>
        <v>3</v>
      </c>
      <c r="C293" s="351">
        <f t="shared" ca="1" si="15"/>
        <v>8</v>
      </c>
      <c r="D293" s="354">
        <f t="shared" ca="1" si="6"/>
        <v>215</v>
      </c>
      <c r="E293" s="445"/>
      <c r="F293" s="157"/>
      <c r="G293" s="333"/>
      <c r="H293" s="370"/>
    </row>
    <row r="294" spans="1:8" hidden="1">
      <c r="A294" s="353">
        <f t="shared" ca="1" si="15"/>
        <v>10</v>
      </c>
      <c r="B294" s="353">
        <f t="shared" ca="1" si="15"/>
        <v>3</v>
      </c>
      <c r="C294" s="351">
        <f t="shared" ca="1" si="15"/>
        <v>8</v>
      </c>
      <c r="D294" s="354">
        <f t="shared" ca="1" si="6"/>
        <v>216</v>
      </c>
      <c r="E294" s="445"/>
      <c r="F294" s="157"/>
      <c r="G294" s="333"/>
      <c r="H294" s="370"/>
    </row>
    <row r="295" spans="1:8" hidden="1">
      <c r="A295" s="353">
        <f t="shared" ca="1" si="15"/>
        <v>10</v>
      </c>
      <c r="B295" s="353">
        <f t="shared" ca="1" si="15"/>
        <v>3</v>
      </c>
      <c r="C295" s="351">
        <f t="shared" ca="1" si="15"/>
        <v>8</v>
      </c>
      <c r="D295" s="354">
        <f t="shared" ca="1" si="6"/>
        <v>217</v>
      </c>
      <c r="E295" s="445"/>
      <c r="F295" s="157"/>
      <c r="G295" s="333"/>
      <c r="H295" s="370"/>
    </row>
    <row r="296" spans="1:8" hidden="1">
      <c r="A296" s="351">
        <f t="shared" ca="1" si="15"/>
        <v>10</v>
      </c>
      <c r="B296" s="351">
        <f t="shared" ca="1" si="15"/>
        <v>3</v>
      </c>
      <c r="C296" s="351">
        <f t="shared" ca="1" si="15"/>
        <v>8</v>
      </c>
      <c r="D296" s="352">
        <f t="shared" ca="1" si="6"/>
        <v>218</v>
      </c>
      <c r="E296" s="445"/>
      <c r="F296" s="157"/>
      <c r="G296" s="333"/>
      <c r="H296" s="370"/>
    </row>
    <row r="297" spans="1:8" hidden="1">
      <c r="A297" s="353">
        <f t="shared" ca="1" si="15"/>
        <v>10</v>
      </c>
      <c r="B297" s="353">
        <f t="shared" ca="1" si="15"/>
        <v>3</v>
      </c>
      <c r="C297" s="351">
        <f t="shared" ca="1" si="15"/>
        <v>8</v>
      </c>
      <c r="D297" s="354">
        <f t="shared" ca="1" si="6"/>
        <v>219</v>
      </c>
      <c r="E297" s="445"/>
      <c r="F297" s="347"/>
      <c r="G297" s="348"/>
      <c r="H297" s="371"/>
    </row>
    <row r="298" spans="1:8" hidden="1">
      <c r="A298" s="353">
        <f t="shared" ca="1" si="15"/>
        <v>10</v>
      </c>
      <c r="B298" s="353">
        <f t="shared" ca="1" si="15"/>
        <v>3</v>
      </c>
      <c r="C298" s="351">
        <f t="shared" ca="1" si="15"/>
        <v>8</v>
      </c>
      <c r="D298" s="354">
        <f t="shared" ca="1" si="6"/>
        <v>220</v>
      </c>
      <c r="E298" s="445"/>
      <c r="F298" s="347"/>
      <c r="G298" s="348"/>
      <c r="H298" s="371"/>
    </row>
    <row r="299" spans="1:8" hidden="1">
      <c r="A299" s="353">
        <f t="shared" ca="1" si="15"/>
        <v>10</v>
      </c>
      <c r="B299" s="353">
        <f t="shared" ca="1" si="15"/>
        <v>3</v>
      </c>
      <c r="C299" s="351">
        <f t="shared" ca="1" si="15"/>
        <v>8</v>
      </c>
      <c r="D299" s="354">
        <f t="shared" ca="1" si="6"/>
        <v>221</v>
      </c>
      <c r="E299" s="445"/>
      <c r="F299" s="347"/>
      <c r="G299" s="348"/>
      <c r="H299" s="371"/>
    </row>
    <row r="300" spans="1:8" hidden="1">
      <c r="A300" s="353">
        <f t="shared" ca="1" si="15"/>
        <v>10</v>
      </c>
      <c r="B300" s="353">
        <f t="shared" ca="1" si="15"/>
        <v>3</v>
      </c>
      <c r="C300" s="351">
        <f t="shared" ca="1" si="15"/>
        <v>8</v>
      </c>
      <c r="D300" s="354">
        <f t="shared" ca="1" si="6"/>
        <v>222</v>
      </c>
      <c r="E300" s="445"/>
      <c r="F300" s="347"/>
      <c r="G300" s="348"/>
      <c r="H300" s="371"/>
    </row>
    <row r="301" spans="1:8" hidden="1">
      <c r="A301" s="353">
        <f t="shared" ca="1" si="15"/>
        <v>10</v>
      </c>
      <c r="B301" s="353">
        <f t="shared" ca="1" si="15"/>
        <v>3</v>
      </c>
      <c r="C301" s="351">
        <f t="shared" ca="1" si="15"/>
        <v>8</v>
      </c>
      <c r="D301" s="354">
        <f t="shared" ca="1" si="6"/>
        <v>223</v>
      </c>
      <c r="E301" s="445"/>
      <c r="F301" s="347"/>
      <c r="G301" s="348"/>
      <c r="H301" s="371"/>
    </row>
    <row r="302" spans="1:8" hidden="1">
      <c r="A302" s="353">
        <f t="shared" ca="1" si="15"/>
        <v>10</v>
      </c>
      <c r="B302" s="353">
        <f t="shared" ca="1" si="15"/>
        <v>3</v>
      </c>
      <c r="C302" s="351">
        <f t="shared" ca="1" si="15"/>
        <v>8</v>
      </c>
      <c r="D302" s="354">
        <f t="shared" ca="1" si="6"/>
        <v>224</v>
      </c>
      <c r="E302" s="445"/>
      <c r="F302" s="347"/>
      <c r="G302" s="348"/>
      <c r="H302" s="371"/>
    </row>
    <row r="303" spans="1:8" hidden="1">
      <c r="A303" s="353">
        <f t="shared" ca="1" si="15"/>
        <v>10</v>
      </c>
      <c r="B303" s="353">
        <f t="shared" ca="1" si="15"/>
        <v>3</v>
      </c>
      <c r="C303" s="351">
        <f t="shared" ca="1" si="15"/>
        <v>8</v>
      </c>
      <c r="D303" s="354">
        <f t="shared" ca="1" si="6"/>
        <v>225</v>
      </c>
      <c r="E303" s="445"/>
      <c r="F303" s="347"/>
      <c r="G303" s="348"/>
      <c r="H303" s="371"/>
    </row>
    <row r="304" spans="1:8" s="346" customFormat="1" hidden="1">
      <c r="A304" s="353">
        <f t="shared" ca="1" si="15"/>
        <v>10</v>
      </c>
      <c r="B304" s="353">
        <f t="shared" ca="1" si="15"/>
        <v>3</v>
      </c>
      <c r="C304" s="351">
        <f t="shared" ca="1" si="15"/>
        <v>8</v>
      </c>
      <c r="D304" s="354">
        <f t="shared" ca="1" si="6"/>
        <v>226</v>
      </c>
      <c r="E304" s="446"/>
      <c r="F304" s="347"/>
      <c r="G304" s="348"/>
      <c r="H304" s="371"/>
    </row>
    <row r="305" spans="1:8" s="346" customFormat="1" hidden="1">
      <c r="A305" s="353">
        <f t="shared" ca="1" si="15"/>
        <v>10</v>
      </c>
      <c r="B305" s="353">
        <f t="shared" ca="1" si="15"/>
        <v>3</v>
      </c>
      <c r="C305" s="351">
        <f t="shared" ca="1" si="15"/>
        <v>8</v>
      </c>
      <c r="D305" s="354">
        <f t="shared" ca="1" si="6"/>
        <v>227</v>
      </c>
      <c r="E305" s="446"/>
      <c r="F305" s="347"/>
      <c r="G305" s="348"/>
      <c r="H305" s="371"/>
    </row>
    <row r="306" spans="1:8" s="346" customFormat="1" hidden="1">
      <c r="A306" s="353">
        <f t="shared" ca="1" si="15"/>
        <v>10</v>
      </c>
      <c r="B306" s="353">
        <f t="shared" ca="1" si="15"/>
        <v>3</v>
      </c>
      <c r="C306" s="351">
        <f t="shared" ca="1" si="15"/>
        <v>8</v>
      </c>
      <c r="D306" s="354">
        <f t="shared" ca="1" si="6"/>
        <v>228</v>
      </c>
      <c r="E306" s="446"/>
      <c r="F306" s="347"/>
      <c r="G306" s="348"/>
      <c r="H306" s="371"/>
    </row>
    <row r="307" spans="1:8" hidden="1">
      <c r="A307" s="353">
        <f t="shared" ca="1" si="15"/>
        <v>10</v>
      </c>
      <c r="B307" s="353">
        <f t="shared" ca="1" si="15"/>
        <v>3</v>
      </c>
      <c r="C307" s="351">
        <f t="shared" ca="1" si="15"/>
        <v>8</v>
      </c>
      <c r="D307" s="354">
        <f t="shared" ca="1" si="6"/>
        <v>229</v>
      </c>
      <c r="E307" s="445"/>
      <c r="F307" s="347"/>
      <c r="G307" s="348"/>
      <c r="H307" s="371"/>
    </row>
    <row r="308" spans="1:8" hidden="1">
      <c r="A308" s="353">
        <f t="shared" ca="1" si="15"/>
        <v>10</v>
      </c>
      <c r="B308" s="353">
        <f t="shared" ca="1" si="15"/>
        <v>3</v>
      </c>
      <c r="C308" s="351">
        <f t="shared" ca="1" si="15"/>
        <v>8</v>
      </c>
      <c r="D308" s="354">
        <f t="shared" ca="1" si="6"/>
        <v>230</v>
      </c>
      <c r="E308" s="445"/>
      <c r="F308" s="347"/>
      <c r="G308" s="348"/>
      <c r="H308" s="371"/>
    </row>
    <row r="309" spans="1:8" hidden="1">
      <c r="A309" s="353">
        <f t="shared" ca="1" si="15"/>
        <v>10</v>
      </c>
      <c r="B309" s="353">
        <f t="shared" ca="1" si="15"/>
        <v>3</v>
      </c>
      <c r="C309" s="351">
        <f t="shared" ca="1" si="15"/>
        <v>8</v>
      </c>
      <c r="D309" s="354">
        <f t="shared" ca="1" si="6"/>
        <v>231</v>
      </c>
      <c r="E309" s="445"/>
      <c r="F309" s="347"/>
      <c r="G309" s="348"/>
      <c r="H309" s="371"/>
    </row>
    <row r="310" spans="1:8" hidden="1">
      <c r="A310" s="353">
        <f t="shared" ca="1" si="15"/>
        <v>10</v>
      </c>
      <c r="B310" s="353">
        <f t="shared" ca="1" si="15"/>
        <v>3</v>
      </c>
      <c r="C310" s="351">
        <f t="shared" ca="1" si="15"/>
        <v>8</v>
      </c>
      <c r="D310" s="354">
        <f t="shared" ca="1" si="6"/>
        <v>232</v>
      </c>
      <c r="E310" s="445"/>
      <c r="F310" s="347"/>
      <c r="G310" s="348"/>
      <c r="H310" s="371"/>
    </row>
    <row r="311" spans="1:8" hidden="1">
      <c r="A311" s="353">
        <f t="shared" ca="1" si="15"/>
        <v>10</v>
      </c>
      <c r="B311" s="353">
        <f t="shared" ca="1" si="15"/>
        <v>3</v>
      </c>
      <c r="C311" s="351">
        <f t="shared" ca="1" si="15"/>
        <v>8</v>
      </c>
      <c r="D311" s="354">
        <f t="shared" ca="1" si="6"/>
        <v>233</v>
      </c>
      <c r="E311" s="445"/>
      <c r="F311" s="347"/>
      <c r="G311" s="348"/>
      <c r="H311" s="371"/>
    </row>
    <row r="312" spans="1:8" hidden="1">
      <c r="A312" s="353">
        <f t="shared" ca="1" si="15"/>
        <v>10</v>
      </c>
      <c r="B312" s="353">
        <f t="shared" ca="1" si="15"/>
        <v>3</v>
      </c>
      <c r="C312" s="351">
        <f t="shared" ca="1" si="15"/>
        <v>8</v>
      </c>
      <c r="D312" s="354">
        <f t="shared" ca="1" si="6"/>
        <v>234</v>
      </c>
      <c r="E312" s="445"/>
      <c r="F312" s="347"/>
      <c r="G312" s="348"/>
      <c r="H312" s="371"/>
    </row>
    <row r="313" spans="1:8" hidden="1">
      <c r="A313" s="353">
        <f t="shared" ca="1" si="15"/>
        <v>10</v>
      </c>
      <c r="B313" s="353">
        <f t="shared" ca="1" si="15"/>
        <v>3</v>
      </c>
      <c r="C313" s="351">
        <f t="shared" ca="1" si="15"/>
        <v>8</v>
      </c>
      <c r="D313" s="354">
        <f t="shared" ca="1" si="6"/>
        <v>235</v>
      </c>
      <c r="E313" s="445"/>
      <c r="F313" s="347"/>
      <c r="G313" s="348"/>
      <c r="H313" s="371"/>
    </row>
    <row r="314" spans="1:8" s="346" customFormat="1" hidden="1">
      <c r="A314" s="353">
        <f t="shared" ca="1" si="15"/>
        <v>10</v>
      </c>
      <c r="B314" s="353">
        <f t="shared" ca="1" si="15"/>
        <v>3</v>
      </c>
      <c r="C314" s="351">
        <f t="shared" ca="1" si="15"/>
        <v>8</v>
      </c>
      <c r="D314" s="354">
        <f t="shared" ca="1" si="6"/>
        <v>236</v>
      </c>
      <c r="E314" s="446"/>
      <c r="F314" s="347"/>
      <c r="G314" s="348"/>
      <c r="H314" s="371"/>
    </row>
    <row r="315" spans="1:8" s="346" customFormat="1" hidden="1">
      <c r="A315" s="353">
        <f t="shared" ca="1" si="15"/>
        <v>10</v>
      </c>
      <c r="B315" s="353">
        <f t="shared" ca="1" si="15"/>
        <v>3</v>
      </c>
      <c r="C315" s="351">
        <f t="shared" ca="1" si="15"/>
        <v>8</v>
      </c>
      <c r="D315" s="354">
        <f t="shared" ca="1" si="6"/>
        <v>237</v>
      </c>
      <c r="E315" s="446"/>
      <c r="F315" s="347"/>
      <c r="G315" s="348"/>
      <c r="H315" s="371"/>
    </row>
    <row r="316" spans="1:8" s="346" customFormat="1" hidden="1">
      <c r="A316" s="353">
        <f t="shared" ca="1" si="15"/>
        <v>10</v>
      </c>
      <c r="B316" s="353">
        <f t="shared" ca="1" si="15"/>
        <v>3</v>
      </c>
      <c r="C316" s="351">
        <f t="shared" ca="1" si="15"/>
        <v>8</v>
      </c>
      <c r="D316" s="354">
        <f t="shared" ca="1" si="6"/>
        <v>238</v>
      </c>
      <c r="E316" s="446"/>
      <c r="F316" s="347"/>
      <c r="G316" s="348"/>
      <c r="H316" s="371"/>
    </row>
    <row r="317" spans="1:8" hidden="1">
      <c r="A317" s="353">
        <f t="shared" ca="1" si="15"/>
        <v>10</v>
      </c>
      <c r="B317" s="353">
        <f t="shared" ca="1" si="15"/>
        <v>3</v>
      </c>
      <c r="C317" s="351">
        <f t="shared" ca="1" si="15"/>
        <v>8</v>
      </c>
      <c r="D317" s="354">
        <f t="shared" ca="1" si="6"/>
        <v>239</v>
      </c>
      <c r="E317" s="445"/>
      <c r="F317" s="347"/>
      <c r="G317" s="348"/>
      <c r="H317" s="371"/>
    </row>
    <row r="318" spans="1:8" hidden="1">
      <c r="A318" s="353">
        <f t="shared" ca="1" si="15"/>
        <v>10</v>
      </c>
      <c r="B318" s="353">
        <f t="shared" ca="1" si="15"/>
        <v>3</v>
      </c>
      <c r="C318" s="351">
        <f t="shared" ca="1" si="15"/>
        <v>8</v>
      </c>
      <c r="D318" s="354">
        <f t="shared" ca="1" si="6"/>
        <v>240</v>
      </c>
      <c r="E318" s="445"/>
      <c r="F318" s="347"/>
      <c r="G318" s="348"/>
      <c r="H318" s="371"/>
    </row>
    <row r="319" spans="1:8" hidden="1">
      <c r="A319" s="353">
        <f t="shared" ca="1" si="15"/>
        <v>10</v>
      </c>
      <c r="B319" s="353">
        <f t="shared" ca="1" si="15"/>
        <v>3</v>
      </c>
      <c r="C319" s="351">
        <f t="shared" ca="1" si="15"/>
        <v>8</v>
      </c>
      <c r="D319" s="354">
        <f t="shared" ca="1" si="6"/>
        <v>241</v>
      </c>
      <c r="E319" s="445"/>
      <c r="F319" s="347"/>
      <c r="G319" s="348"/>
      <c r="H319" s="371"/>
    </row>
    <row r="320" spans="1:8" hidden="1">
      <c r="A320" s="353">
        <f t="shared" ca="1" si="15"/>
        <v>10</v>
      </c>
      <c r="B320" s="353">
        <f t="shared" ca="1" si="15"/>
        <v>3</v>
      </c>
      <c r="C320" s="351">
        <f t="shared" ca="1" si="15"/>
        <v>8</v>
      </c>
      <c r="D320" s="354">
        <f t="shared" ca="1" si="6"/>
        <v>242</v>
      </c>
      <c r="E320" s="445"/>
      <c r="F320" s="347"/>
      <c r="G320" s="348"/>
      <c r="H320" s="371"/>
    </row>
    <row r="321" spans="1:8" hidden="1">
      <c r="A321" s="353">
        <f t="shared" ca="1" si="15"/>
        <v>10</v>
      </c>
      <c r="B321" s="353">
        <f t="shared" ca="1" si="15"/>
        <v>3</v>
      </c>
      <c r="C321" s="351">
        <f t="shared" ca="1" si="15"/>
        <v>8</v>
      </c>
      <c r="D321" s="354">
        <f t="shared" ca="1" si="6"/>
        <v>243</v>
      </c>
      <c r="E321" s="445"/>
      <c r="F321" s="347"/>
      <c r="G321" s="348"/>
      <c r="H321" s="371"/>
    </row>
    <row r="322" spans="1:8" hidden="1">
      <c r="A322" s="353">
        <f t="shared" ca="1" si="15"/>
        <v>10</v>
      </c>
      <c r="B322" s="353">
        <f t="shared" ca="1" si="15"/>
        <v>3</v>
      </c>
      <c r="C322" s="351">
        <f t="shared" ca="1" si="15"/>
        <v>8</v>
      </c>
      <c r="D322" s="354">
        <f t="shared" ca="1" si="6"/>
        <v>244</v>
      </c>
      <c r="E322" s="445"/>
      <c r="F322" s="347"/>
      <c r="G322" s="348"/>
      <c r="H322" s="371"/>
    </row>
    <row r="323" spans="1:8" hidden="1">
      <c r="A323" s="353">
        <f t="shared" ca="1" si="15"/>
        <v>10</v>
      </c>
      <c r="B323" s="353">
        <f t="shared" ca="1" si="15"/>
        <v>3</v>
      </c>
      <c r="C323" s="351">
        <f t="shared" ca="1" si="15"/>
        <v>8</v>
      </c>
      <c r="D323" s="354">
        <f t="shared" ca="1" si="6"/>
        <v>245</v>
      </c>
      <c r="E323" s="445"/>
      <c r="F323" s="347"/>
      <c r="G323" s="348"/>
      <c r="H323" s="371"/>
    </row>
    <row r="324" spans="1:8" s="346" customFormat="1" hidden="1">
      <c r="A324" s="353">
        <f t="shared" ca="1" si="15"/>
        <v>10</v>
      </c>
      <c r="B324" s="353">
        <f t="shared" ca="1" si="15"/>
        <v>3</v>
      </c>
      <c r="C324" s="351">
        <f t="shared" ca="1" si="15"/>
        <v>8</v>
      </c>
      <c r="D324" s="354">
        <f t="shared" ca="1" si="6"/>
        <v>246</v>
      </c>
      <c r="E324" s="446"/>
      <c r="F324" s="347"/>
      <c r="G324" s="348"/>
      <c r="H324" s="371"/>
    </row>
    <row r="325" spans="1:8" s="346" customFormat="1" hidden="1">
      <c r="A325" s="353">
        <f t="shared" ca="1" si="15"/>
        <v>10</v>
      </c>
      <c r="B325" s="353">
        <f t="shared" ca="1" si="15"/>
        <v>3</v>
      </c>
      <c r="C325" s="351">
        <f t="shared" ca="1" si="15"/>
        <v>8</v>
      </c>
      <c r="D325" s="354">
        <f t="shared" ca="1" si="6"/>
        <v>247</v>
      </c>
      <c r="E325" s="446"/>
      <c r="F325" s="347"/>
      <c r="G325" s="348"/>
      <c r="H325" s="371"/>
    </row>
    <row r="326" spans="1:8" s="346" customFormat="1" hidden="1">
      <c r="A326" s="353">
        <f t="shared" ref="A326:C341" ca="1" si="16">INDIRECT("Z(-1)",FALSE)</f>
        <v>10</v>
      </c>
      <c r="B326" s="353">
        <f t="shared" ca="1" si="16"/>
        <v>3</v>
      </c>
      <c r="C326" s="351">
        <f t="shared" ca="1" si="16"/>
        <v>8</v>
      </c>
      <c r="D326" s="354">
        <f t="shared" ca="1" si="6"/>
        <v>248</v>
      </c>
      <c r="E326" s="446"/>
      <c r="F326" s="347"/>
      <c r="G326" s="348"/>
      <c r="H326" s="371"/>
    </row>
    <row r="327" spans="1:8" hidden="1">
      <c r="A327" s="353">
        <f t="shared" ca="1" si="16"/>
        <v>10</v>
      </c>
      <c r="B327" s="353">
        <f t="shared" ca="1" si="16"/>
        <v>3</v>
      </c>
      <c r="C327" s="351">
        <f t="shared" ca="1" si="16"/>
        <v>8</v>
      </c>
      <c r="D327" s="354">
        <f t="shared" ca="1" si="6"/>
        <v>249</v>
      </c>
      <c r="E327" s="445"/>
      <c r="F327" s="347"/>
      <c r="G327" s="348"/>
      <c r="H327" s="371"/>
    </row>
    <row r="328" spans="1:8" hidden="1">
      <c r="A328" s="353">
        <f t="shared" ca="1" si="16"/>
        <v>10</v>
      </c>
      <c r="B328" s="353">
        <f t="shared" ca="1" si="16"/>
        <v>3</v>
      </c>
      <c r="C328" s="351">
        <f t="shared" ca="1" si="16"/>
        <v>8</v>
      </c>
      <c r="D328" s="354">
        <f t="shared" ca="1" si="6"/>
        <v>250</v>
      </c>
      <c r="E328" s="445"/>
      <c r="F328" s="347"/>
      <c r="G328" s="348"/>
      <c r="H328" s="371"/>
    </row>
    <row r="329" spans="1:8" hidden="1">
      <c r="A329" s="353">
        <f t="shared" ca="1" si="16"/>
        <v>10</v>
      </c>
      <c r="B329" s="353">
        <f t="shared" ca="1" si="16"/>
        <v>3</v>
      </c>
      <c r="C329" s="351">
        <f t="shared" ca="1" si="16"/>
        <v>8</v>
      </c>
      <c r="D329" s="354">
        <f t="shared" ca="1" si="6"/>
        <v>251</v>
      </c>
      <c r="E329" s="445"/>
      <c r="F329" s="347"/>
      <c r="G329" s="348"/>
      <c r="H329" s="371"/>
    </row>
    <row r="330" spans="1:8" hidden="1">
      <c r="A330" s="353">
        <f t="shared" ca="1" si="16"/>
        <v>10</v>
      </c>
      <c r="B330" s="353">
        <f t="shared" ca="1" si="16"/>
        <v>3</v>
      </c>
      <c r="C330" s="351">
        <f t="shared" ca="1" si="16"/>
        <v>8</v>
      </c>
      <c r="D330" s="354">
        <f t="shared" ca="1" si="6"/>
        <v>252</v>
      </c>
      <c r="E330" s="445"/>
      <c r="F330" s="347"/>
      <c r="G330" s="348"/>
      <c r="H330" s="371"/>
    </row>
    <row r="331" spans="1:8" hidden="1">
      <c r="A331" s="353">
        <f t="shared" ca="1" si="16"/>
        <v>10</v>
      </c>
      <c r="B331" s="353">
        <f t="shared" ca="1" si="16"/>
        <v>3</v>
      </c>
      <c r="C331" s="351">
        <f t="shared" ca="1" si="16"/>
        <v>8</v>
      </c>
      <c r="D331" s="354">
        <f t="shared" ca="1" si="6"/>
        <v>253</v>
      </c>
      <c r="E331" s="445"/>
      <c r="F331" s="347"/>
      <c r="G331" s="348"/>
      <c r="H331" s="371"/>
    </row>
    <row r="332" spans="1:8" hidden="1">
      <c r="A332" s="353">
        <f t="shared" ca="1" si="16"/>
        <v>10</v>
      </c>
      <c r="B332" s="353">
        <f t="shared" ca="1" si="16"/>
        <v>3</v>
      </c>
      <c r="C332" s="351">
        <f t="shared" ca="1" si="16"/>
        <v>8</v>
      </c>
      <c r="D332" s="354">
        <f t="shared" ca="1" si="6"/>
        <v>254</v>
      </c>
      <c r="E332" s="445"/>
      <c r="F332" s="347"/>
      <c r="G332" s="348"/>
      <c r="H332" s="371"/>
    </row>
    <row r="333" spans="1:8" hidden="1">
      <c r="A333" s="353">
        <f t="shared" ca="1" si="16"/>
        <v>10</v>
      </c>
      <c r="B333" s="353">
        <f t="shared" ca="1" si="16"/>
        <v>3</v>
      </c>
      <c r="C333" s="351">
        <f t="shared" ca="1" si="16"/>
        <v>8</v>
      </c>
      <c r="D333" s="354">
        <f t="shared" ca="1" si="6"/>
        <v>255</v>
      </c>
      <c r="E333" s="445"/>
      <c r="F333" s="347"/>
      <c r="G333" s="348"/>
      <c r="H333" s="371"/>
    </row>
    <row r="334" spans="1:8" s="346" customFormat="1" hidden="1">
      <c r="A334" s="353">
        <f t="shared" ca="1" si="16"/>
        <v>10</v>
      </c>
      <c r="B334" s="353">
        <f t="shared" ca="1" si="16"/>
        <v>3</v>
      </c>
      <c r="C334" s="351">
        <f t="shared" ca="1" si="16"/>
        <v>8</v>
      </c>
      <c r="D334" s="354">
        <f t="shared" ca="1" si="6"/>
        <v>256</v>
      </c>
      <c r="E334" s="446"/>
      <c r="F334" s="347"/>
      <c r="G334" s="348"/>
      <c r="H334" s="371"/>
    </row>
    <row r="335" spans="1:8" s="346" customFormat="1" hidden="1">
      <c r="A335" s="353">
        <f t="shared" ca="1" si="16"/>
        <v>10</v>
      </c>
      <c r="B335" s="353">
        <f t="shared" ca="1" si="16"/>
        <v>3</v>
      </c>
      <c r="C335" s="351">
        <f t="shared" ca="1" si="16"/>
        <v>8</v>
      </c>
      <c r="D335" s="354">
        <f t="shared" ca="1" si="6"/>
        <v>257</v>
      </c>
      <c r="E335" s="446"/>
      <c r="F335" s="347"/>
      <c r="G335" s="348"/>
      <c r="H335" s="371"/>
    </row>
    <row r="336" spans="1:8" s="346" customFormat="1" hidden="1">
      <c r="A336" s="353">
        <f t="shared" ca="1" si="16"/>
        <v>10</v>
      </c>
      <c r="B336" s="353">
        <f t="shared" ca="1" si="16"/>
        <v>3</v>
      </c>
      <c r="C336" s="351">
        <f t="shared" ca="1" si="16"/>
        <v>8</v>
      </c>
      <c r="D336" s="354">
        <f t="shared" ca="1" si="6"/>
        <v>258</v>
      </c>
      <c r="E336" s="446"/>
      <c r="F336" s="347"/>
      <c r="G336" s="348"/>
      <c r="H336" s="371"/>
    </row>
    <row r="337" spans="1:8" hidden="1">
      <c r="A337" s="353">
        <f t="shared" ca="1" si="16"/>
        <v>10</v>
      </c>
      <c r="B337" s="353">
        <f t="shared" ca="1" si="16"/>
        <v>3</v>
      </c>
      <c r="C337" s="351">
        <f t="shared" ca="1" si="16"/>
        <v>8</v>
      </c>
      <c r="D337" s="354">
        <f t="shared" ca="1" si="6"/>
        <v>259</v>
      </c>
      <c r="E337" s="445"/>
      <c r="F337" s="347"/>
      <c r="G337" s="348"/>
      <c r="H337" s="371"/>
    </row>
    <row r="338" spans="1:8" s="346" customFormat="1" hidden="1">
      <c r="A338" s="353">
        <f t="shared" ca="1" si="16"/>
        <v>10</v>
      </c>
      <c r="B338" s="353">
        <f t="shared" ca="1" si="16"/>
        <v>3</v>
      </c>
      <c r="C338" s="351">
        <f t="shared" ca="1" si="16"/>
        <v>8</v>
      </c>
      <c r="D338" s="354">
        <f t="shared" ca="1" si="6"/>
        <v>260</v>
      </c>
      <c r="E338" s="446"/>
      <c r="F338" s="347"/>
      <c r="G338" s="348"/>
      <c r="H338" s="371"/>
    </row>
    <row r="339" spans="1:8" s="346" customFormat="1" hidden="1">
      <c r="A339" s="353">
        <f t="shared" ca="1" si="16"/>
        <v>10</v>
      </c>
      <c r="B339" s="353">
        <f t="shared" ca="1" si="16"/>
        <v>3</v>
      </c>
      <c r="C339" s="351">
        <f t="shared" ca="1" si="16"/>
        <v>8</v>
      </c>
      <c r="D339" s="354">
        <f t="shared" ref="D339:D402" ca="1" si="17">IF(INDIRECT("S(-1)",FALSE)&lt;&gt;INDIRECT("Z(-1)S(-1)",FALSE),0,INDIRECT("Z(-1)",FALSE)+1)</f>
        <v>261</v>
      </c>
      <c r="E339" s="446"/>
      <c r="F339" s="347"/>
      <c r="G339" s="348"/>
      <c r="H339" s="371"/>
    </row>
    <row r="340" spans="1:8" s="346" customFormat="1" hidden="1">
      <c r="A340" s="353">
        <f t="shared" ca="1" si="16"/>
        <v>10</v>
      </c>
      <c r="B340" s="353">
        <f t="shared" ca="1" si="16"/>
        <v>3</v>
      </c>
      <c r="C340" s="351">
        <f t="shared" ca="1" si="16"/>
        <v>8</v>
      </c>
      <c r="D340" s="354">
        <f t="shared" ca="1" si="17"/>
        <v>262</v>
      </c>
      <c r="E340" s="446"/>
      <c r="F340" s="347"/>
      <c r="G340" s="348"/>
      <c r="H340" s="371"/>
    </row>
    <row r="341" spans="1:8" hidden="1">
      <c r="A341" s="353">
        <f t="shared" ca="1" si="16"/>
        <v>10</v>
      </c>
      <c r="B341" s="353">
        <f t="shared" ca="1" si="16"/>
        <v>3</v>
      </c>
      <c r="C341" s="351">
        <f t="shared" ca="1" si="16"/>
        <v>8</v>
      </c>
      <c r="D341" s="354">
        <f t="shared" ca="1" si="17"/>
        <v>263</v>
      </c>
      <c r="E341" s="445"/>
      <c r="F341" s="157"/>
      <c r="G341" s="333"/>
      <c r="H341" s="370"/>
    </row>
    <row r="342" spans="1:8" hidden="1">
      <c r="A342" s="353">
        <f t="shared" ref="A342:C375" ca="1" si="18">INDIRECT("Z(-1)",FALSE)</f>
        <v>10</v>
      </c>
      <c r="B342" s="353">
        <f t="shared" ca="1" si="18"/>
        <v>3</v>
      </c>
      <c r="C342" s="351">
        <f t="shared" ca="1" si="18"/>
        <v>8</v>
      </c>
      <c r="D342" s="354">
        <f t="shared" ca="1" si="17"/>
        <v>264</v>
      </c>
      <c r="E342" s="445"/>
      <c r="F342" s="157"/>
      <c r="G342" s="333"/>
      <c r="H342" s="370"/>
    </row>
    <row r="343" spans="1:8" hidden="1">
      <c r="A343" s="353">
        <f t="shared" ca="1" si="18"/>
        <v>10</v>
      </c>
      <c r="B343" s="353">
        <f t="shared" ca="1" si="18"/>
        <v>3</v>
      </c>
      <c r="C343" s="351">
        <f t="shared" ca="1" si="18"/>
        <v>8</v>
      </c>
      <c r="D343" s="354">
        <f t="shared" ca="1" si="17"/>
        <v>265</v>
      </c>
      <c r="E343" s="445"/>
      <c r="F343" s="157"/>
      <c r="G343" s="333"/>
      <c r="H343" s="370"/>
    </row>
    <row r="344" spans="1:8" hidden="1">
      <c r="A344" s="353">
        <f t="shared" ca="1" si="18"/>
        <v>10</v>
      </c>
      <c r="B344" s="353">
        <f t="shared" ca="1" si="18"/>
        <v>3</v>
      </c>
      <c r="C344" s="351">
        <f t="shared" ca="1" si="18"/>
        <v>8</v>
      </c>
      <c r="D344" s="354">
        <f t="shared" ca="1" si="17"/>
        <v>266</v>
      </c>
      <c r="E344" s="445"/>
      <c r="F344" s="157"/>
      <c r="G344" s="333"/>
      <c r="H344" s="370"/>
    </row>
    <row r="345" spans="1:8" hidden="1">
      <c r="A345" s="353">
        <f t="shared" ca="1" si="18"/>
        <v>10</v>
      </c>
      <c r="B345" s="353">
        <f t="shared" ca="1" si="18"/>
        <v>3</v>
      </c>
      <c r="C345" s="351">
        <f t="shared" ca="1" si="18"/>
        <v>8</v>
      </c>
      <c r="D345" s="354">
        <f t="shared" ca="1" si="17"/>
        <v>267</v>
      </c>
      <c r="E345" s="445"/>
      <c r="F345" s="157"/>
      <c r="G345" s="333"/>
      <c r="H345" s="370"/>
    </row>
    <row r="346" spans="1:8" hidden="1">
      <c r="A346" s="351">
        <f t="shared" ca="1" si="18"/>
        <v>10</v>
      </c>
      <c r="B346" s="351">
        <f t="shared" ca="1" si="18"/>
        <v>3</v>
      </c>
      <c r="C346" s="351">
        <f t="shared" ca="1" si="18"/>
        <v>8</v>
      </c>
      <c r="D346" s="352">
        <f t="shared" ca="1" si="17"/>
        <v>268</v>
      </c>
      <c r="E346" s="445"/>
      <c r="F346" s="157"/>
      <c r="G346" s="333"/>
      <c r="H346" s="370"/>
    </row>
    <row r="347" spans="1:8" hidden="1">
      <c r="A347" s="353">
        <f t="shared" ca="1" si="18"/>
        <v>10</v>
      </c>
      <c r="B347" s="353">
        <f t="shared" ca="1" si="18"/>
        <v>3</v>
      </c>
      <c r="C347" s="351">
        <f t="shared" ca="1" si="18"/>
        <v>8</v>
      </c>
      <c r="D347" s="354">
        <f t="shared" ca="1" si="17"/>
        <v>269</v>
      </c>
      <c r="E347" s="445"/>
      <c r="F347" s="347"/>
      <c r="G347" s="348"/>
      <c r="H347" s="371"/>
    </row>
    <row r="348" spans="1:8" hidden="1">
      <c r="A348" s="353">
        <f t="shared" ca="1" si="18"/>
        <v>10</v>
      </c>
      <c r="B348" s="353">
        <f t="shared" ca="1" si="18"/>
        <v>3</v>
      </c>
      <c r="C348" s="351">
        <f t="shared" ca="1" si="18"/>
        <v>8</v>
      </c>
      <c r="D348" s="354">
        <f t="shared" ca="1" si="17"/>
        <v>270</v>
      </c>
      <c r="E348" s="445"/>
      <c r="F348" s="347"/>
      <c r="G348" s="348"/>
      <c r="H348" s="371"/>
    </row>
    <row r="349" spans="1:8" hidden="1">
      <c r="A349" s="353">
        <f t="shared" ca="1" si="18"/>
        <v>10</v>
      </c>
      <c r="B349" s="353">
        <f t="shared" ca="1" si="18"/>
        <v>3</v>
      </c>
      <c r="C349" s="351">
        <f t="shared" ca="1" si="18"/>
        <v>8</v>
      </c>
      <c r="D349" s="354">
        <f t="shared" ca="1" si="17"/>
        <v>271</v>
      </c>
      <c r="E349" s="445"/>
      <c r="F349" s="347"/>
      <c r="G349" s="348"/>
      <c r="H349" s="371"/>
    </row>
    <row r="350" spans="1:8" hidden="1">
      <c r="A350" s="353">
        <f t="shared" ca="1" si="18"/>
        <v>10</v>
      </c>
      <c r="B350" s="353">
        <f t="shared" ca="1" si="18"/>
        <v>3</v>
      </c>
      <c r="C350" s="351">
        <f t="shared" ca="1" si="18"/>
        <v>8</v>
      </c>
      <c r="D350" s="354">
        <f t="shared" ca="1" si="17"/>
        <v>272</v>
      </c>
      <c r="E350" s="445"/>
      <c r="F350" s="347"/>
      <c r="G350" s="348"/>
      <c r="H350" s="371"/>
    </row>
    <row r="351" spans="1:8" hidden="1">
      <c r="A351" s="353">
        <f t="shared" ca="1" si="18"/>
        <v>10</v>
      </c>
      <c r="B351" s="353">
        <f t="shared" ca="1" si="18"/>
        <v>3</v>
      </c>
      <c r="C351" s="351">
        <f t="shared" ca="1" si="18"/>
        <v>8</v>
      </c>
      <c r="D351" s="354">
        <f t="shared" ca="1" si="17"/>
        <v>273</v>
      </c>
      <c r="E351" s="445"/>
      <c r="F351" s="347"/>
      <c r="G351" s="348"/>
      <c r="H351" s="371"/>
    </row>
    <row r="352" spans="1:8" hidden="1">
      <c r="A352" s="353">
        <f t="shared" ca="1" si="18"/>
        <v>10</v>
      </c>
      <c r="B352" s="353">
        <f t="shared" ca="1" si="18"/>
        <v>3</v>
      </c>
      <c r="C352" s="351">
        <f t="shared" ca="1" si="18"/>
        <v>8</v>
      </c>
      <c r="D352" s="354">
        <f t="shared" ca="1" si="17"/>
        <v>274</v>
      </c>
      <c r="E352" s="445"/>
      <c r="F352" s="347"/>
      <c r="G352" s="348"/>
      <c r="H352" s="371"/>
    </row>
    <row r="353" spans="1:8" hidden="1">
      <c r="A353" s="353">
        <f t="shared" ca="1" si="18"/>
        <v>10</v>
      </c>
      <c r="B353" s="353">
        <f t="shared" ca="1" si="18"/>
        <v>3</v>
      </c>
      <c r="C353" s="351">
        <f t="shared" ca="1" si="18"/>
        <v>8</v>
      </c>
      <c r="D353" s="354">
        <f t="shared" ca="1" si="17"/>
        <v>275</v>
      </c>
      <c r="E353" s="445"/>
      <c r="F353" s="347"/>
      <c r="G353" s="348"/>
      <c r="H353" s="371"/>
    </row>
    <row r="354" spans="1:8" s="346" customFormat="1" hidden="1">
      <c r="A354" s="353">
        <f t="shared" ca="1" si="18"/>
        <v>10</v>
      </c>
      <c r="B354" s="353">
        <f t="shared" ca="1" si="18"/>
        <v>3</v>
      </c>
      <c r="C354" s="351">
        <f t="shared" ca="1" si="18"/>
        <v>8</v>
      </c>
      <c r="D354" s="354">
        <f t="shared" ca="1" si="17"/>
        <v>276</v>
      </c>
      <c r="E354" s="446"/>
      <c r="F354" s="347"/>
      <c r="G354" s="348"/>
      <c r="H354" s="371"/>
    </row>
    <row r="355" spans="1:8" s="346" customFormat="1" hidden="1">
      <c r="A355" s="353">
        <f t="shared" ca="1" si="18"/>
        <v>10</v>
      </c>
      <c r="B355" s="353">
        <f t="shared" ca="1" si="18"/>
        <v>3</v>
      </c>
      <c r="C355" s="351">
        <f t="shared" ca="1" si="18"/>
        <v>8</v>
      </c>
      <c r="D355" s="354">
        <f t="shared" ca="1" si="17"/>
        <v>277</v>
      </c>
      <c r="E355" s="446"/>
      <c r="F355" s="347"/>
      <c r="G355" s="348"/>
      <c r="H355" s="371"/>
    </row>
    <row r="356" spans="1:8" s="346" customFormat="1" hidden="1">
      <c r="A356" s="353">
        <f t="shared" ca="1" si="18"/>
        <v>10</v>
      </c>
      <c r="B356" s="353">
        <f t="shared" ca="1" si="18"/>
        <v>3</v>
      </c>
      <c r="C356" s="351">
        <f t="shared" ca="1" si="18"/>
        <v>8</v>
      </c>
      <c r="D356" s="354">
        <f t="shared" ca="1" si="17"/>
        <v>278</v>
      </c>
      <c r="E356" s="446"/>
      <c r="F356" s="347"/>
      <c r="G356" s="348"/>
      <c r="H356" s="371"/>
    </row>
    <row r="357" spans="1:8" hidden="1">
      <c r="A357" s="353">
        <f t="shared" ca="1" si="18"/>
        <v>10</v>
      </c>
      <c r="B357" s="353">
        <f t="shared" ca="1" si="18"/>
        <v>3</v>
      </c>
      <c r="C357" s="351">
        <f t="shared" ca="1" si="18"/>
        <v>8</v>
      </c>
      <c r="D357" s="354">
        <f t="shared" ca="1" si="17"/>
        <v>279</v>
      </c>
      <c r="E357" s="445"/>
      <c r="F357" s="347"/>
      <c r="G357" s="348"/>
      <c r="H357" s="371"/>
    </row>
    <row r="358" spans="1:8" hidden="1">
      <c r="A358" s="353">
        <f t="shared" ca="1" si="18"/>
        <v>10</v>
      </c>
      <c r="B358" s="353">
        <f t="shared" ca="1" si="18"/>
        <v>3</v>
      </c>
      <c r="C358" s="351">
        <f t="shared" ca="1" si="18"/>
        <v>8</v>
      </c>
      <c r="D358" s="354">
        <f t="shared" ca="1" si="17"/>
        <v>280</v>
      </c>
      <c r="E358" s="445"/>
      <c r="F358" s="347"/>
      <c r="G358" s="348"/>
      <c r="H358" s="371"/>
    </row>
    <row r="359" spans="1:8" hidden="1">
      <c r="A359" s="353">
        <f t="shared" ca="1" si="18"/>
        <v>10</v>
      </c>
      <c r="B359" s="353">
        <f t="shared" ca="1" si="18"/>
        <v>3</v>
      </c>
      <c r="C359" s="351">
        <f t="shared" ca="1" si="18"/>
        <v>8</v>
      </c>
      <c r="D359" s="354">
        <f t="shared" ca="1" si="17"/>
        <v>281</v>
      </c>
      <c r="E359" s="445"/>
      <c r="F359" s="347"/>
      <c r="G359" s="348"/>
      <c r="H359" s="371"/>
    </row>
    <row r="360" spans="1:8" hidden="1">
      <c r="A360" s="353">
        <f t="shared" ca="1" si="18"/>
        <v>10</v>
      </c>
      <c r="B360" s="353">
        <f t="shared" ca="1" si="18"/>
        <v>3</v>
      </c>
      <c r="C360" s="351">
        <f t="shared" ca="1" si="18"/>
        <v>8</v>
      </c>
      <c r="D360" s="354">
        <f t="shared" ca="1" si="17"/>
        <v>282</v>
      </c>
      <c r="E360" s="445"/>
      <c r="F360" s="347"/>
      <c r="G360" s="348"/>
      <c r="H360" s="371"/>
    </row>
    <row r="361" spans="1:8" hidden="1">
      <c r="A361" s="353">
        <f t="shared" ca="1" si="18"/>
        <v>10</v>
      </c>
      <c r="B361" s="353">
        <f t="shared" ca="1" si="18"/>
        <v>3</v>
      </c>
      <c r="C361" s="351">
        <f t="shared" ca="1" si="18"/>
        <v>8</v>
      </c>
      <c r="D361" s="354">
        <f t="shared" ca="1" si="17"/>
        <v>283</v>
      </c>
      <c r="E361" s="445"/>
      <c r="F361" s="347"/>
      <c r="G361" s="348"/>
      <c r="H361" s="371"/>
    </row>
    <row r="362" spans="1:8" hidden="1">
      <c r="A362" s="353">
        <f t="shared" ca="1" si="18"/>
        <v>10</v>
      </c>
      <c r="B362" s="353">
        <f t="shared" ca="1" si="18"/>
        <v>3</v>
      </c>
      <c r="C362" s="351">
        <f t="shared" ca="1" si="18"/>
        <v>8</v>
      </c>
      <c r="D362" s="354">
        <f t="shared" ca="1" si="17"/>
        <v>284</v>
      </c>
      <c r="E362" s="445"/>
      <c r="F362" s="347"/>
      <c r="G362" s="348"/>
      <c r="H362" s="371"/>
    </row>
    <row r="363" spans="1:8" hidden="1">
      <c r="A363" s="353">
        <f t="shared" ca="1" si="18"/>
        <v>10</v>
      </c>
      <c r="B363" s="353">
        <f t="shared" ca="1" si="18"/>
        <v>3</v>
      </c>
      <c r="C363" s="351">
        <f t="shared" ca="1" si="18"/>
        <v>8</v>
      </c>
      <c r="D363" s="354">
        <f t="shared" ca="1" si="17"/>
        <v>285</v>
      </c>
      <c r="E363" s="445"/>
      <c r="F363" s="347"/>
      <c r="G363" s="348"/>
      <c r="H363" s="371"/>
    </row>
    <row r="364" spans="1:8" s="346" customFormat="1" hidden="1">
      <c r="A364" s="353">
        <f t="shared" ca="1" si="18"/>
        <v>10</v>
      </c>
      <c r="B364" s="353">
        <f t="shared" ca="1" si="18"/>
        <v>3</v>
      </c>
      <c r="C364" s="351">
        <f t="shared" ca="1" si="18"/>
        <v>8</v>
      </c>
      <c r="D364" s="354">
        <f t="shared" ca="1" si="17"/>
        <v>286</v>
      </c>
      <c r="E364" s="446"/>
      <c r="F364" s="347"/>
      <c r="G364" s="348"/>
      <c r="H364" s="371"/>
    </row>
    <row r="365" spans="1:8" s="346" customFormat="1" hidden="1">
      <c r="A365" s="353">
        <f t="shared" ca="1" si="18"/>
        <v>10</v>
      </c>
      <c r="B365" s="353">
        <f t="shared" ca="1" si="18"/>
        <v>3</v>
      </c>
      <c r="C365" s="351">
        <f t="shared" ca="1" si="18"/>
        <v>8</v>
      </c>
      <c r="D365" s="354">
        <f t="shared" ca="1" si="17"/>
        <v>287</v>
      </c>
      <c r="E365" s="446"/>
      <c r="F365" s="347"/>
      <c r="G365" s="348"/>
      <c r="H365" s="371"/>
    </row>
    <row r="366" spans="1:8" s="346" customFormat="1" hidden="1">
      <c r="A366" s="353">
        <f t="shared" ca="1" si="18"/>
        <v>10</v>
      </c>
      <c r="B366" s="353">
        <f t="shared" ca="1" si="18"/>
        <v>3</v>
      </c>
      <c r="C366" s="351">
        <f t="shared" ca="1" si="18"/>
        <v>8</v>
      </c>
      <c r="D366" s="354">
        <f t="shared" ca="1" si="17"/>
        <v>288</v>
      </c>
      <c r="E366" s="446"/>
      <c r="F366" s="347"/>
      <c r="G366" s="348"/>
      <c r="H366" s="371"/>
    </row>
    <row r="367" spans="1:8" hidden="1">
      <c r="A367" s="353">
        <f t="shared" ca="1" si="18"/>
        <v>10</v>
      </c>
      <c r="B367" s="353">
        <f t="shared" ca="1" si="18"/>
        <v>3</v>
      </c>
      <c r="C367" s="351">
        <f t="shared" ca="1" si="18"/>
        <v>8</v>
      </c>
      <c r="D367" s="354">
        <f t="shared" ca="1" si="17"/>
        <v>289</v>
      </c>
      <c r="E367" s="445"/>
      <c r="F367" s="347"/>
      <c r="G367" s="348"/>
      <c r="H367" s="371"/>
    </row>
    <row r="368" spans="1:8" hidden="1">
      <c r="A368" s="353">
        <f t="shared" ca="1" si="18"/>
        <v>10</v>
      </c>
      <c r="B368" s="353">
        <f t="shared" ca="1" si="18"/>
        <v>3</v>
      </c>
      <c r="C368" s="351">
        <f t="shared" ca="1" si="18"/>
        <v>8</v>
      </c>
      <c r="D368" s="354">
        <f t="shared" ca="1" si="17"/>
        <v>290</v>
      </c>
      <c r="E368" s="445"/>
      <c r="F368" s="347"/>
      <c r="G368" s="348"/>
      <c r="H368" s="371"/>
    </row>
    <row r="369" spans="1:8" hidden="1">
      <c r="A369" s="353">
        <f t="shared" ca="1" si="18"/>
        <v>10</v>
      </c>
      <c r="B369" s="353">
        <f t="shared" ca="1" si="18"/>
        <v>3</v>
      </c>
      <c r="C369" s="351">
        <f t="shared" ca="1" si="18"/>
        <v>8</v>
      </c>
      <c r="D369" s="354">
        <f t="shared" ca="1" si="17"/>
        <v>291</v>
      </c>
      <c r="E369" s="445"/>
      <c r="F369" s="347"/>
      <c r="G369" s="348"/>
      <c r="H369" s="371"/>
    </row>
    <row r="370" spans="1:8" hidden="1">
      <c r="A370" s="353">
        <f t="shared" ca="1" si="18"/>
        <v>10</v>
      </c>
      <c r="B370" s="353">
        <f t="shared" ca="1" si="18"/>
        <v>3</v>
      </c>
      <c r="C370" s="351">
        <f t="shared" ca="1" si="18"/>
        <v>8</v>
      </c>
      <c r="D370" s="354">
        <f t="shared" ca="1" si="17"/>
        <v>292</v>
      </c>
      <c r="E370" s="445"/>
      <c r="F370" s="347"/>
      <c r="G370" s="348"/>
      <c r="H370" s="371"/>
    </row>
    <row r="371" spans="1:8" hidden="1">
      <c r="A371" s="353">
        <f t="shared" ca="1" si="18"/>
        <v>10</v>
      </c>
      <c r="B371" s="353">
        <f t="shared" ca="1" si="18"/>
        <v>3</v>
      </c>
      <c r="C371" s="351">
        <f t="shared" ca="1" si="18"/>
        <v>8</v>
      </c>
      <c r="D371" s="354">
        <f t="shared" ca="1" si="17"/>
        <v>293</v>
      </c>
      <c r="E371" s="445"/>
      <c r="F371" s="347"/>
      <c r="G371" s="348"/>
      <c r="H371" s="371"/>
    </row>
    <row r="372" spans="1:8" hidden="1">
      <c r="A372" s="353">
        <f t="shared" ca="1" si="18"/>
        <v>10</v>
      </c>
      <c r="B372" s="353">
        <f t="shared" ca="1" si="18"/>
        <v>3</v>
      </c>
      <c r="C372" s="351">
        <f t="shared" ca="1" si="18"/>
        <v>8</v>
      </c>
      <c r="D372" s="354">
        <f t="shared" ca="1" si="17"/>
        <v>294</v>
      </c>
      <c r="E372" s="445"/>
      <c r="F372" s="347"/>
      <c r="G372" s="348"/>
      <c r="H372" s="371"/>
    </row>
    <row r="373" spans="1:8" hidden="1">
      <c r="A373" s="353">
        <f t="shared" ca="1" si="18"/>
        <v>10</v>
      </c>
      <c r="B373" s="353">
        <f t="shared" ca="1" si="18"/>
        <v>3</v>
      </c>
      <c r="C373" s="351">
        <f t="shared" ca="1" si="18"/>
        <v>8</v>
      </c>
      <c r="D373" s="354">
        <f t="shared" ca="1" si="17"/>
        <v>295</v>
      </c>
      <c r="E373" s="445"/>
      <c r="F373" s="347"/>
      <c r="G373" s="348"/>
      <c r="H373" s="371"/>
    </row>
    <row r="374" spans="1:8" s="346" customFormat="1" hidden="1">
      <c r="A374" s="353">
        <f t="shared" ca="1" si="18"/>
        <v>10</v>
      </c>
      <c r="B374" s="353">
        <f t="shared" ca="1" si="18"/>
        <v>3</v>
      </c>
      <c r="C374" s="351">
        <f t="shared" ca="1" si="18"/>
        <v>8</v>
      </c>
      <c r="D374" s="354">
        <f t="shared" ca="1" si="17"/>
        <v>296</v>
      </c>
      <c r="E374" s="446"/>
      <c r="F374" s="347"/>
      <c r="G374" s="348"/>
      <c r="H374" s="371"/>
    </row>
    <row r="375" spans="1:8" s="346" customFormat="1" hidden="1">
      <c r="A375" s="353">
        <f t="shared" ca="1" si="18"/>
        <v>10</v>
      </c>
      <c r="B375" s="353">
        <f t="shared" ca="1" si="18"/>
        <v>3</v>
      </c>
      <c r="C375" s="351">
        <f t="shared" ca="1" si="18"/>
        <v>8</v>
      </c>
      <c r="D375" s="354">
        <f t="shared" ca="1" si="17"/>
        <v>297</v>
      </c>
      <c r="E375" s="446"/>
      <c r="F375" s="347"/>
      <c r="G375" s="348"/>
      <c r="H375" s="371"/>
    </row>
    <row r="376" spans="1:8" s="346" customFormat="1" hidden="1">
      <c r="A376" s="353">
        <f t="shared" ref="A376:C391" ca="1" si="19">INDIRECT("Z(-1)",FALSE)</f>
        <v>10</v>
      </c>
      <c r="B376" s="353">
        <f t="shared" ca="1" si="19"/>
        <v>3</v>
      </c>
      <c r="C376" s="351">
        <f t="shared" ca="1" si="19"/>
        <v>8</v>
      </c>
      <c r="D376" s="354">
        <f t="shared" ca="1" si="17"/>
        <v>298</v>
      </c>
      <c r="E376" s="446"/>
      <c r="F376" s="347"/>
      <c r="G376" s="348"/>
      <c r="H376" s="371"/>
    </row>
    <row r="377" spans="1:8" hidden="1">
      <c r="A377" s="353">
        <f t="shared" ca="1" si="19"/>
        <v>10</v>
      </c>
      <c r="B377" s="353">
        <f t="shared" ca="1" si="19"/>
        <v>3</v>
      </c>
      <c r="C377" s="351">
        <f t="shared" ca="1" si="19"/>
        <v>8</v>
      </c>
      <c r="D377" s="354">
        <f t="shared" ca="1" si="17"/>
        <v>299</v>
      </c>
      <c r="E377" s="445"/>
      <c r="F377" s="347"/>
      <c r="G377" s="348"/>
      <c r="H377" s="371"/>
    </row>
    <row r="378" spans="1:8" hidden="1">
      <c r="A378" s="353">
        <f t="shared" ca="1" si="19"/>
        <v>10</v>
      </c>
      <c r="B378" s="353">
        <f t="shared" ca="1" si="19"/>
        <v>3</v>
      </c>
      <c r="C378" s="351">
        <f t="shared" ca="1" si="19"/>
        <v>8</v>
      </c>
      <c r="D378" s="354">
        <f t="shared" ca="1" si="17"/>
        <v>300</v>
      </c>
      <c r="E378" s="445"/>
      <c r="F378" s="347"/>
      <c r="G378" s="348"/>
      <c r="H378" s="371"/>
    </row>
    <row r="379" spans="1:8" hidden="1">
      <c r="A379" s="353">
        <f t="shared" ca="1" si="19"/>
        <v>10</v>
      </c>
      <c r="B379" s="353">
        <f t="shared" ca="1" si="19"/>
        <v>3</v>
      </c>
      <c r="C379" s="351">
        <f t="shared" ca="1" si="19"/>
        <v>8</v>
      </c>
      <c r="D379" s="354">
        <f t="shared" ca="1" si="17"/>
        <v>301</v>
      </c>
      <c r="E379" s="445"/>
      <c r="F379" s="347"/>
      <c r="G379" s="348"/>
      <c r="H379" s="371"/>
    </row>
    <row r="380" spans="1:8" hidden="1">
      <c r="A380" s="353">
        <f t="shared" ca="1" si="19"/>
        <v>10</v>
      </c>
      <c r="B380" s="353">
        <f t="shared" ca="1" si="19"/>
        <v>3</v>
      </c>
      <c r="C380" s="351">
        <f t="shared" ca="1" si="19"/>
        <v>8</v>
      </c>
      <c r="D380" s="354">
        <f t="shared" ca="1" si="17"/>
        <v>302</v>
      </c>
      <c r="E380" s="445"/>
      <c r="F380" s="347"/>
      <c r="G380" s="348"/>
      <c r="H380" s="371"/>
    </row>
    <row r="381" spans="1:8" hidden="1">
      <c r="A381" s="353">
        <f t="shared" ca="1" si="19"/>
        <v>10</v>
      </c>
      <c r="B381" s="353">
        <f t="shared" ca="1" si="19"/>
        <v>3</v>
      </c>
      <c r="C381" s="351">
        <f t="shared" ca="1" si="19"/>
        <v>8</v>
      </c>
      <c r="D381" s="354">
        <f t="shared" ca="1" si="17"/>
        <v>303</v>
      </c>
      <c r="E381" s="445"/>
      <c r="F381" s="347"/>
      <c r="G381" s="348"/>
      <c r="H381" s="371"/>
    </row>
    <row r="382" spans="1:8" hidden="1">
      <c r="A382" s="353">
        <f t="shared" ca="1" si="19"/>
        <v>10</v>
      </c>
      <c r="B382" s="353">
        <f t="shared" ca="1" si="19"/>
        <v>3</v>
      </c>
      <c r="C382" s="351">
        <f t="shared" ca="1" si="19"/>
        <v>8</v>
      </c>
      <c r="D382" s="354">
        <f t="shared" ca="1" si="17"/>
        <v>304</v>
      </c>
      <c r="E382" s="445"/>
      <c r="F382" s="347"/>
      <c r="G382" s="348"/>
      <c r="H382" s="371"/>
    </row>
    <row r="383" spans="1:8" hidden="1">
      <c r="A383" s="353">
        <f t="shared" ca="1" si="19"/>
        <v>10</v>
      </c>
      <c r="B383" s="353">
        <f t="shared" ca="1" si="19"/>
        <v>3</v>
      </c>
      <c r="C383" s="351">
        <f t="shared" ca="1" si="19"/>
        <v>8</v>
      </c>
      <c r="D383" s="354">
        <f t="shared" ca="1" si="17"/>
        <v>305</v>
      </c>
      <c r="E383" s="445"/>
      <c r="F383" s="347"/>
      <c r="G383" s="348"/>
      <c r="H383" s="371"/>
    </row>
    <row r="384" spans="1:8" s="346" customFormat="1" hidden="1">
      <c r="A384" s="353">
        <f t="shared" ca="1" si="19"/>
        <v>10</v>
      </c>
      <c r="B384" s="353">
        <f t="shared" ca="1" si="19"/>
        <v>3</v>
      </c>
      <c r="C384" s="351">
        <f t="shared" ca="1" si="19"/>
        <v>8</v>
      </c>
      <c r="D384" s="354">
        <f t="shared" ca="1" si="17"/>
        <v>306</v>
      </c>
      <c r="E384" s="446"/>
      <c r="F384" s="347"/>
      <c r="G384" s="348"/>
      <c r="H384" s="371"/>
    </row>
    <row r="385" spans="1:8" s="346" customFormat="1" hidden="1">
      <c r="A385" s="353">
        <f t="shared" ca="1" si="19"/>
        <v>10</v>
      </c>
      <c r="B385" s="353">
        <f t="shared" ca="1" si="19"/>
        <v>3</v>
      </c>
      <c r="C385" s="351">
        <f t="shared" ca="1" si="19"/>
        <v>8</v>
      </c>
      <c r="D385" s="354">
        <f t="shared" ca="1" si="17"/>
        <v>307</v>
      </c>
      <c r="E385" s="446"/>
      <c r="F385" s="347"/>
      <c r="G385" s="348"/>
      <c r="H385" s="371"/>
    </row>
    <row r="386" spans="1:8" s="346" customFormat="1" hidden="1">
      <c r="A386" s="353">
        <f t="shared" ca="1" si="19"/>
        <v>10</v>
      </c>
      <c r="B386" s="353">
        <f t="shared" ca="1" si="19"/>
        <v>3</v>
      </c>
      <c r="C386" s="351">
        <f t="shared" ca="1" si="19"/>
        <v>8</v>
      </c>
      <c r="D386" s="354">
        <f t="shared" ca="1" si="17"/>
        <v>308</v>
      </c>
      <c r="E386" s="446"/>
      <c r="F386" s="347"/>
      <c r="G386" s="348"/>
      <c r="H386" s="371"/>
    </row>
    <row r="387" spans="1:8" hidden="1">
      <c r="A387" s="353">
        <f t="shared" ca="1" si="19"/>
        <v>10</v>
      </c>
      <c r="B387" s="353">
        <f t="shared" ca="1" si="19"/>
        <v>3</v>
      </c>
      <c r="C387" s="351">
        <f t="shared" ca="1" si="19"/>
        <v>8</v>
      </c>
      <c r="D387" s="354">
        <f t="shared" ca="1" si="17"/>
        <v>309</v>
      </c>
      <c r="E387" s="445"/>
      <c r="F387" s="347"/>
      <c r="G387" s="348"/>
      <c r="H387" s="371"/>
    </row>
    <row r="388" spans="1:8" s="346" customFormat="1" hidden="1">
      <c r="A388" s="353">
        <f t="shared" ca="1" si="19"/>
        <v>10</v>
      </c>
      <c r="B388" s="353">
        <f t="shared" ca="1" si="19"/>
        <v>3</v>
      </c>
      <c r="C388" s="351">
        <f t="shared" ca="1" si="19"/>
        <v>8</v>
      </c>
      <c r="D388" s="354">
        <f t="shared" ca="1" si="17"/>
        <v>310</v>
      </c>
      <c r="E388" s="446"/>
      <c r="F388" s="347"/>
      <c r="G388" s="348"/>
      <c r="H388" s="371"/>
    </row>
    <row r="389" spans="1:8" s="346" customFormat="1" hidden="1">
      <c r="A389" s="353">
        <f t="shared" ca="1" si="19"/>
        <v>10</v>
      </c>
      <c r="B389" s="353">
        <f t="shared" ca="1" si="19"/>
        <v>3</v>
      </c>
      <c r="C389" s="351">
        <f t="shared" ca="1" si="19"/>
        <v>8</v>
      </c>
      <c r="D389" s="354">
        <f t="shared" ca="1" si="17"/>
        <v>311</v>
      </c>
      <c r="E389" s="446"/>
      <c r="F389" s="347"/>
      <c r="G389" s="348"/>
      <c r="H389" s="371"/>
    </row>
    <row r="390" spans="1:8" s="346" customFormat="1" hidden="1">
      <c r="A390" s="353">
        <f t="shared" ca="1" si="19"/>
        <v>10</v>
      </c>
      <c r="B390" s="353">
        <f t="shared" ca="1" si="19"/>
        <v>3</v>
      </c>
      <c r="C390" s="351">
        <f t="shared" ca="1" si="19"/>
        <v>8</v>
      </c>
      <c r="D390" s="354">
        <f t="shared" ca="1" si="17"/>
        <v>312</v>
      </c>
      <c r="E390" s="446"/>
      <c r="F390" s="347"/>
      <c r="G390" s="348"/>
      <c r="H390" s="371"/>
    </row>
    <row r="391" spans="1:8" hidden="1">
      <c r="A391" s="353">
        <f t="shared" ca="1" si="19"/>
        <v>10</v>
      </c>
      <c r="B391" s="353">
        <f t="shared" ca="1" si="19"/>
        <v>3</v>
      </c>
      <c r="C391" s="351">
        <f t="shared" ca="1" si="19"/>
        <v>8</v>
      </c>
      <c r="D391" s="354">
        <f t="shared" ca="1" si="17"/>
        <v>313</v>
      </c>
      <c r="E391" s="445"/>
      <c r="F391" s="157"/>
      <c r="G391" s="333"/>
      <c r="H391" s="370"/>
    </row>
    <row r="392" spans="1:8" hidden="1">
      <c r="A392" s="353">
        <f t="shared" ref="A392:C425" ca="1" si="20">INDIRECT("Z(-1)",FALSE)</f>
        <v>10</v>
      </c>
      <c r="B392" s="353">
        <f t="shared" ca="1" si="20"/>
        <v>3</v>
      </c>
      <c r="C392" s="351">
        <f t="shared" ca="1" si="20"/>
        <v>8</v>
      </c>
      <c r="D392" s="354">
        <f t="shared" ca="1" si="17"/>
        <v>314</v>
      </c>
      <c r="E392" s="445"/>
      <c r="F392" s="157"/>
      <c r="G392" s="333"/>
      <c r="H392" s="370"/>
    </row>
    <row r="393" spans="1:8" hidden="1">
      <c r="A393" s="353">
        <f t="shared" ca="1" si="20"/>
        <v>10</v>
      </c>
      <c r="B393" s="353">
        <f t="shared" ca="1" si="20"/>
        <v>3</v>
      </c>
      <c r="C393" s="351">
        <f t="shared" ca="1" si="20"/>
        <v>8</v>
      </c>
      <c r="D393" s="354">
        <f t="shared" ca="1" si="17"/>
        <v>315</v>
      </c>
      <c r="E393" s="445"/>
      <c r="F393" s="157"/>
      <c r="G393" s="333"/>
      <c r="H393" s="370"/>
    </row>
    <row r="394" spans="1:8" hidden="1">
      <c r="A394" s="353">
        <f t="shared" ca="1" si="20"/>
        <v>10</v>
      </c>
      <c r="B394" s="353">
        <f t="shared" ca="1" si="20"/>
        <v>3</v>
      </c>
      <c r="C394" s="351">
        <f t="shared" ca="1" si="20"/>
        <v>8</v>
      </c>
      <c r="D394" s="354">
        <f t="shared" ca="1" si="17"/>
        <v>316</v>
      </c>
      <c r="E394" s="445"/>
      <c r="F394" s="157"/>
      <c r="G394" s="333"/>
      <c r="H394" s="370"/>
    </row>
    <row r="395" spans="1:8" hidden="1">
      <c r="A395" s="353">
        <f t="shared" ca="1" si="20"/>
        <v>10</v>
      </c>
      <c r="B395" s="353">
        <f t="shared" ca="1" si="20"/>
        <v>3</v>
      </c>
      <c r="C395" s="351">
        <f t="shared" ca="1" si="20"/>
        <v>8</v>
      </c>
      <c r="D395" s="354">
        <f t="shared" ca="1" si="17"/>
        <v>317</v>
      </c>
      <c r="E395" s="445"/>
      <c r="F395" s="157"/>
      <c r="G395" s="333"/>
      <c r="H395" s="370"/>
    </row>
    <row r="396" spans="1:8" hidden="1">
      <c r="A396" s="351">
        <f t="shared" ca="1" si="20"/>
        <v>10</v>
      </c>
      <c r="B396" s="351">
        <f t="shared" ca="1" si="20"/>
        <v>3</v>
      </c>
      <c r="C396" s="351">
        <f t="shared" ca="1" si="20"/>
        <v>8</v>
      </c>
      <c r="D396" s="352">
        <f t="shared" ca="1" si="17"/>
        <v>318</v>
      </c>
      <c r="E396" s="445"/>
      <c r="F396" s="157"/>
      <c r="G396" s="333"/>
      <c r="H396" s="370"/>
    </row>
    <row r="397" spans="1:8" hidden="1">
      <c r="A397" s="353">
        <f t="shared" ca="1" si="20"/>
        <v>10</v>
      </c>
      <c r="B397" s="353">
        <f t="shared" ca="1" si="20"/>
        <v>3</v>
      </c>
      <c r="C397" s="351">
        <f t="shared" ca="1" si="20"/>
        <v>8</v>
      </c>
      <c r="D397" s="354">
        <f t="shared" ca="1" si="17"/>
        <v>319</v>
      </c>
      <c r="E397" s="445"/>
      <c r="F397" s="347"/>
      <c r="G397" s="348"/>
      <c r="H397" s="371"/>
    </row>
    <row r="398" spans="1:8" hidden="1">
      <c r="A398" s="353">
        <f t="shared" ca="1" si="20"/>
        <v>10</v>
      </c>
      <c r="B398" s="353">
        <f t="shared" ca="1" si="20"/>
        <v>3</v>
      </c>
      <c r="C398" s="351">
        <f t="shared" ca="1" si="20"/>
        <v>8</v>
      </c>
      <c r="D398" s="354">
        <f t="shared" ca="1" si="17"/>
        <v>320</v>
      </c>
      <c r="E398" s="445"/>
      <c r="F398" s="347"/>
      <c r="G398" s="348"/>
      <c r="H398" s="371"/>
    </row>
    <row r="399" spans="1:8" hidden="1">
      <c r="A399" s="353">
        <f t="shared" ca="1" si="20"/>
        <v>10</v>
      </c>
      <c r="B399" s="353">
        <f t="shared" ca="1" si="20"/>
        <v>3</v>
      </c>
      <c r="C399" s="351">
        <f t="shared" ca="1" si="20"/>
        <v>8</v>
      </c>
      <c r="D399" s="354">
        <f t="shared" ca="1" si="17"/>
        <v>321</v>
      </c>
      <c r="E399" s="445"/>
      <c r="F399" s="347"/>
      <c r="G399" s="348"/>
      <c r="H399" s="371"/>
    </row>
    <row r="400" spans="1:8" hidden="1">
      <c r="A400" s="353">
        <f t="shared" ca="1" si="20"/>
        <v>10</v>
      </c>
      <c r="B400" s="353">
        <f t="shared" ca="1" si="20"/>
        <v>3</v>
      </c>
      <c r="C400" s="351">
        <f t="shared" ca="1" si="20"/>
        <v>8</v>
      </c>
      <c r="D400" s="354">
        <f t="shared" ca="1" si="17"/>
        <v>322</v>
      </c>
      <c r="E400" s="445"/>
      <c r="F400" s="347"/>
      <c r="G400" s="348"/>
      <c r="H400" s="371"/>
    </row>
    <row r="401" spans="1:8" hidden="1">
      <c r="A401" s="353">
        <f t="shared" ca="1" si="20"/>
        <v>10</v>
      </c>
      <c r="B401" s="353">
        <f t="shared" ca="1" si="20"/>
        <v>3</v>
      </c>
      <c r="C401" s="351">
        <f t="shared" ca="1" si="20"/>
        <v>8</v>
      </c>
      <c r="D401" s="354">
        <f t="shared" ca="1" si="17"/>
        <v>323</v>
      </c>
      <c r="E401" s="445"/>
      <c r="F401" s="347"/>
      <c r="G401" s="348"/>
      <c r="H401" s="371"/>
    </row>
    <row r="402" spans="1:8" hidden="1">
      <c r="A402" s="353">
        <f t="shared" ca="1" si="20"/>
        <v>10</v>
      </c>
      <c r="B402" s="353">
        <f t="shared" ca="1" si="20"/>
        <v>3</v>
      </c>
      <c r="C402" s="351">
        <f t="shared" ca="1" si="20"/>
        <v>8</v>
      </c>
      <c r="D402" s="354">
        <f t="shared" ca="1" si="17"/>
        <v>324</v>
      </c>
      <c r="E402" s="445"/>
      <c r="F402" s="347"/>
      <c r="G402" s="348"/>
      <c r="H402" s="371"/>
    </row>
    <row r="403" spans="1:8" hidden="1">
      <c r="A403" s="353">
        <f t="shared" ca="1" si="20"/>
        <v>10</v>
      </c>
      <c r="B403" s="353">
        <f t="shared" ca="1" si="20"/>
        <v>3</v>
      </c>
      <c r="C403" s="351">
        <f t="shared" ca="1" si="20"/>
        <v>8</v>
      </c>
      <c r="D403" s="354">
        <f t="shared" ref="D403:D466" ca="1" si="21">IF(INDIRECT("S(-1)",FALSE)&lt;&gt;INDIRECT("Z(-1)S(-1)",FALSE),0,INDIRECT("Z(-1)",FALSE)+1)</f>
        <v>325</v>
      </c>
      <c r="E403" s="445"/>
      <c r="F403" s="347"/>
      <c r="G403" s="348"/>
      <c r="H403" s="371"/>
    </row>
    <row r="404" spans="1:8" s="346" customFormat="1" hidden="1">
      <c r="A404" s="353">
        <f t="shared" ca="1" si="20"/>
        <v>10</v>
      </c>
      <c r="B404" s="353">
        <f t="shared" ca="1" si="20"/>
        <v>3</v>
      </c>
      <c r="C404" s="351">
        <f t="shared" ca="1" si="20"/>
        <v>8</v>
      </c>
      <c r="D404" s="354">
        <f t="shared" ca="1" si="21"/>
        <v>326</v>
      </c>
      <c r="E404" s="446"/>
      <c r="F404" s="347"/>
      <c r="G404" s="348"/>
      <c r="H404" s="371"/>
    </row>
    <row r="405" spans="1:8" s="346" customFormat="1" hidden="1">
      <c r="A405" s="353">
        <f t="shared" ca="1" si="20"/>
        <v>10</v>
      </c>
      <c r="B405" s="353">
        <f t="shared" ca="1" si="20"/>
        <v>3</v>
      </c>
      <c r="C405" s="351">
        <f t="shared" ca="1" si="20"/>
        <v>8</v>
      </c>
      <c r="D405" s="354">
        <f t="shared" ca="1" si="21"/>
        <v>327</v>
      </c>
      <c r="E405" s="446"/>
      <c r="F405" s="347"/>
      <c r="G405" s="348"/>
      <c r="H405" s="371"/>
    </row>
    <row r="406" spans="1:8" s="346" customFormat="1" hidden="1">
      <c r="A406" s="353">
        <f t="shared" ca="1" si="20"/>
        <v>10</v>
      </c>
      <c r="B406" s="353">
        <f t="shared" ca="1" si="20"/>
        <v>3</v>
      </c>
      <c r="C406" s="351">
        <f t="shared" ca="1" si="20"/>
        <v>8</v>
      </c>
      <c r="D406" s="354">
        <f t="shared" ca="1" si="21"/>
        <v>328</v>
      </c>
      <c r="E406" s="446"/>
      <c r="F406" s="347"/>
      <c r="G406" s="348"/>
      <c r="H406" s="371"/>
    </row>
    <row r="407" spans="1:8" hidden="1">
      <c r="A407" s="353">
        <f t="shared" ca="1" si="20"/>
        <v>10</v>
      </c>
      <c r="B407" s="353">
        <f t="shared" ca="1" si="20"/>
        <v>3</v>
      </c>
      <c r="C407" s="351">
        <f t="shared" ca="1" si="20"/>
        <v>8</v>
      </c>
      <c r="D407" s="354">
        <f t="shared" ca="1" si="21"/>
        <v>329</v>
      </c>
      <c r="E407" s="445"/>
      <c r="F407" s="347"/>
      <c r="G407" s="348"/>
      <c r="H407" s="371"/>
    </row>
    <row r="408" spans="1:8" hidden="1">
      <c r="A408" s="353">
        <f t="shared" ca="1" si="20"/>
        <v>10</v>
      </c>
      <c r="B408" s="353">
        <f t="shared" ca="1" si="20"/>
        <v>3</v>
      </c>
      <c r="C408" s="351">
        <f t="shared" ca="1" si="20"/>
        <v>8</v>
      </c>
      <c r="D408" s="354">
        <f t="shared" ca="1" si="21"/>
        <v>330</v>
      </c>
      <c r="E408" s="445"/>
      <c r="F408" s="347"/>
      <c r="G408" s="348"/>
      <c r="H408" s="371"/>
    </row>
    <row r="409" spans="1:8" hidden="1">
      <c r="A409" s="353">
        <f t="shared" ca="1" si="20"/>
        <v>10</v>
      </c>
      <c r="B409" s="353">
        <f t="shared" ca="1" si="20"/>
        <v>3</v>
      </c>
      <c r="C409" s="351">
        <f t="shared" ca="1" si="20"/>
        <v>8</v>
      </c>
      <c r="D409" s="354">
        <f t="shared" ca="1" si="21"/>
        <v>331</v>
      </c>
      <c r="E409" s="445"/>
      <c r="F409" s="347"/>
      <c r="G409" s="348"/>
      <c r="H409" s="371"/>
    </row>
    <row r="410" spans="1:8" hidden="1">
      <c r="A410" s="353">
        <f t="shared" ca="1" si="20"/>
        <v>10</v>
      </c>
      <c r="B410" s="353">
        <f t="shared" ca="1" si="20"/>
        <v>3</v>
      </c>
      <c r="C410" s="351">
        <f t="shared" ca="1" si="20"/>
        <v>8</v>
      </c>
      <c r="D410" s="354">
        <f t="shared" ca="1" si="21"/>
        <v>332</v>
      </c>
      <c r="E410" s="445"/>
      <c r="F410" s="347"/>
      <c r="G410" s="348"/>
      <c r="H410" s="371"/>
    </row>
    <row r="411" spans="1:8" hidden="1">
      <c r="A411" s="353">
        <f t="shared" ca="1" si="20"/>
        <v>10</v>
      </c>
      <c r="B411" s="353">
        <f t="shared" ca="1" si="20"/>
        <v>3</v>
      </c>
      <c r="C411" s="351">
        <f t="shared" ca="1" si="20"/>
        <v>8</v>
      </c>
      <c r="D411" s="354">
        <f t="shared" ca="1" si="21"/>
        <v>333</v>
      </c>
      <c r="E411" s="445"/>
      <c r="F411" s="347"/>
      <c r="G411" s="348"/>
      <c r="H411" s="371"/>
    </row>
    <row r="412" spans="1:8" hidden="1">
      <c r="A412" s="353">
        <f t="shared" ca="1" si="20"/>
        <v>10</v>
      </c>
      <c r="B412" s="353">
        <f t="shared" ca="1" si="20"/>
        <v>3</v>
      </c>
      <c r="C412" s="351">
        <f t="shared" ca="1" si="20"/>
        <v>8</v>
      </c>
      <c r="D412" s="354">
        <f t="shared" ca="1" si="21"/>
        <v>334</v>
      </c>
      <c r="E412" s="445"/>
      <c r="F412" s="347"/>
      <c r="G412" s="348"/>
      <c r="H412" s="371"/>
    </row>
    <row r="413" spans="1:8" hidden="1">
      <c r="A413" s="353">
        <f t="shared" ca="1" si="20"/>
        <v>10</v>
      </c>
      <c r="B413" s="353">
        <f t="shared" ca="1" si="20"/>
        <v>3</v>
      </c>
      <c r="C413" s="351">
        <f t="shared" ca="1" si="20"/>
        <v>8</v>
      </c>
      <c r="D413" s="354">
        <f t="shared" ca="1" si="21"/>
        <v>335</v>
      </c>
      <c r="E413" s="445"/>
      <c r="F413" s="347"/>
      <c r="G413" s="348"/>
      <c r="H413" s="371"/>
    </row>
    <row r="414" spans="1:8" s="346" customFormat="1" hidden="1">
      <c r="A414" s="353">
        <f t="shared" ca="1" si="20"/>
        <v>10</v>
      </c>
      <c r="B414" s="353">
        <f t="shared" ca="1" si="20"/>
        <v>3</v>
      </c>
      <c r="C414" s="351">
        <f t="shared" ca="1" si="20"/>
        <v>8</v>
      </c>
      <c r="D414" s="354">
        <f t="shared" ca="1" si="21"/>
        <v>336</v>
      </c>
      <c r="E414" s="446"/>
      <c r="F414" s="347"/>
      <c r="G414" s="348"/>
      <c r="H414" s="371"/>
    </row>
    <row r="415" spans="1:8" s="346" customFormat="1" hidden="1">
      <c r="A415" s="353">
        <f t="shared" ca="1" si="20"/>
        <v>10</v>
      </c>
      <c r="B415" s="353">
        <f t="shared" ca="1" si="20"/>
        <v>3</v>
      </c>
      <c r="C415" s="351">
        <f t="shared" ca="1" si="20"/>
        <v>8</v>
      </c>
      <c r="D415" s="354">
        <f t="shared" ca="1" si="21"/>
        <v>337</v>
      </c>
      <c r="E415" s="446"/>
      <c r="F415" s="347"/>
      <c r="G415" s="348"/>
      <c r="H415" s="371"/>
    </row>
    <row r="416" spans="1:8" s="346" customFormat="1" hidden="1">
      <c r="A416" s="353">
        <f t="shared" ca="1" si="20"/>
        <v>10</v>
      </c>
      <c r="B416" s="353">
        <f t="shared" ca="1" si="20"/>
        <v>3</v>
      </c>
      <c r="C416" s="351">
        <f t="shared" ca="1" si="20"/>
        <v>8</v>
      </c>
      <c r="D416" s="354">
        <f t="shared" ca="1" si="21"/>
        <v>338</v>
      </c>
      <c r="E416" s="446"/>
      <c r="F416" s="347"/>
      <c r="G416" s="348"/>
      <c r="H416" s="371"/>
    </row>
    <row r="417" spans="1:8" hidden="1">
      <c r="A417" s="353">
        <f t="shared" ca="1" si="20"/>
        <v>10</v>
      </c>
      <c r="B417" s="353">
        <f t="shared" ca="1" si="20"/>
        <v>3</v>
      </c>
      <c r="C417" s="351">
        <f t="shared" ca="1" si="20"/>
        <v>8</v>
      </c>
      <c r="D417" s="354">
        <f t="shared" ca="1" si="21"/>
        <v>339</v>
      </c>
      <c r="E417" s="445"/>
      <c r="F417" s="347"/>
      <c r="G417" s="348"/>
      <c r="H417" s="371"/>
    </row>
    <row r="418" spans="1:8" hidden="1">
      <c r="A418" s="353">
        <f t="shared" ca="1" si="20"/>
        <v>10</v>
      </c>
      <c r="B418" s="353">
        <f t="shared" ca="1" si="20"/>
        <v>3</v>
      </c>
      <c r="C418" s="351">
        <f t="shared" ca="1" si="20"/>
        <v>8</v>
      </c>
      <c r="D418" s="354">
        <f t="shared" ca="1" si="21"/>
        <v>340</v>
      </c>
      <c r="E418" s="445"/>
      <c r="F418" s="347"/>
      <c r="G418" s="348"/>
      <c r="H418" s="371"/>
    </row>
    <row r="419" spans="1:8" hidden="1">
      <c r="A419" s="353">
        <f t="shared" ca="1" si="20"/>
        <v>10</v>
      </c>
      <c r="B419" s="353">
        <f t="shared" ca="1" si="20"/>
        <v>3</v>
      </c>
      <c r="C419" s="351">
        <f t="shared" ca="1" si="20"/>
        <v>8</v>
      </c>
      <c r="D419" s="354">
        <f t="shared" ca="1" si="21"/>
        <v>341</v>
      </c>
      <c r="E419" s="445"/>
      <c r="F419" s="347"/>
      <c r="G419" s="348"/>
      <c r="H419" s="371"/>
    </row>
    <row r="420" spans="1:8" hidden="1">
      <c r="A420" s="353">
        <f t="shared" ca="1" si="20"/>
        <v>10</v>
      </c>
      <c r="B420" s="353">
        <f t="shared" ca="1" si="20"/>
        <v>3</v>
      </c>
      <c r="C420" s="351">
        <f t="shared" ca="1" si="20"/>
        <v>8</v>
      </c>
      <c r="D420" s="354">
        <f t="shared" ca="1" si="21"/>
        <v>342</v>
      </c>
      <c r="E420" s="445"/>
      <c r="F420" s="347"/>
      <c r="G420" s="348"/>
      <c r="H420" s="371"/>
    </row>
    <row r="421" spans="1:8" hidden="1">
      <c r="A421" s="353">
        <f t="shared" ca="1" si="20"/>
        <v>10</v>
      </c>
      <c r="B421" s="353">
        <f t="shared" ca="1" si="20"/>
        <v>3</v>
      </c>
      <c r="C421" s="351">
        <f t="shared" ca="1" si="20"/>
        <v>8</v>
      </c>
      <c r="D421" s="354">
        <f t="shared" ca="1" si="21"/>
        <v>343</v>
      </c>
      <c r="E421" s="445"/>
      <c r="F421" s="347"/>
      <c r="G421" s="348"/>
      <c r="H421" s="371"/>
    </row>
    <row r="422" spans="1:8" hidden="1">
      <c r="A422" s="353">
        <f t="shared" ca="1" si="20"/>
        <v>10</v>
      </c>
      <c r="B422" s="353">
        <f t="shared" ca="1" si="20"/>
        <v>3</v>
      </c>
      <c r="C422" s="351">
        <f t="shared" ca="1" si="20"/>
        <v>8</v>
      </c>
      <c r="D422" s="354">
        <f t="shared" ca="1" si="21"/>
        <v>344</v>
      </c>
      <c r="E422" s="445"/>
      <c r="F422" s="347"/>
      <c r="G422" s="348"/>
      <c r="H422" s="371"/>
    </row>
    <row r="423" spans="1:8" hidden="1">
      <c r="A423" s="353">
        <f t="shared" ca="1" si="20"/>
        <v>10</v>
      </c>
      <c r="B423" s="353">
        <f t="shared" ca="1" si="20"/>
        <v>3</v>
      </c>
      <c r="C423" s="351">
        <f t="shared" ca="1" si="20"/>
        <v>8</v>
      </c>
      <c r="D423" s="354">
        <f t="shared" ca="1" si="21"/>
        <v>345</v>
      </c>
      <c r="E423" s="445"/>
      <c r="F423" s="347"/>
      <c r="G423" s="348"/>
      <c r="H423" s="371"/>
    </row>
    <row r="424" spans="1:8" s="346" customFormat="1" hidden="1">
      <c r="A424" s="353">
        <f t="shared" ca="1" si="20"/>
        <v>10</v>
      </c>
      <c r="B424" s="353">
        <f t="shared" ca="1" si="20"/>
        <v>3</v>
      </c>
      <c r="C424" s="351">
        <f t="shared" ca="1" si="20"/>
        <v>8</v>
      </c>
      <c r="D424" s="354">
        <f t="shared" ca="1" si="21"/>
        <v>346</v>
      </c>
      <c r="E424" s="446"/>
      <c r="F424" s="347"/>
      <c r="G424" s="348"/>
      <c r="H424" s="371"/>
    </row>
    <row r="425" spans="1:8" s="346" customFormat="1" hidden="1">
      <c r="A425" s="353">
        <f t="shared" ca="1" si="20"/>
        <v>10</v>
      </c>
      <c r="B425" s="353">
        <f t="shared" ca="1" si="20"/>
        <v>3</v>
      </c>
      <c r="C425" s="351">
        <f t="shared" ca="1" si="20"/>
        <v>8</v>
      </c>
      <c r="D425" s="354">
        <f t="shared" ca="1" si="21"/>
        <v>347</v>
      </c>
      <c r="E425" s="446"/>
      <c r="F425" s="347"/>
      <c r="G425" s="348"/>
      <c r="H425" s="371"/>
    </row>
    <row r="426" spans="1:8" s="346" customFormat="1" hidden="1">
      <c r="A426" s="353">
        <f t="shared" ref="A426:C441" ca="1" si="22">INDIRECT("Z(-1)",FALSE)</f>
        <v>10</v>
      </c>
      <c r="B426" s="353">
        <f t="shared" ca="1" si="22"/>
        <v>3</v>
      </c>
      <c r="C426" s="351">
        <f t="shared" ca="1" si="22"/>
        <v>8</v>
      </c>
      <c r="D426" s="354">
        <f t="shared" ca="1" si="21"/>
        <v>348</v>
      </c>
      <c r="E426" s="446"/>
      <c r="F426" s="347"/>
      <c r="G426" s="348"/>
      <c r="H426" s="371"/>
    </row>
    <row r="427" spans="1:8" hidden="1">
      <c r="A427" s="353">
        <f t="shared" ca="1" si="22"/>
        <v>10</v>
      </c>
      <c r="B427" s="353">
        <f t="shared" ca="1" si="22"/>
        <v>3</v>
      </c>
      <c r="C427" s="351">
        <f t="shared" ca="1" si="22"/>
        <v>8</v>
      </c>
      <c r="D427" s="354">
        <f t="shared" ca="1" si="21"/>
        <v>349</v>
      </c>
      <c r="E427" s="445"/>
      <c r="F427" s="347"/>
      <c r="G427" s="348"/>
      <c r="H427" s="371"/>
    </row>
    <row r="428" spans="1:8" hidden="1">
      <c r="A428" s="353">
        <f t="shared" ca="1" si="22"/>
        <v>10</v>
      </c>
      <c r="B428" s="353">
        <f t="shared" ca="1" si="22"/>
        <v>3</v>
      </c>
      <c r="C428" s="351">
        <f t="shared" ca="1" si="22"/>
        <v>8</v>
      </c>
      <c r="D428" s="354">
        <f t="shared" ca="1" si="21"/>
        <v>350</v>
      </c>
      <c r="E428" s="445"/>
      <c r="F428" s="347"/>
      <c r="G428" s="348"/>
      <c r="H428" s="371"/>
    </row>
    <row r="429" spans="1:8" hidden="1">
      <c r="A429" s="353">
        <f t="shared" ca="1" si="22"/>
        <v>10</v>
      </c>
      <c r="B429" s="353">
        <f t="shared" ca="1" si="22"/>
        <v>3</v>
      </c>
      <c r="C429" s="351">
        <f t="shared" ca="1" si="22"/>
        <v>8</v>
      </c>
      <c r="D429" s="354">
        <f t="shared" ca="1" si="21"/>
        <v>351</v>
      </c>
      <c r="E429" s="445"/>
      <c r="F429" s="347"/>
      <c r="G429" s="348"/>
      <c r="H429" s="371"/>
    </row>
    <row r="430" spans="1:8" hidden="1">
      <c r="A430" s="353">
        <f t="shared" ca="1" si="22"/>
        <v>10</v>
      </c>
      <c r="B430" s="353">
        <f t="shared" ca="1" si="22"/>
        <v>3</v>
      </c>
      <c r="C430" s="351">
        <f t="shared" ca="1" si="22"/>
        <v>8</v>
      </c>
      <c r="D430" s="354">
        <f t="shared" ca="1" si="21"/>
        <v>352</v>
      </c>
      <c r="E430" s="445"/>
      <c r="F430" s="347"/>
      <c r="G430" s="348"/>
      <c r="H430" s="371"/>
    </row>
    <row r="431" spans="1:8" hidden="1">
      <c r="A431" s="353">
        <f t="shared" ca="1" si="22"/>
        <v>10</v>
      </c>
      <c r="B431" s="353">
        <f t="shared" ca="1" si="22"/>
        <v>3</v>
      </c>
      <c r="C431" s="351">
        <f t="shared" ca="1" si="22"/>
        <v>8</v>
      </c>
      <c r="D431" s="354">
        <f t="shared" ca="1" si="21"/>
        <v>353</v>
      </c>
      <c r="E431" s="445"/>
      <c r="F431" s="347"/>
      <c r="G431" s="348"/>
      <c r="H431" s="371"/>
    </row>
    <row r="432" spans="1:8" hidden="1">
      <c r="A432" s="353">
        <f t="shared" ca="1" si="22"/>
        <v>10</v>
      </c>
      <c r="B432" s="353">
        <f t="shared" ca="1" si="22"/>
        <v>3</v>
      </c>
      <c r="C432" s="351">
        <f t="shared" ca="1" si="22"/>
        <v>8</v>
      </c>
      <c r="D432" s="354">
        <f t="shared" ca="1" si="21"/>
        <v>354</v>
      </c>
      <c r="E432" s="445"/>
      <c r="F432" s="347"/>
      <c r="G432" s="348"/>
      <c r="H432" s="371"/>
    </row>
    <row r="433" spans="1:8" hidden="1">
      <c r="A433" s="353">
        <f t="shared" ca="1" si="22"/>
        <v>10</v>
      </c>
      <c r="B433" s="353">
        <f t="shared" ca="1" si="22"/>
        <v>3</v>
      </c>
      <c r="C433" s="351">
        <f t="shared" ca="1" si="22"/>
        <v>8</v>
      </c>
      <c r="D433" s="354">
        <f t="shared" ca="1" si="21"/>
        <v>355</v>
      </c>
      <c r="E433" s="445"/>
      <c r="F433" s="347"/>
      <c r="G433" s="348"/>
      <c r="H433" s="371"/>
    </row>
    <row r="434" spans="1:8" s="346" customFormat="1" hidden="1">
      <c r="A434" s="353">
        <f t="shared" ca="1" si="22"/>
        <v>10</v>
      </c>
      <c r="B434" s="353">
        <f t="shared" ca="1" si="22"/>
        <v>3</v>
      </c>
      <c r="C434" s="351">
        <f t="shared" ca="1" si="22"/>
        <v>8</v>
      </c>
      <c r="D434" s="354">
        <f t="shared" ca="1" si="21"/>
        <v>356</v>
      </c>
      <c r="E434" s="446"/>
      <c r="F434" s="347"/>
      <c r="G434" s="348"/>
      <c r="H434" s="371"/>
    </row>
    <row r="435" spans="1:8" s="346" customFormat="1" hidden="1">
      <c r="A435" s="353">
        <f t="shared" ca="1" si="22"/>
        <v>10</v>
      </c>
      <c r="B435" s="353">
        <f t="shared" ca="1" si="22"/>
        <v>3</v>
      </c>
      <c r="C435" s="351">
        <f t="shared" ca="1" si="22"/>
        <v>8</v>
      </c>
      <c r="D435" s="354">
        <f t="shared" ca="1" si="21"/>
        <v>357</v>
      </c>
      <c r="E435" s="446"/>
      <c r="F435" s="347"/>
      <c r="G435" s="348"/>
      <c r="H435" s="371"/>
    </row>
    <row r="436" spans="1:8" s="346" customFormat="1" hidden="1">
      <c r="A436" s="353">
        <f t="shared" ca="1" si="22"/>
        <v>10</v>
      </c>
      <c r="B436" s="353">
        <f t="shared" ca="1" si="22"/>
        <v>3</v>
      </c>
      <c r="C436" s="351">
        <f t="shared" ca="1" si="22"/>
        <v>8</v>
      </c>
      <c r="D436" s="354">
        <f t="shared" ca="1" si="21"/>
        <v>358</v>
      </c>
      <c r="E436" s="446"/>
      <c r="F436" s="347"/>
      <c r="G436" s="348"/>
      <c r="H436" s="371"/>
    </row>
    <row r="437" spans="1:8" hidden="1">
      <c r="A437" s="353">
        <f t="shared" ca="1" si="22"/>
        <v>10</v>
      </c>
      <c r="B437" s="353">
        <f t="shared" ca="1" si="22"/>
        <v>3</v>
      </c>
      <c r="C437" s="351">
        <f t="shared" ca="1" si="22"/>
        <v>8</v>
      </c>
      <c r="D437" s="354">
        <f t="shared" ca="1" si="21"/>
        <v>359</v>
      </c>
      <c r="E437" s="445"/>
      <c r="F437" s="347"/>
      <c r="G437" s="348"/>
      <c r="H437" s="371"/>
    </row>
    <row r="438" spans="1:8" s="346" customFormat="1" hidden="1">
      <c r="A438" s="353">
        <f t="shared" ca="1" si="22"/>
        <v>10</v>
      </c>
      <c r="B438" s="353">
        <f t="shared" ca="1" si="22"/>
        <v>3</v>
      </c>
      <c r="C438" s="351">
        <f t="shared" ca="1" si="22"/>
        <v>8</v>
      </c>
      <c r="D438" s="354">
        <f t="shared" ca="1" si="21"/>
        <v>360</v>
      </c>
      <c r="E438" s="446"/>
      <c r="F438" s="347"/>
      <c r="G438" s="348"/>
      <c r="H438" s="371"/>
    </row>
    <row r="439" spans="1:8" s="346" customFormat="1" hidden="1">
      <c r="A439" s="353">
        <f t="shared" ca="1" si="22"/>
        <v>10</v>
      </c>
      <c r="B439" s="353">
        <f t="shared" ca="1" si="22"/>
        <v>3</v>
      </c>
      <c r="C439" s="351">
        <f t="shared" ca="1" si="22"/>
        <v>8</v>
      </c>
      <c r="D439" s="354">
        <f t="shared" ca="1" si="21"/>
        <v>361</v>
      </c>
      <c r="E439" s="446"/>
      <c r="F439" s="347"/>
      <c r="G439" s="348"/>
      <c r="H439" s="371"/>
    </row>
    <row r="440" spans="1:8" s="346" customFormat="1" hidden="1">
      <c r="A440" s="353">
        <f t="shared" ca="1" si="22"/>
        <v>10</v>
      </c>
      <c r="B440" s="353">
        <f t="shared" ca="1" si="22"/>
        <v>3</v>
      </c>
      <c r="C440" s="351">
        <f t="shared" ca="1" si="22"/>
        <v>8</v>
      </c>
      <c r="D440" s="354">
        <f t="shared" ca="1" si="21"/>
        <v>362</v>
      </c>
      <c r="E440" s="446"/>
      <c r="F440" s="347"/>
      <c r="G440" s="348"/>
      <c r="H440" s="371"/>
    </row>
    <row r="441" spans="1:8" hidden="1">
      <c r="A441" s="353">
        <f t="shared" ca="1" si="22"/>
        <v>10</v>
      </c>
      <c r="B441" s="353">
        <f t="shared" ca="1" si="22"/>
        <v>3</v>
      </c>
      <c r="C441" s="351">
        <f t="shared" ca="1" si="22"/>
        <v>8</v>
      </c>
      <c r="D441" s="354">
        <f t="shared" ca="1" si="21"/>
        <v>363</v>
      </c>
      <c r="E441" s="445"/>
      <c r="F441" s="157"/>
      <c r="G441" s="333"/>
      <c r="H441" s="370"/>
    </row>
    <row r="442" spans="1:8" hidden="1">
      <c r="A442" s="353">
        <f t="shared" ref="A442:C475" ca="1" si="23">INDIRECT("Z(-1)",FALSE)</f>
        <v>10</v>
      </c>
      <c r="B442" s="353">
        <f t="shared" ca="1" si="23"/>
        <v>3</v>
      </c>
      <c r="C442" s="351">
        <f t="shared" ca="1" si="23"/>
        <v>8</v>
      </c>
      <c r="D442" s="354">
        <f t="shared" ca="1" si="21"/>
        <v>364</v>
      </c>
      <c r="E442" s="445"/>
      <c r="F442" s="157"/>
      <c r="G442" s="333"/>
      <c r="H442" s="370"/>
    </row>
    <row r="443" spans="1:8" hidden="1">
      <c r="A443" s="353">
        <f t="shared" ca="1" si="23"/>
        <v>10</v>
      </c>
      <c r="B443" s="353">
        <f t="shared" ca="1" si="23"/>
        <v>3</v>
      </c>
      <c r="C443" s="351">
        <f t="shared" ca="1" si="23"/>
        <v>8</v>
      </c>
      <c r="D443" s="354">
        <f t="shared" ca="1" si="21"/>
        <v>365</v>
      </c>
      <c r="E443" s="445"/>
      <c r="F443" s="157"/>
      <c r="G443" s="333"/>
      <c r="H443" s="370"/>
    </row>
    <row r="444" spans="1:8" hidden="1">
      <c r="A444" s="353">
        <f t="shared" ca="1" si="23"/>
        <v>10</v>
      </c>
      <c r="B444" s="353">
        <f t="shared" ca="1" si="23"/>
        <v>3</v>
      </c>
      <c r="C444" s="351">
        <f t="shared" ca="1" si="23"/>
        <v>8</v>
      </c>
      <c r="D444" s="354">
        <f t="shared" ca="1" si="21"/>
        <v>366</v>
      </c>
      <c r="E444" s="445"/>
      <c r="F444" s="157"/>
      <c r="G444" s="333"/>
      <c r="H444" s="370"/>
    </row>
    <row r="445" spans="1:8" hidden="1">
      <c r="A445" s="353">
        <f t="shared" ca="1" si="23"/>
        <v>10</v>
      </c>
      <c r="B445" s="353">
        <f t="shared" ca="1" si="23"/>
        <v>3</v>
      </c>
      <c r="C445" s="351">
        <f t="shared" ca="1" si="23"/>
        <v>8</v>
      </c>
      <c r="D445" s="354">
        <f t="shared" ca="1" si="21"/>
        <v>367</v>
      </c>
      <c r="E445" s="445"/>
      <c r="F445" s="157"/>
      <c r="G445" s="333"/>
      <c r="H445" s="370"/>
    </row>
    <row r="446" spans="1:8" hidden="1">
      <c r="A446" s="351">
        <f t="shared" ca="1" si="23"/>
        <v>10</v>
      </c>
      <c r="B446" s="351">
        <f t="shared" ca="1" si="23"/>
        <v>3</v>
      </c>
      <c r="C446" s="351">
        <f t="shared" ca="1" si="23"/>
        <v>8</v>
      </c>
      <c r="D446" s="352">
        <f t="shared" ca="1" si="21"/>
        <v>368</v>
      </c>
      <c r="E446" s="445"/>
      <c r="F446" s="157"/>
      <c r="G446" s="333"/>
      <c r="H446" s="370"/>
    </row>
    <row r="447" spans="1:8" hidden="1">
      <c r="A447" s="353">
        <f t="shared" ca="1" si="23"/>
        <v>10</v>
      </c>
      <c r="B447" s="353">
        <f t="shared" ca="1" si="23"/>
        <v>3</v>
      </c>
      <c r="C447" s="351">
        <f t="shared" ca="1" si="23"/>
        <v>8</v>
      </c>
      <c r="D447" s="354">
        <f t="shared" ca="1" si="21"/>
        <v>369</v>
      </c>
      <c r="E447" s="445"/>
      <c r="F447" s="347"/>
      <c r="G447" s="348"/>
      <c r="H447" s="371"/>
    </row>
    <row r="448" spans="1:8" hidden="1">
      <c r="A448" s="353">
        <f t="shared" ca="1" si="23"/>
        <v>10</v>
      </c>
      <c r="B448" s="353">
        <f t="shared" ca="1" si="23"/>
        <v>3</v>
      </c>
      <c r="C448" s="351">
        <f t="shared" ca="1" si="23"/>
        <v>8</v>
      </c>
      <c r="D448" s="354">
        <f t="shared" ca="1" si="21"/>
        <v>370</v>
      </c>
      <c r="E448" s="445"/>
      <c r="F448" s="347"/>
      <c r="G448" s="348"/>
      <c r="H448" s="371"/>
    </row>
    <row r="449" spans="1:8" hidden="1">
      <c r="A449" s="353">
        <f t="shared" ca="1" si="23"/>
        <v>10</v>
      </c>
      <c r="B449" s="353">
        <f t="shared" ca="1" si="23"/>
        <v>3</v>
      </c>
      <c r="C449" s="351">
        <f t="shared" ca="1" si="23"/>
        <v>8</v>
      </c>
      <c r="D449" s="354">
        <f t="shared" ca="1" si="21"/>
        <v>371</v>
      </c>
      <c r="E449" s="445"/>
      <c r="F449" s="347"/>
      <c r="G449" s="348"/>
      <c r="H449" s="371"/>
    </row>
    <row r="450" spans="1:8" hidden="1">
      <c r="A450" s="353">
        <f t="shared" ca="1" si="23"/>
        <v>10</v>
      </c>
      <c r="B450" s="353">
        <f t="shared" ca="1" si="23"/>
        <v>3</v>
      </c>
      <c r="C450" s="351">
        <f t="shared" ca="1" si="23"/>
        <v>8</v>
      </c>
      <c r="D450" s="354">
        <f t="shared" ca="1" si="21"/>
        <v>372</v>
      </c>
      <c r="E450" s="445"/>
      <c r="F450" s="347"/>
      <c r="G450" s="348"/>
      <c r="H450" s="371"/>
    </row>
    <row r="451" spans="1:8" hidden="1">
      <c r="A451" s="353">
        <f t="shared" ca="1" si="23"/>
        <v>10</v>
      </c>
      <c r="B451" s="353">
        <f t="shared" ca="1" si="23"/>
        <v>3</v>
      </c>
      <c r="C451" s="351">
        <f t="shared" ca="1" si="23"/>
        <v>8</v>
      </c>
      <c r="D451" s="354">
        <f t="shared" ca="1" si="21"/>
        <v>373</v>
      </c>
      <c r="E451" s="445"/>
      <c r="F451" s="347"/>
      <c r="G451" s="348"/>
      <c r="H451" s="371"/>
    </row>
    <row r="452" spans="1:8" hidden="1">
      <c r="A452" s="353">
        <f t="shared" ca="1" si="23"/>
        <v>10</v>
      </c>
      <c r="B452" s="353">
        <f t="shared" ca="1" si="23"/>
        <v>3</v>
      </c>
      <c r="C452" s="351">
        <f t="shared" ca="1" si="23"/>
        <v>8</v>
      </c>
      <c r="D452" s="354">
        <f t="shared" ca="1" si="21"/>
        <v>374</v>
      </c>
      <c r="E452" s="445"/>
      <c r="F452" s="347"/>
      <c r="G452" s="348"/>
      <c r="H452" s="371"/>
    </row>
    <row r="453" spans="1:8" hidden="1">
      <c r="A453" s="353">
        <f t="shared" ca="1" si="23"/>
        <v>10</v>
      </c>
      <c r="B453" s="353">
        <f t="shared" ca="1" si="23"/>
        <v>3</v>
      </c>
      <c r="C453" s="351">
        <f t="shared" ca="1" si="23"/>
        <v>8</v>
      </c>
      <c r="D453" s="354">
        <f t="shared" ca="1" si="21"/>
        <v>375</v>
      </c>
      <c r="E453" s="445"/>
      <c r="F453" s="347"/>
      <c r="G453" s="348"/>
      <c r="H453" s="371"/>
    </row>
    <row r="454" spans="1:8" s="346" customFormat="1" hidden="1">
      <c r="A454" s="353">
        <f t="shared" ca="1" si="23"/>
        <v>10</v>
      </c>
      <c r="B454" s="353">
        <f t="shared" ca="1" si="23"/>
        <v>3</v>
      </c>
      <c r="C454" s="351">
        <f t="shared" ca="1" si="23"/>
        <v>8</v>
      </c>
      <c r="D454" s="354">
        <f t="shared" ca="1" si="21"/>
        <v>376</v>
      </c>
      <c r="E454" s="446"/>
      <c r="F454" s="347"/>
      <c r="G454" s="348"/>
      <c r="H454" s="371"/>
    </row>
    <row r="455" spans="1:8" s="346" customFormat="1" hidden="1">
      <c r="A455" s="353">
        <f t="shared" ca="1" si="23"/>
        <v>10</v>
      </c>
      <c r="B455" s="353">
        <f t="shared" ca="1" si="23"/>
        <v>3</v>
      </c>
      <c r="C455" s="351">
        <f t="shared" ca="1" si="23"/>
        <v>8</v>
      </c>
      <c r="D455" s="354">
        <f t="shared" ca="1" si="21"/>
        <v>377</v>
      </c>
      <c r="E455" s="446"/>
      <c r="F455" s="347"/>
      <c r="G455" s="348"/>
      <c r="H455" s="371"/>
    </row>
    <row r="456" spans="1:8" s="346" customFormat="1" hidden="1">
      <c r="A456" s="353">
        <f t="shared" ca="1" si="23"/>
        <v>10</v>
      </c>
      <c r="B456" s="353">
        <f t="shared" ca="1" si="23"/>
        <v>3</v>
      </c>
      <c r="C456" s="351">
        <f t="shared" ca="1" si="23"/>
        <v>8</v>
      </c>
      <c r="D456" s="354">
        <f t="shared" ca="1" si="21"/>
        <v>378</v>
      </c>
      <c r="E456" s="446"/>
      <c r="F456" s="347"/>
      <c r="G456" s="348"/>
      <c r="H456" s="371"/>
    </row>
    <row r="457" spans="1:8" hidden="1">
      <c r="A457" s="353">
        <f t="shared" ca="1" si="23"/>
        <v>10</v>
      </c>
      <c r="B457" s="353">
        <f t="shared" ca="1" si="23"/>
        <v>3</v>
      </c>
      <c r="C457" s="351">
        <f t="shared" ca="1" si="23"/>
        <v>8</v>
      </c>
      <c r="D457" s="354">
        <f t="shared" ca="1" si="21"/>
        <v>379</v>
      </c>
      <c r="E457" s="445"/>
      <c r="F457" s="347"/>
      <c r="G457" s="348"/>
      <c r="H457" s="371"/>
    </row>
    <row r="458" spans="1:8" hidden="1">
      <c r="A458" s="353">
        <f t="shared" ca="1" si="23"/>
        <v>10</v>
      </c>
      <c r="B458" s="353">
        <f t="shared" ca="1" si="23"/>
        <v>3</v>
      </c>
      <c r="C458" s="351">
        <f t="shared" ca="1" si="23"/>
        <v>8</v>
      </c>
      <c r="D458" s="354">
        <f t="shared" ca="1" si="21"/>
        <v>380</v>
      </c>
      <c r="E458" s="445"/>
      <c r="F458" s="347"/>
      <c r="G458" s="348"/>
      <c r="H458" s="371"/>
    </row>
    <row r="459" spans="1:8" hidden="1">
      <c r="A459" s="353">
        <f t="shared" ca="1" si="23"/>
        <v>10</v>
      </c>
      <c r="B459" s="353">
        <f t="shared" ca="1" si="23"/>
        <v>3</v>
      </c>
      <c r="C459" s="351">
        <f t="shared" ca="1" si="23"/>
        <v>8</v>
      </c>
      <c r="D459" s="354">
        <f t="shared" ca="1" si="21"/>
        <v>381</v>
      </c>
      <c r="E459" s="445"/>
      <c r="F459" s="347"/>
      <c r="G459" s="348"/>
      <c r="H459" s="371"/>
    </row>
    <row r="460" spans="1:8" hidden="1">
      <c r="A460" s="353">
        <f t="shared" ca="1" si="23"/>
        <v>10</v>
      </c>
      <c r="B460" s="353">
        <f t="shared" ca="1" si="23"/>
        <v>3</v>
      </c>
      <c r="C460" s="351">
        <f t="shared" ca="1" si="23"/>
        <v>8</v>
      </c>
      <c r="D460" s="354">
        <f t="shared" ca="1" si="21"/>
        <v>382</v>
      </c>
      <c r="E460" s="445"/>
      <c r="F460" s="347"/>
      <c r="G460" s="348"/>
      <c r="H460" s="371"/>
    </row>
    <row r="461" spans="1:8" hidden="1">
      <c r="A461" s="353">
        <f t="shared" ca="1" si="23"/>
        <v>10</v>
      </c>
      <c r="B461" s="353">
        <f t="shared" ca="1" si="23"/>
        <v>3</v>
      </c>
      <c r="C461" s="351">
        <f t="shared" ca="1" si="23"/>
        <v>8</v>
      </c>
      <c r="D461" s="354">
        <f t="shared" ca="1" si="21"/>
        <v>383</v>
      </c>
      <c r="E461" s="445"/>
      <c r="F461" s="347"/>
      <c r="G461" s="348"/>
      <c r="H461" s="371"/>
    </row>
    <row r="462" spans="1:8" hidden="1">
      <c r="A462" s="353">
        <f t="shared" ca="1" si="23"/>
        <v>10</v>
      </c>
      <c r="B462" s="353">
        <f t="shared" ca="1" si="23"/>
        <v>3</v>
      </c>
      <c r="C462" s="351">
        <f t="shared" ca="1" si="23"/>
        <v>8</v>
      </c>
      <c r="D462" s="354">
        <f t="shared" ca="1" si="21"/>
        <v>384</v>
      </c>
      <c r="E462" s="445"/>
      <c r="F462" s="347"/>
      <c r="G462" s="348"/>
      <c r="H462" s="371"/>
    </row>
    <row r="463" spans="1:8" hidden="1">
      <c r="A463" s="353">
        <f t="shared" ca="1" si="23"/>
        <v>10</v>
      </c>
      <c r="B463" s="353">
        <f t="shared" ca="1" si="23"/>
        <v>3</v>
      </c>
      <c r="C463" s="351">
        <f t="shared" ca="1" si="23"/>
        <v>8</v>
      </c>
      <c r="D463" s="354">
        <f t="shared" ca="1" si="21"/>
        <v>385</v>
      </c>
      <c r="E463" s="445"/>
      <c r="F463" s="347"/>
      <c r="G463" s="348"/>
      <c r="H463" s="371"/>
    </row>
    <row r="464" spans="1:8" s="346" customFormat="1" hidden="1">
      <c r="A464" s="353">
        <f t="shared" ca="1" si="23"/>
        <v>10</v>
      </c>
      <c r="B464" s="353">
        <f t="shared" ca="1" si="23"/>
        <v>3</v>
      </c>
      <c r="C464" s="351">
        <f t="shared" ca="1" si="23"/>
        <v>8</v>
      </c>
      <c r="D464" s="354">
        <f t="shared" ca="1" si="21"/>
        <v>386</v>
      </c>
      <c r="E464" s="446"/>
      <c r="F464" s="347"/>
      <c r="G464" s="348"/>
      <c r="H464" s="371"/>
    </row>
    <row r="465" spans="1:8" s="346" customFormat="1" hidden="1">
      <c r="A465" s="353">
        <f t="shared" ca="1" si="23"/>
        <v>10</v>
      </c>
      <c r="B465" s="353">
        <f t="shared" ca="1" si="23"/>
        <v>3</v>
      </c>
      <c r="C465" s="351">
        <f t="shared" ca="1" si="23"/>
        <v>8</v>
      </c>
      <c r="D465" s="354">
        <f t="shared" ca="1" si="21"/>
        <v>387</v>
      </c>
      <c r="E465" s="446"/>
      <c r="F465" s="347"/>
      <c r="G465" s="348"/>
      <c r="H465" s="371"/>
    </row>
    <row r="466" spans="1:8" s="346" customFormat="1" hidden="1">
      <c r="A466" s="353">
        <f t="shared" ca="1" si="23"/>
        <v>10</v>
      </c>
      <c r="B466" s="353">
        <f t="shared" ca="1" si="23"/>
        <v>3</v>
      </c>
      <c r="C466" s="351">
        <f t="shared" ca="1" si="23"/>
        <v>8</v>
      </c>
      <c r="D466" s="354">
        <f t="shared" ca="1" si="21"/>
        <v>388</v>
      </c>
      <c r="E466" s="446"/>
      <c r="F466" s="347"/>
      <c r="G466" s="348"/>
      <c r="H466" s="371"/>
    </row>
    <row r="467" spans="1:8" hidden="1">
      <c r="A467" s="353">
        <f t="shared" ca="1" si="23"/>
        <v>10</v>
      </c>
      <c r="B467" s="353">
        <f t="shared" ca="1" si="23"/>
        <v>3</v>
      </c>
      <c r="C467" s="351">
        <f t="shared" ca="1" si="23"/>
        <v>8</v>
      </c>
      <c r="D467" s="354">
        <f t="shared" ref="D467:D509" ca="1" si="24">IF(INDIRECT("S(-1)",FALSE)&lt;&gt;INDIRECT("Z(-1)S(-1)",FALSE),0,INDIRECT("Z(-1)",FALSE)+1)</f>
        <v>389</v>
      </c>
      <c r="E467" s="445"/>
      <c r="F467" s="347"/>
      <c r="G467" s="348"/>
      <c r="H467" s="371"/>
    </row>
    <row r="468" spans="1:8" hidden="1">
      <c r="A468" s="353">
        <f t="shared" ca="1" si="23"/>
        <v>10</v>
      </c>
      <c r="B468" s="353">
        <f t="shared" ca="1" si="23"/>
        <v>3</v>
      </c>
      <c r="C468" s="351">
        <f t="shared" ca="1" si="23"/>
        <v>8</v>
      </c>
      <c r="D468" s="354">
        <f t="shared" ca="1" si="24"/>
        <v>390</v>
      </c>
      <c r="E468" s="445"/>
      <c r="F468" s="347"/>
      <c r="G468" s="348"/>
      <c r="H468" s="371"/>
    </row>
    <row r="469" spans="1:8" hidden="1">
      <c r="A469" s="353">
        <f t="shared" ca="1" si="23"/>
        <v>10</v>
      </c>
      <c r="B469" s="353">
        <f t="shared" ca="1" si="23"/>
        <v>3</v>
      </c>
      <c r="C469" s="351">
        <f t="shared" ca="1" si="23"/>
        <v>8</v>
      </c>
      <c r="D469" s="354">
        <f t="shared" ca="1" si="24"/>
        <v>391</v>
      </c>
      <c r="E469" s="445"/>
      <c r="F469" s="347"/>
      <c r="G469" s="348"/>
      <c r="H469" s="371"/>
    </row>
    <row r="470" spans="1:8" hidden="1">
      <c r="A470" s="353">
        <f t="shared" ca="1" si="23"/>
        <v>10</v>
      </c>
      <c r="B470" s="353">
        <f t="shared" ca="1" si="23"/>
        <v>3</v>
      </c>
      <c r="C470" s="351">
        <f t="shared" ca="1" si="23"/>
        <v>8</v>
      </c>
      <c r="D470" s="354">
        <f t="shared" ca="1" si="24"/>
        <v>392</v>
      </c>
      <c r="E470" s="445"/>
      <c r="F470" s="347"/>
      <c r="G470" s="348"/>
      <c r="H470" s="371"/>
    </row>
    <row r="471" spans="1:8" hidden="1">
      <c r="A471" s="353">
        <f t="shared" ca="1" si="23"/>
        <v>10</v>
      </c>
      <c r="B471" s="353">
        <f t="shared" ca="1" si="23"/>
        <v>3</v>
      </c>
      <c r="C471" s="351">
        <f t="shared" ca="1" si="23"/>
        <v>8</v>
      </c>
      <c r="D471" s="354">
        <f t="shared" ca="1" si="24"/>
        <v>393</v>
      </c>
      <c r="E471" s="445"/>
      <c r="F471" s="347"/>
      <c r="G471" s="348"/>
      <c r="H471" s="371"/>
    </row>
    <row r="472" spans="1:8" hidden="1">
      <c r="A472" s="353">
        <f t="shared" ca="1" si="23"/>
        <v>10</v>
      </c>
      <c r="B472" s="353">
        <f t="shared" ca="1" si="23"/>
        <v>3</v>
      </c>
      <c r="C472" s="351">
        <f t="shared" ca="1" si="23"/>
        <v>8</v>
      </c>
      <c r="D472" s="354">
        <f t="shared" ca="1" si="24"/>
        <v>394</v>
      </c>
      <c r="E472" s="445"/>
      <c r="F472" s="347"/>
      <c r="G472" s="348"/>
      <c r="H472" s="371"/>
    </row>
    <row r="473" spans="1:8" hidden="1">
      <c r="A473" s="353">
        <f t="shared" ca="1" si="23"/>
        <v>10</v>
      </c>
      <c r="B473" s="353">
        <f t="shared" ca="1" si="23"/>
        <v>3</v>
      </c>
      <c r="C473" s="351">
        <f t="shared" ca="1" si="23"/>
        <v>8</v>
      </c>
      <c r="D473" s="354">
        <f t="shared" ca="1" si="24"/>
        <v>395</v>
      </c>
      <c r="E473" s="445"/>
      <c r="F473" s="347"/>
      <c r="G473" s="348"/>
      <c r="H473" s="371"/>
    </row>
    <row r="474" spans="1:8" s="346" customFormat="1" hidden="1">
      <c r="A474" s="353">
        <f t="shared" ca="1" si="23"/>
        <v>10</v>
      </c>
      <c r="B474" s="353">
        <f t="shared" ca="1" si="23"/>
        <v>3</v>
      </c>
      <c r="C474" s="351">
        <f t="shared" ca="1" si="23"/>
        <v>8</v>
      </c>
      <c r="D474" s="354">
        <f t="shared" ca="1" si="24"/>
        <v>396</v>
      </c>
      <c r="E474" s="446"/>
      <c r="F474" s="347"/>
      <c r="G474" s="348"/>
      <c r="H474" s="371"/>
    </row>
    <row r="475" spans="1:8" s="346" customFormat="1" hidden="1">
      <c r="A475" s="353">
        <f t="shared" ca="1" si="23"/>
        <v>10</v>
      </c>
      <c r="B475" s="353">
        <f t="shared" ca="1" si="23"/>
        <v>3</v>
      </c>
      <c r="C475" s="351">
        <f t="shared" ca="1" si="23"/>
        <v>8</v>
      </c>
      <c r="D475" s="354">
        <f t="shared" ca="1" si="24"/>
        <v>397</v>
      </c>
      <c r="E475" s="446"/>
      <c r="F475" s="347"/>
      <c r="G475" s="348"/>
      <c r="H475" s="371"/>
    </row>
    <row r="476" spans="1:8" s="346" customFormat="1" hidden="1">
      <c r="A476" s="353">
        <f t="shared" ref="A476:C491" ca="1" si="25">INDIRECT("Z(-1)",FALSE)</f>
        <v>10</v>
      </c>
      <c r="B476" s="353">
        <f t="shared" ca="1" si="25"/>
        <v>3</v>
      </c>
      <c r="C476" s="351">
        <f t="shared" ca="1" si="25"/>
        <v>8</v>
      </c>
      <c r="D476" s="354">
        <f t="shared" ca="1" si="24"/>
        <v>398</v>
      </c>
      <c r="E476" s="446"/>
      <c r="F476" s="347"/>
      <c r="G476" s="348"/>
      <c r="H476" s="371"/>
    </row>
    <row r="477" spans="1:8" hidden="1">
      <c r="A477" s="353">
        <f t="shared" ca="1" si="25"/>
        <v>10</v>
      </c>
      <c r="B477" s="353">
        <f t="shared" ca="1" si="25"/>
        <v>3</v>
      </c>
      <c r="C477" s="351">
        <f t="shared" ca="1" si="25"/>
        <v>8</v>
      </c>
      <c r="D477" s="354">
        <f t="shared" ca="1" si="24"/>
        <v>399</v>
      </c>
      <c r="E477" s="445"/>
      <c r="F477" s="347"/>
      <c r="G477" s="348"/>
      <c r="H477" s="371"/>
    </row>
    <row r="478" spans="1:8" hidden="1">
      <c r="A478" s="353">
        <f t="shared" ca="1" si="25"/>
        <v>10</v>
      </c>
      <c r="B478" s="353">
        <f t="shared" ca="1" si="25"/>
        <v>3</v>
      </c>
      <c r="C478" s="351">
        <f t="shared" ca="1" si="25"/>
        <v>8</v>
      </c>
      <c r="D478" s="354">
        <f t="shared" ca="1" si="24"/>
        <v>400</v>
      </c>
      <c r="E478" s="445"/>
      <c r="F478" s="347"/>
      <c r="G478" s="348"/>
      <c r="H478" s="371"/>
    </row>
    <row r="479" spans="1:8" hidden="1">
      <c r="A479" s="353">
        <f t="shared" ca="1" si="25"/>
        <v>10</v>
      </c>
      <c r="B479" s="353">
        <f t="shared" ca="1" si="25"/>
        <v>3</v>
      </c>
      <c r="C479" s="353">
        <f t="shared" ca="1" si="25"/>
        <v>8</v>
      </c>
      <c r="D479" s="354">
        <f t="shared" ca="1" si="24"/>
        <v>401</v>
      </c>
      <c r="E479" s="445"/>
      <c r="F479" s="347"/>
      <c r="G479" s="348"/>
      <c r="H479" s="371"/>
    </row>
    <row r="480" spans="1:8" hidden="1">
      <c r="A480" s="353">
        <f t="shared" ca="1" si="25"/>
        <v>10</v>
      </c>
      <c r="B480" s="353">
        <f t="shared" ca="1" si="25"/>
        <v>3</v>
      </c>
      <c r="C480" s="353">
        <f t="shared" ca="1" si="25"/>
        <v>8</v>
      </c>
      <c r="D480" s="354">
        <f t="shared" ca="1" si="24"/>
        <v>402</v>
      </c>
      <c r="E480" s="445"/>
      <c r="F480" s="347"/>
      <c r="G480" s="348"/>
      <c r="H480" s="371"/>
    </row>
    <row r="481" spans="1:8" hidden="1">
      <c r="A481" s="353">
        <f t="shared" ca="1" si="25"/>
        <v>10</v>
      </c>
      <c r="B481" s="353">
        <f t="shared" ca="1" si="25"/>
        <v>3</v>
      </c>
      <c r="C481" s="353">
        <f t="shared" ca="1" si="25"/>
        <v>8</v>
      </c>
      <c r="D481" s="354">
        <f t="shared" ca="1" si="24"/>
        <v>403</v>
      </c>
      <c r="E481" s="445"/>
      <c r="F481" s="347"/>
      <c r="G481" s="348"/>
      <c r="H481" s="371"/>
    </row>
    <row r="482" spans="1:8" hidden="1">
      <c r="A482" s="353">
        <f t="shared" ca="1" si="25"/>
        <v>10</v>
      </c>
      <c r="B482" s="353">
        <f t="shared" ca="1" si="25"/>
        <v>3</v>
      </c>
      <c r="C482" s="353">
        <f t="shared" ca="1" si="25"/>
        <v>8</v>
      </c>
      <c r="D482" s="354">
        <f t="shared" ca="1" si="24"/>
        <v>404</v>
      </c>
      <c r="E482" s="445"/>
      <c r="F482" s="347"/>
      <c r="G482" s="348"/>
      <c r="H482" s="371"/>
    </row>
    <row r="483" spans="1:8" hidden="1">
      <c r="A483" s="353">
        <f t="shared" ca="1" si="25"/>
        <v>10</v>
      </c>
      <c r="B483" s="353">
        <f t="shared" ca="1" si="25"/>
        <v>3</v>
      </c>
      <c r="C483" s="353">
        <f t="shared" ca="1" si="25"/>
        <v>8</v>
      </c>
      <c r="D483" s="354">
        <f t="shared" ca="1" si="24"/>
        <v>405</v>
      </c>
      <c r="E483" s="445"/>
      <c r="F483" s="347"/>
      <c r="G483" s="348"/>
      <c r="H483" s="371"/>
    </row>
    <row r="484" spans="1:8" s="346" customFormat="1" hidden="1">
      <c r="A484" s="353">
        <f t="shared" ca="1" si="25"/>
        <v>10</v>
      </c>
      <c r="B484" s="353">
        <f t="shared" ca="1" si="25"/>
        <v>3</v>
      </c>
      <c r="C484" s="353">
        <f t="shared" ca="1" si="25"/>
        <v>8</v>
      </c>
      <c r="D484" s="354">
        <f t="shared" ca="1" si="24"/>
        <v>406</v>
      </c>
      <c r="E484" s="446"/>
      <c r="F484" s="347"/>
      <c r="G484" s="348"/>
      <c r="H484" s="371"/>
    </row>
    <row r="485" spans="1:8" s="346" customFormat="1" hidden="1">
      <c r="A485" s="353">
        <f t="shared" ca="1" si="25"/>
        <v>10</v>
      </c>
      <c r="B485" s="353">
        <f t="shared" ca="1" si="25"/>
        <v>3</v>
      </c>
      <c r="C485" s="353">
        <f t="shared" ca="1" si="25"/>
        <v>8</v>
      </c>
      <c r="D485" s="354">
        <f t="shared" ca="1" si="24"/>
        <v>407</v>
      </c>
      <c r="E485" s="446"/>
      <c r="F485" s="347"/>
      <c r="G485" s="348"/>
      <c r="H485" s="371"/>
    </row>
    <row r="486" spans="1:8" s="346" customFormat="1" hidden="1">
      <c r="A486" s="353">
        <f t="shared" ca="1" si="25"/>
        <v>10</v>
      </c>
      <c r="B486" s="353">
        <f t="shared" ca="1" si="25"/>
        <v>3</v>
      </c>
      <c r="C486" s="353">
        <f t="shared" ca="1" si="25"/>
        <v>8</v>
      </c>
      <c r="D486" s="354">
        <f t="shared" ca="1" si="24"/>
        <v>408</v>
      </c>
      <c r="E486" s="446"/>
      <c r="F486" s="347"/>
      <c r="G486" s="348"/>
      <c r="H486" s="371"/>
    </row>
    <row r="487" spans="1:8" hidden="1">
      <c r="A487" s="353">
        <f t="shared" ca="1" si="25"/>
        <v>10</v>
      </c>
      <c r="B487" s="353">
        <f t="shared" ca="1" si="25"/>
        <v>3</v>
      </c>
      <c r="C487" s="353">
        <f t="shared" ca="1" si="25"/>
        <v>8</v>
      </c>
      <c r="D487" s="354">
        <f t="shared" ca="1" si="24"/>
        <v>409</v>
      </c>
      <c r="E487" s="445"/>
      <c r="F487" s="347"/>
      <c r="G487" s="348"/>
      <c r="H487" s="371"/>
    </row>
    <row r="488" spans="1:8" s="346" customFormat="1" hidden="1">
      <c r="A488" s="353">
        <f t="shared" ca="1" si="25"/>
        <v>10</v>
      </c>
      <c r="B488" s="353">
        <f t="shared" ca="1" si="25"/>
        <v>3</v>
      </c>
      <c r="C488" s="353">
        <f t="shared" ca="1" si="25"/>
        <v>8</v>
      </c>
      <c r="D488" s="354">
        <f t="shared" ca="1" si="24"/>
        <v>410</v>
      </c>
      <c r="E488" s="446"/>
      <c r="F488" s="347"/>
      <c r="G488" s="348"/>
      <c r="H488" s="371"/>
    </row>
    <row r="489" spans="1:8" s="346" customFormat="1" hidden="1">
      <c r="A489" s="353">
        <f t="shared" ca="1" si="25"/>
        <v>10</v>
      </c>
      <c r="B489" s="353">
        <f t="shared" ca="1" si="25"/>
        <v>3</v>
      </c>
      <c r="C489" s="353">
        <f t="shared" ca="1" si="25"/>
        <v>8</v>
      </c>
      <c r="D489" s="354">
        <f t="shared" ca="1" si="24"/>
        <v>411</v>
      </c>
      <c r="E489" s="446"/>
      <c r="F489" s="347"/>
      <c r="G489" s="348"/>
      <c r="H489" s="371"/>
    </row>
    <row r="490" spans="1:8" s="346" customFormat="1" hidden="1">
      <c r="A490" s="353">
        <f t="shared" ca="1" si="25"/>
        <v>10</v>
      </c>
      <c r="B490" s="353">
        <f t="shared" ca="1" si="25"/>
        <v>3</v>
      </c>
      <c r="C490" s="353">
        <f t="shared" ca="1" si="25"/>
        <v>8</v>
      </c>
      <c r="D490" s="354">
        <f t="shared" ca="1" si="24"/>
        <v>412</v>
      </c>
      <c r="E490" s="446"/>
      <c r="F490" s="347"/>
      <c r="G490" s="348"/>
      <c r="H490" s="371"/>
    </row>
    <row r="491" spans="1:8" hidden="1">
      <c r="A491" s="353">
        <f t="shared" ca="1" si="25"/>
        <v>10</v>
      </c>
      <c r="B491" s="353">
        <f t="shared" ca="1" si="25"/>
        <v>3</v>
      </c>
      <c r="C491" s="353">
        <f t="shared" ca="1" si="25"/>
        <v>8</v>
      </c>
      <c r="D491" s="354">
        <f t="shared" ca="1" si="24"/>
        <v>413</v>
      </c>
      <c r="E491" s="445"/>
      <c r="F491" s="157"/>
      <c r="G491" s="333"/>
      <c r="H491" s="370"/>
    </row>
    <row r="492" spans="1:8" hidden="1">
      <c r="A492" s="353">
        <f t="shared" ref="A492:C509" ca="1" si="26">INDIRECT("Z(-1)",FALSE)</f>
        <v>10</v>
      </c>
      <c r="B492" s="353">
        <f t="shared" ca="1" si="26"/>
        <v>3</v>
      </c>
      <c r="C492" s="353">
        <f t="shared" ca="1" si="26"/>
        <v>8</v>
      </c>
      <c r="D492" s="354">
        <f t="shared" ca="1" si="24"/>
        <v>414</v>
      </c>
      <c r="E492" s="445"/>
      <c r="F492" s="157"/>
      <c r="G492" s="333"/>
      <c r="H492" s="370"/>
    </row>
    <row r="493" spans="1:8" hidden="1">
      <c r="A493" s="353">
        <f t="shared" ca="1" si="26"/>
        <v>10</v>
      </c>
      <c r="B493" s="353">
        <f t="shared" ca="1" si="26"/>
        <v>3</v>
      </c>
      <c r="C493" s="353">
        <f t="shared" ca="1" si="26"/>
        <v>8</v>
      </c>
      <c r="D493" s="354">
        <f t="shared" ca="1" si="24"/>
        <v>415</v>
      </c>
      <c r="E493" s="445"/>
      <c r="F493" s="157"/>
      <c r="G493" s="333"/>
      <c r="H493" s="370"/>
    </row>
    <row r="494" spans="1:8" hidden="1">
      <c r="A494" s="353">
        <f t="shared" ca="1" si="26"/>
        <v>10</v>
      </c>
      <c r="B494" s="353">
        <f t="shared" ca="1" si="26"/>
        <v>3</v>
      </c>
      <c r="C494" s="353">
        <f t="shared" ca="1" si="26"/>
        <v>8</v>
      </c>
      <c r="D494" s="354">
        <f t="shared" ca="1" si="24"/>
        <v>416</v>
      </c>
      <c r="E494" s="445"/>
      <c r="F494" s="157"/>
      <c r="G494" s="333"/>
      <c r="H494" s="370"/>
    </row>
    <row r="495" spans="1:8" hidden="1">
      <c r="A495" s="353">
        <f t="shared" ca="1" si="26"/>
        <v>10</v>
      </c>
      <c r="B495" s="353">
        <f t="shared" ca="1" si="26"/>
        <v>3</v>
      </c>
      <c r="C495" s="353">
        <f t="shared" ca="1" si="26"/>
        <v>8</v>
      </c>
      <c r="D495" s="354">
        <f t="shared" ca="1" si="24"/>
        <v>417</v>
      </c>
      <c r="E495" s="445"/>
      <c r="F495" s="157"/>
      <c r="G495" s="333"/>
      <c r="H495" s="370"/>
    </row>
    <row r="496" spans="1:8" hidden="1">
      <c r="A496" s="351">
        <f t="shared" ca="1" si="26"/>
        <v>10</v>
      </c>
      <c r="B496" s="351">
        <f t="shared" ca="1" si="26"/>
        <v>3</v>
      </c>
      <c r="C496" s="351">
        <f t="shared" ca="1" si="26"/>
        <v>8</v>
      </c>
      <c r="D496" s="352">
        <f t="shared" ca="1" si="24"/>
        <v>418</v>
      </c>
      <c r="E496" s="445"/>
      <c r="F496" s="157"/>
      <c r="G496" s="333"/>
      <c r="H496" s="370"/>
    </row>
    <row r="497" spans="1:8" hidden="1">
      <c r="A497" s="353">
        <f t="shared" ca="1" si="26"/>
        <v>10</v>
      </c>
      <c r="B497" s="353">
        <f t="shared" ca="1" si="26"/>
        <v>3</v>
      </c>
      <c r="C497" s="353">
        <f t="shared" ca="1" si="26"/>
        <v>8</v>
      </c>
      <c r="D497" s="354">
        <f t="shared" ca="1" si="24"/>
        <v>419</v>
      </c>
      <c r="E497" s="445"/>
      <c r="F497" s="347"/>
      <c r="G497" s="348"/>
      <c r="H497" s="371"/>
    </row>
    <row r="498" spans="1:8" hidden="1">
      <c r="A498" s="353">
        <f t="shared" ca="1" si="26"/>
        <v>10</v>
      </c>
      <c r="B498" s="353">
        <f t="shared" ca="1" si="26"/>
        <v>3</v>
      </c>
      <c r="C498" s="353">
        <f t="shared" ca="1" si="26"/>
        <v>8</v>
      </c>
      <c r="D498" s="354">
        <f t="shared" ca="1" si="24"/>
        <v>420</v>
      </c>
      <c r="E498" s="445"/>
      <c r="F498" s="347"/>
      <c r="G498" s="348"/>
      <c r="H498" s="371"/>
    </row>
    <row r="499" spans="1:8" hidden="1">
      <c r="A499" s="353">
        <f t="shared" ca="1" si="26"/>
        <v>10</v>
      </c>
      <c r="B499" s="353">
        <f t="shared" ca="1" si="26"/>
        <v>3</v>
      </c>
      <c r="C499" s="353">
        <f t="shared" ca="1" si="26"/>
        <v>8</v>
      </c>
      <c r="D499" s="354">
        <f t="shared" ca="1" si="24"/>
        <v>421</v>
      </c>
      <c r="E499" s="445"/>
      <c r="F499" s="347"/>
      <c r="G499" s="348"/>
      <c r="H499" s="371"/>
    </row>
    <row r="500" spans="1:8" hidden="1">
      <c r="A500" s="353">
        <f t="shared" ca="1" si="26"/>
        <v>10</v>
      </c>
      <c r="B500" s="353">
        <f t="shared" ca="1" si="26"/>
        <v>3</v>
      </c>
      <c r="C500" s="353">
        <f t="shared" ca="1" si="26"/>
        <v>8</v>
      </c>
      <c r="D500" s="354">
        <f t="shared" ca="1" si="24"/>
        <v>422</v>
      </c>
      <c r="E500" s="445"/>
      <c r="F500" s="347"/>
      <c r="G500" s="348"/>
      <c r="H500" s="371"/>
    </row>
    <row r="501" spans="1:8" hidden="1">
      <c r="A501" s="353">
        <f t="shared" ca="1" si="26"/>
        <v>10</v>
      </c>
      <c r="B501" s="353">
        <f t="shared" ca="1" si="26"/>
        <v>3</v>
      </c>
      <c r="C501" s="353">
        <f t="shared" ca="1" si="26"/>
        <v>8</v>
      </c>
      <c r="D501" s="354">
        <f t="shared" ca="1" si="24"/>
        <v>423</v>
      </c>
      <c r="E501" s="445"/>
      <c r="F501" s="347"/>
      <c r="G501" s="348"/>
      <c r="H501" s="371"/>
    </row>
    <row r="502" spans="1:8" hidden="1">
      <c r="A502" s="353">
        <f t="shared" ca="1" si="26"/>
        <v>10</v>
      </c>
      <c r="B502" s="353">
        <f t="shared" ca="1" si="26"/>
        <v>3</v>
      </c>
      <c r="C502" s="353">
        <f t="shared" ca="1" si="26"/>
        <v>8</v>
      </c>
      <c r="D502" s="354">
        <f t="shared" ca="1" si="24"/>
        <v>424</v>
      </c>
      <c r="E502" s="445"/>
      <c r="F502" s="347"/>
      <c r="G502" s="348"/>
      <c r="H502" s="371"/>
    </row>
    <row r="503" spans="1:8" hidden="1">
      <c r="A503" s="353">
        <f t="shared" ca="1" si="26"/>
        <v>10</v>
      </c>
      <c r="B503" s="353">
        <f t="shared" ca="1" si="26"/>
        <v>3</v>
      </c>
      <c r="C503" s="353">
        <f t="shared" ca="1" si="26"/>
        <v>8</v>
      </c>
      <c r="D503" s="354">
        <f t="shared" ca="1" si="24"/>
        <v>425</v>
      </c>
      <c r="E503" s="445"/>
      <c r="F503" s="347"/>
      <c r="G503" s="348"/>
      <c r="H503" s="371"/>
    </row>
    <row r="504" spans="1:8" s="346" customFormat="1" hidden="1">
      <c r="A504" s="353">
        <f t="shared" ca="1" si="26"/>
        <v>10</v>
      </c>
      <c r="B504" s="353">
        <f t="shared" ca="1" si="26"/>
        <v>3</v>
      </c>
      <c r="C504" s="353">
        <f t="shared" ca="1" si="26"/>
        <v>8</v>
      </c>
      <c r="D504" s="354">
        <f t="shared" ca="1" si="24"/>
        <v>426</v>
      </c>
      <c r="E504" s="446"/>
      <c r="F504" s="347"/>
      <c r="G504" s="348"/>
      <c r="H504" s="371"/>
    </row>
    <row r="505" spans="1:8" s="346" customFormat="1" hidden="1">
      <c r="A505" s="353">
        <f t="shared" ca="1" si="26"/>
        <v>10</v>
      </c>
      <c r="B505" s="353">
        <f t="shared" ca="1" si="26"/>
        <v>3</v>
      </c>
      <c r="C505" s="353">
        <f t="shared" ca="1" si="26"/>
        <v>8</v>
      </c>
      <c r="D505" s="354">
        <f t="shared" ca="1" si="24"/>
        <v>427</v>
      </c>
      <c r="E505" s="446"/>
      <c r="F505" s="347"/>
      <c r="G505" s="348"/>
      <c r="H505" s="371"/>
    </row>
    <row r="506" spans="1:8" s="346" customFormat="1" hidden="1">
      <c r="A506" s="353">
        <f t="shared" ca="1" si="26"/>
        <v>10</v>
      </c>
      <c r="B506" s="353">
        <f t="shared" ca="1" si="26"/>
        <v>3</v>
      </c>
      <c r="C506" s="353">
        <f t="shared" ca="1" si="26"/>
        <v>8</v>
      </c>
      <c r="D506" s="354">
        <f t="shared" ca="1" si="24"/>
        <v>428</v>
      </c>
      <c r="E506" s="446"/>
      <c r="F506" s="347"/>
      <c r="G506" s="348"/>
      <c r="H506" s="371"/>
    </row>
    <row r="507" spans="1:8" hidden="1">
      <c r="A507" s="353">
        <f t="shared" ca="1" si="26"/>
        <v>10</v>
      </c>
      <c r="B507" s="353">
        <f t="shared" ca="1" si="26"/>
        <v>3</v>
      </c>
      <c r="C507" s="353">
        <f t="shared" ca="1" si="26"/>
        <v>8</v>
      </c>
      <c r="D507" s="354">
        <f t="shared" ca="1" si="24"/>
        <v>429</v>
      </c>
      <c r="E507" s="445"/>
      <c r="F507" s="347"/>
      <c r="G507" s="348"/>
      <c r="H507" s="371"/>
    </row>
    <row r="508" spans="1:8" hidden="1">
      <c r="A508" s="351">
        <f t="shared" ca="1" si="26"/>
        <v>10</v>
      </c>
      <c r="B508" s="351">
        <f t="shared" ca="1" si="26"/>
        <v>3</v>
      </c>
      <c r="C508" s="351">
        <f t="shared" ca="1" si="26"/>
        <v>8</v>
      </c>
      <c r="D508" s="352">
        <f t="shared" ca="1" si="24"/>
        <v>430</v>
      </c>
      <c r="E508" s="445"/>
      <c r="F508" s="157"/>
      <c r="G508" s="333"/>
      <c r="H508" s="370"/>
    </row>
    <row r="509" spans="1:8" hidden="1">
      <c r="A509" s="351">
        <f t="shared" ca="1" si="26"/>
        <v>10</v>
      </c>
      <c r="B509" s="351">
        <f t="shared" ca="1" si="26"/>
        <v>3</v>
      </c>
      <c r="C509" s="351">
        <f t="shared" ca="1" si="26"/>
        <v>8</v>
      </c>
      <c r="D509" s="352">
        <f t="shared" ca="1" si="24"/>
        <v>431</v>
      </c>
      <c r="E509" s="445"/>
      <c r="F509" s="157"/>
      <c r="G509" s="333"/>
      <c r="H509" s="370"/>
    </row>
  </sheetData>
  <sheetProtection algorithmName="SHA-512" hashValue="MEXS0vx5RSzCcanRGYjSRlKMLAvFCpTWx2aV1mwyqq2oqoUjeVzqI0HynGc3Mm7WcMtZuxay8MMCy/oB/an7uA==" saltValue="Id8lP2Zb+Fur9T7dDOMVyw==" spinCount="100000" sheet="1" objects="1" scenarios="1" formatColumns="0" formatRows="0" autoFilter="0"/>
  <autoFilter ref="F11:H509" xr:uid="{00000000-0001-0000-0900-000000000000}"/>
  <mergeCells count="13">
    <mergeCell ref="F10:G10"/>
    <mergeCell ref="A1:B1"/>
    <mergeCell ref="A2:B2"/>
    <mergeCell ref="C2:H2"/>
    <mergeCell ref="A3:E3"/>
    <mergeCell ref="F3:G3"/>
    <mergeCell ref="A4:C4"/>
    <mergeCell ref="A11:D11"/>
    <mergeCell ref="A5:C5"/>
    <mergeCell ref="A6:C6"/>
    <mergeCell ref="A7:C7"/>
    <mergeCell ref="A8:C8"/>
    <mergeCell ref="A10:E10"/>
  </mergeCells>
  <conditionalFormatting sqref="G13:H509">
    <cfRule type="expression" dxfId="49" priority="2">
      <formula>$F13="I"</formula>
    </cfRule>
  </conditionalFormatting>
  <conditionalFormatting sqref="H13:H509">
    <cfRule type="expression" dxfId="48" priority="1">
      <formula>#REF!="Ja"</formula>
    </cfRule>
  </conditionalFormatting>
  <conditionalFormatting sqref="A12:H509">
    <cfRule type="expression" dxfId="47" priority="3">
      <formula>$D12=0</formula>
    </cfRule>
  </conditionalFormatting>
  <conditionalFormatting sqref="A13:H509">
    <cfRule type="expression" dxfId="46" priority="4">
      <formula>$F13="I"</formula>
    </cfRule>
  </conditionalFormatting>
  <conditionalFormatting sqref="E6:E8">
    <cfRule type="expression" dxfId="45" priority="5">
      <formula>#REF!&gt;0</formula>
    </cfRule>
  </conditionalFormatting>
  <pageMargins left="0.70866141732283472" right="0.70866141732283472" top="0.78740157480314965" bottom="0.78740157480314965" header="0.31496062992125984" footer="0.31496062992125984"/>
  <pageSetup paperSize="9" scale="50" fitToHeight="0" orientation="landscape" r:id="rId1"/>
  <headerFooter>
    <oddFooter>&amp;C&amp;"-,Fett"&amp;10Register: &amp;A | Seite &amp;P von &amp;N</oddFooter>
  </headerFooter>
  <legacyDrawingHF r:id="rId2"/>
  <extLst>
    <ext xmlns:x14="http://schemas.microsoft.com/office/spreadsheetml/2009/9/main" uri="{CCE6A557-97BC-4b89-ADB6-D9C93CAAB3DF}">
      <x14:dataValidations xmlns:xm="http://schemas.microsoft.com/office/excel/2006/main" count="4">
        <x14:dataValidation type="list" allowBlank="1" showInputMessage="1" showErrorMessage="1" xr:uid="{7F3BC1EB-9D27-4B6C-B3B0-C0318B78E4A5}">
          <x14:formula1>
            <xm:f>Konfig!$I$21:$I$29</xm:f>
          </x14:formula1>
          <xm:sqref>B12</xm:sqref>
        </x14:dataValidation>
        <x14:dataValidation type="list" allowBlank="1" showInputMessage="1" showErrorMessage="1" xr:uid="{915C21A6-E597-4CC5-9BDA-69CB7BE15DF2}">
          <x14:formula1>
            <xm:f>Konfig!$I$30:$I$119</xm:f>
          </x14:formula1>
          <xm:sqref>A12</xm:sqref>
        </x14:dataValidation>
        <x14:dataValidation type="list" allowBlank="1" showInputMessage="1" showErrorMessage="1" xr:uid="{9A3023E2-0D45-4278-B6BB-9F220AE1C06D}">
          <x14:formula1>
            <xm:f>'1.1 AIZ-IVZ'!$AP$109</xm:f>
          </x14:formula1>
          <xm:sqref>F13:F509</xm:sqref>
        </x14:dataValidation>
        <x14:dataValidation type="list" allowBlank="1" showInputMessage="1" showErrorMessage="1" xr:uid="{E7D957BE-981C-4EF1-A048-02E196CABB03}">
          <x14:formula1>
            <xm:f>'1.1 AIZ-IVZ'!$AR$109:$AR$110</xm:f>
          </x14:formula1>
          <xm:sqref>G13:G509</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C3224-B046-424E-B9B5-4DBFEB92FB89}">
  <sheetPr codeName="Tabelle1004">
    <tabColor theme="8" tint="0.79998168889431442"/>
  </sheetPr>
  <dimension ref="A1:H576"/>
  <sheetViews>
    <sheetView zoomScale="104" zoomScaleNormal="100" workbookViewId="0">
      <selection activeCell="G13" sqref="G13"/>
    </sheetView>
  </sheetViews>
  <sheetFormatPr defaultColWidth="0" defaultRowHeight="15" zeroHeight="1"/>
  <cols>
    <col min="1" max="3" width="4.7109375" style="148" customWidth="1"/>
    <col min="4" max="4" width="6" style="159" bestFit="1" customWidth="1"/>
    <col min="5" max="5" width="78.7109375" style="148" customWidth="1"/>
    <col min="6" max="7" width="11.7109375" style="148" customWidth="1"/>
    <col min="8" max="8" width="45.85546875" style="148" customWidth="1"/>
    <col min="9" max="16384" width="0" style="148" hidden="1"/>
  </cols>
  <sheetData>
    <row r="1" spans="1:8" ht="18.75">
      <c r="A1" s="679" t="str">
        <f>CONCATENATE(A12,".0")</f>
        <v>10.0</v>
      </c>
      <c r="B1" s="679"/>
      <c r="C1" s="367" t="str">
        <f>INDEX(Konfig!$A$21:$D$1011,MATCH(A1,Konfig!$A$21:$A$1011,0),2)</f>
        <v>Leistungskriterien</v>
      </c>
      <c r="D1" s="367"/>
      <c r="E1" s="367"/>
      <c r="F1" s="367"/>
      <c r="G1" s="367"/>
      <c r="H1" s="367"/>
    </row>
    <row r="2" spans="1:8" ht="18.75">
      <c r="A2" s="635" t="str">
        <f>CONCATENATE(A12,".",B12)</f>
        <v>10.4</v>
      </c>
      <c r="B2" s="635"/>
      <c r="C2" s="635" t="str">
        <f>INDEX(Konfig!$A$21:$D$1011,MATCH(A2,Konfig!$A$21:$A$1011,0),2)</f>
        <v>Klinische Kernprozesse</v>
      </c>
      <c r="D2" s="635"/>
      <c r="E2" s="635"/>
      <c r="F2" s="635"/>
      <c r="G2" s="635"/>
      <c r="H2" s="635"/>
    </row>
    <row r="3" spans="1:8" ht="18.75">
      <c r="A3" s="636" t="s">
        <v>645</v>
      </c>
      <c r="B3" s="636"/>
      <c r="C3" s="636"/>
      <c r="D3" s="636"/>
      <c r="E3" s="636"/>
      <c r="F3" s="637"/>
      <c r="G3" s="637"/>
      <c r="H3" s="149"/>
    </row>
    <row r="4" spans="1:8">
      <c r="A4" s="638" t="s">
        <v>753</v>
      </c>
      <c r="B4" s="638"/>
      <c r="C4" s="638"/>
      <c r="D4" s="489"/>
      <c r="E4" s="498">
        <f ca="1">COUNTIFS($D$12:$D$493,"&gt;0",$E$12:$E$493,"*",$F$12:$F$493,"&lt;&gt;I")</f>
        <v>242</v>
      </c>
      <c r="F4" s="150"/>
      <c r="G4" s="150"/>
      <c r="H4" s="490"/>
    </row>
    <row r="5" spans="1:8">
      <c r="A5" s="641" t="s">
        <v>754</v>
      </c>
      <c r="B5" s="641"/>
      <c r="C5" s="641"/>
      <c r="D5" s="491"/>
      <c r="E5" s="499">
        <f ca="1">COUNTIFS($D$12:$D$493,"&gt;0",$E$12:$E$493,"*",$F$12:$F$493,"&lt;&gt;I",$G$12:$G$493,"*")</f>
        <v>0</v>
      </c>
      <c r="F5" s="492"/>
      <c r="G5" s="493"/>
      <c r="H5" s="494"/>
    </row>
    <row r="6" spans="1:8">
      <c r="A6" s="642" t="s">
        <v>755</v>
      </c>
      <c r="B6" s="642"/>
      <c r="C6" s="642"/>
      <c r="D6" s="198"/>
      <c r="E6" s="499">
        <f ca="1">COUNTIFS($D$12:$D$493,"&gt;0",$E$12:$E$493,"*",$F$12:$F$493,"&lt;&gt;I",$G$12:$G$493,"VH")</f>
        <v>0</v>
      </c>
      <c r="F6" s="492"/>
      <c r="G6" s="493"/>
      <c r="H6" s="494"/>
    </row>
    <row r="7" spans="1:8">
      <c r="A7" s="642" t="s">
        <v>756</v>
      </c>
      <c r="B7" s="642"/>
      <c r="C7" s="642"/>
      <c r="D7" s="198"/>
      <c r="E7" s="499">
        <f ca="1">COUNTIFS($D$12:$D$493,"&gt;0",$E$12:$E$493,"*",$F$12:$F$493,"&lt;&gt;I",$G$12:$G$493,"NV")</f>
        <v>0</v>
      </c>
      <c r="F7" s="493"/>
      <c r="G7" s="495"/>
      <c r="H7" s="494"/>
    </row>
    <row r="8" spans="1:8">
      <c r="A8" s="642" t="s">
        <v>757</v>
      </c>
      <c r="B8" s="642"/>
      <c r="C8" s="642"/>
      <c r="D8" s="249"/>
      <c r="E8" s="499">
        <f ca="1">E4-E5</f>
        <v>242</v>
      </c>
      <c r="F8" s="493"/>
      <c r="G8" s="495"/>
      <c r="H8" s="494" t="str">
        <f>HYPERLINK("#"&amp;"'"&amp;'1.1 AIZ-IVZ'!Y99&amp;"'!M13",'1.1 AIZ-IVZ'!Y99)</f>
        <v/>
      </c>
    </row>
    <row r="9" spans="1:8" hidden="1">
      <c r="A9" s="496"/>
      <c r="B9" s="496"/>
      <c r="C9" s="496"/>
      <c r="D9" s="496"/>
      <c r="E9" s="496"/>
      <c r="F9" s="151"/>
      <c r="G9" s="152"/>
      <c r="H9" s="497" t="str">
        <f>HYPERLINK("#"&amp;"'"&amp;'1.1 AIZ-IVZ'!Y100&amp;"'!M13",'1.1 AIZ-IVZ'!Y100)</f>
        <v/>
      </c>
    </row>
    <row r="10" spans="1:8" s="1" customFormat="1">
      <c r="A10" s="623"/>
      <c r="B10" s="623"/>
      <c r="C10" s="623"/>
      <c r="D10" s="623"/>
      <c r="E10" s="623"/>
      <c r="F10" s="634" t="str">
        <f>IF(SUBTOTAL(3,F13:H493)&lt;&gt;COUNTA(F13:H493),"Achtung! Autofilter aktiv.","")</f>
        <v/>
      </c>
      <c r="G10" s="634"/>
      <c r="H10" s="261" t="str">
        <f>HYPERLINK("#"&amp;"'1.1 AIZ-IVZ'!A1","Link zu Inhaltsverzeichnis")</f>
        <v>Link zu Inhaltsverzeichnis</v>
      </c>
    </row>
    <row r="11" spans="1:8">
      <c r="A11" s="639" t="s">
        <v>569</v>
      </c>
      <c r="B11" s="640"/>
      <c r="C11" s="640"/>
      <c r="D11" s="640"/>
      <c r="E11" s="153" t="s">
        <v>343</v>
      </c>
      <c r="F11" s="260" t="s">
        <v>351</v>
      </c>
      <c r="G11" s="481" t="s">
        <v>758</v>
      </c>
      <c r="H11" s="483" t="s">
        <v>759</v>
      </c>
    </row>
    <row r="12" spans="1:8">
      <c r="A12" s="506">
        <v>10</v>
      </c>
      <c r="B12" s="506">
        <v>4</v>
      </c>
      <c r="C12" s="506">
        <v>1</v>
      </c>
      <c r="D12" s="512">
        <f>IF(C12&gt;0,0,D11+1)</f>
        <v>0</v>
      </c>
      <c r="E12" s="511" t="s">
        <v>1043</v>
      </c>
      <c r="F12" s="513"/>
      <c r="G12" s="514"/>
      <c r="H12" s="510"/>
    </row>
    <row r="13" spans="1:8" ht="30">
      <c r="A13" s="351">
        <f ca="1">INDIRECT("Z(-1)",FALSE)</f>
        <v>10</v>
      </c>
      <c r="B13" s="351">
        <f ca="1">INDIRECT("Z(-1)",FALSE)</f>
        <v>4</v>
      </c>
      <c r="C13" s="351">
        <f ca="1">INDIRECT("Z(-1)",FALSE)</f>
        <v>1</v>
      </c>
      <c r="D13" s="352">
        <f t="shared" ref="D13:D73" ca="1" si="0">IF(INDIRECT("S(-1)",FALSE)&lt;&gt;INDIRECT("Z(-1)S(-1)",FALSE),0,INDIRECT("Z(-1)",FALSE)+1)</f>
        <v>1</v>
      </c>
      <c r="E13" s="445" t="s">
        <v>1044</v>
      </c>
      <c r="F13" s="156"/>
      <c r="G13" s="333"/>
      <c r="H13" s="370"/>
    </row>
    <row r="14" spans="1:8" ht="30">
      <c r="A14" s="351">
        <f t="shared" ref="A14:C29" ca="1" si="1">INDIRECT("Z(-1)",FALSE)</f>
        <v>10</v>
      </c>
      <c r="B14" s="351">
        <f t="shared" ca="1" si="1"/>
        <v>4</v>
      </c>
      <c r="C14" s="351">
        <f t="shared" ca="1" si="1"/>
        <v>1</v>
      </c>
      <c r="D14" s="352">
        <f t="shared" ca="1" si="0"/>
        <v>2</v>
      </c>
      <c r="E14" s="445" t="s">
        <v>1045</v>
      </c>
      <c r="F14" s="156"/>
      <c r="G14" s="333"/>
      <c r="H14" s="370"/>
    </row>
    <row r="15" spans="1:8" ht="30">
      <c r="A15" s="351">
        <f t="shared" ca="1" si="1"/>
        <v>10</v>
      </c>
      <c r="B15" s="351">
        <f t="shared" ca="1" si="1"/>
        <v>4</v>
      </c>
      <c r="C15" s="351">
        <f t="shared" ca="1" si="1"/>
        <v>1</v>
      </c>
      <c r="D15" s="352">
        <f t="shared" ca="1" si="0"/>
        <v>3</v>
      </c>
      <c r="E15" s="445" t="s">
        <v>1046</v>
      </c>
      <c r="F15" s="156"/>
      <c r="G15" s="333"/>
      <c r="H15" s="370"/>
    </row>
    <row r="16" spans="1:8" ht="30">
      <c r="A16" s="351">
        <f t="shared" ca="1" si="1"/>
        <v>10</v>
      </c>
      <c r="B16" s="351">
        <f t="shared" ca="1" si="1"/>
        <v>4</v>
      </c>
      <c r="C16" s="351">
        <f t="shared" ca="1" si="1"/>
        <v>1</v>
      </c>
      <c r="D16" s="352">
        <f t="shared" ca="1" si="0"/>
        <v>4</v>
      </c>
      <c r="E16" s="445" t="s">
        <v>1047</v>
      </c>
      <c r="F16" s="156"/>
      <c r="G16" s="333"/>
      <c r="H16" s="370"/>
    </row>
    <row r="17" spans="1:8" ht="30">
      <c r="A17" s="351">
        <f t="shared" ca="1" si="1"/>
        <v>10</v>
      </c>
      <c r="B17" s="351">
        <f t="shared" ca="1" si="1"/>
        <v>4</v>
      </c>
      <c r="C17" s="351">
        <f t="shared" ca="1" si="1"/>
        <v>1</v>
      </c>
      <c r="D17" s="352">
        <f t="shared" ca="1" si="0"/>
        <v>5</v>
      </c>
      <c r="E17" s="445" t="s">
        <v>1048</v>
      </c>
      <c r="F17" s="156"/>
      <c r="G17" s="333"/>
      <c r="H17" s="370"/>
    </row>
    <row r="18" spans="1:8" ht="30">
      <c r="A18" s="351">
        <f t="shared" ca="1" si="1"/>
        <v>10</v>
      </c>
      <c r="B18" s="351">
        <f t="shared" ca="1" si="1"/>
        <v>4</v>
      </c>
      <c r="C18" s="351">
        <f t="shared" ca="1" si="1"/>
        <v>1</v>
      </c>
      <c r="D18" s="352">
        <f t="shared" ca="1" si="0"/>
        <v>6</v>
      </c>
      <c r="E18" s="445" t="s">
        <v>1049</v>
      </c>
      <c r="F18" s="156"/>
      <c r="G18" s="333"/>
      <c r="H18" s="370"/>
    </row>
    <row r="19" spans="1:8" ht="30">
      <c r="A19" s="351">
        <f t="shared" ca="1" si="1"/>
        <v>10</v>
      </c>
      <c r="B19" s="351">
        <f t="shared" ca="1" si="1"/>
        <v>4</v>
      </c>
      <c r="C19" s="351">
        <f t="shared" ca="1" si="1"/>
        <v>1</v>
      </c>
      <c r="D19" s="352">
        <f t="shared" ca="1" si="0"/>
        <v>7</v>
      </c>
      <c r="E19" s="445" t="s">
        <v>1050</v>
      </c>
      <c r="F19" s="156"/>
      <c r="G19" s="333"/>
      <c r="H19" s="370"/>
    </row>
    <row r="20" spans="1:8" ht="30">
      <c r="A20" s="351">
        <f t="shared" ca="1" si="1"/>
        <v>10</v>
      </c>
      <c r="B20" s="351">
        <f t="shared" ca="1" si="1"/>
        <v>4</v>
      </c>
      <c r="C20" s="351">
        <f t="shared" ca="1" si="1"/>
        <v>1</v>
      </c>
      <c r="D20" s="352">
        <f t="shared" ca="1" si="0"/>
        <v>8</v>
      </c>
      <c r="E20" s="445" t="s">
        <v>1051</v>
      </c>
      <c r="F20" s="156"/>
      <c r="G20" s="333"/>
      <c r="H20" s="370"/>
    </row>
    <row r="21" spans="1:8" ht="30">
      <c r="A21" s="351">
        <f t="shared" ca="1" si="1"/>
        <v>10</v>
      </c>
      <c r="B21" s="351">
        <f t="shared" ca="1" si="1"/>
        <v>4</v>
      </c>
      <c r="C21" s="351">
        <f t="shared" ca="1" si="1"/>
        <v>1</v>
      </c>
      <c r="D21" s="352">
        <f t="shared" ca="1" si="0"/>
        <v>9</v>
      </c>
      <c r="E21" s="445" t="s">
        <v>1052</v>
      </c>
      <c r="F21" s="156"/>
      <c r="G21" s="333"/>
      <c r="H21" s="370"/>
    </row>
    <row r="22" spans="1:8" ht="30">
      <c r="A22" s="351">
        <f t="shared" ca="1" si="1"/>
        <v>10</v>
      </c>
      <c r="B22" s="351">
        <f t="shared" ca="1" si="1"/>
        <v>4</v>
      </c>
      <c r="C22" s="351">
        <f t="shared" ca="1" si="1"/>
        <v>1</v>
      </c>
      <c r="D22" s="352">
        <f t="shared" ca="1" si="0"/>
        <v>10</v>
      </c>
      <c r="E22" s="445" t="s">
        <v>1053</v>
      </c>
      <c r="F22" s="156"/>
      <c r="G22" s="333"/>
      <c r="H22" s="370"/>
    </row>
    <row r="23" spans="1:8" ht="30">
      <c r="A23" s="351">
        <f t="shared" ca="1" si="1"/>
        <v>10</v>
      </c>
      <c r="B23" s="351">
        <f t="shared" ca="1" si="1"/>
        <v>4</v>
      </c>
      <c r="C23" s="351">
        <f t="shared" ca="1" si="1"/>
        <v>1</v>
      </c>
      <c r="D23" s="352">
        <f t="shared" ca="1" si="0"/>
        <v>11</v>
      </c>
      <c r="E23" s="445" t="s">
        <v>1054</v>
      </c>
      <c r="F23" s="156"/>
      <c r="G23" s="333"/>
      <c r="H23" s="370"/>
    </row>
    <row r="24" spans="1:8" ht="45">
      <c r="A24" s="351">
        <f t="shared" ca="1" si="1"/>
        <v>10</v>
      </c>
      <c r="B24" s="351">
        <f t="shared" ca="1" si="1"/>
        <v>4</v>
      </c>
      <c r="C24" s="351">
        <f t="shared" ca="1" si="1"/>
        <v>1</v>
      </c>
      <c r="D24" s="352">
        <f t="shared" ca="1" si="0"/>
        <v>12</v>
      </c>
      <c r="E24" s="445" t="s">
        <v>1055</v>
      </c>
      <c r="F24" s="156"/>
      <c r="G24" s="333"/>
      <c r="H24" s="370"/>
    </row>
    <row r="25" spans="1:8" ht="45">
      <c r="A25" s="351">
        <f t="shared" ca="1" si="1"/>
        <v>10</v>
      </c>
      <c r="B25" s="351">
        <f t="shared" ca="1" si="1"/>
        <v>4</v>
      </c>
      <c r="C25" s="351">
        <f t="shared" ca="1" si="1"/>
        <v>1</v>
      </c>
      <c r="D25" s="352">
        <f t="shared" ca="1" si="0"/>
        <v>13</v>
      </c>
      <c r="E25" s="445" t="s">
        <v>1056</v>
      </c>
      <c r="F25" s="156"/>
      <c r="G25" s="333"/>
      <c r="H25" s="370"/>
    </row>
    <row r="26" spans="1:8" ht="30">
      <c r="A26" s="351">
        <f t="shared" ref="A26:C41" ca="1" si="2">INDIRECT("Z(-1)",FALSE)</f>
        <v>10</v>
      </c>
      <c r="B26" s="351">
        <f t="shared" ca="1" si="2"/>
        <v>4</v>
      </c>
      <c r="C26" s="351">
        <f t="shared" ca="1" si="1"/>
        <v>1</v>
      </c>
      <c r="D26" s="352">
        <f t="shared" ca="1" si="0"/>
        <v>14</v>
      </c>
      <c r="E26" s="445" t="s">
        <v>1057</v>
      </c>
      <c r="F26" s="156"/>
      <c r="G26" s="333"/>
      <c r="H26" s="370"/>
    </row>
    <row r="27" spans="1:8" ht="45">
      <c r="A27" s="351">
        <f t="shared" ca="1" si="2"/>
        <v>10</v>
      </c>
      <c r="B27" s="351">
        <f t="shared" ca="1" si="2"/>
        <v>4</v>
      </c>
      <c r="C27" s="351">
        <f t="shared" ca="1" si="1"/>
        <v>1</v>
      </c>
      <c r="D27" s="352">
        <f t="shared" ca="1" si="0"/>
        <v>15</v>
      </c>
      <c r="E27" s="445" t="s">
        <v>1058</v>
      </c>
      <c r="F27" s="156"/>
      <c r="G27" s="333"/>
      <c r="H27" s="370"/>
    </row>
    <row r="28" spans="1:8">
      <c r="A28" s="506">
        <f t="shared" ca="1" si="2"/>
        <v>10</v>
      </c>
      <c r="B28" s="506">
        <f t="shared" ca="1" si="2"/>
        <v>4</v>
      </c>
      <c r="C28" s="506">
        <v>2</v>
      </c>
      <c r="D28" s="507">
        <f t="shared" ca="1" si="0"/>
        <v>0</v>
      </c>
      <c r="E28" s="511" t="s">
        <v>1059</v>
      </c>
      <c r="F28" s="508"/>
      <c r="G28" s="509"/>
      <c r="H28" s="510"/>
    </row>
    <row r="29" spans="1:8" ht="45">
      <c r="A29" s="351">
        <f t="shared" ca="1" si="2"/>
        <v>10</v>
      </c>
      <c r="B29" s="351">
        <f t="shared" ca="1" si="2"/>
        <v>4</v>
      </c>
      <c r="C29" s="351">
        <f t="shared" ca="1" si="1"/>
        <v>2</v>
      </c>
      <c r="D29" s="352">
        <f t="shared" ca="1" si="0"/>
        <v>1</v>
      </c>
      <c r="E29" s="445" t="s">
        <v>1060</v>
      </c>
      <c r="F29" s="156"/>
      <c r="G29" s="333"/>
      <c r="H29" s="370"/>
    </row>
    <row r="30" spans="1:8" ht="30">
      <c r="A30" s="351">
        <f t="shared" ca="1" si="2"/>
        <v>10</v>
      </c>
      <c r="B30" s="351">
        <f t="shared" ca="1" si="2"/>
        <v>4</v>
      </c>
      <c r="C30" s="351">
        <f t="shared" ca="1" si="2"/>
        <v>2</v>
      </c>
      <c r="D30" s="352">
        <f t="shared" ca="1" si="0"/>
        <v>2</v>
      </c>
      <c r="E30" s="445" t="s">
        <v>1061</v>
      </c>
      <c r="F30" s="156"/>
      <c r="G30" s="333"/>
      <c r="H30" s="370"/>
    </row>
    <row r="31" spans="1:8" ht="30">
      <c r="A31" s="351">
        <f t="shared" ca="1" si="2"/>
        <v>10</v>
      </c>
      <c r="B31" s="351">
        <f t="shared" ca="1" si="2"/>
        <v>4</v>
      </c>
      <c r="C31" s="351">
        <f t="shared" ca="1" si="2"/>
        <v>2</v>
      </c>
      <c r="D31" s="352">
        <f t="shared" ca="1" si="0"/>
        <v>3</v>
      </c>
      <c r="E31" s="445" t="s">
        <v>1062</v>
      </c>
      <c r="F31" s="156"/>
      <c r="G31" s="333"/>
      <c r="H31" s="370"/>
    </row>
    <row r="32" spans="1:8" ht="30">
      <c r="A32" s="351">
        <f t="shared" ca="1" si="2"/>
        <v>10</v>
      </c>
      <c r="B32" s="351">
        <f t="shared" ca="1" si="2"/>
        <v>4</v>
      </c>
      <c r="C32" s="351">
        <f t="shared" ca="1" si="2"/>
        <v>2</v>
      </c>
      <c r="D32" s="352">
        <f t="shared" ca="1" si="0"/>
        <v>4</v>
      </c>
      <c r="E32" s="445" t="s">
        <v>1063</v>
      </c>
      <c r="F32" s="156"/>
      <c r="G32" s="333"/>
      <c r="H32" s="370"/>
    </row>
    <row r="33" spans="1:8">
      <c r="A33" s="351">
        <f t="shared" ca="1" si="2"/>
        <v>10</v>
      </c>
      <c r="B33" s="351">
        <f t="shared" ca="1" si="2"/>
        <v>4</v>
      </c>
      <c r="C33" s="351">
        <f t="shared" ca="1" si="2"/>
        <v>2</v>
      </c>
      <c r="D33" s="352">
        <f t="shared" ca="1" si="0"/>
        <v>5</v>
      </c>
      <c r="E33" s="445" t="s">
        <v>1064</v>
      </c>
      <c r="F33" s="156"/>
      <c r="G33" s="333"/>
      <c r="H33" s="370"/>
    </row>
    <row r="34" spans="1:8" ht="30">
      <c r="A34" s="351">
        <f t="shared" ca="1" si="2"/>
        <v>10</v>
      </c>
      <c r="B34" s="351">
        <f t="shared" ca="1" si="2"/>
        <v>4</v>
      </c>
      <c r="C34" s="351">
        <f t="shared" ca="1" si="2"/>
        <v>2</v>
      </c>
      <c r="D34" s="352">
        <f t="shared" ca="1" si="0"/>
        <v>6</v>
      </c>
      <c r="E34" s="445" t="s">
        <v>1065</v>
      </c>
      <c r="F34" s="156"/>
      <c r="G34" s="333"/>
      <c r="H34" s="370"/>
    </row>
    <row r="35" spans="1:8" ht="30">
      <c r="A35" s="351">
        <f t="shared" ca="1" si="2"/>
        <v>10</v>
      </c>
      <c r="B35" s="351">
        <f t="shared" ca="1" si="2"/>
        <v>4</v>
      </c>
      <c r="C35" s="351">
        <f t="shared" ca="1" si="2"/>
        <v>2</v>
      </c>
      <c r="D35" s="352">
        <f t="shared" ca="1" si="0"/>
        <v>7</v>
      </c>
      <c r="E35" s="445" t="s">
        <v>1066</v>
      </c>
      <c r="F35" s="156"/>
      <c r="G35" s="333"/>
      <c r="H35" s="370"/>
    </row>
    <row r="36" spans="1:8" ht="30">
      <c r="A36" s="351">
        <f t="shared" ca="1" si="2"/>
        <v>10</v>
      </c>
      <c r="B36" s="351">
        <f t="shared" ca="1" si="2"/>
        <v>4</v>
      </c>
      <c r="C36" s="351">
        <f t="shared" ca="1" si="2"/>
        <v>2</v>
      </c>
      <c r="D36" s="352">
        <f t="shared" ca="1" si="0"/>
        <v>8</v>
      </c>
      <c r="E36" s="445" t="s">
        <v>1067</v>
      </c>
      <c r="F36" s="156"/>
      <c r="G36" s="333"/>
      <c r="H36" s="370"/>
    </row>
    <row r="37" spans="1:8" ht="30">
      <c r="A37" s="351">
        <f t="shared" ca="1" si="2"/>
        <v>10</v>
      </c>
      <c r="B37" s="351">
        <f t="shared" ca="1" si="2"/>
        <v>4</v>
      </c>
      <c r="C37" s="351">
        <f t="shared" ca="1" si="2"/>
        <v>2</v>
      </c>
      <c r="D37" s="352">
        <f t="shared" ca="1" si="0"/>
        <v>9</v>
      </c>
      <c r="E37" s="445" t="s">
        <v>1068</v>
      </c>
      <c r="F37" s="156"/>
      <c r="G37" s="333"/>
      <c r="H37" s="370"/>
    </row>
    <row r="38" spans="1:8" ht="30">
      <c r="A38" s="351">
        <f t="shared" ca="1" si="2"/>
        <v>10</v>
      </c>
      <c r="B38" s="351">
        <f t="shared" ca="1" si="2"/>
        <v>4</v>
      </c>
      <c r="C38" s="351">
        <f t="shared" ca="1" si="2"/>
        <v>2</v>
      </c>
      <c r="D38" s="352">
        <f t="shared" ca="1" si="0"/>
        <v>10</v>
      </c>
      <c r="E38" s="445" t="s">
        <v>1069</v>
      </c>
      <c r="F38" s="156"/>
      <c r="G38" s="333"/>
      <c r="H38" s="370"/>
    </row>
    <row r="39" spans="1:8" ht="30">
      <c r="A39" s="351">
        <f t="shared" ref="A39:C54" ca="1" si="3">INDIRECT("Z(-1)",FALSE)</f>
        <v>10</v>
      </c>
      <c r="B39" s="351">
        <f t="shared" ca="1" si="3"/>
        <v>4</v>
      </c>
      <c r="C39" s="351">
        <f t="shared" ca="1" si="2"/>
        <v>2</v>
      </c>
      <c r="D39" s="352">
        <f t="shared" ca="1" si="0"/>
        <v>11</v>
      </c>
      <c r="E39" s="445" t="s">
        <v>1070</v>
      </c>
      <c r="F39" s="156"/>
      <c r="G39" s="333"/>
      <c r="H39" s="370"/>
    </row>
    <row r="40" spans="1:8">
      <c r="A40" s="506">
        <f t="shared" ca="1" si="3"/>
        <v>10</v>
      </c>
      <c r="B40" s="506">
        <f t="shared" ca="1" si="3"/>
        <v>4</v>
      </c>
      <c r="C40" s="506">
        <v>3</v>
      </c>
      <c r="D40" s="507">
        <f t="shared" ca="1" si="0"/>
        <v>0</v>
      </c>
      <c r="E40" s="511" t="s">
        <v>1071</v>
      </c>
      <c r="F40" s="508"/>
      <c r="G40" s="509"/>
      <c r="H40" s="510"/>
    </row>
    <row r="41" spans="1:8" ht="30">
      <c r="A41" s="351">
        <f t="shared" ca="1" si="3"/>
        <v>10</v>
      </c>
      <c r="B41" s="351">
        <f t="shared" ca="1" si="3"/>
        <v>4</v>
      </c>
      <c r="C41" s="351">
        <f t="shared" ca="1" si="2"/>
        <v>3</v>
      </c>
      <c r="D41" s="352">
        <f t="shared" ca="1" si="0"/>
        <v>1</v>
      </c>
      <c r="E41" s="445" t="s">
        <v>1072</v>
      </c>
      <c r="F41" s="156"/>
      <c r="G41" s="333"/>
      <c r="H41" s="370"/>
    </row>
    <row r="42" spans="1:8" ht="30">
      <c r="A42" s="351">
        <f t="shared" ca="1" si="3"/>
        <v>10</v>
      </c>
      <c r="B42" s="351">
        <f t="shared" ca="1" si="3"/>
        <v>4</v>
      </c>
      <c r="C42" s="351">
        <f t="shared" ca="1" si="3"/>
        <v>3</v>
      </c>
      <c r="D42" s="352">
        <f t="shared" ca="1" si="0"/>
        <v>2</v>
      </c>
      <c r="E42" s="445" t="s">
        <v>1073</v>
      </c>
      <c r="F42" s="156"/>
      <c r="G42" s="333"/>
      <c r="H42" s="370"/>
    </row>
    <row r="43" spans="1:8" ht="30">
      <c r="A43" s="351">
        <f t="shared" ca="1" si="3"/>
        <v>10</v>
      </c>
      <c r="B43" s="351">
        <f t="shared" ca="1" si="3"/>
        <v>4</v>
      </c>
      <c r="C43" s="351">
        <f t="shared" ca="1" si="3"/>
        <v>3</v>
      </c>
      <c r="D43" s="352">
        <f t="shared" ca="1" si="0"/>
        <v>3</v>
      </c>
      <c r="E43" s="445" t="s">
        <v>1074</v>
      </c>
      <c r="F43" s="156"/>
      <c r="G43" s="333"/>
      <c r="H43" s="370"/>
    </row>
    <row r="44" spans="1:8" ht="30">
      <c r="A44" s="351">
        <f t="shared" ca="1" si="3"/>
        <v>10</v>
      </c>
      <c r="B44" s="351">
        <f t="shared" ca="1" si="3"/>
        <v>4</v>
      </c>
      <c r="C44" s="351">
        <f t="shared" ca="1" si="3"/>
        <v>3</v>
      </c>
      <c r="D44" s="352">
        <f t="shared" ca="1" si="0"/>
        <v>4</v>
      </c>
      <c r="E44" s="445" t="s">
        <v>1075</v>
      </c>
      <c r="F44" s="156"/>
      <c r="G44" s="333"/>
      <c r="H44" s="370"/>
    </row>
    <row r="45" spans="1:8" ht="30">
      <c r="A45" s="351">
        <f t="shared" ca="1" si="3"/>
        <v>10</v>
      </c>
      <c r="B45" s="351">
        <f t="shared" ca="1" si="3"/>
        <v>4</v>
      </c>
      <c r="C45" s="351">
        <f t="shared" ca="1" si="3"/>
        <v>3</v>
      </c>
      <c r="D45" s="352">
        <f t="shared" ca="1" si="0"/>
        <v>5</v>
      </c>
      <c r="E45" s="445" t="s">
        <v>1076</v>
      </c>
      <c r="F45" s="156"/>
      <c r="G45" s="333"/>
      <c r="H45" s="370"/>
    </row>
    <row r="46" spans="1:8" ht="30">
      <c r="A46" s="351">
        <f t="shared" ca="1" si="3"/>
        <v>10</v>
      </c>
      <c r="B46" s="351">
        <f t="shared" ca="1" si="3"/>
        <v>4</v>
      </c>
      <c r="C46" s="351">
        <f t="shared" ca="1" si="3"/>
        <v>3</v>
      </c>
      <c r="D46" s="352">
        <f t="shared" ca="1" si="0"/>
        <v>6</v>
      </c>
      <c r="E46" s="445" t="s">
        <v>1077</v>
      </c>
      <c r="F46" s="156"/>
      <c r="G46" s="333"/>
      <c r="H46" s="370"/>
    </row>
    <row r="47" spans="1:8" ht="30">
      <c r="A47" s="351">
        <f t="shared" ca="1" si="3"/>
        <v>10</v>
      </c>
      <c r="B47" s="351">
        <f t="shared" ca="1" si="3"/>
        <v>4</v>
      </c>
      <c r="C47" s="351">
        <f t="shared" ca="1" si="3"/>
        <v>3</v>
      </c>
      <c r="D47" s="352">
        <f t="shared" ca="1" si="0"/>
        <v>7</v>
      </c>
      <c r="E47" s="445" t="s">
        <v>1078</v>
      </c>
      <c r="F47" s="156"/>
      <c r="G47" s="333"/>
      <c r="H47" s="370"/>
    </row>
    <row r="48" spans="1:8" ht="30">
      <c r="A48" s="351">
        <f t="shared" ca="1" si="3"/>
        <v>10</v>
      </c>
      <c r="B48" s="351">
        <f t="shared" ca="1" si="3"/>
        <v>4</v>
      </c>
      <c r="C48" s="351">
        <f t="shared" ca="1" si="3"/>
        <v>3</v>
      </c>
      <c r="D48" s="352">
        <f t="shared" ca="1" si="0"/>
        <v>8</v>
      </c>
      <c r="E48" s="445" t="s">
        <v>1079</v>
      </c>
      <c r="F48" s="156"/>
      <c r="G48" s="333"/>
      <c r="H48" s="370"/>
    </row>
    <row r="49" spans="1:8">
      <c r="A49" s="506">
        <f t="shared" ca="1" si="3"/>
        <v>10</v>
      </c>
      <c r="B49" s="506">
        <f t="shared" ca="1" si="3"/>
        <v>4</v>
      </c>
      <c r="C49" s="506">
        <v>4</v>
      </c>
      <c r="D49" s="507">
        <f t="shared" ca="1" si="0"/>
        <v>0</v>
      </c>
      <c r="E49" s="511" t="s">
        <v>1080</v>
      </c>
      <c r="F49" s="508"/>
      <c r="G49" s="509"/>
      <c r="H49" s="510"/>
    </row>
    <row r="50" spans="1:8" ht="30">
      <c r="A50" s="351">
        <f t="shared" ca="1" si="3"/>
        <v>10</v>
      </c>
      <c r="B50" s="351">
        <f t="shared" ca="1" si="3"/>
        <v>4</v>
      </c>
      <c r="C50" s="351">
        <f t="shared" ca="1" si="3"/>
        <v>4</v>
      </c>
      <c r="D50" s="352">
        <f t="shared" ca="1" si="0"/>
        <v>1</v>
      </c>
      <c r="E50" s="445" t="s">
        <v>1081</v>
      </c>
      <c r="F50" s="156"/>
      <c r="G50" s="333"/>
      <c r="H50" s="370"/>
    </row>
    <row r="51" spans="1:8" ht="30">
      <c r="A51" s="351">
        <f t="shared" ca="1" si="3"/>
        <v>10</v>
      </c>
      <c r="B51" s="351">
        <f t="shared" ca="1" si="3"/>
        <v>4</v>
      </c>
      <c r="C51" s="351">
        <f t="shared" ca="1" si="3"/>
        <v>4</v>
      </c>
      <c r="D51" s="352">
        <f t="shared" ca="1" si="0"/>
        <v>2</v>
      </c>
      <c r="E51" s="445" t="s">
        <v>1082</v>
      </c>
      <c r="F51" s="156"/>
      <c r="G51" s="333"/>
      <c r="H51" s="370"/>
    </row>
    <row r="52" spans="1:8" ht="30">
      <c r="A52" s="351">
        <f t="shared" ca="1" si="3"/>
        <v>10</v>
      </c>
      <c r="B52" s="351">
        <f t="shared" ca="1" si="3"/>
        <v>4</v>
      </c>
      <c r="C52" s="351">
        <f t="shared" ca="1" si="3"/>
        <v>4</v>
      </c>
      <c r="D52" s="352">
        <f t="shared" ca="1" si="0"/>
        <v>3</v>
      </c>
      <c r="E52" s="445" t="s">
        <v>1083</v>
      </c>
      <c r="F52" s="156"/>
      <c r="G52" s="333"/>
      <c r="H52" s="370"/>
    </row>
    <row r="53" spans="1:8" ht="45">
      <c r="A53" s="351">
        <f t="shared" ca="1" si="3"/>
        <v>10</v>
      </c>
      <c r="B53" s="351">
        <f t="shared" ca="1" si="3"/>
        <v>4</v>
      </c>
      <c r="C53" s="351">
        <f t="shared" ca="1" si="3"/>
        <v>4</v>
      </c>
      <c r="D53" s="352">
        <f t="shared" ca="1" si="0"/>
        <v>4</v>
      </c>
      <c r="E53" s="445" t="s">
        <v>1084</v>
      </c>
      <c r="F53" s="156"/>
      <c r="G53" s="333"/>
      <c r="H53" s="370"/>
    </row>
    <row r="54" spans="1:8">
      <c r="A54" s="351">
        <f t="shared" ca="1" si="3"/>
        <v>10</v>
      </c>
      <c r="B54" s="351">
        <f t="shared" ca="1" si="3"/>
        <v>4</v>
      </c>
      <c r="C54" s="351">
        <f t="shared" ca="1" si="3"/>
        <v>4</v>
      </c>
      <c r="D54" s="352">
        <f t="shared" ca="1" si="0"/>
        <v>5</v>
      </c>
      <c r="E54" s="445" t="s">
        <v>1085</v>
      </c>
      <c r="F54" s="156"/>
      <c r="G54" s="333"/>
      <c r="H54" s="370"/>
    </row>
    <row r="55" spans="1:8" ht="30">
      <c r="A55" s="351">
        <f t="shared" ref="A55:C72" ca="1" si="4">INDIRECT("Z(-1)",FALSE)</f>
        <v>10</v>
      </c>
      <c r="B55" s="351">
        <f t="shared" ca="1" si="4"/>
        <v>4</v>
      </c>
      <c r="C55" s="351">
        <f t="shared" ca="1" si="4"/>
        <v>4</v>
      </c>
      <c r="D55" s="352">
        <f t="shared" ca="1" si="0"/>
        <v>6</v>
      </c>
      <c r="E55" s="445" t="s">
        <v>1086</v>
      </c>
      <c r="F55" s="156"/>
      <c r="G55" s="333"/>
      <c r="H55" s="370"/>
    </row>
    <row r="56" spans="1:8" ht="30">
      <c r="A56" s="351">
        <f t="shared" ca="1" si="4"/>
        <v>10</v>
      </c>
      <c r="B56" s="351">
        <f t="shared" ca="1" si="4"/>
        <v>4</v>
      </c>
      <c r="C56" s="351">
        <f t="shared" ca="1" si="4"/>
        <v>4</v>
      </c>
      <c r="D56" s="352">
        <f t="shared" ca="1" si="0"/>
        <v>7</v>
      </c>
      <c r="E56" s="445" t="s">
        <v>1087</v>
      </c>
      <c r="F56" s="156"/>
      <c r="G56" s="333"/>
      <c r="H56" s="370"/>
    </row>
    <row r="57" spans="1:8" ht="30">
      <c r="A57" s="351">
        <f t="shared" ca="1" si="4"/>
        <v>10</v>
      </c>
      <c r="B57" s="351">
        <f t="shared" ca="1" si="4"/>
        <v>4</v>
      </c>
      <c r="C57" s="351">
        <f t="shared" ca="1" si="4"/>
        <v>4</v>
      </c>
      <c r="D57" s="352">
        <f t="shared" ca="1" si="0"/>
        <v>8</v>
      </c>
      <c r="E57" s="445" t="s">
        <v>1088</v>
      </c>
      <c r="F57" s="156"/>
      <c r="G57" s="333"/>
      <c r="H57" s="370"/>
    </row>
    <row r="58" spans="1:8" ht="30">
      <c r="A58" s="351">
        <f t="shared" ca="1" si="4"/>
        <v>10</v>
      </c>
      <c r="B58" s="351">
        <f t="shared" ca="1" si="4"/>
        <v>4</v>
      </c>
      <c r="C58" s="351">
        <f t="shared" ca="1" si="4"/>
        <v>4</v>
      </c>
      <c r="D58" s="352">
        <f t="shared" ca="1" si="0"/>
        <v>9</v>
      </c>
      <c r="E58" s="445" t="s">
        <v>1089</v>
      </c>
      <c r="F58" s="156"/>
      <c r="G58" s="333"/>
      <c r="H58" s="370"/>
    </row>
    <row r="59" spans="1:8" ht="30">
      <c r="A59" s="351">
        <f t="shared" ca="1" si="4"/>
        <v>10</v>
      </c>
      <c r="B59" s="351">
        <f t="shared" ca="1" si="4"/>
        <v>4</v>
      </c>
      <c r="C59" s="351">
        <f t="shared" ca="1" si="4"/>
        <v>4</v>
      </c>
      <c r="D59" s="352">
        <f t="shared" ca="1" si="0"/>
        <v>10</v>
      </c>
      <c r="E59" s="445" t="s">
        <v>1090</v>
      </c>
      <c r="F59" s="156"/>
      <c r="G59" s="333"/>
      <c r="H59" s="370"/>
    </row>
    <row r="60" spans="1:8" ht="30">
      <c r="A60" s="351">
        <f t="shared" ca="1" si="4"/>
        <v>10</v>
      </c>
      <c r="B60" s="351">
        <f t="shared" ca="1" si="4"/>
        <v>4</v>
      </c>
      <c r="C60" s="351">
        <f t="shared" ca="1" si="4"/>
        <v>4</v>
      </c>
      <c r="D60" s="352">
        <f t="shared" ca="1" si="0"/>
        <v>11</v>
      </c>
      <c r="E60" s="445" t="s">
        <v>1091</v>
      </c>
      <c r="F60" s="156"/>
      <c r="G60" s="333"/>
      <c r="H60" s="370"/>
    </row>
    <row r="61" spans="1:8">
      <c r="A61" s="506">
        <f t="shared" ca="1" si="4"/>
        <v>10</v>
      </c>
      <c r="B61" s="506">
        <f t="shared" ca="1" si="4"/>
        <v>4</v>
      </c>
      <c r="C61" s="506">
        <v>5</v>
      </c>
      <c r="D61" s="507">
        <f t="shared" ca="1" si="0"/>
        <v>0</v>
      </c>
      <c r="E61" s="511" t="s">
        <v>1092</v>
      </c>
      <c r="F61" s="508"/>
      <c r="G61" s="509"/>
      <c r="H61" s="510"/>
    </row>
    <row r="62" spans="1:8" ht="30">
      <c r="A62" s="351">
        <f t="shared" ca="1" si="4"/>
        <v>10</v>
      </c>
      <c r="B62" s="351">
        <f t="shared" ca="1" si="4"/>
        <v>4</v>
      </c>
      <c r="C62" s="351">
        <f t="shared" ca="1" si="4"/>
        <v>5</v>
      </c>
      <c r="D62" s="352">
        <f t="shared" ca="1" si="0"/>
        <v>1</v>
      </c>
      <c r="E62" s="445" t="s">
        <v>1093</v>
      </c>
      <c r="F62" s="156"/>
      <c r="G62" s="333"/>
      <c r="H62" s="370"/>
    </row>
    <row r="63" spans="1:8" ht="30">
      <c r="A63" s="351">
        <f t="shared" ca="1" si="4"/>
        <v>10</v>
      </c>
      <c r="B63" s="351">
        <f t="shared" ca="1" si="4"/>
        <v>4</v>
      </c>
      <c r="C63" s="351">
        <f t="shared" ca="1" si="4"/>
        <v>5</v>
      </c>
      <c r="D63" s="352">
        <f t="shared" ca="1" si="0"/>
        <v>2</v>
      </c>
      <c r="E63" s="445" t="s">
        <v>1094</v>
      </c>
      <c r="F63" s="156"/>
      <c r="G63" s="333"/>
      <c r="H63" s="370"/>
    </row>
    <row r="64" spans="1:8" s="346" customFormat="1" ht="30">
      <c r="A64" s="351">
        <f t="shared" ca="1" si="4"/>
        <v>10</v>
      </c>
      <c r="B64" s="351">
        <f t="shared" ca="1" si="4"/>
        <v>4</v>
      </c>
      <c r="C64" s="351">
        <f t="shared" ca="1" si="4"/>
        <v>5</v>
      </c>
      <c r="D64" s="352">
        <f t="shared" ca="1" si="0"/>
        <v>3</v>
      </c>
      <c r="E64" s="445" t="s">
        <v>1095</v>
      </c>
      <c r="F64" s="156"/>
      <c r="G64" s="333"/>
      <c r="H64" s="370"/>
    </row>
    <row r="65" spans="1:8" s="346" customFormat="1" ht="30">
      <c r="A65" s="351">
        <f t="shared" ca="1" si="4"/>
        <v>10</v>
      </c>
      <c r="B65" s="351">
        <f t="shared" ca="1" si="4"/>
        <v>4</v>
      </c>
      <c r="C65" s="351">
        <f t="shared" ca="1" si="4"/>
        <v>5</v>
      </c>
      <c r="D65" s="352">
        <f t="shared" ca="1" si="0"/>
        <v>4</v>
      </c>
      <c r="E65" s="445" t="s">
        <v>1096</v>
      </c>
      <c r="F65" s="156"/>
      <c r="G65" s="333"/>
      <c r="H65" s="370"/>
    </row>
    <row r="66" spans="1:8" s="346" customFormat="1" ht="30">
      <c r="A66" s="351">
        <f t="shared" ca="1" si="4"/>
        <v>10</v>
      </c>
      <c r="B66" s="351">
        <f t="shared" ca="1" si="4"/>
        <v>4</v>
      </c>
      <c r="C66" s="351">
        <f t="shared" ca="1" si="4"/>
        <v>5</v>
      </c>
      <c r="D66" s="352">
        <f t="shared" ca="1" si="0"/>
        <v>5</v>
      </c>
      <c r="E66" s="445" t="s">
        <v>1097</v>
      </c>
      <c r="F66" s="156"/>
      <c r="G66" s="333"/>
      <c r="H66" s="370"/>
    </row>
    <row r="67" spans="1:8" ht="30">
      <c r="A67" s="351">
        <f t="shared" ca="1" si="4"/>
        <v>10</v>
      </c>
      <c r="B67" s="351">
        <f t="shared" ca="1" si="4"/>
        <v>4</v>
      </c>
      <c r="C67" s="351">
        <f t="shared" ca="1" si="4"/>
        <v>5</v>
      </c>
      <c r="D67" s="352">
        <f t="shared" ca="1" si="0"/>
        <v>6</v>
      </c>
      <c r="E67" s="445" t="s">
        <v>1098</v>
      </c>
      <c r="F67" s="156"/>
      <c r="G67" s="333"/>
      <c r="H67" s="370"/>
    </row>
    <row r="68" spans="1:8" ht="30">
      <c r="A68" s="351">
        <f t="shared" ca="1" si="4"/>
        <v>10</v>
      </c>
      <c r="B68" s="351">
        <f t="shared" ca="1" si="4"/>
        <v>4</v>
      </c>
      <c r="C68" s="351">
        <f t="shared" ca="1" si="4"/>
        <v>5</v>
      </c>
      <c r="D68" s="352">
        <f t="shared" ca="1" si="0"/>
        <v>7</v>
      </c>
      <c r="E68" s="445" t="s">
        <v>1099</v>
      </c>
      <c r="F68" s="156"/>
      <c r="G68" s="333"/>
      <c r="H68" s="370"/>
    </row>
    <row r="69" spans="1:8" ht="30">
      <c r="A69" s="351">
        <f t="shared" ca="1" si="4"/>
        <v>10</v>
      </c>
      <c r="B69" s="351">
        <f t="shared" ca="1" si="4"/>
        <v>4</v>
      </c>
      <c r="C69" s="351">
        <f t="shared" ca="1" si="4"/>
        <v>5</v>
      </c>
      <c r="D69" s="352">
        <f t="shared" ca="1" si="0"/>
        <v>8</v>
      </c>
      <c r="E69" s="445" t="s">
        <v>1100</v>
      </c>
      <c r="F69" s="156"/>
      <c r="G69" s="333"/>
      <c r="H69" s="370"/>
    </row>
    <row r="70" spans="1:8">
      <c r="A70" s="506">
        <f t="shared" ca="1" si="4"/>
        <v>10</v>
      </c>
      <c r="B70" s="506">
        <f t="shared" ca="1" si="4"/>
        <v>4</v>
      </c>
      <c r="C70" s="506">
        <v>6</v>
      </c>
      <c r="D70" s="507">
        <f t="shared" ca="1" si="0"/>
        <v>0</v>
      </c>
      <c r="E70" s="511" t="s">
        <v>1101</v>
      </c>
      <c r="F70" s="508"/>
      <c r="G70" s="509"/>
      <c r="H70" s="510"/>
    </row>
    <row r="71" spans="1:8" ht="30">
      <c r="A71" s="351">
        <f t="shared" ca="1" si="4"/>
        <v>10</v>
      </c>
      <c r="B71" s="351">
        <f t="shared" ca="1" si="4"/>
        <v>4</v>
      </c>
      <c r="C71" s="351">
        <f t="shared" ca="1" si="4"/>
        <v>6</v>
      </c>
      <c r="D71" s="352">
        <f t="shared" ca="1" si="0"/>
        <v>1</v>
      </c>
      <c r="E71" s="445" t="s">
        <v>1102</v>
      </c>
      <c r="F71" s="156"/>
      <c r="G71" s="333"/>
      <c r="H71" s="370"/>
    </row>
    <row r="72" spans="1:8" ht="30">
      <c r="A72" s="351">
        <f t="shared" ca="1" si="4"/>
        <v>10</v>
      </c>
      <c r="B72" s="351">
        <f t="shared" ca="1" si="4"/>
        <v>4</v>
      </c>
      <c r="C72" s="351">
        <f t="shared" ca="1" si="4"/>
        <v>6</v>
      </c>
      <c r="D72" s="352">
        <f t="shared" ca="1" si="0"/>
        <v>2</v>
      </c>
      <c r="E72" s="445" t="s">
        <v>1103</v>
      </c>
      <c r="F72" s="156"/>
      <c r="G72" s="333"/>
      <c r="H72" s="370"/>
    </row>
    <row r="73" spans="1:8" ht="30">
      <c r="A73" s="351">
        <f t="shared" ref="A73:C91" ca="1" si="5">INDIRECT("Z(-1)",FALSE)</f>
        <v>10</v>
      </c>
      <c r="B73" s="351">
        <f t="shared" ca="1" si="5"/>
        <v>4</v>
      </c>
      <c r="C73" s="351">
        <f t="shared" ca="1" si="5"/>
        <v>6</v>
      </c>
      <c r="D73" s="352">
        <f t="shared" ca="1" si="0"/>
        <v>3</v>
      </c>
      <c r="E73" s="445" t="s">
        <v>1104</v>
      </c>
      <c r="F73" s="156"/>
      <c r="G73" s="333"/>
      <c r="H73" s="370"/>
    </row>
    <row r="74" spans="1:8" s="346" customFormat="1" ht="30">
      <c r="A74" s="351">
        <f t="shared" ca="1" si="5"/>
        <v>10</v>
      </c>
      <c r="B74" s="351">
        <f t="shared" ca="1" si="5"/>
        <v>4</v>
      </c>
      <c r="C74" s="351">
        <f t="shared" ca="1" si="5"/>
        <v>6</v>
      </c>
      <c r="D74" s="352">
        <f t="shared" ref="D74:D322" ca="1" si="6">IF(INDIRECT("S(-1)",FALSE)&lt;&gt;INDIRECT("Z(-1)S(-1)",FALSE),0,INDIRECT("Z(-1)",FALSE)+1)</f>
        <v>4</v>
      </c>
      <c r="E74" s="445" t="s">
        <v>1105</v>
      </c>
      <c r="F74" s="156"/>
      <c r="G74" s="333"/>
      <c r="H74" s="370"/>
    </row>
    <row r="75" spans="1:8" s="346" customFormat="1" ht="30">
      <c r="A75" s="351">
        <f t="shared" ca="1" si="5"/>
        <v>10</v>
      </c>
      <c r="B75" s="351">
        <f t="shared" ca="1" si="5"/>
        <v>4</v>
      </c>
      <c r="C75" s="351">
        <f t="shared" ca="1" si="5"/>
        <v>6</v>
      </c>
      <c r="D75" s="352">
        <f t="shared" ca="1" si="6"/>
        <v>5</v>
      </c>
      <c r="E75" s="445" t="s">
        <v>1106</v>
      </c>
      <c r="F75" s="156"/>
      <c r="G75" s="333"/>
      <c r="H75" s="370"/>
    </row>
    <row r="76" spans="1:8" s="346" customFormat="1" ht="30">
      <c r="A76" s="351">
        <f t="shared" ca="1" si="5"/>
        <v>10</v>
      </c>
      <c r="B76" s="351">
        <f t="shared" ca="1" si="5"/>
        <v>4</v>
      </c>
      <c r="C76" s="351">
        <f t="shared" ca="1" si="5"/>
        <v>6</v>
      </c>
      <c r="D76" s="352">
        <f t="shared" ca="1" si="6"/>
        <v>6</v>
      </c>
      <c r="E76" s="445" t="s">
        <v>1107</v>
      </c>
      <c r="F76" s="156"/>
      <c r="G76" s="333"/>
      <c r="H76" s="370"/>
    </row>
    <row r="77" spans="1:8" ht="45">
      <c r="A77" s="351">
        <f t="shared" ca="1" si="5"/>
        <v>10</v>
      </c>
      <c r="B77" s="351">
        <f t="shared" ca="1" si="5"/>
        <v>4</v>
      </c>
      <c r="C77" s="351">
        <f t="shared" ca="1" si="5"/>
        <v>6</v>
      </c>
      <c r="D77" s="352">
        <f t="shared" ca="1" si="6"/>
        <v>7</v>
      </c>
      <c r="E77" s="445" t="s">
        <v>1108</v>
      </c>
      <c r="F77" s="156"/>
      <c r="G77" s="333"/>
      <c r="H77" s="370"/>
    </row>
    <row r="78" spans="1:8" s="346" customFormat="1">
      <c r="A78" s="506">
        <f t="shared" ca="1" si="5"/>
        <v>10</v>
      </c>
      <c r="B78" s="506">
        <f t="shared" ca="1" si="5"/>
        <v>4</v>
      </c>
      <c r="C78" s="506">
        <v>7</v>
      </c>
      <c r="D78" s="507">
        <f t="shared" ca="1" si="6"/>
        <v>0</v>
      </c>
      <c r="E78" s="511" t="s">
        <v>1109</v>
      </c>
      <c r="F78" s="508"/>
      <c r="G78" s="509"/>
      <c r="H78" s="510"/>
    </row>
    <row r="79" spans="1:8" s="346" customFormat="1" ht="30">
      <c r="A79" s="351">
        <f t="shared" ca="1" si="5"/>
        <v>10</v>
      </c>
      <c r="B79" s="351">
        <f t="shared" ca="1" si="5"/>
        <v>4</v>
      </c>
      <c r="C79" s="351">
        <f t="shared" ca="1" si="5"/>
        <v>7</v>
      </c>
      <c r="D79" s="352">
        <f t="shared" ca="1" si="6"/>
        <v>1</v>
      </c>
      <c r="E79" s="445" t="s">
        <v>1110</v>
      </c>
      <c r="F79" s="156"/>
      <c r="G79" s="333"/>
      <c r="H79" s="370"/>
    </row>
    <row r="80" spans="1:8" s="346" customFormat="1" ht="30">
      <c r="A80" s="351">
        <f t="shared" ca="1" si="5"/>
        <v>10</v>
      </c>
      <c r="B80" s="351">
        <f t="shared" ca="1" si="5"/>
        <v>4</v>
      </c>
      <c r="C80" s="351">
        <f t="shared" ca="1" si="5"/>
        <v>7</v>
      </c>
      <c r="D80" s="352">
        <f t="shared" ca="1" si="6"/>
        <v>2</v>
      </c>
      <c r="E80" s="445" t="s">
        <v>1111</v>
      </c>
      <c r="F80" s="156"/>
      <c r="G80" s="333"/>
      <c r="H80" s="370"/>
    </row>
    <row r="81" spans="1:8" ht="30">
      <c r="A81" s="351">
        <f t="shared" ca="1" si="5"/>
        <v>10</v>
      </c>
      <c r="B81" s="351">
        <f t="shared" ca="1" si="5"/>
        <v>4</v>
      </c>
      <c r="C81" s="351">
        <f t="shared" ca="1" si="5"/>
        <v>7</v>
      </c>
      <c r="D81" s="352">
        <f t="shared" ca="1" si="6"/>
        <v>3</v>
      </c>
      <c r="E81" s="445" t="s">
        <v>1112</v>
      </c>
      <c r="F81" s="156"/>
      <c r="G81" s="333"/>
      <c r="H81" s="370"/>
    </row>
    <row r="82" spans="1:8" ht="30">
      <c r="A82" s="351">
        <f t="shared" ca="1" si="5"/>
        <v>10</v>
      </c>
      <c r="B82" s="351">
        <f t="shared" ca="1" si="5"/>
        <v>4</v>
      </c>
      <c r="C82" s="351">
        <f t="shared" ca="1" si="5"/>
        <v>7</v>
      </c>
      <c r="D82" s="352">
        <f t="shared" ca="1" si="6"/>
        <v>4</v>
      </c>
      <c r="E82" s="445" t="s">
        <v>1113</v>
      </c>
      <c r="F82" s="156"/>
      <c r="G82" s="333"/>
      <c r="H82" s="370"/>
    </row>
    <row r="83" spans="1:8" ht="45">
      <c r="A83" s="351">
        <f t="shared" ca="1" si="5"/>
        <v>10</v>
      </c>
      <c r="B83" s="351">
        <f t="shared" ca="1" si="5"/>
        <v>4</v>
      </c>
      <c r="C83" s="351">
        <f t="shared" ca="1" si="5"/>
        <v>7</v>
      </c>
      <c r="D83" s="352">
        <f t="shared" ca="1" si="6"/>
        <v>5</v>
      </c>
      <c r="E83" s="445" t="s">
        <v>1114</v>
      </c>
      <c r="F83" s="156"/>
      <c r="G83" s="333"/>
      <c r="H83" s="370"/>
    </row>
    <row r="84" spans="1:8" ht="45">
      <c r="A84" s="351">
        <f t="shared" ca="1" si="5"/>
        <v>10</v>
      </c>
      <c r="B84" s="351">
        <f t="shared" ca="1" si="5"/>
        <v>4</v>
      </c>
      <c r="C84" s="351">
        <f t="shared" ca="1" si="5"/>
        <v>7</v>
      </c>
      <c r="D84" s="352">
        <f t="shared" ca="1" si="6"/>
        <v>6</v>
      </c>
      <c r="E84" s="445" t="s">
        <v>1115</v>
      </c>
      <c r="F84" s="156"/>
      <c r="G84" s="333"/>
      <c r="H84" s="370"/>
    </row>
    <row r="85" spans="1:8">
      <c r="A85" s="351">
        <f t="shared" ca="1" si="5"/>
        <v>10</v>
      </c>
      <c r="B85" s="351">
        <f t="shared" ca="1" si="5"/>
        <v>4</v>
      </c>
      <c r="C85" s="351">
        <f t="shared" ca="1" si="5"/>
        <v>7</v>
      </c>
      <c r="D85" s="352">
        <f t="shared" ca="1" si="6"/>
        <v>7</v>
      </c>
      <c r="E85" s="445" t="s">
        <v>1116</v>
      </c>
      <c r="F85" s="156"/>
      <c r="G85" s="333"/>
      <c r="H85" s="370"/>
    </row>
    <row r="86" spans="1:8" ht="30">
      <c r="A86" s="351">
        <f t="shared" ca="1" si="5"/>
        <v>10</v>
      </c>
      <c r="B86" s="351">
        <f t="shared" ca="1" si="5"/>
        <v>4</v>
      </c>
      <c r="C86" s="351">
        <f t="shared" ca="1" si="5"/>
        <v>7</v>
      </c>
      <c r="D86" s="352">
        <f t="shared" ca="1" si="6"/>
        <v>8</v>
      </c>
      <c r="E86" s="445" t="s">
        <v>1117</v>
      </c>
      <c r="F86" s="156"/>
      <c r="G86" s="333"/>
      <c r="H86" s="370"/>
    </row>
    <row r="87" spans="1:8" ht="30">
      <c r="A87" s="351">
        <f t="shared" ca="1" si="5"/>
        <v>10</v>
      </c>
      <c r="B87" s="351">
        <f t="shared" ca="1" si="5"/>
        <v>4</v>
      </c>
      <c r="C87" s="351">
        <f t="shared" ca="1" si="5"/>
        <v>7</v>
      </c>
      <c r="D87" s="352">
        <f t="shared" ca="1" si="6"/>
        <v>9</v>
      </c>
      <c r="E87" s="445" t="s">
        <v>1118</v>
      </c>
      <c r="F87" s="156"/>
      <c r="G87" s="333"/>
      <c r="H87" s="370"/>
    </row>
    <row r="88" spans="1:8" ht="30">
      <c r="A88" s="351">
        <f t="shared" ca="1" si="5"/>
        <v>10</v>
      </c>
      <c r="B88" s="351">
        <f t="shared" ca="1" si="5"/>
        <v>4</v>
      </c>
      <c r="C88" s="351">
        <f t="shared" ca="1" si="5"/>
        <v>7</v>
      </c>
      <c r="D88" s="352">
        <f t="shared" ca="1" si="6"/>
        <v>10</v>
      </c>
      <c r="E88" s="445" t="s">
        <v>1119</v>
      </c>
      <c r="F88" s="156"/>
      <c r="G88" s="333"/>
      <c r="H88" s="370"/>
    </row>
    <row r="89" spans="1:8" ht="60">
      <c r="A89" s="351">
        <f t="shared" ca="1" si="5"/>
        <v>10</v>
      </c>
      <c r="B89" s="351">
        <f t="shared" ca="1" si="5"/>
        <v>4</v>
      </c>
      <c r="C89" s="351">
        <f t="shared" ca="1" si="5"/>
        <v>7</v>
      </c>
      <c r="D89" s="352">
        <f t="shared" ca="1" si="6"/>
        <v>11</v>
      </c>
      <c r="E89" s="445" t="s">
        <v>1120</v>
      </c>
      <c r="F89" s="156"/>
      <c r="G89" s="333"/>
      <c r="H89" s="370"/>
    </row>
    <row r="90" spans="1:8" ht="60">
      <c r="A90" s="351">
        <f t="shared" ca="1" si="5"/>
        <v>10</v>
      </c>
      <c r="B90" s="351">
        <f t="shared" ca="1" si="5"/>
        <v>4</v>
      </c>
      <c r="C90" s="351">
        <f t="shared" ca="1" si="5"/>
        <v>7</v>
      </c>
      <c r="D90" s="352">
        <f t="shared" ca="1" si="6"/>
        <v>12</v>
      </c>
      <c r="E90" s="445" t="s">
        <v>1121</v>
      </c>
      <c r="F90" s="156"/>
      <c r="G90" s="333"/>
      <c r="H90" s="370"/>
    </row>
    <row r="91" spans="1:8" ht="30">
      <c r="A91" s="351">
        <f t="shared" ca="1" si="5"/>
        <v>10</v>
      </c>
      <c r="B91" s="351">
        <f t="shared" ca="1" si="5"/>
        <v>4</v>
      </c>
      <c r="C91" s="351">
        <f t="shared" ca="1" si="5"/>
        <v>7</v>
      </c>
      <c r="D91" s="352">
        <f t="shared" ca="1" si="6"/>
        <v>13</v>
      </c>
      <c r="E91" s="445" t="s">
        <v>1122</v>
      </c>
      <c r="F91" s="156"/>
      <c r="G91" s="333"/>
      <c r="H91" s="370"/>
    </row>
    <row r="92" spans="1:8" ht="30">
      <c r="A92" s="351">
        <f t="shared" ref="A92:C107" ca="1" si="7">INDIRECT("Z(-1)",FALSE)</f>
        <v>10</v>
      </c>
      <c r="B92" s="351">
        <f t="shared" ca="1" si="7"/>
        <v>4</v>
      </c>
      <c r="C92" s="351">
        <f t="shared" ca="1" si="7"/>
        <v>7</v>
      </c>
      <c r="D92" s="352">
        <f t="shared" ca="1" si="6"/>
        <v>14</v>
      </c>
      <c r="E92" s="445" t="s">
        <v>1123</v>
      </c>
      <c r="F92" s="156"/>
      <c r="G92" s="333"/>
      <c r="H92" s="370"/>
    </row>
    <row r="93" spans="1:8" s="346" customFormat="1">
      <c r="A93" s="351">
        <f t="shared" ca="1" si="7"/>
        <v>10</v>
      </c>
      <c r="B93" s="351">
        <f t="shared" ca="1" si="7"/>
        <v>4</v>
      </c>
      <c r="C93" s="351">
        <f t="shared" ca="1" si="7"/>
        <v>7</v>
      </c>
      <c r="D93" s="352">
        <f t="shared" ca="1" si="6"/>
        <v>15</v>
      </c>
      <c r="E93" s="445" t="s">
        <v>1124</v>
      </c>
      <c r="F93" s="156"/>
      <c r="G93" s="333"/>
      <c r="H93" s="370"/>
    </row>
    <row r="94" spans="1:8" s="346" customFormat="1">
      <c r="A94" s="351">
        <f t="shared" ca="1" si="7"/>
        <v>10</v>
      </c>
      <c r="B94" s="351">
        <f t="shared" ca="1" si="7"/>
        <v>4</v>
      </c>
      <c r="C94" s="351">
        <f t="shared" ca="1" si="7"/>
        <v>7</v>
      </c>
      <c r="D94" s="352">
        <f t="shared" ca="1" si="6"/>
        <v>16</v>
      </c>
      <c r="E94" s="445" t="s">
        <v>1125</v>
      </c>
      <c r="F94" s="156"/>
      <c r="G94" s="333"/>
      <c r="H94" s="370"/>
    </row>
    <row r="95" spans="1:8" s="346" customFormat="1" ht="30">
      <c r="A95" s="351">
        <f t="shared" ca="1" si="7"/>
        <v>10</v>
      </c>
      <c r="B95" s="351">
        <f t="shared" ca="1" si="7"/>
        <v>4</v>
      </c>
      <c r="C95" s="351">
        <f t="shared" ca="1" si="7"/>
        <v>7</v>
      </c>
      <c r="D95" s="352">
        <f t="shared" ca="1" si="6"/>
        <v>17</v>
      </c>
      <c r="E95" s="445" t="s">
        <v>1126</v>
      </c>
      <c r="F95" s="156"/>
      <c r="G95" s="333"/>
      <c r="H95" s="370"/>
    </row>
    <row r="96" spans="1:8" ht="30">
      <c r="A96" s="351">
        <f t="shared" ca="1" si="7"/>
        <v>10</v>
      </c>
      <c r="B96" s="351">
        <f t="shared" ca="1" si="7"/>
        <v>4</v>
      </c>
      <c r="C96" s="351">
        <f t="shared" ca="1" si="7"/>
        <v>7</v>
      </c>
      <c r="D96" s="352">
        <f t="shared" ca="1" si="6"/>
        <v>18</v>
      </c>
      <c r="E96" s="445" t="s">
        <v>1127</v>
      </c>
      <c r="F96" s="156"/>
      <c r="G96" s="333"/>
      <c r="H96" s="370"/>
    </row>
    <row r="97" spans="1:8">
      <c r="A97" s="351">
        <f t="shared" ca="1" si="7"/>
        <v>10</v>
      </c>
      <c r="B97" s="351">
        <f t="shared" ca="1" si="7"/>
        <v>4</v>
      </c>
      <c r="C97" s="351">
        <f t="shared" ca="1" si="7"/>
        <v>7</v>
      </c>
      <c r="D97" s="352">
        <f t="shared" ca="1" si="6"/>
        <v>19</v>
      </c>
      <c r="E97" s="445" t="s">
        <v>1128</v>
      </c>
      <c r="F97" s="156"/>
      <c r="G97" s="333"/>
      <c r="H97" s="370"/>
    </row>
    <row r="98" spans="1:8" ht="30">
      <c r="A98" s="351">
        <f t="shared" ca="1" si="7"/>
        <v>10</v>
      </c>
      <c r="B98" s="351">
        <f t="shared" ca="1" si="7"/>
        <v>4</v>
      </c>
      <c r="C98" s="351">
        <f t="shared" ca="1" si="7"/>
        <v>7</v>
      </c>
      <c r="D98" s="352">
        <f t="shared" ca="1" si="6"/>
        <v>20</v>
      </c>
      <c r="E98" s="445" t="s">
        <v>1129</v>
      </c>
      <c r="F98" s="156"/>
      <c r="G98" s="333"/>
      <c r="H98" s="370"/>
    </row>
    <row r="99" spans="1:8" ht="30">
      <c r="A99" s="351">
        <f t="shared" ca="1" si="7"/>
        <v>10</v>
      </c>
      <c r="B99" s="351">
        <f t="shared" ca="1" si="7"/>
        <v>4</v>
      </c>
      <c r="C99" s="351">
        <f t="shared" ca="1" si="7"/>
        <v>7</v>
      </c>
      <c r="D99" s="352">
        <f t="shared" ca="1" si="6"/>
        <v>21</v>
      </c>
      <c r="E99" s="445" t="s">
        <v>1130</v>
      </c>
      <c r="F99" s="156"/>
      <c r="G99" s="333"/>
      <c r="H99" s="370"/>
    </row>
    <row r="100" spans="1:8" ht="30">
      <c r="A100" s="351">
        <f t="shared" ca="1" si="7"/>
        <v>10</v>
      </c>
      <c r="B100" s="351">
        <f t="shared" ca="1" si="7"/>
        <v>4</v>
      </c>
      <c r="C100" s="351">
        <f t="shared" ca="1" si="7"/>
        <v>7</v>
      </c>
      <c r="D100" s="352">
        <f t="shared" ca="1" si="6"/>
        <v>22</v>
      </c>
      <c r="E100" s="445" t="s">
        <v>1131</v>
      </c>
      <c r="F100" s="156"/>
      <c r="G100" s="333"/>
      <c r="H100" s="370"/>
    </row>
    <row r="101" spans="1:8">
      <c r="A101" s="351">
        <f t="shared" ca="1" si="7"/>
        <v>10</v>
      </c>
      <c r="B101" s="351">
        <f t="shared" ca="1" si="7"/>
        <v>4</v>
      </c>
      <c r="C101" s="351">
        <f t="shared" ca="1" si="7"/>
        <v>7</v>
      </c>
      <c r="D101" s="352">
        <f t="shared" ca="1" si="6"/>
        <v>23</v>
      </c>
      <c r="E101" s="445" t="s">
        <v>1132</v>
      </c>
      <c r="F101" s="156"/>
      <c r="G101" s="333"/>
      <c r="H101" s="370"/>
    </row>
    <row r="102" spans="1:8">
      <c r="A102" s="506">
        <f t="shared" ca="1" si="7"/>
        <v>10</v>
      </c>
      <c r="B102" s="506">
        <f t="shared" ca="1" si="7"/>
        <v>4</v>
      </c>
      <c r="C102" s="506">
        <v>8</v>
      </c>
      <c r="D102" s="507">
        <f t="shared" ca="1" si="6"/>
        <v>0</v>
      </c>
      <c r="E102" s="511" t="s">
        <v>1133</v>
      </c>
      <c r="F102" s="508"/>
      <c r="G102" s="509"/>
      <c r="H102" s="510"/>
    </row>
    <row r="103" spans="1:8" s="346" customFormat="1" ht="30">
      <c r="A103" s="351">
        <f t="shared" ca="1" si="7"/>
        <v>10</v>
      </c>
      <c r="B103" s="351">
        <f t="shared" ca="1" si="7"/>
        <v>4</v>
      </c>
      <c r="C103" s="351">
        <f t="shared" ca="1" si="7"/>
        <v>8</v>
      </c>
      <c r="D103" s="352">
        <f t="shared" ca="1" si="6"/>
        <v>1</v>
      </c>
      <c r="E103" s="445" t="s">
        <v>1134</v>
      </c>
      <c r="F103" s="156"/>
      <c r="G103" s="333"/>
      <c r="H103" s="370"/>
    </row>
    <row r="104" spans="1:8" s="346" customFormat="1" ht="30">
      <c r="A104" s="351">
        <f t="shared" ca="1" si="7"/>
        <v>10</v>
      </c>
      <c r="B104" s="351">
        <f t="shared" ca="1" si="7"/>
        <v>4</v>
      </c>
      <c r="C104" s="351">
        <f t="shared" ca="1" si="7"/>
        <v>8</v>
      </c>
      <c r="D104" s="352">
        <f t="shared" ca="1" si="6"/>
        <v>2</v>
      </c>
      <c r="E104" s="445" t="s">
        <v>1135</v>
      </c>
      <c r="F104" s="156"/>
      <c r="G104" s="333"/>
      <c r="H104" s="370"/>
    </row>
    <row r="105" spans="1:8" s="346" customFormat="1" ht="45">
      <c r="A105" s="351">
        <f t="shared" ca="1" si="7"/>
        <v>10</v>
      </c>
      <c r="B105" s="351">
        <f t="shared" ca="1" si="7"/>
        <v>4</v>
      </c>
      <c r="C105" s="351">
        <f t="shared" ca="1" si="7"/>
        <v>8</v>
      </c>
      <c r="D105" s="352">
        <f t="shared" ca="1" si="6"/>
        <v>3</v>
      </c>
      <c r="E105" s="445" t="s">
        <v>1136</v>
      </c>
      <c r="F105" s="156"/>
      <c r="G105" s="333"/>
      <c r="H105" s="370"/>
    </row>
    <row r="106" spans="1:8" ht="30">
      <c r="A106" s="351">
        <f t="shared" ca="1" si="7"/>
        <v>10</v>
      </c>
      <c r="B106" s="351">
        <f t="shared" ca="1" si="7"/>
        <v>4</v>
      </c>
      <c r="C106" s="351">
        <f t="shared" ca="1" si="7"/>
        <v>8</v>
      </c>
      <c r="D106" s="352">
        <f t="shared" ca="1" si="6"/>
        <v>4</v>
      </c>
      <c r="E106" s="445" t="s">
        <v>1137</v>
      </c>
      <c r="F106" s="156"/>
      <c r="G106" s="333"/>
      <c r="H106" s="370"/>
    </row>
    <row r="107" spans="1:8" ht="30">
      <c r="A107" s="351">
        <f t="shared" ca="1" si="7"/>
        <v>10</v>
      </c>
      <c r="B107" s="351">
        <f t="shared" ca="1" si="7"/>
        <v>4</v>
      </c>
      <c r="C107" s="351">
        <f t="shared" ca="1" si="7"/>
        <v>8</v>
      </c>
      <c r="D107" s="352">
        <f t="shared" ca="1" si="6"/>
        <v>5</v>
      </c>
      <c r="E107" s="445" t="s">
        <v>1138</v>
      </c>
      <c r="F107" s="156"/>
      <c r="G107" s="333"/>
      <c r="H107" s="370"/>
    </row>
    <row r="108" spans="1:8" ht="30">
      <c r="A108" s="351">
        <f t="shared" ref="A108:C123" ca="1" si="8">INDIRECT("Z(-1)",FALSE)</f>
        <v>10</v>
      </c>
      <c r="B108" s="351">
        <f t="shared" ca="1" si="8"/>
        <v>4</v>
      </c>
      <c r="C108" s="351">
        <f t="shared" ca="1" si="8"/>
        <v>8</v>
      </c>
      <c r="D108" s="352">
        <f t="shared" ca="1" si="6"/>
        <v>6</v>
      </c>
      <c r="E108" s="445" t="s">
        <v>1139</v>
      </c>
      <c r="F108" s="156"/>
      <c r="G108" s="333"/>
      <c r="H108" s="370"/>
    </row>
    <row r="109" spans="1:8" ht="30">
      <c r="A109" s="351">
        <f t="shared" ca="1" si="8"/>
        <v>10</v>
      </c>
      <c r="B109" s="351">
        <f t="shared" ca="1" si="8"/>
        <v>4</v>
      </c>
      <c r="C109" s="351">
        <f t="shared" ca="1" si="8"/>
        <v>8</v>
      </c>
      <c r="D109" s="352">
        <f t="shared" ca="1" si="6"/>
        <v>7</v>
      </c>
      <c r="E109" s="445" t="s">
        <v>1140</v>
      </c>
      <c r="F109" s="156"/>
      <c r="G109" s="333"/>
      <c r="H109" s="370"/>
    </row>
    <row r="110" spans="1:8" ht="45">
      <c r="A110" s="351">
        <f t="shared" ca="1" si="8"/>
        <v>10</v>
      </c>
      <c r="B110" s="351">
        <f t="shared" ca="1" si="8"/>
        <v>4</v>
      </c>
      <c r="C110" s="351">
        <f t="shared" ca="1" si="8"/>
        <v>8</v>
      </c>
      <c r="D110" s="352">
        <f t="shared" ca="1" si="6"/>
        <v>8</v>
      </c>
      <c r="E110" s="445" t="s">
        <v>1141</v>
      </c>
      <c r="F110" s="156"/>
      <c r="G110" s="333"/>
      <c r="H110" s="370"/>
    </row>
    <row r="111" spans="1:8" ht="45">
      <c r="A111" s="351">
        <f t="shared" ca="1" si="8"/>
        <v>10</v>
      </c>
      <c r="B111" s="351">
        <f t="shared" ca="1" si="8"/>
        <v>4</v>
      </c>
      <c r="C111" s="351">
        <f t="shared" ca="1" si="8"/>
        <v>8</v>
      </c>
      <c r="D111" s="352">
        <f t="shared" ca="1" si="6"/>
        <v>9</v>
      </c>
      <c r="E111" s="445" t="s">
        <v>1142</v>
      </c>
      <c r="F111" s="156"/>
      <c r="G111" s="333"/>
      <c r="H111" s="370"/>
    </row>
    <row r="112" spans="1:8" ht="30">
      <c r="A112" s="351">
        <f t="shared" ca="1" si="8"/>
        <v>10</v>
      </c>
      <c r="B112" s="351">
        <f t="shared" ca="1" si="8"/>
        <v>4</v>
      </c>
      <c r="C112" s="351">
        <f t="shared" ca="1" si="8"/>
        <v>8</v>
      </c>
      <c r="D112" s="352">
        <f t="shared" ca="1" si="6"/>
        <v>10</v>
      </c>
      <c r="E112" s="445" t="s">
        <v>1143</v>
      </c>
      <c r="F112" s="156"/>
      <c r="G112" s="333"/>
      <c r="H112" s="370"/>
    </row>
    <row r="113" spans="1:8" s="346" customFormat="1" ht="45">
      <c r="A113" s="351">
        <f t="shared" ca="1" si="8"/>
        <v>10</v>
      </c>
      <c r="B113" s="351">
        <f t="shared" ca="1" si="8"/>
        <v>4</v>
      </c>
      <c r="C113" s="351">
        <f t="shared" ca="1" si="8"/>
        <v>8</v>
      </c>
      <c r="D113" s="352">
        <f t="shared" ca="1" si="6"/>
        <v>11</v>
      </c>
      <c r="E113" s="445" t="s">
        <v>1144</v>
      </c>
      <c r="F113" s="156"/>
      <c r="G113" s="333"/>
      <c r="H113" s="370"/>
    </row>
    <row r="114" spans="1:8" s="346" customFormat="1">
      <c r="A114" s="506">
        <f t="shared" ca="1" si="8"/>
        <v>10</v>
      </c>
      <c r="B114" s="506">
        <f t="shared" ca="1" si="8"/>
        <v>4</v>
      </c>
      <c r="C114" s="506">
        <v>9</v>
      </c>
      <c r="D114" s="507">
        <f t="shared" ca="1" si="6"/>
        <v>0</v>
      </c>
      <c r="E114" s="511" t="s">
        <v>1145</v>
      </c>
      <c r="F114" s="508"/>
      <c r="G114" s="509"/>
      <c r="H114" s="510"/>
    </row>
    <row r="115" spans="1:8" s="346" customFormat="1" ht="30">
      <c r="A115" s="351">
        <f t="shared" ca="1" si="8"/>
        <v>10</v>
      </c>
      <c r="B115" s="351">
        <f t="shared" ca="1" si="8"/>
        <v>4</v>
      </c>
      <c r="C115" s="351">
        <f t="shared" ca="1" si="8"/>
        <v>9</v>
      </c>
      <c r="D115" s="352">
        <f t="shared" ca="1" si="6"/>
        <v>1</v>
      </c>
      <c r="E115" s="445" t="s">
        <v>1146</v>
      </c>
      <c r="F115" s="156"/>
      <c r="G115" s="333"/>
      <c r="H115" s="370"/>
    </row>
    <row r="116" spans="1:8" ht="30">
      <c r="A116" s="351">
        <f t="shared" ca="1" si="8"/>
        <v>10</v>
      </c>
      <c r="B116" s="351">
        <f t="shared" ca="1" si="8"/>
        <v>4</v>
      </c>
      <c r="C116" s="351">
        <f t="shared" ca="1" si="8"/>
        <v>9</v>
      </c>
      <c r="D116" s="352">
        <f t="shared" ca="1" si="6"/>
        <v>2</v>
      </c>
      <c r="E116" s="445" t="s">
        <v>1147</v>
      </c>
      <c r="F116" s="156"/>
      <c r="G116" s="333"/>
      <c r="H116" s="370"/>
    </row>
    <row r="117" spans="1:8" ht="30">
      <c r="A117" s="351">
        <f t="shared" ca="1" si="8"/>
        <v>10</v>
      </c>
      <c r="B117" s="351">
        <f t="shared" ca="1" si="8"/>
        <v>4</v>
      </c>
      <c r="C117" s="351">
        <f t="shared" ca="1" si="8"/>
        <v>9</v>
      </c>
      <c r="D117" s="352">
        <f t="shared" ca="1" si="6"/>
        <v>3</v>
      </c>
      <c r="E117" s="445" t="s">
        <v>1148</v>
      </c>
      <c r="F117" s="156"/>
      <c r="G117" s="333"/>
      <c r="H117" s="370"/>
    </row>
    <row r="118" spans="1:8" ht="30">
      <c r="A118" s="351">
        <f t="shared" ca="1" si="8"/>
        <v>10</v>
      </c>
      <c r="B118" s="351">
        <f t="shared" ca="1" si="8"/>
        <v>4</v>
      </c>
      <c r="C118" s="351">
        <f t="shared" ca="1" si="8"/>
        <v>9</v>
      </c>
      <c r="D118" s="352">
        <f t="shared" ca="1" si="6"/>
        <v>4</v>
      </c>
      <c r="E118" s="445" t="s">
        <v>1149</v>
      </c>
      <c r="F118" s="156"/>
      <c r="G118" s="333"/>
      <c r="H118" s="370"/>
    </row>
    <row r="119" spans="1:8" ht="30">
      <c r="A119" s="351">
        <f t="shared" ca="1" si="8"/>
        <v>10</v>
      </c>
      <c r="B119" s="351">
        <f t="shared" ca="1" si="8"/>
        <v>4</v>
      </c>
      <c r="C119" s="351">
        <f t="shared" ca="1" si="8"/>
        <v>9</v>
      </c>
      <c r="D119" s="352">
        <f t="shared" ca="1" si="6"/>
        <v>5</v>
      </c>
      <c r="E119" s="445" t="s">
        <v>1150</v>
      </c>
      <c r="F119" s="156"/>
      <c r="G119" s="333"/>
      <c r="H119" s="370"/>
    </row>
    <row r="120" spans="1:8" ht="30">
      <c r="A120" s="351">
        <f t="shared" ca="1" si="8"/>
        <v>10</v>
      </c>
      <c r="B120" s="351">
        <f t="shared" ca="1" si="8"/>
        <v>4</v>
      </c>
      <c r="C120" s="351">
        <f t="shared" ca="1" si="8"/>
        <v>9</v>
      </c>
      <c r="D120" s="352">
        <f t="shared" ca="1" si="6"/>
        <v>6</v>
      </c>
      <c r="E120" s="445" t="s">
        <v>1151</v>
      </c>
      <c r="F120" s="156"/>
      <c r="G120" s="333"/>
      <c r="H120" s="370"/>
    </row>
    <row r="121" spans="1:8" ht="30">
      <c r="A121" s="351">
        <f t="shared" ca="1" si="8"/>
        <v>10</v>
      </c>
      <c r="B121" s="351">
        <f t="shared" ca="1" si="8"/>
        <v>4</v>
      </c>
      <c r="C121" s="351">
        <f t="shared" ca="1" si="8"/>
        <v>9</v>
      </c>
      <c r="D121" s="352">
        <f t="shared" ca="1" si="6"/>
        <v>7</v>
      </c>
      <c r="E121" s="445" t="s">
        <v>1152</v>
      </c>
      <c r="F121" s="156"/>
      <c r="G121" s="333"/>
      <c r="H121" s="370"/>
    </row>
    <row r="122" spans="1:8" s="346" customFormat="1" ht="45">
      <c r="A122" s="351">
        <f t="shared" ca="1" si="8"/>
        <v>10</v>
      </c>
      <c r="B122" s="351">
        <f t="shared" ca="1" si="8"/>
        <v>4</v>
      </c>
      <c r="C122" s="351">
        <f t="shared" ca="1" si="8"/>
        <v>9</v>
      </c>
      <c r="D122" s="352">
        <f t="shared" ca="1" si="6"/>
        <v>8</v>
      </c>
      <c r="E122" s="445" t="s">
        <v>1153</v>
      </c>
      <c r="F122" s="156"/>
      <c r="G122" s="333"/>
      <c r="H122" s="370"/>
    </row>
    <row r="123" spans="1:8" s="346" customFormat="1" ht="45">
      <c r="A123" s="351">
        <f t="shared" ref="A123:C163" ca="1" si="9">INDIRECT("Z(-1)",FALSE)</f>
        <v>10</v>
      </c>
      <c r="B123" s="351">
        <f t="shared" ca="1" si="9"/>
        <v>4</v>
      </c>
      <c r="C123" s="351">
        <f t="shared" ca="1" si="8"/>
        <v>9</v>
      </c>
      <c r="D123" s="352">
        <f t="shared" ca="1" si="6"/>
        <v>9</v>
      </c>
      <c r="E123" s="445" t="s">
        <v>1154</v>
      </c>
      <c r="F123" s="156"/>
      <c r="G123" s="333"/>
      <c r="H123" s="370"/>
    </row>
    <row r="124" spans="1:8" s="346" customFormat="1" ht="45">
      <c r="A124" s="351">
        <f t="shared" ca="1" si="9"/>
        <v>10</v>
      </c>
      <c r="B124" s="351">
        <f t="shared" ca="1" si="9"/>
        <v>4</v>
      </c>
      <c r="C124" s="351">
        <f t="shared" ca="1" si="9"/>
        <v>9</v>
      </c>
      <c r="D124" s="352">
        <f t="shared" ca="1" si="6"/>
        <v>10</v>
      </c>
      <c r="E124" s="445" t="s">
        <v>1155</v>
      </c>
      <c r="F124" s="156"/>
      <c r="G124" s="333"/>
      <c r="H124" s="370"/>
    </row>
    <row r="125" spans="1:8">
      <c r="A125" s="506">
        <f t="shared" ca="1" si="9"/>
        <v>10</v>
      </c>
      <c r="B125" s="506">
        <f t="shared" ca="1" si="9"/>
        <v>4</v>
      </c>
      <c r="C125" s="506">
        <v>10</v>
      </c>
      <c r="D125" s="507">
        <f t="shared" ca="1" si="6"/>
        <v>0</v>
      </c>
      <c r="E125" s="511" t="s">
        <v>1156</v>
      </c>
      <c r="F125" s="508"/>
      <c r="G125" s="509"/>
      <c r="H125" s="510"/>
    </row>
    <row r="126" spans="1:8" s="346" customFormat="1">
      <c r="A126" s="351">
        <f t="shared" ca="1" si="9"/>
        <v>10</v>
      </c>
      <c r="B126" s="351">
        <f t="shared" ca="1" si="9"/>
        <v>4</v>
      </c>
      <c r="C126" s="351">
        <f t="shared" ca="1" si="9"/>
        <v>10</v>
      </c>
      <c r="D126" s="352">
        <f t="shared" ca="1" si="6"/>
        <v>1</v>
      </c>
      <c r="E126" s="445" t="s">
        <v>1157</v>
      </c>
      <c r="F126" s="156"/>
      <c r="G126" s="333"/>
      <c r="H126" s="370"/>
    </row>
    <row r="127" spans="1:8" s="346" customFormat="1" ht="30">
      <c r="A127" s="351">
        <f t="shared" ca="1" si="9"/>
        <v>10</v>
      </c>
      <c r="B127" s="351">
        <f t="shared" ca="1" si="9"/>
        <v>4</v>
      </c>
      <c r="C127" s="351">
        <f t="shared" ca="1" si="9"/>
        <v>10</v>
      </c>
      <c r="D127" s="352">
        <f t="shared" ca="1" si="6"/>
        <v>2</v>
      </c>
      <c r="E127" s="445" t="s">
        <v>1158</v>
      </c>
      <c r="F127" s="156"/>
      <c r="G127" s="333"/>
      <c r="H127" s="370"/>
    </row>
    <row r="128" spans="1:8" s="346" customFormat="1" ht="30">
      <c r="A128" s="351">
        <f t="shared" ca="1" si="9"/>
        <v>10</v>
      </c>
      <c r="B128" s="351">
        <f t="shared" ca="1" si="9"/>
        <v>4</v>
      </c>
      <c r="C128" s="351">
        <f t="shared" ca="1" si="9"/>
        <v>10</v>
      </c>
      <c r="D128" s="352">
        <f t="shared" ca="1" si="6"/>
        <v>3</v>
      </c>
      <c r="E128" s="445" t="s">
        <v>1159</v>
      </c>
      <c r="F128" s="156"/>
      <c r="G128" s="333"/>
      <c r="H128" s="370"/>
    </row>
    <row r="129" spans="1:8" ht="30">
      <c r="A129" s="351">
        <f t="shared" ca="1" si="9"/>
        <v>10</v>
      </c>
      <c r="B129" s="351">
        <f t="shared" ca="1" si="9"/>
        <v>4</v>
      </c>
      <c r="C129" s="351">
        <f t="shared" ca="1" si="9"/>
        <v>10</v>
      </c>
      <c r="D129" s="352">
        <f t="shared" ca="1" si="6"/>
        <v>4</v>
      </c>
      <c r="E129" s="445" t="s">
        <v>1160</v>
      </c>
      <c r="F129" s="156"/>
      <c r="G129" s="333"/>
      <c r="H129" s="370"/>
    </row>
    <row r="130" spans="1:8" ht="30">
      <c r="A130" s="351">
        <f t="shared" ca="1" si="9"/>
        <v>10</v>
      </c>
      <c r="B130" s="351">
        <f t="shared" ca="1" si="9"/>
        <v>4</v>
      </c>
      <c r="C130" s="351">
        <f t="shared" ca="1" si="9"/>
        <v>10</v>
      </c>
      <c r="D130" s="352">
        <f t="shared" ca="1" si="6"/>
        <v>5</v>
      </c>
      <c r="E130" s="445" t="s">
        <v>1161</v>
      </c>
      <c r="F130" s="156"/>
      <c r="G130" s="333"/>
      <c r="H130" s="370"/>
    </row>
    <row r="131" spans="1:8" ht="30">
      <c r="A131" s="351">
        <f t="shared" ca="1" si="9"/>
        <v>10</v>
      </c>
      <c r="B131" s="351">
        <f t="shared" ca="1" si="9"/>
        <v>4</v>
      </c>
      <c r="C131" s="351">
        <f t="shared" ca="1" si="9"/>
        <v>10</v>
      </c>
      <c r="D131" s="352">
        <f t="shared" ca="1" si="6"/>
        <v>6</v>
      </c>
      <c r="E131" s="445" t="s">
        <v>1162</v>
      </c>
      <c r="F131" s="156"/>
      <c r="G131" s="333"/>
      <c r="H131" s="370"/>
    </row>
    <row r="132" spans="1:8" ht="30">
      <c r="A132" s="351">
        <f t="shared" ca="1" si="9"/>
        <v>10</v>
      </c>
      <c r="B132" s="351">
        <f t="shared" ca="1" si="9"/>
        <v>4</v>
      </c>
      <c r="C132" s="351">
        <f t="shared" ca="1" si="9"/>
        <v>10</v>
      </c>
      <c r="D132" s="352">
        <f t="shared" ca="1" si="6"/>
        <v>7</v>
      </c>
      <c r="E132" s="445" t="s">
        <v>1163</v>
      </c>
      <c r="F132" s="156"/>
      <c r="G132" s="333"/>
      <c r="H132" s="370"/>
    </row>
    <row r="133" spans="1:8" ht="30">
      <c r="A133" s="351">
        <f t="shared" ca="1" si="9"/>
        <v>10</v>
      </c>
      <c r="B133" s="351">
        <f t="shared" ca="1" si="9"/>
        <v>4</v>
      </c>
      <c r="C133" s="351">
        <f t="shared" ca="1" si="9"/>
        <v>10</v>
      </c>
      <c r="D133" s="352">
        <f t="shared" ca="1" si="6"/>
        <v>8</v>
      </c>
      <c r="E133" s="445" t="s">
        <v>1164</v>
      </c>
      <c r="F133" s="156"/>
      <c r="G133" s="333"/>
      <c r="H133" s="370"/>
    </row>
    <row r="134" spans="1:8">
      <c r="A134" s="506">
        <f t="shared" ca="1" si="9"/>
        <v>10</v>
      </c>
      <c r="B134" s="506">
        <f t="shared" ca="1" si="9"/>
        <v>4</v>
      </c>
      <c r="C134" s="506">
        <v>11</v>
      </c>
      <c r="D134" s="507">
        <f t="shared" ca="1" si="6"/>
        <v>0</v>
      </c>
      <c r="E134" s="511" t="s">
        <v>1165</v>
      </c>
      <c r="F134" s="508"/>
      <c r="G134" s="509"/>
      <c r="H134" s="510"/>
    </row>
    <row r="135" spans="1:8">
      <c r="A135" s="351">
        <f t="shared" ca="1" si="9"/>
        <v>10</v>
      </c>
      <c r="B135" s="351">
        <f t="shared" ca="1" si="9"/>
        <v>4</v>
      </c>
      <c r="C135" s="351">
        <f t="shared" ca="1" si="9"/>
        <v>11</v>
      </c>
      <c r="D135" s="352">
        <f t="shared" ca="1" si="6"/>
        <v>1</v>
      </c>
      <c r="E135" s="445" t="s">
        <v>1166</v>
      </c>
      <c r="F135" s="156"/>
      <c r="G135" s="333"/>
      <c r="H135" s="370"/>
    </row>
    <row r="136" spans="1:8" ht="30">
      <c r="A136" s="351">
        <f t="shared" ca="1" si="9"/>
        <v>10</v>
      </c>
      <c r="B136" s="351">
        <f t="shared" ca="1" si="9"/>
        <v>4</v>
      </c>
      <c r="C136" s="351">
        <f t="shared" ca="1" si="9"/>
        <v>11</v>
      </c>
      <c r="D136" s="352">
        <f t="shared" ca="1" si="6"/>
        <v>2</v>
      </c>
      <c r="E136" s="445" t="s">
        <v>1167</v>
      </c>
      <c r="F136" s="156"/>
      <c r="G136" s="333"/>
      <c r="H136" s="370"/>
    </row>
    <row r="137" spans="1:8" ht="30">
      <c r="A137" s="351">
        <f t="shared" ca="1" si="9"/>
        <v>10</v>
      </c>
      <c r="B137" s="351">
        <f t="shared" ca="1" si="9"/>
        <v>4</v>
      </c>
      <c r="C137" s="351">
        <f t="shared" ca="1" si="9"/>
        <v>11</v>
      </c>
      <c r="D137" s="352">
        <f t="shared" ca="1" si="6"/>
        <v>3</v>
      </c>
      <c r="E137" s="445" t="s">
        <v>1168</v>
      </c>
      <c r="F137" s="156"/>
      <c r="G137" s="333"/>
      <c r="H137" s="370"/>
    </row>
    <row r="138" spans="1:8" ht="30">
      <c r="A138" s="351">
        <f t="shared" ca="1" si="9"/>
        <v>10</v>
      </c>
      <c r="B138" s="351">
        <f t="shared" ca="1" si="9"/>
        <v>4</v>
      </c>
      <c r="C138" s="351">
        <f t="shared" ca="1" si="9"/>
        <v>11</v>
      </c>
      <c r="D138" s="352">
        <f t="shared" ca="1" si="6"/>
        <v>4</v>
      </c>
      <c r="E138" s="445" t="s">
        <v>1169</v>
      </c>
      <c r="F138" s="156"/>
      <c r="G138" s="333"/>
      <c r="H138" s="370"/>
    </row>
    <row r="139" spans="1:8" ht="45">
      <c r="A139" s="351">
        <f t="shared" ca="1" si="9"/>
        <v>10</v>
      </c>
      <c r="B139" s="351">
        <f t="shared" ca="1" si="9"/>
        <v>4</v>
      </c>
      <c r="C139" s="351">
        <f t="shared" ca="1" si="9"/>
        <v>11</v>
      </c>
      <c r="D139" s="352">
        <f t="shared" ca="1" si="6"/>
        <v>5</v>
      </c>
      <c r="E139" s="445" t="s">
        <v>1170</v>
      </c>
      <c r="F139" s="156"/>
      <c r="G139" s="333"/>
      <c r="H139" s="370"/>
    </row>
    <row r="140" spans="1:8" ht="30">
      <c r="A140" s="351">
        <f t="shared" ca="1" si="9"/>
        <v>10</v>
      </c>
      <c r="B140" s="351">
        <f t="shared" ca="1" si="9"/>
        <v>4</v>
      </c>
      <c r="C140" s="351">
        <f t="shared" ca="1" si="9"/>
        <v>11</v>
      </c>
      <c r="D140" s="352">
        <f t="shared" ca="1" si="6"/>
        <v>6</v>
      </c>
      <c r="E140" s="445" t="s">
        <v>1171</v>
      </c>
      <c r="F140" s="156"/>
      <c r="G140" s="333"/>
      <c r="H140" s="370"/>
    </row>
    <row r="141" spans="1:8" ht="45">
      <c r="A141" s="351">
        <f t="shared" ca="1" si="9"/>
        <v>10</v>
      </c>
      <c r="B141" s="351">
        <f t="shared" ca="1" si="9"/>
        <v>4</v>
      </c>
      <c r="C141" s="351">
        <f t="shared" ca="1" si="9"/>
        <v>11</v>
      </c>
      <c r="D141" s="352">
        <f t="shared" ca="1" si="6"/>
        <v>7</v>
      </c>
      <c r="E141" s="445" t="s">
        <v>1172</v>
      </c>
      <c r="F141" s="156"/>
      <c r="G141" s="333"/>
      <c r="H141" s="370"/>
    </row>
    <row r="142" spans="1:8" s="346" customFormat="1">
      <c r="A142" s="506">
        <f t="shared" ca="1" si="9"/>
        <v>10</v>
      </c>
      <c r="B142" s="506">
        <f t="shared" ca="1" si="9"/>
        <v>4</v>
      </c>
      <c r="C142" s="506">
        <v>12</v>
      </c>
      <c r="D142" s="507">
        <f t="shared" ca="1" si="6"/>
        <v>0</v>
      </c>
      <c r="E142" s="511" t="s">
        <v>1173</v>
      </c>
      <c r="F142" s="508"/>
      <c r="G142" s="509"/>
      <c r="H142" s="510"/>
    </row>
    <row r="143" spans="1:8" s="346" customFormat="1" ht="30">
      <c r="A143" s="351">
        <f t="shared" ca="1" si="9"/>
        <v>10</v>
      </c>
      <c r="B143" s="351">
        <f t="shared" ca="1" si="9"/>
        <v>4</v>
      </c>
      <c r="C143" s="351">
        <f t="shared" ca="1" si="9"/>
        <v>12</v>
      </c>
      <c r="D143" s="352">
        <f t="shared" ca="1" si="6"/>
        <v>1</v>
      </c>
      <c r="E143" s="445" t="s">
        <v>1174</v>
      </c>
      <c r="F143" s="156"/>
      <c r="G143" s="333"/>
      <c r="H143" s="370"/>
    </row>
    <row r="144" spans="1:8" s="346" customFormat="1" ht="30">
      <c r="A144" s="351">
        <f t="shared" ca="1" si="9"/>
        <v>10</v>
      </c>
      <c r="B144" s="351">
        <f t="shared" ca="1" si="9"/>
        <v>4</v>
      </c>
      <c r="C144" s="351">
        <f t="shared" ca="1" si="9"/>
        <v>12</v>
      </c>
      <c r="D144" s="352">
        <f t="shared" ca="1" si="6"/>
        <v>2</v>
      </c>
      <c r="E144" s="445" t="s">
        <v>1175</v>
      </c>
      <c r="F144" s="156"/>
      <c r="G144" s="333"/>
      <c r="H144" s="370"/>
    </row>
    <row r="145" spans="1:8" ht="45">
      <c r="A145" s="351">
        <f t="shared" ca="1" si="9"/>
        <v>10</v>
      </c>
      <c r="B145" s="351">
        <f t="shared" ca="1" si="9"/>
        <v>4</v>
      </c>
      <c r="C145" s="351">
        <f t="shared" ca="1" si="9"/>
        <v>12</v>
      </c>
      <c r="D145" s="352">
        <f t="shared" ca="1" si="6"/>
        <v>3</v>
      </c>
      <c r="E145" s="445" t="s">
        <v>1176</v>
      </c>
      <c r="F145" s="156"/>
      <c r="G145" s="333"/>
      <c r="H145" s="370"/>
    </row>
    <row r="146" spans="1:8" ht="45">
      <c r="A146" s="351">
        <f t="shared" ca="1" si="9"/>
        <v>10</v>
      </c>
      <c r="B146" s="351">
        <f t="shared" ca="1" si="9"/>
        <v>4</v>
      </c>
      <c r="C146" s="351">
        <f t="shared" ca="1" si="9"/>
        <v>12</v>
      </c>
      <c r="D146" s="352">
        <f t="shared" ca="1" si="6"/>
        <v>4</v>
      </c>
      <c r="E146" s="445" t="s">
        <v>1177</v>
      </c>
      <c r="F146" s="156"/>
      <c r="G146" s="333"/>
      <c r="H146" s="370"/>
    </row>
    <row r="147" spans="1:8" ht="30">
      <c r="A147" s="351">
        <f t="shared" ca="1" si="9"/>
        <v>10</v>
      </c>
      <c r="B147" s="351">
        <f t="shared" ca="1" si="9"/>
        <v>4</v>
      </c>
      <c r="C147" s="351">
        <f t="shared" ca="1" si="9"/>
        <v>12</v>
      </c>
      <c r="D147" s="352">
        <f t="shared" ca="1" si="6"/>
        <v>5</v>
      </c>
      <c r="E147" s="445" t="s">
        <v>1178</v>
      </c>
      <c r="F147" s="156"/>
      <c r="G147" s="333"/>
      <c r="H147" s="370"/>
    </row>
    <row r="148" spans="1:8" ht="45">
      <c r="A148" s="351">
        <f t="shared" ca="1" si="9"/>
        <v>10</v>
      </c>
      <c r="B148" s="351">
        <f t="shared" ca="1" si="9"/>
        <v>4</v>
      </c>
      <c r="C148" s="351">
        <f t="shared" ca="1" si="9"/>
        <v>12</v>
      </c>
      <c r="D148" s="352">
        <f t="shared" ca="1" si="6"/>
        <v>6</v>
      </c>
      <c r="E148" s="445" t="s">
        <v>1179</v>
      </c>
      <c r="F148" s="156"/>
      <c r="G148" s="333"/>
      <c r="H148" s="370"/>
    </row>
    <row r="149" spans="1:8" ht="45">
      <c r="A149" s="351">
        <f t="shared" ca="1" si="9"/>
        <v>10</v>
      </c>
      <c r="B149" s="351">
        <f t="shared" ca="1" si="9"/>
        <v>4</v>
      </c>
      <c r="C149" s="351">
        <f t="shared" ca="1" si="9"/>
        <v>12</v>
      </c>
      <c r="D149" s="352">
        <f t="shared" ca="1" si="6"/>
        <v>7</v>
      </c>
      <c r="E149" s="445" t="s">
        <v>1180</v>
      </c>
      <c r="F149" s="156"/>
      <c r="G149" s="333"/>
      <c r="H149" s="370"/>
    </row>
    <row r="150" spans="1:8" ht="45">
      <c r="A150" s="351">
        <f t="shared" ca="1" si="9"/>
        <v>10</v>
      </c>
      <c r="B150" s="351">
        <f t="shared" ca="1" si="9"/>
        <v>4</v>
      </c>
      <c r="C150" s="351">
        <f t="shared" ca="1" si="9"/>
        <v>12</v>
      </c>
      <c r="D150" s="352">
        <f t="shared" ca="1" si="6"/>
        <v>8</v>
      </c>
      <c r="E150" s="445" t="s">
        <v>1181</v>
      </c>
      <c r="F150" s="156"/>
      <c r="G150" s="333"/>
      <c r="H150" s="370"/>
    </row>
    <row r="151" spans="1:8" ht="45">
      <c r="A151" s="351">
        <f t="shared" ca="1" si="9"/>
        <v>10</v>
      </c>
      <c r="B151" s="351">
        <f t="shared" ca="1" si="9"/>
        <v>4</v>
      </c>
      <c r="C151" s="351">
        <f t="shared" ca="1" si="9"/>
        <v>12</v>
      </c>
      <c r="D151" s="352">
        <f t="shared" ca="1" si="6"/>
        <v>9</v>
      </c>
      <c r="E151" s="445" t="s">
        <v>1182</v>
      </c>
      <c r="F151" s="156"/>
      <c r="G151" s="333"/>
      <c r="H151" s="370"/>
    </row>
    <row r="152" spans="1:8" s="346" customFormat="1" ht="45">
      <c r="A152" s="351">
        <f t="shared" ca="1" si="9"/>
        <v>10</v>
      </c>
      <c r="B152" s="351">
        <f t="shared" ca="1" si="9"/>
        <v>4</v>
      </c>
      <c r="C152" s="351">
        <f t="shared" ca="1" si="9"/>
        <v>12</v>
      </c>
      <c r="D152" s="352">
        <f t="shared" ca="1" si="6"/>
        <v>10</v>
      </c>
      <c r="E152" s="445" t="s">
        <v>1183</v>
      </c>
      <c r="F152" s="156"/>
      <c r="G152" s="333"/>
      <c r="H152" s="370"/>
    </row>
    <row r="153" spans="1:8" s="346" customFormat="1" ht="60">
      <c r="A153" s="351">
        <f t="shared" ca="1" si="9"/>
        <v>10</v>
      </c>
      <c r="B153" s="351">
        <f t="shared" ca="1" si="9"/>
        <v>4</v>
      </c>
      <c r="C153" s="351">
        <f t="shared" ca="1" si="9"/>
        <v>12</v>
      </c>
      <c r="D153" s="352">
        <f t="shared" ca="1" si="6"/>
        <v>11</v>
      </c>
      <c r="E153" s="445" t="s">
        <v>1184</v>
      </c>
      <c r="F153" s="156"/>
      <c r="G153" s="333"/>
      <c r="H153" s="370"/>
    </row>
    <row r="154" spans="1:8" s="346" customFormat="1">
      <c r="A154" s="506">
        <f t="shared" ca="1" si="9"/>
        <v>10</v>
      </c>
      <c r="B154" s="506">
        <f t="shared" ca="1" si="9"/>
        <v>4</v>
      </c>
      <c r="C154" s="506">
        <v>13</v>
      </c>
      <c r="D154" s="507">
        <f t="shared" ca="1" si="6"/>
        <v>0</v>
      </c>
      <c r="E154" s="511" t="s">
        <v>1185</v>
      </c>
      <c r="F154" s="508"/>
      <c r="G154" s="509"/>
      <c r="H154" s="510"/>
    </row>
    <row r="155" spans="1:8" ht="30">
      <c r="A155" s="351">
        <f t="shared" ca="1" si="9"/>
        <v>10</v>
      </c>
      <c r="B155" s="351">
        <f t="shared" ca="1" si="9"/>
        <v>4</v>
      </c>
      <c r="C155" s="351">
        <f t="shared" ca="1" si="9"/>
        <v>13</v>
      </c>
      <c r="D155" s="352">
        <f t="shared" ca="1" si="6"/>
        <v>1</v>
      </c>
      <c r="E155" s="445" t="s">
        <v>1186</v>
      </c>
      <c r="F155" s="156"/>
      <c r="G155" s="333"/>
      <c r="H155" s="370"/>
    </row>
    <row r="156" spans="1:8" ht="30">
      <c r="A156" s="351">
        <f t="shared" ca="1" si="9"/>
        <v>10</v>
      </c>
      <c r="B156" s="351">
        <f t="shared" ca="1" si="9"/>
        <v>4</v>
      </c>
      <c r="C156" s="351">
        <f t="shared" ca="1" si="9"/>
        <v>13</v>
      </c>
      <c r="D156" s="352">
        <f t="shared" ca="1" si="6"/>
        <v>2</v>
      </c>
      <c r="E156" s="445" t="s">
        <v>1187</v>
      </c>
      <c r="F156" s="156"/>
      <c r="G156" s="333"/>
      <c r="H156" s="370"/>
    </row>
    <row r="157" spans="1:8" ht="60">
      <c r="A157" s="351">
        <f t="shared" ca="1" si="9"/>
        <v>10</v>
      </c>
      <c r="B157" s="351">
        <f t="shared" ca="1" si="9"/>
        <v>4</v>
      </c>
      <c r="C157" s="351">
        <f t="shared" ca="1" si="9"/>
        <v>13</v>
      </c>
      <c r="D157" s="352">
        <f t="shared" ca="1" si="6"/>
        <v>3</v>
      </c>
      <c r="E157" s="445" t="s">
        <v>1188</v>
      </c>
      <c r="F157" s="156"/>
      <c r="G157" s="333"/>
      <c r="H157" s="370"/>
    </row>
    <row r="158" spans="1:8" ht="30">
      <c r="A158" s="351">
        <f t="shared" ca="1" si="9"/>
        <v>10</v>
      </c>
      <c r="B158" s="351">
        <f t="shared" ca="1" si="9"/>
        <v>4</v>
      </c>
      <c r="C158" s="351">
        <f t="shared" ca="1" si="9"/>
        <v>13</v>
      </c>
      <c r="D158" s="352">
        <f t="shared" ca="1" si="6"/>
        <v>4</v>
      </c>
      <c r="E158" s="445" t="s">
        <v>1189</v>
      </c>
      <c r="F158" s="156"/>
      <c r="G158" s="333"/>
      <c r="H158" s="370"/>
    </row>
    <row r="159" spans="1:8" ht="30">
      <c r="A159" s="351">
        <f t="shared" ca="1" si="9"/>
        <v>10</v>
      </c>
      <c r="B159" s="351">
        <f t="shared" ca="1" si="9"/>
        <v>4</v>
      </c>
      <c r="C159" s="351">
        <f t="shared" ca="1" si="9"/>
        <v>13</v>
      </c>
      <c r="D159" s="352">
        <f t="shared" ca="1" si="6"/>
        <v>5</v>
      </c>
      <c r="E159" s="445" t="s">
        <v>1190</v>
      </c>
      <c r="F159" s="156"/>
      <c r="G159" s="333"/>
      <c r="H159" s="370"/>
    </row>
    <row r="160" spans="1:8" ht="30">
      <c r="A160" s="351">
        <f t="shared" ca="1" si="9"/>
        <v>10</v>
      </c>
      <c r="B160" s="351">
        <f t="shared" ca="1" si="9"/>
        <v>4</v>
      </c>
      <c r="C160" s="351">
        <f t="shared" ca="1" si="9"/>
        <v>13</v>
      </c>
      <c r="D160" s="352">
        <f t="shared" ca="1" si="6"/>
        <v>6</v>
      </c>
      <c r="E160" s="445" t="s">
        <v>1191</v>
      </c>
      <c r="F160" s="156"/>
      <c r="G160" s="333"/>
      <c r="H160" s="370"/>
    </row>
    <row r="161" spans="1:8" ht="30">
      <c r="A161" s="351">
        <f t="shared" ca="1" si="9"/>
        <v>10</v>
      </c>
      <c r="B161" s="351">
        <f t="shared" ca="1" si="9"/>
        <v>4</v>
      </c>
      <c r="C161" s="351">
        <f t="shared" ca="1" si="9"/>
        <v>13</v>
      </c>
      <c r="D161" s="352">
        <f t="shared" ca="1" si="6"/>
        <v>7</v>
      </c>
      <c r="E161" s="445" t="s">
        <v>1192</v>
      </c>
      <c r="F161" s="156"/>
      <c r="G161" s="333"/>
      <c r="H161" s="370"/>
    </row>
    <row r="162" spans="1:8" s="346" customFormat="1" ht="45">
      <c r="A162" s="351">
        <f t="shared" ca="1" si="9"/>
        <v>10</v>
      </c>
      <c r="B162" s="351">
        <f t="shared" ca="1" si="9"/>
        <v>4</v>
      </c>
      <c r="C162" s="351">
        <f t="shared" ca="1" si="9"/>
        <v>13</v>
      </c>
      <c r="D162" s="352">
        <f t="shared" ca="1" si="6"/>
        <v>8</v>
      </c>
      <c r="E162" s="445" t="s">
        <v>1193</v>
      </c>
      <c r="F162" s="156"/>
      <c r="G162" s="333"/>
      <c r="H162" s="370"/>
    </row>
    <row r="163" spans="1:8" s="346" customFormat="1" ht="30">
      <c r="A163" s="351">
        <f t="shared" ca="1" si="9"/>
        <v>10</v>
      </c>
      <c r="B163" s="351">
        <f t="shared" ca="1" si="9"/>
        <v>4</v>
      </c>
      <c r="C163" s="351">
        <f t="shared" ca="1" si="9"/>
        <v>13</v>
      </c>
      <c r="D163" s="352">
        <f t="shared" ca="1" si="6"/>
        <v>9</v>
      </c>
      <c r="E163" s="445" t="s">
        <v>1194</v>
      </c>
      <c r="F163" s="156"/>
      <c r="G163" s="333"/>
      <c r="H163" s="370"/>
    </row>
    <row r="164" spans="1:8" s="346" customFormat="1">
      <c r="A164" s="506">
        <f t="shared" ref="A164:C179" ca="1" si="10">INDIRECT("Z(-1)",FALSE)</f>
        <v>10</v>
      </c>
      <c r="B164" s="506">
        <f t="shared" ca="1" si="10"/>
        <v>4</v>
      </c>
      <c r="C164" s="506">
        <v>14</v>
      </c>
      <c r="D164" s="507">
        <f t="shared" ca="1" si="6"/>
        <v>0</v>
      </c>
      <c r="E164" s="511" t="s">
        <v>1195</v>
      </c>
      <c r="F164" s="508"/>
      <c r="G164" s="509"/>
      <c r="H164" s="510"/>
    </row>
    <row r="165" spans="1:8" ht="30">
      <c r="A165" s="351">
        <f t="shared" ca="1" si="10"/>
        <v>10</v>
      </c>
      <c r="B165" s="351">
        <f t="shared" ca="1" si="10"/>
        <v>4</v>
      </c>
      <c r="C165" s="351">
        <f t="shared" ca="1" si="10"/>
        <v>14</v>
      </c>
      <c r="D165" s="352">
        <f t="shared" ca="1" si="6"/>
        <v>1</v>
      </c>
      <c r="E165" s="445" t="s">
        <v>1196</v>
      </c>
      <c r="F165" s="156"/>
      <c r="G165" s="333"/>
      <c r="H165" s="370"/>
    </row>
    <row r="166" spans="1:8" ht="30">
      <c r="A166" s="351">
        <f t="shared" ca="1" si="10"/>
        <v>10</v>
      </c>
      <c r="B166" s="351">
        <f t="shared" ca="1" si="10"/>
        <v>4</v>
      </c>
      <c r="C166" s="351">
        <f t="shared" ca="1" si="10"/>
        <v>14</v>
      </c>
      <c r="D166" s="352">
        <f t="shared" ca="1" si="6"/>
        <v>2</v>
      </c>
      <c r="E166" s="445" t="s">
        <v>1197</v>
      </c>
      <c r="F166" s="156"/>
      <c r="G166" s="333"/>
      <c r="H166" s="370"/>
    </row>
    <row r="167" spans="1:8" ht="30">
      <c r="A167" s="351">
        <f t="shared" ca="1" si="10"/>
        <v>10</v>
      </c>
      <c r="B167" s="351">
        <f t="shared" ca="1" si="10"/>
        <v>4</v>
      </c>
      <c r="C167" s="351">
        <f t="shared" ca="1" si="10"/>
        <v>14</v>
      </c>
      <c r="D167" s="352">
        <f t="shared" ca="1" si="6"/>
        <v>3</v>
      </c>
      <c r="E167" s="445" t="s">
        <v>1198</v>
      </c>
      <c r="F167" s="156"/>
      <c r="G167" s="333"/>
      <c r="H167" s="370"/>
    </row>
    <row r="168" spans="1:8" ht="60">
      <c r="A168" s="351">
        <f t="shared" ca="1" si="10"/>
        <v>10</v>
      </c>
      <c r="B168" s="351">
        <f t="shared" ca="1" si="10"/>
        <v>4</v>
      </c>
      <c r="C168" s="351">
        <f t="shared" ca="1" si="10"/>
        <v>14</v>
      </c>
      <c r="D168" s="352">
        <f t="shared" ca="1" si="6"/>
        <v>4</v>
      </c>
      <c r="E168" s="445" t="s">
        <v>1199</v>
      </c>
      <c r="F168" s="156"/>
      <c r="G168" s="333"/>
      <c r="H168" s="370"/>
    </row>
    <row r="169" spans="1:8" ht="30">
      <c r="A169" s="351">
        <f t="shared" ca="1" si="10"/>
        <v>10</v>
      </c>
      <c r="B169" s="351">
        <f t="shared" ca="1" si="10"/>
        <v>4</v>
      </c>
      <c r="C169" s="351">
        <f t="shared" ca="1" si="10"/>
        <v>14</v>
      </c>
      <c r="D169" s="352">
        <f t="shared" ca="1" si="6"/>
        <v>5</v>
      </c>
      <c r="E169" s="445" t="s">
        <v>1200</v>
      </c>
      <c r="F169" s="156"/>
      <c r="G169" s="333"/>
      <c r="H169" s="370"/>
    </row>
    <row r="170" spans="1:8" ht="30">
      <c r="A170" s="351">
        <f t="shared" ca="1" si="10"/>
        <v>10</v>
      </c>
      <c r="B170" s="351">
        <f t="shared" ca="1" si="10"/>
        <v>4</v>
      </c>
      <c r="C170" s="351">
        <f t="shared" ca="1" si="10"/>
        <v>14</v>
      </c>
      <c r="D170" s="352">
        <f t="shared" ca="1" si="6"/>
        <v>6</v>
      </c>
      <c r="E170" s="445" t="s">
        <v>1201</v>
      </c>
      <c r="F170" s="156"/>
      <c r="G170" s="333"/>
      <c r="H170" s="370"/>
    </row>
    <row r="171" spans="1:8" ht="30">
      <c r="A171" s="351">
        <f t="shared" ca="1" si="10"/>
        <v>10</v>
      </c>
      <c r="B171" s="351">
        <f t="shared" ca="1" si="10"/>
        <v>4</v>
      </c>
      <c r="C171" s="351">
        <f t="shared" ca="1" si="10"/>
        <v>14</v>
      </c>
      <c r="D171" s="352">
        <f t="shared" ca="1" si="6"/>
        <v>7</v>
      </c>
      <c r="E171" s="445" t="s">
        <v>1202</v>
      </c>
      <c r="F171" s="156"/>
      <c r="G171" s="333"/>
      <c r="H171" s="370"/>
    </row>
    <row r="172" spans="1:8" s="346" customFormat="1" ht="30">
      <c r="A172" s="351">
        <f t="shared" ca="1" si="10"/>
        <v>10</v>
      </c>
      <c r="B172" s="351">
        <f t="shared" ca="1" si="10"/>
        <v>4</v>
      </c>
      <c r="C172" s="351">
        <f t="shared" ca="1" si="10"/>
        <v>14</v>
      </c>
      <c r="D172" s="352">
        <f t="shared" ca="1" si="6"/>
        <v>8</v>
      </c>
      <c r="E172" s="445" t="s">
        <v>1203</v>
      </c>
      <c r="F172" s="156"/>
      <c r="G172" s="333"/>
      <c r="H172" s="370"/>
    </row>
    <row r="173" spans="1:8" s="346" customFormat="1" ht="30">
      <c r="A173" s="351">
        <f t="shared" ca="1" si="10"/>
        <v>10</v>
      </c>
      <c r="B173" s="351">
        <f t="shared" ca="1" si="10"/>
        <v>4</v>
      </c>
      <c r="C173" s="351">
        <f t="shared" ca="1" si="10"/>
        <v>14</v>
      </c>
      <c r="D173" s="352">
        <f t="shared" ca="1" si="6"/>
        <v>9</v>
      </c>
      <c r="E173" s="445" t="s">
        <v>1204</v>
      </c>
      <c r="F173" s="156"/>
      <c r="G173" s="333"/>
      <c r="H173" s="370"/>
    </row>
    <row r="174" spans="1:8">
      <c r="A174" s="506">
        <f t="shared" ca="1" si="10"/>
        <v>10</v>
      </c>
      <c r="B174" s="506">
        <f t="shared" ca="1" si="10"/>
        <v>4</v>
      </c>
      <c r="C174" s="506">
        <v>15</v>
      </c>
      <c r="D174" s="507">
        <f t="shared" ca="1" si="6"/>
        <v>0</v>
      </c>
      <c r="E174" s="511" t="s">
        <v>1205</v>
      </c>
      <c r="F174" s="508"/>
      <c r="G174" s="509"/>
      <c r="H174" s="510"/>
    </row>
    <row r="175" spans="1:8" s="346" customFormat="1" ht="30">
      <c r="A175" s="351">
        <f t="shared" ca="1" si="10"/>
        <v>10</v>
      </c>
      <c r="B175" s="351">
        <f t="shared" ca="1" si="10"/>
        <v>4</v>
      </c>
      <c r="C175" s="351">
        <f t="shared" ca="1" si="10"/>
        <v>15</v>
      </c>
      <c r="D175" s="352">
        <f t="shared" ca="1" si="6"/>
        <v>1</v>
      </c>
      <c r="E175" s="445" t="s">
        <v>1206</v>
      </c>
      <c r="F175" s="156"/>
      <c r="G175" s="333"/>
      <c r="H175" s="370"/>
    </row>
    <row r="176" spans="1:8" s="346" customFormat="1" ht="30">
      <c r="A176" s="351">
        <f t="shared" ca="1" si="10"/>
        <v>10</v>
      </c>
      <c r="B176" s="351">
        <f t="shared" ca="1" si="10"/>
        <v>4</v>
      </c>
      <c r="C176" s="351">
        <f t="shared" ca="1" si="10"/>
        <v>15</v>
      </c>
      <c r="D176" s="352">
        <f t="shared" ca="1" si="6"/>
        <v>2</v>
      </c>
      <c r="E176" s="445" t="s">
        <v>1207</v>
      </c>
      <c r="F176" s="156"/>
      <c r="G176" s="333"/>
      <c r="H176" s="370"/>
    </row>
    <row r="177" spans="1:8" s="346" customFormat="1" ht="30">
      <c r="A177" s="351">
        <f t="shared" ca="1" si="10"/>
        <v>10</v>
      </c>
      <c r="B177" s="351">
        <f t="shared" ca="1" si="10"/>
        <v>4</v>
      </c>
      <c r="C177" s="351">
        <f t="shared" ca="1" si="10"/>
        <v>15</v>
      </c>
      <c r="D177" s="352">
        <f t="shared" ca="1" si="6"/>
        <v>3</v>
      </c>
      <c r="E177" s="445" t="s">
        <v>1208</v>
      </c>
      <c r="F177" s="156"/>
      <c r="G177" s="333"/>
      <c r="H177" s="370"/>
    </row>
    <row r="178" spans="1:8" ht="30">
      <c r="A178" s="351">
        <f t="shared" ca="1" si="10"/>
        <v>10</v>
      </c>
      <c r="B178" s="351">
        <f t="shared" ca="1" si="10"/>
        <v>4</v>
      </c>
      <c r="C178" s="351">
        <f t="shared" ca="1" si="10"/>
        <v>15</v>
      </c>
      <c r="D178" s="352">
        <f t="shared" ca="1" si="6"/>
        <v>4</v>
      </c>
      <c r="E178" s="445" t="s">
        <v>1209</v>
      </c>
      <c r="F178" s="156"/>
      <c r="G178" s="333"/>
      <c r="H178" s="370"/>
    </row>
    <row r="179" spans="1:8" ht="30">
      <c r="A179" s="351">
        <f t="shared" ref="A179:C211" ca="1" si="11">INDIRECT("Z(-1)",FALSE)</f>
        <v>10</v>
      </c>
      <c r="B179" s="351">
        <f t="shared" ca="1" si="11"/>
        <v>4</v>
      </c>
      <c r="C179" s="351">
        <f t="shared" ca="1" si="10"/>
        <v>15</v>
      </c>
      <c r="D179" s="352">
        <f t="shared" ca="1" si="6"/>
        <v>5</v>
      </c>
      <c r="E179" s="445" t="s">
        <v>1210</v>
      </c>
      <c r="F179" s="156"/>
      <c r="G179" s="333"/>
      <c r="H179" s="370"/>
    </row>
    <row r="180" spans="1:8" ht="75">
      <c r="A180" s="351">
        <f t="shared" ca="1" si="11"/>
        <v>10</v>
      </c>
      <c r="B180" s="351">
        <f t="shared" ca="1" si="11"/>
        <v>4</v>
      </c>
      <c r="C180" s="351">
        <f t="shared" ca="1" si="11"/>
        <v>15</v>
      </c>
      <c r="D180" s="352">
        <f t="shared" ca="1" si="6"/>
        <v>6</v>
      </c>
      <c r="E180" s="445" t="s">
        <v>1211</v>
      </c>
      <c r="F180" s="156"/>
      <c r="G180" s="333"/>
      <c r="H180" s="370"/>
    </row>
    <row r="181" spans="1:8" ht="60">
      <c r="A181" s="351">
        <f t="shared" ca="1" si="11"/>
        <v>10</v>
      </c>
      <c r="B181" s="351">
        <f t="shared" ca="1" si="11"/>
        <v>4</v>
      </c>
      <c r="C181" s="351">
        <f t="shared" ca="1" si="11"/>
        <v>15</v>
      </c>
      <c r="D181" s="352">
        <f t="shared" ca="1" si="6"/>
        <v>7</v>
      </c>
      <c r="E181" s="445" t="s">
        <v>1212</v>
      </c>
      <c r="F181" s="156"/>
      <c r="G181" s="333"/>
      <c r="H181" s="370"/>
    </row>
    <row r="182" spans="1:8" ht="75">
      <c r="A182" s="351">
        <f t="shared" ca="1" si="11"/>
        <v>10</v>
      </c>
      <c r="B182" s="351">
        <f t="shared" ca="1" si="11"/>
        <v>4</v>
      </c>
      <c r="C182" s="351">
        <f t="shared" ca="1" si="11"/>
        <v>15</v>
      </c>
      <c r="D182" s="352">
        <f t="shared" ca="1" si="6"/>
        <v>8</v>
      </c>
      <c r="E182" s="445" t="s">
        <v>1213</v>
      </c>
      <c r="F182" s="156"/>
      <c r="G182" s="333"/>
      <c r="H182" s="370"/>
    </row>
    <row r="183" spans="1:8" ht="30">
      <c r="A183" s="351">
        <f t="shared" ca="1" si="11"/>
        <v>10</v>
      </c>
      <c r="B183" s="351">
        <f t="shared" ca="1" si="11"/>
        <v>4</v>
      </c>
      <c r="C183" s="351">
        <f t="shared" ca="1" si="11"/>
        <v>15</v>
      </c>
      <c r="D183" s="352">
        <f t="shared" ca="1" si="6"/>
        <v>9</v>
      </c>
      <c r="E183" s="445" t="s">
        <v>1214</v>
      </c>
      <c r="F183" s="156"/>
      <c r="G183" s="333"/>
      <c r="H183" s="370"/>
    </row>
    <row r="184" spans="1:8" ht="60">
      <c r="A184" s="351">
        <f t="shared" ca="1" si="11"/>
        <v>10</v>
      </c>
      <c r="B184" s="351">
        <f t="shared" ca="1" si="11"/>
        <v>4</v>
      </c>
      <c r="C184" s="351">
        <f t="shared" ca="1" si="11"/>
        <v>15</v>
      </c>
      <c r="D184" s="352">
        <f t="shared" ca="1" si="6"/>
        <v>10</v>
      </c>
      <c r="E184" s="445" t="s">
        <v>1215</v>
      </c>
      <c r="F184" s="156"/>
      <c r="G184" s="333"/>
      <c r="H184" s="370"/>
    </row>
    <row r="185" spans="1:8" ht="60">
      <c r="A185" s="351">
        <f t="shared" ca="1" si="11"/>
        <v>10</v>
      </c>
      <c r="B185" s="351">
        <f t="shared" ca="1" si="11"/>
        <v>4</v>
      </c>
      <c r="C185" s="351">
        <f t="shared" ca="1" si="11"/>
        <v>15</v>
      </c>
      <c r="D185" s="352">
        <f t="shared" ca="1" si="6"/>
        <v>11</v>
      </c>
      <c r="E185" s="445" t="s">
        <v>1216</v>
      </c>
      <c r="F185" s="156"/>
      <c r="G185" s="333"/>
      <c r="H185" s="370"/>
    </row>
    <row r="186" spans="1:8" ht="30">
      <c r="A186" s="351">
        <f t="shared" ca="1" si="11"/>
        <v>10</v>
      </c>
      <c r="B186" s="351">
        <f t="shared" ca="1" si="11"/>
        <v>4</v>
      </c>
      <c r="C186" s="351">
        <f t="shared" ca="1" si="11"/>
        <v>15</v>
      </c>
      <c r="D186" s="352">
        <f t="shared" ca="1" si="6"/>
        <v>12</v>
      </c>
      <c r="E186" s="445" t="s">
        <v>1217</v>
      </c>
      <c r="F186" s="156"/>
      <c r="G186" s="333"/>
      <c r="H186" s="370"/>
    </row>
    <row r="187" spans="1:8" ht="30">
      <c r="A187" s="351">
        <f t="shared" ca="1" si="11"/>
        <v>10</v>
      </c>
      <c r="B187" s="351">
        <f t="shared" ca="1" si="11"/>
        <v>4</v>
      </c>
      <c r="C187" s="351">
        <f t="shared" ca="1" si="11"/>
        <v>15</v>
      </c>
      <c r="D187" s="352">
        <f t="shared" ca="1" si="6"/>
        <v>13</v>
      </c>
      <c r="E187" s="445" t="s">
        <v>1218</v>
      </c>
      <c r="F187" s="156"/>
      <c r="G187" s="333"/>
      <c r="H187" s="370"/>
    </row>
    <row r="188" spans="1:8" ht="45">
      <c r="A188" s="351">
        <f t="shared" ca="1" si="11"/>
        <v>10</v>
      </c>
      <c r="B188" s="351">
        <f t="shared" ca="1" si="11"/>
        <v>4</v>
      </c>
      <c r="C188" s="351">
        <f t="shared" ca="1" si="11"/>
        <v>15</v>
      </c>
      <c r="D188" s="352">
        <f t="shared" ca="1" si="6"/>
        <v>14</v>
      </c>
      <c r="E188" s="445" t="s">
        <v>1219</v>
      </c>
      <c r="F188" s="156"/>
      <c r="G188" s="333"/>
      <c r="H188" s="370"/>
    </row>
    <row r="189" spans="1:8" ht="30">
      <c r="A189" s="351">
        <f t="shared" ca="1" si="11"/>
        <v>10</v>
      </c>
      <c r="B189" s="351">
        <f t="shared" ca="1" si="11"/>
        <v>4</v>
      </c>
      <c r="C189" s="351">
        <f t="shared" ca="1" si="11"/>
        <v>15</v>
      </c>
      <c r="D189" s="352">
        <f t="shared" ca="1" si="6"/>
        <v>15</v>
      </c>
      <c r="E189" s="445" t="s">
        <v>1220</v>
      </c>
      <c r="F189" s="156"/>
      <c r="G189" s="333"/>
      <c r="H189" s="370"/>
    </row>
    <row r="190" spans="1:8" ht="30">
      <c r="A190" s="351">
        <f t="shared" ca="1" si="11"/>
        <v>10</v>
      </c>
      <c r="B190" s="351">
        <f t="shared" ca="1" si="11"/>
        <v>4</v>
      </c>
      <c r="C190" s="351">
        <f t="shared" ca="1" si="11"/>
        <v>15</v>
      </c>
      <c r="D190" s="352">
        <f t="shared" ca="1" si="6"/>
        <v>16</v>
      </c>
      <c r="E190" s="445" t="s">
        <v>1221</v>
      </c>
      <c r="F190" s="156"/>
      <c r="G190" s="333"/>
      <c r="H190" s="370"/>
    </row>
    <row r="191" spans="1:8" s="346" customFormat="1" ht="45">
      <c r="A191" s="351">
        <f t="shared" ca="1" si="11"/>
        <v>10</v>
      </c>
      <c r="B191" s="351">
        <f t="shared" ca="1" si="11"/>
        <v>4</v>
      </c>
      <c r="C191" s="351">
        <f t="shared" ca="1" si="11"/>
        <v>15</v>
      </c>
      <c r="D191" s="352">
        <f t="shared" ca="1" si="6"/>
        <v>17</v>
      </c>
      <c r="E191" s="445" t="s">
        <v>1222</v>
      </c>
      <c r="F191" s="156"/>
      <c r="G191" s="333"/>
      <c r="H191" s="370"/>
    </row>
    <row r="192" spans="1:8" s="346" customFormat="1" ht="45">
      <c r="A192" s="351">
        <f t="shared" ca="1" si="11"/>
        <v>10</v>
      </c>
      <c r="B192" s="351">
        <f t="shared" ca="1" si="11"/>
        <v>4</v>
      </c>
      <c r="C192" s="351">
        <f t="shared" ca="1" si="11"/>
        <v>15</v>
      </c>
      <c r="D192" s="352">
        <f t="shared" ca="1" si="6"/>
        <v>18</v>
      </c>
      <c r="E192" s="445" t="s">
        <v>1223</v>
      </c>
      <c r="F192" s="156"/>
      <c r="G192" s="333"/>
      <c r="H192" s="370"/>
    </row>
    <row r="193" spans="1:8" s="346" customFormat="1" ht="30">
      <c r="A193" s="351">
        <f t="shared" ca="1" si="11"/>
        <v>10</v>
      </c>
      <c r="B193" s="351">
        <f t="shared" ca="1" si="11"/>
        <v>4</v>
      </c>
      <c r="C193" s="351">
        <f t="shared" ca="1" si="11"/>
        <v>15</v>
      </c>
      <c r="D193" s="352">
        <f t="shared" ca="1" si="6"/>
        <v>19</v>
      </c>
      <c r="E193" s="445" t="s">
        <v>1224</v>
      </c>
      <c r="F193" s="156"/>
      <c r="G193" s="333"/>
      <c r="H193" s="370"/>
    </row>
    <row r="194" spans="1:8">
      <c r="A194" s="506">
        <f t="shared" ca="1" si="11"/>
        <v>10</v>
      </c>
      <c r="B194" s="506">
        <f t="shared" ca="1" si="11"/>
        <v>4</v>
      </c>
      <c r="C194" s="506">
        <v>16</v>
      </c>
      <c r="D194" s="507">
        <f t="shared" ca="1" si="6"/>
        <v>0</v>
      </c>
      <c r="E194" s="511" t="s">
        <v>1225</v>
      </c>
      <c r="F194" s="508"/>
      <c r="G194" s="509"/>
      <c r="H194" s="510"/>
    </row>
    <row r="195" spans="1:8" ht="30">
      <c r="A195" s="351">
        <f t="shared" ca="1" si="11"/>
        <v>10</v>
      </c>
      <c r="B195" s="351">
        <f t="shared" ca="1" si="11"/>
        <v>4</v>
      </c>
      <c r="C195" s="351">
        <f t="shared" ca="1" si="11"/>
        <v>16</v>
      </c>
      <c r="D195" s="352">
        <f t="shared" ca="1" si="6"/>
        <v>1</v>
      </c>
      <c r="E195" s="445" t="s">
        <v>1226</v>
      </c>
      <c r="F195" s="156"/>
      <c r="G195" s="333"/>
      <c r="H195" s="370"/>
    </row>
    <row r="196" spans="1:8" ht="30">
      <c r="A196" s="351">
        <f t="shared" ca="1" si="11"/>
        <v>10</v>
      </c>
      <c r="B196" s="351">
        <f t="shared" ca="1" si="11"/>
        <v>4</v>
      </c>
      <c r="C196" s="351">
        <f t="shared" ca="1" si="11"/>
        <v>16</v>
      </c>
      <c r="D196" s="352">
        <f t="shared" ca="1" si="6"/>
        <v>2</v>
      </c>
      <c r="E196" s="445" t="s">
        <v>1227</v>
      </c>
      <c r="F196" s="156"/>
      <c r="G196" s="333"/>
      <c r="H196" s="370"/>
    </row>
    <row r="197" spans="1:8" ht="45">
      <c r="A197" s="351">
        <f t="shared" ca="1" si="11"/>
        <v>10</v>
      </c>
      <c r="B197" s="351">
        <f t="shared" ca="1" si="11"/>
        <v>4</v>
      </c>
      <c r="C197" s="351">
        <f t="shared" ca="1" si="11"/>
        <v>16</v>
      </c>
      <c r="D197" s="352">
        <f t="shared" ca="1" si="6"/>
        <v>3</v>
      </c>
      <c r="E197" s="445" t="s">
        <v>1228</v>
      </c>
      <c r="F197" s="156"/>
      <c r="G197" s="333"/>
      <c r="H197" s="370"/>
    </row>
    <row r="198" spans="1:8" ht="30">
      <c r="A198" s="351">
        <f t="shared" ca="1" si="11"/>
        <v>10</v>
      </c>
      <c r="B198" s="351">
        <f t="shared" ca="1" si="11"/>
        <v>4</v>
      </c>
      <c r="C198" s="351">
        <f t="shared" ca="1" si="11"/>
        <v>16</v>
      </c>
      <c r="D198" s="352">
        <f t="shared" ca="1" si="6"/>
        <v>4</v>
      </c>
      <c r="E198" s="445" t="s">
        <v>1229</v>
      </c>
      <c r="F198" s="156"/>
      <c r="G198" s="333"/>
      <c r="H198" s="370"/>
    </row>
    <row r="199" spans="1:8" ht="30">
      <c r="A199" s="351">
        <f t="shared" ca="1" si="11"/>
        <v>10</v>
      </c>
      <c r="B199" s="351">
        <f t="shared" ca="1" si="11"/>
        <v>4</v>
      </c>
      <c r="C199" s="351">
        <f t="shared" ca="1" si="11"/>
        <v>16</v>
      </c>
      <c r="D199" s="352">
        <f t="shared" ca="1" si="6"/>
        <v>5</v>
      </c>
      <c r="E199" s="445" t="s">
        <v>1230</v>
      </c>
      <c r="F199" s="156"/>
      <c r="G199" s="333"/>
      <c r="H199" s="370"/>
    </row>
    <row r="200" spans="1:8" ht="30">
      <c r="A200" s="351">
        <f t="shared" ca="1" si="11"/>
        <v>10</v>
      </c>
      <c r="B200" s="351">
        <f t="shared" ca="1" si="11"/>
        <v>4</v>
      </c>
      <c r="C200" s="351">
        <f t="shared" ca="1" si="11"/>
        <v>16</v>
      </c>
      <c r="D200" s="352">
        <f t="shared" ca="1" si="6"/>
        <v>6</v>
      </c>
      <c r="E200" s="445" t="s">
        <v>1231</v>
      </c>
      <c r="F200" s="156"/>
      <c r="G200" s="333"/>
      <c r="H200" s="370"/>
    </row>
    <row r="201" spans="1:8" s="346" customFormat="1">
      <c r="A201" s="506">
        <f t="shared" ca="1" si="11"/>
        <v>10</v>
      </c>
      <c r="B201" s="506">
        <f t="shared" ca="1" si="11"/>
        <v>4</v>
      </c>
      <c r="C201" s="506">
        <v>17</v>
      </c>
      <c r="D201" s="507">
        <f t="shared" ca="1" si="6"/>
        <v>0</v>
      </c>
      <c r="E201" s="511" t="s">
        <v>1232</v>
      </c>
      <c r="F201" s="508"/>
      <c r="G201" s="509"/>
      <c r="H201" s="510"/>
    </row>
    <row r="202" spans="1:8" s="346" customFormat="1" ht="30">
      <c r="A202" s="351">
        <f t="shared" ca="1" si="11"/>
        <v>10</v>
      </c>
      <c r="B202" s="351">
        <f t="shared" ca="1" si="11"/>
        <v>4</v>
      </c>
      <c r="C202" s="351">
        <f t="shared" ca="1" si="11"/>
        <v>17</v>
      </c>
      <c r="D202" s="352">
        <f t="shared" ca="1" si="6"/>
        <v>1</v>
      </c>
      <c r="E202" s="445" t="s">
        <v>1233</v>
      </c>
      <c r="F202" s="156"/>
      <c r="G202" s="333"/>
      <c r="H202" s="370"/>
    </row>
    <row r="203" spans="1:8" s="346" customFormat="1" ht="30">
      <c r="A203" s="351">
        <f t="shared" ca="1" si="11"/>
        <v>10</v>
      </c>
      <c r="B203" s="351">
        <f t="shared" ca="1" si="11"/>
        <v>4</v>
      </c>
      <c r="C203" s="351">
        <f t="shared" ca="1" si="11"/>
        <v>17</v>
      </c>
      <c r="D203" s="352">
        <f t="shared" ca="1" si="6"/>
        <v>2</v>
      </c>
      <c r="E203" s="445" t="s">
        <v>1234</v>
      </c>
      <c r="F203" s="156"/>
      <c r="G203" s="333"/>
      <c r="H203" s="370"/>
    </row>
    <row r="204" spans="1:8" ht="45">
      <c r="A204" s="351">
        <f t="shared" ca="1" si="11"/>
        <v>10</v>
      </c>
      <c r="B204" s="351">
        <f t="shared" ca="1" si="11"/>
        <v>4</v>
      </c>
      <c r="C204" s="351">
        <f t="shared" ca="1" si="11"/>
        <v>17</v>
      </c>
      <c r="D204" s="352">
        <f t="shared" ca="1" si="6"/>
        <v>3</v>
      </c>
      <c r="E204" s="445" t="s">
        <v>1235</v>
      </c>
      <c r="F204" s="156"/>
      <c r="G204" s="333"/>
      <c r="H204" s="370"/>
    </row>
    <row r="205" spans="1:8" ht="45">
      <c r="A205" s="351">
        <f t="shared" ca="1" si="11"/>
        <v>10</v>
      </c>
      <c r="B205" s="351">
        <f t="shared" ca="1" si="11"/>
        <v>4</v>
      </c>
      <c r="C205" s="351">
        <f t="shared" ca="1" si="11"/>
        <v>17</v>
      </c>
      <c r="D205" s="352">
        <f t="shared" ca="1" si="6"/>
        <v>4</v>
      </c>
      <c r="E205" s="445" t="s">
        <v>1236</v>
      </c>
      <c r="F205" s="156"/>
      <c r="G205" s="333"/>
      <c r="H205" s="370"/>
    </row>
    <row r="206" spans="1:8" ht="30">
      <c r="A206" s="351">
        <f t="shared" ca="1" si="11"/>
        <v>10</v>
      </c>
      <c r="B206" s="351">
        <f t="shared" ca="1" si="11"/>
        <v>4</v>
      </c>
      <c r="C206" s="351">
        <f t="shared" ca="1" si="11"/>
        <v>17</v>
      </c>
      <c r="D206" s="352">
        <f t="shared" ca="1" si="6"/>
        <v>5</v>
      </c>
      <c r="E206" s="445" t="s">
        <v>1237</v>
      </c>
      <c r="F206" s="156"/>
      <c r="G206" s="333"/>
      <c r="H206" s="370"/>
    </row>
    <row r="207" spans="1:8" ht="30">
      <c r="A207" s="351">
        <f t="shared" ca="1" si="11"/>
        <v>10</v>
      </c>
      <c r="B207" s="351">
        <f t="shared" ca="1" si="11"/>
        <v>4</v>
      </c>
      <c r="C207" s="351">
        <f t="shared" ca="1" si="11"/>
        <v>17</v>
      </c>
      <c r="D207" s="352">
        <f t="shared" ca="1" si="6"/>
        <v>6</v>
      </c>
      <c r="E207" s="445" t="s">
        <v>1238</v>
      </c>
      <c r="F207" s="156"/>
      <c r="G207" s="333"/>
      <c r="H207" s="370"/>
    </row>
    <row r="208" spans="1:8" ht="30">
      <c r="A208" s="351">
        <f t="shared" ca="1" si="11"/>
        <v>10</v>
      </c>
      <c r="B208" s="351">
        <f t="shared" ca="1" si="11"/>
        <v>4</v>
      </c>
      <c r="C208" s="351">
        <f t="shared" ca="1" si="11"/>
        <v>17</v>
      </c>
      <c r="D208" s="352">
        <f t="shared" ca="1" si="6"/>
        <v>7</v>
      </c>
      <c r="E208" s="445" t="s">
        <v>1239</v>
      </c>
      <c r="F208" s="156"/>
      <c r="G208" s="333"/>
      <c r="H208" s="370"/>
    </row>
    <row r="209" spans="1:8">
      <c r="A209" s="506">
        <f t="shared" ca="1" si="11"/>
        <v>10</v>
      </c>
      <c r="B209" s="506">
        <f t="shared" ca="1" si="11"/>
        <v>4</v>
      </c>
      <c r="C209" s="506">
        <v>18</v>
      </c>
      <c r="D209" s="507">
        <f t="shared" ca="1" si="6"/>
        <v>0</v>
      </c>
      <c r="E209" s="511" t="s">
        <v>1240</v>
      </c>
      <c r="F209" s="508"/>
      <c r="G209" s="509"/>
      <c r="H209" s="510"/>
    </row>
    <row r="210" spans="1:8" s="346" customFormat="1" ht="30">
      <c r="A210" s="351">
        <f t="shared" ca="1" si="11"/>
        <v>10</v>
      </c>
      <c r="B210" s="351">
        <f t="shared" ca="1" si="11"/>
        <v>4</v>
      </c>
      <c r="C210" s="351">
        <f t="shared" ca="1" si="11"/>
        <v>18</v>
      </c>
      <c r="D210" s="352">
        <f t="shared" ca="1" si="6"/>
        <v>1</v>
      </c>
      <c r="E210" s="445" t="s">
        <v>1241</v>
      </c>
      <c r="F210" s="156"/>
      <c r="G210" s="333"/>
      <c r="H210" s="370"/>
    </row>
    <row r="211" spans="1:8" s="346" customFormat="1" ht="30">
      <c r="A211" s="351">
        <f t="shared" ca="1" si="11"/>
        <v>10</v>
      </c>
      <c r="B211" s="351">
        <f t="shared" ca="1" si="11"/>
        <v>4</v>
      </c>
      <c r="C211" s="351">
        <f t="shared" ca="1" si="11"/>
        <v>18</v>
      </c>
      <c r="D211" s="352">
        <f t="shared" ca="1" si="6"/>
        <v>2</v>
      </c>
      <c r="E211" s="445" t="s">
        <v>1242</v>
      </c>
      <c r="F211" s="156"/>
      <c r="G211" s="333"/>
      <c r="H211" s="370"/>
    </row>
    <row r="212" spans="1:8" s="346" customFormat="1" ht="45">
      <c r="A212" s="351">
        <f t="shared" ref="A212:C227" ca="1" si="12">INDIRECT("Z(-1)",FALSE)</f>
        <v>10</v>
      </c>
      <c r="B212" s="351">
        <f t="shared" ca="1" si="12"/>
        <v>4</v>
      </c>
      <c r="C212" s="351">
        <f t="shared" ca="1" si="12"/>
        <v>18</v>
      </c>
      <c r="D212" s="352">
        <f t="shared" ca="1" si="6"/>
        <v>3</v>
      </c>
      <c r="E212" s="445" t="s">
        <v>1243</v>
      </c>
      <c r="F212" s="156"/>
      <c r="G212" s="333"/>
      <c r="H212" s="370"/>
    </row>
    <row r="213" spans="1:8" ht="30">
      <c r="A213" s="351">
        <f t="shared" ca="1" si="12"/>
        <v>10</v>
      </c>
      <c r="B213" s="351">
        <f t="shared" ca="1" si="12"/>
        <v>4</v>
      </c>
      <c r="C213" s="351">
        <f t="shared" ca="1" si="12"/>
        <v>18</v>
      </c>
      <c r="D213" s="352">
        <f t="shared" ca="1" si="6"/>
        <v>4</v>
      </c>
      <c r="E213" s="445" t="s">
        <v>1244</v>
      </c>
      <c r="F213" s="156"/>
      <c r="G213" s="333"/>
      <c r="H213" s="370"/>
    </row>
    <row r="214" spans="1:8" ht="45">
      <c r="A214" s="351">
        <f t="shared" ca="1" si="12"/>
        <v>10</v>
      </c>
      <c r="B214" s="351">
        <f t="shared" ca="1" si="12"/>
        <v>4</v>
      </c>
      <c r="C214" s="351">
        <f t="shared" ca="1" si="12"/>
        <v>18</v>
      </c>
      <c r="D214" s="352">
        <f t="shared" ca="1" si="6"/>
        <v>5</v>
      </c>
      <c r="E214" s="445" t="s">
        <v>1245</v>
      </c>
      <c r="F214" s="156"/>
      <c r="G214" s="333"/>
      <c r="H214" s="370"/>
    </row>
    <row r="215" spans="1:8" ht="45">
      <c r="A215" s="351">
        <f t="shared" ca="1" si="12"/>
        <v>10</v>
      </c>
      <c r="B215" s="351">
        <f t="shared" ca="1" si="12"/>
        <v>4</v>
      </c>
      <c r="C215" s="351">
        <f t="shared" ca="1" si="12"/>
        <v>18</v>
      </c>
      <c r="D215" s="352">
        <f t="shared" ca="1" si="6"/>
        <v>6</v>
      </c>
      <c r="E215" s="445" t="s">
        <v>1246</v>
      </c>
      <c r="F215" s="156"/>
      <c r="G215" s="333"/>
      <c r="H215" s="370"/>
    </row>
    <row r="216" spans="1:8" ht="30">
      <c r="A216" s="351">
        <f t="shared" ca="1" si="12"/>
        <v>10</v>
      </c>
      <c r="B216" s="351">
        <f t="shared" ca="1" si="12"/>
        <v>4</v>
      </c>
      <c r="C216" s="351">
        <f t="shared" ca="1" si="12"/>
        <v>18</v>
      </c>
      <c r="D216" s="352">
        <f t="shared" ca="1" si="6"/>
        <v>7</v>
      </c>
      <c r="E216" s="445" t="s">
        <v>1247</v>
      </c>
      <c r="F216" s="156"/>
      <c r="G216" s="333"/>
      <c r="H216" s="370"/>
    </row>
    <row r="217" spans="1:8">
      <c r="A217" s="506">
        <f t="shared" ca="1" si="12"/>
        <v>10</v>
      </c>
      <c r="B217" s="506">
        <f t="shared" ca="1" si="12"/>
        <v>4</v>
      </c>
      <c r="C217" s="506">
        <v>19</v>
      </c>
      <c r="D217" s="507">
        <f t="shared" ca="1" si="6"/>
        <v>0</v>
      </c>
      <c r="E217" s="511" t="s">
        <v>1248</v>
      </c>
      <c r="F217" s="508"/>
      <c r="G217" s="509"/>
      <c r="H217" s="510"/>
    </row>
    <row r="218" spans="1:8" ht="30">
      <c r="A218" s="351">
        <f t="shared" ca="1" si="12"/>
        <v>10</v>
      </c>
      <c r="B218" s="351">
        <f t="shared" ca="1" si="12"/>
        <v>4</v>
      </c>
      <c r="C218" s="351">
        <f t="shared" ca="1" si="12"/>
        <v>19</v>
      </c>
      <c r="D218" s="352">
        <f t="shared" ca="1" si="6"/>
        <v>1</v>
      </c>
      <c r="E218" s="445" t="s">
        <v>1249</v>
      </c>
      <c r="F218" s="156"/>
      <c r="G218" s="333"/>
      <c r="H218" s="370"/>
    </row>
    <row r="219" spans="1:8" ht="30">
      <c r="A219" s="351">
        <f t="shared" ca="1" si="12"/>
        <v>10</v>
      </c>
      <c r="B219" s="351">
        <f t="shared" ca="1" si="12"/>
        <v>4</v>
      </c>
      <c r="C219" s="351">
        <f t="shared" ca="1" si="12"/>
        <v>19</v>
      </c>
      <c r="D219" s="352">
        <f t="shared" ca="1" si="6"/>
        <v>2</v>
      </c>
      <c r="E219" s="445" t="s">
        <v>1250</v>
      </c>
      <c r="F219" s="156"/>
      <c r="G219" s="333"/>
      <c r="H219" s="370"/>
    </row>
    <row r="220" spans="1:8" s="346" customFormat="1" ht="45">
      <c r="A220" s="351">
        <f t="shared" ca="1" si="12"/>
        <v>10</v>
      </c>
      <c r="B220" s="351">
        <f t="shared" ca="1" si="12"/>
        <v>4</v>
      </c>
      <c r="C220" s="351">
        <f t="shared" ca="1" si="12"/>
        <v>19</v>
      </c>
      <c r="D220" s="352">
        <f t="shared" ca="1" si="6"/>
        <v>3</v>
      </c>
      <c r="E220" s="445" t="s">
        <v>1251</v>
      </c>
      <c r="F220" s="156"/>
      <c r="G220" s="333"/>
      <c r="H220" s="370"/>
    </row>
    <row r="221" spans="1:8" s="346" customFormat="1" ht="30">
      <c r="A221" s="351">
        <f t="shared" ca="1" si="12"/>
        <v>10</v>
      </c>
      <c r="B221" s="351">
        <f t="shared" ca="1" si="12"/>
        <v>4</v>
      </c>
      <c r="C221" s="351">
        <f t="shared" ca="1" si="12"/>
        <v>19</v>
      </c>
      <c r="D221" s="352">
        <f t="shared" ca="1" si="6"/>
        <v>4</v>
      </c>
      <c r="E221" s="445" t="s">
        <v>1252</v>
      </c>
      <c r="F221" s="156"/>
      <c r="G221" s="333"/>
      <c r="H221" s="370"/>
    </row>
    <row r="222" spans="1:8" s="346" customFormat="1" ht="30">
      <c r="A222" s="351">
        <f t="shared" ca="1" si="12"/>
        <v>10</v>
      </c>
      <c r="B222" s="351">
        <f t="shared" ca="1" si="12"/>
        <v>4</v>
      </c>
      <c r="C222" s="351">
        <f t="shared" ca="1" si="12"/>
        <v>19</v>
      </c>
      <c r="D222" s="352">
        <f t="shared" ca="1" si="6"/>
        <v>5</v>
      </c>
      <c r="E222" s="445" t="s">
        <v>1253</v>
      </c>
      <c r="F222" s="156"/>
      <c r="G222" s="333"/>
      <c r="H222" s="370"/>
    </row>
    <row r="223" spans="1:8" ht="30">
      <c r="A223" s="351">
        <f t="shared" ca="1" si="12"/>
        <v>10</v>
      </c>
      <c r="B223" s="351">
        <f t="shared" ca="1" si="12"/>
        <v>4</v>
      </c>
      <c r="C223" s="351">
        <f t="shared" ca="1" si="12"/>
        <v>19</v>
      </c>
      <c r="D223" s="352">
        <f t="shared" ca="1" si="6"/>
        <v>6</v>
      </c>
      <c r="E223" s="445" t="s">
        <v>1254</v>
      </c>
      <c r="F223" s="156"/>
      <c r="G223" s="333"/>
      <c r="H223" s="370"/>
    </row>
    <row r="224" spans="1:8" s="346" customFormat="1" ht="30">
      <c r="A224" s="351">
        <f t="shared" ca="1" si="12"/>
        <v>10</v>
      </c>
      <c r="B224" s="351">
        <f t="shared" ca="1" si="12"/>
        <v>4</v>
      </c>
      <c r="C224" s="351">
        <f t="shared" ca="1" si="12"/>
        <v>19</v>
      </c>
      <c r="D224" s="352">
        <f t="shared" ca="1" si="6"/>
        <v>7</v>
      </c>
      <c r="E224" s="445" t="s">
        <v>1255</v>
      </c>
      <c r="F224" s="156"/>
      <c r="G224" s="333"/>
      <c r="H224" s="370"/>
    </row>
    <row r="225" spans="1:8" s="346" customFormat="1" ht="60">
      <c r="A225" s="351">
        <f t="shared" ca="1" si="12"/>
        <v>10</v>
      </c>
      <c r="B225" s="351">
        <f t="shared" ca="1" si="12"/>
        <v>4</v>
      </c>
      <c r="C225" s="351">
        <f t="shared" ca="1" si="12"/>
        <v>19</v>
      </c>
      <c r="D225" s="352">
        <f t="shared" ca="1" si="6"/>
        <v>8</v>
      </c>
      <c r="E225" s="445" t="s">
        <v>1256</v>
      </c>
      <c r="F225" s="156"/>
      <c r="G225" s="333"/>
      <c r="H225" s="370"/>
    </row>
    <row r="226" spans="1:8" s="346" customFormat="1" ht="45">
      <c r="A226" s="351">
        <f t="shared" ca="1" si="12"/>
        <v>10</v>
      </c>
      <c r="B226" s="351">
        <f t="shared" ca="1" si="12"/>
        <v>4</v>
      </c>
      <c r="C226" s="351">
        <f t="shared" ca="1" si="12"/>
        <v>19</v>
      </c>
      <c r="D226" s="352">
        <f t="shared" ca="1" si="6"/>
        <v>9</v>
      </c>
      <c r="E226" s="445" t="s">
        <v>1257</v>
      </c>
      <c r="F226" s="156"/>
      <c r="G226" s="333"/>
      <c r="H226" s="370"/>
    </row>
    <row r="227" spans="1:8">
      <c r="A227" s="506">
        <f t="shared" ca="1" si="12"/>
        <v>10</v>
      </c>
      <c r="B227" s="506">
        <f t="shared" ca="1" si="12"/>
        <v>4</v>
      </c>
      <c r="C227" s="506">
        <v>20</v>
      </c>
      <c r="D227" s="507">
        <f t="shared" ca="1" si="6"/>
        <v>0</v>
      </c>
      <c r="E227" s="511" t="s">
        <v>1258</v>
      </c>
      <c r="F227" s="508"/>
      <c r="G227" s="509"/>
      <c r="H227" s="510"/>
    </row>
    <row r="228" spans="1:8">
      <c r="A228" s="351">
        <f t="shared" ref="A228:C260" ca="1" si="13">INDIRECT("Z(-1)",FALSE)</f>
        <v>10</v>
      </c>
      <c r="B228" s="351">
        <f t="shared" ca="1" si="13"/>
        <v>4</v>
      </c>
      <c r="C228" s="351">
        <f t="shared" ca="1" si="13"/>
        <v>20</v>
      </c>
      <c r="D228" s="352">
        <f t="shared" ca="1" si="6"/>
        <v>1</v>
      </c>
      <c r="E228" s="445" t="s">
        <v>1259</v>
      </c>
      <c r="F228" s="156"/>
      <c r="G228" s="333"/>
      <c r="H228" s="370"/>
    </row>
    <row r="229" spans="1:8" ht="45">
      <c r="A229" s="351">
        <f t="shared" ca="1" si="13"/>
        <v>10</v>
      </c>
      <c r="B229" s="351">
        <f t="shared" ca="1" si="13"/>
        <v>4</v>
      </c>
      <c r="C229" s="351">
        <f t="shared" ca="1" si="13"/>
        <v>20</v>
      </c>
      <c r="D229" s="352">
        <f t="shared" ca="1" si="6"/>
        <v>2</v>
      </c>
      <c r="E229" s="445" t="s">
        <v>1260</v>
      </c>
      <c r="F229" s="156"/>
      <c r="G229" s="333"/>
      <c r="H229" s="370"/>
    </row>
    <row r="230" spans="1:8" ht="45">
      <c r="A230" s="351">
        <f t="shared" ca="1" si="13"/>
        <v>10</v>
      </c>
      <c r="B230" s="351">
        <f t="shared" ca="1" si="13"/>
        <v>4</v>
      </c>
      <c r="C230" s="351">
        <f t="shared" ca="1" si="13"/>
        <v>20</v>
      </c>
      <c r="D230" s="352">
        <f t="shared" ca="1" si="6"/>
        <v>3</v>
      </c>
      <c r="E230" s="445" t="s">
        <v>1261</v>
      </c>
      <c r="F230" s="156"/>
      <c r="G230" s="333"/>
      <c r="H230" s="370"/>
    </row>
    <row r="231" spans="1:8" ht="30">
      <c r="A231" s="351">
        <f t="shared" ca="1" si="13"/>
        <v>10</v>
      </c>
      <c r="B231" s="351">
        <f t="shared" ca="1" si="13"/>
        <v>4</v>
      </c>
      <c r="C231" s="351">
        <f t="shared" ca="1" si="13"/>
        <v>20</v>
      </c>
      <c r="D231" s="352">
        <f t="shared" ca="1" si="6"/>
        <v>4</v>
      </c>
      <c r="E231" s="445" t="s">
        <v>1262</v>
      </c>
      <c r="F231" s="156"/>
      <c r="G231" s="333"/>
      <c r="H231" s="370"/>
    </row>
    <row r="232" spans="1:8" ht="30">
      <c r="A232" s="351">
        <f t="shared" ca="1" si="13"/>
        <v>10</v>
      </c>
      <c r="B232" s="351">
        <f t="shared" ca="1" si="13"/>
        <v>4</v>
      </c>
      <c r="C232" s="351">
        <f t="shared" ca="1" si="13"/>
        <v>20</v>
      </c>
      <c r="D232" s="352">
        <f t="shared" ca="1" si="6"/>
        <v>5</v>
      </c>
      <c r="E232" s="445" t="s">
        <v>1263</v>
      </c>
      <c r="F232" s="156"/>
      <c r="G232" s="333"/>
      <c r="H232" s="370"/>
    </row>
    <row r="233" spans="1:8" ht="30">
      <c r="A233" s="351">
        <f t="shared" ca="1" si="13"/>
        <v>10</v>
      </c>
      <c r="B233" s="351">
        <f t="shared" ca="1" si="13"/>
        <v>4</v>
      </c>
      <c r="C233" s="351">
        <f t="shared" ca="1" si="13"/>
        <v>20</v>
      </c>
      <c r="D233" s="352">
        <f t="shared" ca="1" si="6"/>
        <v>6</v>
      </c>
      <c r="E233" s="445" t="s">
        <v>1264</v>
      </c>
      <c r="F233" s="156"/>
      <c r="G233" s="333"/>
      <c r="H233" s="370"/>
    </row>
    <row r="234" spans="1:8" ht="30">
      <c r="A234" s="351">
        <f t="shared" ca="1" si="13"/>
        <v>10</v>
      </c>
      <c r="B234" s="351">
        <f t="shared" ca="1" si="13"/>
        <v>4</v>
      </c>
      <c r="C234" s="351">
        <f t="shared" ca="1" si="13"/>
        <v>20</v>
      </c>
      <c r="D234" s="352">
        <f t="shared" ca="1" si="6"/>
        <v>7</v>
      </c>
      <c r="E234" s="445" t="s">
        <v>1265</v>
      </c>
      <c r="F234" s="156"/>
      <c r="G234" s="333"/>
      <c r="H234" s="370"/>
    </row>
    <row r="235" spans="1:8" ht="45">
      <c r="A235" s="351">
        <f t="shared" ca="1" si="13"/>
        <v>10</v>
      </c>
      <c r="B235" s="351">
        <f t="shared" ca="1" si="13"/>
        <v>4</v>
      </c>
      <c r="C235" s="351">
        <f t="shared" ca="1" si="13"/>
        <v>20</v>
      </c>
      <c r="D235" s="352">
        <f t="shared" ca="1" si="6"/>
        <v>8</v>
      </c>
      <c r="E235" s="445" t="s">
        <v>1266</v>
      </c>
      <c r="F235" s="156"/>
      <c r="G235" s="333"/>
      <c r="H235" s="370"/>
    </row>
    <row r="236" spans="1:8">
      <c r="A236" s="506">
        <f t="shared" ca="1" si="13"/>
        <v>10</v>
      </c>
      <c r="B236" s="506">
        <f t="shared" ca="1" si="13"/>
        <v>4</v>
      </c>
      <c r="C236" s="506">
        <v>21</v>
      </c>
      <c r="D236" s="507">
        <f t="shared" ca="1" si="6"/>
        <v>0</v>
      </c>
      <c r="E236" s="511" t="s">
        <v>1267</v>
      </c>
      <c r="F236" s="508"/>
      <c r="G236" s="509"/>
      <c r="H236" s="510"/>
    </row>
    <row r="237" spans="1:8" ht="30">
      <c r="A237" s="351">
        <f t="shared" ca="1" si="13"/>
        <v>10</v>
      </c>
      <c r="B237" s="351">
        <f t="shared" ca="1" si="13"/>
        <v>4</v>
      </c>
      <c r="C237" s="351">
        <f t="shared" ca="1" si="13"/>
        <v>21</v>
      </c>
      <c r="D237" s="352">
        <f t="shared" ca="1" si="6"/>
        <v>1</v>
      </c>
      <c r="E237" s="445" t="s">
        <v>1268</v>
      </c>
      <c r="F237" s="156"/>
      <c r="G237" s="333"/>
      <c r="H237" s="370"/>
    </row>
    <row r="238" spans="1:8">
      <c r="A238" s="351">
        <f t="shared" ca="1" si="13"/>
        <v>10</v>
      </c>
      <c r="B238" s="351">
        <f t="shared" ca="1" si="13"/>
        <v>4</v>
      </c>
      <c r="C238" s="351">
        <f t="shared" ca="1" si="13"/>
        <v>21</v>
      </c>
      <c r="D238" s="352">
        <f t="shared" ca="1" si="6"/>
        <v>2</v>
      </c>
      <c r="E238" s="445" t="s">
        <v>1269</v>
      </c>
      <c r="F238" s="156"/>
      <c r="G238" s="333"/>
      <c r="H238" s="370"/>
    </row>
    <row r="239" spans="1:8" ht="30">
      <c r="A239" s="351">
        <f t="shared" ca="1" si="13"/>
        <v>10</v>
      </c>
      <c r="B239" s="351">
        <f t="shared" ca="1" si="13"/>
        <v>4</v>
      </c>
      <c r="C239" s="351">
        <f t="shared" ca="1" si="13"/>
        <v>21</v>
      </c>
      <c r="D239" s="352">
        <f t="shared" ca="1" si="6"/>
        <v>3</v>
      </c>
      <c r="E239" s="445" t="s">
        <v>1270</v>
      </c>
      <c r="F239" s="156"/>
      <c r="G239" s="333"/>
      <c r="H239" s="370"/>
    </row>
    <row r="240" spans="1:8" s="346" customFormat="1" ht="30">
      <c r="A240" s="351">
        <f t="shared" ca="1" si="13"/>
        <v>10</v>
      </c>
      <c r="B240" s="351">
        <f t="shared" ca="1" si="13"/>
        <v>4</v>
      </c>
      <c r="C240" s="351">
        <f t="shared" ca="1" si="13"/>
        <v>21</v>
      </c>
      <c r="D240" s="352">
        <f t="shared" ca="1" si="6"/>
        <v>4</v>
      </c>
      <c r="E240" s="445" t="s">
        <v>1271</v>
      </c>
      <c r="F240" s="156"/>
      <c r="G240" s="333"/>
      <c r="H240" s="370"/>
    </row>
    <row r="241" spans="1:8" s="346" customFormat="1" ht="30">
      <c r="A241" s="351">
        <f t="shared" ca="1" si="13"/>
        <v>10</v>
      </c>
      <c r="B241" s="351">
        <f t="shared" ca="1" si="13"/>
        <v>4</v>
      </c>
      <c r="C241" s="351">
        <f t="shared" ca="1" si="13"/>
        <v>21</v>
      </c>
      <c r="D241" s="352">
        <f t="shared" ca="1" si="6"/>
        <v>5</v>
      </c>
      <c r="E241" s="445" t="s">
        <v>1272</v>
      </c>
      <c r="F241" s="156"/>
      <c r="G241" s="333"/>
      <c r="H241" s="370"/>
    </row>
    <row r="242" spans="1:8" ht="30">
      <c r="A242" s="351">
        <f t="shared" ca="1" si="13"/>
        <v>10</v>
      </c>
      <c r="B242" s="351">
        <f t="shared" ca="1" si="13"/>
        <v>4</v>
      </c>
      <c r="C242" s="351">
        <f t="shared" ca="1" si="13"/>
        <v>21</v>
      </c>
      <c r="D242" s="352">
        <f t="shared" ca="1" si="6"/>
        <v>6</v>
      </c>
      <c r="E242" s="445" t="s">
        <v>1273</v>
      </c>
      <c r="F242" s="156"/>
      <c r="G242" s="333"/>
      <c r="H242" s="370"/>
    </row>
    <row r="243" spans="1:8" ht="60">
      <c r="A243" s="351">
        <f t="shared" ca="1" si="13"/>
        <v>10</v>
      </c>
      <c r="B243" s="351">
        <f t="shared" ca="1" si="13"/>
        <v>4</v>
      </c>
      <c r="C243" s="351">
        <f t="shared" ca="1" si="13"/>
        <v>21</v>
      </c>
      <c r="D243" s="352">
        <f t="shared" ca="1" si="6"/>
        <v>7</v>
      </c>
      <c r="E243" s="445" t="s">
        <v>1274</v>
      </c>
      <c r="F243" s="156"/>
      <c r="G243" s="333"/>
      <c r="H243" s="370"/>
    </row>
    <row r="244" spans="1:8" ht="45">
      <c r="A244" s="351">
        <f t="shared" ca="1" si="13"/>
        <v>10</v>
      </c>
      <c r="B244" s="351">
        <f t="shared" ca="1" si="13"/>
        <v>4</v>
      </c>
      <c r="C244" s="351">
        <f t="shared" ca="1" si="13"/>
        <v>21</v>
      </c>
      <c r="D244" s="352">
        <f t="shared" ca="1" si="6"/>
        <v>8</v>
      </c>
      <c r="E244" s="445" t="s">
        <v>1275</v>
      </c>
      <c r="F244" s="156"/>
      <c r="G244" s="333"/>
      <c r="H244" s="370"/>
    </row>
    <row r="245" spans="1:8">
      <c r="A245" s="351">
        <f t="shared" ca="1" si="13"/>
        <v>10</v>
      </c>
      <c r="B245" s="351">
        <f t="shared" ca="1" si="13"/>
        <v>4</v>
      </c>
      <c r="C245" s="351">
        <f t="shared" ca="1" si="13"/>
        <v>21</v>
      </c>
      <c r="D245" s="352">
        <f t="shared" ca="1" si="6"/>
        <v>9</v>
      </c>
      <c r="E245" s="445" t="s">
        <v>1276</v>
      </c>
      <c r="F245" s="156"/>
      <c r="G245" s="333"/>
      <c r="H245" s="370"/>
    </row>
    <row r="246" spans="1:8">
      <c r="A246" s="351">
        <f t="shared" ca="1" si="13"/>
        <v>10</v>
      </c>
      <c r="B246" s="351">
        <f t="shared" ca="1" si="13"/>
        <v>4</v>
      </c>
      <c r="C246" s="351">
        <f t="shared" ca="1" si="13"/>
        <v>21</v>
      </c>
      <c r="D246" s="352">
        <f t="shared" ca="1" si="6"/>
        <v>10</v>
      </c>
      <c r="E246" s="445" t="s">
        <v>1277</v>
      </c>
      <c r="F246" s="156"/>
      <c r="G246" s="333"/>
      <c r="H246" s="370"/>
    </row>
    <row r="247" spans="1:8">
      <c r="A247" s="351">
        <f t="shared" ca="1" si="13"/>
        <v>10</v>
      </c>
      <c r="B247" s="351">
        <f t="shared" ca="1" si="13"/>
        <v>4</v>
      </c>
      <c r="C247" s="351">
        <f t="shared" ca="1" si="13"/>
        <v>21</v>
      </c>
      <c r="D247" s="352">
        <f t="shared" ca="1" si="6"/>
        <v>11</v>
      </c>
      <c r="E247" s="445" t="s">
        <v>1278</v>
      </c>
      <c r="F247" s="156"/>
      <c r="G247" s="333"/>
      <c r="H247" s="370"/>
    </row>
    <row r="248" spans="1:8">
      <c r="A248" s="351">
        <f t="shared" ca="1" si="13"/>
        <v>10</v>
      </c>
      <c r="B248" s="351">
        <f t="shared" ca="1" si="13"/>
        <v>4</v>
      </c>
      <c r="C248" s="351">
        <f t="shared" ca="1" si="13"/>
        <v>21</v>
      </c>
      <c r="D248" s="352">
        <f t="shared" ca="1" si="6"/>
        <v>12</v>
      </c>
      <c r="E248" s="445" t="s">
        <v>1279</v>
      </c>
      <c r="F248" s="156"/>
      <c r="G248" s="333"/>
      <c r="H248" s="370"/>
    </row>
    <row r="249" spans="1:8" s="346" customFormat="1" ht="30">
      <c r="A249" s="351">
        <f t="shared" ca="1" si="13"/>
        <v>10</v>
      </c>
      <c r="B249" s="351">
        <f t="shared" ca="1" si="13"/>
        <v>4</v>
      </c>
      <c r="C249" s="351">
        <f t="shared" ca="1" si="13"/>
        <v>21</v>
      </c>
      <c r="D249" s="352">
        <f t="shared" ca="1" si="6"/>
        <v>13</v>
      </c>
      <c r="E249" s="445" t="s">
        <v>1280</v>
      </c>
      <c r="F249" s="156"/>
      <c r="G249" s="333"/>
      <c r="H249" s="370"/>
    </row>
    <row r="250" spans="1:8" s="346" customFormat="1">
      <c r="A250" s="506">
        <f t="shared" ca="1" si="13"/>
        <v>10</v>
      </c>
      <c r="B250" s="506">
        <f t="shared" ca="1" si="13"/>
        <v>4</v>
      </c>
      <c r="C250" s="506">
        <v>22</v>
      </c>
      <c r="D250" s="507">
        <f t="shared" ca="1" si="6"/>
        <v>0</v>
      </c>
      <c r="E250" s="511" t="s">
        <v>1281</v>
      </c>
      <c r="F250" s="508"/>
      <c r="G250" s="509"/>
      <c r="H250" s="510"/>
    </row>
    <row r="251" spans="1:8" s="346" customFormat="1" ht="45">
      <c r="A251" s="351">
        <f t="shared" ca="1" si="13"/>
        <v>10</v>
      </c>
      <c r="B251" s="351">
        <f t="shared" ca="1" si="13"/>
        <v>4</v>
      </c>
      <c r="C251" s="351">
        <f t="shared" ca="1" si="13"/>
        <v>22</v>
      </c>
      <c r="D251" s="352">
        <f t="shared" ca="1" si="6"/>
        <v>1</v>
      </c>
      <c r="E251" s="445" t="s">
        <v>1282</v>
      </c>
      <c r="F251" s="156"/>
      <c r="G251" s="333"/>
      <c r="H251" s="370"/>
    </row>
    <row r="252" spans="1:8" ht="30">
      <c r="A252" s="351">
        <f t="shared" ca="1" si="13"/>
        <v>10</v>
      </c>
      <c r="B252" s="351">
        <f t="shared" ca="1" si="13"/>
        <v>4</v>
      </c>
      <c r="C252" s="351">
        <f t="shared" ca="1" si="13"/>
        <v>22</v>
      </c>
      <c r="D252" s="352">
        <f t="shared" ca="1" si="6"/>
        <v>2</v>
      </c>
      <c r="E252" s="445" t="s">
        <v>1283</v>
      </c>
      <c r="F252" s="156"/>
      <c r="G252" s="333"/>
      <c r="H252" s="370"/>
    </row>
    <row r="253" spans="1:8" ht="30">
      <c r="A253" s="351">
        <f t="shared" ca="1" si="13"/>
        <v>10</v>
      </c>
      <c r="B253" s="351">
        <f t="shared" ca="1" si="13"/>
        <v>4</v>
      </c>
      <c r="C253" s="351">
        <f t="shared" ca="1" si="13"/>
        <v>22</v>
      </c>
      <c r="D253" s="352">
        <f t="shared" ca="1" si="6"/>
        <v>3</v>
      </c>
      <c r="E253" s="445" t="s">
        <v>1284</v>
      </c>
      <c r="F253" s="156"/>
      <c r="G253" s="333"/>
      <c r="H253" s="370"/>
    </row>
    <row r="254" spans="1:8" ht="45">
      <c r="A254" s="351">
        <f t="shared" ca="1" si="13"/>
        <v>10</v>
      </c>
      <c r="B254" s="351">
        <f t="shared" ca="1" si="13"/>
        <v>4</v>
      </c>
      <c r="C254" s="351">
        <f t="shared" ca="1" si="13"/>
        <v>22</v>
      </c>
      <c r="D254" s="352">
        <f t="shared" ca="1" si="6"/>
        <v>4</v>
      </c>
      <c r="E254" s="445" t="s">
        <v>1285</v>
      </c>
      <c r="F254" s="156"/>
      <c r="G254" s="333"/>
      <c r="H254" s="370"/>
    </row>
    <row r="255" spans="1:8" ht="30">
      <c r="A255" s="351">
        <f t="shared" ca="1" si="13"/>
        <v>10</v>
      </c>
      <c r="B255" s="351">
        <f t="shared" ca="1" si="13"/>
        <v>4</v>
      </c>
      <c r="C255" s="351">
        <f t="shared" ca="1" si="13"/>
        <v>22</v>
      </c>
      <c r="D255" s="352">
        <f t="shared" ca="1" si="6"/>
        <v>5</v>
      </c>
      <c r="E255" s="445" t="s">
        <v>1286</v>
      </c>
      <c r="F255" s="156"/>
      <c r="G255" s="333"/>
      <c r="H255" s="370"/>
    </row>
    <row r="256" spans="1:8" ht="30">
      <c r="A256" s="351">
        <f t="shared" ca="1" si="13"/>
        <v>10</v>
      </c>
      <c r="B256" s="351">
        <f t="shared" ca="1" si="13"/>
        <v>4</v>
      </c>
      <c r="C256" s="351">
        <f t="shared" ca="1" si="13"/>
        <v>22</v>
      </c>
      <c r="D256" s="352">
        <f t="shared" ca="1" si="6"/>
        <v>6</v>
      </c>
      <c r="E256" s="445" t="s">
        <v>1287</v>
      </c>
      <c r="F256" s="156"/>
      <c r="G256" s="333"/>
      <c r="H256" s="370"/>
    </row>
    <row r="257" spans="1:8" ht="30">
      <c r="A257" s="351">
        <f t="shared" ca="1" si="13"/>
        <v>10</v>
      </c>
      <c r="B257" s="351">
        <f t="shared" ca="1" si="13"/>
        <v>4</v>
      </c>
      <c r="C257" s="351">
        <f t="shared" ca="1" si="13"/>
        <v>22</v>
      </c>
      <c r="D257" s="352">
        <f t="shared" ca="1" si="6"/>
        <v>7</v>
      </c>
      <c r="E257" s="445" t="s">
        <v>1288</v>
      </c>
      <c r="F257" s="156"/>
      <c r="G257" s="333"/>
      <c r="H257" s="370"/>
    </row>
    <row r="258" spans="1:8" ht="45">
      <c r="A258" s="351">
        <f t="shared" ca="1" si="13"/>
        <v>10</v>
      </c>
      <c r="B258" s="351">
        <f t="shared" ca="1" si="13"/>
        <v>4</v>
      </c>
      <c r="C258" s="351">
        <f t="shared" ca="1" si="13"/>
        <v>22</v>
      </c>
      <c r="D258" s="352">
        <f t="shared" ca="1" si="6"/>
        <v>8</v>
      </c>
      <c r="E258" s="445" t="s">
        <v>1289</v>
      </c>
      <c r="F258" s="156"/>
      <c r="G258" s="333"/>
      <c r="H258" s="370"/>
    </row>
    <row r="259" spans="1:8" s="346" customFormat="1" ht="60">
      <c r="A259" s="351">
        <f t="shared" ca="1" si="13"/>
        <v>10</v>
      </c>
      <c r="B259" s="351">
        <f t="shared" ca="1" si="13"/>
        <v>4</v>
      </c>
      <c r="C259" s="351">
        <f t="shared" ca="1" si="13"/>
        <v>22</v>
      </c>
      <c r="D259" s="352">
        <f t="shared" ca="1" si="6"/>
        <v>9</v>
      </c>
      <c r="E259" s="445" t="s">
        <v>1290</v>
      </c>
      <c r="F259" s="156"/>
      <c r="G259" s="333"/>
      <c r="H259" s="370"/>
    </row>
    <row r="260" spans="1:8" s="346" customFormat="1" ht="30">
      <c r="A260" s="351">
        <f t="shared" ca="1" si="13"/>
        <v>10</v>
      </c>
      <c r="B260" s="351">
        <f t="shared" ca="1" si="13"/>
        <v>4</v>
      </c>
      <c r="C260" s="351">
        <f t="shared" ca="1" si="13"/>
        <v>22</v>
      </c>
      <c r="D260" s="352">
        <f t="shared" ca="1" si="6"/>
        <v>10</v>
      </c>
      <c r="E260" s="445" t="s">
        <v>1291</v>
      </c>
      <c r="F260" s="156"/>
      <c r="G260" s="333"/>
      <c r="H260" s="370"/>
    </row>
    <row r="261" spans="1:8" s="346" customFormat="1" ht="30">
      <c r="A261" s="351">
        <f t="shared" ref="A261:C276" ca="1" si="14">INDIRECT("Z(-1)",FALSE)</f>
        <v>10</v>
      </c>
      <c r="B261" s="351">
        <f t="shared" ca="1" si="14"/>
        <v>4</v>
      </c>
      <c r="C261" s="351">
        <f t="shared" ca="1" si="14"/>
        <v>22</v>
      </c>
      <c r="D261" s="352">
        <f t="shared" ca="1" si="6"/>
        <v>11</v>
      </c>
      <c r="E261" s="445" t="s">
        <v>1292</v>
      </c>
      <c r="F261" s="156"/>
      <c r="G261" s="333"/>
      <c r="H261" s="370"/>
    </row>
    <row r="262" spans="1:8" ht="30">
      <c r="A262" s="351">
        <f t="shared" ca="1" si="14"/>
        <v>10</v>
      </c>
      <c r="B262" s="351">
        <f t="shared" ca="1" si="14"/>
        <v>4</v>
      </c>
      <c r="C262" s="351">
        <f t="shared" ca="1" si="14"/>
        <v>22</v>
      </c>
      <c r="D262" s="352">
        <f t="shared" ca="1" si="6"/>
        <v>12</v>
      </c>
      <c r="E262" s="445" t="s">
        <v>1293</v>
      </c>
      <c r="F262" s="156"/>
      <c r="G262" s="333"/>
      <c r="H262" s="370"/>
    </row>
    <row r="263" spans="1:8" ht="30">
      <c r="A263" s="351">
        <f t="shared" ca="1" si="14"/>
        <v>10</v>
      </c>
      <c r="B263" s="351">
        <f t="shared" ca="1" si="14"/>
        <v>4</v>
      </c>
      <c r="C263" s="351">
        <f t="shared" ca="1" si="14"/>
        <v>22</v>
      </c>
      <c r="D263" s="352">
        <f t="shared" ca="1" si="6"/>
        <v>13</v>
      </c>
      <c r="E263" s="445" t="s">
        <v>1294</v>
      </c>
      <c r="F263" s="156"/>
      <c r="G263" s="333"/>
      <c r="H263" s="370"/>
    </row>
    <row r="264" spans="1:8">
      <c r="A264" s="351">
        <f t="shared" ca="1" si="14"/>
        <v>10</v>
      </c>
      <c r="B264" s="351">
        <f t="shared" ca="1" si="14"/>
        <v>4</v>
      </c>
      <c r="C264" s="351">
        <f t="shared" ca="1" si="14"/>
        <v>22</v>
      </c>
      <c r="D264" s="352">
        <f t="shared" ca="1" si="6"/>
        <v>14</v>
      </c>
      <c r="E264" s="445" t="s">
        <v>1295</v>
      </c>
      <c r="F264" s="156"/>
      <c r="G264" s="333"/>
      <c r="H264" s="370"/>
    </row>
    <row r="265" spans="1:8" ht="45">
      <c r="A265" s="351">
        <f t="shared" ca="1" si="14"/>
        <v>10</v>
      </c>
      <c r="B265" s="351">
        <f t="shared" ca="1" si="14"/>
        <v>4</v>
      </c>
      <c r="C265" s="351">
        <f t="shared" ca="1" si="14"/>
        <v>22</v>
      </c>
      <c r="D265" s="352">
        <f t="shared" ca="1" si="6"/>
        <v>15</v>
      </c>
      <c r="E265" s="445" t="s">
        <v>1296</v>
      </c>
      <c r="F265" s="156"/>
      <c r="G265" s="333"/>
      <c r="H265" s="370"/>
    </row>
    <row r="266" spans="1:8" ht="30">
      <c r="A266" s="351">
        <f t="shared" ca="1" si="14"/>
        <v>10</v>
      </c>
      <c r="B266" s="351">
        <f t="shared" ca="1" si="14"/>
        <v>4</v>
      </c>
      <c r="C266" s="351">
        <f t="shared" ca="1" si="14"/>
        <v>22</v>
      </c>
      <c r="D266" s="352">
        <f t="shared" ca="1" si="6"/>
        <v>16</v>
      </c>
      <c r="E266" s="445" t="s">
        <v>1297</v>
      </c>
      <c r="F266" s="156"/>
      <c r="G266" s="333"/>
      <c r="H266" s="370"/>
    </row>
    <row r="267" spans="1:8">
      <c r="A267" s="506">
        <f t="shared" ca="1" si="14"/>
        <v>10</v>
      </c>
      <c r="B267" s="506">
        <f t="shared" ca="1" si="14"/>
        <v>4</v>
      </c>
      <c r="C267" s="506">
        <v>23</v>
      </c>
      <c r="D267" s="507">
        <f t="shared" ca="1" si="6"/>
        <v>0</v>
      </c>
      <c r="E267" s="511" t="s">
        <v>1298</v>
      </c>
      <c r="F267" s="508"/>
      <c r="G267" s="509"/>
      <c r="H267" s="510"/>
    </row>
    <row r="268" spans="1:8" ht="30">
      <c r="A268" s="351">
        <f t="shared" ca="1" si="14"/>
        <v>10</v>
      </c>
      <c r="B268" s="351">
        <f t="shared" ca="1" si="14"/>
        <v>4</v>
      </c>
      <c r="C268" s="351">
        <f t="shared" ca="1" si="14"/>
        <v>23</v>
      </c>
      <c r="D268" s="352">
        <f t="shared" ca="1" si="6"/>
        <v>1</v>
      </c>
      <c r="E268" s="445" t="s">
        <v>1299</v>
      </c>
      <c r="F268" s="156"/>
      <c r="G268" s="333"/>
      <c r="H268" s="370"/>
    </row>
    <row r="269" spans="1:8" s="346" customFormat="1" ht="45">
      <c r="A269" s="351">
        <f t="shared" ca="1" si="14"/>
        <v>10</v>
      </c>
      <c r="B269" s="351">
        <f t="shared" ca="1" si="14"/>
        <v>4</v>
      </c>
      <c r="C269" s="351">
        <f t="shared" ca="1" si="14"/>
        <v>23</v>
      </c>
      <c r="D269" s="352">
        <f t="shared" ca="1" si="6"/>
        <v>2</v>
      </c>
      <c r="E269" s="445" t="s">
        <v>1300</v>
      </c>
      <c r="F269" s="156"/>
      <c r="G269" s="333"/>
      <c r="H269" s="370"/>
    </row>
    <row r="270" spans="1:8" s="346" customFormat="1" ht="30">
      <c r="A270" s="351">
        <f t="shared" ca="1" si="14"/>
        <v>10</v>
      </c>
      <c r="B270" s="351">
        <f t="shared" ca="1" si="14"/>
        <v>4</v>
      </c>
      <c r="C270" s="351">
        <f t="shared" ca="1" si="14"/>
        <v>23</v>
      </c>
      <c r="D270" s="352">
        <f t="shared" ca="1" si="6"/>
        <v>3</v>
      </c>
      <c r="E270" s="445" t="s">
        <v>1301</v>
      </c>
      <c r="F270" s="156"/>
      <c r="G270" s="333"/>
      <c r="H270" s="370"/>
    </row>
    <row r="271" spans="1:8" s="346" customFormat="1" ht="30">
      <c r="A271" s="351">
        <f t="shared" ca="1" si="14"/>
        <v>10</v>
      </c>
      <c r="B271" s="351">
        <f t="shared" ca="1" si="14"/>
        <v>4</v>
      </c>
      <c r="C271" s="351">
        <f t="shared" ca="1" si="14"/>
        <v>23</v>
      </c>
      <c r="D271" s="352">
        <f t="shared" ca="1" si="6"/>
        <v>4</v>
      </c>
      <c r="E271" s="445" t="s">
        <v>1302</v>
      </c>
      <c r="F271" s="156"/>
      <c r="G271" s="333"/>
      <c r="H271" s="370"/>
    </row>
    <row r="272" spans="1:8" ht="30">
      <c r="A272" s="351">
        <f t="shared" ca="1" si="14"/>
        <v>10</v>
      </c>
      <c r="B272" s="351">
        <f t="shared" ca="1" si="14"/>
        <v>4</v>
      </c>
      <c r="C272" s="351">
        <f t="shared" ca="1" si="14"/>
        <v>23</v>
      </c>
      <c r="D272" s="352">
        <f t="shared" ca="1" si="6"/>
        <v>5</v>
      </c>
      <c r="E272" s="445" t="s">
        <v>1303</v>
      </c>
      <c r="F272" s="156"/>
      <c r="G272" s="333"/>
      <c r="H272" s="370"/>
    </row>
    <row r="273" spans="1:8" s="346" customFormat="1" ht="30">
      <c r="A273" s="351">
        <f t="shared" ca="1" si="14"/>
        <v>10</v>
      </c>
      <c r="B273" s="351">
        <f t="shared" ca="1" si="14"/>
        <v>4</v>
      </c>
      <c r="C273" s="351">
        <f t="shared" ca="1" si="14"/>
        <v>23</v>
      </c>
      <c r="D273" s="352">
        <f t="shared" ca="1" si="6"/>
        <v>6</v>
      </c>
      <c r="E273" s="445" t="s">
        <v>1304</v>
      </c>
      <c r="F273" s="156"/>
      <c r="G273" s="333"/>
      <c r="H273" s="370"/>
    </row>
    <row r="274" spans="1:8" s="346" customFormat="1" ht="30">
      <c r="A274" s="351">
        <f t="shared" ca="1" si="14"/>
        <v>10</v>
      </c>
      <c r="B274" s="351">
        <f t="shared" ca="1" si="14"/>
        <v>4</v>
      </c>
      <c r="C274" s="351">
        <f t="shared" ca="1" si="14"/>
        <v>23</v>
      </c>
      <c r="D274" s="352">
        <f t="shared" ca="1" si="6"/>
        <v>7</v>
      </c>
      <c r="E274" s="445" t="s">
        <v>1305</v>
      </c>
      <c r="F274" s="156"/>
      <c r="G274" s="333"/>
      <c r="H274" s="370"/>
    </row>
    <row r="275" spans="1:8" s="346" customFormat="1" ht="45">
      <c r="A275" s="351">
        <f t="shared" ca="1" si="14"/>
        <v>10</v>
      </c>
      <c r="B275" s="351">
        <f t="shared" ca="1" si="14"/>
        <v>4</v>
      </c>
      <c r="C275" s="351">
        <f t="shared" ca="1" si="14"/>
        <v>23</v>
      </c>
      <c r="D275" s="352">
        <f t="shared" ca="1" si="6"/>
        <v>8</v>
      </c>
      <c r="E275" s="445" t="s">
        <v>1306</v>
      </c>
      <c r="F275" s="156"/>
      <c r="G275" s="333"/>
      <c r="H275" s="370"/>
    </row>
    <row r="276" spans="1:8" ht="45">
      <c r="A276" s="351">
        <f t="shared" ca="1" si="14"/>
        <v>10</v>
      </c>
      <c r="B276" s="351">
        <f t="shared" ca="1" si="14"/>
        <v>4</v>
      </c>
      <c r="C276" s="351">
        <f t="shared" ca="1" si="14"/>
        <v>23</v>
      </c>
      <c r="D276" s="352">
        <f t="shared" ca="1" si="6"/>
        <v>9</v>
      </c>
      <c r="E276" s="445" t="s">
        <v>1307</v>
      </c>
      <c r="F276" s="156"/>
      <c r="G276" s="333"/>
      <c r="H276" s="370"/>
    </row>
    <row r="277" spans="1:8" hidden="1">
      <c r="A277" s="351">
        <f t="shared" ref="A277:C309" ca="1" si="15">INDIRECT("Z(-1)",FALSE)</f>
        <v>10</v>
      </c>
      <c r="B277" s="351">
        <f t="shared" ca="1" si="15"/>
        <v>4</v>
      </c>
      <c r="C277" s="351">
        <f t="shared" ca="1" si="15"/>
        <v>23</v>
      </c>
      <c r="D277" s="352">
        <f t="shared" ca="1" si="6"/>
        <v>10</v>
      </c>
      <c r="E277" s="445"/>
      <c r="F277" s="156"/>
      <c r="G277" s="333"/>
      <c r="H277" s="370"/>
    </row>
    <row r="278" spans="1:8" hidden="1">
      <c r="A278" s="351">
        <f t="shared" ca="1" si="15"/>
        <v>10</v>
      </c>
      <c r="B278" s="351">
        <f t="shared" ca="1" si="15"/>
        <v>4</v>
      </c>
      <c r="C278" s="351">
        <f t="shared" ca="1" si="15"/>
        <v>23</v>
      </c>
      <c r="D278" s="352">
        <f t="shared" ca="1" si="6"/>
        <v>11</v>
      </c>
      <c r="E278" s="445"/>
      <c r="F278" s="156"/>
      <c r="G278" s="333"/>
      <c r="H278" s="370"/>
    </row>
    <row r="279" spans="1:8" hidden="1">
      <c r="A279" s="351">
        <f t="shared" ca="1" si="15"/>
        <v>10</v>
      </c>
      <c r="B279" s="351">
        <f t="shared" ca="1" si="15"/>
        <v>4</v>
      </c>
      <c r="C279" s="351">
        <f t="shared" ca="1" si="15"/>
        <v>23</v>
      </c>
      <c r="D279" s="352">
        <f t="shared" ca="1" si="6"/>
        <v>12</v>
      </c>
      <c r="E279" s="445"/>
      <c r="F279" s="156"/>
      <c r="G279" s="333"/>
      <c r="H279" s="370"/>
    </row>
    <row r="280" spans="1:8" hidden="1">
      <c r="A280" s="351">
        <f t="shared" ca="1" si="15"/>
        <v>10</v>
      </c>
      <c r="B280" s="351">
        <f t="shared" ca="1" si="15"/>
        <v>4</v>
      </c>
      <c r="C280" s="351">
        <f t="shared" ca="1" si="15"/>
        <v>23</v>
      </c>
      <c r="D280" s="352">
        <f t="shared" ca="1" si="6"/>
        <v>13</v>
      </c>
      <c r="E280" s="445"/>
      <c r="F280" s="156"/>
      <c r="G280" s="333"/>
      <c r="H280" s="370"/>
    </row>
    <row r="281" spans="1:8" hidden="1">
      <c r="A281" s="351">
        <f t="shared" ca="1" si="15"/>
        <v>10</v>
      </c>
      <c r="B281" s="351">
        <f t="shared" ca="1" si="15"/>
        <v>4</v>
      </c>
      <c r="C281" s="351">
        <f t="shared" ca="1" si="15"/>
        <v>23</v>
      </c>
      <c r="D281" s="352">
        <f t="shared" ca="1" si="6"/>
        <v>14</v>
      </c>
      <c r="E281" s="445"/>
      <c r="F281" s="156"/>
      <c r="G281" s="333"/>
      <c r="H281" s="370"/>
    </row>
    <row r="282" spans="1:8" hidden="1">
      <c r="A282" s="351">
        <f t="shared" ca="1" si="15"/>
        <v>10</v>
      </c>
      <c r="B282" s="351">
        <f t="shared" ca="1" si="15"/>
        <v>4</v>
      </c>
      <c r="C282" s="351">
        <f t="shared" ca="1" si="15"/>
        <v>23</v>
      </c>
      <c r="D282" s="352">
        <f t="shared" ca="1" si="6"/>
        <v>15</v>
      </c>
      <c r="E282" s="445"/>
      <c r="F282" s="156"/>
      <c r="G282" s="333"/>
      <c r="H282" s="370"/>
    </row>
    <row r="283" spans="1:8" hidden="1">
      <c r="A283" s="351">
        <f t="shared" ca="1" si="15"/>
        <v>10</v>
      </c>
      <c r="B283" s="351">
        <f t="shared" ca="1" si="15"/>
        <v>4</v>
      </c>
      <c r="C283" s="351">
        <f t="shared" ca="1" si="15"/>
        <v>23</v>
      </c>
      <c r="D283" s="352">
        <f t="shared" ca="1" si="6"/>
        <v>16</v>
      </c>
      <c r="E283" s="445"/>
      <c r="F283" s="156"/>
      <c r="G283" s="333"/>
      <c r="H283" s="370"/>
    </row>
    <row r="284" spans="1:8" hidden="1">
      <c r="A284" s="351">
        <f t="shared" ca="1" si="15"/>
        <v>10</v>
      </c>
      <c r="B284" s="351">
        <f t="shared" ca="1" si="15"/>
        <v>4</v>
      </c>
      <c r="C284" s="351">
        <f t="shared" ca="1" si="15"/>
        <v>23</v>
      </c>
      <c r="D284" s="352">
        <f t="shared" ca="1" si="6"/>
        <v>17</v>
      </c>
      <c r="E284" s="445"/>
      <c r="F284" s="156"/>
      <c r="G284" s="333"/>
      <c r="H284" s="370"/>
    </row>
    <row r="285" spans="1:8" hidden="1">
      <c r="A285" s="351">
        <f t="shared" ca="1" si="15"/>
        <v>10</v>
      </c>
      <c r="B285" s="351">
        <f t="shared" ca="1" si="15"/>
        <v>4</v>
      </c>
      <c r="C285" s="351">
        <f t="shared" ca="1" si="15"/>
        <v>23</v>
      </c>
      <c r="D285" s="352">
        <f t="shared" ca="1" si="6"/>
        <v>18</v>
      </c>
      <c r="E285" s="445"/>
      <c r="F285" s="156"/>
      <c r="G285" s="333"/>
      <c r="H285" s="370"/>
    </row>
    <row r="286" spans="1:8" hidden="1">
      <c r="A286" s="351">
        <f t="shared" ca="1" si="15"/>
        <v>10</v>
      </c>
      <c r="B286" s="351">
        <f t="shared" ca="1" si="15"/>
        <v>4</v>
      </c>
      <c r="C286" s="351">
        <f t="shared" ca="1" si="15"/>
        <v>23</v>
      </c>
      <c r="D286" s="352">
        <f t="shared" ca="1" si="6"/>
        <v>19</v>
      </c>
      <c r="E286" s="445"/>
      <c r="F286" s="156"/>
      <c r="G286" s="333"/>
      <c r="H286" s="370"/>
    </row>
    <row r="287" spans="1:8" hidden="1">
      <c r="A287" s="351">
        <f t="shared" ca="1" si="15"/>
        <v>10</v>
      </c>
      <c r="B287" s="351">
        <f t="shared" ca="1" si="15"/>
        <v>4</v>
      </c>
      <c r="C287" s="351">
        <f t="shared" ca="1" si="15"/>
        <v>23</v>
      </c>
      <c r="D287" s="352">
        <f t="shared" ca="1" si="6"/>
        <v>20</v>
      </c>
      <c r="E287" s="445"/>
      <c r="F287" s="156"/>
      <c r="G287" s="333"/>
      <c r="H287" s="370"/>
    </row>
    <row r="288" spans="1:8" s="346" customFormat="1" hidden="1">
      <c r="A288" s="351">
        <f t="shared" ca="1" si="15"/>
        <v>10</v>
      </c>
      <c r="B288" s="351">
        <f t="shared" ca="1" si="15"/>
        <v>4</v>
      </c>
      <c r="C288" s="351">
        <f t="shared" ca="1" si="15"/>
        <v>23</v>
      </c>
      <c r="D288" s="352">
        <f t="shared" ca="1" si="6"/>
        <v>21</v>
      </c>
      <c r="E288" s="445"/>
      <c r="F288" s="156"/>
      <c r="G288" s="333"/>
      <c r="H288" s="370"/>
    </row>
    <row r="289" spans="1:8" s="346" customFormat="1" hidden="1">
      <c r="A289" s="351">
        <f t="shared" ca="1" si="15"/>
        <v>10</v>
      </c>
      <c r="B289" s="351">
        <f t="shared" ca="1" si="15"/>
        <v>4</v>
      </c>
      <c r="C289" s="351">
        <f t="shared" ca="1" si="15"/>
        <v>23</v>
      </c>
      <c r="D289" s="352">
        <f t="shared" ca="1" si="6"/>
        <v>22</v>
      </c>
      <c r="E289" s="445"/>
      <c r="F289" s="156"/>
      <c r="G289" s="333"/>
      <c r="H289" s="370"/>
    </row>
    <row r="290" spans="1:8" s="346" customFormat="1" hidden="1">
      <c r="A290" s="351">
        <f t="shared" ca="1" si="15"/>
        <v>10</v>
      </c>
      <c r="B290" s="351">
        <f t="shared" ca="1" si="15"/>
        <v>4</v>
      </c>
      <c r="C290" s="351">
        <f t="shared" ca="1" si="15"/>
        <v>23</v>
      </c>
      <c r="D290" s="352">
        <f t="shared" ca="1" si="6"/>
        <v>23</v>
      </c>
      <c r="E290" s="445"/>
      <c r="F290" s="156"/>
      <c r="G290" s="333"/>
      <c r="H290" s="370"/>
    </row>
    <row r="291" spans="1:8" hidden="1">
      <c r="A291" s="351">
        <f t="shared" ca="1" si="15"/>
        <v>10</v>
      </c>
      <c r="B291" s="351">
        <f t="shared" ca="1" si="15"/>
        <v>4</v>
      </c>
      <c r="C291" s="351">
        <f t="shared" ca="1" si="15"/>
        <v>23</v>
      </c>
      <c r="D291" s="352">
        <f t="shared" ca="1" si="6"/>
        <v>24</v>
      </c>
      <c r="E291" s="445"/>
      <c r="F291" s="156"/>
      <c r="G291" s="333"/>
      <c r="H291" s="370"/>
    </row>
    <row r="292" spans="1:8" hidden="1">
      <c r="A292" s="351">
        <f t="shared" ca="1" si="15"/>
        <v>10</v>
      </c>
      <c r="B292" s="351">
        <f t="shared" ca="1" si="15"/>
        <v>4</v>
      </c>
      <c r="C292" s="351">
        <f t="shared" ca="1" si="15"/>
        <v>23</v>
      </c>
      <c r="D292" s="352">
        <f t="shared" ca="1" si="6"/>
        <v>25</v>
      </c>
      <c r="E292" s="445"/>
      <c r="F292" s="156"/>
      <c r="G292" s="333"/>
      <c r="H292" s="370"/>
    </row>
    <row r="293" spans="1:8" hidden="1">
      <c r="A293" s="351">
        <f t="shared" ca="1" si="15"/>
        <v>10</v>
      </c>
      <c r="B293" s="351">
        <f t="shared" ca="1" si="15"/>
        <v>4</v>
      </c>
      <c r="C293" s="351">
        <f t="shared" ca="1" si="15"/>
        <v>23</v>
      </c>
      <c r="D293" s="352">
        <f t="shared" ca="1" si="6"/>
        <v>26</v>
      </c>
      <c r="E293" s="445"/>
      <c r="F293" s="156"/>
      <c r="G293" s="333"/>
      <c r="H293" s="370"/>
    </row>
    <row r="294" spans="1:8" hidden="1">
      <c r="A294" s="351">
        <f t="shared" ca="1" si="15"/>
        <v>10</v>
      </c>
      <c r="B294" s="351">
        <f t="shared" ca="1" si="15"/>
        <v>4</v>
      </c>
      <c r="C294" s="351">
        <f t="shared" ca="1" si="15"/>
        <v>23</v>
      </c>
      <c r="D294" s="352">
        <f t="shared" ca="1" si="6"/>
        <v>27</v>
      </c>
      <c r="E294" s="445"/>
      <c r="F294" s="156"/>
      <c r="G294" s="333"/>
      <c r="H294" s="370"/>
    </row>
    <row r="295" spans="1:8" hidden="1">
      <c r="A295" s="351">
        <f t="shared" ca="1" si="15"/>
        <v>10</v>
      </c>
      <c r="B295" s="351">
        <f t="shared" ca="1" si="15"/>
        <v>4</v>
      </c>
      <c r="C295" s="351">
        <f t="shared" ca="1" si="15"/>
        <v>23</v>
      </c>
      <c r="D295" s="352">
        <f t="shared" ca="1" si="6"/>
        <v>28</v>
      </c>
      <c r="E295" s="445"/>
      <c r="F295" s="156"/>
      <c r="G295" s="333"/>
      <c r="H295" s="370"/>
    </row>
    <row r="296" spans="1:8" hidden="1">
      <c r="A296" s="351">
        <f t="shared" ca="1" si="15"/>
        <v>10</v>
      </c>
      <c r="B296" s="351">
        <f t="shared" ca="1" si="15"/>
        <v>4</v>
      </c>
      <c r="C296" s="351">
        <f t="shared" ca="1" si="15"/>
        <v>23</v>
      </c>
      <c r="D296" s="352">
        <f t="shared" ca="1" si="6"/>
        <v>29</v>
      </c>
      <c r="E296" s="445"/>
      <c r="F296" s="156"/>
      <c r="G296" s="333"/>
      <c r="H296" s="370"/>
    </row>
    <row r="297" spans="1:8" hidden="1">
      <c r="A297" s="351">
        <f t="shared" ca="1" si="15"/>
        <v>10</v>
      </c>
      <c r="B297" s="351">
        <f t="shared" ca="1" si="15"/>
        <v>4</v>
      </c>
      <c r="C297" s="351">
        <f t="shared" ca="1" si="15"/>
        <v>23</v>
      </c>
      <c r="D297" s="352">
        <f t="shared" ca="1" si="6"/>
        <v>30</v>
      </c>
      <c r="E297" s="445"/>
      <c r="F297" s="156"/>
      <c r="G297" s="333"/>
      <c r="H297" s="370"/>
    </row>
    <row r="298" spans="1:8" s="346" customFormat="1" hidden="1">
      <c r="A298" s="351">
        <f t="shared" ca="1" si="15"/>
        <v>10</v>
      </c>
      <c r="B298" s="351">
        <f t="shared" ca="1" si="15"/>
        <v>4</v>
      </c>
      <c r="C298" s="351">
        <f t="shared" ca="1" si="15"/>
        <v>23</v>
      </c>
      <c r="D298" s="352">
        <f t="shared" ca="1" si="6"/>
        <v>31</v>
      </c>
      <c r="E298" s="445"/>
      <c r="F298" s="156"/>
      <c r="G298" s="333"/>
      <c r="H298" s="370"/>
    </row>
    <row r="299" spans="1:8" s="346" customFormat="1" hidden="1">
      <c r="A299" s="351">
        <f t="shared" ca="1" si="15"/>
        <v>10</v>
      </c>
      <c r="B299" s="351">
        <f t="shared" ca="1" si="15"/>
        <v>4</v>
      </c>
      <c r="C299" s="351">
        <f t="shared" ca="1" si="15"/>
        <v>23</v>
      </c>
      <c r="D299" s="352">
        <f t="shared" ca="1" si="6"/>
        <v>32</v>
      </c>
      <c r="E299" s="445"/>
      <c r="F299" s="156"/>
      <c r="G299" s="333"/>
      <c r="H299" s="370"/>
    </row>
    <row r="300" spans="1:8" s="346" customFormat="1" hidden="1">
      <c r="A300" s="351">
        <f t="shared" ca="1" si="15"/>
        <v>10</v>
      </c>
      <c r="B300" s="351">
        <f t="shared" ca="1" si="15"/>
        <v>4</v>
      </c>
      <c r="C300" s="351">
        <f t="shared" ca="1" si="15"/>
        <v>23</v>
      </c>
      <c r="D300" s="352">
        <f t="shared" ca="1" si="6"/>
        <v>33</v>
      </c>
      <c r="E300" s="445"/>
      <c r="F300" s="156"/>
      <c r="G300" s="333"/>
      <c r="H300" s="370"/>
    </row>
    <row r="301" spans="1:8" hidden="1">
      <c r="A301" s="353">
        <f t="shared" ca="1" si="15"/>
        <v>10</v>
      </c>
      <c r="B301" s="353">
        <f t="shared" ca="1" si="15"/>
        <v>4</v>
      </c>
      <c r="C301" s="351">
        <f t="shared" ca="1" si="15"/>
        <v>23</v>
      </c>
      <c r="D301" s="354">
        <f t="shared" ca="1" si="6"/>
        <v>34</v>
      </c>
      <c r="E301" s="445"/>
      <c r="F301" s="347"/>
      <c r="G301" s="348"/>
      <c r="H301" s="371"/>
    </row>
    <row r="302" spans="1:8" hidden="1">
      <c r="A302" s="353">
        <f t="shared" ca="1" si="15"/>
        <v>10</v>
      </c>
      <c r="B302" s="353">
        <f t="shared" ca="1" si="15"/>
        <v>4</v>
      </c>
      <c r="C302" s="351">
        <f t="shared" ca="1" si="15"/>
        <v>23</v>
      </c>
      <c r="D302" s="354">
        <f t="shared" ca="1" si="6"/>
        <v>35</v>
      </c>
      <c r="E302" s="445"/>
      <c r="F302" s="347"/>
      <c r="G302" s="348"/>
      <c r="H302" s="371"/>
    </row>
    <row r="303" spans="1:8" hidden="1">
      <c r="A303" s="353">
        <f t="shared" ca="1" si="15"/>
        <v>10</v>
      </c>
      <c r="B303" s="353">
        <f t="shared" ca="1" si="15"/>
        <v>4</v>
      </c>
      <c r="C303" s="351">
        <f t="shared" ca="1" si="15"/>
        <v>23</v>
      </c>
      <c r="D303" s="354">
        <f t="shared" ca="1" si="6"/>
        <v>36</v>
      </c>
      <c r="E303" s="445"/>
      <c r="F303" s="347"/>
      <c r="G303" s="348"/>
      <c r="H303" s="371"/>
    </row>
    <row r="304" spans="1:8" hidden="1">
      <c r="A304" s="353">
        <f t="shared" ca="1" si="15"/>
        <v>10</v>
      </c>
      <c r="B304" s="353">
        <f t="shared" ca="1" si="15"/>
        <v>4</v>
      </c>
      <c r="C304" s="351">
        <f t="shared" ca="1" si="15"/>
        <v>23</v>
      </c>
      <c r="D304" s="354">
        <f t="shared" ca="1" si="6"/>
        <v>37</v>
      </c>
      <c r="E304" s="445"/>
      <c r="F304" s="347"/>
      <c r="G304" s="348"/>
      <c r="H304" s="371"/>
    </row>
    <row r="305" spans="1:8" hidden="1">
      <c r="A305" s="353">
        <f t="shared" ca="1" si="15"/>
        <v>10</v>
      </c>
      <c r="B305" s="353">
        <f t="shared" ca="1" si="15"/>
        <v>4</v>
      </c>
      <c r="C305" s="351">
        <f t="shared" ca="1" si="15"/>
        <v>23</v>
      </c>
      <c r="D305" s="354">
        <f t="shared" ca="1" si="6"/>
        <v>38</v>
      </c>
      <c r="E305" s="445"/>
      <c r="F305" s="347"/>
      <c r="G305" s="348"/>
      <c r="H305" s="371"/>
    </row>
    <row r="306" spans="1:8" hidden="1">
      <c r="A306" s="353">
        <f t="shared" ca="1" si="15"/>
        <v>10</v>
      </c>
      <c r="B306" s="353">
        <f t="shared" ca="1" si="15"/>
        <v>4</v>
      </c>
      <c r="C306" s="351">
        <f t="shared" ca="1" si="15"/>
        <v>23</v>
      </c>
      <c r="D306" s="354">
        <f t="shared" ca="1" si="6"/>
        <v>39</v>
      </c>
      <c r="E306" s="445"/>
      <c r="F306" s="347"/>
      <c r="G306" s="348"/>
      <c r="H306" s="371"/>
    </row>
    <row r="307" spans="1:8" hidden="1">
      <c r="A307" s="353">
        <f t="shared" ca="1" si="15"/>
        <v>10</v>
      </c>
      <c r="B307" s="353">
        <f t="shared" ca="1" si="15"/>
        <v>4</v>
      </c>
      <c r="C307" s="351">
        <f t="shared" ca="1" si="15"/>
        <v>23</v>
      </c>
      <c r="D307" s="354">
        <f t="shared" ca="1" si="6"/>
        <v>40</v>
      </c>
      <c r="E307" s="445"/>
      <c r="F307" s="347"/>
      <c r="G307" s="348"/>
      <c r="H307" s="371"/>
    </row>
    <row r="308" spans="1:8" s="346" customFormat="1" hidden="1">
      <c r="A308" s="353">
        <f t="shared" ca="1" si="15"/>
        <v>10</v>
      </c>
      <c r="B308" s="353">
        <f t="shared" ca="1" si="15"/>
        <v>4</v>
      </c>
      <c r="C308" s="351">
        <f t="shared" ca="1" si="15"/>
        <v>23</v>
      </c>
      <c r="D308" s="354">
        <f t="shared" ca="1" si="6"/>
        <v>41</v>
      </c>
      <c r="E308" s="446"/>
      <c r="F308" s="347"/>
      <c r="G308" s="348"/>
      <c r="H308" s="371"/>
    </row>
    <row r="309" spans="1:8" s="346" customFormat="1" hidden="1">
      <c r="A309" s="353">
        <f t="shared" ca="1" si="15"/>
        <v>10</v>
      </c>
      <c r="B309" s="353">
        <f t="shared" ca="1" si="15"/>
        <v>4</v>
      </c>
      <c r="C309" s="351">
        <f t="shared" ca="1" si="15"/>
        <v>23</v>
      </c>
      <c r="D309" s="354">
        <f t="shared" ca="1" si="6"/>
        <v>42</v>
      </c>
      <c r="E309" s="446"/>
      <c r="F309" s="347"/>
      <c r="G309" s="348"/>
      <c r="H309" s="371"/>
    </row>
    <row r="310" spans="1:8" s="346" customFormat="1" hidden="1">
      <c r="A310" s="353">
        <f t="shared" ref="A310:C325" ca="1" si="16">INDIRECT("Z(-1)",FALSE)</f>
        <v>10</v>
      </c>
      <c r="B310" s="353">
        <f t="shared" ca="1" si="16"/>
        <v>4</v>
      </c>
      <c r="C310" s="351">
        <f t="shared" ca="1" si="16"/>
        <v>23</v>
      </c>
      <c r="D310" s="354">
        <f t="shared" ca="1" si="6"/>
        <v>43</v>
      </c>
      <c r="E310" s="446"/>
      <c r="F310" s="347"/>
      <c r="G310" s="348"/>
      <c r="H310" s="371"/>
    </row>
    <row r="311" spans="1:8" hidden="1">
      <c r="A311" s="353">
        <f t="shared" ca="1" si="16"/>
        <v>10</v>
      </c>
      <c r="B311" s="353">
        <f t="shared" ca="1" si="16"/>
        <v>4</v>
      </c>
      <c r="C311" s="351">
        <f t="shared" ca="1" si="16"/>
        <v>23</v>
      </c>
      <c r="D311" s="354">
        <f t="shared" ca="1" si="6"/>
        <v>44</v>
      </c>
      <c r="E311" s="445"/>
      <c r="F311" s="347"/>
      <c r="G311" s="348"/>
      <c r="H311" s="371"/>
    </row>
    <row r="312" spans="1:8" hidden="1">
      <c r="A312" s="353">
        <f t="shared" ca="1" si="16"/>
        <v>10</v>
      </c>
      <c r="B312" s="353">
        <f t="shared" ca="1" si="16"/>
        <v>4</v>
      </c>
      <c r="C312" s="351">
        <f t="shared" ca="1" si="16"/>
        <v>23</v>
      </c>
      <c r="D312" s="354">
        <f t="shared" ca="1" si="6"/>
        <v>45</v>
      </c>
      <c r="E312" s="445"/>
      <c r="F312" s="347"/>
      <c r="G312" s="348"/>
      <c r="H312" s="371"/>
    </row>
    <row r="313" spans="1:8" hidden="1">
      <c r="A313" s="353">
        <f t="shared" ca="1" si="16"/>
        <v>10</v>
      </c>
      <c r="B313" s="353">
        <f t="shared" ca="1" si="16"/>
        <v>4</v>
      </c>
      <c r="C313" s="351">
        <f t="shared" ca="1" si="16"/>
        <v>23</v>
      </c>
      <c r="D313" s="354">
        <f t="shared" ca="1" si="6"/>
        <v>46</v>
      </c>
      <c r="E313" s="445"/>
      <c r="F313" s="347"/>
      <c r="G313" s="348"/>
      <c r="H313" s="371"/>
    </row>
    <row r="314" spans="1:8" hidden="1">
      <c r="A314" s="353">
        <f t="shared" ca="1" si="16"/>
        <v>10</v>
      </c>
      <c r="B314" s="353">
        <f t="shared" ca="1" si="16"/>
        <v>4</v>
      </c>
      <c r="C314" s="351">
        <f t="shared" ca="1" si="16"/>
        <v>23</v>
      </c>
      <c r="D314" s="354">
        <f t="shared" ca="1" si="6"/>
        <v>47</v>
      </c>
      <c r="E314" s="445"/>
      <c r="F314" s="347"/>
      <c r="G314" s="348"/>
      <c r="H314" s="371"/>
    </row>
    <row r="315" spans="1:8" hidden="1">
      <c r="A315" s="353">
        <f t="shared" ca="1" si="16"/>
        <v>10</v>
      </c>
      <c r="B315" s="353">
        <f t="shared" ca="1" si="16"/>
        <v>4</v>
      </c>
      <c r="C315" s="351">
        <f t="shared" ca="1" si="16"/>
        <v>23</v>
      </c>
      <c r="D315" s="354">
        <f t="shared" ca="1" si="6"/>
        <v>48</v>
      </c>
      <c r="E315" s="445"/>
      <c r="F315" s="347"/>
      <c r="G315" s="348"/>
      <c r="H315" s="371"/>
    </row>
    <row r="316" spans="1:8" hidden="1">
      <c r="A316" s="353">
        <f t="shared" ca="1" si="16"/>
        <v>10</v>
      </c>
      <c r="B316" s="353">
        <f t="shared" ca="1" si="16"/>
        <v>4</v>
      </c>
      <c r="C316" s="351">
        <f t="shared" ca="1" si="16"/>
        <v>23</v>
      </c>
      <c r="D316" s="354">
        <f t="shared" ca="1" si="6"/>
        <v>49</v>
      </c>
      <c r="E316" s="445"/>
      <c r="F316" s="347"/>
      <c r="G316" s="348"/>
      <c r="H316" s="371"/>
    </row>
    <row r="317" spans="1:8" hidden="1">
      <c r="A317" s="353">
        <f t="shared" ca="1" si="16"/>
        <v>10</v>
      </c>
      <c r="B317" s="353">
        <f t="shared" ca="1" si="16"/>
        <v>4</v>
      </c>
      <c r="C317" s="351">
        <f t="shared" ca="1" si="16"/>
        <v>23</v>
      </c>
      <c r="D317" s="354">
        <f t="shared" ca="1" si="6"/>
        <v>50</v>
      </c>
      <c r="E317" s="445"/>
      <c r="F317" s="347"/>
      <c r="G317" s="348"/>
      <c r="H317" s="371"/>
    </row>
    <row r="318" spans="1:8" s="346" customFormat="1" hidden="1">
      <c r="A318" s="353">
        <f t="shared" ca="1" si="16"/>
        <v>10</v>
      </c>
      <c r="B318" s="353">
        <f t="shared" ca="1" si="16"/>
        <v>4</v>
      </c>
      <c r="C318" s="351">
        <f t="shared" ca="1" si="16"/>
        <v>23</v>
      </c>
      <c r="D318" s="354">
        <f t="shared" ca="1" si="6"/>
        <v>51</v>
      </c>
      <c r="E318" s="446"/>
      <c r="F318" s="347"/>
      <c r="G318" s="348"/>
      <c r="H318" s="371"/>
    </row>
    <row r="319" spans="1:8" s="346" customFormat="1" hidden="1">
      <c r="A319" s="353">
        <f t="shared" ca="1" si="16"/>
        <v>10</v>
      </c>
      <c r="B319" s="353">
        <f t="shared" ca="1" si="16"/>
        <v>4</v>
      </c>
      <c r="C319" s="351">
        <f t="shared" ca="1" si="16"/>
        <v>23</v>
      </c>
      <c r="D319" s="354">
        <f t="shared" ca="1" si="6"/>
        <v>52</v>
      </c>
      <c r="E319" s="446"/>
      <c r="F319" s="347"/>
      <c r="G319" s="348"/>
      <c r="H319" s="371"/>
    </row>
    <row r="320" spans="1:8" s="346" customFormat="1" hidden="1">
      <c r="A320" s="353">
        <f t="shared" ca="1" si="16"/>
        <v>10</v>
      </c>
      <c r="B320" s="353">
        <f t="shared" ca="1" si="16"/>
        <v>4</v>
      </c>
      <c r="C320" s="351">
        <f t="shared" ca="1" si="16"/>
        <v>23</v>
      </c>
      <c r="D320" s="354">
        <f t="shared" ca="1" si="6"/>
        <v>53</v>
      </c>
      <c r="E320" s="446"/>
      <c r="F320" s="347"/>
      <c r="G320" s="348"/>
      <c r="H320" s="371"/>
    </row>
    <row r="321" spans="1:8" hidden="1">
      <c r="A321" s="353">
        <f t="shared" ca="1" si="16"/>
        <v>10</v>
      </c>
      <c r="B321" s="353">
        <f t="shared" ca="1" si="16"/>
        <v>4</v>
      </c>
      <c r="C321" s="351">
        <f t="shared" ca="1" si="16"/>
        <v>23</v>
      </c>
      <c r="D321" s="354">
        <f t="shared" ca="1" si="6"/>
        <v>54</v>
      </c>
      <c r="E321" s="445"/>
      <c r="F321" s="347"/>
      <c r="G321" s="348"/>
      <c r="H321" s="371"/>
    </row>
    <row r="322" spans="1:8" s="346" customFormat="1" hidden="1">
      <c r="A322" s="353">
        <f t="shared" ca="1" si="16"/>
        <v>10</v>
      </c>
      <c r="B322" s="353">
        <f t="shared" ca="1" si="16"/>
        <v>4</v>
      </c>
      <c r="C322" s="351">
        <f t="shared" ca="1" si="16"/>
        <v>23</v>
      </c>
      <c r="D322" s="354">
        <f t="shared" ca="1" si="6"/>
        <v>55</v>
      </c>
      <c r="E322" s="446"/>
      <c r="F322" s="347"/>
      <c r="G322" s="348"/>
      <c r="H322" s="371"/>
    </row>
    <row r="323" spans="1:8" s="346" customFormat="1" hidden="1">
      <c r="A323" s="353">
        <f t="shared" ca="1" si="16"/>
        <v>10</v>
      </c>
      <c r="B323" s="353">
        <f t="shared" ca="1" si="16"/>
        <v>4</v>
      </c>
      <c r="C323" s="351">
        <f t="shared" ca="1" si="16"/>
        <v>23</v>
      </c>
      <c r="D323" s="354">
        <f t="shared" ref="D323:D386" ca="1" si="17">IF(INDIRECT("S(-1)",FALSE)&lt;&gt;INDIRECT("Z(-1)S(-1)",FALSE),0,INDIRECT("Z(-1)",FALSE)+1)</f>
        <v>56</v>
      </c>
      <c r="E323" s="446"/>
      <c r="F323" s="347"/>
      <c r="G323" s="348"/>
      <c r="H323" s="371"/>
    </row>
    <row r="324" spans="1:8" s="346" customFormat="1" hidden="1">
      <c r="A324" s="353">
        <f t="shared" ca="1" si="16"/>
        <v>10</v>
      </c>
      <c r="B324" s="353">
        <f t="shared" ca="1" si="16"/>
        <v>4</v>
      </c>
      <c r="C324" s="351">
        <f t="shared" ca="1" si="16"/>
        <v>23</v>
      </c>
      <c r="D324" s="354">
        <f t="shared" ca="1" si="17"/>
        <v>57</v>
      </c>
      <c r="E324" s="446"/>
      <c r="F324" s="347"/>
      <c r="G324" s="348"/>
      <c r="H324" s="371"/>
    </row>
    <row r="325" spans="1:8" hidden="1">
      <c r="A325" s="353">
        <f t="shared" ca="1" si="16"/>
        <v>10</v>
      </c>
      <c r="B325" s="353">
        <f t="shared" ca="1" si="16"/>
        <v>4</v>
      </c>
      <c r="C325" s="351">
        <f t="shared" ca="1" si="16"/>
        <v>23</v>
      </c>
      <c r="D325" s="354">
        <f t="shared" ca="1" si="17"/>
        <v>58</v>
      </c>
      <c r="E325" s="445"/>
      <c r="F325" s="157"/>
      <c r="G325" s="333"/>
      <c r="H325" s="370"/>
    </row>
    <row r="326" spans="1:8" hidden="1">
      <c r="A326" s="353">
        <f t="shared" ref="A326:C359" ca="1" si="18">INDIRECT("Z(-1)",FALSE)</f>
        <v>10</v>
      </c>
      <c r="B326" s="353">
        <f t="shared" ca="1" si="18"/>
        <v>4</v>
      </c>
      <c r="C326" s="351">
        <f t="shared" ca="1" si="18"/>
        <v>23</v>
      </c>
      <c r="D326" s="354">
        <f t="shared" ca="1" si="17"/>
        <v>59</v>
      </c>
      <c r="E326" s="445"/>
      <c r="F326" s="157"/>
      <c r="G326" s="333"/>
      <c r="H326" s="370"/>
    </row>
    <row r="327" spans="1:8" hidden="1">
      <c r="A327" s="353">
        <f t="shared" ca="1" si="18"/>
        <v>10</v>
      </c>
      <c r="B327" s="353">
        <f t="shared" ca="1" si="18"/>
        <v>4</v>
      </c>
      <c r="C327" s="351">
        <f t="shared" ca="1" si="18"/>
        <v>23</v>
      </c>
      <c r="D327" s="354">
        <f t="shared" ca="1" si="17"/>
        <v>60</v>
      </c>
      <c r="E327" s="445"/>
      <c r="F327" s="157"/>
      <c r="G327" s="333"/>
      <c r="H327" s="370"/>
    </row>
    <row r="328" spans="1:8" hidden="1">
      <c r="A328" s="353">
        <f t="shared" ca="1" si="18"/>
        <v>10</v>
      </c>
      <c r="B328" s="353">
        <f t="shared" ca="1" si="18"/>
        <v>4</v>
      </c>
      <c r="C328" s="351">
        <f t="shared" ca="1" si="18"/>
        <v>23</v>
      </c>
      <c r="D328" s="354">
        <f t="shared" ca="1" si="17"/>
        <v>61</v>
      </c>
      <c r="E328" s="445"/>
      <c r="F328" s="157"/>
      <c r="G328" s="333"/>
      <c r="H328" s="370"/>
    </row>
    <row r="329" spans="1:8" hidden="1">
      <c r="A329" s="353">
        <f t="shared" ca="1" si="18"/>
        <v>10</v>
      </c>
      <c r="B329" s="353">
        <f t="shared" ca="1" si="18"/>
        <v>4</v>
      </c>
      <c r="C329" s="351">
        <f t="shared" ca="1" si="18"/>
        <v>23</v>
      </c>
      <c r="D329" s="354">
        <f t="shared" ca="1" si="17"/>
        <v>62</v>
      </c>
      <c r="E329" s="445"/>
      <c r="F329" s="157"/>
      <c r="G329" s="333"/>
      <c r="H329" s="370"/>
    </row>
    <row r="330" spans="1:8" hidden="1">
      <c r="A330" s="351">
        <f t="shared" ca="1" si="18"/>
        <v>10</v>
      </c>
      <c r="B330" s="351">
        <f t="shared" ca="1" si="18"/>
        <v>4</v>
      </c>
      <c r="C330" s="351">
        <f t="shared" ca="1" si="18"/>
        <v>23</v>
      </c>
      <c r="D330" s="352">
        <f t="shared" ca="1" si="17"/>
        <v>63</v>
      </c>
      <c r="E330" s="445"/>
      <c r="F330" s="157"/>
      <c r="G330" s="333"/>
      <c r="H330" s="370"/>
    </row>
    <row r="331" spans="1:8" hidden="1">
      <c r="A331" s="353">
        <f t="shared" ca="1" si="18"/>
        <v>10</v>
      </c>
      <c r="B331" s="353">
        <f t="shared" ca="1" si="18"/>
        <v>4</v>
      </c>
      <c r="C331" s="351">
        <f t="shared" ca="1" si="18"/>
        <v>23</v>
      </c>
      <c r="D331" s="354">
        <f t="shared" ca="1" si="17"/>
        <v>64</v>
      </c>
      <c r="E331" s="445"/>
      <c r="F331" s="347"/>
      <c r="G331" s="348"/>
      <c r="H331" s="371"/>
    </row>
    <row r="332" spans="1:8" hidden="1">
      <c r="A332" s="353">
        <f t="shared" ca="1" si="18"/>
        <v>10</v>
      </c>
      <c r="B332" s="353">
        <f t="shared" ca="1" si="18"/>
        <v>4</v>
      </c>
      <c r="C332" s="351">
        <f t="shared" ca="1" si="18"/>
        <v>23</v>
      </c>
      <c r="D332" s="354">
        <f t="shared" ca="1" si="17"/>
        <v>65</v>
      </c>
      <c r="E332" s="445"/>
      <c r="F332" s="347"/>
      <c r="G332" s="348"/>
      <c r="H332" s="371"/>
    </row>
    <row r="333" spans="1:8" hidden="1">
      <c r="A333" s="353">
        <f t="shared" ca="1" si="18"/>
        <v>10</v>
      </c>
      <c r="B333" s="353">
        <f t="shared" ca="1" si="18"/>
        <v>4</v>
      </c>
      <c r="C333" s="351">
        <f t="shared" ca="1" si="18"/>
        <v>23</v>
      </c>
      <c r="D333" s="354">
        <f t="shared" ca="1" si="17"/>
        <v>66</v>
      </c>
      <c r="E333" s="445"/>
      <c r="F333" s="347"/>
      <c r="G333" s="348"/>
      <c r="H333" s="371"/>
    </row>
    <row r="334" spans="1:8" hidden="1">
      <c r="A334" s="353">
        <f t="shared" ca="1" si="18"/>
        <v>10</v>
      </c>
      <c r="B334" s="353">
        <f t="shared" ca="1" si="18"/>
        <v>4</v>
      </c>
      <c r="C334" s="351">
        <f t="shared" ca="1" si="18"/>
        <v>23</v>
      </c>
      <c r="D334" s="354">
        <f t="shared" ca="1" si="17"/>
        <v>67</v>
      </c>
      <c r="E334" s="445"/>
      <c r="F334" s="347"/>
      <c r="G334" s="348"/>
      <c r="H334" s="371"/>
    </row>
    <row r="335" spans="1:8" hidden="1">
      <c r="A335" s="353">
        <f t="shared" ca="1" si="18"/>
        <v>10</v>
      </c>
      <c r="B335" s="353">
        <f t="shared" ca="1" si="18"/>
        <v>4</v>
      </c>
      <c r="C335" s="351">
        <f t="shared" ca="1" si="18"/>
        <v>23</v>
      </c>
      <c r="D335" s="354">
        <f t="shared" ca="1" si="17"/>
        <v>68</v>
      </c>
      <c r="E335" s="445"/>
      <c r="F335" s="347"/>
      <c r="G335" s="348"/>
      <c r="H335" s="371"/>
    </row>
    <row r="336" spans="1:8" hidden="1">
      <c r="A336" s="353">
        <f t="shared" ca="1" si="18"/>
        <v>10</v>
      </c>
      <c r="B336" s="353">
        <f t="shared" ca="1" si="18"/>
        <v>4</v>
      </c>
      <c r="C336" s="351">
        <f t="shared" ca="1" si="18"/>
        <v>23</v>
      </c>
      <c r="D336" s="354">
        <f t="shared" ca="1" si="17"/>
        <v>69</v>
      </c>
      <c r="E336" s="445"/>
      <c r="F336" s="347"/>
      <c r="G336" s="348"/>
      <c r="H336" s="371"/>
    </row>
    <row r="337" spans="1:8" hidden="1">
      <c r="A337" s="353">
        <f t="shared" ca="1" si="18"/>
        <v>10</v>
      </c>
      <c r="B337" s="353">
        <f t="shared" ca="1" si="18"/>
        <v>4</v>
      </c>
      <c r="C337" s="351">
        <f t="shared" ca="1" si="18"/>
        <v>23</v>
      </c>
      <c r="D337" s="354">
        <f t="shared" ca="1" si="17"/>
        <v>70</v>
      </c>
      <c r="E337" s="445"/>
      <c r="F337" s="347"/>
      <c r="G337" s="348"/>
      <c r="H337" s="371"/>
    </row>
    <row r="338" spans="1:8" s="346" customFormat="1" hidden="1">
      <c r="A338" s="353">
        <f t="shared" ca="1" si="18"/>
        <v>10</v>
      </c>
      <c r="B338" s="353">
        <f t="shared" ca="1" si="18"/>
        <v>4</v>
      </c>
      <c r="C338" s="351">
        <f t="shared" ca="1" si="18"/>
        <v>23</v>
      </c>
      <c r="D338" s="354">
        <f t="shared" ca="1" si="17"/>
        <v>71</v>
      </c>
      <c r="E338" s="446"/>
      <c r="F338" s="347"/>
      <c r="G338" s="348"/>
      <c r="H338" s="371"/>
    </row>
    <row r="339" spans="1:8" s="346" customFormat="1" hidden="1">
      <c r="A339" s="353">
        <f t="shared" ca="1" si="18"/>
        <v>10</v>
      </c>
      <c r="B339" s="353">
        <f t="shared" ca="1" si="18"/>
        <v>4</v>
      </c>
      <c r="C339" s="351">
        <f t="shared" ca="1" si="18"/>
        <v>23</v>
      </c>
      <c r="D339" s="354">
        <f t="shared" ca="1" si="17"/>
        <v>72</v>
      </c>
      <c r="E339" s="446"/>
      <c r="F339" s="347"/>
      <c r="G339" s="348"/>
      <c r="H339" s="371"/>
    </row>
    <row r="340" spans="1:8" s="346" customFormat="1" hidden="1">
      <c r="A340" s="353">
        <f t="shared" ca="1" si="18"/>
        <v>10</v>
      </c>
      <c r="B340" s="353">
        <f t="shared" ca="1" si="18"/>
        <v>4</v>
      </c>
      <c r="C340" s="351">
        <f t="shared" ca="1" si="18"/>
        <v>23</v>
      </c>
      <c r="D340" s="354">
        <f t="shared" ca="1" si="17"/>
        <v>73</v>
      </c>
      <c r="E340" s="446"/>
      <c r="F340" s="347"/>
      <c r="G340" s="348"/>
      <c r="H340" s="371"/>
    </row>
    <row r="341" spans="1:8" hidden="1">
      <c r="A341" s="353">
        <f t="shared" ca="1" si="18"/>
        <v>10</v>
      </c>
      <c r="B341" s="353">
        <f t="shared" ca="1" si="18"/>
        <v>4</v>
      </c>
      <c r="C341" s="351">
        <f t="shared" ca="1" si="18"/>
        <v>23</v>
      </c>
      <c r="D341" s="354">
        <f t="shared" ca="1" si="17"/>
        <v>74</v>
      </c>
      <c r="E341" s="445"/>
      <c r="F341" s="347"/>
      <c r="G341" s="348"/>
      <c r="H341" s="371"/>
    </row>
    <row r="342" spans="1:8" hidden="1">
      <c r="A342" s="353">
        <f t="shared" ca="1" si="18"/>
        <v>10</v>
      </c>
      <c r="B342" s="353">
        <f t="shared" ca="1" si="18"/>
        <v>4</v>
      </c>
      <c r="C342" s="351">
        <f t="shared" ca="1" si="18"/>
        <v>23</v>
      </c>
      <c r="D342" s="354">
        <f t="shared" ca="1" si="17"/>
        <v>75</v>
      </c>
      <c r="E342" s="445"/>
      <c r="F342" s="347"/>
      <c r="G342" s="348"/>
      <c r="H342" s="371"/>
    </row>
    <row r="343" spans="1:8" hidden="1">
      <c r="A343" s="353">
        <f t="shared" ca="1" si="18"/>
        <v>10</v>
      </c>
      <c r="B343" s="353">
        <f t="shared" ca="1" si="18"/>
        <v>4</v>
      </c>
      <c r="C343" s="351">
        <f t="shared" ca="1" si="18"/>
        <v>23</v>
      </c>
      <c r="D343" s="354">
        <f t="shared" ca="1" si="17"/>
        <v>76</v>
      </c>
      <c r="E343" s="445"/>
      <c r="F343" s="347"/>
      <c r="G343" s="348"/>
      <c r="H343" s="371"/>
    </row>
    <row r="344" spans="1:8" hidden="1">
      <c r="A344" s="353">
        <f t="shared" ca="1" si="18"/>
        <v>10</v>
      </c>
      <c r="B344" s="353">
        <f t="shared" ca="1" si="18"/>
        <v>4</v>
      </c>
      <c r="C344" s="351">
        <f t="shared" ca="1" si="18"/>
        <v>23</v>
      </c>
      <c r="D344" s="354">
        <f t="shared" ca="1" si="17"/>
        <v>77</v>
      </c>
      <c r="E344" s="445"/>
      <c r="F344" s="347"/>
      <c r="G344" s="348"/>
      <c r="H344" s="371"/>
    </row>
    <row r="345" spans="1:8" hidden="1">
      <c r="A345" s="353">
        <f t="shared" ca="1" si="18"/>
        <v>10</v>
      </c>
      <c r="B345" s="353">
        <f t="shared" ca="1" si="18"/>
        <v>4</v>
      </c>
      <c r="C345" s="351">
        <f t="shared" ca="1" si="18"/>
        <v>23</v>
      </c>
      <c r="D345" s="354">
        <f t="shared" ca="1" si="17"/>
        <v>78</v>
      </c>
      <c r="E345" s="445"/>
      <c r="F345" s="347"/>
      <c r="G345" s="348"/>
      <c r="H345" s="371"/>
    </row>
    <row r="346" spans="1:8" hidden="1">
      <c r="A346" s="353">
        <f t="shared" ca="1" si="18"/>
        <v>10</v>
      </c>
      <c r="B346" s="353">
        <f t="shared" ca="1" si="18"/>
        <v>4</v>
      </c>
      <c r="C346" s="351">
        <f t="shared" ca="1" si="18"/>
        <v>23</v>
      </c>
      <c r="D346" s="354">
        <f t="shared" ca="1" si="17"/>
        <v>79</v>
      </c>
      <c r="E346" s="445"/>
      <c r="F346" s="347"/>
      <c r="G346" s="348"/>
      <c r="H346" s="371"/>
    </row>
    <row r="347" spans="1:8" hidden="1">
      <c r="A347" s="353">
        <f t="shared" ca="1" si="18"/>
        <v>10</v>
      </c>
      <c r="B347" s="353">
        <f t="shared" ca="1" si="18"/>
        <v>4</v>
      </c>
      <c r="C347" s="351">
        <f t="shared" ca="1" si="18"/>
        <v>23</v>
      </c>
      <c r="D347" s="354">
        <f t="shared" ca="1" si="17"/>
        <v>80</v>
      </c>
      <c r="E347" s="445"/>
      <c r="F347" s="347"/>
      <c r="G347" s="348"/>
      <c r="H347" s="371"/>
    </row>
    <row r="348" spans="1:8" s="346" customFormat="1" hidden="1">
      <c r="A348" s="353">
        <f t="shared" ca="1" si="18"/>
        <v>10</v>
      </c>
      <c r="B348" s="353">
        <f t="shared" ca="1" si="18"/>
        <v>4</v>
      </c>
      <c r="C348" s="351">
        <f t="shared" ca="1" si="18"/>
        <v>23</v>
      </c>
      <c r="D348" s="354">
        <f t="shared" ca="1" si="17"/>
        <v>81</v>
      </c>
      <c r="E348" s="446"/>
      <c r="F348" s="347"/>
      <c r="G348" s="348"/>
      <c r="H348" s="371"/>
    </row>
    <row r="349" spans="1:8" s="346" customFormat="1" hidden="1">
      <c r="A349" s="353">
        <f t="shared" ca="1" si="18"/>
        <v>10</v>
      </c>
      <c r="B349" s="353">
        <f t="shared" ca="1" si="18"/>
        <v>4</v>
      </c>
      <c r="C349" s="351">
        <f t="shared" ca="1" si="18"/>
        <v>23</v>
      </c>
      <c r="D349" s="354">
        <f t="shared" ca="1" si="17"/>
        <v>82</v>
      </c>
      <c r="E349" s="446"/>
      <c r="F349" s="347"/>
      <c r="G349" s="348"/>
      <c r="H349" s="371"/>
    </row>
    <row r="350" spans="1:8" s="346" customFormat="1" hidden="1">
      <c r="A350" s="353">
        <f t="shared" ca="1" si="18"/>
        <v>10</v>
      </c>
      <c r="B350" s="353">
        <f t="shared" ca="1" si="18"/>
        <v>4</v>
      </c>
      <c r="C350" s="351">
        <f t="shared" ca="1" si="18"/>
        <v>23</v>
      </c>
      <c r="D350" s="354">
        <f t="shared" ca="1" si="17"/>
        <v>83</v>
      </c>
      <c r="E350" s="446"/>
      <c r="F350" s="347"/>
      <c r="G350" s="348"/>
      <c r="H350" s="371"/>
    </row>
    <row r="351" spans="1:8" hidden="1">
      <c r="A351" s="353">
        <f t="shared" ca="1" si="18"/>
        <v>10</v>
      </c>
      <c r="B351" s="353">
        <f t="shared" ca="1" si="18"/>
        <v>4</v>
      </c>
      <c r="C351" s="351">
        <f t="shared" ca="1" si="18"/>
        <v>23</v>
      </c>
      <c r="D351" s="354">
        <f t="shared" ca="1" si="17"/>
        <v>84</v>
      </c>
      <c r="E351" s="445"/>
      <c r="F351" s="347"/>
      <c r="G351" s="348"/>
      <c r="H351" s="371"/>
    </row>
    <row r="352" spans="1:8" hidden="1">
      <c r="A352" s="353">
        <f t="shared" ca="1" si="18"/>
        <v>10</v>
      </c>
      <c r="B352" s="353">
        <f t="shared" ca="1" si="18"/>
        <v>4</v>
      </c>
      <c r="C352" s="351">
        <f t="shared" ca="1" si="18"/>
        <v>23</v>
      </c>
      <c r="D352" s="354">
        <f t="shared" ca="1" si="17"/>
        <v>85</v>
      </c>
      <c r="E352" s="445"/>
      <c r="F352" s="347"/>
      <c r="G352" s="348"/>
      <c r="H352" s="371"/>
    </row>
    <row r="353" spans="1:8" hidden="1">
      <c r="A353" s="353">
        <f t="shared" ca="1" si="18"/>
        <v>10</v>
      </c>
      <c r="B353" s="353">
        <f t="shared" ca="1" si="18"/>
        <v>4</v>
      </c>
      <c r="C353" s="351">
        <f t="shared" ca="1" si="18"/>
        <v>23</v>
      </c>
      <c r="D353" s="354">
        <f t="shared" ca="1" si="17"/>
        <v>86</v>
      </c>
      <c r="E353" s="445"/>
      <c r="F353" s="347"/>
      <c r="G353" s="348"/>
      <c r="H353" s="371"/>
    </row>
    <row r="354" spans="1:8" hidden="1">
      <c r="A354" s="353">
        <f t="shared" ca="1" si="18"/>
        <v>10</v>
      </c>
      <c r="B354" s="353">
        <f t="shared" ca="1" si="18"/>
        <v>4</v>
      </c>
      <c r="C354" s="351">
        <f t="shared" ca="1" si="18"/>
        <v>23</v>
      </c>
      <c r="D354" s="354">
        <f t="shared" ca="1" si="17"/>
        <v>87</v>
      </c>
      <c r="E354" s="445"/>
      <c r="F354" s="347"/>
      <c r="G354" s="348"/>
      <c r="H354" s="371"/>
    </row>
    <row r="355" spans="1:8" hidden="1">
      <c r="A355" s="353">
        <f t="shared" ca="1" si="18"/>
        <v>10</v>
      </c>
      <c r="B355" s="353">
        <f t="shared" ca="1" si="18"/>
        <v>4</v>
      </c>
      <c r="C355" s="351">
        <f t="shared" ca="1" si="18"/>
        <v>23</v>
      </c>
      <c r="D355" s="354">
        <f t="shared" ca="1" si="17"/>
        <v>88</v>
      </c>
      <c r="E355" s="445"/>
      <c r="F355" s="347"/>
      <c r="G355" s="348"/>
      <c r="H355" s="371"/>
    </row>
    <row r="356" spans="1:8" hidden="1">
      <c r="A356" s="353">
        <f t="shared" ca="1" si="18"/>
        <v>10</v>
      </c>
      <c r="B356" s="353">
        <f t="shared" ca="1" si="18"/>
        <v>4</v>
      </c>
      <c r="C356" s="351">
        <f t="shared" ca="1" si="18"/>
        <v>23</v>
      </c>
      <c r="D356" s="354">
        <f t="shared" ca="1" si="17"/>
        <v>89</v>
      </c>
      <c r="E356" s="445"/>
      <c r="F356" s="347"/>
      <c r="G356" s="348"/>
      <c r="H356" s="371"/>
    </row>
    <row r="357" spans="1:8" hidden="1">
      <c r="A357" s="353">
        <f t="shared" ca="1" si="18"/>
        <v>10</v>
      </c>
      <c r="B357" s="353">
        <f t="shared" ca="1" si="18"/>
        <v>4</v>
      </c>
      <c r="C357" s="351">
        <f t="shared" ca="1" si="18"/>
        <v>23</v>
      </c>
      <c r="D357" s="354">
        <f t="shared" ca="1" si="17"/>
        <v>90</v>
      </c>
      <c r="E357" s="445"/>
      <c r="F357" s="347"/>
      <c r="G357" s="348"/>
      <c r="H357" s="371"/>
    </row>
    <row r="358" spans="1:8" s="346" customFormat="1" hidden="1">
      <c r="A358" s="353">
        <f t="shared" ca="1" si="18"/>
        <v>10</v>
      </c>
      <c r="B358" s="353">
        <f t="shared" ca="1" si="18"/>
        <v>4</v>
      </c>
      <c r="C358" s="351">
        <f t="shared" ca="1" si="18"/>
        <v>23</v>
      </c>
      <c r="D358" s="354">
        <f t="shared" ca="1" si="17"/>
        <v>91</v>
      </c>
      <c r="E358" s="446"/>
      <c r="F358" s="347"/>
      <c r="G358" s="348"/>
      <c r="H358" s="371"/>
    </row>
    <row r="359" spans="1:8" s="346" customFormat="1" hidden="1">
      <c r="A359" s="353">
        <f t="shared" ca="1" si="18"/>
        <v>10</v>
      </c>
      <c r="B359" s="353">
        <f t="shared" ca="1" si="18"/>
        <v>4</v>
      </c>
      <c r="C359" s="351">
        <f t="shared" ca="1" si="18"/>
        <v>23</v>
      </c>
      <c r="D359" s="354">
        <f t="shared" ca="1" si="17"/>
        <v>92</v>
      </c>
      <c r="E359" s="446"/>
      <c r="F359" s="347"/>
      <c r="G359" s="348"/>
      <c r="H359" s="371"/>
    </row>
    <row r="360" spans="1:8" s="346" customFormat="1" hidden="1">
      <c r="A360" s="353">
        <f t="shared" ref="A360:C375" ca="1" si="19">INDIRECT("Z(-1)",FALSE)</f>
        <v>10</v>
      </c>
      <c r="B360" s="353">
        <f t="shared" ca="1" si="19"/>
        <v>4</v>
      </c>
      <c r="C360" s="351">
        <f t="shared" ca="1" si="19"/>
        <v>23</v>
      </c>
      <c r="D360" s="354">
        <f t="shared" ca="1" si="17"/>
        <v>93</v>
      </c>
      <c r="E360" s="446"/>
      <c r="F360" s="347"/>
      <c r="G360" s="348"/>
      <c r="H360" s="371"/>
    </row>
    <row r="361" spans="1:8" hidden="1">
      <c r="A361" s="353">
        <f t="shared" ca="1" si="19"/>
        <v>10</v>
      </c>
      <c r="B361" s="353">
        <f t="shared" ca="1" si="19"/>
        <v>4</v>
      </c>
      <c r="C361" s="351">
        <f t="shared" ca="1" si="19"/>
        <v>23</v>
      </c>
      <c r="D361" s="354">
        <f t="shared" ca="1" si="17"/>
        <v>94</v>
      </c>
      <c r="E361" s="445"/>
      <c r="F361" s="347"/>
      <c r="G361" s="348"/>
      <c r="H361" s="371"/>
    </row>
    <row r="362" spans="1:8" hidden="1">
      <c r="A362" s="353">
        <f t="shared" ca="1" si="19"/>
        <v>10</v>
      </c>
      <c r="B362" s="353">
        <f t="shared" ca="1" si="19"/>
        <v>4</v>
      </c>
      <c r="C362" s="351">
        <f t="shared" ca="1" si="19"/>
        <v>23</v>
      </c>
      <c r="D362" s="354">
        <f t="shared" ca="1" si="17"/>
        <v>95</v>
      </c>
      <c r="E362" s="445"/>
      <c r="F362" s="347"/>
      <c r="G362" s="348"/>
      <c r="H362" s="371"/>
    </row>
    <row r="363" spans="1:8" hidden="1">
      <c r="A363" s="353">
        <f t="shared" ca="1" si="19"/>
        <v>10</v>
      </c>
      <c r="B363" s="353">
        <f t="shared" ca="1" si="19"/>
        <v>4</v>
      </c>
      <c r="C363" s="351">
        <f t="shared" ca="1" si="19"/>
        <v>23</v>
      </c>
      <c r="D363" s="354">
        <f t="shared" ca="1" si="17"/>
        <v>96</v>
      </c>
      <c r="E363" s="445"/>
      <c r="F363" s="347"/>
      <c r="G363" s="348"/>
      <c r="H363" s="371"/>
    </row>
    <row r="364" spans="1:8" hidden="1">
      <c r="A364" s="353">
        <f t="shared" ca="1" si="19"/>
        <v>10</v>
      </c>
      <c r="B364" s="353">
        <f t="shared" ca="1" si="19"/>
        <v>4</v>
      </c>
      <c r="C364" s="351">
        <f t="shared" ca="1" si="19"/>
        <v>23</v>
      </c>
      <c r="D364" s="354">
        <f t="shared" ca="1" si="17"/>
        <v>97</v>
      </c>
      <c r="E364" s="445"/>
      <c r="F364" s="347"/>
      <c r="G364" s="348"/>
      <c r="H364" s="371"/>
    </row>
    <row r="365" spans="1:8" hidden="1">
      <c r="A365" s="353">
        <f t="shared" ca="1" si="19"/>
        <v>10</v>
      </c>
      <c r="B365" s="353">
        <f t="shared" ca="1" si="19"/>
        <v>4</v>
      </c>
      <c r="C365" s="351">
        <f t="shared" ca="1" si="19"/>
        <v>23</v>
      </c>
      <c r="D365" s="354">
        <f t="shared" ca="1" si="17"/>
        <v>98</v>
      </c>
      <c r="E365" s="445"/>
      <c r="F365" s="347"/>
      <c r="G365" s="348"/>
      <c r="H365" s="371"/>
    </row>
    <row r="366" spans="1:8" hidden="1">
      <c r="A366" s="353">
        <f t="shared" ca="1" si="19"/>
        <v>10</v>
      </c>
      <c r="B366" s="353">
        <f t="shared" ca="1" si="19"/>
        <v>4</v>
      </c>
      <c r="C366" s="351">
        <f t="shared" ca="1" si="19"/>
        <v>23</v>
      </c>
      <c r="D366" s="354">
        <f t="shared" ca="1" si="17"/>
        <v>99</v>
      </c>
      <c r="E366" s="445"/>
      <c r="F366" s="347"/>
      <c r="G366" s="348"/>
      <c r="H366" s="371"/>
    </row>
    <row r="367" spans="1:8" hidden="1">
      <c r="A367" s="353">
        <f t="shared" ca="1" si="19"/>
        <v>10</v>
      </c>
      <c r="B367" s="353">
        <f t="shared" ca="1" si="19"/>
        <v>4</v>
      </c>
      <c r="C367" s="351">
        <f t="shared" ca="1" si="19"/>
        <v>23</v>
      </c>
      <c r="D367" s="354">
        <f t="shared" ca="1" si="17"/>
        <v>100</v>
      </c>
      <c r="E367" s="445"/>
      <c r="F367" s="347"/>
      <c r="G367" s="348"/>
      <c r="H367" s="371"/>
    </row>
    <row r="368" spans="1:8" s="346" customFormat="1" hidden="1">
      <c r="A368" s="353">
        <f t="shared" ca="1" si="19"/>
        <v>10</v>
      </c>
      <c r="B368" s="353">
        <f t="shared" ca="1" si="19"/>
        <v>4</v>
      </c>
      <c r="C368" s="351">
        <f t="shared" ca="1" si="19"/>
        <v>23</v>
      </c>
      <c r="D368" s="354">
        <f t="shared" ca="1" si="17"/>
        <v>101</v>
      </c>
      <c r="E368" s="446"/>
      <c r="F368" s="347"/>
      <c r="G368" s="348"/>
      <c r="H368" s="371"/>
    </row>
    <row r="369" spans="1:8" s="346" customFormat="1" hidden="1">
      <c r="A369" s="353">
        <f t="shared" ca="1" si="19"/>
        <v>10</v>
      </c>
      <c r="B369" s="353">
        <f t="shared" ca="1" si="19"/>
        <v>4</v>
      </c>
      <c r="C369" s="351">
        <f t="shared" ca="1" si="19"/>
        <v>23</v>
      </c>
      <c r="D369" s="354">
        <f t="shared" ca="1" si="17"/>
        <v>102</v>
      </c>
      <c r="E369" s="446"/>
      <c r="F369" s="347"/>
      <c r="G369" s="348"/>
      <c r="H369" s="371"/>
    </row>
    <row r="370" spans="1:8" s="346" customFormat="1" hidden="1">
      <c r="A370" s="353">
        <f t="shared" ca="1" si="19"/>
        <v>10</v>
      </c>
      <c r="B370" s="353">
        <f t="shared" ca="1" si="19"/>
        <v>4</v>
      </c>
      <c r="C370" s="351">
        <f t="shared" ca="1" si="19"/>
        <v>23</v>
      </c>
      <c r="D370" s="354">
        <f t="shared" ca="1" si="17"/>
        <v>103</v>
      </c>
      <c r="E370" s="446"/>
      <c r="F370" s="347"/>
      <c r="G370" s="348"/>
      <c r="H370" s="371"/>
    </row>
    <row r="371" spans="1:8" hidden="1">
      <c r="A371" s="353">
        <f t="shared" ca="1" si="19"/>
        <v>10</v>
      </c>
      <c r="B371" s="353">
        <f t="shared" ca="1" si="19"/>
        <v>4</v>
      </c>
      <c r="C371" s="351">
        <f t="shared" ca="1" si="19"/>
        <v>23</v>
      </c>
      <c r="D371" s="354">
        <f t="shared" ca="1" si="17"/>
        <v>104</v>
      </c>
      <c r="E371" s="445"/>
      <c r="F371" s="347"/>
      <c r="G371" s="348"/>
      <c r="H371" s="371"/>
    </row>
    <row r="372" spans="1:8" s="346" customFormat="1" hidden="1">
      <c r="A372" s="353">
        <f t="shared" ca="1" si="19"/>
        <v>10</v>
      </c>
      <c r="B372" s="353">
        <f t="shared" ca="1" si="19"/>
        <v>4</v>
      </c>
      <c r="C372" s="351">
        <f t="shared" ca="1" si="19"/>
        <v>23</v>
      </c>
      <c r="D372" s="354">
        <f t="shared" ca="1" si="17"/>
        <v>105</v>
      </c>
      <c r="E372" s="446"/>
      <c r="F372" s="347"/>
      <c r="G372" s="348"/>
      <c r="H372" s="371"/>
    </row>
    <row r="373" spans="1:8" s="346" customFormat="1" hidden="1">
      <c r="A373" s="353">
        <f t="shared" ca="1" si="19"/>
        <v>10</v>
      </c>
      <c r="B373" s="353">
        <f t="shared" ca="1" si="19"/>
        <v>4</v>
      </c>
      <c r="C373" s="351">
        <f t="shared" ca="1" si="19"/>
        <v>23</v>
      </c>
      <c r="D373" s="354">
        <f t="shared" ca="1" si="17"/>
        <v>106</v>
      </c>
      <c r="E373" s="446"/>
      <c r="F373" s="347"/>
      <c r="G373" s="348"/>
      <c r="H373" s="371"/>
    </row>
    <row r="374" spans="1:8" s="346" customFormat="1" hidden="1">
      <c r="A374" s="353">
        <f t="shared" ca="1" si="19"/>
        <v>10</v>
      </c>
      <c r="B374" s="353">
        <f t="shared" ca="1" si="19"/>
        <v>4</v>
      </c>
      <c r="C374" s="351">
        <f t="shared" ca="1" si="19"/>
        <v>23</v>
      </c>
      <c r="D374" s="354">
        <f t="shared" ca="1" si="17"/>
        <v>107</v>
      </c>
      <c r="E374" s="446"/>
      <c r="F374" s="347"/>
      <c r="G374" s="348"/>
      <c r="H374" s="371"/>
    </row>
    <row r="375" spans="1:8" hidden="1">
      <c r="A375" s="353">
        <f t="shared" ca="1" si="19"/>
        <v>10</v>
      </c>
      <c r="B375" s="353">
        <f t="shared" ca="1" si="19"/>
        <v>4</v>
      </c>
      <c r="C375" s="351">
        <f t="shared" ca="1" si="19"/>
        <v>23</v>
      </c>
      <c r="D375" s="354">
        <f t="shared" ca="1" si="17"/>
        <v>108</v>
      </c>
      <c r="E375" s="445"/>
      <c r="F375" s="157"/>
      <c r="G375" s="333"/>
      <c r="H375" s="370"/>
    </row>
    <row r="376" spans="1:8" hidden="1">
      <c r="A376" s="353">
        <f t="shared" ref="A376:C409" ca="1" si="20">INDIRECT("Z(-1)",FALSE)</f>
        <v>10</v>
      </c>
      <c r="B376" s="353">
        <f t="shared" ca="1" si="20"/>
        <v>4</v>
      </c>
      <c r="C376" s="351">
        <f t="shared" ca="1" si="20"/>
        <v>23</v>
      </c>
      <c r="D376" s="354">
        <f t="shared" ca="1" si="17"/>
        <v>109</v>
      </c>
      <c r="E376" s="445"/>
      <c r="F376" s="157"/>
      <c r="G376" s="333"/>
      <c r="H376" s="370"/>
    </row>
    <row r="377" spans="1:8" hidden="1">
      <c r="A377" s="353">
        <f t="shared" ca="1" si="20"/>
        <v>10</v>
      </c>
      <c r="B377" s="353">
        <f t="shared" ca="1" si="20"/>
        <v>4</v>
      </c>
      <c r="C377" s="351">
        <f t="shared" ca="1" si="20"/>
        <v>23</v>
      </c>
      <c r="D377" s="354">
        <f t="shared" ca="1" si="17"/>
        <v>110</v>
      </c>
      <c r="E377" s="445"/>
      <c r="F377" s="157"/>
      <c r="G377" s="333"/>
      <c r="H377" s="370"/>
    </row>
    <row r="378" spans="1:8" hidden="1">
      <c r="A378" s="353">
        <f t="shared" ca="1" si="20"/>
        <v>10</v>
      </c>
      <c r="B378" s="353">
        <f t="shared" ca="1" si="20"/>
        <v>4</v>
      </c>
      <c r="C378" s="351">
        <f t="shared" ca="1" si="20"/>
        <v>23</v>
      </c>
      <c r="D378" s="354">
        <f t="shared" ca="1" si="17"/>
        <v>111</v>
      </c>
      <c r="E378" s="445"/>
      <c r="F378" s="157"/>
      <c r="G378" s="333"/>
      <c r="H378" s="370"/>
    </row>
    <row r="379" spans="1:8" hidden="1">
      <c r="A379" s="353">
        <f t="shared" ca="1" si="20"/>
        <v>10</v>
      </c>
      <c r="B379" s="353">
        <f t="shared" ca="1" si="20"/>
        <v>4</v>
      </c>
      <c r="C379" s="351">
        <f t="shared" ca="1" si="20"/>
        <v>23</v>
      </c>
      <c r="D379" s="354">
        <f t="shared" ca="1" si="17"/>
        <v>112</v>
      </c>
      <c r="E379" s="445"/>
      <c r="F379" s="157"/>
      <c r="G379" s="333"/>
      <c r="H379" s="370"/>
    </row>
    <row r="380" spans="1:8" hidden="1">
      <c r="A380" s="351">
        <f t="shared" ca="1" si="20"/>
        <v>10</v>
      </c>
      <c r="B380" s="351">
        <f t="shared" ca="1" si="20"/>
        <v>4</v>
      </c>
      <c r="C380" s="351">
        <f t="shared" ca="1" si="20"/>
        <v>23</v>
      </c>
      <c r="D380" s="352">
        <f t="shared" ca="1" si="17"/>
        <v>113</v>
      </c>
      <c r="E380" s="445"/>
      <c r="F380" s="157"/>
      <c r="G380" s="333"/>
      <c r="H380" s="370"/>
    </row>
    <row r="381" spans="1:8" hidden="1">
      <c r="A381" s="353">
        <f t="shared" ca="1" si="20"/>
        <v>10</v>
      </c>
      <c r="B381" s="353">
        <f t="shared" ca="1" si="20"/>
        <v>4</v>
      </c>
      <c r="C381" s="351">
        <f t="shared" ca="1" si="20"/>
        <v>23</v>
      </c>
      <c r="D381" s="354">
        <f t="shared" ca="1" si="17"/>
        <v>114</v>
      </c>
      <c r="E381" s="445"/>
      <c r="F381" s="347"/>
      <c r="G381" s="348"/>
      <c r="H381" s="371"/>
    </row>
    <row r="382" spans="1:8" hidden="1">
      <c r="A382" s="353">
        <f t="shared" ca="1" si="20"/>
        <v>10</v>
      </c>
      <c r="B382" s="353">
        <f t="shared" ca="1" si="20"/>
        <v>4</v>
      </c>
      <c r="C382" s="351">
        <f t="shared" ca="1" si="20"/>
        <v>23</v>
      </c>
      <c r="D382" s="354">
        <f t="shared" ca="1" si="17"/>
        <v>115</v>
      </c>
      <c r="E382" s="445"/>
      <c r="F382" s="347"/>
      <c r="G382" s="348"/>
      <c r="H382" s="371"/>
    </row>
    <row r="383" spans="1:8" hidden="1">
      <c r="A383" s="353">
        <f t="shared" ca="1" si="20"/>
        <v>10</v>
      </c>
      <c r="B383" s="353">
        <f t="shared" ca="1" si="20"/>
        <v>4</v>
      </c>
      <c r="C383" s="351">
        <f t="shared" ca="1" si="20"/>
        <v>23</v>
      </c>
      <c r="D383" s="354">
        <f t="shared" ca="1" si="17"/>
        <v>116</v>
      </c>
      <c r="E383" s="445"/>
      <c r="F383" s="347"/>
      <c r="G383" s="348"/>
      <c r="H383" s="371"/>
    </row>
    <row r="384" spans="1:8" hidden="1">
      <c r="A384" s="353">
        <f t="shared" ca="1" si="20"/>
        <v>10</v>
      </c>
      <c r="B384" s="353">
        <f t="shared" ca="1" si="20"/>
        <v>4</v>
      </c>
      <c r="C384" s="351">
        <f t="shared" ca="1" si="20"/>
        <v>23</v>
      </c>
      <c r="D384" s="354">
        <f t="shared" ca="1" si="17"/>
        <v>117</v>
      </c>
      <c r="E384" s="445"/>
      <c r="F384" s="347"/>
      <c r="G384" s="348"/>
      <c r="H384" s="371"/>
    </row>
    <row r="385" spans="1:8" hidden="1">
      <c r="A385" s="353">
        <f t="shared" ca="1" si="20"/>
        <v>10</v>
      </c>
      <c r="B385" s="353">
        <f t="shared" ca="1" si="20"/>
        <v>4</v>
      </c>
      <c r="C385" s="351">
        <f t="shared" ca="1" si="20"/>
        <v>23</v>
      </c>
      <c r="D385" s="354">
        <f t="shared" ca="1" si="17"/>
        <v>118</v>
      </c>
      <c r="E385" s="445"/>
      <c r="F385" s="347"/>
      <c r="G385" s="348"/>
      <c r="H385" s="371"/>
    </row>
    <row r="386" spans="1:8" hidden="1">
      <c r="A386" s="353">
        <f t="shared" ca="1" si="20"/>
        <v>10</v>
      </c>
      <c r="B386" s="353">
        <f t="shared" ca="1" si="20"/>
        <v>4</v>
      </c>
      <c r="C386" s="351">
        <f t="shared" ca="1" si="20"/>
        <v>23</v>
      </c>
      <c r="D386" s="354">
        <f t="shared" ca="1" si="17"/>
        <v>119</v>
      </c>
      <c r="E386" s="445"/>
      <c r="F386" s="347"/>
      <c r="G386" s="348"/>
      <c r="H386" s="371"/>
    </row>
    <row r="387" spans="1:8" hidden="1">
      <c r="A387" s="353">
        <f t="shared" ca="1" si="20"/>
        <v>10</v>
      </c>
      <c r="B387" s="353">
        <f t="shared" ca="1" si="20"/>
        <v>4</v>
      </c>
      <c r="C387" s="351">
        <f t="shared" ca="1" si="20"/>
        <v>23</v>
      </c>
      <c r="D387" s="354">
        <f t="shared" ref="D387:D450" ca="1" si="21">IF(INDIRECT("S(-1)",FALSE)&lt;&gt;INDIRECT("Z(-1)S(-1)",FALSE),0,INDIRECT("Z(-1)",FALSE)+1)</f>
        <v>120</v>
      </c>
      <c r="E387" s="445"/>
      <c r="F387" s="347"/>
      <c r="G387" s="348"/>
      <c r="H387" s="371"/>
    </row>
    <row r="388" spans="1:8" s="346" customFormat="1" hidden="1">
      <c r="A388" s="353">
        <f t="shared" ca="1" si="20"/>
        <v>10</v>
      </c>
      <c r="B388" s="353">
        <f t="shared" ca="1" si="20"/>
        <v>4</v>
      </c>
      <c r="C388" s="351">
        <f t="shared" ca="1" si="20"/>
        <v>23</v>
      </c>
      <c r="D388" s="354">
        <f t="shared" ca="1" si="21"/>
        <v>121</v>
      </c>
      <c r="E388" s="446"/>
      <c r="F388" s="347"/>
      <c r="G388" s="348"/>
      <c r="H388" s="371"/>
    </row>
    <row r="389" spans="1:8" s="346" customFormat="1" hidden="1">
      <c r="A389" s="353">
        <f t="shared" ca="1" si="20"/>
        <v>10</v>
      </c>
      <c r="B389" s="353">
        <f t="shared" ca="1" si="20"/>
        <v>4</v>
      </c>
      <c r="C389" s="351">
        <f t="shared" ca="1" si="20"/>
        <v>23</v>
      </c>
      <c r="D389" s="354">
        <f t="shared" ca="1" si="21"/>
        <v>122</v>
      </c>
      <c r="E389" s="446"/>
      <c r="F389" s="347"/>
      <c r="G389" s="348"/>
      <c r="H389" s="371"/>
    </row>
    <row r="390" spans="1:8" s="346" customFormat="1" hidden="1">
      <c r="A390" s="353">
        <f t="shared" ca="1" si="20"/>
        <v>10</v>
      </c>
      <c r="B390" s="353">
        <f t="shared" ca="1" si="20"/>
        <v>4</v>
      </c>
      <c r="C390" s="351">
        <f t="shared" ca="1" si="20"/>
        <v>23</v>
      </c>
      <c r="D390" s="354">
        <f t="shared" ca="1" si="21"/>
        <v>123</v>
      </c>
      <c r="E390" s="446"/>
      <c r="F390" s="347"/>
      <c r="G390" s="348"/>
      <c r="H390" s="371"/>
    </row>
    <row r="391" spans="1:8" hidden="1">
      <c r="A391" s="353">
        <f t="shared" ca="1" si="20"/>
        <v>10</v>
      </c>
      <c r="B391" s="353">
        <f t="shared" ca="1" si="20"/>
        <v>4</v>
      </c>
      <c r="C391" s="351">
        <f t="shared" ca="1" si="20"/>
        <v>23</v>
      </c>
      <c r="D391" s="354">
        <f t="shared" ca="1" si="21"/>
        <v>124</v>
      </c>
      <c r="E391" s="445"/>
      <c r="F391" s="347"/>
      <c r="G391" s="348"/>
      <c r="H391" s="371"/>
    </row>
    <row r="392" spans="1:8" hidden="1">
      <c r="A392" s="353">
        <f t="shared" ca="1" si="20"/>
        <v>10</v>
      </c>
      <c r="B392" s="353">
        <f t="shared" ca="1" si="20"/>
        <v>4</v>
      </c>
      <c r="C392" s="351">
        <f t="shared" ca="1" si="20"/>
        <v>23</v>
      </c>
      <c r="D392" s="354">
        <f t="shared" ca="1" si="21"/>
        <v>125</v>
      </c>
      <c r="E392" s="445"/>
      <c r="F392" s="347"/>
      <c r="G392" s="348"/>
      <c r="H392" s="371"/>
    </row>
    <row r="393" spans="1:8" hidden="1">
      <c r="A393" s="353">
        <f t="shared" ca="1" si="20"/>
        <v>10</v>
      </c>
      <c r="B393" s="353">
        <f t="shared" ca="1" si="20"/>
        <v>4</v>
      </c>
      <c r="C393" s="351">
        <f t="shared" ca="1" si="20"/>
        <v>23</v>
      </c>
      <c r="D393" s="354">
        <f t="shared" ca="1" si="21"/>
        <v>126</v>
      </c>
      <c r="E393" s="445"/>
      <c r="F393" s="347"/>
      <c r="G393" s="348"/>
      <c r="H393" s="371"/>
    </row>
    <row r="394" spans="1:8" hidden="1">
      <c r="A394" s="353">
        <f t="shared" ca="1" si="20"/>
        <v>10</v>
      </c>
      <c r="B394" s="353">
        <f t="shared" ca="1" si="20"/>
        <v>4</v>
      </c>
      <c r="C394" s="351">
        <f t="shared" ca="1" si="20"/>
        <v>23</v>
      </c>
      <c r="D394" s="354">
        <f t="shared" ca="1" si="21"/>
        <v>127</v>
      </c>
      <c r="E394" s="445"/>
      <c r="F394" s="347"/>
      <c r="G394" s="348"/>
      <c r="H394" s="371"/>
    </row>
    <row r="395" spans="1:8" hidden="1">
      <c r="A395" s="353">
        <f t="shared" ca="1" si="20"/>
        <v>10</v>
      </c>
      <c r="B395" s="353">
        <f t="shared" ca="1" si="20"/>
        <v>4</v>
      </c>
      <c r="C395" s="351">
        <f t="shared" ca="1" si="20"/>
        <v>23</v>
      </c>
      <c r="D395" s="354">
        <f t="shared" ca="1" si="21"/>
        <v>128</v>
      </c>
      <c r="E395" s="445"/>
      <c r="F395" s="347"/>
      <c r="G395" s="348"/>
      <c r="H395" s="371"/>
    </row>
    <row r="396" spans="1:8" hidden="1">
      <c r="A396" s="353">
        <f t="shared" ca="1" si="20"/>
        <v>10</v>
      </c>
      <c r="B396" s="353">
        <f t="shared" ca="1" si="20"/>
        <v>4</v>
      </c>
      <c r="C396" s="351">
        <f t="shared" ca="1" si="20"/>
        <v>23</v>
      </c>
      <c r="D396" s="354">
        <f t="shared" ca="1" si="21"/>
        <v>129</v>
      </c>
      <c r="E396" s="445"/>
      <c r="F396" s="347"/>
      <c r="G396" s="348"/>
      <c r="H396" s="371"/>
    </row>
    <row r="397" spans="1:8" hidden="1">
      <c r="A397" s="353">
        <f t="shared" ca="1" si="20"/>
        <v>10</v>
      </c>
      <c r="B397" s="353">
        <f t="shared" ca="1" si="20"/>
        <v>4</v>
      </c>
      <c r="C397" s="351">
        <f t="shared" ca="1" si="20"/>
        <v>23</v>
      </c>
      <c r="D397" s="354">
        <f t="shared" ca="1" si="21"/>
        <v>130</v>
      </c>
      <c r="E397" s="445"/>
      <c r="F397" s="347"/>
      <c r="G397" s="348"/>
      <c r="H397" s="371"/>
    </row>
    <row r="398" spans="1:8" s="346" customFormat="1" hidden="1">
      <c r="A398" s="353">
        <f t="shared" ca="1" si="20"/>
        <v>10</v>
      </c>
      <c r="B398" s="353">
        <f t="shared" ca="1" si="20"/>
        <v>4</v>
      </c>
      <c r="C398" s="351">
        <f t="shared" ca="1" si="20"/>
        <v>23</v>
      </c>
      <c r="D398" s="354">
        <f t="shared" ca="1" si="21"/>
        <v>131</v>
      </c>
      <c r="E398" s="446"/>
      <c r="F398" s="347"/>
      <c r="G398" s="348"/>
      <c r="H398" s="371"/>
    </row>
    <row r="399" spans="1:8" s="346" customFormat="1" hidden="1">
      <c r="A399" s="353">
        <f t="shared" ca="1" si="20"/>
        <v>10</v>
      </c>
      <c r="B399" s="353">
        <f t="shared" ca="1" si="20"/>
        <v>4</v>
      </c>
      <c r="C399" s="351">
        <f t="shared" ca="1" si="20"/>
        <v>23</v>
      </c>
      <c r="D399" s="354">
        <f t="shared" ca="1" si="21"/>
        <v>132</v>
      </c>
      <c r="E399" s="446"/>
      <c r="F399" s="347"/>
      <c r="G399" s="348"/>
      <c r="H399" s="371"/>
    </row>
    <row r="400" spans="1:8" s="346" customFormat="1" hidden="1">
      <c r="A400" s="353">
        <f t="shared" ca="1" si="20"/>
        <v>10</v>
      </c>
      <c r="B400" s="353">
        <f t="shared" ca="1" si="20"/>
        <v>4</v>
      </c>
      <c r="C400" s="351">
        <f t="shared" ca="1" si="20"/>
        <v>23</v>
      </c>
      <c r="D400" s="354">
        <f t="shared" ca="1" si="21"/>
        <v>133</v>
      </c>
      <c r="E400" s="446"/>
      <c r="F400" s="347"/>
      <c r="G400" s="348"/>
      <c r="H400" s="371"/>
    </row>
    <row r="401" spans="1:8" hidden="1">
      <c r="A401" s="353">
        <f t="shared" ca="1" si="20"/>
        <v>10</v>
      </c>
      <c r="B401" s="353">
        <f t="shared" ca="1" si="20"/>
        <v>4</v>
      </c>
      <c r="C401" s="351">
        <f t="shared" ca="1" si="20"/>
        <v>23</v>
      </c>
      <c r="D401" s="354">
        <f t="shared" ca="1" si="21"/>
        <v>134</v>
      </c>
      <c r="E401" s="445"/>
      <c r="F401" s="347"/>
      <c r="G401" s="348"/>
      <c r="H401" s="371"/>
    </row>
    <row r="402" spans="1:8" hidden="1">
      <c r="A402" s="353">
        <f t="shared" ca="1" si="20"/>
        <v>10</v>
      </c>
      <c r="B402" s="353">
        <f t="shared" ca="1" si="20"/>
        <v>4</v>
      </c>
      <c r="C402" s="351">
        <f t="shared" ca="1" si="20"/>
        <v>23</v>
      </c>
      <c r="D402" s="354">
        <f t="shared" ca="1" si="21"/>
        <v>135</v>
      </c>
      <c r="E402" s="445"/>
      <c r="F402" s="347"/>
      <c r="G402" s="348"/>
      <c r="H402" s="371"/>
    </row>
    <row r="403" spans="1:8" hidden="1">
      <c r="A403" s="353">
        <f t="shared" ca="1" si="20"/>
        <v>10</v>
      </c>
      <c r="B403" s="353">
        <f t="shared" ca="1" si="20"/>
        <v>4</v>
      </c>
      <c r="C403" s="351">
        <f t="shared" ca="1" si="20"/>
        <v>23</v>
      </c>
      <c r="D403" s="354">
        <f t="shared" ca="1" si="21"/>
        <v>136</v>
      </c>
      <c r="E403" s="445"/>
      <c r="F403" s="347"/>
      <c r="G403" s="348"/>
      <c r="H403" s="371"/>
    </row>
    <row r="404" spans="1:8" hidden="1">
      <c r="A404" s="353">
        <f t="shared" ca="1" si="20"/>
        <v>10</v>
      </c>
      <c r="B404" s="353">
        <f t="shared" ca="1" si="20"/>
        <v>4</v>
      </c>
      <c r="C404" s="351">
        <f t="shared" ca="1" si="20"/>
        <v>23</v>
      </c>
      <c r="D404" s="354">
        <f t="shared" ca="1" si="21"/>
        <v>137</v>
      </c>
      <c r="E404" s="445"/>
      <c r="F404" s="347"/>
      <c r="G404" s="348"/>
      <c r="H404" s="371"/>
    </row>
    <row r="405" spans="1:8" hidden="1">
      <c r="A405" s="353">
        <f t="shared" ca="1" si="20"/>
        <v>10</v>
      </c>
      <c r="B405" s="353">
        <f t="shared" ca="1" si="20"/>
        <v>4</v>
      </c>
      <c r="C405" s="351">
        <f t="shared" ca="1" si="20"/>
        <v>23</v>
      </c>
      <c r="D405" s="354">
        <f t="shared" ca="1" si="21"/>
        <v>138</v>
      </c>
      <c r="E405" s="445"/>
      <c r="F405" s="347"/>
      <c r="G405" s="348"/>
      <c r="H405" s="371"/>
    </row>
    <row r="406" spans="1:8" hidden="1">
      <c r="A406" s="353">
        <f t="shared" ca="1" si="20"/>
        <v>10</v>
      </c>
      <c r="B406" s="353">
        <f t="shared" ca="1" si="20"/>
        <v>4</v>
      </c>
      <c r="C406" s="351">
        <f t="shared" ca="1" si="20"/>
        <v>23</v>
      </c>
      <c r="D406" s="354">
        <f t="shared" ca="1" si="21"/>
        <v>139</v>
      </c>
      <c r="E406" s="445"/>
      <c r="F406" s="347"/>
      <c r="G406" s="348"/>
      <c r="H406" s="371"/>
    </row>
    <row r="407" spans="1:8" hidden="1">
      <c r="A407" s="353">
        <f t="shared" ca="1" si="20"/>
        <v>10</v>
      </c>
      <c r="B407" s="353">
        <f t="shared" ca="1" si="20"/>
        <v>4</v>
      </c>
      <c r="C407" s="351">
        <f t="shared" ca="1" si="20"/>
        <v>23</v>
      </c>
      <c r="D407" s="354">
        <f t="shared" ca="1" si="21"/>
        <v>140</v>
      </c>
      <c r="E407" s="445"/>
      <c r="F407" s="347"/>
      <c r="G407" s="348"/>
      <c r="H407" s="371"/>
    </row>
    <row r="408" spans="1:8" s="346" customFormat="1" hidden="1">
      <c r="A408" s="353">
        <f t="shared" ca="1" si="20"/>
        <v>10</v>
      </c>
      <c r="B408" s="353">
        <f t="shared" ca="1" si="20"/>
        <v>4</v>
      </c>
      <c r="C408" s="351">
        <f t="shared" ca="1" si="20"/>
        <v>23</v>
      </c>
      <c r="D408" s="354">
        <f t="shared" ca="1" si="21"/>
        <v>141</v>
      </c>
      <c r="E408" s="446"/>
      <c r="F408" s="347"/>
      <c r="G408" s="348"/>
      <c r="H408" s="371"/>
    </row>
    <row r="409" spans="1:8" s="346" customFormat="1" hidden="1">
      <c r="A409" s="353">
        <f t="shared" ca="1" si="20"/>
        <v>10</v>
      </c>
      <c r="B409" s="353">
        <f t="shared" ca="1" si="20"/>
        <v>4</v>
      </c>
      <c r="C409" s="351">
        <f t="shared" ca="1" si="20"/>
        <v>23</v>
      </c>
      <c r="D409" s="354">
        <f t="shared" ca="1" si="21"/>
        <v>142</v>
      </c>
      <c r="E409" s="446"/>
      <c r="F409" s="347"/>
      <c r="G409" s="348"/>
      <c r="H409" s="371"/>
    </row>
    <row r="410" spans="1:8" s="346" customFormat="1" hidden="1">
      <c r="A410" s="353">
        <f t="shared" ref="A410:C425" ca="1" si="22">INDIRECT("Z(-1)",FALSE)</f>
        <v>10</v>
      </c>
      <c r="B410" s="353">
        <f t="shared" ca="1" si="22"/>
        <v>4</v>
      </c>
      <c r="C410" s="351">
        <f t="shared" ca="1" si="22"/>
        <v>23</v>
      </c>
      <c r="D410" s="354">
        <f t="shared" ca="1" si="21"/>
        <v>143</v>
      </c>
      <c r="E410" s="446"/>
      <c r="F410" s="347"/>
      <c r="G410" s="348"/>
      <c r="H410" s="371"/>
    </row>
    <row r="411" spans="1:8" hidden="1">
      <c r="A411" s="353">
        <f t="shared" ca="1" si="22"/>
        <v>10</v>
      </c>
      <c r="B411" s="353">
        <f t="shared" ca="1" si="22"/>
        <v>4</v>
      </c>
      <c r="C411" s="351">
        <f t="shared" ca="1" si="22"/>
        <v>23</v>
      </c>
      <c r="D411" s="354">
        <f t="shared" ca="1" si="21"/>
        <v>144</v>
      </c>
      <c r="E411" s="445"/>
      <c r="F411" s="347"/>
      <c r="G411" s="348"/>
      <c r="H411" s="371"/>
    </row>
    <row r="412" spans="1:8" hidden="1">
      <c r="A412" s="353">
        <f t="shared" ca="1" si="22"/>
        <v>10</v>
      </c>
      <c r="B412" s="353">
        <f t="shared" ca="1" si="22"/>
        <v>4</v>
      </c>
      <c r="C412" s="351">
        <f t="shared" ca="1" si="22"/>
        <v>23</v>
      </c>
      <c r="D412" s="354">
        <f t="shared" ca="1" si="21"/>
        <v>145</v>
      </c>
      <c r="E412" s="445"/>
      <c r="F412" s="347"/>
      <c r="G412" s="348"/>
      <c r="H412" s="371"/>
    </row>
    <row r="413" spans="1:8" hidden="1">
      <c r="A413" s="353">
        <f t="shared" ca="1" si="22"/>
        <v>10</v>
      </c>
      <c r="B413" s="353">
        <f t="shared" ca="1" si="22"/>
        <v>4</v>
      </c>
      <c r="C413" s="351">
        <f t="shared" ca="1" si="22"/>
        <v>23</v>
      </c>
      <c r="D413" s="354">
        <f t="shared" ca="1" si="21"/>
        <v>146</v>
      </c>
      <c r="E413" s="445"/>
      <c r="F413" s="347"/>
      <c r="G413" s="348"/>
      <c r="H413" s="371"/>
    </row>
    <row r="414" spans="1:8" hidden="1">
      <c r="A414" s="353">
        <f t="shared" ca="1" si="22"/>
        <v>10</v>
      </c>
      <c r="B414" s="353">
        <f t="shared" ca="1" si="22"/>
        <v>4</v>
      </c>
      <c r="C414" s="351">
        <f t="shared" ca="1" si="22"/>
        <v>23</v>
      </c>
      <c r="D414" s="354">
        <f t="shared" ca="1" si="21"/>
        <v>147</v>
      </c>
      <c r="E414" s="445"/>
      <c r="F414" s="347"/>
      <c r="G414" s="348"/>
      <c r="H414" s="371"/>
    </row>
    <row r="415" spans="1:8" hidden="1">
      <c r="A415" s="353">
        <f t="shared" ca="1" si="22"/>
        <v>10</v>
      </c>
      <c r="B415" s="353">
        <f t="shared" ca="1" si="22"/>
        <v>4</v>
      </c>
      <c r="C415" s="351">
        <f t="shared" ca="1" si="22"/>
        <v>23</v>
      </c>
      <c r="D415" s="354">
        <f t="shared" ca="1" si="21"/>
        <v>148</v>
      </c>
      <c r="E415" s="445"/>
      <c r="F415" s="347"/>
      <c r="G415" s="348"/>
      <c r="H415" s="371"/>
    </row>
    <row r="416" spans="1:8" hidden="1">
      <c r="A416" s="353">
        <f t="shared" ca="1" si="22"/>
        <v>10</v>
      </c>
      <c r="B416" s="353">
        <f t="shared" ca="1" si="22"/>
        <v>4</v>
      </c>
      <c r="C416" s="351">
        <f t="shared" ca="1" si="22"/>
        <v>23</v>
      </c>
      <c r="D416" s="354">
        <f t="shared" ca="1" si="21"/>
        <v>149</v>
      </c>
      <c r="E416" s="445"/>
      <c r="F416" s="347"/>
      <c r="G416" s="348"/>
      <c r="H416" s="371"/>
    </row>
    <row r="417" spans="1:8" hidden="1">
      <c r="A417" s="353">
        <f t="shared" ca="1" si="22"/>
        <v>10</v>
      </c>
      <c r="B417" s="353">
        <f t="shared" ca="1" si="22"/>
        <v>4</v>
      </c>
      <c r="C417" s="351">
        <f t="shared" ca="1" si="22"/>
        <v>23</v>
      </c>
      <c r="D417" s="354">
        <f t="shared" ca="1" si="21"/>
        <v>150</v>
      </c>
      <c r="E417" s="445"/>
      <c r="F417" s="347"/>
      <c r="G417" s="348"/>
      <c r="H417" s="371"/>
    </row>
    <row r="418" spans="1:8" s="346" customFormat="1" hidden="1">
      <c r="A418" s="353">
        <f t="shared" ca="1" si="22"/>
        <v>10</v>
      </c>
      <c r="B418" s="353">
        <f t="shared" ca="1" si="22"/>
        <v>4</v>
      </c>
      <c r="C418" s="351">
        <f t="shared" ca="1" si="22"/>
        <v>23</v>
      </c>
      <c r="D418" s="354">
        <f t="shared" ca="1" si="21"/>
        <v>151</v>
      </c>
      <c r="E418" s="446"/>
      <c r="F418" s="347"/>
      <c r="G418" s="348"/>
      <c r="H418" s="371"/>
    </row>
    <row r="419" spans="1:8" s="346" customFormat="1" hidden="1">
      <c r="A419" s="353">
        <f t="shared" ca="1" si="22"/>
        <v>10</v>
      </c>
      <c r="B419" s="353">
        <f t="shared" ca="1" si="22"/>
        <v>4</v>
      </c>
      <c r="C419" s="351">
        <f t="shared" ca="1" si="22"/>
        <v>23</v>
      </c>
      <c r="D419" s="354">
        <f t="shared" ca="1" si="21"/>
        <v>152</v>
      </c>
      <c r="E419" s="446"/>
      <c r="F419" s="347"/>
      <c r="G419" s="348"/>
      <c r="H419" s="371"/>
    </row>
    <row r="420" spans="1:8" s="346" customFormat="1" hidden="1">
      <c r="A420" s="353">
        <f t="shared" ca="1" si="22"/>
        <v>10</v>
      </c>
      <c r="B420" s="353">
        <f t="shared" ca="1" si="22"/>
        <v>4</v>
      </c>
      <c r="C420" s="351">
        <f t="shared" ca="1" si="22"/>
        <v>23</v>
      </c>
      <c r="D420" s="354">
        <f t="shared" ca="1" si="21"/>
        <v>153</v>
      </c>
      <c r="E420" s="446"/>
      <c r="F420" s="347"/>
      <c r="G420" s="348"/>
      <c r="H420" s="371"/>
    </row>
    <row r="421" spans="1:8" hidden="1">
      <c r="A421" s="353">
        <f t="shared" ca="1" si="22"/>
        <v>10</v>
      </c>
      <c r="B421" s="353">
        <f t="shared" ca="1" si="22"/>
        <v>4</v>
      </c>
      <c r="C421" s="351">
        <f t="shared" ca="1" si="22"/>
        <v>23</v>
      </c>
      <c r="D421" s="354">
        <f t="shared" ca="1" si="21"/>
        <v>154</v>
      </c>
      <c r="E421" s="445"/>
      <c r="F421" s="347"/>
      <c r="G421" s="348"/>
      <c r="H421" s="371"/>
    </row>
    <row r="422" spans="1:8" s="346" customFormat="1" hidden="1">
      <c r="A422" s="353">
        <f t="shared" ca="1" si="22"/>
        <v>10</v>
      </c>
      <c r="B422" s="353">
        <f t="shared" ca="1" si="22"/>
        <v>4</v>
      </c>
      <c r="C422" s="351">
        <f t="shared" ca="1" si="22"/>
        <v>23</v>
      </c>
      <c r="D422" s="354">
        <f t="shared" ca="1" si="21"/>
        <v>155</v>
      </c>
      <c r="E422" s="446"/>
      <c r="F422" s="347"/>
      <c r="G422" s="348"/>
      <c r="H422" s="371"/>
    </row>
    <row r="423" spans="1:8" s="346" customFormat="1" hidden="1">
      <c r="A423" s="353">
        <f t="shared" ca="1" si="22"/>
        <v>10</v>
      </c>
      <c r="B423" s="353">
        <f t="shared" ca="1" si="22"/>
        <v>4</v>
      </c>
      <c r="C423" s="351">
        <f t="shared" ca="1" si="22"/>
        <v>23</v>
      </c>
      <c r="D423" s="354">
        <f t="shared" ca="1" si="21"/>
        <v>156</v>
      </c>
      <c r="E423" s="446"/>
      <c r="F423" s="347"/>
      <c r="G423" s="348"/>
      <c r="H423" s="371"/>
    </row>
    <row r="424" spans="1:8" s="346" customFormat="1" hidden="1">
      <c r="A424" s="353">
        <f t="shared" ca="1" si="22"/>
        <v>10</v>
      </c>
      <c r="B424" s="353">
        <f t="shared" ca="1" si="22"/>
        <v>4</v>
      </c>
      <c r="C424" s="351">
        <f t="shared" ca="1" si="22"/>
        <v>23</v>
      </c>
      <c r="D424" s="354">
        <f t="shared" ca="1" si="21"/>
        <v>157</v>
      </c>
      <c r="E424" s="446"/>
      <c r="F424" s="347"/>
      <c r="G424" s="348"/>
      <c r="H424" s="371"/>
    </row>
    <row r="425" spans="1:8" hidden="1">
      <c r="A425" s="353">
        <f t="shared" ca="1" si="22"/>
        <v>10</v>
      </c>
      <c r="B425" s="353">
        <f t="shared" ca="1" si="22"/>
        <v>4</v>
      </c>
      <c r="C425" s="351">
        <f t="shared" ca="1" si="22"/>
        <v>23</v>
      </c>
      <c r="D425" s="354">
        <f t="shared" ca="1" si="21"/>
        <v>158</v>
      </c>
      <c r="E425" s="445"/>
      <c r="F425" s="157"/>
      <c r="G425" s="333"/>
      <c r="H425" s="370"/>
    </row>
    <row r="426" spans="1:8" hidden="1">
      <c r="A426" s="353">
        <f t="shared" ref="A426:C459" ca="1" si="23">INDIRECT("Z(-1)",FALSE)</f>
        <v>10</v>
      </c>
      <c r="B426" s="353">
        <f t="shared" ca="1" si="23"/>
        <v>4</v>
      </c>
      <c r="C426" s="351">
        <f t="shared" ca="1" si="23"/>
        <v>23</v>
      </c>
      <c r="D426" s="354">
        <f t="shared" ca="1" si="21"/>
        <v>159</v>
      </c>
      <c r="E426" s="445"/>
      <c r="F426" s="157"/>
      <c r="G426" s="333"/>
      <c r="H426" s="370"/>
    </row>
    <row r="427" spans="1:8" hidden="1">
      <c r="A427" s="353">
        <f t="shared" ca="1" si="23"/>
        <v>10</v>
      </c>
      <c r="B427" s="353">
        <f t="shared" ca="1" si="23"/>
        <v>4</v>
      </c>
      <c r="C427" s="351">
        <f t="shared" ca="1" si="23"/>
        <v>23</v>
      </c>
      <c r="D427" s="354">
        <f t="shared" ca="1" si="21"/>
        <v>160</v>
      </c>
      <c r="E427" s="445"/>
      <c r="F427" s="157"/>
      <c r="G427" s="333"/>
      <c r="H427" s="370"/>
    </row>
    <row r="428" spans="1:8" hidden="1">
      <c r="A428" s="353">
        <f t="shared" ca="1" si="23"/>
        <v>10</v>
      </c>
      <c r="B428" s="353">
        <f t="shared" ca="1" si="23"/>
        <v>4</v>
      </c>
      <c r="C428" s="351">
        <f t="shared" ca="1" si="23"/>
        <v>23</v>
      </c>
      <c r="D428" s="354">
        <f t="shared" ca="1" si="21"/>
        <v>161</v>
      </c>
      <c r="E428" s="445"/>
      <c r="F428" s="157"/>
      <c r="G428" s="333"/>
      <c r="H428" s="370"/>
    </row>
    <row r="429" spans="1:8" hidden="1">
      <c r="A429" s="353">
        <f t="shared" ca="1" si="23"/>
        <v>10</v>
      </c>
      <c r="B429" s="353">
        <f t="shared" ca="1" si="23"/>
        <v>4</v>
      </c>
      <c r="C429" s="351">
        <f t="shared" ca="1" si="23"/>
        <v>23</v>
      </c>
      <c r="D429" s="354">
        <f t="shared" ca="1" si="21"/>
        <v>162</v>
      </c>
      <c r="E429" s="445"/>
      <c r="F429" s="157"/>
      <c r="G429" s="333"/>
      <c r="H429" s="370"/>
    </row>
    <row r="430" spans="1:8" hidden="1">
      <c r="A430" s="351">
        <f t="shared" ca="1" si="23"/>
        <v>10</v>
      </c>
      <c r="B430" s="351">
        <f t="shared" ca="1" si="23"/>
        <v>4</v>
      </c>
      <c r="C430" s="351">
        <f t="shared" ca="1" si="23"/>
        <v>23</v>
      </c>
      <c r="D430" s="352">
        <f t="shared" ca="1" si="21"/>
        <v>163</v>
      </c>
      <c r="E430" s="445"/>
      <c r="F430" s="157"/>
      <c r="G430" s="333"/>
      <c r="H430" s="370"/>
    </row>
    <row r="431" spans="1:8" hidden="1">
      <c r="A431" s="353">
        <f t="shared" ca="1" si="23"/>
        <v>10</v>
      </c>
      <c r="B431" s="353">
        <f t="shared" ca="1" si="23"/>
        <v>4</v>
      </c>
      <c r="C431" s="351">
        <f t="shared" ca="1" si="23"/>
        <v>23</v>
      </c>
      <c r="D431" s="354">
        <f t="shared" ca="1" si="21"/>
        <v>164</v>
      </c>
      <c r="E431" s="445"/>
      <c r="F431" s="347"/>
      <c r="G431" s="348"/>
      <c r="H431" s="371"/>
    </row>
    <row r="432" spans="1:8" hidden="1">
      <c r="A432" s="353">
        <f t="shared" ca="1" si="23"/>
        <v>10</v>
      </c>
      <c r="B432" s="353">
        <f t="shared" ca="1" si="23"/>
        <v>4</v>
      </c>
      <c r="C432" s="351">
        <f t="shared" ca="1" si="23"/>
        <v>23</v>
      </c>
      <c r="D432" s="354">
        <f t="shared" ca="1" si="21"/>
        <v>165</v>
      </c>
      <c r="E432" s="445"/>
      <c r="F432" s="347"/>
      <c r="G432" s="348"/>
      <c r="H432" s="371"/>
    </row>
    <row r="433" spans="1:8" hidden="1">
      <c r="A433" s="353">
        <f t="shared" ca="1" si="23"/>
        <v>10</v>
      </c>
      <c r="B433" s="353">
        <f t="shared" ca="1" si="23"/>
        <v>4</v>
      </c>
      <c r="C433" s="351">
        <f t="shared" ca="1" si="23"/>
        <v>23</v>
      </c>
      <c r="D433" s="354">
        <f t="shared" ca="1" si="21"/>
        <v>166</v>
      </c>
      <c r="E433" s="445"/>
      <c r="F433" s="347"/>
      <c r="G433" s="348"/>
      <c r="H433" s="371"/>
    </row>
    <row r="434" spans="1:8" hidden="1">
      <c r="A434" s="353">
        <f t="shared" ca="1" si="23"/>
        <v>10</v>
      </c>
      <c r="B434" s="353">
        <f t="shared" ca="1" si="23"/>
        <v>4</v>
      </c>
      <c r="C434" s="351">
        <f t="shared" ca="1" si="23"/>
        <v>23</v>
      </c>
      <c r="D434" s="354">
        <f t="shared" ca="1" si="21"/>
        <v>167</v>
      </c>
      <c r="E434" s="445"/>
      <c r="F434" s="347"/>
      <c r="G434" s="348"/>
      <c r="H434" s="371"/>
    </row>
    <row r="435" spans="1:8" hidden="1">
      <c r="A435" s="353">
        <f t="shared" ca="1" si="23"/>
        <v>10</v>
      </c>
      <c r="B435" s="353">
        <f t="shared" ca="1" si="23"/>
        <v>4</v>
      </c>
      <c r="C435" s="351">
        <f t="shared" ca="1" si="23"/>
        <v>23</v>
      </c>
      <c r="D435" s="354">
        <f t="shared" ca="1" si="21"/>
        <v>168</v>
      </c>
      <c r="E435" s="445"/>
      <c r="F435" s="347"/>
      <c r="G435" s="348"/>
      <c r="H435" s="371"/>
    </row>
    <row r="436" spans="1:8" hidden="1">
      <c r="A436" s="353">
        <f t="shared" ca="1" si="23"/>
        <v>10</v>
      </c>
      <c r="B436" s="353">
        <f t="shared" ca="1" si="23"/>
        <v>4</v>
      </c>
      <c r="C436" s="351">
        <f t="shared" ca="1" si="23"/>
        <v>23</v>
      </c>
      <c r="D436" s="354">
        <f t="shared" ca="1" si="21"/>
        <v>169</v>
      </c>
      <c r="E436" s="445"/>
      <c r="F436" s="347"/>
      <c r="G436" s="348"/>
      <c r="H436" s="371"/>
    </row>
    <row r="437" spans="1:8" hidden="1">
      <c r="A437" s="353">
        <f t="shared" ca="1" si="23"/>
        <v>10</v>
      </c>
      <c r="B437" s="353">
        <f t="shared" ca="1" si="23"/>
        <v>4</v>
      </c>
      <c r="C437" s="351">
        <f t="shared" ca="1" si="23"/>
        <v>23</v>
      </c>
      <c r="D437" s="354">
        <f t="shared" ca="1" si="21"/>
        <v>170</v>
      </c>
      <c r="E437" s="445"/>
      <c r="F437" s="347"/>
      <c r="G437" s="348"/>
      <c r="H437" s="371"/>
    </row>
    <row r="438" spans="1:8" s="346" customFormat="1" hidden="1">
      <c r="A438" s="353">
        <f t="shared" ca="1" si="23"/>
        <v>10</v>
      </c>
      <c r="B438" s="353">
        <f t="shared" ca="1" si="23"/>
        <v>4</v>
      </c>
      <c r="C438" s="351">
        <f t="shared" ca="1" si="23"/>
        <v>23</v>
      </c>
      <c r="D438" s="354">
        <f t="shared" ca="1" si="21"/>
        <v>171</v>
      </c>
      <c r="E438" s="446"/>
      <c r="F438" s="347"/>
      <c r="G438" s="348"/>
      <c r="H438" s="371"/>
    </row>
    <row r="439" spans="1:8" s="346" customFormat="1" hidden="1">
      <c r="A439" s="353">
        <f t="shared" ca="1" si="23"/>
        <v>10</v>
      </c>
      <c r="B439" s="353">
        <f t="shared" ca="1" si="23"/>
        <v>4</v>
      </c>
      <c r="C439" s="351">
        <f t="shared" ca="1" si="23"/>
        <v>23</v>
      </c>
      <c r="D439" s="354">
        <f t="shared" ca="1" si="21"/>
        <v>172</v>
      </c>
      <c r="E439" s="446"/>
      <c r="F439" s="347"/>
      <c r="G439" s="348"/>
      <c r="H439" s="371"/>
    </row>
    <row r="440" spans="1:8" s="346" customFormat="1" hidden="1">
      <c r="A440" s="353">
        <f t="shared" ca="1" si="23"/>
        <v>10</v>
      </c>
      <c r="B440" s="353">
        <f t="shared" ca="1" si="23"/>
        <v>4</v>
      </c>
      <c r="C440" s="351">
        <f t="shared" ca="1" si="23"/>
        <v>23</v>
      </c>
      <c r="D440" s="354">
        <f t="shared" ca="1" si="21"/>
        <v>173</v>
      </c>
      <c r="E440" s="446"/>
      <c r="F440" s="347"/>
      <c r="G440" s="348"/>
      <c r="H440" s="371"/>
    </row>
    <row r="441" spans="1:8" hidden="1">
      <c r="A441" s="353">
        <f t="shared" ca="1" si="23"/>
        <v>10</v>
      </c>
      <c r="B441" s="353">
        <f t="shared" ca="1" si="23"/>
        <v>4</v>
      </c>
      <c r="C441" s="351">
        <f t="shared" ca="1" si="23"/>
        <v>23</v>
      </c>
      <c r="D441" s="354">
        <f t="shared" ca="1" si="21"/>
        <v>174</v>
      </c>
      <c r="E441" s="445"/>
      <c r="F441" s="347"/>
      <c r="G441" s="348"/>
      <c r="H441" s="371"/>
    </row>
    <row r="442" spans="1:8" hidden="1">
      <c r="A442" s="353">
        <f t="shared" ca="1" si="23"/>
        <v>10</v>
      </c>
      <c r="B442" s="353">
        <f t="shared" ca="1" si="23"/>
        <v>4</v>
      </c>
      <c r="C442" s="351">
        <f t="shared" ca="1" si="23"/>
        <v>23</v>
      </c>
      <c r="D442" s="354">
        <f t="shared" ca="1" si="21"/>
        <v>175</v>
      </c>
      <c r="E442" s="445"/>
      <c r="F442" s="347"/>
      <c r="G442" s="348"/>
      <c r="H442" s="371"/>
    </row>
    <row r="443" spans="1:8" hidden="1">
      <c r="A443" s="353">
        <f t="shared" ca="1" si="23"/>
        <v>10</v>
      </c>
      <c r="B443" s="353">
        <f t="shared" ca="1" si="23"/>
        <v>4</v>
      </c>
      <c r="C443" s="351">
        <f t="shared" ca="1" si="23"/>
        <v>23</v>
      </c>
      <c r="D443" s="354">
        <f t="shared" ca="1" si="21"/>
        <v>176</v>
      </c>
      <c r="E443" s="445"/>
      <c r="F443" s="347"/>
      <c r="G443" s="348"/>
      <c r="H443" s="371"/>
    </row>
    <row r="444" spans="1:8" hidden="1">
      <c r="A444" s="353">
        <f t="shared" ca="1" si="23"/>
        <v>10</v>
      </c>
      <c r="B444" s="353">
        <f t="shared" ca="1" si="23"/>
        <v>4</v>
      </c>
      <c r="C444" s="351">
        <f t="shared" ca="1" si="23"/>
        <v>23</v>
      </c>
      <c r="D444" s="354">
        <f t="shared" ca="1" si="21"/>
        <v>177</v>
      </c>
      <c r="E444" s="445"/>
      <c r="F444" s="347"/>
      <c r="G444" s="348"/>
      <c r="H444" s="371"/>
    </row>
    <row r="445" spans="1:8" hidden="1">
      <c r="A445" s="353">
        <f t="shared" ca="1" si="23"/>
        <v>10</v>
      </c>
      <c r="B445" s="353">
        <f t="shared" ca="1" si="23"/>
        <v>4</v>
      </c>
      <c r="C445" s="351">
        <f t="shared" ca="1" si="23"/>
        <v>23</v>
      </c>
      <c r="D445" s="354">
        <f t="shared" ca="1" si="21"/>
        <v>178</v>
      </c>
      <c r="E445" s="445"/>
      <c r="F445" s="347"/>
      <c r="G445" s="348"/>
      <c r="H445" s="371"/>
    </row>
    <row r="446" spans="1:8" hidden="1">
      <c r="A446" s="353">
        <f t="shared" ca="1" si="23"/>
        <v>10</v>
      </c>
      <c r="B446" s="353">
        <f t="shared" ca="1" si="23"/>
        <v>4</v>
      </c>
      <c r="C446" s="351">
        <f t="shared" ca="1" si="23"/>
        <v>23</v>
      </c>
      <c r="D446" s="354">
        <f t="shared" ca="1" si="21"/>
        <v>179</v>
      </c>
      <c r="E446" s="445"/>
      <c r="F446" s="347"/>
      <c r="G446" s="348"/>
      <c r="H446" s="371"/>
    </row>
    <row r="447" spans="1:8" hidden="1">
      <c r="A447" s="353">
        <f t="shared" ca="1" si="23"/>
        <v>10</v>
      </c>
      <c r="B447" s="353">
        <f t="shared" ca="1" si="23"/>
        <v>4</v>
      </c>
      <c r="C447" s="351">
        <f t="shared" ca="1" si="23"/>
        <v>23</v>
      </c>
      <c r="D447" s="354">
        <f t="shared" ca="1" si="21"/>
        <v>180</v>
      </c>
      <c r="E447" s="445"/>
      <c r="F447" s="347"/>
      <c r="G447" s="348"/>
      <c r="H447" s="371"/>
    </row>
    <row r="448" spans="1:8" s="346" customFormat="1" hidden="1">
      <c r="A448" s="353">
        <f t="shared" ca="1" si="23"/>
        <v>10</v>
      </c>
      <c r="B448" s="353">
        <f t="shared" ca="1" si="23"/>
        <v>4</v>
      </c>
      <c r="C448" s="351">
        <f t="shared" ca="1" si="23"/>
        <v>23</v>
      </c>
      <c r="D448" s="354">
        <f t="shared" ca="1" si="21"/>
        <v>181</v>
      </c>
      <c r="E448" s="446"/>
      <c r="F448" s="347"/>
      <c r="G448" s="348"/>
      <c r="H448" s="371"/>
    </row>
    <row r="449" spans="1:8" s="346" customFormat="1" hidden="1">
      <c r="A449" s="353">
        <f t="shared" ca="1" si="23"/>
        <v>10</v>
      </c>
      <c r="B449" s="353">
        <f t="shared" ca="1" si="23"/>
        <v>4</v>
      </c>
      <c r="C449" s="351">
        <f t="shared" ca="1" si="23"/>
        <v>23</v>
      </c>
      <c r="D449" s="354">
        <f t="shared" ca="1" si="21"/>
        <v>182</v>
      </c>
      <c r="E449" s="446"/>
      <c r="F449" s="347"/>
      <c r="G449" s="348"/>
      <c r="H449" s="371"/>
    </row>
    <row r="450" spans="1:8" s="346" customFormat="1" hidden="1">
      <c r="A450" s="353">
        <f t="shared" ca="1" si="23"/>
        <v>10</v>
      </c>
      <c r="B450" s="353">
        <f t="shared" ca="1" si="23"/>
        <v>4</v>
      </c>
      <c r="C450" s="351">
        <f t="shared" ca="1" si="23"/>
        <v>23</v>
      </c>
      <c r="D450" s="354">
        <f t="shared" ca="1" si="21"/>
        <v>183</v>
      </c>
      <c r="E450" s="446"/>
      <c r="F450" s="347"/>
      <c r="G450" s="348"/>
      <c r="H450" s="371"/>
    </row>
    <row r="451" spans="1:8" hidden="1">
      <c r="A451" s="353">
        <f t="shared" ca="1" si="23"/>
        <v>10</v>
      </c>
      <c r="B451" s="353">
        <f t="shared" ca="1" si="23"/>
        <v>4</v>
      </c>
      <c r="C451" s="351">
        <f t="shared" ca="1" si="23"/>
        <v>23</v>
      </c>
      <c r="D451" s="354">
        <f t="shared" ref="D451:D493" ca="1" si="24">IF(INDIRECT("S(-1)",FALSE)&lt;&gt;INDIRECT("Z(-1)S(-1)",FALSE),0,INDIRECT("Z(-1)",FALSE)+1)</f>
        <v>184</v>
      </c>
      <c r="E451" s="445"/>
      <c r="F451" s="347"/>
      <c r="G451" s="348"/>
      <c r="H451" s="371"/>
    </row>
    <row r="452" spans="1:8" hidden="1">
      <c r="A452" s="353">
        <f t="shared" ca="1" si="23"/>
        <v>10</v>
      </c>
      <c r="B452" s="353">
        <f t="shared" ca="1" si="23"/>
        <v>4</v>
      </c>
      <c r="C452" s="351">
        <f t="shared" ca="1" si="23"/>
        <v>23</v>
      </c>
      <c r="D452" s="354">
        <f t="shared" ca="1" si="24"/>
        <v>185</v>
      </c>
      <c r="E452" s="445"/>
      <c r="F452" s="347"/>
      <c r="G452" s="348"/>
      <c r="H452" s="371"/>
    </row>
    <row r="453" spans="1:8" hidden="1">
      <c r="A453" s="353">
        <f t="shared" ca="1" si="23"/>
        <v>10</v>
      </c>
      <c r="B453" s="353">
        <f t="shared" ca="1" si="23"/>
        <v>4</v>
      </c>
      <c r="C453" s="351">
        <f t="shared" ca="1" si="23"/>
        <v>23</v>
      </c>
      <c r="D453" s="354">
        <f t="shared" ca="1" si="24"/>
        <v>186</v>
      </c>
      <c r="E453" s="445"/>
      <c r="F453" s="347"/>
      <c r="G453" s="348"/>
      <c r="H453" s="371"/>
    </row>
    <row r="454" spans="1:8" hidden="1">
      <c r="A454" s="353">
        <f t="shared" ca="1" si="23"/>
        <v>10</v>
      </c>
      <c r="B454" s="353">
        <f t="shared" ca="1" si="23"/>
        <v>4</v>
      </c>
      <c r="C454" s="351">
        <f t="shared" ca="1" si="23"/>
        <v>23</v>
      </c>
      <c r="D454" s="354">
        <f t="shared" ca="1" si="24"/>
        <v>187</v>
      </c>
      <c r="E454" s="445"/>
      <c r="F454" s="347"/>
      <c r="G454" s="348"/>
      <c r="H454" s="371"/>
    </row>
    <row r="455" spans="1:8" hidden="1">
      <c r="A455" s="353">
        <f t="shared" ca="1" si="23"/>
        <v>10</v>
      </c>
      <c r="B455" s="353">
        <f t="shared" ca="1" si="23"/>
        <v>4</v>
      </c>
      <c r="C455" s="351">
        <f t="shared" ca="1" si="23"/>
        <v>23</v>
      </c>
      <c r="D455" s="354">
        <f t="shared" ca="1" si="24"/>
        <v>188</v>
      </c>
      <c r="E455" s="445"/>
      <c r="F455" s="347"/>
      <c r="G455" s="348"/>
      <c r="H455" s="371"/>
    </row>
    <row r="456" spans="1:8" hidden="1">
      <c r="A456" s="353">
        <f t="shared" ca="1" si="23"/>
        <v>10</v>
      </c>
      <c r="B456" s="353">
        <f t="shared" ca="1" si="23"/>
        <v>4</v>
      </c>
      <c r="C456" s="351">
        <f t="shared" ca="1" si="23"/>
        <v>23</v>
      </c>
      <c r="D456" s="354">
        <f t="shared" ca="1" si="24"/>
        <v>189</v>
      </c>
      <c r="E456" s="445"/>
      <c r="F456" s="347"/>
      <c r="G456" s="348"/>
      <c r="H456" s="371"/>
    </row>
    <row r="457" spans="1:8" hidden="1">
      <c r="A457" s="353">
        <f t="shared" ca="1" si="23"/>
        <v>10</v>
      </c>
      <c r="B457" s="353">
        <f t="shared" ca="1" si="23"/>
        <v>4</v>
      </c>
      <c r="C457" s="351">
        <f t="shared" ca="1" si="23"/>
        <v>23</v>
      </c>
      <c r="D457" s="354">
        <f t="shared" ca="1" si="24"/>
        <v>190</v>
      </c>
      <c r="E457" s="445"/>
      <c r="F457" s="347"/>
      <c r="G457" s="348"/>
      <c r="H457" s="371"/>
    </row>
    <row r="458" spans="1:8" s="346" customFormat="1" hidden="1">
      <c r="A458" s="353">
        <f t="shared" ca="1" si="23"/>
        <v>10</v>
      </c>
      <c r="B458" s="353">
        <f t="shared" ca="1" si="23"/>
        <v>4</v>
      </c>
      <c r="C458" s="351">
        <f t="shared" ca="1" si="23"/>
        <v>23</v>
      </c>
      <c r="D458" s="354">
        <f t="shared" ca="1" si="24"/>
        <v>191</v>
      </c>
      <c r="E458" s="446"/>
      <c r="F458" s="347"/>
      <c r="G458" s="348"/>
      <c r="H458" s="371"/>
    </row>
    <row r="459" spans="1:8" s="346" customFormat="1" hidden="1">
      <c r="A459" s="353">
        <f t="shared" ca="1" si="23"/>
        <v>10</v>
      </c>
      <c r="B459" s="353">
        <f t="shared" ca="1" si="23"/>
        <v>4</v>
      </c>
      <c r="C459" s="351">
        <f t="shared" ca="1" si="23"/>
        <v>23</v>
      </c>
      <c r="D459" s="354">
        <f t="shared" ca="1" si="24"/>
        <v>192</v>
      </c>
      <c r="E459" s="446"/>
      <c r="F459" s="347"/>
      <c r="G459" s="348"/>
      <c r="H459" s="371"/>
    </row>
    <row r="460" spans="1:8" s="346" customFormat="1" hidden="1">
      <c r="A460" s="353">
        <f t="shared" ref="A460:C475" ca="1" si="25">INDIRECT("Z(-1)",FALSE)</f>
        <v>10</v>
      </c>
      <c r="B460" s="353">
        <f t="shared" ca="1" si="25"/>
        <v>4</v>
      </c>
      <c r="C460" s="351">
        <f t="shared" ca="1" si="25"/>
        <v>23</v>
      </c>
      <c r="D460" s="354">
        <f t="shared" ca="1" si="24"/>
        <v>193</v>
      </c>
      <c r="E460" s="446"/>
      <c r="F460" s="347"/>
      <c r="G460" s="348"/>
      <c r="H460" s="371"/>
    </row>
    <row r="461" spans="1:8" hidden="1">
      <c r="A461" s="353">
        <f t="shared" ca="1" si="25"/>
        <v>10</v>
      </c>
      <c r="B461" s="353">
        <f t="shared" ca="1" si="25"/>
        <v>4</v>
      </c>
      <c r="C461" s="351">
        <f t="shared" ca="1" si="25"/>
        <v>23</v>
      </c>
      <c r="D461" s="354">
        <f t="shared" ca="1" si="24"/>
        <v>194</v>
      </c>
      <c r="E461" s="445"/>
      <c r="F461" s="347"/>
      <c r="G461" s="348"/>
      <c r="H461" s="371"/>
    </row>
    <row r="462" spans="1:8" hidden="1">
      <c r="A462" s="353">
        <f t="shared" ca="1" si="25"/>
        <v>10</v>
      </c>
      <c r="B462" s="353">
        <f t="shared" ca="1" si="25"/>
        <v>4</v>
      </c>
      <c r="C462" s="351">
        <f t="shared" ca="1" si="25"/>
        <v>23</v>
      </c>
      <c r="D462" s="354">
        <f t="shared" ca="1" si="24"/>
        <v>195</v>
      </c>
      <c r="E462" s="445"/>
      <c r="F462" s="347"/>
      <c r="G462" s="348"/>
      <c r="H462" s="371"/>
    </row>
    <row r="463" spans="1:8" hidden="1">
      <c r="A463" s="353">
        <f t="shared" ca="1" si="25"/>
        <v>10</v>
      </c>
      <c r="B463" s="353">
        <f t="shared" ca="1" si="25"/>
        <v>4</v>
      </c>
      <c r="C463" s="351">
        <f t="shared" ca="1" si="25"/>
        <v>23</v>
      </c>
      <c r="D463" s="354">
        <f t="shared" ca="1" si="24"/>
        <v>196</v>
      </c>
      <c r="E463" s="445"/>
      <c r="F463" s="347"/>
      <c r="G463" s="348"/>
      <c r="H463" s="371"/>
    </row>
    <row r="464" spans="1:8" hidden="1">
      <c r="A464" s="353">
        <f t="shared" ca="1" si="25"/>
        <v>10</v>
      </c>
      <c r="B464" s="353">
        <f t="shared" ca="1" si="25"/>
        <v>4</v>
      </c>
      <c r="C464" s="353">
        <f t="shared" ca="1" si="25"/>
        <v>23</v>
      </c>
      <c r="D464" s="354">
        <f t="shared" ca="1" si="24"/>
        <v>197</v>
      </c>
      <c r="E464" s="445"/>
      <c r="F464" s="347"/>
      <c r="G464" s="348"/>
      <c r="H464" s="371"/>
    </row>
    <row r="465" spans="1:8" hidden="1">
      <c r="A465" s="353">
        <f t="shared" ca="1" si="25"/>
        <v>10</v>
      </c>
      <c r="B465" s="353">
        <f t="shared" ca="1" si="25"/>
        <v>4</v>
      </c>
      <c r="C465" s="353">
        <f t="shared" ca="1" si="25"/>
        <v>23</v>
      </c>
      <c r="D465" s="354">
        <f t="shared" ca="1" si="24"/>
        <v>198</v>
      </c>
      <c r="E465" s="445"/>
      <c r="F465" s="347"/>
      <c r="G465" s="348"/>
      <c r="H465" s="371"/>
    </row>
    <row r="466" spans="1:8" hidden="1">
      <c r="A466" s="353">
        <f t="shared" ca="1" si="25"/>
        <v>10</v>
      </c>
      <c r="B466" s="353">
        <f t="shared" ca="1" si="25"/>
        <v>4</v>
      </c>
      <c r="C466" s="353">
        <f t="shared" ca="1" si="25"/>
        <v>23</v>
      </c>
      <c r="D466" s="354">
        <f t="shared" ca="1" si="24"/>
        <v>199</v>
      </c>
      <c r="E466" s="445"/>
      <c r="F466" s="347"/>
      <c r="G466" s="348"/>
      <c r="H466" s="371"/>
    </row>
    <row r="467" spans="1:8" hidden="1">
      <c r="A467" s="353">
        <f t="shared" ca="1" si="25"/>
        <v>10</v>
      </c>
      <c r="B467" s="353">
        <f t="shared" ca="1" si="25"/>
        <v>4</v>
      </c>
      <c r="C467" s="353">
        <f t="shared" ca="1" si="25"/>
        <v>23</v>
      </c>
      <c r="D467" s="354">
        <f t="shared" ca="1" si="24"/>
        <v>200</v>
      </c>
      <c r="E467" s="445"/>
      <c r="F467" s="347"/>
      <c r="G467" s="348"/>
      <c r="H467" s="371"/>
    </row>
    <row r="468" spans="1:8" s="346" customFormat="1" hidden="1">
      <c r="A468" s="353">
        <f t="shared" ca="1" si="25"/>
        <v>10</v>
      </c>
      <c r="B468" s="353">
        <f t="shared" ca="1" si="25"/>
        <v>4</v>
      </c>
      <c r="C468" s="353">
        <f t="shared" ca="1" si="25"/>
        <v>23</v>
      </c>
      <c r="D468" s="354">
        <f t="shared" ca="1" si="24"/>
        <v>201</v>
      </c>
      <c r="E468" s="446"/>
      <c r="F468" s="347"/>
      <c r="G468" s="348"/>
      <c r="H468" s="371"/>
    </row>
    <row r="469" spans="1:8" s="346" customFormat="1" hidden="1">
      <c r="A469" s="353">
        <f t="shared" ca="1" si="25"/>
        <v>10</v>
      </c>
      <c r="B469" s="353">
        <f t="shared" ca="1" si="25"/>
        <v>4</v>
      </c>
      <c r="C469" s="353">
        <f t="shared" ca="1" si="25"/>
        <v>23</v>
      </c>
      <c r="D469" s="354">
        <f t="shared" ca="1" si="24"/>
        <v>202</v>
      </c>
      <c r="E469" s="446"/>
      <c r="F469" s="347"/>
      <c r="G469" s="348"/>
      <c r="H469" s="371"/>
    </row>
    <row r="470" spans="1:8" s="346" customFormat="1" hidden="1">
      <c r="A470" s="353">
        <f t="shared" ca="1" si="25"/>
        <v>10</v>
      </c>
      <c r="B470" s="353">
        <f t="shared" ca="1" si="25"/>
        <v>4</v>
      </c>
      <c r="C470" s="353">
        <f t="shared" ca="1" si="25"/>
        <v>23</v>
      </c>
      <c r="D470" s="354">
        <f t="shared" ca="1" si="24"/>
        <v>203</v>
      </c>
      <c r="E470" s="446"/>
      <c r="F470" s="347"/>
      <c r="G470" s="348"/>
      <c r="H470" s="371"/>
    </row>
    <row r="471" spans="1:8" hidden="1">
      <c r="A471" s="353">
        <f t="shared" ca="1" si="25"/>
        <v>10</v>
      </c>
      <c r="B471" s="353">
        <f t="shared" ca="1" si="25"/>
        <v>4</v>
      </c>
      <c r="C471" s="353">
        <f t="shared" ca="1" si="25"/>
        <v>23</v>
      </c>
      <c r="D471" s="354">
        <f t="shared" ca="1" si="24"/>
        <v>204</v>
      </c>
      <c r="E471" s="445"/>
      <c r="F471" s="347"/>
      <c r="G471" s="348"/>
      <c r="H471" s="371"/>
    </row>
    <row r="472" spans="1:8" s="346" customFormat="1" hidden="1">
      <c r="A472" s="353">
        <f t="shared" ca="1" si="25"/>
        <v>10</v>
      </c>
      <c r="B472" s="353">
        <f t="shared" ca="1" si="25"/>
        <v>4</v>
      </c>
      <c r="C472" s="353">
        <f t="shared" ca="1" si="25"/>
        <v>23</v>
      </c>
      <c r="D472" s="354">
        <f t="shared" ca="1" si="24"/>
        <v>205</v>
      </c>
      <c r="E472" s="446"/>
      <c r="F472" s="347"/>
      <c r="G472" s="348"/>
      <c r="H472" s="371"/>
    </row>
    <row r="473" spans="1:8" s="346" customFormat="1" hidden="1">
      <c r="A473" s="353">
        <f t="shared" ca="1" si="25"/>
        <v>10</v>
      </c>
      <c r="B473" s="353">
        <f t="shared" ca="1" si="25"/>
        <v>4</v>
      </c>
      <c r="C473" s="353">
        <f t="shared" ca="1" si="25"/>
        <v>23</v>
      </c>
      <c r="D473" s="354">
        <f t="shared" ca="1" si="24"/>
        <v>206</v>
      </c>
      <c r="E473" s="446"/>
      <c r="F473" s="347"/>
      <c r="G473" s="348"/>
      <c r="H473" s="371"/>
    </row>
    <row r="474" spans="1:8" s="346" customFormat="1" hidden="1">
      <c r="A474" s="353">
        <f t="shared" ca="1" si="25"/>
        <v>10</v>
      </c>
      <c r="B474" s="353">
        <f t="shared" ca="1" si="25"/>
        <v>4</v>
      </c>
      <c r="C474" s="353">
        <f t="shared" ca="1" si="25"/>
        <v>23</v>
      </c>
      <c r="D474" s="354">
        <f t="shared" ca="1" si="24"/>
        <v>207</v>
      </c>
      <c r="E474" s="446"/>
      <c r="F474" s="347"/>
      <c r="G474" s="348"/>
      <c r="H474" s="371"/>
    </row>
    <row r="475" spans="1:8" hidden="1">
      <c r="A475" s="353">
        <f t="shared" ca="1" si="25"/>
        <v>10</v>
      </c>
      <c r="B475" s="353">
        <f t="shared" ca="1" si="25"/>
        <v>4</v>
      </c>
      <c r="C475" s="353">
        <f t="shared" ca="1" si="25"/>
        <v>23</v>
      </c>
      <c r="D475" s="354">
        <f t="shared" ca="1" si="24"/>
        <v>208</v>
      </c>
      <c r="E475" s="445"/>
      <c r="F475" s="157"/>
      <c r="G475" s="333"/>
      <c r="H475" s="370"/>
    </row>
    <row r="476" spans="1:8" hidden="1">
      <c r="A476" s="353">
        <f t="shared" ref="A476:C493" ca="1" si="26">INDIRECT("Z(-1)",FALSE)</f>
        <v>10</v>
      </c>
      <c r="B476" s="353">
        <f t="shared" ca="1" si="26"/>
        <v>4</v>
      </c>
      <c r="C476" s="353">
        <f t="shared" ca="1" si="26"/>
        <v>23</v>
      </c>
      <c r="D476" s="354">
        <f t="shared" ca="1" si="24"/>
        <v>209</v>
      </c>
      <c r="E476" s="445"/>
      <c r="F476" s="157"/>
      <c r="G476" s="333"/>
      <c r="H476" s="370"/>
    </row>
    <row r="477" spans="1:8" hidden="1">
      <c r="A477" s="353">
        <f t="shared" ca="1" si="26"/>
        <v>10</v>
      </c>
      <c r="B477" s="353">
        <f t="shared" ca="1" si="26"/>
        <v>4</v>
      </c>
      <c r="C477" s="353">
        <f t="shared" ca="1" si="26"/>
        <v>23</v>
      </c>
      <c r="D477" s="354">
        <f t="shared" ca="1" si="24"/>
        <v>210</v>
      </c>
      <c r="E477" s="445"/>
      <c r="F477" s="157"/>
      <c r="G477" s="333"/>
      <c r="H477" s="370"/>
    </row>
    <row r="478" spans="1:8" hidden="1">
      <c r="A478" s="353">
        <f t="shared" ca="1" si="26"/>
        <v>10</v>
      </c>
      <c r="B478" s="353">
        <f t="shared" ca="1" si="26"/>
        <v>4</v>
      </c>
      <c r="C478" s="353">
        <f t="shared" ca="1" si="26"/>
        <v>23</v>
      </c>
      <c r="D478" s="354">
        <f t="shared" ca="1" si="24"/>
        <v>211</v>
      </c>
      <c r="E478" s="445"/>
      <c r="F478" s="157"/>
      <c r="G478" s="333"/>
      <c r="H478" s="370"/>
    </row>
    <row r="479" spans="1:8" hidden="1">
      <c r="A479" s="353">
        <f t="shared" ca="1" si="26"/>
        <v>10</v>
      </c>
      <c r="B479" s="353">
        <f t="shared" ca="1" si="26"/>
        <v>4</v>
      </c>
      <c r="C479" s="353">
        <f t="shared" ca="1" si="26"/>
        <v>23</v>
      </c>
      <c r="D479" s="354">
        <f t="shared" ca="1" si="24"/>
        <v>212</v>
      </c>
      <c r="E479" s="445"/>
      <c r="F479" s="157"/>
      <c r="G479" s="333"/>
      <c r="H479" s="370"/>
    </row>
    <row r="480" spans="1:8" hidden="1">
      <c r="A480" s="351">
        <f t="shared" ca="1" si="26"/>
        <v>10</v>
      </c>
      <c r="B480" s="351">
        <f t="shared" ca="1" si="26"/>
        <v>4</v>
      </c>
      <c r="C480" s="351">
        <f t="shared" ca="1" si="26"/>
        <v>23</v>
      </c>
      <c r="D480" s="352">
        <f t="shared" ca="1" si="24"/>
        <v>213</v>
      </c>
      <c r="E480" s="445"/>
      <c r="F480" s="157"/>
      <c r="G480" s="333"/>
      <c r="H480" s="370"/>
    </row>
    <row r="481" spans="1:8" hidden="1">
      <c r="A481" s="353">
        <f t="shared" ca="1" si="26"/>
        <v>10</v>
      </c>
      <c r="B481" s="353">
        <f t="shared" ca="1" si="26"/>
        <v>4</v>
      </c>
      <c r="C481" s="353">
        <f t="shared" ca="1" si="26"/>
        <v>23</v>
      </c>
      <c r="D481" s="354">
        <f t="shared" ca="1" si="24"/>
        <v>214</v>
      </c>
      <c r="E481" s="445"/>
      <c r="F481" s="347"/>
      <c r="G481" s="348"/>
      <c r="H481" s="371"/>
    </row>
    <row r="482" spans="1:8" hidden="1">
      <c r="A482" s="353">
        <f t="shared" ca="1" si="26"/>
        <v>10</v>
      </c>
      <c r="B482" s="353">
        <f t="shared" ca="1" si="26"/>
        <v>4</v>
      </c>
      <c r="C482" s="353">
        <f t="shared" ca="1" si="26"/>
        <v>23</v>
      </c>
      <c r="D482" s="354">
        <f t="shared" ca="1" si="24"/>
        <v>215</v>
      </c>
      <c r="E482" s="445"/>
      <c r="F482" s="347"/>
      <c r="G482" s="348"/>
      <c r="H482" s="371"/>
    </row>
    <row r="483" spans="1:8" hidden="1">
      <c r="A483" s="353">
        <f t="shared" ca="1" si="26"/>
        <v>10</v>
      </c>
      <c r="B483" s="353">
        <f t="shared" ca="1" si="26"/>
        <v>4</v>
      </c>
      <c r="C483" s="353">
        <f t="shared" ca="1" si="26"/>
        <v>23</v>
      </c>
      <c r="D483" s="354">
        <f t="shared" ca="1" si="24"/>
        <v>216</v>
      </c>
      <c r="E483" s="445"/>
      <c r="F483" s="347"/>
      <c r="G483" s="348"/>
      <c r="H483" s="371"/>
    </row>
    <row r="484" spans="1:8" hidden="1">
      <c r="A484" s="353">
        <f t="shared" ca="1" si="26"/>
        <v>10</v>
      </c>
      <c r="B484" s="353">
        <f t="shared" ca="1" si="26"/>
        <v>4</v>
      </c>
      <c r="C484" s="353">
        <f t="shared" ca="1" si="26"/>
        <v>23</v>
      </c>
      <c r="D484" s="354">
        <f t="shared" ca="1" si="24"/>
        <v>217</v>
      </c>
      <c r="E484" s="445"/>
      <c r="F484" s="347"/>
      <c r="G484" s="348"/>
      <c r="H484" s="371"/>
    </row>
    <row r="485" spans="1:8" hidden="1">
      <c r="A485" s="353">
        <f t="shared" ca="1" si="26"/>
        <v>10</v>
      </c>
      <c r="B485" s="353">
        <f t="shared" ca="1" si="26"/>
        <v>4</v>
      </c>
      <c r="C485" s="353">
        <f t="shared" ca="1" si="26"/>
        <v>23</v>
      </c>
      <c r="D485" s="354">
        <f t="shared" ca="1" si="24"/>
        <v>218</v>
      </c>
      <c r="E485" s="445"/>
      <c r="F485" s="347"/>
      <c r="G485" s="348"/>
      <c r="H485" s="371"/>
    </row>
    <row r="486" spans="1:8" hidden="1">
      <c r="A486" s="353">
        <f t="shared" ca="1" si="26"/>
        <v>10</v>
      </c>
      <c r="B486" s="353">
        <f t="shared" ca="1" si="26"/>
        <v>4</v>
      </c>
      <c r="C486" s="353">
        <f t="shared" ca="1" si="26"/>
        <v>23</v>
      </c>
      <c r="D486" s="354">
        <f t="shared" ca="1" si="24"/>
        <v>219</v>
      </c>
      <c r="E486" s="445"/>
      <c r="F486" s="347"/>
      <c r="G486" s="348"/>
      <c r="H486" s="371"/>
    </row>
    <row r="487" spans="1:8" hidden="1">
      <c r="A487" s="353">
        <f t="shared" ca="1" si="26"/>
        <v>10</v>
      </c>
      <c r="B487" s="353">
        <f t="shared" ca="1" si="26"/>
        <v>4</v>
      </c>
      <c r="C487" s="353">
        <f t="shared" ca="1" si="26"/>
        <v>23</v>
      </c>
      <c r="D487" s="354">
        <f t="shared" ca="1" si="24"/>
        <v>220</v>
      </c>
      <c r="E487" s="445"/>
      <c r="F487" s="347"/>
      <c r="G487" s="348"/>
      <c r="H487" s="371"/>
    </row>
    <row r="488" spans="1:8" s="346" customFormat="1" hidden="1">
      <c r="A488" s="353">
        <f t="shared" ca="1" si="26"/>
        <v>10</v>
      </c>
      <c r="B488" s="353">
        <f t="shared" ca="1" si="26"/>
        <v>4</v>
      </c>
      <c r="C488" s="353">
        <f t="shared" ca="1" si="26"/>
        <v>23</v>
      </c>
      <c r="D488" s="354">
        <f t="shared" ca="1" si="24"/>
        <v>221</v>
      </c>
      <c r="E488" s="446"/>
      <c r="F488" s="347"/>
      <c r="G488" s="348"/>
      <c r="H488" s="371"/>
    </row>
    <row r="489" spans="1:8" s="346" customFormat="1" hidden="1">
      <c r="A489" s="353">
        <f t="shared" ca="1" si="26"/>
        <v>10</v>
      </c>
      <c r="B489" s="353">
        <f t="shared" ca="1" si="26"/>
        <v>4</v>
      </c>
      <c r="C489" s="353">
        <f t="shared" ca="1" si="26"/>
        <v>23</v>
      </c>
      <c r="D489" s="354">
        <f t="shared" ca="1" si="24"/>
        <v>222</v>
      </c>
      <c r="E489" s="446"/>
      <c r="F489" s="347"/>
      <c r="G489" s="348"/>
      <c r="H489" s="371"/>
    </row>
    <row r="490" spans="1:8" s="346" customFormat="1" hidden="1">
      <c r="A490" s="353">
        <f t="shared" ca="1" si="26"/>
        <v>10</v>
      </c>
      <c r="B490" s="353">
        <f t="shared" ca="1" si="26"/>
        <v>4</v>
      </c>
      <c r="C490" s="353">
        <f t="shared" ca="1" si="26"/>
        <v>23</v>
      </c>
      <c r="D490" s="354">
        <f t="shared" ca="1" si="24"/>
        <v>223</v>
      </c>
      <c r="E490" s="446"/>
      <c r="F490" s="347"/>
      <c r="G490" s="348"/>
      <c r="H490" s="371"/>
    </row>
    <row r="491" spans="1:8" hidden="1">
      <c r="A491" s="353">
        <f t="shared" ca="1" si="26"/>
        <v>10</v>
      </c>
      <c r="B491" s="353">
        <f t="shared" ca="1" si="26"/>
        <v>4</v>
      </c>
      <c r="C491" s="353">
        <f t="shared" ca="1" si="26"/>
        <v>23</v>
      </c>
      <c r="D491" s="354">
        <f t="shared" ca="1" si="24"/>
        <v>224</v>
      </c>
      <c r="E491" s="445"/>
      <c r="F491" s="347"/>
      <c r="G491" s="348"/>
      <c r="H491" s="371"/>
    </row>
    <row r="492" spans="1:8" hidden="1">
      <c r="A492" s="351">
        <f t="shared" ca="1" si="26"/>
        <v>10</v>
      </c>
      <c r="B492" s="351">
        <f t="shared" ca="1" si="26"/>
        <v>4</v>
      </c>
      <c r="C492" s="351">
        <f t="shared" ca="1" si="26"/>
        <v>23</v>
      </c>
      <c r="D492" s="352">
        <f t="shared" ca="1" si="24"/>
        <v>225</v>
      </c>
      <c r="E492" s="445"/>
      <c r="F492" s="157"/>
      <c r="G492" s="333"/>
      <c r="H492" s="370"/>
    </row>
    <row r="493" spans="1:8" hidden="1">
      <c r="A493" s="351">
        <f t="shared" ca="1" si="26"/>
        <v>10</v>
      </c>
      <c r="B493" s="351">
        <f t="shared" ca="1" si="26"/>
        <v>4</v>
      </c>
      <c r="C493" s="351">
        <f t="shared" ca="1" si="26"/>
        <v>23</v>
      </c>
      <c r="D493" s="352">
        <f t="shared" ca="1" si="24"/>
        <v>226</v>
      </c>
      <c r="E493" s="445"/>
      <c r="F493" s="157"/>
      <c r="G493" s="333"/>
      <c r="H493" s="370"/>
    </row>
    <row r="495" spans="1:8" hidden="1">
      <c r="E495" s="148" t="s">
        <v>1308</v>
      </c>
    </row>
    <row r="496" spans="1:8" hidden="1">
      <c r="E496" s="148" t="s">
        <v>1309</v>
      </c>
    </row>
    <row r="497" spans="5:5" hidden="1">
      <c r="E497" s="148" t="s">
        <v>1310</v>
      </c>
    </row>
    <row r="498" spans="5:5" hidden="1">
      <c r="E498" s="148" t="s">
        <v>1311</v>
      </c>
    </row>
    <row r="499" spans="5:5" hidden="1">
      <c r="E499" s="148" t="s">
        <v>1312</v>
      </c>
    </row>
    <row r="500" spans="5:5" hidden="1">
      <c r="E500" s="148" t="s">
        <v>1313</v>
      </c>
    </row>
    <row r="501" spans="5:5" hidden="1">
      <c r="E501" s="148" t="s">
        <v>1314</v>
      </c>
    </row>
    <row r="502" spans="5:5" hidden="1">
      <c r="E502" s="148" t="s">
        <v>1315</v>
      </c>
    </row>
    <row r="503" spans="5:5" hidden="1">
      <c r="E503" s="148" t="s">
        <v>1316</v>
      </c>
    </row>
    <row r="504" spans="5:5" hidden="1">
      <c r="E504" s="148" t="s">
        <v>1317</v>
      </c>
    </row>
    <row r="505" spans="5:5" hidden="1">
      <c r="E505" s="148" t="s">
        <v>1318</v>
      </c>
    </row>
    <row r="506" spans="5:5" hidden="1">
      <c r="E506" s="148" t="s">
        <v>1319</v>
      </c>
    </row>
    <row r="507" spans="5:5" hidden="1">
      <c r="E507" s="148" t="s">
        <v>1248</v>
      </c>
    </row>
    <row r="508" spans="5:5" hidden="1">
      <c r="E508" s="148" t="s">
        <v>1320</v>
      </c>
    </row>
    <row r="509" spans="5:5" hidden="1">
      <c r="E509" s="148" t="s">
        <v>1321</v>
      </c>
    </row>
    <row r="510" spans="5:5" hidden="1">
      <c r="E510" s="148" t="s">
        <v>1322</v>
      </c>
    </row>
    <row r="511" spans="5:5" hidden="1">
      <c r="E511" s="148" t="s">
        <v>1323</v>
      </c>
    </row>
    <row r="512" spans="5:5" hidden="1">
      <c r="E512" s="148" t="s">
        <v>1324</v>
      </c>
    </row>
    <row r="513" spans="5:5" hidden="1">
      <c r="E513" s="148" t="s">
        <v>1325</v>
      </c>
    </row>
    <row r="514" spans="5:5" hidden="1">
      <c r="E514" s="148" t="s">
        <v>1326</v>
      </c>
    </row>
    <row r="515" spans="5:5" hidden="1">
      <c r="E515" s="148" t="s">
        <v>1327</v>
      </c>
    </row>
    <row r="516" spans="5:5" hidden="1">
      <c r="E516" s="148" t="s">
        <v>1328</v>
      </c>
    </row>
    <row r="517" spans="5:5" hidden="1">
      <c r="E517" s="148" t="s">
        <v>1329</v>
      </c>
    </row>
    <row r="518" spans="5:5" hidden="1">
      <c r="E518" s="148" t="s">
        <v>1330</v>
      </c>
    </row>
    <row r="519" spans="5:5" hidden="1">
      <c r="E519" s="148" t="s">
        <v>1331</v>
      </c>
    </row>
    <row r="520" spans="5:5" hidden="1">
      <c r="E520" s="148" t="s">
        <v>1332</v>
      </c>
    </row>
    <row r="521" spans="5:5" hidden="1">
      <c r="E521" s="148" t="s">
        <v>1333</v>
      </c>
    </row>
    <row r="522" spans="5:5" hidden="1">
      <c r="E522" s="148" t="s">
        <v>1334</v>
      </c>
    </row>
    <row r="523" spans="5:5" hidden="1">
      <c r="E523" s="148" t="s">
        <v>1335</v>
      </c>
    </row>
    <row r="524" spans="5:5" hidden="1">
      <c r="E524" s="148" t="s">
        <v>1336</v>
      </c>
    </row>
    <row r="525" spans="5:5" hidden="1">
      <c r="E525" s="148" t="s">
        <v>1337</v>
      </c>
    </row>
    <row r="526" spans="5:5" hidden="1">
      <c r="E526" s="148" t="s">
        <v>1338</v>
      </c>
    </row>
    <row r="527" spans="5:5" hidden="1">
      <c r="E527" s="148" t="s">
        <v>1339</v>
      </c>
    </row>
    <row r="528" spans="5:5" hidden="1">
      <c r="E528" s="148" t="s">
        <v>1258</v>
      </c>
    </row>
    <row r="529" spans="5:5" hidden="1">
      <c r="E529" s="148" t="s">
        <v>1340</v>
      </c>
    </row>
    <row r="530" spans="5:5" hidden="1">
      <c r="E530" s="148" t="s">
        <v>1341</v>
      </c>
    </row>
    <row r="531" spans="5:5" hidden="1">
      <c r="E531" s="148" t="s">
        <v>1342</v>
      </c>
    </row>
    <row r="532" spans="5:5" hidden="1">
      <c r="E532" s="148" t="s">
        <v>1343</v>
      </c>
    </row>
    <row r="533" spans="5:5" hidden="1">
      <c r="E533" s="148" t="s">
        <v>1344</v>
      </c>
    </row>
    <row r="534" spans="5:5" hidden="1">
      <c r="E534" s="148" t="s">
        <v>1345</v>
      </c>
    </row>
    <row r="535" spans="5:5" hidden="1">
      <c r="E535" s="148" t="s">
        <v>1346</v>
      </c>
    </row>
    <row r="536" spans="5:5" hidden="1">
      <c r="E536" s="148" t="s">
        <v>1347</v>
      </c>
    </row>
    <row r="537" spans="5:5" hidden="1">
      <c r="E537" s="148" t="s">
        <v>1348</v>
      </c>
    </row>
    <row r="538" spans="5:5" hidden="1">
      <c r="E538" s="148" t="s">
        <v>1349</v>
      </c>
    </row>
    <row r="539" spans="5:5" hidden="1">
      <c r="E539" s="148" t="s">
        <v>1350</v>
      </c>
    </row>
    <row r="540" spans="5:5" hidden="1">
      <c r="E540" s="148" t="s">
        <v>1351</v>
      </c>
    </row>
    <row r="541" spans="5:5" hidden="1">
      <c r="E541" s="148" t="s">
        <v>1352</v>
      </c>
    </row>
    <row r="542" spans="5:5" hidden="1">
      <c r="E542" s="148" t="s">
        <v>1353</v>
      </c>
    </row>
    <row r="543" spans="5:5" hidden="1">
      <c r="E543" s="148" t="s">
        <v>1354</v>
      </c>
    </row>
    <row r="544" spans="5:5" hidden="1">
      <c r="E544" s="148" t="s">
        <v>1355</v>
      </c>
    </row>
    <row r="545" spans="5:5" hidden="1">
      <c r="E545" s="148" t="s">
        <v>1356</v>
      </c>
    </row>
    <row r="546" spans="5:5" hidden="1">
      <c r="E546" s="148" t="s">
        <v>1357</v>
      </c>
    </row>
    <row r="547" spans="5:5" hidden="1">
      <c r="E547" s="148" t="s">
        <v>1358</v>
      </c>
    </row>
    <row r="548" spans="5:5" hidden="1">
      <c r="E548" s="148" t="s">
        <v>1359</v>
      </c>
    </row>
    <row r="549" spans="5:5" hidden="1">
      <c r="E549" s="148" t="s">
        <v>1360</v>
      </c>
    </row>
    <row r="550" spans="5:5" hidden="1">
      <c r="E550" s="148" t="s">
        <v>1361</v>
      </c>
    </row>
    <row r="551" spans="5:5" hidden="1">
      <c r="E551" s="148" t="s">
        <v>1362</v>
      </c>
    </row>
    <row r="552" spans="5:5" hidden="1">
      <c r="E552" s="148" t="s">
        <v>1363</v>
      </c>
    </row>
    <row r="553" spans="5:5" hidden="1">
      <c r="E553" s="148" t="s">
        <v>1281</v>
      </c>
    </row>
    <row r="554" spans="5:5" hidden="1">
      <c r="E554" s="148" t="s">
        <v>1364</v>
      </c>
    </row>
    <row r="555" spans="5:5" hidden="1">
      <c r="E555" s="148" t="s">
        <v>1365</v>
      </c>
    </row>
    <row r="556" spans="5:5" hidden="1">
      <c r="E556" s="148" t="s">
        <v>1366</v>
      </c>
    </row>
    <row r="557" spans="5:5" hidden="1">
      <c r="E557" s="148" t="s">
        <v>1367</v>
      </c>
    </row>
    <row r="558" spans="5:5" hidden="1">
      <c r="E558" s="148" t="s">
        <v>1368</v>
      </c>
    </row>
    <row r="559" spans="5:5" hidden="1">
      <c r="E559" s="148" t="s">
        <v>1369</v>
      </c>
    </row>
    <row r="560" spans="5:5" hidden="1">
      <c r="E560" s="148" t="s">
        <v>1370</v>
      </c>
    </row>
    <row r="561" spans="5:5" hidden="1">
      <c r="E561" s="148" t="s">
        <v>1371</v>
      </c>
    </row>
    <row r="562" spans="5:5" hidden="1">
      <c r="E562" s="148" t="s">
        <v>1372</v>
      </c>
    </row>
    <row r="563" spans="5:5" hidden="1">
      <c r="E563" s="148" t="s">
        <v>1373</v>
      </c>
    </row>
    <row r="564" spans="5:5" hidden="1">
      <c r="E564" s="148" t="s">
        <v>1374</v>
      </c>
    </row>
    <row r="565" spans="5:5" hidden="1">
      <c r="E565" s="148" t="s">
        <v>1375</v>
      </c>
    </row>
    <row r="566" spans="5:5" hidden="1">
      <c r="E566" s="148" t="s">
        <v>1376</v>
      </c>
    </row>
    <row r="567" spans="5:5" hidden="1">
      <c r="E567" s="148" t="s">
        <v>1377</v>
      </c>
    </row>
    <row r="568" spans="5:5" hidden="1">
      <c r="E568" s="148" t="s">
        <v>1378</v>
      </c>
    </row>
    <row r="569" spans="5:5" hidden="1">
      <c r="E569" s="148" t="s">
        <v>1379</v>
      </c>
    </row>
    <row r="570" spans="5:5" hidden="1">
      <c r="E570" s="148" t="s">
        <v>1380</v>
      </c>
    </row>
    <row r="571" spans="5:5" hidden="1">
      <c r="E571" s="148" t="s">
        <v>1381</v>
      </c>
    </row>
    <row r="572" spans="5:5" hidden="1">
      <c r="E572" s="148" t="s">
        <v>1382</v>
      </c>
    </row>
    <row r="573" spans="5:5" hidden="1">
      <c r="E573" s="148" t="s">
        <v>1383</v>
      </c>
    </row>
    <row r="574" spans="5:5" hidden="1">
      <c r="E574" s="148" t="s">
        <v>1384</v>
      </c>
    </row>
    <row r="575" spans="5:5" hidden="1">
      <c r="E575" s="148" t="s">
        <v>1385</v>
      </c>
    </row>
    <row r="576" spans="5:5" hidden="1">
      <c r="E576" s="148" t="s">
        <v>1386</v>
      </c>
    </row>
  </sheetData>
  <sheetProtection algorithmName="SHA-512" hashValue="x/fmbF/oP3eghtxS6XYSQakOYREfN98ESSYtR0KVt3p+aKyZA44aw/DunMmV3+FxSVbeCnDiIHHn90fFr54xBw==" saltValue="NqpuoGACFvEsZ8ku7otmNg==" spinCount="100000" sheet="1" objects="1" scenarios="1" formatColumns="0" formatRows="0" autoFilter="0"/>
  <autoFilter ref="F11:H493" xr:uid="{00000000-0001-0000-0900-000000000000}"/>
  <mergeCells count="13">
    <mergeCell ref="A11:D11"/>
    <mergeCell ref="A5:C5"/>
    <mergeCell ref="A6:C6"/>
    <mergeCell ref="A7:C7"/>
    <mergeCell ref="A8:C8"/>
    <mergeCell ref="A10:E10"/>
    <mergeCell ref="F10:G10"/>
    <mergeCell ref="A1:B1"/>
    <mergeCell ref="A2:B2"/>
    <mergeCell ref="C2:H2"/>
    <mergeCell ref="A3:E3"/>
    <mergeCell ref="F3:G3"/>
    <mergeCell ref="A4:C4"/>
  </mergeCells>
  <conditionalFormatting sqref="G13:H493">
    <cfRule type="expression" dxfId="44" priority="2">
      <formula>$F13="I"</formula>
    </cfRule>
  </conditionalFormatting>
  <conditionalFormatting sqref="H13:H493">
    <cfRule type="expression" dxfId="43" priority="1">
      <formula>#REF!="Ja"</formula>
    </cfRule>
  </conditionalFormatting>
  <conditionalFormatting sqref="A12:H493">
    <cfRule type="expression" dxfId="42" priority="3">
      <formula>$D12=0</formula>
    </cfRule>
  </conditionalFormatting>
  <conditionalFormatting sqref="A13:H493">
    <cfRule type="expression" dxfId="41" priority="4">
      <formula>$F13="I"</formula>
    </cfRule>
  </conditionalFormatting>
  <conditionalFormatting sqref="E6:E8">
    <cfRule type="expression" dxfId="40" priority="5">
      <formula>#REF!&gt;0</formula>
    </cfRule>
  </conditionalFormatting>
  <pageMargins left="0.70866141732283472" right="0.70866141732283472" top="0.78740157480314965" bottom="0.78740157480314965" header="0.31496062992125984" footer="0.31496062992125984"/>
  <pageSetup paperSize="9" scale="50" fitToHeight="0" orientation="landscape" r:id="rId1"/>
  <headerFooter>
    <oddFooter>&amp;C&amp;"-,Fett"&amp;10Register: &amp;A | Seite &amp;P von &amp;N</oddFooter>
  </headerFooter>
  <legacyDrawingHF r:id="rId2"/>
  <extLst>
    <ext xmlns:x14="http://schemas.microsoft.com/office/spreadsheetml/2009/9/main" uri="{CCE6A557-97BC-4b89-ADB6-D9C93CAAB3DF}">
      <x14:dataValidations xmlns:xm="http://schemas.microsoft.com/office/excel/2006/main" count="4">
        <x14:dataValidation type="list" allowBlank="1" showInputMessage="1" showErrorMessage="1" xr:uid="{B97FFDBA-ABCE-44BE-BA46-0C61B6F2CA97}">
          <x14:formula1>
            <xm:f>Konfig!$I$30:$I$119</xm:f>
          </x14:formula1>
          <xm:sqref>A12</xm:sqref>
        </x14:dataValidation>
        <x14:dataValidation type="list" allowBlank="1" showInputMessage="1" showErrorMessage="1" xr:uid="{B0C22F82-ED9F-403B-B54E-3DDEBEFB6327}">
          <x14:formula1>
            <xm:f>Konfig!$I$21:$I$29</xm:f>
          </x14:formula1>
          <xm:sqref>B12</xm:sqref>
        </x14:dataValidation>
        <x14:dataValidation type="list" allowBlank="1" showInputMessage="1" showErrorMessage="1" xr:uid="{8139DD04-F41A-4D6C-A8C4-DA0A7AABB944}">
          <x14:formula1>
            <xm:f>'1.1 AIZ-IVZ'!$AR$109:$AR$110</xm:f>
          </x14:formula1>
          <xm:sqref>G13:G493</xm:sqref>
        </x14:dataValidation>
        <x14:dataValidation type="list" allowBlank="1" showInputMessage="1" showErrorMessage="1" xr:uid="{6A8B7AD9-E8C2-4B5B-A76B-CE533C20244A}">
          <x14:formula1>
            <xm:f>'1.1 AIZ-IVZ'!$AP$109</xm:f>
          </x14:formula1>
          <xm:sqref>F13:F493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001">
    <tabColor theme="9" tint="-0.499984740745262"/>
    <pageSetUpPr fitToPage="1"/>
  </sheetPr>
  <dimension ref="A1:E16"/>
  <sheetViews>
    <sheetView tabSelected="1" zoomScale="115" zoomScaleNormal="115" workbookViewId="0"/>
  </sheetViews>
  <sheetFormatPr defaultColWidth="0" defaultRowHeight="0" customHeight="1" zeroHeight="1"/>
  <cols>
    <col min="1" max="1" width="100.7109375" style="7" customWidth="1"/>
    <col min="2" max="3" width="11.42578125" style="7" hidden="1" customWidth="1"/>
    <col min="4" max="4" width="19.28515625" style="7" hidden="1" customWidth="1"/>
    <col min="5" max="16384" width="11.42578125" style="7" hidden="1"/>
  </cols>
  <sheetData>
    <row r="1" spans="1:5" ht="18.75">
      <c r="A1" s="478" t="s">
        <v>30</v>
      </c>
    </row>
    <row r="2" spans="1:5" ht="30" customHeight="1">
      <c r="A2" s="476"/>
    </row>
    <row r="3" spans="1:5" ht="26.25">
      <c r="A3" s="476" t="str">
        <f>"Vergabenummer: " &amp; Konfig!$B$5</f>
        <v>Vergabenummer: VmT-L 1-26</v>
      </c>
    </row>
    <row r="4" spans="1:5" ht="15" customHeight="1">
      <c r="A4" s="476"/>
    </row>
    <row r="5" spans="1:5" ht="23.25">
      <c r="A5" s="480" t="str">
        <f>Konfig!$B$6</f>
        <v>VgV § 17: Verhandlungsverfahren mit Teilnahmewettbewerb</v>
      </c>
    </row>
    <row r="6" spans="1:5" ht="75" customHeight="1">
      <c r="A6" s="480"/>
    </row>
    <row r="7" spans="1:5" ht="31.5">
      <c r="A7" s="475" t="s">
        <v>339</v>
      </c>
    </row>
    <row r="8" spans="1:5" ht="75" customHeight="1">
      <c r="A8" s="475"/>
    </row>
    <row r="9" spans="1:5" ht="31.5">
      <c r="A9" s="475" t="str">
        <f>Konfig!$B$4</f>
        <v>KIS@EvB</v>
      </c>
    </row>
    <row r="10" spans="1:5" ht="30" customHeight="1">
      <c r="A10" s="475"/>
    </row>
    <row r="11" spans="1:5" ht="31.5">
      <c r="A11" s="475" t="s">
        <v>340</v>
      </c>
    </row>
    <row r="12" spans="1:5" ht="30" customHeight="1">
      <c r="A12" s="475"/>
    </row>
    <row r="13" spans="1:5" s="95" customFormat="1" ht="31.5">
      <c r="A13" s="475" t="str">
        <f>Konfig!$B$2</f>
        <v>Klinikum Ernst von Bergmann gGmbH</v>
      </c>
    </row>
    <row r="14" spans="1:5" ht="180" customHeight="1">
      <c r="A14" s="477"/>
      <c r="D14" s="58"/>
      <c r="E14" s="96"/>
    </row>
    <row r="15" spans="1:5" ht="12.75">
      <c r="A15" s="479" t="str">
        <f>"Version "&amp; Konfig!$B$10 &amp; " | " &amp; Konfig!$B$3 &amp; " im " &amp; TEXT(Konfig!$B$9,"MMMM JJJJ")</f>
        <v>Version 1.0 | Potsdam im Juli 2026</v>
      </c>
    </row>
    <row r="16" spans="1:5" ht="12.75">
      <c r="A16" s="474"/>
    </row>
  </sheetData>
  <sheetProtection algorithmName="SHA-512" hashValue="nagAFJrkiH7YUCWEIGdiwblwWh3f5X+2qHdOzuJQrHZsZbgQj/3/cDcMTqP7SzAq277CZZNWVG8dnaziq8+PNQ==" saltValue="cUeDHcSKIJ2chMk9X01XpQ==" spinCount="100000" sheet="1" objects="1" scenarios="1" formatColumns="0" formatRows="0" autoFilter="0"/>
  <pageMargins left="0.70866141732283472" right="0.70866141732283472" top="0.78740157480314965" bottom="0.78740157480314965" header="0.31496062992125984" footer="0.31496062992125984"/>
  <pageSetup paperSize="9" scale="86" orientation="portrait" r:id="rId1"/>
  <headerFooter>
    <oddFooter>&amp;C&amp;"-,Fett"&amp;10Register: &amp;A | Seite &amp;P von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F85F9-153E-4B92-AC20-2F51F0E89C9D}">
  <sheetPr codeName="Tabelle1005">
    <tabColor theme="8" tint="0.79998168889431442"/>
  </sheetPr>
  <dimension ref="A1:H543"/>
  <sheetViews>
    <sheetView zoomScaleNormal="100" workbookViewId="0">
      <selection activeCell="G13" sqref="G13"/>
    </sheetView>
  </sheetViews>
  <sheetFormatPr defaultColWidth="0" defaultRowHeight="15" zeroHeight="1"/>
  <cols>
    <col min="1" max="3" width="4.7109375" style="148" customWidth="1"/>
    <col min="4" max="4" width="6" style="159" bestFit="1" customWidth="1"/>
    <col min="5" max="5" width="78.7109375" style="148" customWidth="1"/>
    <col min="6" max="7" width="11.7109375" style="148" customWidth="1"/>
    <col min="8" max="8" width="45.85546875" style="148" customWidth="1"/>
    <col min="9" max="16384" width="0" style="148" hidden="1"/>
  </cols>
  <sheetData>
    <row r="1" spans="1:8" ht="18.75">
      <c r="A1" s="679" t="str">
        <f>CONCATENATE(A12,".0")</f>
        <v>10.0</v>
      </c>
      <c r="B1" s="679"/>
      <c r="C1" s="367" t="str">
        <f>INDEX(Konfig!$A$21:$D$1011,MATCH(A1,Konfig!$A$21:$A$1011,0),2)</f>
        <v>Leistungskriterien</v>
      </c>
      <c r="D1" s="367"/>
      <c r="E1" s="367"/>
      <c r="F1" s="367"/>
      <c r="G1" s="367"/>
      <c r="H1" s="367"/>
    </row>
    <row r="2" spans="1:8" ht="18.75">
      <c r="A2" s="635" t="str">
        <f>CONCATENATE(A12,".",B12)</f>
        <v>10.5</v>
      </c>
      <c r="B2" s="635"/>
      <c r="C2" s="635" t="str">
        <f>INDEX(Konfig!$A$21:$D$1011,MATCH(A2,Konfig!$A$21:$A$1011,0),2)</f>
        <v>Administrative Prozesse</v>
      </c>
      <c r="D2" s="635"/>
      <c r="E2" s="635"/>
      <c r="F2" s="635"/>
      <c r="G2" s="635"/>
      <c r="H2" s="635"/>
    </row>
    <row r="3" spans="1:8" ht="18.75">
      <c r="A3" s="636" t="s">
        <v>645</v>
      </c>
      <c r="B3" s="636"/>
      <c r="C3" s="636"/>
      <c r="D3" s="636"/>
      <c r="E3" s="636"/>
      <c r="F3" s="637"/>
      <c r="G3" s="637"/>
      <c r="H3" s="149"/>
    </row>
    <row r="4" spans="1:8">
      <c r="A4" s="638" t="s">
        <v>753</v>
      </c>
      <c r="B4" s="638"/>
      <c r="C4" s="638"/>
      <c r="D4" s="489"/>
      <c r="E4" s="498">
        <f ca="1">COUNTIFS($D$12:$D$543,"&gt;0",$E$12:$E$543,"*",$F$12:$F$543,"&lt;&gt;I")</f>
        <v>44</v>
      </c>
      <c r="F4" s="150"/>
      <c r="G4" s="150"/>
      <c r="H4" s="490"/>
    </row>
    <row r="5" spans="1:8">
      <c r="A5" s="641" t="s">
        <v>754</v>
      </c>
      <c r="B5" s="641"/>
      <c r="C5" s="641"/>
      <c r="D5" s="491"/>
      <c r="E5" s="499">
        <f>COUNTIFS($D$12:$D$543,"&gt;0",$E$12:$E$543,"*",$F$12:$F$543,"&lt;&gt;I",$G$12:$G$543,"*")</f>
        <v>0</v>
      </c>
      <c r="F5" s="492"/>
      <c r="G5" s="493"/>
      <c r="H5" s="494"/>
    </row>
    <row r="6" spans="1:8">
      <c r="A6" s="642" t="s">
        <v>755</v>
      </c>
      <c r="B6" s="642"/>
      <c r="C6" s="642"/>
      <c r="D6" s="198"/>
      <c r="E6" s="499">
        <f>COUNTIFS($D$12:$D$543,"&gt;0",$E$12:$E$543,"*",$F$12:$F$543,"&lt;&gt;I",$G$12:$G$543,"VH")</f>
        <v>0</v>
      </c>
      <c r="F6" s="492"/>
      <c r="G6" s="493"/>
      <c r="H6" s="494"/>
    </row>
    <row r="7" spans="1:8">
      <c r="A7" s="642" t="s">
        <v>756</v>
      </c>
      <c r="B7" s="642"/>
      <c r="C7" s="642"/>
      <c r="D7" s="198"/>
      <c r="E7" s="499">
        <f>COUNTIFS($D$12:$D$543,"&gt;0",$E$12:$E$543,"*",$F$12:$F$543,"&lt;&gt;I",$G$12:$G$543,"NV")</f>
        <v>0</v>
      </c>
      <c r="F7" s="493"/>
      <c r="G7" s="495"/>
      <c r="H7" s="494"/>
    </row>
    <row r="8" spans="1:8">
      <c r="A8" s="642" t="s">
        <v>757</v>
      </c>
      <c r="B8" s="642"/>
      <c r="C8" s="642"/>
      <c r="D8" s="249"/>
      <c r="E8" s="499">
        <f ca="1">E4-E5</f>
        <v>44</v>
      </c>
      <c r="F8" s="493"/>
      <c r="G8" s="495"/>
      <c r="H8" s="494" t="str">
        <f>HYPERLINK("#"&amp;"'"&amp;'1.1 AIZ-IVZ'!Y99&amp;"'!M13",'1.1 AIZ-IVZ'!Y99)</f>
        <v/>
      </c>
    </row>
    <row r="9" spans="1:8" hidden="1">
      <c r="A9" s="496"/>
      <c r="B9" s="496"/>
      <c r="C9" s="496"/>
      <c r="D9" s="496"/>
      <c r="E9" s="496"/>
      <c r="F9" s="151"/>
      <c r="G9" s="152"/>
      <c r="H9" s="497" t="str">
        <f>HYPERLINK("#"&amp;"'"&amp;'1.1 AIZ-IVZ'!Y100&amp;"'!M13",'1.1 AIZ-IVZ'!Y100)</f>
        <v/>
      </c>
    </row>
    <row r="10" spans="1:8" s="1" customFormat="1">
      <c r="A10" s="623"/>
      <c r="B10" s="623"/>
      <c r="C10" s="623"/>
      <c r="D10" s="623"/>
      <c r="E10" s="623"/>
      <c r="F10" s="634" t="str">
        <f>IF(SUBTOTAL(3,F13:H543)&lt;&gt;COUNTA(F13:H543),"Achtung! Autofilter aktiv.","")</f>
        <v/>
      </c>
      <c r="G10" s="634"/>
      <c r="H10" s="261" t="str">
        <f>HYPERLINK("#"&amp;"'1.1 AIZ-IVZ'!A1","Link zu Inhaltsverzeichnis")</f>
        <v>Link zu Inhaltsverzeichnis</v>
      </c>
    </row>
    <row r="11" spans="1:8">
      <c r="A11" s="639" t="s">
        <v>569</v>
      </c>
      <c r="B11" s="640"/>
      <c r="C11" s="640"/>
      <c r="D11" s="640"/>
      <c r="E11" s="153" t="s">
        <v>343</v>
      </c>
      <c r="F11" s="260" t="s">
        <v>351</v>
      </c>
      <c r="G11" s="481" t="s">
        <v>758</v>
      </c>
      <c r="H11" s="483" t="s">
        <v>759</v>
      </c>
    </row>
    <row r="12" spans="1:8">
      <c r="A12" s="349">
        <v>10</v>
      </c>
      <c r="B12" s="349">
        <v>5</v>
      </c>
      <c r="C12" s="349">
        <v>1</v>
      </c>
      <c r="D12" s="350">
        <f>IF(C12&gt;0,0,D11+1)</f>
        <v>0</v>
      </c>
      <c r="E12" s="511" t="s">
        <v>1387</v>
      </c>
      <c r="F12" s="154"/>
      <c r="G12" s="482"/>
      <c r="H12" s="484"/>
    </row>
    <row r="13" spans="1:8" ht="30">
      <c r="A13" s="351">
        <f ca="1">INDIRECT("Z(-1)",FALSE)</f>
        <v>10</v>
      </c>
      <c r="B13" s="351">
        <f ca="1">INDIRECT("Z(-1)",FALSE)</f>
        <v>5</v>
      </c>
      <c r="C13" s="351">
        <f ca="1">INDIRECT("Z(-1)",FALSE)</f>
        <v>1</v>
      </c>
      <c r="D13" s="352">
        <f t="shared" ref="D13:D117" ca="1" si="0">IF(INDIRECT("S(-1)",FALSE)&lt;&gt;INDIRECT("Z(-1)S(-1)",FALSE),0,INDIRECT("Z(-1)",FALSE)+1)</f>
        <v>1</v>
      </c>
      <c r="E13" s="445" t="s">
        <v>1388</v>
      </c>
      <c r="F13" s="156"/>
      <c r="G13" s="333"/>
      <c r="H13" s="370"/>
    </row>
    <row r="14" spans="1:8" ht="30">
      <c r="A14" s="351">
        <f t="shared" ref="A14:C29" ca="1" si="1">INDIRECT("Z(-1)",FALSE)</f>
        <v>10</v>
      </c>
      <c r="B14" s="351">
        <f t="shared" ca="1" si="1"/>
        <v>5</v>
      </c>
      <c r="C14" s="351">
        <f t="shared" ca="1" si="1"/>
        <v>1</v>
      </c>
      <c r="D14" s="352">
        <f t="shared" ca="1" si="0"/>
        <v>2</v>
      </c>
      <c r="E14" s="445" t="s">
        <v>1389</v>
      </c>
      <c r="F14" s="156"/>
      <c r="G14" s="333"/>
      <c r="H14" s="370"/>
    </row>
    <row r="15" spans="1:8" ht="30">
      <c r="A15" s="351">
        <f t="shared" ca="1" si="1"/>
        <v>10</v>
      </c>
      <c r="B15" s="351">
        <f t="shared" ca="1" si="1"/>
        <v>5</v>
      </c>
      <c r="C15" s="351">
        <f t="shared" ca="1" si="1"/>
        <v>1</v>
      </c>
      <c r="D15" s="352">
        <f t="shared" ca="1" si="0"/>
        <v>3</v>
      </c>
      <c r="E15" s="445" t="s">
        <v>1390</v>
      </c>
      <c r="F15" s="156"/>
      <c r="G15" s="333"/>
      <c r="H15" s="370"/>
    </row>
    <row r="16" spans="1:8" ht="30">
      <c r="A16" s="351">
        <f t="shared" ca="1" si="1"/>
        <v>10</v>
      </c>
      <c r="B16" s="351">
        <f t="shared" ca="1" si="1"/>
        <v>5</v>
      </c>
      <c r="C16" s="351">
        <f t="shared" ca="1" si="1"/>
        <v>1</v>
      </c>
      <c r="D16" s="352">
        <f t="shared" ca="1" si="0"/>
        <v>4</v>
      </c>
      <c r="E16" s="445" t="s">
        <v>1391</v>
      </c>
      <c r="F16" s="156"/>
      <c r="G16" s="333"/>
      <c r="H16" s="370"/>
    </row>
    <row r="17" spans="1:8" ht="45">
      <c r="A17" s="351">
        <f t="shared" ca="1" si="1"/>
        <v>10</v>
      </c>
      <c r="B17" s="351">
        <f t="shared" ca="1" si="1"/>
        <v>5</v>
      </c>
      <c r="C17" s="351">
        <f t="shared" ca="1" si="1"/>
        <v>1</v>
      </c>
      <c r="D17" s="352">
        <f t="shared" ca="1" si="0"/>
        <v>5</v>
      </c>
      <c r="E17" s="445" t="s">
        <v>1392</v>
      </c>
      <c r="F17" s="156"/>
      <c r="G17" s="333"/>
      <c r="H17" s="370"/>
    </row>
    <row r="18" spans="1:8" ht="30">
      <c r="A18" s="351">
        <f t="shared" ca="1" si="1"/>
        <v>10</v>
      </c>
      <c r="B18" s="351">
        <f t="shared" ca="1" si="1"/>
        <v>5</v>
      </c>
      <c r="C18" s="351">
        <f t="shared" ca="1" si="1"/>
        <v>1</v>
      </c>
      <c r="D18" s="352">
        <f t="shared" ca="1" si="0"/>
        <v>6</v>
      </c>
      <c r="E18" s="445" t="s">
        <v>1393</v>
      </c>
      <c r="F18" s="156"/>
      <c r="G18" s="333"/>
      <c r="H18" s="370"/>
    </row>
    <row r="19" spans="1:8" ht="45">
      <c r="A19" s="351">
        <f t="shared" ca="1" si="1"/>
        <v>10</v>
      </c>
      <c r="B19" s="351">
        <f t="shared" ca="1" si="1"/>
        <v>5</v>
      </c>
      <c r="C19" s="351">
        <f t="shared" ca="1" si="1"/>
        <v>1</v>
      </c>
      <c r="D19" s="352">
        <f t="shared" ca="1" si="0"/>
        <v>7</v>
      </c>
      <c r="E19" s="445" t="s">
        <v>1394</v>
      </c>
      <c r="F19" s="156"/>
      <c r="G19" s="333"/>
      <c r="H19" s="370"/>
    </row>
    <row r="20" spans="1:8" ht="30">
      <c r="A20" s="351">
        <f t="shared" ca="1" si="1"/>
        <v>10</v>
      </c>
      <c r="B20" s="351">
        <f t="shared" ca="1" si="1"/>
        <v>5</v>
      </c>
      <c r="C20" s="351">
        <f t="shared" ca="1" si="1"/>
        <v>1</v>
      </c>
      <c r="D20" s="352">
        <f t="shared" ca="1" si="0"/>
        <v>8</v>
      </c>
      <c r="E20" s="445" t="s">
        <v>1395</v>
      </c>
      <c r="F20" s="156"/>
      <c r="G20" s="333"/>
      <c r="H20" s="370"/>
    </row>
    <row r="21" spans="1:8" ht="45">
      <c r="A21" s="351">
        <f t="shared" ca="1" si="1"/>
        <v>10</v>
      </c>
      <c r="B21" s="351">
        <f t="shared" ca="1" si="1"/>
        <v>5</v>
      </c>
      <c r="C21" s="351">
        <f t="shared" ca="1" si="1"/>
        <v>1</v>
      </c>
      <c r="D21" s="352">
        <f t="shared" ca="1" si="0"/>
        <v>9</v>
      </c>
      <c r="E21" s="445" t="s">
        <v>1396</v>
      </c>
      <c r="F21" s="156"/>
      <c r="G21" s="333"/>
      <c r="H21" s="370"/>
    </row>
    <row r="22" spans="1:8">
      <c r="A22" s="506">
        <f t="shared" ca="1" si="1"/>
        <v>10</v>
      </c>
      <c r="B22" s="506">
        <f t="shared" ca="1" si="1"/>
        <v>5</v>
      </c>
      <c r="C22" s="506">
        <v>2</v>
      </c>
      <c r="D22" s="507">
        <f t="shared" ca="1" si="0"/>
        <v>0</v>
      </c>
      <c r="E22" s="511" t="s">
        <v>1397</v>
      </c>
      <c r="F22" s="508"/>
      <c r="G22" s="509"/>
      <c r="H22" s="510"/>
    </row>
    <row r="23" spans="1:8" ht="30">
      <c r="A23" s="351">
        <f t="shared" ca="1" si="1"/>
        <v>10</v>
      </c>
      <c r="B23" s="351">
        <f t="shared" ca="1" si="1"/>
        <v>5</v>
      </c>
      <c r="C23" s="351">
        <f t="shared" ca="1" si="1"/>
        <v>2</v>
      </c>
      <c r="D23" s="352">
        <f t="shared" ca="1" si="0"/>
        <v>1</v>
      </c>
      <c r="E23" s="445" t="s">
        <v>1398</v>
      </c>
      <c r="F23" s="156"/>
      <c r="G23" s="333"/>
      <c r="H23" s="370"/>
    </row>
    <row r="24" spans="1:8" ht="30">
      <c r="A24" s="351">
        <f t="shared" ca="1" si="1"/>
        <v>10</v>
      </c>
      <c r="B24" s="351">
        <f t="shared" ca="1" si="1"/>
        <v>5</v>
      </c>
      <c r="C24" s="351">
        <f t="shared" ca="1" si="1"/>
        <v>2</v>
      </c>
      <c r="D24" s="352">
        <f t="shared" ca="1" si="0"/>
        <v>2</v>
      </c>
      <c r="E24" s="445" t="s">
        <v>1399</v>
      </c>
      <c r="F24" s="156"/>
      <c r="G24" s="333"/>
      <c r="H24" s="370"/>
    </row>
    <row r="25" spans="1:8" ht="30">
      <c r="A25" s="351">
        <f t="shared" ca="1" si="1"/>
        <v>10</v>
      </c>
      <c r="B25" s="351">
        <f t="shared" ca="1" si="1"/>
        <v>5</v>
      </c>
      <c r="C25" s="351">
        <f t="shared" ca="1" si="1"/>
        <v>2</v>
      </c>
      <c r="D25" s="352">
        <f t="shared" ca="1" si="0"/>
        <v>3</v>
      </c>
      <c r="E25" s="445" t="s">
        <v>1400</v>
      </c>
      <c r="F25" s="156"/>
      <c r="G25" s="333"/>
      <c r="H25" s="370"/>
    </row>
    <row r="26" spans="1:8" ht="30">
      <c r="A26" s="351">
        <f t="shared" ca="1" si="1"/>
        <v>10</v>
      </c>
      <c r="B26" s="351">
        <f t="shared" ca="1" si="1"/>
        <v>5</v>
      </c>
      <c r="C26" s="351">
        <f t="shared" ca="1" si="1"/>
        <v>2</v>
      </c>
      <c r="D26" s="352">
        <f t="shared" ca="1" si="0"/>
        <v>4</v>
      </c>
      <c r="E26" s="445" t="s">
        <v>1401</v>
      </c>
      <c r="F26" s="156"/>
      <c r="G26" s="333"/>
      <c r="H26" s="370"/>
    </row>
    <row r="27" spans="1:8" ht="30">
      <c r="A27" s="351">
        <f t="shared" ca="1" si="1"/>
        <v>10</v>
      </c>
      <c r="B27" s="351">
        <f t="shared" ca="1" si="1"/>
        <v>5</v>
      </c>
      <c r="C27" s="351">
        <f t="shared" ca="1" si="1"/>
        <v>2</v>
      </c>
      <c r="D27" s="352">
        <f t="shared" ca="1" si="0"/>
        <v>5</v>
      </c>
      <c r="E27" s="445" t="s">
        <v>1402</v>
      </c>
      <c r="F27" s="156"/>
      <c r="G27" s="333"/>
      <c r="H27" s="370"/>
    </row>
    <row r="28" spans="1:8" ht="60">
      <c r="A28" s="351">
        <f t="shared" ca="1" si="1"/>
        <v>10</v>
      </c>
      <c r="B28" s="351">
        <f t="shared" ca="1" si="1"/>
        <v>5</v>
      </c>
      <c r="C28" s="351">
        <f t="shared" ca="1" si="1"/>
        <v>2</v>
      </c>
      <c r="D28" s="352">
        <f t="shared" ca="1" si="0"/>
        <v>6</v>
      </c>
      <c r="E28" s="445" t="s">
        <v>1403</v>
      </c>
      <c r="F28" s="156"/>
      <c r="G28" s="333"/>
      <c r="H28" s="370"/>
    </row>
    <row r="29" spans="1:8" ht="45">
      <c r="A29" s="351">
        <f t="shared" ca="1" si="1"/>
        <v>10</v>
      </c>
      <c r="B29" s="351">
        <f t="shared" ca="1" si="1"/>
        <v>5</v>
      </c>
      <c r="C29" s="351">
        <f t="shared" ca="1" si="1"/>
        <v>2</v>
      </c>
      <c r="D29" s="352">
        <f t="shared" ca="1" si="0"/>
        <v>7</v>
      </c>
      <c r="E29" s="445" t="s">
        <v>1404</v>
      </c>
      <c r="F29" s="156"/>
      <c r="G29" s="333"/>
      <c r="H29" s="370"/>
    </row>
    <row r="30" spans="1:8" ht="45">
      <c r="A30" s="351">
        <f t="shared" ref="A30:C43" ca="1" si="2">INDIRECT("Z(-1)",FALSE)</f>
        <v>10</v>
      </c>
      <c r="B30" s="351">
        <f t="shared" ca="1" si="2"/>
        <v>5</v>
      </c>
      <c r="C30" s="351">
        <f t="shared" ca="1" si="2"/>
        <v>2</v>
      </c>
      <c r="D30" s="352">
        <f t="shared" ca="1" si="0"/>
        <v>8</v>
      </c>
      <c r="E30" s="445" t="s">
        <v>1405</v>
      </c>
      <c r="F30" s="156"/>
      <c r="G30" s="333"/>
      <c r="H30" s="370"/>
    </row>
    <row r="31" spans="1:8" ht="30">
      <c r="A31" s="351">
        <f t="shared" ca="1" si="2"/>
        <v>10</v>
      </c>
      <c r="B31" s="351">
        <f t="shared" ca="1" si="2"/>
        <v>5</v>
      </c>
      <c r="C31" s="351">
        <f t="shared" ca="1" si="2"/>
        <v>2</v>
      </c>
      <c r="D31" s="352">
        <f t="shared" ca="1" si="0"/>
        <v>9</v>
      </c>
      <c r="E31" s="445" t="s">
        <v>1406</v>
      </c>
      <c r="F31" s="156"/>
      <c r="G31" s="333"/>
      <c r="H31" s="370"/>
    </row>
    <row r="32" spans="1:8" ht="60">
      <c r="A32" s="351">
        <f t="shared" ca="1" si="2"/>
        <v>10</v>
      </c>
      <c r="B32" s="351">
        <f t="shared" ca="1" si="2"/>
        <v>5</v>
      </c>
      <c r="C32" s="351">
        <f t="shared" ca="1" si="2"/>
        <v>2</v>
      </c>
      <c r="D32" s="352">
        <f t="shared" ca="1" si="0"/>
        <v>10</v>
      </c>
      <c r="E32" s="445" t="s">
        <v>1407</v>
      </c>
      <c r="F32" s="156"/>
      <c r="G32" s="333"/>
      <c r="H32" s="370"/>
    </row>
    <row r="33" spans="1:8">
      <c r="A33" s="506">
        <f t="shared" ca="1" si="2"/>
        <v>10</v>
      </c>
      <c r="B33" s="506">
        <f t="shared" ca="1" si="2"/>
        <v>5</v>
      </c>
      <c r="C33" s="506">
        <v>3</v>
      </c>
      <c r="D33" s="507">
        <f t="shared" ca="1" si="0"/>
        <v>0</v>
      </c>
      <c r="E33" s="511" t="s">
        <v>1408</v>
      </c>
      <c r="F33" s="508"/>
      <c r="G33" s="509"/>
      <c r="H33" s="510"/>
    </row>
    <row r="34" spans="1:8" ht="30">
      <c r="A34" s="351">
        <f t="shared" ca="1" si="2"/>
        <v>10</v>
      </c>
      <c r="B34" s="351">
        <f t="shared" ca="1" si="2"/>
        <v>5</v>
      </c>
      <c r="C34" s="351">
        <f t="shared" ca="1" si="2"/>
        <v>3</v>
      </c>
      <c r="D34" s="352">
        <f t="shared" ca="1" si="0"/>
        <v>1</v>
      </c>
      <c r="E34" s="445" t="s">
        <v>1409</v>
      </c>
      <c r="F34" s="156"/>
      <c r="G34" s="333"/>
      <c r="H34" s="370"/>
    </row>
    <row r="35" spans="1:8" ht="30">
      <c r="A35" s="351">
        <f t="shared" ca="1" si="2"/>
        <v>10</v>
      </c>
      <c r="B35" s="351">
        <f t="shared" ca="1" si="2"/>
        <v>5</v>
      </c>
      <c r="C35" s="351">
        <f t="shared" ca="1" si="2"/>
        <v>3</v>
      </c>
      <c r="D35" s="352">
        <f t="shared" ca="1" si="0"/>
        <v>2</v>
      </c>
      <c r="E35" s="445" t="s">
        <v>1410</v>
      </c>
      <c r="F35" s="156"/>
      <c r="G35" s="333"/>
      <c r="H35" s="370"/>
    </row>
    <row r="36" spans="1:8" ht="30">
      <c r="A36" s="351">
        <f t="shared" ca="1" si="2"/>
        <v>10</v>
      </c>
      <c r="B36" s="351">
        <f t="shared" ca="1" si="2"/>
        <v>5</v>
      </c>
      <c r="C36" s="351">
        <f t="shared" ca="1" si="2"/>
        <v>3</v>
      </c>
      <c r="D36" s="352">
        <f t="shared" ca="1" si="0"/>
        <v>3</v>
      </c>
      <c r="E36" s="445" t="s">
        <v>1411</v>
      </c>
      <c r="F36" s="156"/>
      <c r="G36" s="333"/>
      <c r="H36" s="370"/>
    </row>
    <row r="37" spans="1:8" ht="30">
      <c r="A37" s="351">
        <f t="shared" ca="1" si="2"/>
        <v>10</v>
      </c>
      <c r="B37" s="351">
        <f t="shared" ca="1" si="2"/>
        <v>5</v>
      </c>
      <c r="C37" s="351">
        <f t="shared" ca="1" si="2"/>
        <v>3</v>
      </c>
      <c r="D37" s="352">
        <f t="shared" ca="1" si="0"/>
        <v>4</v>
      </c>
      <c r="E37" s="445" t="s">
        <v>1412</v>
      </c>
      <c r="F37" s="156"/>
      <c r="G37" s="333"/>
      <c r="H37" s="370"/>
    </row>
    <row r="38" spans="1:8" ht="30">
      <c r="A38" s="351">
        <f t="shared" ca="1" si="2"/>
        <v>10</v>
      </c>
      <c r="B38" s="351">
        <f t="shared" ca="1" si="2"/>
        <v>5</v>
      </c>
      <c r="C38" s="351">
        <f t="shared" ca="1" si="2"/>
        <v>3</v>
      </c>
      <c r="D38" s="352">
        <f t="shared" ca="1" si="0"/>
        <v>5</v>
      </c>
      <c r="E38" s="445" t="s">
        <v>1413</v>
      </c>
      <c r="F38" s="156"/>
      <c r="G38" s="333"/>
      <c r="H38" s="370"/>
    </row>
    <row r="39" spans="1:8" ht="45">
      <c r="A39" s="351">
        <f t="shared" ca="1" si="2"/>
        <v>10</v>
      </c>
      <c r="B39" s="351">
        <f t="shared" ca="1" si="2"/>
        <v>5</v>
      </c>
      <c r="C39" s="351">
        <f t="shared" ca="1" si="2"/>
        <v>3</v>
      </c>
      <c r="D39" s="352">
        <f t="shared" ca="1" si="0"/>
        <v>6</v>
      </c>
      <c r="E39" s="445" t="s">
        <v>1414</v>
      </c>
      <c r="F39" s="156"/>
      <c r="G39" s="333"/>
      <c r="H39" s="370"/>
    </row>
    <row r="40" spans="1:8" ht="45">
      <c r="A40" s="351">
        <f t="shared" ca="1" si="2"/>
        <v>10</v>
      </c>
      <c r="B40" s="351">
        <f t="shared" ca="1" si="2"/>
        <v>5</v>
      </c>
      <c r="C40" s="351">
        <f t="shared" ca="1" si="2"/>
        <v>3</v>
      </c>
      <c r="D40" s="352">
        <f t="shared" ca="1" si="0"/>
        <v>7</v>
      </c>
      <c r="E40" s="445" t="s">
        <v>1415</v>
      </c>
      <c r="F40" s="156"/>
      <c r="G40" s="333"/>
      <c r="H40" s="370"/>
    </row>
    <row r="41" spans="1:8" ht="30">
      <c r="A41" s="351">
        <f t="shared" ca="1" si="2"/>
        <v>10</v>
      </c>
      <c r="B41" s="351">
        <f t="shared" ca="1" si="2"/>
        <v>5</v>
      </c>
      <c r="C41" s="351">
        <f t="shared" ca="1" si="2"/>
        <v>3</v>
      </c>
      <c r="D41" s="352">
        <f t="shared" ca="1" si="0"/>
        <v>8</v>
      </c>
      <c r="E41" s="445" t="s">
        <v>1416</v>
      </c>
      <c r="F41" s="156"/>
      <c r="G41" s="333"/>
      <c r="H41" s="370"/>
    </row>
    <row r="42" spans="1:8">
      <c r="A42" s="506">
        <f t="shared" ca="1" si="2"/>
        <v>10</v>
      </c>
      <c r="B42" s="506">
        <f t="shared" ca="1" si="2"/>
        <v>5</v>
      </c>
      <c r="C42" s="506">
        <v>4</v>
      </c>
      <c r="D42" s="507">
        <f t="shared" ca="1" si="0"/>
        <v>0</v>
      </c>
      <c r="E42" s="511" t="s">
        <v>1417</v>
      </c>
      <c r="F42" s="508"/>
      <c r="G42" s="509"/>
      <c r="H42" s="510"/>
    </row>
    <row r="43" spans="1:8">
      <c r="A43" s="351">
        <f t="shared" ca="1" si="2"/>
        <v>10</v>
      </c>
      <c r="B43" s="351">
        <f t="shared" ca="1" si="2"/>
        <v>5</v>
      </c>
      <c r="C43" s="351">
        <f t="shared" ca="1" si="2"/>
        <v>4</v>
      </c>
      <c r="D43" s="352">
        <f t="shared" ca="1" si="0"/>
        <v>1</v>
      </c>
      <c r="E43" s="445" t="s">
        <v>1418</v>
      </c>
      <c r="F43" s="156" t="s">
        <v>381</v>
      </c>
      <c r="G43" s="333"/>
      <c r="H43" s="370"/>
    </row>
    <row r="44" spans="1:8">
      <c r="A44" s="506">
        <f t="shared" ref="A44:C47" ca="1" si="3">INDIRECT("Z(-1)",FALSE)</f>
        <v>10</v>
      </c>
      <c r="B44" s="506">
        <f t="shared" ca="1" si="3"/>
        <v>5</v>
      </c>
      <c r="C44" s="506">
        <v>5</v>
      </c>
      <c r="D44" s="507">
        <f t="shared" ca="1" si="0"/>
        <v>0</v>
      </c>
      <c r="E44" s="511" t="s">
        <v>1419</v>
      </c>
      <c r="F44" s="508"/>
      <c r="G44" s="509"/>
      <c r="H44" s="510"/>
    </row>
    <row r="45" spans="1:8">
      <c r="A45" s="351">
        <f t="shared" ca="1" si="3"/>
        <v>10</v>
      </c>
      <c r="B45" s="351">
        <f t="shared" ca="1" si="3"/>
        <v>5</v>
      </c>
      <c r="C45" s="351">
        <f t="shared" ca="1" si="3"/>
        <v>5</v>
      </c>
      <c r="D45" s="352">
        <f t="shared" ca="1" si="0"/>
        <v>1</v>
      </c>
      <c r="E45" s="445" t="s">
        <v>1418</v>
      </c>
      <c r="F45" s="156" t="s">
        <v>381</v>
      </c>
      <c r="G45" s="333"/>
      <c r="H45" s="370"/>
    </row>
    <row r="46" spans="1:8">
      <c r="A46" s="506">
        <f t="shared" ca="1" si="3"/>
        <v>10</v>
      </c>
      <c r="B46" s="506">
        <f t="shared" ca="1" si="3"/>
        <v>5</v>
      </c>
      <c r="C46" s="506">
        <v>6</v>
      </c>
      <c r="D46" s="507">
        <f t="shared" ca="1" si="0"/>
        <v>0</v>
      </c>
      <c r="E46" s="511" t="s">
        <v>1420</v>
      </c>
      <c r="F46" s="508"/>
      <c r="G46" s="509"/>
      <c r="H46" s="510"/>
    </row>
    <row r="47" spans="1:8">
      <c r="A47" s="351">
        <f t="shared" ca="1" si="3"/>
        <v>10</v>
      </c>
      <c r="B47" s="351">
        <f t="shared" ca="1" si="3"/>
        <v>5</v>
      </c>
      <c r="C47" s="351">
        <f t="shared" ca="1" si="3"/>
        <v>6</v>
      </c>
      <c r="D47" s="352">
        <f t="shared" ca="1" si="0"/>
        <v>1</v>
      </c>
      <c r="E47" s="445" t="s">
        <v>1421</v>
      </c>
      <c r="F47" s="156" t="s">
        <v>381</v>
      </c>
      <c r="G47" s="333"/>
      <c r="H47" s="370"/>
    </row>
    <row r="48" spans="1:8">
      <c r="A48" s="506">
        <f t="shared" ref="A48:C59" ca="1" si="4">INDIRECT("Z(-1)",FALSE)</f>
        <v>10</v>
      </c>
      <c r="B48" s="506">
        <f t="shared" ca="1" si="4"/>
        <v>5</v>
      </c>
      <c r="C48" s="506">
        <v>7</v>
      </c>
      <c r="D48" s="507">
        <f t="shared" ca="1" si="0"/>
        <v>0</v>
      </c>
      <c r="E48" s="511" t="s">
        <v>1422</v>
      </c>
      <c r="F48" s="508"/>
      <c r="G48" s="509"/>
      <c r="H48" s="510"/>
    </row>
    <row r="49" spans="1:8" ht="45">
      <c r="A49" s="351">
        <f t="shared" ca="1" si="4"/>
        <v>10</v>
      </c>
      <c r="B49" s="351">
        <f t="shared" ca="1" si="4"/>
        <v>5</v>
      </c>
      <c r="C49" s="351">
        <f t="shared" ca="1" si="4"/>
        <v>7</v>
      </c>
      <c r="D49" s="352">
        <f t="shared" ca="1" si="0"/>
        <v>1</v>
      </c>
      <c r="E49" s="445" t="s">
        <v>1423</v>
      </c>
      <c r="F49" s="156"/>
      <c r="G49" s="333"/>
      <c r="H49" s="370"/>
    </row>
    <row r="50" spans="1:8" ht="30">
      <c r="A50" s="351">
        <f t="shared" ca="1" si="4"/>
        <v>10</v>
      </c>
      <c r="B50" s="351">
        <f t="shared" ca="1" si="4"/>
        <v>5</v>
      </c>
      <c r="C50" s="351">
        <f t="shared" ca="1" si="4"/>
        <v>7</v>
      </c>
      <c r="D50" s="352">
        <f t="shared" ca="1" si="0"/>
        <v>2</v>
      </c>
      <c r="E50" s="445" t="s">
        <v>1424</v>
      </c>
      <c r="F50" s="156"/>
      <c r="G50" s="333"/>
      <c r="H50" s="370"/>
    </row>
    <row r="51" spans="1:8" ht="30">
      <c r="A51" s="351">
        <f t="shared" ca="1" si="4"/>
        <v>10</v>
      </c>
      <c r="B51" s="351">
        <f t="shared" ca="1" si="4"/>
        <v>5</v>
      </c>
      <c r="C51" s="351">
        <f t="shared" ca="1" si="4"/>
        <v>7</v>
      </c>
      <c r="D51" s="352">
        <f t="shared" ca="1" si="0"/>
        <v>3</v>
      </c>
      <c r="E51" s="445" t="s">
        <v>1425</v>
      </c>
      <c r="F51" s="156"/>
      <c r="G51" s="333"/>
      <c r="H51" s="370"/>
    </row>
    <row r="52" spans="1:8" ht="30">
      <c r="A52" s="351">
        <f t="shared" ca="1" si="4"/>
        <v>10</v>
      </c>
      <c r="B52" s="351">
        <f t="shared" ca="1" si="4"/>
        <v>5</v>
      </c>
      <c r="C52" s="351">
        <f t="shared" ca="1" si="4"/>
        <v>7</v>
      </c>
      <c r="D52" s="352">
        <f t="shared" ca="1" si="0"/>
        <v>4</v>
      </c>
      <c r="E52" s="445" t="s">
        <v>1426</v>
      </c>
      <c r="F52" s="156"/>
      <c r="G52" s="333"/>
      <c r="H52" s="370"/>
    </row>
    <row r="53" spans="1:8" ht="30">
      <c r="A53" s="351">
        <f t="shared" ref="A53:C68" ca="1" si="5">INDIRECT("Z(-1)",FALSE)</f>
        <v>10</v>
      </c>
      <c r="B53" s="351">
        <f t="shared" ca="1" si="5"/>
        <v>5</v>
      </c>
      <c r="C53" s="351">
        <f t="shared" ca="1" si="4"/>
        <v>7</v>
      </c>
      <c r="D53" s="352">
        <f t="shared" ca="1" si="0"/>
        <v>5</v>
      </c>
      <c r="E53" s="445" t="s">
        <v>1427</v>
      </c>
      <c r="F53" s="156"/>
      <c r="G53" s="333"/>
      <c r="H53" s="370"/>
    </row>
    <row r="54" spans="1:8">
      <c r="A54" s="506">
        <f t="shared" ca="1" si="5"/>
        <v>10</v>
      </c>
      <c r="B54" s="506">
        <f t="shared" ca="1" si="5"/>
        <v>5</v>
      </c>
      <c r="C54" s="506">
        <v>8</v>
      </c>
      <c r="D54" s="507">
        <f t="shared" ca="1" si="0"/>
        <v>0</v>
      </c>
      <c r="E54" s="511" t="s">
        <v>1428</v>
      </c>
      <c r="F54" s="508"/>
      <c r="G54" s="509"/>
      <c r="H54" s="510"/>
    </row>
    <row r="55" spans="1:8" ht="30">
      <c r="A55" s="351">
        <f t="shared" ca="1" si="5"/>
        <v>10</v>
      </c>
      <c r="B55" s="351">
        <f t="shared" ca="1" si="5"/>
        <v>5</v>
      </c>
      <c r="C55" s="351">
        <f t="shared" ca="1" si="4"/>
        <v>8</v>
      </c>
      <c r="D55" s="352">
        <f t="shared" ca="1" si="0"/>
        <v>1</v>
      </c>
      <c r="E55" s="445" t="s">
        <v>1429</v>
      </c>
      <c r="F55" s="156"/>
      <c r="G55" s="333"/>
      <c r="H55" s="370"/>
    </row>
    <row r="56" spans="1:8" ht="30">
      <c r="A56" s="351">
        <f t="shared" ca="1" si="5"/>
        <v>10</v>
      </c>
      <c r="B56" s="351">
        <f t="shared" ca="1" si="5"/>
        <v>5</v>
      </c>
      <c r="C56" s="351">
        <f t="shared" ca="1" si="4"/>
        <v>8</v>
      </c>
      <c r="D56" s="352">
        <f t="shared" ca="1" si="0"/>
        <v>2</v>
      </c>
      <c r="E56" s="445" t="s">
        <v>1430</v>
      </c>
      <c r="F56" s="156"/>
      <c r="G56" s="333"/>
      <c r="H56" s="370"/>
    </row>
    <row r="57" spans="1:8" ht="45">
      <c r="A57" s="351">
        <f t="shared" ca="1" si="5"/>
        <v>10</v>
      </c>
      <c r="B57" s="351">
        <f t="shared" ca="1" si="5"/>
        <v>5</v>
      </c>
      <c r="C57" s="351">
        <f t="shared" ca="1" si="4"/>
        <v>8</v>
      </c>
      <c r="D57" s="352">
        <f t="shared" ca="1" si="0"/>
        <v>3</v>
      </c>
      <c r="E57" s="445" t="s">
        <v>1431</v>
      </c>
      <c r="F57" s="156"/>
      <c r="G57" s="333"/>
      <c r="H57" s="370"/>
    </row>
    <row r="58" spans="1:8" ht="30">
      <c r="A58" s="351">
        <f t="shared" ca="1" si="5"/>
        <v>10</v>
      </c>
      <c r="B58" s="351">
        <f t="shared" ca="1" si="5"/>
        <v>5</v>
      </c>
      <c r="C58" s="351">
        <f t="shared" ca="1" si="4"/>
        <v>8</v>
      </c>
      <c r="D58" s="352">
        <f t="shared" ca="1" si="0"/>
        <v>4</v>
      </c>
      <c r="E58" s="445" t="s">
        <v>1432</v>
      </c>
      <c r="F58" s="156"/>
      <c r="G58" s="333"/>
      <c r="H58" s="370"/>
    </row>
    <row r="59" spans="1:8" ht="60">
      <c r="A59" s="351">
        <f t="shared" ca="1" si="5"/>
        <v>10</v>
      </c>
      <c r="B59" s="351">
        <f t="shared" ca="1" si="5"/>
        <v>5</v>
      </c>
      <c r="C59" s="351">
        <f t="shared" ca="1" si="4"/>
        <v>8</v>
      </c>
      <c r="D59" s="352">
        <f t="shared" ca="1" si="0"/>
        <v>5</v>
      </c>
      <c r="E59" s="445" t="s">
        <v>1433</v>
      </c>
      <c r="F59" s="156"/>
      <c r="G59" s="333"/>
      <c r="H59" s="370"/>
    </row>
    <row r="60" spans="1:8">
      <c r="A60" s="506">
        <f t="shared" ca="1" si="5"/>
        <v>10</v>
      </c>
      <c r="B60" s="506">
        <f t="shared" ca="1" si="5"/>
        <v>5</v>
      </c>
      <c r="C60" s="506">
        <v>9</v>
      </c>
      <c r="D60" s="507">
        <f t="shared" ca="1" si="0"/>
        <v>0</v>
      </c>
      <c r="E60" s="511" t="s">
        <v>1434</v>
      </c>
      <c r="F60" s="508"/>
      <c r="G60" s="509"/>
      <c r="H60" s="510"/>
    </row>
    <row r="61" spans="1:8" ht="45">
      <c r="A61" s="351">
        <f t="shared" ca="1" si="5"/>
        <v>10</v>
      </c>
      <c r="B61" s="351">
        <f t="shared" ca="1" si="5"/>
        <v>5</v>
      </c>
      <c r="C61" s="351">
        <f t="shared" ca="1" si="5"/>
        <v>9</v>
      </c>
      <c r="D61" s="352">
        <f t="shared" ca="1" si="0"/>
        <v>1</v>
      </c>
      <c r="E61" s="445" t="s">
        <v>1435</v>
      </c>
      <c r="F61" s="156"/>
      <c r="G61" s="333"/>
      <c r="H61" s="370"/>
    </row>
    <row r="62" spans="1:8" ht="60">
      <c r="A62" s="351">
        <f t="shared" ca="1" si="5"/>
        <v>10</v>
      </c>
      <c r="B62" s="351">
        <f t="shared" ca="1" si="5"/>
        <v>5</v>
      </c>
      <c r="C62" s="351">
        <f t="shared" ca="1" si="5"/>
        <v>9</v>
      </c>
      <c r="D62" s="352">
        <f t="shared" ca="1" si="0"/>
        <v>2</v>
      </c>
      <c r="E62" s="445" t="s">
        <v>1436</v>
      </c>
      <c r="F62" s="156"/>
      <c r="G62" s="333"/>
      <c r="H62" s="370"/>
    </row>
    <row r="63" spans="1:8" ht="60">
      <c r="A63" s="351">
        <f t="shared" ref="A63:C78" ca="1" si="6">INDIRECT("Z(-1)",FALSE)</f>
        <v>10</v>
      </c>
      <c r="B63" s="351">
        <f t="shared" ca="1" si="6"/>
        <v>5</v>
      </c>
      <c r="C63" s="351">
        <f t="shared" ca="1" si="5"/>
        <v>9</v>
      </c>
      <c r="D63" s="352">
        <f t="shared" ca="1" si="0"/>
        <v>3</v>
      </c>
      <c r="E63" s="445" t="s">
        <v>1437</v>
      </c>
      <c r="F63" s="156"/>
      <c r="G63" s="333"/>
      <c r="H63" s="370"/>
    </row>
    <row r="64" spans="1:8" ht="60">
      <c r="A64" s="351">
        <f t="shared" ca="1" si="6"/>
        <v>10</v>
      </c>
      <c r="B64" s="351">
        <f t="shared" ca="1" si="6"/>
        <v>5</v>
      </c>
      <c r="C64" s="351">
        <f t="shared" ca="1" si="5"/>
        <v>9</v>
      </c>
      <c r="D64" s="352">
        <f t="shared" ca="1" si="0"/>
        <v>4</v>
      </c>
      <c r="E64" s="445" t="s">
        <v>1438</v>
      </c>
      <c r="F64" s="156"/>
      <c r="G64" s="333"/>
      <c r="H64" s="370"/>
    </row>
    <row r="65" spans="1:8" ht="30">
      <c r="A65" s="351">
        <f t="shared" ca="1" si="6"/>
        <v>10</v>
      </c>
      <c r="B65" s="351">
        <f t="shared" ca="1" si="6"/>
        <v>5</v>
      </c>
      <c r="C65" s="351">
        <f t="shared" ca="1" si="5"/>
        <v>9</v>
      </c>
      <c r="D65" s="352">
        <f t="shared" ca="1" si="0"/>
        <v>5</v>
      </c>
      <c r="E65" s="445" t="s">
        <v>1439</v>
      </c>
      <c r="F65" s="156"/>
      <c r="G65" s="333"/>
      <c r="H65" s="370"/>
    </row>
    <row r="66" spans="1:8" ht="30">
      <c r="A66" s="351">
        <f t="shared" ca="1" si="6"/>
        <v>10</v>
      </c>
      <c r="B66" s="351">
        <f t="shared" ca="1" si="6"/>
        <v>5</v>
      </c>
      <c r="C66" s="351">
        <f t="shared" ca="1" si="5"/>
        <v>9</v>
      </c>
      <c r="D66" s="352">
        <f t="shared" ca="1" si="0"/>
        <v>6</v>
      </c>
      <c r="E66" s="445" t="s">
        <v>1440</v>
      </c>
      <c r="F66" s="156"/>
      <c r="G66" s="333"/>
      <c r="H66" s="370"/>
    </row>
    <row r="67" spans="1:8" ht="45">
      <c r="A67" s="351">
        <f t="shared" ca="1" si="6"/>
        <v>10</v>
      </c>
      <c r="B67" s="351">
        <f t="shared" ca="1" si="6"/>
        <v>5</v>
      </c>
      <c r="C67" s="351">
        <f t="shared" ca="1" si="5"/>
        <v>9</v>
      </c>
      <c r="D67" s="352">
        <f t="shared" ca="1" si="0"/>
        <v>7</v>
      </c>
      <c r="E67" s="445" t="s">
        <v>1441</v>
      </c>
      <c r="F67" s="156"/>
      <c r="G67" s="333"/>
      <c r="H67" s="370"/>
    </row>
    <row r="68" spans="1:8" hidden="1">
      <c r="A68" s="351">
        <f t="shared" ca="1" si="6"/>
        <v>10</v>
      </c>
      <c r="B68" s="351">
        <f t="shared" ca="1" si="6"/>
        <v>5</v>
      </c>
      <c r="C68" s="351">
        <f t="shared" ca="1" si="5"/>
        <v>9</v>
      </c>
      <c r="D68" s="352">
        <f t="shared" ca="1" si="0"/>
        <v>8</v>
      </c>
      <c r="E68" s="445"/>
      <c r="F68" s="156"/>
      <c r="G68" s="333"/>
      <c r="H68" s="370"/>
    </row>
    <row r="69" spans="1:8" hidden="1">
      <c r="A69" s="351">
        <f t="shared" ca="1" si="6"/>
        <v>10</v>
      </c>
      <c r="B69" s="351">
        <f t="shared" ca="1" si="6"/>
        <v>5</v>
      </c>
      <c r="C69" s="351">
        <f t="shared" ca="1" si="6"/>
        <v>9</v>
      </c>
      <c r="D69" s="352">
        <f t="shared" ca="1" si="0"/>
        <v>9</v>
      </c>
      <c r="E69" s="445"/>
      <c r="F69" s="156"/>
      <c r="G69" s="333"/>
      <c r="H69" s="370"/>
    </row>
    <row r="70" spans="1:8" hidden="1">
      <c r="A70" s="351">
        <f t="shared" ca="1" si="6"/>
        <v>10</v>
      </c>
      <c r="B70" s="351">
        <f t="shared" ca="1" si="6"/>
        <v>5</v>
      </c>
      <c r="C70" s="351">
        <f t="shared" ca="1" si="6"/>
        <v>9</v>
      </c>
      <c r="D70" s="352">
        <f t="shared" ca="1" si="0"/>
        <v>10</v>
      </c>
      <c r="E70" s="445"/>
      <c r="F70" s="156"/>
      <c r="G70" s="333"/>
      <c r="H70" s="370"/>
    </row>
    <row r="71" spans="1:8" hidden="1">
      <c r="A71" s="351">
        <f t="shared" ca="1" si="6"/>
        <v>10</v>
      </c>
      <c r="B71" s="351">
        <f t="shared" ca="1" si="6"/>
        <v>5</v>
      </c>
      <c r="C71" s="351">
        <f t="shared" ca="1" si="6"/>
        <v>9</v>
      </c>
      <c r="D71" s="352">
        <f t="shared" ca="1" si="0"/>
        <v>11</v>
      </c>
      <c r="E71" s="445"/>
      <c r="F71" s="156"/>
      <c r="G71" s="333"/>
      <c r="H71" s="370"/>
    </row>
    <row r="72" spans="1:8" hidden="1">
      <c r="A72" s="351">
        <f t="shared" ca="1" si="6"/>
        <v>10</v>
      </c>
      <c r="B72" s="351">
        <f t="shared" ca="1" si="6"/>
        <v>5</v>
      </c>
      <c r="C72" s="351">
        <f t="shared" ca="1" si="6"/>
        <v>9</v>
      </c>
      <c r="D72" s="352">
        <f t="shared" ca="1" si="0"/>
        <v>12</v>
      </c>
      <c r="E72" s="445"/>
      <c r="F72" s="156"/>
      <c r="G72" s="333"/>
      <c r="H72" s="370"/>
    </row>
    <row r="73" spans="1:8" hidden="1">
      <c r="A73" s="351">
        <f t="shared" ca="1" si="6"/>
        <v>10</v>
      </c>
      <c r="B73" s="351">
        <f t="shared" ca="1" si="6"/>
        <v>5</v>
      </c>
      <c r="C73" s="351">
        <f t="shared" ca="1" si="6"/>
        <v>9</v>
      </c>
      <c r="D73" s="352">
        <f t="shared" ca="1" si="0"/>
        <v>13</v>
      </c>
      <c r="E73" s="445"/>
      <c r="F73" s="156"/>
      <c r="G73" s="333"/>
      <c r="H73" s="370"/>
    </row>
    <row r="74" spans="1:8" hidden="1">
      <c r="A74" s="351">
        <f t="shared" ca="1" si="6"/>
        <v>10</v>
      </c>
      <c r="B74" s="351">
        <f t="shared" ca="1" si="6"/>
        <v>5</v>
      </c>
      <c r="C74" s="351">
        <f t="shared" ca="1" si="6"/>
        <v>9</v>
      </c>
      <c r="D74" s="352">
        <f t="shared" ca="1" si="0"/>
        <v>14</v>
      </c>
      <c r="E74" s="445"/>
      <c r="F74" s="156"/>
      <c r="G74" s="333"/>
      <c r="H74" s="370"/>
    </row>
    <row r="75" spans="1:8" hidden="1">
      <c r="A75" s="351">
        <f t="shared" ca="1" si="6"/>
        <v>10</v>
      </c>
      <c r="B75" s="351">
        <f t="shared" ca="1" si="6"/>
        <v>5</v>
      </c>
      <c r="C75" s="351">
        <f t="shared" ca="1" si="6"/>
        <v>9</v>
      </c>
      <c r="D75" s="352">
        <f t="shared" ca="1" si="0"/>
        <v>15</v>
      </c>
      <c r="E75" s="445"/>
      <c r="F75" s="156"/>
      <c r="G75" s="333"/>
      <c r="H75" s="370"/>
    </row>
    <row r="76" spans="1:8" hidden="1">
      <c r="A76" s="351">
        <f t="shared" ca="1" si="6"/>
        <v>10</v>
      </c>
      <c r="B76" s="351">
        <f t="shared" ca="1" si="6"/>
        <v>5</v>
      </c>
      <c r="C76" s="351">
        <f t="shared" ca="1" si="6"/>
        <v>9</v>
      </c>
      <c r="D76" s="352">
        <f t="shared" ca="1" si="0"/>
        <v>16</v>
      </c>
      <c r="E76" s="445"/>
      <c r="F76" s="156"/>
      <c r="G76" s="333"/>
      <c r="H76" s="370"/>
    </row>
    <row r="77" spans="1:8" hidden="1">
      <c r="A77" s="351">
        <f t="shared" ref="A77:C96" ca="1" si="7">INDIRECT("Z(-1)",FALSE)</f>
        <v>10</v>
      </c>
      <c r="B77" s="351">
        <f t="shared" ca="1" si="7"/>
        <v>5</v>
      </c>
      <c r="C77" s="351">
        <f t="shared" ca="1" si="6"/>
        <v>9</v>
      </c>
      <c r="D77" s="352">
        <f t="shared" ca="1" si="0"/>
        <v>17</v>
      </c>
      <c r="E77" s="445"/>
      <c r="F77" s="157"/>
      <c r="G77" s="333"/>
      <c r="H77" s="370"/>
    </row>
    <row r="78" spans="1:8" hidden="1">
      <c r="A78" s="351">
        <f t="shared" ca="1" si="7"/>
        <v>10</v>
      </c>
      <c r="B78" s="351">
        <f t="shared" ca="1" si="7"/>
        <v>5</v>
      </c>
      <c r="C78" s="351">
        <f t="shared" ca="1" si="6"/>
        <v>9</v>
      </c>
      <c r="D78" s="352">
        <f t="shared" ca="1" si="0"/>
        <v>18</v>
      </c>
      <c r="E78" s="445"/>
      <c r="F78" s="157"/>
      <c r="G78" s="333"/>
      <c r="H78" s="370"/>
    </row>
    <row r="79" spans="1:8" hidden="1">
      <c r="A79" s="351">
        <f t="shared" ca="1" si="7"/>
        <v>10</v>
      </c>
      <c r="B79" s="351">
        <f t="shared" ca="1" si="7"/>
        <v>5</v>
      </c>
      <c r="C79" s="351">
        <f t="shared" ca="1" si="7"/>
        <v>9</v>
      </c>
      <c r="D79" s="352">
        <f t="shared" ca="1" si="0"/>
        <v>19</v>
      </c>
      <c r="E79" s="445"/>
      <c r="F79" s="157"/>
      <c r="G79" s="333"/>
      <c r="H79" s="370"/>
    </row>
    <row r="80" spans="1:8" hidden="1">
      <c r="A80" s="351">
        <f t="shared" ca="1" si="7"/>
        <v>10</v>
      </c>
      <c r="B80" s="351">
        <f t="shared" ca="1" si="7"/>
        <v>5</v>
      </c>
      <c r="C80" s="351">
        <f t="shared" ca="1" si="7"/>
        <v>9</v>
      </c>
      <c r="D80" s="352">
        <f t="shared" ca="1" si="0"/>
        <v>20</v>
      </c>
      <c r="E80" s="445"/>
      <c r="F80" s="157"/>
      <c r="G80" s="333"/>
      <c r="H80" s="370"/>
    </row>
    <row r="81" spans="1:8" hidden="1">
      <c r="A81" s="351">
        <f t="shared" ca="1" si="7"/>
        <v>10</v>
      </c>
      <c r="B81" s="351">
        <f t="shared" ca="1" si="7"/>
        <v>5</v>
      </c>
      <c r="C81" s="351">
        <f t="shared" ca="1" si="7"/>
        <v>9</v>
      </c>
      <c r="D81" s="352">
        <f t="shared" ca="1" si="0"/>
        <v>21</v>
      </c>
      <c r="E81" s="445"/>
      <c r="F81" s="157"/>
      <c r="G81" s="333"/>
      <c r="H81" s="370"/>
    </row>
    <row r="82" spans="1:8" hidden="1">
      <c r="A82" s="351">
        <f t="shared" ca="1" si="7"/>
        <v>10</v>
      </c>
      <c r="B82" s="351">
        <f t="shared" ca="1" si="7"/>
        <v>5</v>
      </c>
      <c r="C82" s="351">
        <f t="shared" ca="1" si="7"/>
        <v>9</v>
      </c>
      <c r="D82" s="352">
        <f t="shared" ca="1" si="0"/>
        <v>22</v>
      </c>
      <c r="E82" s="445"/>
      <c r="F82" s="157"/>
      <c r="G82" s="333"/>
      <c r="H82" s="370"/>
    </row>
    <row r="83" spans="1:8" hidden="1">
      <c r="A83" s="351">
        <f t="shared" ca="1" si="7"/>
        <v>10</v>
      </c>
      <c r="B83" s="351">
        <f t="shared" ca="1" si="7"/>
        <v>5</v>
      </c>
      <c r="C83" s="351">
        <f t="shared" ca="1" si="7"/>
        <v>9</v>
      </c>
      <c r="D83" s="352">
        <f t="shared" ca="1" si="0"/>
        <v>23</v>
      </c>
      <c r="E83" s="445"/>
      <c r="F83" s="157"/>
      <c r="G83" s="333"/>
      <c r="H83" s="370"/>
    </row>
    <row r="84" spans="1:8" hidden="1">
      <c r="A84" s="351">
        <f t="shared" ca="1" si="7"/>
        <v>10</v>
      </c>
      <c r="B84" s="351">
        <f t="shared" ca="1" si="7"/>
        <v>5</v>
      </c>
      <c r="C84" s="351">
        <f t="shared" ca="1" si="7"/>
        <v>9</v>
      </c>
      <c r="D84" s="352">
        <f t="shared" ca="1" si="0"/>
        <v>24</v>
      </c>
      <c r="E84" s="445"/>
      <c r="F84" s="157"/>
      <c r="G84" s="333"/>
      <c r="H84" s="370"/>
    </row>
    <row r="85" spans="1:8" hidden="1">
      <c r="A85" s="351">
        <f t="shared" ca="1" si="7"/>
        <v>10</v>
      </c>
      <c r="B85" s="351">
        <f t="shared" ca="1" si="7"/>
        <v>5</v>
      </c>
      <c r="C85" s="351">
        <f t="shared" ca="1" si="7"/>
        <v>9</v>
      </c>
      <c r="D85" s="352">
        <f t="shared" ca="1" si="0"/>
        <v>25</v>
      </c>
      <c r="E85" s="445"/>
      <c r="F85" s="157"/>
      <c r="G85" s="333"/>
      <c r="H85" s="370"/>
    </row>
    <row r="86" spans="1:8" hidden="1">
      <c r="A86" s="351">
        <f t="shared" ca="1" si="7"/>
        <v>10</v>
      </c>
      <c r="B86" s="351">
        <f t="shared" ca="1" si="7"/>
        <v>5</v>
      </c>
      <c r="C86" s="351">
        <f t="shared" ca="1" si="7"/>
        <v>9</v>
      </c>
      <c r="D86" s="352">
        <f t="shared" ca="1" si="0"/>
        <v>26</v>
      </c>
      <c r="E86" s="445"/>
      <c r="F86" s="157"/>
      <c r="G86" s="333"/>
      <c r="H86" s="370"/>
    </row>
    <row r="87" spans="1:8" hidden="1">
      <c r="A87" s="351">
        <f t="shared" ca="1" si="7"/>
        <v>10</v>
      </c>
      <c r="B87" s="351">
        <f t="shared" ca="1" si="7"/>
        <v>5</v>
      </c>
      <c r="C87" s="351">
        <f t="shared" ca="1" si="7"/>
        <v>9</v>
      </c>
      <c r="D87" s="352">
        <f t="shared" ca="1" si="0"/>
        <v>27</v>
      </c>
      <c r="E87" s="445"/>
      <c r="F87" s="157"/>
      <c r="G87" s="333"/>
      <c r="H87" s="370"/>
    </row>
    <row r="88" spans="1:8" hidden="1">
      <c r="A88" s="351">
        <f t="shared" ca="1" si="7"/>
        <v>10</v>
      </c>
      <c r="B88" s="351">
        <f t="shared" ca="1" si="7"/>
        <v>5</v>
      </c>
      <c r="C88" s="351">
        <f t="shared" ca="1" si="7"/>
        <v>9</v>
      </c>
      <c r="D88" s="352">
        <f t="shared" ca="1" si="0"/>
        <v>28</v>
      </c>
      <c r="E88" s="445"/>
      <c r="F88" s="157"/>
      <c r="G88" s="333"/>
      <c r="H88" s="370"/>
    </row>
    <row r="89" spans="1:8" hidden="1">
      <c r="A89" s="351">
        <f t="shared" ca="1" si="7"/>
        <v>10</v>
      </c>
      <c r="B89" s="351">
        <f t="shared" ca="1" si="7"/>
        <v>5</v>
      </c>
      <c r="C89" s="351">
        <f t="shared" ca="1" si="7"/>
        <v>9</v>
      </c>
      <c r="D89" s="352">
        <f t="shared" ca="1" si="0"/>
        <v>29</v>
      </c>
      <c r="E89" s="445"/>
      <c r="F89" s="157"/>
      <c r="G89" s="333"/>
      <c r="H89" s="370"/>
    </row>
    <row r="90" spans="1:8" hidden="1">
      <c r="A90" s="351">
        <f t="shared" ca="1" si="7"/>
        <v>10</v>
      </c>
      <c r="B90" s="351">
        <f t="shared" ca="1" si="7"/>
        <v>5</v>
      </c>
      <c r="C90" s="351">
        <f t="shared" ca="1" si="7"/>
        <v>9</v>
      </c>
      <c r="D90" s="352">
        <f t="shared" ca="1" si="0"/>
        <v>30</v>
      </c>
      <c r="E90" s="445"/>
      <c r="F90" s="157"/>
      <c r="G90" s="333"/>
      <c r="H90" s="370"/>
    </row>
    <row r="91" spans="1:8" hidden="1">
      <c r="A91" s="351">
        <f t="shared" ca="1" si="7"/>
        <v>10</v>
      </c>
      <c r="B91" s="351">
        <f t="shared" ca="1" si="7"/>
        <v>5</v>
      </c>
      <c r="C91" s="351">
        <f t="shared" ca="1" si="7"/>
        <v>9</v>
      </c>
      <c r="D91" s="352">
        <f t="shared" ca="1" si="0"/>
        <v>31</v>
      </c>
      <c r="E91" s="445"/>
      <c r="F91" s="347"/>
      <c r="G91" s="348"/>
      <c r="H91" s="371"/>
    </row>
    <row r="92" spans="1:8" hidden="1">
      <c r="A92" s="351">
        <f t="shared" ca="1" si="7"/>
        <v>10</v>
      </c>
      <c r="B92" s="351">
        <f t="shared" ca="1" si="7"/>
        <v>5</v>
      </c>
      <c r="C92" s="351">
        <f t="shared" ca="1" si="7"/>
        <v>9</v>
      </c>
      <c r="D92" s="352">
        <f t="shared" ca="1" si="0"/>
        <v>32</v>
      </c>
      <c r="E92" s="445"/>
      <c r="F92" s="347"/>
      <c r="G92" s="348"/>
      <c r="H92" s="371"/>
    </row>
    <row r="93" spans="1:8" hidden="1">
      <c r="A93" s="351">
        <f t="shared" ca="1" si="7"/>
        <v>10</v>
      </c>
      <c r="B93" s="351">
        <f t="shared" ca="1" si="7"/>
        <v>5</v>
      </c>
      <c r="C93" s="351">
        <f t="shared" ca="1" si="7"/>
        <v>9</v>
      </c>
      <c r="D93" s="352">
        <f t="shared" ca="1" si="0"/>
        <v>33</v>
      </c>
      <c r="E93" s="445"/>
      <c r="F93" s="347"/>
      <c r="G93" s="348"/>
      <c r="H93" s="371"/>
    </row>
    <row r="94" spans="1:8" hidden="1">
      <c r="A94" s="351">
        <f t="shared" ca="1" si="7"/>
        <v>10</v>
      </c>
      <c r="B94" s="351">
        <f t="shared" ca="1" si="7"/>
        <v>5</v>
      </c>
      <c r="C94" s="351">
        <f t="shared" ca="1" si="7"/>
        <v>9</v>
      </c>
      <c r="D94" s="352">
        <f t="shared" ca="1" si="0"/>
        <v>34</v>
      </c>
      <c r="E94" s="445"/>
      <c r="F94" s="347"/>
      <c r="G94" s="348"/>
      <c r="H94" s="371"/>
    </row>
    <row r="95" spans="1:8" hidden="1">
      <c r="A95" s="351">
        <f t="shared" ca="1" si="7"/>
        <v>10</v>
      </c>
      <c r="B95" s="351">
        <f t="shared" ca="1" si="7"/>
        <v>5</v>
      </c>
      <c r="C95" s="351">
        <f t="shared" ca="1" si="7"/>
        <v>9</v>
      </c>
      <c r="D95" s="352">
        <f t="shared" ca="1" si="0"/>
        <v>35</v>
      </c>
      <c r="E95" s="445"/>
      <c r="F95" s="347"/>
      <c r="G95" s="348"/>
      <c r="H95" s="371"/>
    </row>
    <row r="96" spans="1:8" hidden="1">
      <c r="A96" s="351">
        <f t="shared" ca="1" si="7"/>
        <v>10</v>
      </c>
      <c r="B96" s="351">
        <f t="shared" ca="1" si="7"/>
        <v>5</v>
      </c>
      <c r="C96" s="351">
        <f t="shared" ca="1" si="7"/>
        <v>9</v>
      </c>
      <c r="D96" s="352">
        <f t="shared" ca="1" si="0"/>
        <v>36</v>
      </c>
      <c r="E96" s="445"/>
      <c r="F96" s="347"/>
      <c r="G96" s="348"/>
      <c r="H96" s="371"/>
    </row>
    <row r="97" spans="1:8" hidden="1">
      <c r="A97" s="351">
        <f t="shared" ref="A97:C116" ca="1" si="8">INDIRECT("Z(-1)",FALSE)</f>
        <v>10</v>
      </c>
      <c r="B97" s="351">
        <f t="shared" ca="1" si="8"/>
        <v>5</v>
      </c>
      <c r="C97" s="351">
        <f t="shared" ca="1" si="8"/>
        <v>9</v>
      </c>
      <c r="D97" s="352">
        <f t="shared" ca="1" si="0"/>
        <v>37</v>
      </c>
      <c r="E97" s="445"/>
      <c r="F97" s="347"/>
      <c r="G97" s="348"/>
      <c r="H97" s="371"/>
    </row>
    <row r="98" spans="1:8" hidden="1">
      <c r="A98" s="351">
        <f t="shared" ca="1" si="8"/>
        <v>10</v>
      </c>
      <c r="B98" s="351">
        <f t="shared" ca="1" si="8"/>
        <v>5</v>
      </c>
      <c r="C98" s="351">
        <f t="shared" ca="1" si="8"/>
        <v>9</v>
      </c>
      <c r="D98" s="352">
        <f t="shared" ca="1" si="0"/>
        <v>38</v>
      </c>
      <c r="E98" s="445"/>
      <c r="F98" s="347"/>
      <c r="G98" s="348"/>
      <c r="H98" s="371"/>
    </row>
    <row r="99" spans="1:8" hidden="1">
      <c r="A99" s="351">
        <f t="shared" ca="1" si="8"/>
        <v>10</v>
      </c>
      <c r="B99" s="351">
        <f t="shared" ca="1" si="8"/>
        <v>5</v>
      </c>
      <c r="C99" s="351">
        <f t="shared" ca="1" si="8"/>
        <v>9</v>
      </c>
      <c r="D99" s="352">
        <f t="shared" ca="1" si="0"/>
        <v>39</v>
      </c>
      <c r="E99" s="445"/>
      <c r="F99" s="347"/>
      <c r="G99" s="348"/>
      <c r="H99" s="371"/>
    </row>
    <row r="100" spans="1:8" hidden="1">
      <c r="A100" s="353">
        <f t="shared" ca="1" si="8"/>
        <v>10</v>
      </c>
      <c r="B100" s="353">
        <f t="shared" ca="1" si="8"/>
        <v>5</v>
      </c>
      <c r="C100" s="351">
        <f t="shared" ca="1" si="8"/>
        <v>9</v>
      </c>
      <c r="D100" s="354">
        <f t="shared" ca="1" si="0"/>
        <v>40</v>
      </c>
      <c r="E100" s="445"/>
      <c r="F100" s="347"/>
      <c r="G100" s="348"/>
      <c r="H100" s="371"/>
    </row>
    <row r="101" spans="1:8" hidden="1">
      <c r="A101" s="353">
        <f t="shared" ca="1" si="8"/>
        <v>10</v>
      </c>
      <c r="B101" s="353">
        <f t="shared" ca="1" si="8"/>
        <v>5</v>
      </c>
      <c r="C101" s="351">
        <f t="shared" ca="1" si="8"/>
        <v>9</v>
      </c>
      <c r="D101" s="354">
        <f t="shared" ca="1" si="0"/>
        <v>41</v>
      </c>
      <c r="E101" s="445"/>
      <c r="F101" s="347"/>
      <c r="G101" s="348"/>
      <c r="H101" s="371"/>
    </row>
    <row r="102" spans="1:8" hidden="1">
      <c r="A102" s="353">
        <f t="shared" ca="1" si="8"/>
        <v>10</v>
      </c>
      <c r="B102" s="353">
        <f t="shared" ca="1" si="8"/>
        <v>5</v>
      </c>
      <c r="C102" s="351">
        <f t="shared" ca="1" si="8"/>
        <v>9</v>
      </c>
      <c r="D102" s="354">
        <f t="shared" ca="1" si="0"/>
        <v>42</v>
      </c>
      <c r="E102" s="445"/>
      <c r="F102" s="347"/>
      <c r="G102" s="348"/>
      <c r="H102" s="371"/>
    </row>
    <row r="103" spans="1:8" hidden="1">
      <c r="A103" s="353">
        <f t="shared" ca="1" si="8"/>
        <v>10</v>
      </c>
      <c r="B103" s="353">
        <f t="shared" ca="1" si="8"/>
        <v>5</v>
      </c>
      <c r="C103" s="351">
        <f t="shared" ca="1" si="8"/>
        <v>9</v>
      </c>
      <c r="D103" s="354">
        <f t="shared" ca="1" si="0"/>
        <v>43</v>
      </c>
      <c r="E103" s="445"/>
      <c r="F103" s="347"/>
      <c r="G103" s="348"/>
      <c r="H103" s="371"/>
    </row>
    <row r="104" spans="1:8" hidden="1">
      <c r="A104" s="353">
        <f t="shared" ca="1" si="8"/>
        <v>10</v>
      </c>
      <c r="B104" s="353">
        <f t="shared" ca="1" si="8"/>
        <v>5</v>
      </c>
      <c r="C104" s="351">
        <f t="shared" ca="1" si="8"/>
        <v>9</v>
      </c>
      <c r="D104" s="354">
        <f t="shared" ca="1" si="0"/>
        <v>44</v>
      </c>
      <c r="E104" s="445"/>
      <c r="F104" s="347"/>
      <c r="G104" s="348"/>
      <c r="H104" s="371"/>
    </row>
    <row r="105" spans="1:8" hidden="1">
      <c r="A105" s="353">
        <f t="shared" ca="1" si="8"/>
        <v>10</v>
      </c>
      <c r="B105" s="353">
        <f t="shared" ca="1" si="8"/>
        <v>5</v>
      </c>
      <c r="C105" s="351">
        <f t="shared" ca="1" si="8"/>
        <v>9</v>
      </c>
      <c r="D105" s="354">
        <f t="shared" ca="1" si="0"/>
        <v>45</v>
      </c>
      <c r="E105" s="445"/>
      <c r="F105" s="347"/>
      <c r="G105" s="348"/>
      <c r="H105" s="371"/>
    </row>
    <row r="106" spans="1:8" hidden="1">
      <c r="A106" s="353">
        <f t="shared" ca="1" si="8"/>
        <v>10</v>
      </c>
      <c r="B106" s="353">
        <f t="shared" ca="1" si="8"/>
        <v>5</v>
      </c>
      <c r="C106" s="351">
        <f t="shared" ca="1" si="8"/>
        <v>9</v>
      </c>
      <c r="D106" s="354">
        <f t="shared" ca="1" si="0"/>
        <v>46</v>
      </c>
      <c r="E106" s="445"/>
      <c r="F106" s="347"/>
      <c r="G106" s="348"/>
      <c r="H106" s="371"/>
    </row>
    <row r="107" spans="1:8" hidden="1">
      <c r="A107" s="353">
        <f t="shared" ca="1" si="8"/>
        <v>10</v>
      </c>
      <c r="B107" s="353">
        <f t="shared" ca="1" si="8"/>
        <v>5</v>
      </c>
      <c r="C107" s="351">
        <f t="shared" ca="1" si="8"/>
        <v>9</v>
      </c>
      <c r="D107" s="354">
        <f t="shared" ca="1" si="0"/>
        <v>47</v>
      </c>
      <c r="E107" s="445"/>
      <c r="F107" s="347"/>
      <c r="G107" s="348"/>
      <c r="H107" s="371"/>
    </row>
    <row r="108" spans="1:8" s="346" customFormat="1" hidden="1">
      <c r="A108" s="353">
        <f t="shared" ca="1" si="8"/>
        <v>10</v>
      </c>
      <c r="B108" s="353">
        <f t="shared" ca="1" si="8"/>
        <v>5</v>
      </c>
      <c r="C108" s="351">
        <f t="shared" ca="1" si="8"/>
        <v>9</v>
      </c>
      <c r="D108" s="354">
        <f t="shared" ca="1" si="0"/>
        <v>48</v>
      </c>
      <c r="E108" s="446"/>
      <c r="F108" s="347"/>
      <c r="G108" s="348"/>
      <c r="H108" s="371"/>
    </row>
    <row r="109" spans="1:8" s="346" customFormat="1" hidden="1">
      <c r="A109" s="353">
        <f t="shared" ca="1" si="8"/>
        <v>10</v>
      </c>
      <c r="B109" s="353">
        <f t="shared" ca="1" si="8"/>
        <v>5</v>
      </c>
      <c r="C109" s="351">
        <f t="shared" ca="1" si="8"/>
        <v>9</v>
      </c>
      <c r="D109" s="354">
        <f t="shared" ca="1" si="0"/>
        <v>49</v>
      </c>
      <c r="E109" s="446"/>
      <c r="F109" s="347"/>
      <c r="G109" s="348"/>
      <c r="H109" s="371"/>
    </row>
    <row r="110" spans="1:8" s="346" customFormat="1" hidden="1">
      <c r="A110" s="353">
        <f t="shared" ca="1" si="8"/>
        <v>10</v>
      </c>
      <c r="B110" s="353">
        <f t="shared" ca="1" si="8"/>
        <v>5</v>
      </c>
      <c r="C110" s="351">
        <f t="shared" ca="1" si="8"/>
        <v>9</v>
      </c>
      <c r="D110" s="354">
        <f t="shared" ca="1" si="0"/>
        <v>50</v>
      </c>
      <c r="E110" s="446"/>
      <c r="F110" s="347"/>
      <c r="G110" s="348"/>
      <c r="H110" s="371"/>
    </row>
    <row r="111" spans="1:8" hidden="1">
      <c r="A111" s="353">
        <f t="shared" ca="1" si="8"/>
        <v>10</v>
      </c>
      <c r="B111" s="353">
        <f t="shared" ca="1" si="8"/>
        <v>5</v>
      </c>
      <c r="C111" s="351">
        <f t="shared" ca="1" si="8"/>
        <v>9</v>
      </c>
      <c r="D111" s="354">
        <f t="shared" ca="1" si="0"/>
        <v>51</v>
      </c>
      <c r="E111" s="445"/>
      <c r="F111" s="347"/>
      <c r="G111" s="348"/>
      <c r="H111" s="371"/>
    </row>
    <row r="112" spans="1:8" hidden="1">
      <c r="A112" s="353">
        <f t="shared" ca="1" si="8"/>
        <v>10</v>
      </c>
      <c r="B112" s="353">
        <f t="shared" ca="1" si="8"/>
        <v>5</v>
      </c>
      <c r="C112" s="351">
        <f t="shared" ca="1" si="8"/>
        <v>9</v>
      </c>
      <c r="D112" s="354">
        <f t="shared" ca="1" si="0"/>
        <v>52</v>
      </c>
      <c r="E112" s="445"/>
      <c r="F112" s="347"/>
      <c r="G112" s="348"/>
      <c r="H112" s="371"/>
    </row>
    <row r="113" spans="1:8" hidden="1">
      <c r="A113" s="353">
        <f t="shared" ca="1" si="8"/>
        <v>10</v>
      </c>
      <c r="B113" s="353">
        <f t="shared" ca="1" si="8"/>
        <v>5</v>
      </c>
      <c r="C113" s="351">
        <f t="shared" ca="1" si="8"/>
        <v>9</v>
      </c>
      <c r="D113" s="354">
        <f t="shared" ca="1" si="0"/>
        <v>53</v>
      </c>
      <c r="E113" s="445"/>
      <c r="F113" s="347"/>
      <c r="G113" s="348"/>
      <c r="H113" s="371"/>
    </row>
    <row r="114" spans="1:8" hidden="1">
      <c r="A114" s="353">
        <f t="shared" ca="1" si="8"/>
        <v>10</v>
      </c>
      <c r="B114" s="353">
        <f t="shared" ca="1" si="8"/>
        <v>5</v>
      </c>
      <c r="C114" s="351">
        <f t="shared" ca="1" si="8"/>
        <v>9</v>
      </c>
      <c r="D114" s="354">
        <f t="shared" ca="1" si="0"/>
        <v>54</v>
      </c>
      <c r="E114" s="445"/>
      <c r="F114" s="347"/>
      <c r="G114" s="348"/>
      <c r="H114" s="371"/>
    </row>
    <row r="115" spans="1:8" hidden="1">
      <c r="A115" s="353">
        <f t="shared" ca="1" si="8"/>
        <v>10</v>
      </c>
      <c r="B115" s="353">
        <f t="shared" ca="1" si="8"/>
        <v>5</v>
      </c>
      <c r="C115" s="351">
        <f t="shared" ca="1" si="8"/>
        <v>9</v>
      </c>
      <c r="D115" s="354">
        <f t="shared" ca="1" si="0"/>
        <v>55</v>
      </c>
      <c r="E115" s="445"/>
      <c r="F115" s="347"/>
      <c r="G115" s="348"/>
      <c r="H115" s="371"/>
    </row>
    <row r="116" spans="1:8" hidden="1">
      <c r="A116" s="353">
        <f t="shared" ca="1" si="8"/>
        <v>10</v>
      </c>
      <c r="B116" s="353">
        <f t="shared" ca="1" si="8"/>
        <v>5</v>
      </c>
      <c r="C116" s="351">
        <f t="shared" ca="1" si="8"/>
        <v>9</v>
      </c>
      <c r="D116" s="354">
        <f t="shared" ca="1" si="0"/>
        <v>56</v>
      </c>
      <c r="E116" s="445"/>
      <c r="F116" s="347"/>
      <c r="G116" s="348"/>
      <c r="H116" s="371"/>
    </row>
    <row r="117" spans="1:8" hidden="1">
      <c r="A117" s="353">
        <f t="shared" ref="A117:C136" ca="1" si="9">INDIRECT("Z(-1)",FALSE)</f>
        <v>10</v>
      </c>
      <c r="B117" s="353">
        <f t="shared" ca="1" si="9"/>
        <v>5</v>
      </c>
      <c r="C117" s="351">
        <f t="shared" ca="1" si="9"/>
        <v>9</v>
      </c>
      <c r="D117" s="354">
        <f t="shared" ca="1" si="0"/>
        <v>57</v>
      </c>
      <c r="E117" s="445"/>
      <c r="F117" s="347"/>
      <c r="G117" s="348"/>
      <c r="H117" s="371"/>
    </row>
    <row r="118" spans="1:8" s="346" customFormat="1" hidden="1">
      <c r="A118" s="353">
        <f t="shared" ca="1" si="9"/>
        <v>10</v>
      </c>
      <c r="B118" s="353">
        <f t="shared" ca="1" si="9"/>
        <v>5</v>
      </c>
      <c r="C118" s="351">
        <f t="shared" ca="1" si="9"/>
        <v>9</v>
      </c>
      <c r="D118" s="354">
        <f t="shared" ref="D118:D372" ca="1" si="10">IF(INDIRECT("S(-1)",FALSE)&lt;&gt;INDIRECT("Z(-1)S(-1)",FALSE),0,INDIRECT("Z(-1)",FALSE)+1)</f>
        <v>58</v>
      </c>
      <c r="E118" s="446"/>
      <c r="F118" s="347"/>
      <c r="G118" s="348"/>
      <c r="H118" s="371"/>
    </row>
    <row r="119" spans="1:8" s="346" customFormat="1" hidden="1">
      <c r="A119" s="353">
        <f t="shared" ca="1" si="9"/>
        <v>10</v>
      </c>
      <c r="B119" s="353">
        <f t="shared" ca="1" si="9"/>
        <v>5</v>
      </c>
      <c r="C119" s="351">
        <f t="shared" ca="1" si="9"/>
        <v>9</v>
      </c>
      <c r="D119" s="354">
        <f t="shared" ca="1" si="10"/>
        <v>59</v>
      </c>
      <c r="E119" s="446"/>
      <c r="F119" s="347"/>
      <c r="G119" s="348"/>
      <c r="H119" s="371"/>
    </row>
    <row r="120" spans="1:8" s="346" customFormat="1" hidden="1">
      <c r="A120" s="353">
        <f t="shared" ca="1" si="9"/>
        <v>10</v>
      </c>
      <c r="B120" s="353">
        <f t="shared" ca="1" si="9"/>
        <v>5</v>
      </c>
      <c r="C120" s="351">
        <f t="shared" ca="1" si="9"/>
        <v>9</v>
      </c>
      <c r="D120" s="354">
        <f t="shared" ca="1" si="10"/>
        <v>60</v>
      </c>
      <c r="E120" s="446"/>
      <c r="F120" s="347"/>
      <c r="G120" s="348"/>
      <c r="H120" s="371"/>
    </row>
    <row r="121" spans="1:8" hidden="1">
      <c r="A121" s="353">
        <f t="shared" ca="1" si="9"/>
        <v>10</v>
      </c>
      <c r="B121" s="353">
        <f t="shared" ca="1" si="9"/>
        <v>5</v>
      </c>
      <c r="C121" s="351">
        <f t="shared" ca="1" si="9"/>
        <v>9</v>
      </c>
      <c r="D121" s="354">
        <f t="shared" ca="1" si="10"/>
        <v>61</v>
      </c>
      <c r="E121" s="445"/>
      <c r="F121" s="347"/>
      <c r="G121" s="348"/>
      <c r="H121" s="371"/>
    </row>
    <row r="122" spans="1:8" s="346" customFormat="1" hidden="1">
      <c r="A122" s="353">
        <f t="shared" ca="1" si="9"/>
        <v>10</v>
      </c>
      <c r="B122" s="353">
        <f t="shared" ca="1" si="9"/>
        <v>5</v>
      </c>
      <c r="C122" s="351">
        <f t="shared" ca="1" si="9"/>
        <v>9</v>
      </c>
      <c r="D122" s="354">
        <f t="shared" ca="1" si="10"/>
        <v>62</v>
      </c>
      <c r="E122" s="446"/>
      <c r="F122" s="347"/>
      <c r="G122" s="348"/>
      <c r="H122" s="371"/>
    </row>
    <row r="123" spans="1:8" s="346" customFormat="1" hidden="1">
      <c r="A123" s="353">
        <f t="shared" ca="1" si="9"/>
        <v>10</v>
      </c>
      <c r="B123" s="353">
        <f t="shared" ca="1" si="9"/>
        <v>5</v>
      </c>
      <c r="C123" s="351">
        <f t="shared" ca="1" si="9"/>
        <v>9</v>
      </c>
      <c r="D123" s="354">
        <f t="shared" ca="1" si="10"/>
        <v>63</v>
      </c>
      <c r="E123" s="446"/>
      <c r="F123" s="347"/>
      <c r="G123" s="348"/>
      <c r="H123" s="371"/>
    </row>
    <row r="124" spans="1:8" s="346" customFormat="1" hidden="1">
      <c r="A124" s="353">
        <f t="shared" ca="1" si="9"/>
        <v>10</v>
      </c>
      <c r="B124" s="353">
        <f t="shared" ca="1" si="9"/>
        <v>5</v>
      </c>
      <c r="C124" s="351">
        <f t="shared" ca="1" si="9"/>
        <v>9</v>
      </c>
      <c r="D124" s="354">
        <f t="shared" ca="1" si="10"/>
        <v>64</v>
      </c>
      <c r="E124" s="446"/>
      <c r="F124" s="347"/>
      <c r="G124" s="348"/>
      <c r="H124" s="371"/>
    </row>
    <row r="125" spans="1:8" hidden="1">
      <c r="A125" s="353">
        <f t="shared" ca="1" si="9"/>
        <v>10</v>
      </c>
      <c r="B125" s="353">
        <f t="shared" ca="1" si="9"/>
        <v>5</v>
      </c>
      <c r="C125" s="351">
        <f t="shared" ca="1" si="9"/>
        <v>9</v>
      </c>
      <c r="D125" s="354">
        <f t="shared" ca="1" si="10"/>
        <v>65</v>
      </c>
      <c r="E125" s="445"/>
      <c r="F125" s="157"/>
      <c r="G125" s="333"/>
      <c r="H125" s="370"/>
    </row>
    <row r="126" spans="1:8" hidden="1">
      <c r="A126" s="353">
        <f t="shared" ca="1" si="9"/>
        <v>10</v>
      </c>
      <c r="B126" s="353">
        <f t="shared" ca="1" si="9"/>
        <v>5</v>
      </c>
      <c r="C126" s="351">
        <f t="shared" ca="1" si="9"/>
        <v>9</v>
      </c>
      <c r="D126" s="354">
        <f t="shared" ca="1" si="10"/>
        <v>66</v>
      </c>
      <c r="E126" s="445"/>
      <c r="F126" s="157"/>
      <c r="G126" s="333"/>
      <c r="H126" s="370"/>
    </row>
    <row r="127" spans="1:8" hidden="1">
      <c r="A127" s="353">
        <f t="shared" ca="1" si="9"/>
        <v>10</v>
      </c>
      <c r="B127" s="353">
        <f t="shared" ca="1" si="9"/>
        <v>5</v>
      </c>
      <c r="C127" s="351">
        <f t="shared" ca="1" si="9"/>
        <v>9</v>
      </c>
      <c r="D127" s="354">
        <f t="shared" ca="1" si="10"/>
        <v>67</v>
      </c>
      <c r="E127" s="445"/>
      <c r="F127" s="157"/>
      <c r="G127" s="333"/>
      <c r="H127" s="370"/>
    </row>
    <row r="128" spans="1:8" hidden="1">
      <c r="A128" s="353">
        <f t="shared" ca="1" si="9"/>
        <v>10</v>
      </c>
      <c r="B128" s="353">
        <f t="shared" ca="1" si="9"/>
        <v>5</v>
      </c>
      <c r="C128" s="351">
        <f t="shared" ca="1" si="9"/>
        <v>9</v>
      </c>
      <c r="D128" s="354">
        <f t="shared" ca="1" si="10"/>
        <v>68</v>
      </c>
      <c r="E128" s="445"/>
      <c r="F128" s="157"/>
      <c r="G128" s="333"/>
      <c r="H128" s="370"/>
    </row>
    <row r="129" spans="1:8" hidden="1">
      <c r="A129" s="353">
        <f t="shared" ca="1" si="9"/>
        <v>10</v>
      </c>
      <c r="B129" s="353">
        <f t="shared" ca="1" si="9"/>
        <v>5</v>
      </c>
      <c r="C129" s="351">
        <f t="shared" ca="1" si="9"/>
        <v>9</v>
      </c>
      <c r="D129" s="354">
        <f t="shared" ca="1" si="10"/>
        <v>69</v>
      </c>
      <c r="E129" s="445"/>
      <c r="F129" s="157"/>
      <c r="G129" s="333"/>
      <c r="H129" s="370"/>
    </row>
    <row r="130" spans="1:8" hidden="1">
      <c r="A130" s="351">
        <f t="shared" ca="1" si="9"/>
        <v>10</v>
      </c>
      <c r="B130" s="351">
        <f t="shared" ca="1" si="9"/>
        <v>5</v>
      </c>
      <c r="C130" s="351">
        <f t="shared" ca="1" si="9"/>
        <v>9</v>
      </c>
      <c r="D130" s="352">
        <f t="shared" ca="1" si="10"/>
        <v>70</v>
      </c>
      <c r="E130" s="445"/>
      <c r="F130" s="157"/>
      <c r="G130" s="333"/>
      <c r="H130" s="370"/>
    </row>
    <row r="131" spans="1:8" hidden="1">
      <c r="A131" s="353">
        <f t="shared" ca="1" si="9"/>
        <v>10</v>
      </c>
      <c r="B131" s="353">
        <f t="shared" ca="1" si="9"/>
        <v>5</v>
      </c>
      <c r="C131" s="351">
        <f t="shared" ca="1" si="9"/>
        <v>9</v>
      </c>
      <c r="D131" s="354">
        <f t="shared" ca="1" si="10"/>
        <v>71</v>
      </c>
      <c r="E131" s="445"/>
      <c r="F131" s="347"/>
      <c r="G131" s="348"/>
      <c r="H131" s="371"/>
    </row>
    <row r="132" spans="1:8" hidden="1">
      <c r="A132" s="353">
        <f t="shared" ca="1" si="9"/>
        <v>10</v>
      </c>
      <c r="B132" s="353">
        <f t="shared" ca="1" si="9"/>
        <v>5</v>
      </c>
      <c r="C132" s="351">
        <f t="shared" ca="1" si="9"/>
        <v>9</v>
      </c>
      <c r="D132" s="354">
        <f t="shared" ca="1" si="10"/>
        <v>72</v>
      </c>
      <c r="E132" s="445"/>
      <c r="F132" s="347"/>
      <c r="G132" s="348"/>
      <c r="H132" s="371"/>
    </row>
    <row r="133" spans="1:8" hidden="1">
      <c r="A133" s="353">
        <f t="shared" ca="1" si="9"/>
        <v>10</v>
      </c>
      <c r="B133" s="353">
        <f t="shared" ca="1" si="9"/>
        <v>5</v>
      </c>
      <c r="C133" s="351">
        <f t="shared" ca="1" si="9"/>
        <v>9</v>
      </c>
      <c r="D133" s="354">
        <f t="shared" ca="1" si="10"/>
        <v>73</v>
      </c>
      <c r="E133" s="445"/>
      <c r="F133" s="347"/>
      <c r="G133" s="348"/>
      <c r="H133" s="371"/>
    </row>
    <row r="134" spans="1:8" hidden="1">
      <c r="A134" s="353">
        <f t="shared" ca="1" si="9"/>
        <v>10</v>
      </c>
      <c r="B134" s="353">
        <f t="shared" ca="1" si="9"/>
        <v>5</v>
      </c>
      <c r="C134" s="351">
        <f t="shared" ca="1" si="9"/>
        <v>9</v>
      </c>
      <c r="D134" s="354">
        <f t="shared" ca="1" si="10"/>
        <v>74</v>
      </c>
      <c r="E134" s="445"/>
      <c r="F134" s="347"/>
      <c r="G134" s="348"/>
      <c r="H134" s="371"/>
    </row>
    <row r="135" spans="1:8" hidden="1">
      <c r="A135" s="353">
        <f t="shared" ca="1" si="9"/>
        <v>10</v>
      </c>
      <c r="B135" s="353">
        <f t="shared" ca="1" si="9"/>
        <v>5</v>
      </c>
      <c r="C135" s="351">
        <f t="shared" ca="1" si="9"/>
        <v>9</v>
      </c>
      <c r="D135" s="354">
        <f t="shared" ca="1" si="10"/>
        <v>75</v>
      </c>
      <c r="E135" s="445"/>
      <c r="F135" s="347"/>
      <c r="G135" s="348"/>
      <c r="H135" s="371"/>
    </row>
    <row r="136" spans="1:8" hidden="1">
      <c r="A136" s="353">
        <f t="shared" ca="1" si="9"/>
        <v>10</v>
      </c>
      <c r="B136" s="353">
        <f t="shared" ca="1" si="9"/>
        <v>5</v>
      </c>
      <c r="C136" s="351">
        <f t="shared" ca="1" si="9"/>
        <v>9</v>
      </c>
      <c r="D136" s="354">
        <f t="shared" ca="1" si="10"/>
        <v>76</v>
      </c>
      <c r="E136" s="445"/>
      <c r="F136" s="347"/>
      <c r="G136" s="348"/>
      <c r="H136" s="371"/>
    </row>
    <row r="137" spans="1:8" hidden="1">
      <c r="A137" s="353">
        <f t="shared" ref="A137:C152" ca="1" si="11">INDIRECT("Z(-1)",FALSE)</f>
        <v>10</v>
      </c>
      <c r="B137" s="353">
        <f t="shared" ca="1" si="11"/>
        <v>5</v>
      </c>
      <c r="C137" s="351">
        <f t="shared" ca="1" si="11"/>
        <v>9</v>
      </c>
      <c r="D137" s="354">
        <f t="shared" ca="1" si="10"/>
        <v>77</v>
      </c>
      <c r="E137" s="445"/>
      <c r="F137" s="347"/>
      <c r="G137" s="348"/>
      <c r="H137" s="371"/>
    </row>
    <row r="138" spans="1:8" s="346" customFormat="1" hidden="1">
      <c r="A138" s="353">
        <f t="shared" ca="1" si="11"/>
        <v>10</v>
      </c>
      <c r="B138" s="353">
        <f t="shared" ca="1" si="11"/>
        <v>5</v>
      </c>
      <c r="C138" s="351">
        <f t="shared" ca="1" si="11"/>
        <v>9</v>
      </c>
      <c r="D138" s="354">
        <f t="shared" ca="1" si="10"/>
        <v>78</v>
      </c>
      <c r="E138" s="446"/>
      <c r="F138" s="347"/>
      <c r="G138" s="348"/>
      <c r="H138" s="371"/>
    </row>
    <row r="139" spans="1:8" s="346" customFormat="1" hidden="1">
      <c r="A139" s="353">
        <f t="shared" ca="1" si="11"/>
        <v>10</v>
      </c>
      <c r="B139" s="353">
        <f t="shared" ca="1" si="11"/>
        <v>5</v>
      </c>
      <c r="C139" s="351">
        <f t="shared" ca="1" si="11"/>
        <v>9</v>
      </c>
      <c r="D139" s="354">
        <f t="shared" ca="1" si="10"/>
        <v>79</v>
      </c>
      <c r="E139" s="446"/>
      <c r="F139" s="347"/>
      <c r="G139" s="348"/>
      <c r="H139" s="371"/>
    </row>
    <row r="140" spans="1:8" s="346" customFormat="1" hidden="1">
      <c r="A140" s="353">
        <f t="shared" ca="1" si="11"/>
        <v>10</v>
      </c>
      <c r="B140" s="353">
        <f t="shared" ca="1" si="11"/>
        <v>5</v>
      </c>
      <c r="C140" s="351">
        <f t="shared" ca="1" si="11"/>
        <v>9</v>
      </c>
      <c r="D140" s="354">
        <f t="shared" ca="1" si="10"/>
        <v>80</v>
      </c>
      <c r="E140" s="446"/>
      <c r="F140" s="347"/>
      <c r="G140" s="348"/>
      <c r="H140" s="371"/>
    </row>
    <row r="141" spans="1:8" hidden="1">
      <c r="A141" s="353">
        <f t="shared" ca="1" si="11"/>
        <v>10</v>
      </c>
      <c r="B141" s="353">
        <f t="shared" ca="1" si="11"/>
        <v>5</v>
      </c>
      <c r="C141" s="351">
        <f t="shared" ca="1" si="11"/>
        <v>9</v>
      </c>
      <c r="D141" s="354">
        <f t="shared" ca="1" si="10"/>
        <v>81</v>
      </c>
      <c r="E141" s="445"/>
      <c r="F141" s="347"/>
      <c r="G141" s="348"/>
      <c r="H141" s="371"/>
    </row>
    <row r="142" spans="1:8" hidden="1">
      <c r="A142" s="353">
        <f t="shared" ca="1" si="11"/>
        <v>10</v>
      </c>
      <c r="B142" s="353">
        <f t="shared" ca="1" si="11"/>
        <v>5</v>
      </c>
      <c r="C142" s="351">
        <f t="shared" ca="1" si="11"/>
        <v>9</v>
      </c>
      <c r="D142" s="354">
        <f t="shared" ca="1" si="10"/>
        <v>82</v>
      </c>
      <c r="E142" s="445"/>
      <c r="F142" s="347"/>
      <c r="G142" s="348"/>
      <c r="H142" s="371"/>
    </row>
    <row r="143" spans="1:8" hidden="1">
      <c r="A143" s="353">
        <f t="shared" ca="1" si="11"/>
        <v>10</v>
      </c>
      <c r="B143" s="353">
        <f t="shared" ca="1" si="11"/>
        <v>5</v>
      </c>
      <c r="C143" s="351">
        <f t="shared" ca="1" si="11"/>
        <v>9</v>
      </c>
      <c r="D143" s="354">
        <f t="shared" ca="1" si="10"/>
        <v>83</v>
      </c>
      <c r="E143" s="445"/>
      <c r="F143" s="347"/>
      <c r="G143" s="348"/>
      <c r="H143" s="371"/>
    </row>
    <row r="144" spans="1:8" hidden="1">
      <c r="A144" s="353">
        <f t="shared" ca="1" si="11"/>
        <v>10</v>
      </c>
      <c r="B144" s="353">
        <f t="shared" ca="1" si="11"/>
        <v>5</v>
      </c>
      <c r="C144" s="351">
        <f t="shared" ca="1" si="11"/>
        <v>9</v>
      </c>
      <c r="D144" s="354">
        <f t="shared" ca="1" si="10"/>
        <v>84</v>
      </c>
      <c r="E144" s="445"/>
      <c r="F144" s="347"/>
      <c r="G144" s="348"/>
      <c r="H144" s="371"/>
    </row>
    <row r="145" spans="1:8" hidden="1">
      <c r="A145" s="353">
        <f t="shared" ca="1" si="11"/>
        <v>10</v>
      </c>
      <c r="B145" s="353">
        <f t="shared" ca="1" si="11"/>
        <v>5</v>
      </c>
      <c r="C145" s="351">
        <f t="shared" ca="1" si="11"/>
        <v>9</v>
      </c>
      <c r="D145" s="354">
        <f t="shared" ca="1" si="10"/>
        <v>85</v>
      </c>
      <c r="E145" s="445"/>
      <c r="F145" s="347"/>
      <c r="G145" s="348"/>
      <c r="H145" s="371"/>
    </row>
    <row r="146" spans="1:8" hidden="1">
      <c r="A146" s="353">
        <f t="shared" ca="1" si="11"/>
        <v>10</v>
      </c>
      <c r="B146" s="353">
        <f t="shared" ca="1" si="11"/>
        <v>5</v>
      </c>
      <c r="C146" s="351">
        <f t="shared" ca="1" si="11"/>
        <v>9</v>
      </c>
      <c r="D146" s="354">
        <f t="shared" ca="1" si="10"/>
        <v>86</v>
      </c>
      <c r="E146" s="445"/>
      <c r="F146" s="347"/>
      <c r="G146" s="348"/>
      <c r="H146" s="371"/>
    </row>
    <row r="147" spans="1:8" hidden="1">
      <c r="A147" s="353">
        <f t="shared" ca="1" si="11"/>
        <v>10</v>
      </c>
      <c r="B147" s="353">
        <f t="shared" ca="1" si="11"/>
        <v>5</v>
      </c>
      <c r="C147" s="351">
        <f t="shared" ca="1" si="11"/>
        <v>9</v>
      </c>
      <c r="D147" s="354">
        <f t="shared" ca="1" si="10"/>
        <v>87</v>
      </c>
      <c r="E147" s="445"/>
      <c r="F147" s="347"/>
      <c r="G147" s="348"/>
      <c r="H147" s="371"/>
    </row>
    <row r="148" spans="1:8" s="346" customFormat="1" hidden="1">
      <c r="A148" s="353">
        <f t="shared" ca="1" si="11"/>
        <v>10</v>
      </c>
      <c r="B148" s="353">
        <f t="shared" ca="1" si="11"/>
        <v>5</v>
      </c>
      <c r="C148" s="351">
        <f t="shared" ca="1" si="11"/>
        <v>9</v>
      </c>
      <c r="D148" s="354">
        <f t="shared" ca="1" si="10"/>
        <v>88</v>
      </c>
      <c r="E148" s="446"/>
      <c r="F148" s="347"/>
      <c r="G148" s="348"/>
      <c r="H148" s="371"/>
    </row>
    <row r="149" spans="1:8" s="346" customFormat="1" hidden="1">
      <c r="A149" s="353">
        <f t="shared" ca="1" si="11"/>
        <v>10</v>
      </c>
      <c r="B149" s="353">
        <f t="shared" ca="1" si="11"/>
        <v>5</v>
      </c>
      <c r="C149" s="351">
        <f t="shared" ca="1" si="11"/>
        <v>9</v>
      </c>
      <c r="D149" s="354">
        <f t="shared" ca="1" si="10"/>
        <v>89</v>
      </c>
      <c r="E149" s="446"/>
      <c r="F149" s="347"/>
      <c r="G149" s="348"/>
      <c r="H149" s="371"/>
    </row>
    <row r="150" spans="1:8" s="346" customFormat="1" hidden="1">
      <c r="A150" s="353">
        <f t="shared" ca="1" si="11"/>
        <v>10</v>
      </c>
      <c r="B150" s="353">
        <f t="shared" ca="1" si="11"/>
        <v>5</v>
      </c>
      <c r="C150" s="351">
        <f t="shared" ca="1" si="11"/>
        <v>9</v>
      </c>
      <c r="D150" s="354">
        <f t="shared" ca="1" si="10"/>
        <v>90</v>
      </c>
      <c r="E150" s="446"/>
      <c r="F150" s="347"/>
      <c r="G150" s="348"/>
      <c r="H150" s="371"/>
    </row>
    <row r="151" spans="1:8" hidden="1">
      <c r="A151" s="353">
        <f t="shared" ca="1" si="11"/>
        <v>10</v>
      </c>
      <c r="B151" s="353">
        <f t="shared" ca="1" si="11"/>
        <v>5</v>
      </c>
      <c r="C151" s="351">
        <f t="shared" ca="1" si="11"/>
        <v>9</v>
      </c>
      <c r="D151" s="354">
        <f t="shared" ca="1" si="10"/>
        <v>91</v>
      </c>
      <c r="E151" s="445"/>
      <c r="F151" s="347"/>
      <c r="G151" s="348"/>
      <c r="H151" s="371"/>
    </row>
    <row r="152" spans="1:8" hidden="1">
      <c r="A152" s="353">
        <f t="shared" ca="1" si="11"/>
        <v>10</v>
      </c>
      <c r="B152" s="353">
        <f t="shared" ca="1" si="11"/>
        <v>5</v>
      </c>
      <c r="C152" s="353">
        <f t="shared" ca="1" si="11"/>
        <v>9</v>
      </c>
      <c r="D152" s="354">
        <f t="shared" ca="1" si="10"/>
        <v>92</v>
      </c>
      <c r="E152" s="445"/>
      <c r="F152" s="347"/>
      <c r="G152" s="348"/>
      <c r="H152" s="371"/>
    </row>
    <row r="153" spans="1:8" hidden="1">
      <c r="A153" s="353">
        <f t="shared" ref="A153:C168" ca="1" si="12">INDIRECT("Z(-1)",FALSE)</f>
        <v>10</v>
      </c>
      <c r="B153" s="353">
        <f t="shared" ca="1" si="12"/>
        <v>5</v>
      </c>
      <c r="C153" s="353">
        <f t="shared" ca="1" si="12"/>
        <v>9</v>
      </c>
      <c r="D153" s="354">
        <f t="shared" ca="1" si="10"/>
        <v>93</v>
      </c>
      <c r="E153" s="445"/>
      <c r="F153" s="347"/>
      <c r="G153" s="348"/>
      <c r="H153" s="371"/>
    </row>
    <row r="154" spans="1:8" hidden="1">
      <c r="A154" s="353">
        <f t="shared" ca="1" si="12"/>
        <v>10</v>
      </c>
      <c r="B154" s="353">
        <f t="shared" ca="1" si="12"/>
        <v>5</v>
      </c>
      <c r="C154" s="353">
        <f t="shared" ca="1" si="12"/>
        <v>9</v>
      </c>
      <c r="D154" s="354">
        <f t="shared" ca="1" si="10"/>
        <v>94</v>
      </c>
      <c r="E154" s="445"/>
      <c r="F154" s="347"/>
      <c r="G154" s="348"/>
      <c r="H154" s="371"/>
    </row>
    <row r="155" spans="1:8" hidden="1">
      <c r="A155" s="353">
        <f t="shared" ca="1" si="12"/>
        <v>10</v>
      </c>
      <c r="B155" s="353">
        <f t="shared" ca="1" si="12"/>
        <v>5</v>
      </c>
      <c r="C155" s="353">
        <f t="shared" ca="1" si="12"/>
        <v>9</v>
      </c>
      <c r="D155" s="354">
        <f t="shared" ca="1" si="10"/>
        <v>95</v>
      </c>
      <c r="E155" s="445"/>
      <c r="F155" s="347"/>
      <c r="G155" s="348"/>
      <c r="H155" s="371"/>
    </row>
    <row r="156" spans="1:8" hidden="1">
      <c r="A156" s="353">
        <f t="shared" ca="1" si="12"/>
        <v>10</v>
      </c>
      <c r="B156" s="353">
        <f t="shared" ca="1" si="12"/>
        <v>5</v>
      </c>
      <c r="C156" s="353">
        <f t="shared" ca="1" si="12"/>
        <v>9</v>
      </c>
      <c r="D156" s="354">
        <f t="shared" ca="1" si="10"/>
        <v>96</v>
      </c>
      <c r="E156" s="445"/>
      <c r="F156" s="347"/>
      <c r="G156" s="348"/>
      <c r="H156" s="371"/>
    </row>
    <row r="157" spans="1:8" hidden="1">
      <c r="A157" s="353">
        <f t="shared" ca="1" si="12"/>
        <v>10</v>
      </c>
      <c r="B157" s="353">
        <f t="shared" ca="1" si="12"/>
        <v>5</v>
      </c>
      <c r="C157" s="353">
        <f t="shared" ca="1" si="12"/>
        <v>9</v>
      </c>
      <c r="D157" s="354">
        <f t="shared" ca="1" si="10"/>
        <v>97</v>
      </c>
      <c r="E157" s="445"/>
      <c r="F157" s="347"/>
      <c r="G157" s="348"/>
      <c r="H157" s="371"/>
    </row>
    <row r="158" spans="1:8" s="346" customFormat="1" hidden="1">
      <c r="A158" s="353">
        <f t="shared" ca="1" si="12"/>
        <v>10</v>
      </c>
      <c r="B158" s="353">
        <f t="shared" ca="1" si="12"/>
        <v>5</v>
      </c>
      <c r="C158" s="353">
        <f t="shared" ca="1" si="12"/>
        <v>9</v>
      </c>
      <c r="D158" s="354">
        <f t="shared" ca="1" si="10"/>
        <v>98</v>
      </c>
      <c r="E158" s="446"/>
      <c r="F158" s="347"/>
      <c r="G158" s="348"/>
      <c r="H158" s="371"/>
    </row>
    <row r="159" spans="1:8" s="346" customFormat="1" hidden="1">
      <c r="A159" s="353">
        <f t="shared" ca="1" si="12"/>
        <v>10</v>
      </c>
      <c r="B159" s="353">
        <f t="shared" ca="1" si="12"/>
        <v>5</v>
      </c>
      <c r="C159" s="353">
        <f t="shared" ca="1" si="12"/>
        <v>9</v>
      </c>
      <c r="D159" s="354">
        <f t="shared" ca="1" si="10"/>
        <v>99</v>
      </c>
      <c r="E159" s="446"/>
      <c r="F159" s="347"/>
      <c r="G159" s="348"/>
      <c r="H159" s="371"/>
    </row>
    <row r="160" spans="1:8" s="346" customFormat="1" hidden="1">
      <c r="A160" s="353">
        <f t="shared" ca="1" si="12"/>
        <v>10</v>
      </c>
      <c r="B160" s="353">
        <f t="shared" ca="1" si="12"/>
        <v>5</v>
      </c>
      <c r="C160" s="353">
        <f t="shared" ca="1" si="12"/>
        <v>9</v>
      </c>
      <c r="D160" s="354">
        <f t="shared" ca="1" si="10"/>
        <v>100</v>
      </c>
      <c r="E160" s="446"/>
      <c r="F160" s="347"/>
      <c r="G160" s="348"/>
      <c r="H160" s="371"/>
    </row>
    <row r="161" spans="1:8" hidden="1">
      <c r="A161" s="353">
        <f t="shared" ca="1" si="12"/>
        <v>10</v>
      </c>
      <c r="B161" s="353">
        <f t="shared" ca="1" si="12"/>
        <v>5</v>
      </c>
      <c r="C161" s="353">
        <f t="shared" ca="1" si="12"/>
        <v>9</v>
      </c>
      <c r="D161" s="354">
        <f t="shared" ca="1" si="10"/>
        <v>101</v>
      </c>
      <c r="E161" s="445"/>
      <c r="F161" s="347"/>
      <c r="G161" s="348"/>
      <c r="H161" s="371"/>
    </row>
    <row r="162" spans="1:8" hidden="1">
      <c r="A162" s="353">
        <f t="shared" ca="1" si="12"/>
        <v>10</v>
      </c>
      <c r="B162" s="353">
        <f t="shared" ca="1" si="12"/>
        <v>5</v>
      </c>
      <c r="C162" s="353">
        <f t="shared" ca="1" si="12"/>
        <v>9</v>
      </c>
      <c r="D162" s="354">
        <f t="shared" ca="1" si="10"/>
        <v>102</v>
      </c>
      <c r="E162" s="445"/>
      <c r="F162" s="347"/>
      <c r="G162" s="348"/>
      <c r="H162" s="371"/>
    </row>
    <row r="163" spans="1:8" hidden="1">
      <c r="A163" s="353">
        <f t="shared" ca="1" si="12"/>
        <v>10</v>
      </c>
      <c r="B163" s="353">
        <f t="shared" ca="1" si="12"/>
        <v>5</v>
      </c>
      <c r="C163" s="353">
        <f t="shared" ca="1" si="12"/>
        <v>9</v>
      </c>
      <c r="D163" s="354">
        <f t="shared" ca="1" si="10"/>
        <v>103</v>
      </c>
      <c r="E163" s="445"/>
      <c r="F163" s="347"/>
      <c r="G163" s="348"/>
      <c r="H163" s="371"/>
    </row>
    <row r="164" spans="1:8" hidden="1">
      <c r="A164" s="353">
        <f t="shared" ca="1" si="12"/>
        <v>10</v>
      </c>
      <c r="B164" s="353">
        <f t="shared" ca="1" si="12"/>
        <v>5</v>
      </c>
      <c r="C164" s="353">
        <f t="shared" ca="1" si="12"/>
        <v>9</v>
      </c>
      <c r="D164" s="354">
        <f t="shared" ca="1" si="10"/>
        <v>104</v>
      </c>
      <c r="E164" s="445"/>
      <c r="F164" s="347"/>
      <c r="G164" s="348"/>
      <c r="H164" s="371"/>
    </row>
    <row r="165" spans="1:8" hidden="1">
      <c r="A165" s="353">
        <f t="shared" ca="1" si="12"/>
        <v>10</v>
      </c>
      <c r="B165" s="353">
        <f t="shared" ca="1" si="12"/>
        <v>5</v>
      </c>
      <c r="C165" s="353">
        <f t="shared" ca="1" si="12"/>
        <v>9</v>
      </c>
      <c r="D165" s="354">
        <f t="shared" ca="1" si="10"/>
        <v>105</v>
      </c>
      <c r="E165" s="445"/>
      <c r="F165" s="347"/>
      <c r="G165" s="348"/>
      <c r="H165" s="371"/>
    </row>
    <row r="166" spans="1:8" hidden="1">
      <c r="A166" s="353">
        <f t="shared" ca="1" si="12"/>
        <v>10</v>
      </c>
      <c r="B166" s="353">
        <f t="shared" ca="1" si="12"/>
        <v>5</v>
      </c>
      <c r="C166" s="353">
        <f t="shared" ca="1" si="12"/>
        <v>9</v>
      </c>
      <c r="D166" s="354">
        <f t="shared" ca="1" si="10"/>
        <v>106</v>
      </c>
      <c r="E166" s="445"/>
      <c r="F166" s="347"/>
      <c r="G166" s="348"/>
      <c r="H166" s="371"/>
    </row>
    <row r="167" spans="1:8" hidden="1">
      <c r="A167" s="353">
        <f t="shared" ca="1" si="12"/>
        <v>10</v>
      </c>
      <c r="B167" s="353">
        <f t="shared" ca="1" si="12"/>
        <v>5</v>
      </c>
      <c r="C167" s="353">
        <f t="shared" ca="1" si="12"/>
        <v>9</v>
      </c>
      <c r="D167" s="354">
        <f t="shared" ca="1" si="10"/>
        <v>107</v>
      </c>
      <c r="E167" s="445"/>
      <c r="F167" s="347"/>
      <c r="G167" s="348"/>
      <c r="H167" s="371"/>
    </row>
    <row r="168" spans="1:8" s="346" customFormat="1" hidden="1">
      <c r="A168" s="353">
        <f t="shared" ca="1" si="12"/>
        <v>10</v>
      </c>
      <c r="B168" s="353">
        <f t="shared" ca="1" si="12"/>
        <v>5</v>
      </c>
      <c r="C168" s="353">
        <f t="shared" ca="1" si="12"/>
        <v>9</v>
      </c>
      <c r="D168" s="354">
        <f t="shared" ca="1" si="10"/>
        <v>108</v>
      </c>
      <c r="E168" s="446"/>
      <c r="F168" s="347"/>
      <c r="G168" s="348"/>
      <c r="H168" s="371"/>
    </row>
    <row r="169" spans="1:8" s="346" customFormat="1" hidden="1">
      <c r="A169" s="353">
        <f t="shared" ref="A169:C209" ca="1" si="13">INDIRECT("Z(-1)",FALSE)</f>
        <v>10</v>
      </c>
      <c r="B169" s="353">
        <f t="shared" ca="1" si="13"/>
        <v>5</v>
      </c>
      <c r="C169" s="353">
        <f t="shared" ca="1" si="13"/>
        <v>9</v>
      </c>
      <c r="D169" s="354">
        <f t="shared" ca="1" si="10"/>
        <v>109</v>
      </c>
      <c r="E169" s="446"/>
      <c r="F169" s="347"/>
      <c r="G169" s="348"/>
      <c r="H169" s="371"/>
    </row>
    <row r="170" spans="1:8" s="346" customFormat="1" hidden="1">
      <c r="A170" s="353">
        <f t="shared" ca="1" si="13"/>
        <v>10</v>
      </c>
      <c r="B170" s="353">
        <f t="shared" ca="1" si="13"/>
        <v>5</v>
      </c>
      <c r="C170" s="353">
        <f t="shared" ca="1" si="13"/>
        <v>9</v>
      </c>
      <c r="D170" s="354">
        <f t="shared" ca="1" si="10"/>
        <v>110</v>
      </c>
      <c r="E170" s="446"/>
      <c r="F170" s="347"/>
      <c r="G170" s="348"/>
      <c r="H170" s="371"/>
    </row>
    <row r="171" spans="1:8" hidden="1">
      <c r="A171" s="353">
        <f t="shared" ca="1" si="13"/>
        <v>10</v>
      </c>
      <c r="B171" s="353">
        <f t="shared" ca="1" si="13"/>
        <v>5</v>
      </c>
      <c r="C171" s="353">
        <f t="shared" ca="1" si="13"/>
        <v>9</v>
      </c>
      <c r="D171" s="354">
        <f t="shared" ca="1" si="10"/>
        <v>111</v>
      </c>
      <c r="E171" s="445"/>
      <c r="F171" s="347"/>
      <c r="G171" s="348"/>
      <c r="H171" s="371"/>
    </row>
    <row r="172" spans="1:8" s="346" customFormat="1" hidden="1">
      <c r="A172" s="353">
        <f t="shared" ca="1" si="13"/>
        <v>10</v>
      </c>
      <c r="B172" s="353">
        <f t="shared" ca="1" si="13"/>
        <v>5</v>
      </c>
      <c r="C172" s="353">
        <f t="shared" ca="1" si="13"/>
        <v>9</v>
      </c>
      <c r="D172" s="354">
        <f t="shared" ca="1" si="10"/>
        <v>112</v>
      </c>
      <c r="E172" s="446"/>
      <c r="F172" s="347"/>
      <c r="G172" s="348"/>
      <c r="H172" s="371"/>
    </row>
    <row r="173" spans="1:8" s="346" customFormat="1" hidden="1">
      <c r="A173" s="353">
        <f t="shared" ca="1" si="13"/>
        <v>10</v>
      </c>
      <c r="B173" s="353">
        <f t="shared" ca="1" si="13"/>
        <v>5</v>
      </c>
      <c r="C173" s="353">
        <f t="shared" ca="1" si="13"/>
        <v>9</v>
      </c>
      <c r="D173" s="354">
        <f t="shared" ca="1" si="10"/>
        <v>113</v>
      </c>
      <c r="E173" s="446"/>
      <c r="F173" s="347"/>
      <c r="G173" s="348"/>
      <c r="H173" s="371"/>
    </row>
    <row r="174" spans="1:8" s="346" customFormat="1" hidden="1">
      <c r="A174" s="353">
        <f t="shared" ca="1" si="13"/>
        <v>10</v>
      </c>
      <c r="B174" s="353">
        <f t="shared" ca="1" si="13"/>
        <v>5</v>
      </c>
      <c r="C174" s="353">
        <f t="shared" ca="1" si="13"/>
        <v>9</v>
      </c>
      <c r="D174" s="354">
        <f t="shared" ca="1" si="10"/>
        <v>114</v>
      </c>
      <c r="E174" s="446"/>
      <c r="F174" s="347"/>
      <c r="G174" s="348"/>
      <c r="H174" s="371"/>
    </row>
    <row r="175" spans="1:8" hidden="1">
      <c r="A175" s="353">
        <f t="shared" ca="1" si="13"/>
        <v>10</v>
      </c>
      <c r="B175" s="353">
        <f t="shared" ca="1" si="13"/>
        <v>5</v>
      </c>
      <c r="C175" s="353">
        <f t="shared" ca="1" si="13"/>
        <v>9</v>
      </c>
      <c r="D175" s="354">
        <f t="shared" ca="1" si="10"/>
        <v>115</v>
      </c>
      <c r="E175" s="445"/>
      <c r="F175" s="157"/>
      <c r="G175" s="333"/>
      <c r="H175" s="370"/>
    </row>
    <row r="176" spans="1:8" hidden="1">
      <c r="A176" s="353">
        <f t="shared" ca="1" si="13"/>
        <v>10</v>
      </c>
      <c r="B176" s="353">
        <f t="shared" ca="1" si="13"/>
        <v>5</v>
      </c>
      <c r="C176" s="353">
        <f t="shared" ca="1" si="13"/>
        <v>9</v>
      </c>
      <c r="D176" s="354">
        <f t="shared" ca="1" si="10"/>
        <v>116</v>
      </c>
      <c r="E176" s="445"/>
      <c r="F176" s="157"/>
      <c r="G176" s="333"/>
      <c r="H176" s="370"/>
    </row>
    <row r="177" spans="1:8" hidden="1">
      <c r="A177" s="353">
        <f t="shared" ca="1" si="13"/>
        <v>10</v>
      </c>
      <c r="B177" s="353">
        <f t="shared" ca="1" si="13"/>
        <v>5</v>
      </c>
      <c r="C177" s="353">
        <f t="shared" ca="1" si="13"/>
        <v>9</v>
      </c>
      <c r="D177" s="354">
        <f t="shared" ca="1" si="10"/>
        <v>117</v>
      </c>
      <c r="E177" s="445"/>
      <c r="F177" s="157"/>
      <c r="G177" s="333"/>
      <c r="H177" s="370"/>
    </row>
    <row r="178" spans="1:8" hidden="1">
      <c r="A178" s="353">
        <f t="shared" ca="1" si="13"/>
        <v>10</v>
      </c>
      <c r="B178" s="353">
        <f t="shared" ca="1" si="13"/>
        <v>5</v>
      </c>
      <c r="C178" s="353">
        <f t="shared" ca="1" si="13"/>
        <v>9</v>
      </c>
      <c r="D178" s="354">
        <f t="shared" ca="1" si="10"/>
        <v>118</v>
      </c>
      <c r="E178" s="445"/>
      <c r="F178" s="157"/>
      <c r="G178" s="333"/>
      <c r="H178" s="370"/>
    </row>
    <row r="179" spans="1:8" hidden="1">
      <c r="A179" s="353">
        <f t="shared" ca="1" si="13"/>
        <v>10</v>
      </c>
      <c r="B179" s="353">
        <f t="shared" ca="1" si="13"/>
        <v>5</v>
      </c>
      <c r="C179" s="353">
        <f t="shared" ca="1" si="13"/>
        <v>9</v>
      </c>
      <c r="D179" s="354">
        <f t="shared" ca="1" si="10"/>
        <v>119</v>
      </c>
      <c r="E179" s="445"/>
      <c r="F179" s="157"/>
      <c r="G179" s="333"/>
      <c r="H179" s="370"/>
    </row>
    <row r="180" spans="1:8" hidden="1">
      <c r="A180" s="351">
        <f t="shared" ca="1" si="13"/>
        <v>10</v>
      </c>
      <c r="B180" s="351">
        <f t="shared" ca="1" si="13"/>
        <v>5</v>
      </c>
      <c r="C180" s="351">
        <f t="shared" ca="1" si="13"/>
        <v>9</v>
      </c>
      <c r="D180" s="352">
        <f t="shared" ca="1" si="10"/>
        <v>120</v>
      </c>
      <c r="E180" s="445"/>
      <c r="F180" s="157"/>
      <c r="G180" s="333"/>
      <c r="H180" s="370"/>
    </row>
    <row r="181" spans="1:8" hidden="1">
      <c r="A181" s="353">
        <f t="shared" ca="1" si="13"/>
        <v>10</v>
      </c>
      <c r="B181" s="353">
        <f t="shared" ca="1" si="13"/>
        <v>5</v>
      </c>
      <c r="C181" s="353">
        <f t="shared" ca="1" si="13"/>
        <v>9</v>
      </c>
      <c r="D181" s="354">
        <f t="shared" ca="1" si="10"/>
        <v>121</v>
      </c>
      <c r="E181" s="445"/>
      <c r="F181" s="347"/>
      <c r="G181" s="348"/>
      <c r="H181" s="371"/>
    </row>
    <row r="182" spans="1:8" hidden="1">
      <c r="A182" s="353">
        <f t="shared" ca="1" si="13"/>
        <v>10</v>
      </c>
      <c r="B182" s="353">
        <f t="shared" ca="1" si="13"/>
        <v>5</v>
      </c>
      <c r="C182" s="353">
        <f t="shared" ca="1" si="13"/>
        <v>9</v>
      </c>
      <c r="D182" s="354">
        <f t="shared" ca="1" si="10"/>
        <v>122</v>
      </c>
      <c r="E182" s="445"/>
      <c r="F182" s="347"/>
      <c r="G182" s="348"/>
      <c r="H182" s="371"/>
    </row>
    <row r="183" spans="1:8" hidden="1">
      <c r="A183" s="353">
        <f t="shared" ca="1" si="13"/>
        <v>10</v>
      </c>
      <c r="B183" s="353">
        <f t="shared" ca="1" si="13"/>
        <v>5</v>
      </c>
      <c r="C183" s="353">
        <f t="shared" ca="1" si="13"/>
        <v>9</v>
      </c>
      <c r="D183" s="354">
        <f t="shared" ca="1" si="10"/>
        <v>123</v>
      </c>
      <c r="E183" s="445"/>
      <c r="F183" s="347"/>
      <c r="G183" s="348"/>
      <c r="H183" s="371"/>
    </row>
    <row r="184" spans="1:8" hidden="1">
      <c r="A184" s="353">
        <f t="shared" ca="1" si="13"/>
        <v>10</v>
      </c>
      <c r="B184" s="353">
        <f t="shared" ca="1" si="13"/>
        <v>5</v>
      </c>
      <c r="C184" s="353">
        <f t="shared" ca="1" si="13"/>
        <v>9</v>
      </c>
      <c r="D184" s="354">
        <f t="shared" ca="1" si="10"/>
        <v>124</v>
      </c>
      <c r="E184" s="445"/>
      <c r="F184" s="347"/>
      <c r="G184" s="348"/>
      <c r="H184" s="371"/>
    </row>
    <row r="185" spans="1:8" hidden="1">
      <c r="A185" s="353">
        <f t="shared" ca="1" si="13"/>
        <v>10</v>
      </c>
      <c r="B185" s="353">
        <f t="shared" ca="1" si="13"/>
        <v>5</v>
      </c>
      <c r="C185" s="353">
        <f t="shared" ca="1" si="13"/>
        <v>9</v>
      </c>
      <c r="D185" s="354">
        <f t="shared" ca="1" si="10"/>
        <v>125</v>
      </c>
      <c r="E185" s="445"/>
      <c r="F185" s="347"/>
      <c r="G185" s="348"/>
      <c r="H185" s="371"/>
    </row>
    <row r="186" spans="1:8" hidden="1">
      <c r="A186" s="353">
        <f t="shared" ca="1" si="13"/>
        <v>10</v>
      </c>
      <c r="B186" s="353">
        <f t="shared" ca="1" si="13"/>
        <v>5</v>
      </c>
      <c r="C186" s="353">
        <f t="shared" ca="1" si="13"/>
        <v>9</v>
      </c>
      <c r="D186" s="354">
        <f t="shared" ca="1" si="10"/>
        <v>126</v>
      </c>
      <c r="E186" s="445"/>
      <c r="F186" s="347"/>
      <c r="G186" s="348"/>
      <c r="H186" s="371"/>
    </row>
    <row r="187" spans="1:8" hidden="1">
      <c r="A187" s="353">
        <f t="shared" ca="1" si="13"/>
        <v>10</v>
      </c>
      <c r="B187" s="353">
        <f t="shared" ca="1" si="13"/>
        <v>5</v>
      </c>
      <c r="C187" s="353">
        <f t="shared" ca="1" si="13"/>
        <v>9</v>
      </c>
      <c r="D187" s="354">
        <f t="shared" ca="1" si="10"/>
        <v>127</v>
      </c>
      <c r="E187" s="445"/>
      <c r="F187" s="347"/>
      <c r="G187" s="348"/>
      <c r="H187" s="371"/>
    </row>
    <row r="188" spans="1:8" s="346" customFormat="1" hidden="1">
      <c r="A188" s="353">
        <f t="shared" ca="1" si="13"/>
        <v>10</v>
      </c>
      <c r="B188" s="353">
        <f t="shared" ca="1" si="13"/>
        <v>5</v>
      </c>
      <c r="C188" s="353">
        <f t="shared" ca="1" si="13"/>
        <v>9</v>
      </c>
      <c r="D188" s="354">
        <f t="shared" ca="1" si="10"/>
        <v>128</v>
      </c>
      <c r="E188" s="446"/>
      <c r="F188" s="347"/>
      <c r="G188" s="348"/>
      <c r="H188" s="371"/>
    </row>
    <row r="189" spans="1:8" s="346" customFormat="1" hidden="1">
      <c r="A189" s="353">
        <f t="shared" ca="1" si="13"/>
        <v>10</v>
      </c>
      <c r="B189" s="353">
        <f t="shared" ca="1" si="13"/>
        <v>5</v>
      </c>
      <c r="C189" s="353">
        <f t="shared" ca="1" si="13"/>
        <v>9</v>
      </c>
      <c r="D189" s="354">
        <f t="shared" ca="1" si="10"/>
        <v>129</v>
      </c>
      <c r="E189" s="446"/>
      <c r="F189" s="347"/>
      <c r="G189" s="348"/>
      <c r="H189" s="371"/>
    </row>
    <row r="190" spans="1:8" s="346" customFormat="1" hidden="1">
      <c r="A190" s="353">
        <f t="shared" ca="1" si="13"/>
        <v>10</v>
      </c>
      <c r="B190" s="353">
        <f t="shared" ca="1" si="13"/>
        <v>5</v>
      </c>
      <c r="C190" s="353">
        <f t="shared" ca="1" si="13"/>
        <v>9</v>
      </c>
      <c r="D190" s="354">
        <f t="shared" ca="1" si="10"/>
        <v>130</v>
      </c>
      <c r="E190" s="446"/>
      <c r="F190" s="347"/>
      <c r="G190" s="348"/>
      <c r="H190" s="371"/>
    </row>
    <row r="191" spans="1:8" hidden="1">
      <c r="A191" s="353">
        <f t="shared" ca="1" si="13"/>
        <v>10</v>
      </c>
      <c r="B191" s="353">
        <f t="shared" ca="1" si="13"/>
        <v>5</v>
      </c>
      <c r="C191" s="353">
        <f t="shared" ca="1" si="13"/>
        <v>9</v>
      </c>
      <c r="D191" s="354">
        <f t="shared" ca="1" si="10"/>
        <v>131</v>
      </c>
      <c r="E191" s="445"/>
      <c r="F191" s="347"/>
      <c r="G191" s="348"/>
      <c r="H191" s="371"/>
    </row>
    <row r="192" spans="1:8" hidden="1">
      <c r="A192" s="353">
        <f t="shared" ca="1" si="13"/>
        <v>10</v>
      </c>
      <c r="B192" s="353">
        <f t="shared" ca="1" si="13"/>
        <v>5</v>
      </c>
      <c r="C192" s="353">
        <f t="shared" ca="1" si="13"/>
        <v>9</v>
      </c>
      <c r="D192" s="354">
        <f t="shared" ca="1" si="10"/>
        <v>132</v>
      </c>
      <c r="E192" s="445"/>
      <c r="F192" s="347"/>
      <c r="G192" s="348"/>
      <c r="H192" s="371"/>
    </row>
    <row r="193" spans="1:8" hidden="1">
      <c r="A193" s="353">
        <f t="shared" ca="1" si="13"/>
        <v>10</v>
      </c>
      <c r="B193" s="353">
        <f t="shared" ca="1" si="13"/>
        <v>5</v>
      </c>
      <c r="C193" s="353">
        <f t="shared" ca="1" si="13"/>
        <v>9</v>
      </c>
      <c r="D193" s="354">
        <f t="shared" ca="1" si="10"/>
        <v>133</v>
      </c>
      <c r="E193" s="445"/>
      <c r="F193" s="347"/>
      <c r="G193" s="348"/>
      <c r="H193" s="371"/>
    </row>
    <row r="194" spans="1:8" hidden="1">
      <c r="A194" s="353">
        <f t="shared" ca="1" si="13"/>
        <v>10</v>
      </c>
      <c r="B194" s="353">
        <f t="shared" ca="1" si="13"/>
        <v>5</v>
      </c>
      <c r="C194" s="353">
        <f t="shared" ca="1" si="13"/>
        <v>9</v>
      </c>
      <c r="D194" s="354">
        <f t="shared" ca="1" si="10"/>
        <v>134</v>
      </c>
      <c r="E194" s="445"/>
      <c r="F194" s="347"/>
      <c r="G194" s="348"/>
      <c r="H194" s="371"/>
    </row>
    <row r="195" spans="1:8" hidden="1">
      <c r="A195" s="353">
        <f t="shared" ca="1" si="13"/>
        <v>10</v>
      </c>
      <c r="B195" s="353">
        <f t="shared" ca="1" si="13"/>
        <v>5</v>
      </c>
      <c r="C195" s="353">
        <f t="shared" ca="1" si="13"/>
        <v>9</v>
      </c>
      <c r="D195" s="354">
        <f t="shared" ca="1" si="10"/>
        <v>135</v>
      </c>
      <c r="E195" s="445"/>
      <c r="F195" s="347"/>
      <c r="G195" s="348"/>
      <c r="H195" s="371"/>
    </row>
    <row r="196" spans="1:8" hidden="1">
      <c r="A196" s="353">
        <f t="shared" ca="1" si="13"/>
        <v>10</v>
      </c>
      <c r="B196" s="353">
        <f t="shared" ca="1" si="13"/>
        <v>5</v>
      </c>
      <c r="C196" s="353">
        <f t="shared" ca="1" si="13"/>
        <v>9</v>
      </c>
      <c r="D196" s="354">
        <f t="shared" ca="1" si="10"/>
        <v>136</v>
      </c>
      <c r="E196" s="445"/>
      <c r="F196" s="347"/>
      <c r="G196" s="348"/>
      <c r="H196" s="371"/>
    </row>
    <row r="197" spans="1:8" hidden="1">
      <c r="A197" s="353">
        <f t="shared" ca="1" si="13"/>
        <v>10</v>
      </c>
      <c r="B197" s="353">
        <f t="shared" ca="1" si="13"/>
        <v>5</v>
      </c>
      <c r="C197" s="353">
        <f t="shared" ca="1" si="13"/>
        <v>9</v>
      </c>
      <c r="D197" s="354">
        <f t="shared" ca="1" si="10"/>
        <v>137</v>
      </c>
      <c r="E197" s="445"/>
      <c r="F197" s="347"/>
      <c r="G197" s="348"/>
      <c r="H197" s="371"/>
    </row>
    <row r="198" spans="1:8" s="346" customFormat="1" hidden="1">
      <c r="A198" s="353">
        <f t="shared" ca="1" si="13"/>
        <v>10</v>
      </c>
      <c r="B198" s="353">
        <f t="shared" ca="1" si="13"/>
        <v>5</v>
      </c>
      <c r="C198" s="353">
        <f t="shared" ca="1" si="13"/>
        <v>9</v>
      </c>
      <c r="D198" s="354">
        <f t="shared" ca="1" si="10"/>
        <v>138</v>
      </c>
      <c r="E198" s="446"/>
      <c r="F198" s="347"/>
      <c r="G198" s="348"/>
      <c r="H198" s="371"/>
    </row>
    <row r="199" spans="1:8" s="346" customFormat="1" hidden="1">
      <c r="A199" s="353">
        <f t="shared" ca="1" si="13"/>
        <v>10</v>
      </c>
      <c r="B199" s="353">
        <f t="shared" ca="1" si="13"/>
        <v>5</v>
      </c>
      <c r="C199" s="353">
        <f t="shared" ca="1" si="13"/>
        <v>9</v>
      </c>
      <c r="D199" s="354">
        <f t="shared" ca="1" si="10"/>
        <v>139</v>
      </c>
      <c r="E199" s="446"/>
      <c r="F199" s="347"/>
      <c r="G199" s="348"/>
      <c r="H199" s="371"/>
    </row>
    <row r="200" spans="1:8" s="346" customFormat="1" hidden="1">
      <c r="A200" s="353">
        <f t="shared" ca="1" si="13"/>
        <v>10</v>
      </c>
      <c r="B200" s="353">
        <f t="shared" ca="1" si="13"/>
        <v>5</v>
      </c>
      <c r="C200" s="353">
        <f t="shared" ca="1" si="13"/>
        <v>9</v>
      </c>
      <c r="D200" s="354">
        <f t="shared" ca="1" si="10"/>
        <v>140</v>
      </c>
      <c r="E200" s="446"/>
      <c r="F200" s="347"/>
      <c r="G200" s="348"/>
      <c r="H200" s="371"/>
    </row>
    <row r="201" spans="1:8" hidden="1">
      <c r="A201" s="353">
        <f t="shared" ca="1" si="13"/>
        <v>10</v>
      </c>
      <c r="B201" s="353">
        <f t="shared" ca="1" si="13"/>
        <v>5</v>
      </c>
      <c r="C201" s="353">
        <f t="shared" ca="1" si="13"/>
        <v>9</v>
      </c>
      <c r="D201" s="354">
        <f t="shared" ca="1" si="10"/>
        <v>141</v>
      </c>
      <c r="E201" s="445"/>
      <c r="F201" s="347"/>
      <c r="G201" s="348"/>
      <c r="H201" s="371"/>
    </row>
    <row r="202" spans="1:8" hidden="1">
      <c r="A202" s="353">
        <f t="shared" ca="1" si="13"/>
        <v>10</v>
      </c>
      <c r="B202" s="353">
        <f t="shared" ca="1" si="13"/>
        <v>5</v>
      </c>
      <c r="C202" s="353">
        <f t="shared" ca="1" si="13"/>
        <v>9</v>
      </c>
      <c r="D202" s="354">
        <f t="shared" ca="1" si="10"/>
        <v>142</v>
      </c>
      <c r="E202" s="445"/>
      <c r="F202" s="347"/>
      <c r="G202" s="348"/>
      <c r="H202" s="371"/>
    </row>
    <row r="203" spans="1:8" hidden="1">
      <c r="A203" s="353">
        <f t="shared" ca="1" si="13"/>
        <v>10</v>
      </c>
      <c r="B203" s="353">
        <f t="shared" ca="1" si="13"/>
        <v>5</v>
      </c>
      <c r="C203" s="353">
        <f t="shared" ca="1" si="13"/>
        <v>9</v>
      </c>
      <c r="D203" s="354">
        <f t="shared" ca="1" si="10"/>
        <v>143</v>
      </c>
      <c r="E203" s="445"/>
      <c r="F203" s="347"/>
      <c r="G203" s="348"/>
      <c r="H203" s="371"/>
    </row>
    <row r="204" spans="1:8" hidden="1">
      <c r="A204" s="353">
        <f t="shared" ca="1" si="13"/>
        <v>10</v>
      </c>
      <c r="B204" s="353">
        <f t="shared" ca="1" si="13"/>
        <v>5</v>
      </c>
      <c r="C204" s="353">
        <f t="shared" ca="1" si="13"/>
        <v>9</v>
      </c>
      <c r="D204" s="354">
        <f t="shared" ca="1" si="10"/>
        <v>144</v>
      </c>
      <c r="E204" s="445"/>
      <c r="F204" s="347"/>
      <c r="G204" s="348"/>
      <c r="H204" s="371"/>
    </row>
    <row r="205" spans="1:8" hidden="1">
      <c r="A205" s="353">
        <f t="shared" ca="1" si="13"/>
        <v>10</v>
      </c>
      <c r="B205" s="353">
        <f t="shared" ca="1" si="13"/>
        <v>5</v>
      </c>
      <c r="C205" s="353">
        <f t="shared" ca="1" si="13"/>
        <v>9</v>
      </c>
      <c r="D205" s="354">
        <f t="shared" ca="1" si="10"/>
        <v>145</v>
      </c>
      <c r="E205" s="445"/>
      <c r="F205" s="347"/>
      <c r="G205" s="348"/>
      <c r="H205" s="371"/>
    </row>
    <row r="206" spans="1:8" hidden="1">
      <c r="A206" s="353">
        <f t="shared" ca="1" si="13"/>
        <v>10</v>
      </c>
      <c r="B206" s="353">
        <f t="shared" ca="1" si="13"/>
        <v>5</v>
      </c>
      <c r="C206" s="353">
        <f t="shared" ca="1" si="13"/>
        <v>9</v>
      </c>
      <c r="D206" s="354">
        <f t="shared" ca="1" si="10"/>
        <v>146</v>
      </c>
      <c r="E206" s="445"/>
      <c r="F206" s="347"/>
      <c r="G206" s="348"/>
      <c r="H206" s="371"/>
    </row>
    <row r="207" spans="1:8" hidden="1">
      <c r="A207" s="353">
        <f t="shared" ca="1" si="13"/>
        <v>10</v>
      </c>
      <c r="B207" s="353">
        <f t="shared" ca="1" si="13"/>
        <v>5</v>
      </c>
      <c r="C207" s="353">
        <f t="shared" ca="1" si="13"/>
        <v>9</v>
      </c>
      <c r="D207" s="354">
        <f t="shared" ca="1" si="10"/>
        <v>147</v>
      </c>
      <c r="E207" s="445"/>
      <c r="F207" s="347"/>
      <c r="G207" s="348"/>
      <c r="H207" s="371"/>
    </row>
    <row r="208" spans="1:8" s="346" customFormat="1" hidden="1">
      <c r="A208" s="353">
        <f t="shared" ca="1" si="13"/>
        <v>10</v>
      </c>
      <c r="B208" s="353">
        <f t="shared" ca="1" si="13"/>
        <v>5</v>
      </c>
      <c r="C208" s="353">
        <f t="shared" ca="1" si="13"/>
        <v>9</v>
      </c>
      <c r="D208" s="354">
        <f t="shared" ca="1" si="10"/>
        <v>148</v>
      </c>
      <c r="E208" s="446"/>
      <c r="F208" s="347"/>
      <c r="G208" s="348"/>
      <c r="H208" s="371"/>
    </row>
    <row r="209" spans="1:8" s="346" customFormat="1" hidden="1">
      <c r="A209" s="353">
        <f t="shared" ca="1" si="13"/>
        <v>10</v>
      </c>
      <c r="B209" s="353">
        <f t="shared" ca="1" si="13"/>
        <v>5</v>
      </c>
      <c r="C209" s="353">
        <f t="shared" ca="1" si="13"/>
        <v>9</v>
      </c>
      <c r="D209" s="354">
        <f t="shared" ca="1" si="10"/>
        <v>149</v>
      </c>
      <c r="E209" s="446"/>
      <c r="F209" s="347"/>
      <c r="G209" s="348"/>
      <c r="H209" s="371"/>
    </row>
    <row r="210" spans="1:8" s="346" customFormat="1" hidden="1">
      <c r="A210" s="353">
        <f t="shared" ref="A210:C225" ca="1" si="14">INDIRECT("Z(-1)",FALSE)</f>
        <v>10</v>
      </c>
      <c r="B210" s="353">
        <f t="shared" ca="1" si="14"/>
        <v>5</v>
      </c>
      <c r="C210" s="353">
        <f t="shared" ca="1" si="14"/>
        <v>9</v>
      </c>
      <c r="D210" s="354">
        <f t="shared" ca="1" si="10"/>
        <v>150</v>
      </c>
      <c r="E210" s="446"/>
      <c r="F210" s="347"/>
      <c r="G210" s="348"/>
      <c r="H210" s="371"/>
    </row>
    <row r="211" spans="1:8" hidden="1">
      <c r="A211" s="353">
        <f t="shared" ca="1" si="14"/>
        <v>10</v>
      </c>
      <c r="B211" s="353">
        <f t="shared" ca="1" si="14"/>
        <v>5</v>
      </c>
      <c r="C211" s="353">
        <f t="shared" ca="1" si="14"/>
        <v>9</v>
      </c>
      <c r="D211" s="354">
        <f t="shared" ca="1" si="10"/>
        <v>151</v>
      </c>
      <c r="E211" s="445"/>
      <c r="F211" s="347"/>
      <c r="G211" s="348"/>
      <c r="H211" s="371"/>
    </row>
    <row r="212" spans="1:8" hidden="1">
      <c r="A212" s="353">
        <f t="shared" ca="1" si="14"/>
        <v>10</v>
      </c>
      <c r="B212" s="353">
        <f t="shared" ca="1" si="14"/>
        <v>5</v>
      </c>
      <c r="C212" s="353">
        <f t="shared" ca="1" si="14"/>
        <v>9</v>
      </c>
      <c r="D212" s="354">
        <f t="shared" ca="1" si="10"/>
        <v>152</v>
      </c>
      <c r="E212" s="445"/>
      <c r="F212" s="347"/>
      <c r="G212" s="348"/>
      <c r="H212" s="371"/>
    </row>
    <row r="213" spans="1:8" hidden="1">
      <c r="A213" s="353">
        <f t="shared" ca="1" si="14"/>
        <v>10</v>
      </c>
      <c r="B213" s="353">
        <f t="shared" ca="1" si="14"/>
        <v>5</v>
      </c>
      <c r="C213" s="353">
        <f t="shared" ca="1" si="14"/>
        <v>9</v>
      </c>
      <c r="D213" s="354">
        <f t="shared" ca="1" si="10"/>
        <v>153</v>
      </c>
      <c r="E213" s="445"/>
      <c r="F213" s="347"/>
      <c r="G213" s="348"/>
      <c r="H213" s="371"/>
    </row>
    <row r="214" spans="1:8" hidden="1">
      <c r="A214" s="353">
        <f t="shared" ca="1" si="14"/>
        <v>10</v>
      </c>
      <c r="B214" s="353">
        <f t="shared" ca="1" si="14"/>
        <v>5</v>
      </c>
      <c r="C214" s="353">
        <f t="shared" ca="1" si="14"/>
        <v>9</v>
      </c>
      <c r="D214" s="354">
        <f t="shared" ca="1" si="10"/>
        <v>154</v>
      </c>
      <c r="E214" s="445"/>
      <c r="F214" s="347"/>
      <c r="G214" s="348"/>
      <c r="H214" s="371"/>
    </row>
    <row r="215" spans="1:8" hidden="1">
      <c r="A215" s="353">
        <f t="shared" ca="1" si="14"/>
        <v>10</v>
      </c>
      <c r="B215" s="353">
        <f t="shared" ca="1" si="14"/>
        <v>5</v>
      </c>
      <c r="C215" s="353">
        <f t="shared" ca="1" si="14"/>
        <v>9</v>
      </c>
      <c r="D215" s="354">
        <f t="shared" ca="1" si="10"/>
        <v>155</v>
      </c>
      <c r="E215" s="445"/>
      <c r="F215" s="347"/>
      <c r="G215" s="348"/>
      <c r="H215" s="371"/>
    </row>
    <row r="216" spans="1:8" hidden="1">
      <c r="A216" s="353">
        <f t="shared" ca="1" si="14"/>
        <v>10</v>
      </c>
      <c r="B216" s="353">
        <f t="shared" ca="1" si="14"/>
        <v>5</v>
      </c>
      <c r="C216" s="353">
        <f t="shared" ca="1" si="14"/>
        <v>9</v>
      </c>
      <c r="D216" s="354">
        <f t="shared" ca="1" si="10"/>
        <v>156</v>
      </c>
      <c r="E216" s="445"/>
      <c r="F216" s="347"/>
      <c r="G216" s="348"/>
      <c r="H216" s="371"/>
    </row>
    <row r="217" spans="1:8" hidden="1">
      <c r="A217" s="353">
        <f t="shared" ca="1" si="14"/>
        <v>10</v>
      </c>
      <c r="B217" s="353">
        <f t="shared" ca="1" si="14"/>
        <v>5</v>
      </c>
      <c r="C217" s="353">
        <f t="shared" ca="1" si="14"/>
        <v>9</v>
      </c>
      <c r="D217" s="354">
        <f t="shared" ca="1" si="10"/>
        <v>157</v>
      </c>
      <c r="E217" s="445"/>
      <c r="F217" s="347"/>
      <c r="G217" s="348"/>
      <c r="H217" s="371"/>
    </row>
    <row r="218" spans="1:8" s="346" customFormat="1" hidden="1">
      <c r="A218" s="353">
        <f t="shared" ca="1" si="14"/>
        <v>10</v>
      </c>
      <c r="B218" s="353">
        <f t="shared" ca="1" si="14"/>
        <v>5</v>
      </c>
      <c r="C218" s="353">
        <f t="shared" ca="1" si="14"/>
        <v>9</v>
      </c>
      <c r="D218" s="354">
        <f t="shared" ca="1" si="10"/>
        <v>158</v>
      </c>
      <c r="E218" s="446"/>
      <c r="F218" s="347"/>
      <c r="G218" s="348"/>
      <c r="H218" s="371"/>
    </row>
    <row r="219" spans="1:8" s="346" customFormat="1" hidden="1">
      <c r="A219" s="353">
        <f t="shared" ca="1" si="14"/>
        <v>10</v>
      </c>
      <c r="B219" s="353">
        <f t="shared" ca="1" si="14"/>
        <v>5</v>
      </c>
      <c r="C219" s="353">
        <f t="shared" ca="1" si="14"/>
        <v>9</v>
      </c>
      <c r="D219" s="354">
        <f t="shared" ca="1" si="10"/>
        <v>159</v>
      </c>
      <c r="E219" s="446"/>
      <c r="F219" s="347"/>
      <c r="G219" s="348"/>
      <c r="H219" s="371"/>
    </row>
    <row r="220" spans="1:8" s="346" customFormat="1" hidden="1">
      <c r="A220" s="353">
        <f t="shared" ca="1" si="14"/>
        <v>10</v>
      </c>
      <c r="B220" s="353">
        <f t="shared" ca="1" si="14"/>
        <v>5</v>
      </c>
      <c r="C220" s="353">
        <f t="shared" ca="1" si="14"/>
        <v>9</v>
      </c>
      <c r="D220" s="354">
        <f t="shared" ca="1" si="10"/>
        <v>160</v>
      </c>
      <c r="E220" s="446"/>
      <c r="F220" s="347"/>
      <c r="G220" s="348"/>
      <c r="H220" s="371"/>
    </row>
    <row r="221" spans="1:8" hidden="1">
      <c r="A221" s="353">
        <f t="shared" ca="1" si="14"/>
        <v>10</v>
      </c>
      <c r="B221" s="353">
        <f t="shared" ca="1" si="14"/>
        <v>5</v>
      </c>
      <c r="C221" s="353">
        <f t="shared" ca="1" si="14"/>
        <v>9</v>
      </c>
      <c r="D221" s="354">
        <f t="shared" ca="1" si="10"/>
        <v>161</v>
      </c>
      <c r="E221" s="445"/>
      <c r="F221" s="347"/>
      <c r="G221" s="348"/>
      <c r="H221" s="371"/>
    </row>
    <row r="222" spans="1:8" s="346" customFormat="1" hidden="1">
      <c r="A222" s="353">
        <f t="shared" ca="1" si="14"/>
        <v>10</v>
      </c>
      <c r="B222" s="353">
        <f t="shared" ca="1" si="14"/>
        <v>5</v>
      </c>
      <c r="C222" s="353">
        <f t="shared" ca="1" si="14"/>
        <v>9</v>
      </c>
      <c r="D222" s="354">
        <f t="shared" ca="1" si="10"/>
        <v>162</v>
      </c>
      <c r="E222" s="446"/>
      <c r="F222" s="347"/>
      <c r="G222" s="348"/>
      <c r="H222" s="371"/>
    </row>
    <row r="223" spans="1:8" s="346" customFormat="1" hidden="1">
      <c r="A223" s="353">
        <f t="shared" ca="1" si="14"/>
        <v>10</v>
      </c>
      <c r="B223" s="353">
        <f t="shared" ca="1" si="14"/>
        <v>5</v>
      </c>
      <c r="C223" s="353">
        <f t="shared" ca="1" si="14"/>
        <v>9</v>
      </c>
      <c r="D223" s="354">
        <f t="shared" ca="1" si="10"/>
        <v>163</v>
      </c>
      <c r="E223" s="446"/>
      <c r="F223" s="347"/>
      <c r="G223" s="348"/>
      <c r="H223" s="371"/>
    </row>
    <row r="224" spans="1:8" s="346" customFormat="1" hidden="1">
      <c r="A224" s="353">
        <f t="shared" ca="1" si="14"/>
        <v>10</v>
      </c>
      <c r="B224" s="353">
        <f t="shared" ca="1" si="14"/>
        <v>5</v>
      </c>
      <c r="C224" s="353">
        <f t="shared" ca="1" si="14"/>
        <v>9</v>
      </c>
      <c r="D224" s="354">
        <f t="shared" ca="1" si="10"/>
        <v>164</v>
      </c>
      <c r="E224" s="446"/>
      <c r="F224" s="347"/>
      <c r="G224" s="348"/>
      <c r="H224" s="371"/>
    </row>
    <row r="225" spans="1:8" hidden="1">
      <c r="A225" s="353">
        <f t="shared" ca="1" si="14"/>
        <v>10</v>
      </c>
      <c r="B225" s="353">
        <f t="shared" ca="1" si="14"/>
        <v>5</v>
      </c>
      <c r="C225" s="353">
        <f t="shared" ca="1" si="14"/>
        <v>9</v>
      </c>
      <c r="D225" s="354">
        <f t="shared" ca="1" si="10"/>
        <v>165</v>
      </c>
      <c r="E225" s="445"/>
      <c r="F225" s="157"/>
      <c r="G225" s="333"/>
      <c r="H225" s="370"/>
    </row>
    <row r="226" spans="1:8" hidden="1">
      <c r="A226" s="353">
        <f t="shared" ref="A226:C259" ca="1" si="15">INDIRECT("Z(-1)",FALSE)</f>
        <v>10</v>
      </c>
      <c r="B226" s="353">
        <f t="shared" ca="1" si="15"/>
        <v>5</v>
      </c>
      <c r="C226" s="353">
        <f t="shared" ca="1" si="15"/>
        <v>9</v>
      </c>
      <c r="D226" s="354">
        <f t="shared" ca="1" si="10"/>
        <v>166</v>
      </c>
      <c r="E226" s="445"/>
      <c r="F226" s="157"/>
      <c r="G226" s="333"/>
      <c r="H226" s="370"/>
    </row>
    <row r="227" spans="1:8" hidden="1">
      <c r="A227" s="353">
        <f t="shared" ca="1" si="15"/>
        <v>10</v>
      </c>
      <c r="B227" s="353">
        <f t="shared" ca="1" si="15"/>
        <v>5</v>
      </c>
      <c r="C227" s="353">
        <f t="shared" ca="1" si="15"/>
        <v>9</v>
      </c>
      <c r="D227" s="354">
        <f t="shared" ca="1" si="10"/>
        <v>167</v>
      </c>
      <c r="E227" s="445"/>
      <c r="F227" s="157"/>
      <c r="G227" s="333"/>
      <c r="H227" s="370"/>
    </row>
    <row r="228" spans="1:8" hidden="1">
      <c r="A228" s="353">
        <f t="shared" ca="1" si="15"/>
        <v>10</v>
      </c>
      <c r="B228" s="353">
        <f t="shared" ca="1" si="15"/>
        <v>5</v>
      </c>
      <c r="C228" s="353">
        <f t="shared" ca="1" si="15"/>
        <v>9</v>
      </c>
      <c r="D228" s="354">
        <f t="shared" ca="1" si="10"/>
        <v>168</v>
      </c>
      <c r="E228" s="445"/>
      <c r="F228" s="157"/>
      <c r="G228" s="333"/>
      <c r="H228" s="370"/>
    </row>
    <row r="229" spans="1:8" hidden="1">
      <c r="A229" s="353">
        <f t="shared" ca="1" si="15"/>
        <v>10</v>
      </c>
      <c r="B229" s="353">
        <f t="shared" ca="1" si="15"/>
        <v>5</v>
      </c>
      <c r="C229" s="353">
        <f t="shared" ca="1" si="15"/>
        <v>9</v>
      </c>
      <c r="D229" s="354">
        <f t="shared" ca="1" si="10"/>
        <v>169</v>
      </c>
      <c r="E229" s="445"/>
      <c r="F229" s="157"/>
      <c r="G229" s="333"/>
      <c r="H229" s="370"/>
    </row>
    <row r="230" spans="1:8" hidden="1">
      <c r="A230" s="351">
        <f t="shared" ca="1" si="15"/>
        <v>10</v>
      </c>
      <c r="B230" s="351">
        <f t="shared" ca="1" si="15"/>
        <v>5</v>
      </c>
      <c r="C230" s="351">
        <f t="shared" ca="1" si="15"/>
        <v>9</v>
      </c>
      <c r="D230" s="352">
        <f t="shared" ca="1" si="10"/>
        <v>170</v>
      </c>
      <c r="E230" s="445"/>
      <c r="F230" s="157"/>
      <c r="G230" s="333"/>
      <c r="H230" s="370"/>
    </row>
    <row r="231" spans="1:8" hidden="1">
      <c r="A231" s="353">
        <f t="shared" ca="1" si="15"/>
        <v>10</v>
      </c>
      <c r="B231" s="353">
        <f t="shared" ca="1" si="15"/>
        <v>5</v>
      </c>
      <c r="C231" s="353">
        <f t="shared" ca="1" si="15"/>
        <v>9</v>
      </c>
      <c r="D231" s="354">
        <f t="shared" ca="1" si="10"/>
        <v>171</v>
      </c>
      <c r="E231" s="445"/>
      <c r="F231" s="347"/>
      <c r="G231" s="348"/>
      <c r="H231" s="371"/>
    </row>
    <row r="232" spans="1:8" hidden="1">
      <c r="A232" s="353">
        <f t="shared" ca="1" si="15"/>
        <v>10</v>
      </c>
      <c r="B232" s="353">
        <f t="shared" ca="1" si="15"/>
        <v>5</v>
      </c>
      <c r="C232" s="353">
        <f t="shared" ca="1" si="15"/>
        <v>9</v>
      </c>
      <c r="D232" s="354">
        <f t="shared" ca="1" si="10"/>
        <v>172</v>
      </c>
      <c r="E232" s="445"/>
      <c r="F232" s="347"/>
      <c r="G232" s="348"/>
      <c r="H232" s="371"/>
    </row>
    <row r="233" spans="1:8" hidden="1">
      <c r="A233" s="353">
        <f t="shared" ca="1" si="15"/>
        <v>10</v>
      </c>
      <c r="B233" s="353">
        <f t="shared" ca="1" si="15"/>
        <v>5</v>
      </c>
      <c r="C233" s="353">
        <f t="shared" ca="1" si="15"/>
        <v>9</v>
      </c>
      <c r="D233" s="354">
        <f t="shared" ca="1" si="10"/>
        <v>173</v>
      </c>
      <c r="E233" s="445"/>
      <c r="F233" s="347"/>
      <c r="G233" s="348"/>
      <c r="H233" s="371"/>
    </row>
    <row r="234" spans="1:8" hidden="1">
      <c r="A234" s="353">
        <f t="shared" ca="1" si="15"/>
        <v>10</v>
      </c>
      <c r="B234" s="353">
        <f t="shared" ca="1" si="15"/>
        <v>5</v>
      </c>
      <c r="C234" s="353">
        <f t="shared" ca="1" si="15"/>
        <v>9</v>
      </c>
      <c r="D234" s="354">
        <f t="shared" ca="1" si="10"/>
        <v>174</v>
      </c>
      <c r="E234" s="445"/>
      <c r="F234" s="347"/>
      <c r="G234" s="348"/>
      <c r="H234" s="371"/>
    </row>
    <row r="235" spans="1:8" hidden="1">
      <c r="A235" s="353">
        <f t="shared" ca="1" si="15"/>
        <v>10</v>
      </c>
      <c r="B235" s="353">
        <f t="shared" ca="1" si="15"/>
        <v>5</v>
      </c>
      <c r="C235" s="353">
        <f t="shared" ca="1" si="15"/>
        <v>9</v>
      </c>
      <c r="D235" s="354">
        <f t="shared" ca="1" si="10"/>
        <v>175</v>
      </c>
      <c r="E235" s="445"/>
      <c r="F235" s="347"/>
      <c r="G235" s="348"/>
      <c r="H235" s="371"/>
    </row>
    <row r="236" spans="1:8" hidden="1">
      <c r="A236" s="353">
        <f t="shared" ca="1" si="15"/>
        <v>10</v>
      </c>
      <c r="B236" s="353">
        <f t="shared" ca="1" si="15"/>
        <v>5</v>
      </c>
      <c r="C236" s="353">
        <f t="shared" ca="1" si="15"/>
        <v>9</v>
      </c>
      <c r="D236" s="354">
        <f t="shared" ca="1" si="10"/>
        <v>176</v>
      </c>
      <c r="E236" s="445"/>
      <c r="F236" s="347"/>
      <c r="G236" s="348"/>
      <c r="H236" s="371"/>
    </row>
    <row r="237" spans="1:8" hidden="1">
      <c r="A237" s="353">
        <f t="shared" ca="1" si="15"/>
        <v>10</v>
      </c>
      <c r="B237" s="353">
        <f t="shared" ca="1" si="15"/>
        <v>5</v>
      </c>
      <c r="C237" s="353">
        <f t="shared" ca="1" si="15"/>
        <v>9</v>
      </c>
      <c r="D237" s="354">
        <f t="shared" ca="1" si="10"/>
        <v>177</v>
      </c>
      <c r="E237" s="445"/>
      <c r="F237" s="347"/>
      <c r="G237" s="348"/>
      <c r="H237" s="371"/>
    </row>
    <row r="238" spans="1:8" s="346" customFormat="1" hidden="1">
      <c r="A238" s="353">
        <f t="shared" ca="1" si="15"/>
        <v>10</v>
      </c>
      <c r="B238" s="353">
        <f t="shared" ca="1" si="15"/>
        <v>5</v>
      </c>
      <c r="C238" s="353">
        <f t="shared" ca="1" si="15"/>
        <v>9</v>
      </c>
      <c r="D238" s="354">
        <f t="shared" ca="1" si="10"/>
        <v>178</v>
      </c>
      <c r="E238" s="446"/>
      <c r="F238" s="347"/>
      <c r="G238" s="348"/>
      <c r="H238" s="371"/>
    </row>
    <row r="239" spans="1:8" s="346" customFormat="1" hidden="1">
      <c r="A239" s="353">
        <f t="shared" ca="1" si="15"/>
        <v>10</v>
      </c>
      <c r="B239" s="353">
        <f t="shared" ca="1" si="15"/>
        <v>5</v>
      </c>
      <c r="C239" s="353">
        <f t="shared" ca="1" si="15"/>
        <v>9</v>
      </c>
      <c r="D239" s="354">
        <f t="shared" ca="1" si="10"/>
        <v>179</v>
      </c>
      <c r="E239" s="446"/>
      <c r="F239" s="347"/>
      <c r="G239" s="348"/>
      <c r="H239" s="371"/>
    </row>
    <row r="240" spans="1:8" s="346" customFormat="1" hidden="1">
      <c r="A240" s="353">
        <f t="shared" ca="1" si="15"/>
        <v>10</v>
      </c>
      <c r="B240" s="353">
        <f t="shared" ca="1" si="15"/>
        <v>5</v>
      </c>
      <c r="C240" s="353">
        <f t="shared" ca="1" si="15"/>
        <v>9</v>
      </c>
      <c r="D240" s="354">
        <f t="shared" ca="1" si="10"/>
        <v>180</v>
      </c>
      <c r="E240" s="446"/>
      <c r="F240" s="347"/>
      <c r="G240" s="348"/>
      <c r="H240" s="371"/>
    </row>
    <row r="241" spans="1:8" hidden="1">
      <c r="A241" s="353">
        <f t="shared" ca="1" si="15"/>
        <v>10</v>
      </c>
      <c r="B241" s="353">
        <f t="shared" ca="1" si="15"/>
        <v>5</v>
      </c>
      <c r="C241" s="353">
        <f t="shared" ca="1" si="15"/>
        <v>9</v>
      </c>
      <c r="D241" s="354">
        <f t="shared" ca="1" si="10"/>
        <v>181</v>
      </c>
      <c r="E241" s="445"/>
      <c r="F241" s="347"/>
      <c r="G241" s="348"/>
      <c r="H241" s="371"/>
    </row>
    <row r="242" spans="1:8" hidden="1">
      <c r="A242" s="353">
        <f t="shared" ca="1" si="15"/>
        <v>10</v>
      </c>
      <c r="B242" s="353">
        <f t="shared" ca="1" si="15"/>
        <v>5</v>
      </c>
      <c r="C242" s="353">
        <f t="shared" ca="1" si="15"/>
        <v>9</v>
      </c>
      <c r="D242" s="354">
        <f t="shared" ca="1" si="10"/>
        <v>182</v>
      </c>
      <c r="E242" s="445"/>
      <c r="F242" s="347"/>
      <c r="G242" s="348"/>
      <c r="H242" s="371"/>
    </row>
    <row r="243" spans="1:8" hidden="1">
      <c r="A243" s="353">
        <f t="shared" ca="1" si="15"/>
        <v>10</v>
      </c>
      <c r="B243" s="353">
        <f t="shared" ca="1" si="15"/>
        <v>5</v>
      </c>
      <c r="C243" s="353">
        <f t="shared" ca="1" si="15"/>
        <v>9</v>
      </c>
      <c r="D243" s="354">
        <f t="shared" ca="1" si="10"/>
        <v>183</v>
      </c>
      <c r="E243" s="445"/>
      <c r="F243" s="347"/>
      <c r="G243" s="348"/>
      <c r="H243" s="371"/>
    </row>
    <row r="244" spans="1:8" hidden="1">
      <c r="A244" s="353">
        <f t="shared" ca="1" si="15"/>
        <v>10</v>
      </c>
      <c r="B244" s="353">
        <f t="shared" ca="1" si="15"/>
        <v>5</v>
      </c>
      <c r="C244" s="353">
        <f t="shared" ca="1" si="15"/>
        <v>9</v>
      </c>
      <c r="D244" s="354">
        <f t="shared" ca="1" si="10"/>
        <v>184</v>
      </c>
      <c r="E244" s="445"/>
      <c r="F244" s="347"/>
      <c r="G244" s="348"/>
      <c r="H244" s="371"/>
    </row>
    <row r="245" spans="1:8" hidden="1">
      <c r="A245" s="353">
        <f t="shared" ca="1" si="15"/>
        <v>10</v>
      </c>
      <c r="B245" s="353">
        <f t="shared" ca="1" si="15"/>
        <v>5</v>
      </c>
      <c r="C245" s="353">
        <f t="shared" ca="1" si="15"/>
        <v>9</v>
      </c>
      <c r="D245" s="354">
        <f t="shared" ca="1" si="10"/>
        <v>185</v>
      </c>
      <c r="E245" s="445"/>
      <c r="F245" s="347"/>
      <c r="G245" s="348"/>
      <c r="H245" s="371"/>
    </row>
    <row r="246" spans="1:8" hidden="1">
      <c r="A246" s="353">
        <f t="shared" ca="1" si="15"/>
        <v>10</v>
      </c>
      <c r="B246" s="353">
        <f t="shared" ca="1" si="15"/>
        <v>5</v>
      </c>
      <c r="C246" s="353">
        <f t="shared" ca="1" si="15"/>
        <v>9</v>
      </c>
      <c r="D246" s="354">
        <f t="shared" ca="1" si="10"/>
        <v>186</v>
      </c>
      <c r="E246" s="445"/>
      <c r="F246" s="347"/>
      <c r="G246" s="348"/>
      <c r="H246" s="371"/>
    </row>
    <row r="247" spans="1:8" hidden="1">
      <c r="A247" s="353">
        <f t="shared" ca="1" si="15"/>
        <v>10</v>
      </c>
      <c r="B247" s="353">
        <f t="shared" ca="1" si="15"/>
        <v>5</v>
      </c>
      <c r="C247" s="353">
        <f t="shared" ca="1" si="15"/>
        <v>9</v>
      </c>
      <c r="D247" s="354">
        <f t="shared" ca="1" si="10"/>
        <v>187</v>
      </c>
      <c r="E247" s="445"/>
      <c r="F247" s="347"/>
      <c r="G247" s="348"/>
      <c r="H247" s="371"/>
    </row>
    <row r="248" spans="1:8" s="346" customFormat="1" hidden="1">
      <c r="A248" s="353">
        <f t="shared" ca="1" si="15"/>
        <v>10</v>
      </c>
      <c r="B248" s="353">
        <f t="shared" ca="1" si="15"/>
        <v>5</v>
      </c>
      <c r="C248" s="353">
        <f t="shared" ca="1" si="15"/>
        <v>9</v>
      </c>
      <c r="D248" s="354">
        <f t="shared" ca="1" si="10"/>
        <v>188</v>
      </c>
      <c r="E248" s="446"/>
      <c r="F248" s="347"/>
      <c r="G248" s="348"/>
      <c r="H248" s="371"/>
    </row>
    <row r="249" spans="1:8" s="346" customFormat="1" hidden="1">
      <c r="A249" s="353">
        <f t="shared" ca="1" si="15"/>
        <v>10</v>
      </c>
      <c r="B249" s="353">
        <f t="shared" ca="1" si="15"/>
        <v>5</v>
      </c>
      <c r="C249" s="353">
        <f t="shared" ca="1" si="15"/>
        <v>9</v>
      </c>
      <c r="D249" s="354">
        <f t="shared" ca="1" si="10"/>
        <v>189</v>
      </c>
      <c r="E249" s="446"/>
      <c r="F249" s="347"/>
      <c r="G249" s="348"/>
      <c r="H249" s="371"/>
    </row>
    <row r="250" spans="1:8" s="346" customFormat="1" hidden="1">
      <c r="A250" s="353">
        <f t="shared" ca="1" si="15"/>
        <v>10</v>
      </c>
      <c r="B250" s="353">
        <f t="shared" ca="1" si="15"/>
        <v>5</v>
      </c>
      <c r="C250" s="353">
        <f t="shared" ca="1" si="15"/>
        <v>9</v>
      </c>
      <c r="D250" s="354">
        <f t="shared" ca="1" si="10"/>
        <v>190</v>
      </c>
      <c r="E250" s="446"/>
      <c r="F250" s="347"/>
      <c r="G250" s="348"/>
      <c r="H250" s="371"/>
    </row>
    <row r="251" spans="1:8" hidden="1">
      <c r="A251" s="353">
        <f t="shared" ca="1" si="15"/>
        <v>10</v>
      </c>
      <c r="B251" s="353">
        <f t="shared" ca="1" si="15"/>
        <v>5</v>
      </c>
      <c r="C251" s="353">
        <f t="shared" ca="1" si="15"/>
        <v>9</v>
      </c>
      <c r="D251" s="354">
        <f t="shared" ca="1" si="10"/>
        <v>191</v>
      </c>
      <c r="E251" s="445"/>
      <c r="F251" s="347"/>
      <c r="G251" s="348"/>
      <c r="H251" s="371"/>
    </row>
    <row r="252" spans="1:8" hidden="1">
      <c r="A252" s="353">
        <f t="shared" ca="1" si="15"/>
        <v>10</v>
      </c>
      <c r="B252" s="353">
        <f t="shared" ca="1" si="15"/>
        <v>5</v>
      </c>
      <c r="C252" s="353">
        <f t="shared" ca="1" si="15"/>
        <v>9</v>
      </c>
      <c r="D252" s="354">
        <f t="shared" ca="1" si="10"/>
        <v>192</v>
      </c>
      <c r="E252" s="445"/>
      <c r="F252" s="347"/>
      <c r="G252" s="348"/>
      <c r="H252" s="371"/>
    </row>
    <row r="253" spans="1:8" hidden="1">
      <c r="A253" s="353">
        <f t="shared" ca="1" si="15"/>
        <v>10</v>
      </c>
      <c r="B253" s="353">
        <f t="shared" ca="1" si="15"/>
        <v>5</v>
      </c>
      <c r="C253" s="353">
        <f t="shared" ca="1" si="15"/>
        <v>9</v>
      </c>
      <c r="D253" s="354">
        <f t="shared" ca="1" si="10"/>
        <v>193</v>
      </c>
      <c r="E253" s="445"/>
      <c r="F253" s="347"/>
      <c r="G253" s="348"/>
      <c r="H253" s="371"/>
    </row>
    <row r="254" spans="1:8" hidden="1">
      <c r="A254" s="353">
        <f t="shared" ca="1" si="15"/>
        <v>10</v>
      </c>
      <c r="B254" s="353">
        <f t="shared" ca="1" si="15"/>
        <v>5</v>
      </c>
      <c r="C254" s="353">
        <f t="shared" ca="1" si="15"/>
        <v>9</v>
      </c>
      <c r="D254" s="354">
        <f t="shared" ca="1" si="10"/>
        <v>194</v>
      </c>
      <c r="E254" s="445"/>
      <c r="F254" s="347"/>
      <c r="G254" s="348"/>
      <c r="H254" s="371"/>
    </row>
    <row r="255" spans="1:8" hidden="1">
      <c r="A255" s="353">
        <f t="shared" ca="1" si="15"/>
        <v>10</v>
      </c>
      <c r="B255" s="353">
        <f t="shared" ca="1" si="15"/>
        <v>5</v>
      </c>
      <c r="C255" s="353">
        <f t="shared" ca="1" si="15"/>
        <v>9</v>
      </c>
      <c r="D255" s="354">
        <f t="shared" ca="1" si="10"/>
        <v>195</v>
      </c>
      <c r="E255" s="445"/>
      <c r="F255" s="347"/>
      <c r="G255" s="348"/>
      <c r="H255" s="371"/>
    </row>
    <row r="256" spans="1:8" hidden="1">
      <c r="A256" s="353">
        <f t="shared" ca="1" si="15"/>
        <v>10</v>
      </c>
      <c r="B256" s="353">
        <f t="shared" ca="1" si="15"/>
        <v>5</v>
      </c>
      <c r="C256" s="353">
        <f t="shared" ca="1" si="15"/>
        <v>9</v>
      </c>
      <c r="D256" s="354">
        <f t="shared" ca="1" si="10"/>
        <v>196</v>
      </c>
      <c r="E256" s="445"/>
      <c r="F256" s="347"/>
      <c r="G256" s="348"/>
      <c r="H256" s="371"/>
    </row>
    <row r="257" spans="1:8" hidden="1">
      <c r="A257" s="353">
        <f t="shared" ca="1" si="15"/>
        <v>10</v>
      </c>
      <c r="B257" s="353">
        <f t="shared" ca="1" si="15"/>
        <v>5</v>
      </c>
      <c r="C257" s="353">
        <f t="shared" ca="1" si="15"/>
        <v>9</v>
      </c>
      <c r="D257" s="354">
        <f t="shared" ca="1" si="10"/>
        <v>197</v>
      </c>
      <c r="E257" s="445"/>
      <c r="F257" s="347"/>
      <c r="G257" s="348"/>
      <c r="H257" s="371"/>
    </row>
    <row r="258" spans="1:8" s="346" customFormat="1" hidden="1">
      <c r="A258" s="353">
        <f t="shared" ca="1" si="15"/>
        <v>10</v>
      </c>
      <c r="B258" s="353">
        <f t="shared" ca="1" si="15"/>
        <v>5</v>
      </c>
      <c r="C258" s="353">
        <f t="shared" ca="1" si="15"/>
        <v>9</v>
      </c>
      <c r="D258" s="354">
        <f t="shared" ca="1" si="10"/>
        <v>198</v>
      </c>
      <c r="E258" s="446"/>
      <c r="F258" s="347"/>
      <c r="G258" s="348"/>
      <c r="H258" s="371"/>
    </row>
    <row r="259" spans="1:8" s="346" customFormat="1" hidden="1">
      <c r="A259" s="353">
        <f t="shared" ca="1" si="15"/>
        <v>10</v>
      </c>
      <c r="B259" s="353">
        <f t="shared" ca="1" si="15"/>
        <v>5</v>
      </c>
      <c r="C259" s="353">
        <f t="shared" ca="1" si="15"/>
        <v>9</v>
      </c>
      <c r="D259" s="354">
        <f t="shared" ca="1" si="10"/>
        <v>199</v>
      </c>
      <c r="E259" s="446"/>
      <c r="F259" s="347"/>
      <c r="G259" s="348"/>
      <c r="H259" s="371"/>
    </row>
    <row r="260" spans="1:8" s="346" customFormat="1" hidden="1">
      <c r="A260" s="353">
        <f t="shared" ref="A260:C275" ca="1" si="16">INDIRECT("Z(-1)",FALSE)</f>
        <v>10</v>
      </c>
      <c r="B260" s="353">
        <f t="shared" ca="1" si="16"/>
        <v>5</v>
      </c>
      <c r="C260" s="353">
        <f t="shared" ca="1" si="16"/>
        <v>9</v>
      </c>
      <c r="D260" s="354">
        <f t="shared" ca="1" si="10"/>
        <v>200</v>
      </c>
      <c r="E260" s="446"/>
      <c r="F260" s="347"/>
      <c r="G260" s="348"/>
      <c r="H260" s="371"/>
    </row>
    <row r="261" spans="1:8" hidden="1">
      <c r="A261" s="353">
        <f t="shared" ca="1" si="16"/>
        <v>10</v>
      </c>
      <c r="B261" s="353">
        <f t="shared" ca="1" si="16"/>
        <v>5</v>
      </c>
      <c r="C261" s="353">
        <f t="shared" ca="1" si="16"/>
        <v>9</v>
      </c>
      <c r="D261" s="354">
        <f t="shared" ca="1" si="10"/>
        <v>201</v>
      </c>
      <c r="E261" s="445"/>
      <c r="F261" s="347"/>
      <c r="G261" s="348"/>
      <c r="H261" s="371"/>
    </row>
    <row r="262" spans="1:8" hidden="1">
      <c r="A262" s="353">
        <f t="shared" ca="1" si="16"/>
        <v>10</v>
      </c>
      <c r="B262" s="353">
        <f t="shared" ca="1" si="16"/>
        <v>5</v>
      </c>
      <c r="C262" s="353">
        <f t="shared" ca="1" si="16"/>
        <v>9</v>
      </c>
      <c r="D262" s="354">
        <f t="shared" ca="1" si="10"/>
        <v>202</v>
      </c>
      <c r="E262" s="445"/>
      <c r="F262" s="347"/>
      <c r="G262" s="348"/>
      <c r="H262" s="371"/>
    </row>
    <row r="263" spans="1:8" hidden="1">
      <c r="A263" s="353">
        <f t="shared" ca="1" si="16"/>
        <v>10</v>
      </c>
      <c r="B263" s="353">
        <f t="shared" ca="1" si="16"/>
        <v>5</v>
      </c>
      <c r="C263" s="353">
        <f t="shared" ca="1" si="16"/>
        <v>9</v>
      </c>
      <c r="D263" s="354">
        <f t="shared" ca="1" si="10"/>
        <v>203</v>
      </c>
      <c r="E263" s="445"/>
      <c r="F263" s="347"/>
      <c r="G263" s="348"/>
      <c r="H263" s="371"/>
    </row>
    <row r="264" spans="1:8" hidden="1">
      <c r="A264" s="353">
        <f t="shared" ca="1" si="16"/>
        <v>10</v>
      </c>
      <c r="B264" s="353">
        <f t="shared" ca="1" si="16"/>
        <v>5</v>
      </c>
      <c r="C264" s="353">
        <f t="shared" ca="1" si="16"/>
        <v>9</v>
      </c>
      <c r="D264" s="354">
        <f t="shared" ca="1" si="10"/>
        <v>204</v>
      </c>
      <c r="E264" s="445"/>
      <c r="F264" s="347"/>
      <c r="G264" s="348"/>
      <c r="H264" s="371"/>
    </row>
    <row r="265" spans="1:8" hidden="1">
      <c r="A265" s="353">
        <f t="shared" ca="1" si="16"/>
        <v>10</v>
      </c>
      <c r="B265" s="353">
        <f t="shared" ca="1" si="16"/>
        <v>5</v>
      </c>
      <c r="C265" s="353">
        <f t="shared" ca="1" si="16"/>
        <v>9</v>
      </c>
      <c r="D265" s="354">
        <f t="shared" ca="1" si="10"/>
        <v>205</v>
      </c>
      <c r="E265" s="445"/>
      <c r="F265" s="347"/>
      <c r="G265" s="348"/>
      <c r="H265" s="371"/>
    </row>
    <row r="266" spans="1:8" hidden="1">
      <c r="A266" s="353">
        <f t="shared" ca="1" si="16"/>
        <v>10</v>
      </c>
      <c r="B266" s="353">
        <f t="shared" ca="1" si="16"/>
        <v>5</v>
      </c>
      <c r="C266" s="353">
        <f t="shared" ca="1" si="16"/>
        <v>9</v>
      </c>
      <c r="D266" s="354">
        <f t="shared" ca="1" si="10"/>
        <v>206</v>
      </c>
      <c r="E266" s="445"/>
      <c r="F266" s="347"/>
      <c r="G266" s="348"/>
      <c r="H266" s="371"/>
    </row>
    <row r="267" spans="1:8" hidden="1">
      <c r="A267" s="353">
        <f t="shared" ca="1" si="16"/>
        <v>10</v>
      </c>
      <c r="B267" s="353">
        <f t="shared" ca="1" si="16"/>
        <v>5</v>
      </c>
      <c r="C267" s="353">
        <f t="shared" ca="1" si="16"/>
        <v>9</v>
      </c>
      <c r="D267" s="354">
        <f t="shared" ca="1" si="10"/>
        <v>207</v>
      </c>
      <c r="E267" s="445"/>
      <c r="F267" s="347"/>
      <c r="G267" s="348"/>
      <c r="H267" s="371"/>
    </row>
    <row r="268" spans="1:8" s="346" customFormat="1" hidden="1">
      <c r="A268" s="353">
        <f t="shared" ca="1" si="16"/>
        <v>10</v>
      </c>
      <c r="B268" s="353">
        <f t="shared" ca="1" si="16"/>
        <v>5</v>
      </c>
      <c r="C268" s="353">
        <f t="shared" ca="1" si="16"/>
        <v>9</v>
      </c>
      <c r="D268" s="354">
        <f t="shared" ca="1" si="10"/>
        <v>208</v>
      </c>
      <c r="E268" s="446"/>
      <c r="F268" s="347"/>
      <c r="G268" s="348"/>
      <c r="H268" s="371"/>
    </row>
    <row r="269" spans="1:8" s="346" customFormat="1" hidden="1">
      <c r="A269" s="353">
        <f t="shared" ca="1" si="16"/>
        <v>10</v>
      </c>
      <c r="B269" s="353">
        <f t="shared" ca="1" si="16"/>
        <v>5</v>
      </c>
      <c r="C269" s="353">
        <f t="shared" ca="1" si="16"/>
        <v>9</v>
      </c>
      <c r="D269" s="354">
        <f t="shared" ca="1" si="10"/>
        <v>209</v>
      </c>
      <c r="E269" s="446"/>
      <c r="F269" s="347"/>
      <c r="G269" s="348"/>
      <c r="H269" s="371"/>
    </row>
    <row r="270" spans="1:8" s="346" customFormat="1" hidden="1">
      <c r="A270" s="353">
        <f t="shared" ca="1" si="16"/>
        <v>10</v>
      </c>
      <c r="B270" s="353">
        <f t="shared" ca="1" si="16"/>
        <v>5</v>
      </c>
      <c r="C270" s="353">
        <f t="shared" ca="1" si="16"/>
        <v>9</v>
      </c>
      <c r="D270" s="354">
        <f t="shared" ca="1" si="10"/>
        <v>210</v>
      </c>
      <c r="E270" s="446"/>
      <c r="F270" s="347"/>
      <c r="G270" s="348"/>
      <c r="H270" s="371"/>
    </row>
    <row r="271" spans="1:8" hidden="1">
      <c r="A271" s="353">
        <f t="shared" ca="1" si="16"/>
        <v>10</v>
      </c>
      <c r="B271" s="353">
        <f t="shared" ca="1" si="16"/>
        <v>5</v>
      </c>
      <c r="C271" s="353">
        <f t="shared" ca="1" si="16"/>
        <v>9</v>
      </c>
      <c r="D271" s="354">
        <f t="shared" ca="1" si="10"/>
        <v>211</v>
      </c>
      <c r="E271" s="445"/>
      <c r="F271" s="347"/>
      <c r="G271" s="348"/>
      <c r="H271" s="371"/>
    </row>
    <row r="272" spans="1:8" s="346" customFormat="1" hidden="1">
      <c r="A272" s="353">
        <f t="shared" ca="1" si="16"/>
        <v>10</v>
      </c>
      <c r="B272" s="353">
        <f t="shared" ca="1" si="16"/>
        <v>5</v>
      </c>
      <c r="C272" s="353">
        <f t="shared" ca="1" si="16"/>
        <v>9</v>
      </c>
      <c r="D272" s="354">
        <f t="shared" ca="1" si="10"/>
        <v>212</v>
      </c>
      <c r="E272" s="446"/>
      <c r="F272" s="347"/>
      <c r="G272" s="348"/>
      <c r="H272" s="371"/>
    </row>
    <row r="273" spans="1:8" s="346" customFormat="1" hidden="1">
      <c r="A273" s="353">
        <f t="shared" ca="1" si="16"/>
        <v>10</v>
      </c>
      <c r="B273" s="353">
        <f t="shared" ca="1" si="16"/>
        <v>5</v>
      </c>
      <c r="C273" s="353">
        <f t="shared" ca="1" si="16"/>
        <v>9</v>
      </c>
      <c r="D273" s="354">
        <f t="shared" ca="1" si="10"/>
        <v>213</v>
      </c>
      <c r="E273" s="446"/>
      <c r="F273" s="347"/>
      <c r="G273" s="348"/>
      <c r="H273" s="371"/>
    </row>
    <row r="274" spans="1:8" s="346" customFormat="1" hidden="1">
      <c r="A274" s="353">
        <f t="shared" ca="1" si="16"/>
        <v>10</v>
      </c>
      <c r="B274" s="353">
        <f t="shared" ca="1" si="16"/>
        <v>5</v>
      </c>
      <c r="C274" s="353">
        <f t="shared" ca="1" si="16"/>
        <v>9</v>
      </c>
      <c r="D274" s="354">
        <f t="shared" ca="1" si="10"/>
        <v>214</v>
      </c>
      <c r="E274" s="446"/>
      <c r="F274" s="347"/>
      <c r="G274" s="348"/>
      <c r="H274" s="371"/>
    </row>
    <row r="275" spans="1:8" hidden="1">
      <c r="A275" s="353">
        <f t="shared" ca="1" si="16"/>
        <v>10</v>
      </c>
      <c r="B275" s="353">
        <f t="shared" ca="1" si="16"/>
        <v>5</v>
      </c>
      <c r="C275" s="353">
        <f t="shared" ca="1" si="16"/>
        <v>9</v>
      </c>
      <c r="D275" s="354">
        <f t="shared" ca="1" si="10"/>
        <v>215</v>
      </c>
      <c r="E275" s="445"/>
      <c r="F275" s="157"/>
      <c r="G275" s="333"/>
      <c r="H275" s="370"/>
    </row>
    <row r="276" spans="1:8" hidden="1">
      <c r="A276" s="353">
        <f t="shared" ref="A276:C309" ca="1" si="17">INDIRECT("Z(-1)",FALSE)</f>
        <v>10</v>
      </c>
      <c r="B276" s="353">
        <f t="shared" ca="1" si="17"/>
        <v>5</v>
      </c>
      <c r="C276" s="353">
        <f t="shared" ca="1" si="17"/>
        <v>9</v>
      </c>
      <c r="D276" s="354">
        <f t="shared" ca="1" si="10"/>
        <v>216</v>
      </c>
      <c r="E276" s="445"/>
      <c r="F276" s="157"/>
      <c r="G276" s="333"/>
      <c r="H276" s="370"/>
    </row>
    <row r="277" spans="1:8" hidden="1">
      <c r="A277" s="353">
        <f t="shared" ca="1" si="17"/>
        <v>10</v>
      </c>
      <c r="B277" s="353">
        <f t="shared" ca="1" si="17"/>
        <v>5</v>
      </c>
      <c r="C277" s="353">
        <f t="shared" ca="1" si="17"/>
        <v>9</v>
      </c>
      <c r="D277" s="354">
        <f t="shared" ca="1" si="10"/>
        <v>217</v>
      </c>
      <c r="E277" s="445"/>
      <c r="F277" s="157"/>
      <c r="G277" s="333"/>
      <c r="H277" s="370"/>
    </row>
    <row r="278" spans="1:8" hidden="1">
      <c r="A278" s="353">
        <f t="shared" ca="1" si="17"/>
        <v>10</v>
      </c>
      <c r="B278" s="353">
        <f t="shared" ca="1" si="17"/>
        <v>5</v>
      </c>
      <c r="C278" s="353">
        <f t="shared" ca="1" si="17"/>
        <v>9</v>
      </c>
      <c r="D278" s="354">
        <f t="shared" ca="1" si="10"/>
        <v>218</v>
      </c>
      <c r="E278" s="445"/>
      <c r="F278" s="157"/>
      <c r="G278" s="333"/>
      <c r="H278" s="370"/>
    </row>
    <row r="279" spans="1:8" hidden="1">
      <c r="A279" s="353">
        <f t="shared" ca="1" si="17"/>
        <v>10</v>
      </c>
      <c r="B279" s="353">
        <f t="shared" ca="1" si="17"/>
        <v>5</v>
      </c>
      <c r="C279" s="353">
        <f t="shared" ca="1" si="17"/>
        <v>9</v>
      </c>
      <c r="D279" s="354">
        <f t="shared" ca="1" si="10"/>
        <v>219</v>
      </c>
      <c r="E279" s="445"/>
      <c r="F279" s="157"/>
      <c r="G279" s="333"/>
      <c r="H279" s="370"/>
    </row>
    <row r="280" spans="1:8" hidden="1">
      <c r="A280" s="351">
        <f t="shared" ca="1" si="17"/>
        <v>10</v>
      </c>
      <c r="B280" s="351">
        <f t="shared" ca="1" si="17"/>
        <v>5</v>
      </c>
      <c r="C280" s="351">
        <f t="shared" ca="1" si="17"/>
        <v>9</v>
      </c>
      <c r="D280" s="352">
        <f t="shared" ca="1" si="10"/>
        <v>220</v>
      </c>
      <c r="E280" s="445"/>
      <c r="F280" s="157"/>
      <c r="G280" s="333"/>
      <c r="H280" s="370"/>
    </row>
    <row r="281" spans="1:8" hidden="1">
      <c r="A281" s="353">
        <f t="shared" ca="1" si="17"/>
        <v>10</v>
      </c>
      <c r="B281" s="353">
        <f t="shared" ca="1" si="17"/>
        <v>5</v>
      </c>
      <c r="C281" s="353">
        <f t="shared" ca="1" si="17"/>
        <v>9</v>
      </c>
      <c r="D281" s="354">
        <f t="shared" ca="1" si="10"/>
        <v>221</v>
      </c>
      <c r="E281" s="445"/>
      <c r="F281" s="347"/>
      <c r="G281" s="348"/>
      <c r="H281" s="371"/>
    </row>
    <row r="282" spans="1:8" hidden="1">
      <c r="A282" s="353">
        <f t="shared" ca="1" si="17"/>
        <v>10</v>
      </c>
      <c r="B282" s="353">
        <f t="shared" ca="1" si="17"/>
        <v>5</v>
      </c>
      <c r="C282" s="353">
        <f t="shared" ca="1" si="17"/>
        <v>9</v>
      </c>
      <c r="D282" s="354">
        <f t="shared" ca="1" si="10"/>
        <v>222</v>
      </c>
      <c r="E282" s="445"/>
      <c r="F282" s="347"/>
      <c r="G282" s="348"/>
      <c r="H282" s="371"/>
    </row>
    <row r="283" spans="1:8" hidden="1">
      <c r="A283" s="353">
        <f t="shared" ca="1" si="17"/>
        <v>10</v>
      </c>
      <c r="B283" s="353">
        <f t="shared" ca="1" si="17"/>
        <v>5</v>
      </c>
      <c r="C283" s="353">
        <f t="shared" ca="1" si="17"/>
        <v>9</v>
      </c>
      <c r="D283" s="354">
        <f t="shared" ca="1" si="10"/>
        <v>223</v>
      </c>
      <c r="E283" s="445"/>
      <c r="F283" s="347"/>
      <c r="G283" s="348"/>
      <c r="H283" s="371"/>
    </row>
    <row r="284" spans="1:8" hidden="1">
      <c r="A284" s="353">
        <f t="shared" ca="1" si="17"/>
        <v>10</v>
      </c>
      <c r="B284" s="353">
        <f t="shared" ca="1" si="17"/>
        <v>5</v>
      </c>
      <c r="C284" s="353">
        <f t="shared" ca="1" si="17"/>
        <v>9</v>
      </c>
      <c r="D284" s="354">
        <f t="shared" ca="1" si="10"/>
        <v>224</v>
      </c>
      <c r="E284" s="445"/>
      <c r="F284" s="347"/>
      <c r="G284" s="348"/>
      <c r="H284" s="371"/>
    </row>
    <row r="285" spans="1:8" hidden="1">
      <c r="A285" s="353">
        <f t="shared" ca="1" si="17"/>
        <v>10</v>
      </c>
      <c r="B285" s="353">
        <f t="shared" ca="1" si="17"/>
        <v>5</v>
      </c>
      <c r="C285" s="353">
        <f t="shared" ca="1" si="17"/>
        <v>9</v>
      </c>
      <c r="D285" s="354">
        <f t="shared" ca="1" si="10"/>
        <v>225</v>
      </c>
      <c r="E285" s="445"/>
      <c r="F285" s="347"/>
      <c r="G285" s="348"/>
      <c r="H285" s="371"/>
    </row>
    <row r="286" spans="1:8" hidden="1">
      <c r="A286" s="353">
        <f t="shared" ca="1" si="17"/>
        <v>10</v>
      </c>
      <c r="B286" s="353">
        <f t="shared" ca="1" si="17"/>
        <v>5</v>
      </c>
      <c r="C286" s="353">
        <f t="shared" ca="1" si="17"/>
        <v>9</v>
      </c>
      <c r="D286" s="354">
        <f t="shared" ca="1" si="10"/>
        <v>226</v>
      </c>
      <c r="E286" s="445"/>
      <c r="F286" s="347"/>
      <c r="G286" s="348"/>
      <c r="H286" s="371"/>
    </row>
    <row r="287" spans="1:8" hidden="1">
      <c r="A287" s="353">
        <f t="shared" ca="1" si="17"/>
        <v>10</v>
      </c>
      <c r="B287" s="353">
        <f t="shared" ca="1" si="17"/>
        <v>5</v>
      </c>
      <c r="C287" s="353">
        <f t="shared" ca="1" si="17"/>
        <v>9</v>
      </c>
      <c r="D287" s="354">
        <f t="shared" ca="1" si="10"/>
        <v>227</v>
      </c>
      <c r="E287" s="445"/>
      <c r="F287" s="347"/>
      <c r="G287" s="348"/>
      <c r="H287" s="371"/>
    </row>
    <row r="288" spans="1:8" s="346" customFormat="1" hidden="1">
      <c r="A288" s="353">
        <f t="shared" ca="1" si="17"/>
        <v>10</v>
      </c>
      <c r="B288" s="353">
        <f t="shared" ca="1" si="17"/>
        <v>5</v>
      </c>
      <c r="C288" s="353">
        <f t="shared" ca="1" si="17"/>
        <v>9</v>
      </c>
      <c r="D288" s="354">
        <f t="shared" ca="1" si="10"/>
        <v>228</v>
      </c>
      <c r="E288" s="446"/>
      <c r="F288" s="347"/>
      <c r="G288" s="348"/>
      <c r="H288" s="371"/>
    </row>
    <row r="289" spans="1:8" s="346" customFormat="1" hidden="1">
      <c r="A289" s="353">
        <f t="shared" ca="1" si="17"/>
        <v>10</v>
      </c>
      <c r="B289" s="353">
        <f t="shared" ca="1" si="17"/>
        <v>5</v>
      </c>
      <c r="C289" s="353">
        <f t="shared" ca="1" si="17"/>
        <v>9</v>
      </c>
      <c r="D289" s="354">
        <f t="shared" ca="1" si="10"/>
        <v>229</v>
      </c>
      <c r="E289" s="446"/>
      <c r="F289" s="347"/>
      <c r="G289" s="348"/>
      <c r="H289" s="371"/>
    </row>
    <row r="290" spans="1:8" s="346" customFormat="1" hidden="1">
      <c r="A290" s="353">
        <f t="shared" ca="1" si="17"/>
        <v>10</v>
      </c>
      <c r="B290" s="353">
        <f t="shared" ca="1" si="17"/>
        <v>5</v>
      </c>
      <c r="C290" s="353">
        <f t="shared" ca="1" si="17"/>
        <v>9</v>
      </c>
      <c r="D290" s="354">
        <f t="shared" ca="1" si="10"/>
        <v>230</v>
      </c>
      <c r="E290" s="446"/>
      <c r="F290" s="347"/>
      <c r="G290" s="348"/>
      <c r="H290" s="371"/>
    </row>
    <row r="291" spans="1:8" hidden="1">
      <c r="A291" s="353">
        <f t="shared" ca="1" si="17"/>
        <v>10</v>
      </c>
      <c r="B291" s="353">
        <f t="shared" ca="1" si="17"/>
        <v>5</v>
      </c>
      <c r="C291" s="353">
        <f t="shared" ca="1" si="17"/>
        <v>9</v>
      </c>
      <c r="D291" s="354">
        <f t="shared" ca="1" si="10"/>
        <v>231</v>
      </c>
      <c r="E291" s="445"/>
      <c r="F291" s="347"/>
      <c r="G291" s="348"/>
      <c r="H291" s="371"/>
    </row>
    <row r="292" spans="1:8" hidden="1">
      <c r="A292" s="353">
        <f t="shared" ca="1" si="17"/>
        <v>10</v>
      </c>
      <c r="B292" s="353">
        <f t="shared" ca="1" si="17"/>
        <v>5</v>
      </c>
      <c r="C292" s="353">
        <f t="shared" ca="1" si="17"/>
        <v>9</v>
      </c>
      <c r="D292" s="354">
        <f t="shared" ca="1" si="10"/>
        <v>232</v>
      </c>
      <c r="E292" s="445"/>
      <c r="F292" s="347"/>
      <c r="G292" s="348"/>
      <c r="H292" s="371"/>
    </row>
    <row r="293" spans="1:8" hidden="1">
      <c r="A293" s="353">
        <f t="shared" ca="1" si="17"/>
        <v>10</v>
      </c>
      <c r="B293" s="353">
        <f t="shared" ca="1" si="17"/>
        <v>5</v>
      </c>
      <c r="C293" s="353">
        <f t="shared" ca="1" si="17"/>
        <v>9</v>
      </c>
      <c r="D293" s="354">
        <f t="shared" ca="1" si="10"/>
        <v>233</v>
      </c>
      <c r="E293" s="445"/>
      <c r="F293" s="347"/>
      <c r="G293" s="348"/>
      <c r="H293" s="371"/>
    </row>
    <row r="294" spans="1:8" hidden="1">
      <c r="A294" s="353">
        <f t="shared" ca="1" si="17"/>
        <v>10</v>
      </c>
      <c r="B294" s="353">
        <f t="shared" ca="1" si="17"/>
        <v>5</v>
      </c>
      <c r="C294" s="353">
        <f t="shared" ca="1" si="17"/>
        <v>9</v>
      </c>
      <c r="D294" s="354">
        <f t="shared" ca="1" si="10"/>
        <v>234</v>
      </c>
      <c r="E294" s="445"/>
      <c r="F294" s="347"/>
      <c r="G294" s="348"/>
      <c r="H294" s="371"/>
    </row>
    <row r="295" spans="1:8" hidden="1">
      <c r="A295" s="353">
        <f t="shared" ca="1" si="17"/>
        <v>10</v>
      </c>
      <c r="B295" s="353">
        <f t="shared" ca="1" si="17"/>
        <v>5</v>
      </c>
      <c r="C295" s="353">
        <f t="shared" ca="1" si="17"/>
        <v>9</v>
      </c>
      <c r="D295" s="354">
        <f t="shared" ca="1" si="10"/>
        <v>235</v>
      </c>
      <c r="E295" s="445"/>
      <c r="F295" s="347"/>
      <c r="G295" s="348"/>
      <c r="H295" s="371"/>
    </row>
    <row r="296" spans="1:8" hidden="1">
      <c r="A296" s="353">
        <f t="shared" ca="1" si="17"/>
        <v>10</v>
      </c>
      <c r="B296" s="353">
        <f t="shared" ca="1" si="17"/>
        <v>5</v>
      </c>
      <c r="C296" s="353">
        <f t="shared" ca="1" si="17"/>
        <v>9</v>
      </c>
      <c r="D296" s="354">
        <f t="shared" ca="1" si="10"/>
        <v>236</v>
      </c>
      <c r="E296" s="445"/>
      <c r="F296" s="347"/>
      <c r="G296" s="348"/>
      <c r="H296" s="371"/>
    </row>
    <row r="297" spans="1:8" hidden="1">
      <c r="A297" s="353">
        <f t="shared" ca="1" si="17"/>
        <v>10</v>
      </c>
      <c r="B297" s="353">
        <f t="shared" ca="1" si="17"/>
        <v>5</v>
      </c>
      <c r="C297" s="353">
        <f t="shared" ca="1" si="17"/>
        <v>9</v>
      </c>
      <c r="D297" s="354">
        <f t="shared" ca="1" si="10"/>
        <v>237</v>
      </c>
      <c r="E297" s="445"/>
      <c r="F297" s="347"/>
      <c r="G297" s="348"/>
      <c r="H297" s="371"/>
    </row>
    <row r="298" spans="1:8" s="346" customFormat="1" hidden="1">
      <c r="A298" s="353">
        <f t="shared" ca="1" si="17"/>
        <v>10</v>
      </c>
      <c r="B298" s="353">
        <f t="shared" ca="1" si="17"/>
        <v>5</v>
      </c>
      <c r="C298" s="353">
        <f t="shared" ca="1" si="17"/>
        <v>9</v>
      </c>
      <c r="D298" s="354">
        <f t="shared" ca="1" si="10"/>
        <v>238</v>
      </c>
      <c r="E298" s="446"/>
      <c r="F298" s="347"/>
      <c r="G298" s="348"/>
      <c r="H298" s="371"/>
    </row>
    <row r="299" spans="1:8" s="346" customFormat="1" hidden="1">
      <c r="A299" s="353">
        <f t="shared" ca="1" si="17"/>
        <v>10</v>
      </c>
      <c r="B299" s="353">
        <f t="shared" ca="1" si="17"/>
        <v>5</v>
      </c>
      <c r="C299" s="353">
        <f t="shared" ca="1" si="17"/>
        <v>9</v>
      </c>
      <c r="D299" s="354">
        <f t="shared" ca="1" si="10"/>
        <v>239</v>
      </c>
      <c r="E299" s="446"/>
      <c r="F299" s="347"/>
      <c r="G299" s="348"/>
      <c r="H299" s="371"/>
    </row>
    <row r="300" spans="1:8" s="346" customFormat="1" hidden="1">
      <c r="A300" s="353">
        <f t="shared" ca="1" si="17"/>
        <v>10</v>
      </c>
      <c r="B300" s="353">
        <f t="shared" ca="1" si="17"/>
        <v>5</v>
      </c>
      <c r="C300" s="353">
        <f t="shared" ca="1" si="17"/>
        <v>9</v>
      </c>
      <c r="D300" s="354">
        <f t="shared" ca="1" si="10"/>
        <v>240</v>
      </c>
      <c r="E300" s="446"/>
      <c r="F300" s="347"/>
      <c r="G300" s="348"/>
      <c r="H300" s="371"/>
    </row>
    <row r="301" spans="1:8" hidden="1">
      <c r="A301" s="353">
        <f t="shared" ca="1" si="17"/>
        <v>10</v>
      </c>
      <c r="B301" s="353">
        <f t="shared" ca="1" si="17"/>
        <v>5</v>
      </c>
      <c r="C301" s="353">
        <f t="shared" ca="1" si="17"/>
        <v>9</v>
      </c>
      <c r="D301" s="354">
        <f t="shared" ca="1" si="10"/>
        <v>241</v>
      </c>
      <c r="E301" s="445"/>
      <c r="F301" s="347"/>
      <c r="G301" s="348"/>
      <c r="H301" s="371"/>
    </row>
    <row r="302" spans="1:8" hidden="1">
      <c r="A302" s="353">
        <f t="shared" ca="1" si="17"/>
        <v>10</v>
      </c>
      <c r="B302" s="353">
        <f t="shared" ca="1" si="17"/>
        <v>5</v>
      </c>
      <c r="C302" s="353">
        <f t="shared" ca="1" si="17"/>
        <v>9</v>
      </c>
      <c r="D302" s="354">
        <f t="shared" ca="1" si="10"/>
        <v>242</v>
      </c>
      <c r="E302" s="445"/>
      <c r="F302" s="347"/>
      <c r="G302" s="348"/>
      <c r="H302" s="371"/>
    </row>
    <row r="303" spans="1:8" hidden="1">
      <c r="A303" s="353">
        <f t="shared" ca="1" si="17"/>
        <v>10</v>
      </c>
      <c r="B303" s="353">
        <f t="shared" ca="1" si="17"/>
        <v>5</v>
      </c>
      <c r="C303" s="353">
        <f t="shared" ca="1" si="17"/>
        <v>9</v>
      </c>
      <c r="D303" s="354">
        <f t="shared" ca="1" si="10"/>
        <v>243</v>
      </c>
      <c r="E303" s="445"/>
      <c r="F303" s="347"/>
      <c r="G303" s="348"/>
      <c r="H303" s="371"/>
    </row>
    <row r="304" spans="1:8" hidden="1">
      <c r="A304" s="353">
        <f t="shared" ca="1" si="17"/>
        <v>10</v>
      </c>
      <c r="B304" s="353">
        <f t="shared" ca="1" si="17"/>
        <v>5</v>
      </c>
      <c r="C304" s="353">
        <f t="shared" ca="1" si="17"/>
        <v>9</v>
      </c>
      <c r="D304" s="354">
        <f t="shared" ca="1" si="10"/>
        <v>244</v>
      </c>
      <c r="E304" s="445"/>
      <c r="F304" s="347"/>
      <c r="G304" s="348"/>
      <c r="H304" s="371"/>
    </row>
    <row r="305" spans="1:8" hidden="1">
      <c r="A305" s="353">
        <f t="shared" ca="1" si="17"/>
        <v>10</v>
      </c>
      <c r="B305" s="353">
        <f t="shared" ca="1" si="17"/>
        <v>5</v>
      </c>
      <c r="C305" s="353">
        <f t="shared" ca="1" si="17"/>
        <v>9</v>
      </c>
      <c r="D305" s="354">
        <f t="shared" ca="1" si="10"/>
        <v>245</v>
      </c>
      <c r="E305" s="445"/>
      <c r="F305" s="347"/>
      <c r="G305" s="348"/>
      <c r="H305" s="371"/>
    </row>
    <row r="306" spans="1:8" hidden="1">
      <c r="A306" s="353">
        <f t="shared" ca="1" si="17"/>
        <v>10</v>
      </c>
      <c r="B306" s="353">
        <f t="shared" ca="1" si="17"/>
        <v>5</v>
      </c>
      <c r="C306" s="353">
        <f t="shared" ca="1" si="17"/>
        <v>9</v>
      </c>
      <c r="D306" s="354">
        <f t="shared" ca="1" si="10"/>
        <v>246</v>
      </c>
      <c r="E306" s="445"/>
      <c r="F306" s="347"/>
      <c r="G306" s="348"/>
      <c r="H306" s="371"/>
    </row>
    <row r="307" spans="1:8" hidden="1">
      <c r="A307" s="353">
        <f t="shared" ca="1" si="17"/>
        <v>10</v>
      </c>
      <c r="B307" s="353">
        <f t="shared" ca="1" si="17"/>
        <v>5</v>
      </c>
      <c r="C307" s="353">
        <f t="shared" ca="1" si="17"/>
        <v>9</v>
      </c>
      <c r="D307" s="354">
        <f t="shared" ca="1" si="10"/>
        <v>247</v>
      </c>
      <c r="E307" s="445"/>
      <c r="F307" s="347"/>
      <c r="G307" s="348"/>
      <c r="H307" s="371"/>
    </row>
    <row r="308" spans="1:8" s="346" customFormat="1" hidden="1">
      <c r="A308" s="353">
        <f t="shared" ca="1" si="17"/>
        <v>10</v>
      </c>
      <c r="B308" s="353">
        <f t="shared" ca="1" si="17"/>
        <v>5</v>
      </c>
      <c r="C308" s="353">
        <f t="shared" ca="1" si="17"/>
        <v>9</v>
      </c>
      <c r="D308" s="354">
        <f t="shared" ca="1" si="10"/>
        <v>248</v>
      </c>
      <c r="E308" s="446"/>
      <c r="F308" s="347"/>
      <c r="G308" s="348"/>
      <c r="H308" s="371"/>
    </row>
    <row r="309" spans="1:8" s="346" customFormat="1" hidden="1">
      <c r="A309" s="353">
        <f t="shared" ca="1" si="17"/>
        <v>10</v>
      </c>
      <c r="B309" s="353">
        <f t="shared" ca="1" si="17"/>
        <v>5</v>
      </c>
      <c r="C309" s="353">
        <f t="shared" ca="1" si="17"/>
        <v>9</v>
      </c>
      <c r="D309" s="354">
        <f t="shared" ca="1" si="10"/>
        <v>249</v>
      </c>
      <c r="E309" s="446"/>
      <c r="F309" s="347"/>
      <c r="G309" s="348"/>
      <c r="H309" s="371"/>
    </row>
    <row r="310" spans="1:8" s="346" customFormat="1" hidden="1">
      <c r="A310" s="353">
        <f t="shared" ref="A310:C325" ca="1" si="18">INDIRECT("Z(-1)",FALSE)</f>
        <v>10</v>
      </c>
      <c r="B310" s="353">
        <f t="shared" ca="1" si="18"/>
        <v>5</v>
      </c>
      <c r="C310" s="353">
        <f t="shared" ca="1" si="18"/>
        <v>9</v>
      </c>
      <c r="D310" s="354">
        <f t="shared" ca="1" si="10"/>
        <v>250</v>
      </c>
      <c r="E310" s="446"/>
      <c r="F310" s="347"/>
      <c r="G310" s="348"/>
      <c r="H310" s="371"/>
    </row>
    <row r="311" spans="1:8" hidden="1">
      <c r="A311" s="353">
        <f t="shared" ca="1" si="18"/>
        <v>10</v>
      </c>
      <c r="B311" s="353">
        <f t="shared" ca="1" si="18"/>
        <v>5</v>
      </c>
      <c r="C311" s="353">
        <f t="shared" ca="1" si="18"/>
        <v>9</v>
      </c>
      <c r="D311" s="354">
        <f t="shared" ca="1" si="10"/>
        <v>251</v>
      </c>
      <c r="E311" s="445"/>
      <c r="F311" s="347"/>
      <c r="G311" s="348"/>
      <c r="H311" s="371"/>
    </row>
    <row r="312" spans="1:8" hidden="1">
      <c r="A312" s="353">
        <f t="shared" ca="1" si="18"/>
        <v>10</v>
      </c>
      <c r="B312" s="353">
        <f t="shared" ca="1" si="18"/>
        <v>5</v>
      </c>
      <c r="C312" s="353">
        <f t="shared" ca="1" si="18"/>
        <v>9</v>
      </c>
      <c r="D312" s="354">
        <f t="shared" ca="1" si="10"/>
        <v>252</v>
      </c>
      <c r="E312" s="445"/>
      <c r="F312" s="347"/>
      <c r="G312" s="348"/>
      <c r="H312" s="371"/>
    </row>
    <row r="313" spans="1:8" hidden="1">
      <c r="A313" s="353">
        <f t="shared" ca="1" si="18"/>
        <v>10</v>
      </c>
      <c r="B313" s="353">
        <f t="shared" ca="1" si="18"/>
        <v>5</v>
      </c>
      <c r="C313" s="353">
        <f t="shared" ca="1" si="18"/>
        <v>9</v>
      </c>
      <c r="D313" s="354">
        <f t="shared" ca="1" si="10"/>
        <v>253</v>
      </c>
      <c r="E313" s="445"/>
      <c r="F313" s="347"/>
      <c r="G313" s="348"/>
      <c r="H313" s="371"/>
    </row>
    <row r="314" spans="1:8" hidden="1">
      <c r="A314" s="353">
        <f t="shared" ca="1" si="18"/>
        <v>10</v>
      </c>
      <c r="B314" s="353">
        <f t="shared" ca="1" si="18"/>
        <v>5</v>
      </c>
      <c r="C314" s="353">
        <f t="shared" ca="1" si="18"/>
        <v>9</v>
      </c>
      <c r="D314" s="354">
        <f t="shared" ca="1" si="10"/>
        <v>254</v>
      </c>
      <c r="E314" s="445"/>
      <c r="F314" s="347"/>
      <c r="G314" s="348"/>
      <c r="H314" s="371"/>
    </row>
    <row r="315" spans="1:8" hidden="1">
      <c r="A315" s="353">
        <f t="shared" ca="1" si="18"/>
        <v>10</v>
      </c>
      <c r="B315" s="353">
        <f t="shared" ca="1" si="18"/>
        <v>5</v>
      </c>
      <c r="C315" s="353">
        <f t="shared" ca="1" si="18"/>
        <v>9</v>
      </c>
      <c r="D315" s="354">
        <f t="shared" ca="1" si="10"/>
        <v>255</v>
      </c>
      <c r="E315" s="445"/>
      <c r="F315" s="347"/>
      <c r="G315" s="348"/>
      <c r="H315" s="371"/>
    </row>
    <row r="316" spans="1:8" hidden="1">
      <c r="A316" s="353">
        <f t="shared" ca="1" si="18"/>
        <v>10</v>
      </c>
      <c r="B316" s="353">
        <f t="shared" ca="1" si="18"/>
        <v>5</v>
      </c>
      <c r="C316" s="353">
        <f t="shared" ca="1" si="18"/>
        <v>9</v>
      </c>
      <c r="D316" s="354">
        <f t="shared" ca="1" si="10"/>
        <v>256</v>
      </c>
      <c r="E316" s="445"/>
      <c r="F316" s="347"/>
      <c r="G316" s="348"/>
      <c r="H316" s="371"/>
    </row>
    <row r="317" spans="1:8" hidden="1">
      <c r="A317" s="353">
        <f t="shared" ca="1" si="18"/>
        <v>10</v>
      </c>
      <c r="B317" s="353">
        <f t="shared" ca="1" si="18"/>
        <v>5</v>
      </c>
      <c r="C317" s="353">
        <f t="shared" ca="1" si="18"/>
        <v>9</v>
      </c>
      <c r="D317" s="354">
        <f t="shared" ca="1" si="10"/>
        <v>257</v>
      </c>
      <c r="E317" s="445"/>
      <c r="F317" s="347"/>
      <c r="G317" s="348"/>
      <c r="H317" s="371"/>
    </row>
    <row r="318" spans="1:8" s="346" customFormat="1" hidden="1">
      <c r="A318" s="353">
        <f t="shared" ca="1" si="18"/>
        <v>10</v>
      </c>
      <c r="B318" s="353">
        <f t="shared" ca="1" si="18"/>
        <v>5</v>
      </c>
      <c r="C318" s="353">
        <f t="shared" ca="1" si="18"/>
        <v>9</v>
      </c>
      <c r="D318" s="354">
        <f t="shared" ca="1" si="10"/>
        <v>258</v>
      </c>
      <c r="E318" s="446"/>
      <c r="F318" s="347"/>
      <c r="G318" s="348"/>
      <c r="H318" s="371"/>
    </row>
    <row r="319" spans="1:8" s="346" customFormat="1" hidden="1">
      <c r="A319" s="353">
        <f t="shared" ca="1" si="18"/>
        <v>10</v>
      </c>
      <c r="B319" s="353">
        <f t="shared" ca="1" si="18"/>
        <v>5</v>
      </c>
      <c r="C319" s="353">
        <f t="shared" ca="1" si="18"/>
        <v>9</v>
      </c>
      <c r="D319" s="354">
        <f t="shared" ca="1" si="10"/>
        <v>259</v>
      </c>
      <c r="E319" s="446"/>
      <c r="F319" s="347"/>
      <c r="G319" s="348"/>
      <c r="H319" s="371"/>
    </row>
    <row r="320" spans="1:8" s="346" customFormat="1" hidden="1">
      <c r="A320" s="353">
        <f t="shared" ca="1" si="18"/>
        <v>10</v>
      </c>
      <c r="B320" s="353">
        <f t="shared" ca="1" si="18"/>
        <v>5</v>
      </c>
      <c r="C320" s="353">
        <f t="shared" ca="1" si="18"/>
        <v>9</v>
      </c>
      <c r="D320" s="354">
        <f t="shared" ca="1" si="10"/>
        <v>260</v>
      </c>
      <c r="E320" s="446"/>
      <c r="F320" s="347"/>
      <c r="G320" s="348"/>
      <c r="H320" s="371"/>
    </row>
    <row r="321" spans="1:8" hidden="1">
      <c r="A321" s="353">
        <f t="shared" ca="1" si="18"/>
        <v>10</v>
      </c>
      <c r="B321" s="353">
        <f t="shared" ca="1" si="18"/>
        <v>5</v>
      </c>
      <c r="C321" s="353">
        <f t="shared" ca="1" si="18"/>
        <v>9</v>
      </c>
      <c r="D321" s="354">
        <f t="shared" ca="1" si="10"/>
        <v>261</v>
      </c>
      <c r="E321" s="445"/>
      <c r="F321" s="347"/>
      <c r="G321" s="348"/>
      <c r="H321" s="371"/>
    </row>
    <row r="322" spans="1:8" s="346" customFormat="1" hidden="1">
      <c r="A322" s="353">
        <f t="shared" ca="1" si="18"/>
        <v>10</v>
      </c>
      <c r="B322" s="353">
        <f t="shared" ca="1" si="18"/>
        <v>5</v>
      </c>
      <c r="C322" s="353">
        <f t="shared" ca="1" si="18"/>
        <v>9</v>
      </c>
      <c r="D322" s="354">
        <f t="shared" ca="1" si="10"/>
        <v>262</v>
      </c>
      <c r="E322" s="446"/>
      <c r="F322" s="347"/>
      <c r="G322" s="348"/>
      <c r="H322" s="371"/>
    </row>
    <row r="323" spans="1:8" s="346" customFormat="1" hidden="1">
      <c r="A323" s="353">
        <f t="shared" ca="1" si="18"/>
        <v>10</v>
      </c>
      <c r="B323" s="353">
        <f t="shared" ca="1" si="18"/>
        <v>5</v>
      </c>
      <c r="C323" s="353">
        <f t="shared" ca="1" si="18"/>
        <v>9</v>
      </c>
      <c r="D323" s="354">
        <f t="shared" ca="1" si="10"/>
        <v>263</v>
      </c>
      <c r="E323" s="446"/>
      <c r="F323" s="347"/>
      <c r="G323" s="348"/>
      <c r="H323" s="371"/>
    </row>
    <row r="324" spans="1:8" s="346" customFormat="1" hidden="1">
      <c r="A324" s="353">
        <f t="shared" ca="1" si="18"/>
        <v>10</v>
      </c>
      <c r="B324" s="353">
        <f t="shared" ca="1" si="18"/>
        <v>5</v>
      </c>
      <c r="C324" s="353">
        <f t="shared" ca="1" si="18"/>
        <v>9</v>
      </c>
      <c r="D324" s="354">
        <f t="shared" ca="1" si="10"/>
        <v>264</v>
      </c>
      <c r="E324" s="446"/>
      <c r="F324" s="347"/>
      <c r="G324" s="348"/>
      <c r="H324" s="371"/>
    </row>
    <row r="325" spans="1:8" hidden="1">
      <c r="A325" s="353">
        <f t="shared" ca="1" si="18"/>
        <v>10</v>
      </c>
      <c r="B325" s="353">
        <f t="shared" ca="1" si="18"/>
        <v>5</v>
      </c>
      <c r="C325" s="353">
        <f t="shared" ca="1" si="18"/>
        <v>9</v>
      </c>
      <c r="D325" s="354">
        <f t="shared" ca="1" si="10"/>
        <v>265</v>
      </c>
      <c r="E325" s="445"/>
      <c r="F325" s="157"/>
      <c r="G325" s="333"/>
      <c r="H325" s="370"/>
    </row>
    <row r="326" spans="1:8" hidden="1">
      <c r="A326" s="353">
        <f t="shared" ref="A326:C359" ca="1" si="19">INDIRECT("Z(-1)",FALSE)</f>
        <v>10</v>
      </c>
      <c r="B326" s="353">
        <f t="shared" ca="1" si="19"/>
        <v>5</v>
      </c>
      <c r="C326" s="353">
        <f t="shared" ca="1" si="19"/>
        <v>9</v>
      </c>
      <c r="D326" s="354">
        <f t="shared" ca="1" si="10"/>
        <v>266</v>
      </c>
      <c r="E326" s="445"/>
      <c r="F326" s="157"/>
      <c r="G326" s="333"/>
      <c r="H326" s="370"/>
    </row>
    <row r="327" spans="1:8" hidden="1">
      <c r="A327" s="353">
        <f t="shared" ca="1" si="19"/>
        <v>10</v>
      </c>
      <c r="B327" s="353">
        <f t="shared" ca="1" si="19"/>
        <v>5</v>
      </c>
      <c r="C327" s="353">
        <f t="shared" ca="1" si="19"/>
        <v>9</v>
      </c>
      <c r="D327" s="354">
        <f t="shared" ca="1" si="10"/>
        <v>267</v>
      </c>
      <c r="E327" s="445"/>
      <c r="F327" s="157"/>
      <c r="G327" s="333"/>
      <c r="H327" s="370"/>
    </row>
    <row r="328" spans="1:8" hidden="1">
      <c r="A328" s="353">
        <f t="shared" ca="1" si="19"/>
        <v>10</v>
      </c>
      <c r="B328" s="353">
        <f t="shared" ca="1" si="19"/>
        <v>5</v>
      </c>
      <c r="C328" s="353">
        <f t="shared" ca="1" si="19"/>
        <v>9</v>
      </c>
      <c r="D328" s="354">
        <f t="shared" ca="1" si="10"/>
        <v>268</v>
      </c>
      <c r="E328" s="445"/>
      <c r="F328" s="157"/>
      <c r="G328" s="333"/>
      <c r="H328" s="370"/>
    </row>
    <row r="329" spans="1:8" hidden="1">
      <c r="A329" s="353">
        <f t="shared" ca="1" si="19"/>
        <v>10</v>
      </c>
      <c r="B329" s="353">
        <f t="shared" ca="1" si="19"/>
        <v>5</v>
      </c>
      <c r="C329" s="353">
        <f t="shared" ca="1" si="19"/>
        <v>9</v>
      </c>
      <c r="D329" s="354">
        <f t="shared" ca="1" si="10"/>
        <v>269</v>
      </c>
      <c r="E329" s="445"/>
      <c r="F329" s="157"/>
      <c r="G329" s="333"/>
      <c r="H329" s="370"/>
    </row>
    <row r="330" spans="1:8" hidden="1">
      <c r="A330" s="351">
        <f t="shared" ca="1" si="19"/>
        <v>10</v>
      </c>
      <c r="B330" s="351">
        <f t="shared" ca="1" si="19"/>
        <v>5</v>
      </c>
      <c r="C330" s="351">
        <f t="shared" ca="1" si="19"/>
        <v>9</v>
      </c>
      <c r="D330" s="352">
        <f t="shared" ca="1" si="10"/>
        <v>270</v>
      </c>
      <c r="E330" s="445"/>
      <c r="F330" s="157"/>
      <c r="G330" s="333"/>
      <c r="H330" s="370"/>
    </row>
    <row r="331" spans="1:8" hidden="1">
      <c r="A331" s="353">
        <f t="shared" ca="1" si="19"/>
        <v>10</v>
      </c>
      <c r="B331" s="353">
        <f t="shared" ca="1" si="19"/>
        <v>5</v>
      </c>
      <c r="C331" s="353">
        <f t="shared" ca="1" si="19"/>
        <v>9</v>
      </c>
      <c r="D331" s="354">
        <f t="shared" ca="1" si="10"/>
        <v>271</v>
      </c>
      <c r="E331" s="445"/>
      <c r="F331" s="347"/>
      <c r="G331" s="348"/>
      <c r="H331" s="371"/>
    </row>
    <row r="332" spans="1:8" hidden="1">
      <c r="A332" s="353">
        <f t="shared" ca="1" si="19"/>
        <v>10</v>
      </c>
      <c r="B332" s="353">
        <f t="shared" ca="1" si="19"/>
        <v>5</v>
      </c>
      <c r="C332" s="353">
        <f t="shared" ca="1" si="19"/>
        <v>9</v>
      </c>
      <c r="D332" s="354">
        <f t="shared" ca="1" si="10"/>
        <v>272</v>
      </c>
      <c r="E332" s="445"/>
      <c r="F332" s="347"/>
      <c r="G332" s="348"/>
      <c r="H332" s="371"/>
    </row>
    <row r="333" spans="1:8" hidden="1">
      <c r="A333" s="353">
        <f t="shared" ca="1" si="19"/>
        <v>10</v>
      </c>
      <c r="B333" s="353">
        <f t="shared" ca="1" si="19"/>
        <v>5</v>
      </c>
      <c r="C333" s="353">
        <f t="shared" ca="1" si="19"/>
        <v>9</v>
      </c>
      <c r="D333" s="354">
        <f t="shared" ca="1" si="10"/>
        <v>273</v>
      </c>
      <c r="E333" s="445"/>
      <c r="F333" s="347"/>
      <c r="G333" s="348"/>
      <c r="H333" s="371"/>
    </row>
    <row r="334" spans="1:8" hidden="1">
      <c r="A334" s="353">
        <f t="shared" ca="1" si="19"/>
        <v>10</v>
      </c>
      <c r="B334" s="353">
        <f t="shared" ca="1" si="19"/>
        <v>5</v>
      </c>
      <c r="C334" s="353">
        <f t="shared" ca="1" si="19"/>
        <v>9</v>
      </c>
      <c r="D334" s="354">
        <f t="shared" ca="1" si="10"/>
        <v>274</v>
      </c>
      <c r="E334" s="445"/>
      <c r="F334" s="347"/>
      <c r="G334" s="348"/>
      <c r="H334" s="371"/>
    </row>
    <row r="335" spans="1:8" hidden="1">
      <c r="A335" s="353">
        <f t="shared" ca="1" si="19"/>
        <v>10</v>
      </c>
      <c r="B335" s="353">
        <f t="shared" ca="1" si="19"/>
        <v>5</v>
      </c>
      <c r="C335" s="353">
        <f t="shared" ca="1" si="19"/>
        <v>9</v>
      </c>
      <c r="D335" s="354">
        <f t="shared" ca="1" si="10"/>
        <v>275</v>
      </c>
      <c r="E335" s="445"/>
      <c r="F335" s="347"/>
      <c r="G335" s="348"/>
      <c r="H335" s="371"/>
    </row>
    <row r="336" spans="1:8" hidden="1">
      <c r="A336" s="353">
        <f t="shared" ca="1" si="19"/>
        <v>10</v>
      </c>
      <c r="B336" s="353">
        <f t="shared" ca="1" si="19"/>
        <v>5</v>
      </c>
      <c r="C336" s="353">
        <f t="shared" ca="1" si="19"/>
        <v>9</v>
      </c>
      <c r="D336" s="354">
        <f t="shared" ca="1" si="10"/>
        <v>276</v>
      </c>
      <c r="E336" s="445"/>
      <c r="F336" s="347"/>
      <c r="G336" s="348"/>
      <c r="H336" s="371"/>
    </row>
    <row r="337" spans="1:8" hidden="1">
      <c r="A337" s="353">
        <f t="shared" ca="1" si="19"/>
        <v>10</v>
      </c>
      <c r="B337" s="353">
        <f t="shared" ca="1" si="19"/>
        <v>5</v>
      </c>
      <c r="C337" s="353">
        <f t="shared" ca="1" si="19"/>
        <v>9</v>
      </c>
      <c r="D337" s="354">
        <f t="shared" ca="1" si="10"/>
        <v>277</v>
      </c>
      <c r="E337" s="445"/>
      <c r="F337" s="347"/>
      <c r="G337" s="348"/>
      <c r="H337" s="371"/>
    </row>
    <row r="338" spans="1:8" s="346" customFormat="1" hidden="1">
      <c r="A338" s="353">
        <f t="shared" ca="1" si="19"/>
        <v>10</v>
      </c>
      <c r="B338" s="353">
        <f t="shared" ca="1" si="19"/>
        <v>5</v>
      </c>
      <c r="C338" s="353">
        <f t="shared" ca="1" si="19"/>
        <v>9</v>
      </c>
      <c r="D338" s="354">
        <f t="shared" ca="1" si="10"/>
        <v>278</v>
      </c>
      <c r="E338" s="446"/>
      <c r="F338" s="347"/>
      <c r="G338" s="348"/>
      <c r="H338" s="371"/>
    </row>
    <row r="339" spans="1:8" s="346" customFormat="1" hidden="1">
      <c r="A339" s="353">
        <f t="shared" ca="1" si="19"/>
        <v>10</v>
      </c>
      <c r="B339" s="353">
        <f t="shared" ca="1" si="19"/>
        <v>5</v>
      </c>
      <c r="C339" s="353">
        <f t="shared" ca="1" si="19"/>
        <v>9</v>
      </c>
      <c r="D339" s="354">
        <f t="shared" ca="1" si="10"/>
        <v>279</v>
      </c>
      <c r="E339" s="446"/>
      <c r="F339" s="347"/>
      <c r="G339" s="348"/>
      <c r="H339" s="371"/>
    </row>
    <row r="340" spans="1:8" s="346" customFormat="1" hidden="1">
      <c r="A340" s="353">
        <f t="shared" ca="1" si="19"/>
        <v>10</v>
      </c>
      <c r="B340" s="353">
        <f t="shared" ca="1" si="19"/>
        <v>5</v>
      </c>
      <c r="C340" s="353">
        <f t="shared" ca="1" si="19"/>
        <v>9</v>
      </c>
      <c r="D340" s="354">
        <f t="shared" ca="1" si="10"/>
        <v>280</v>
      </c>
      <c r="E340" s="446"/>
      <c r="F340" s="347"/>
      <c r="G340" s="348"/>
      <c r="H340" s="371"/>
    </row>
    <row r="341" spans="1:8" hidden="1">
      <c r="A341" s="353">
        <f t="shared" ca="1" si="19"/>
        <v>10</v>
      </c>
      <c r="B341" s="353">
        <f t="shared" ca="1" si="19"/>
        <v>5</v>
      </c>
      <c r="C341" s="353">
        <f t="shared" ca="1" si="19"/>
        <v>9</v>
      </c>
      <c r="D341" s="354">
        <f t="shared" ca="1" si="10"/>
        <v>281</v>
      </c>
      <c r="E341" s="445"/>
      <c r="F341" s="347"/>
      <c r="G341" s="348"/>
      <c r="H341" s="371"/>
    </row>
    <row r="342" spans="1:8" hidden="1">
      <c r="A342" s="353">
        <f t="shared" ca="1" si="19"/>
        <v>10</v>
      </c>
      <c r="B342" s="353">
        <f t="shared" ca="1" si="19"/>
        <v>5</v>
      </c>
      <c r="C342" s="353">
        <f t="shared" ca="1" si="19"/>
        <v>9</v>
      </c>
      <c r="D342" s="354">
        <f t="shared" ca="1" si="10"/>
        <v>282</v>
      </c>
      <c r="E342" s="445"/>
      <c r="F342" s="347"/>
      <c r="G342" s="348"/>
      <c r="H342" s="371"/>
    </row>
    <row r="343" spans="1:8" hidden="1">
      <c r="A343" s="353">
        <f t="shared" ca="1" si="19"/>
        <v>10</v>
      </c>
      <c r="B343" s="353">
        <f t="shared" ca="1" si="19"/>
        <v>5</v>
      </c>
      <c r="C343" s="353">
        <f t="shared" ca="1" si="19"/>
        <v>9</v>
      </c>
      <c r="D343" s="354">
        <f t="shared" ca="1" si="10"/>
        <v>283</v>
      </c>
      <c r="E343" s="445"/>
      <c r="F343" s="347"/>
      <c r="G343" s="348"/>
      <c r="H343" s="371"/>
    </row>
    <row r="344" spans="1:8" hidden="1">
      <c r="A344" s="353">
        <f t="shared" ca="1" si="19"/>
        <v>10</v>
      </c>
      <c r="B344" s="353">
        <f t="shared" ca="1" si="19"/>
        <v>5</v>
      </c>
      <c r="C344" s="353">
        <f t="shared" ca="1" si="19"/>
        <v>9</v>
      </c>
      <c r="D344" s="354">
        <f t="shared" ca="1" si="10"/>
        <v>284</v>
      </c>
      <c r="E344" s="445"/>
      <c r="F344" s="347"/>
      <c r="G344" s="348"/>
      <c r="H344" s="371"/>
    </row>
    <row r="345" spans="1:8" hidden="1">
      <c r="A345" s="353">
        <f t="shared" ca="1" si="19"/>
        <v>10</v>
      </c>
      <c r="B345" s="353">
        <f t="shared" ca="1" si="19"/>
        <v>5</v>
      </c>
      <c r="C345" s="353">
        <f t="shared" ca="1" si="19"/>
        <v>9</v>
      </c>
      <c r="D345" s="354">
        <f t="shared" ca="1" si="10"/>
        <v>285</v>
      </c>
      <c r="E345" s="445"/>
      <c r="F345" s="347"/>
      <c r="G345" s="348"/>
      <c r="H345" s="371"/>
    </row>
    <row r="346" spans="1:8" hidden="1">
      <c r="A346" s="353">
        <f t="shared" ca="1" si="19"/>
        <v>10</v>
      </c>
      <c r="B346" s="353">
        <f t="shared" ca="1" si="19"/>
        <v>5</v>
      </c>
      <c r="C346" s="353">
        <f t="shared" ca="1" si="19"/>
        <v>9</v>
      </c>
      <c r="D346" s="354">
        <f t="shared" ca="1" si="10"/>
        <v>286</v>
      </c>
      <c r="E346" s="445"/>
      <c r="F346" s="347"/>
      <c r="G346" s="348"/>
      <c r="H346" s="371"/>
    </row>
    <row r="347" spans="1:8" hidden="1">
      <c r="A347" s="353">
        <f t="shared" ca="1" si="19"/>
        <v>10</v>
      </c>
      <c r="B347" s="353">
        <f t="shared" ca="1" si="19"/>
        <v>5</v>
      </c>
      <c r="C347" s="353">
        <f t="shared" ca="1" si="19"/>
        <v>9</v>
      </c>
      <c r="D347" s="354">
        <f t="shared" ca="1" si="10"/>
        <v>287</v>
      </c>
      <c r="E347" s="445"/>
      <c r="F347" s="347"/>
      <c r="G347" s="348"/>
      <c r="H347" s="371"/>
    </row>
    <row r="348" spans="1:8" s="346" customFormat="1" hidden="1">
      <c r="A348" s="353">
        <f t="shared" ca="1" si="19"/>
        <v>10</v>
      </c>
      <c r="B348" s="353">
        <f t="shared" ca="1" si="19"/>
        <v>5</v>
      </c>
      <c r="C348" s="353">
        <f t="shared" ca="1" si="19"/>
        <v>9</v>
      </c>
      <c r="D348" s="354">
        <f t="shared" ca="1" si="10"/>
        <v>288</v>
      </c>
      <c r="E348" s="446"/>
      <c r="F348" s="347"/>
      <c r="G348" s="348"/>
      <c r="H348" s="371"/>
    </row>
    <row r="349" spans="1:8" s="346" customFormat="1" hidden="1">
      <c r="A349" s="353">
        <f t="shared" ca="1" si="19"/>
        <v>10</v>
      </c>
      <c r="B349" s="353">
        <f t="shared" ca="1" si="19"/>
        <v>5</v>
      </c>
      <c r="C349" s="353">
        <f t="shared" ca="1" si="19"/>
        <v>9</v>
      </c>
      <c r="D349" s="354">
        <f t="shared" ca="1" si="10"/>
        <v>289</v>
      </c>
      <c r="E349" s="446"/>
      <c r="F349" s="347"/>
      <c r="G349" s="348"/>
      <c r="H349" s="371"/>
    </row>
    <row r="350" spans="1:8" s="346" customFormat="1" hidden="1">
      <c r="A350" s="353">
        <f t="shared" ca="1" si="19"/>
        <v>10</v>
      </c>
      <c r="B350" s="353">
        <f t="shared" ca="1" si="19"/>
        <v>5</v>
      </c>
      <c r="C350" s="353">
        <f t="shared" ca="1" si="19"/>
        <v>9</v>
      </c>
      <c r="D350" s="354">
        <f t="shared" ca="1" si="10"/>
        <v>290</v>
      </c>
      <c r="E350" s="446"/>
      <c r="F350" s="347"/>
      <c r="G350" s="348"/>
      <c r="H350" s="371"/>
    </row>
    <row r="351" spans="1:8" hidden="1">
      <c r="A351" s="353">
        <f t="shared" ca="1" si="19"/>
        <v>10</v>
      </c>
      <c r="B351" s="353">
        <f t="shared" ca="1" si="19"/>
        <v>5</v>
      </c>
      <c r="C351" s="353">
        <f t="shared" ca="1" si="19"/>
        <v>9</v>
      </c>
      <c r="D351" s="354">
        <f t="shared" ca="1" si="10"/>
        <v>291</v>
      </c>
      <c r="E351" s="445"/>
      <c r="F351" s="347"/>
      <c r="G351" s="348"/>
      <c r="H351" s="371"/>
    </row>
    <row r="352" spans="1:8" hidden="1">
      <c r="A352" s="353">
        <f t="shared" ca="1" si="19"/>
        <v>10</v>
      </c>
      <c r="B352" s="353">
        <f t="shared" ca="1" si="19"/>
        <v>5</v>
      </c>
      <c r="C352" s="353">
        <f t="shared" ca="1" si="19"/>
        <v>9</v>
      </c>
      <c r="D352" s="354">
        <f t="shared" ca="1" si="10"/>
        <v>292</v>
      </c>
      <c r="E352" s="445"/>
      <c r="F352" s="347"/>
      <c r="G352" s="348"/>
      <c r="H352" s="371"/>
    </row>
    <row r="353" spans="1:8" hidden="1">
      <c r="A353" s="353">
        <f t="shared" ca="1" si="19"/>
        <v>10</v>
      </c>
      <c r="B353" s="353">
        <f t="shared" ca="1" si="19"/>
        <v>5</v>
      </c>
      <c r="C353" s="353">
        <f t="shared" ca="1" si="19"/>
        <v>9</v>
      </c>
      <c r="D353" s="354">
        <f t="shared" ca="1" si="10"/>
        <v>293</v>
      </c>
      <c r="E353" s="445"/>
      <c r="F353" s="347"/>
      <c r="G353" s="348"/>
      <c r="H353" s="371"/>
    </row>
    <row r="354" spans="1:8" hidden="1">
      <c r="A354" s="353">
        <f t="shared" ca="1" si="19"/>
        <v>10</v>
      </c>
      <c r="B354" s="353">
        <f t="shared" ca="1" si="19"/>
        <v>5</v>
      </c>
      <c r="C354" s="353">
        <f t="shared" ca="1" si="19"/>
        <v>9</v>
      </c>
      <c r="D354" s="354">
        <f t="shared" ca="1" si="10"/>
        <v>294</v>
      </c>
      <c r="E354" s="445"/>
      <c r="F354" s="347"/>
      <c r="G354" s="348"/>
      <c r="H354" s="371"/>
    </row>
    <row r="355" spans="1:8" hidden="1">
      <c r="A355" s="353">
        <f t="shared" ca="1" si="19"/>
        <v>10</v>
      </c>
      <c r="B355" s="353">
        <f t="shared" ca="1" si="19"/>
        <v>5</v>
      </c>
      <c r="C355" s="353">
        <f t="shared" ca="1" si="19"/>
        <v>9</v>
      </c>
      <c r="D355" s="354">
        <f t="shared" ca="1" si="10"/>
        <v>295</v>
      </c>
      <c r="E355" s="445"/>
      <c r="F355" s="347"/>
      <c r="G355" s="348"/>
      <c r="H355" s="371"/>
    </row>
    <row r="356" spans="1:8" hidden="1">
      <c r="A356" s="353">
        <f t="shared" ca="1" si="19"/>
        <v>10</v>
      </c>
      <c r="B356" s="353">
        <f t="shared" ca="1" si="19"/>
        <v>5</v>
      </c>
      <c r="C356" s="353">
        <f t="shared" ca="1" si="19"/>
        <v>9</v>
      </c>
      <c r="D356" s="354">
        <f t="shared" ca="1" si="10"/>
        <v>296</v>
      </c>
      <c r="E356" s="445"/>
      <c r="F356" s="347"/>
      <c r="G356" s="348"/>
      <c r="H356" s="371"/>
    </row>
    <row r="357" spans="1:8" hidden="1">
      <c r="A357" s="353">
        <f t="shared" ca="1" si="19"/>
        <v>10</v>
      </c>
      <c r="B357" s="353">
        <f t="shared" ca="1" si="19"/>
        <v>5</v>
      </c>
      <c r="C357" s="353">
        <f t="shared" ca="1" si="19"/>
        <v>9</v>
      </c>
      <c r="D357" s="354">
        <f t="shared" ca="1" si="10"/>
        <v>297</v>
      </c>
      <c r="E357" s="445"/>
      <c r="F357" s="347"/>
      <c r="G357" s="348"/>
      <c r="H357" s="371"/>
    </row>
    <row r="358" spans="1:8" s="346" customFormat="1" hidden="1">
      <c r="A358" s="353">
        <f t="shared" ca="1" si="19"/>
        <v>10</v>
      </c>
      <c r="B358" s="353">
        <f t="shared" ca="1" si="19"/>
        <v>5</v>
      </c>
      <c r="C358" s="353">
        <f t="shared" ca="1" si="19"/>
        <v>9</v>
      </c>
      <c r="D358" s="354">
        <f t="shared" ca="1" si="10"/>
        <v>298</v>
      </c>
      <c r="E358" s="446"/>
      <c r="F358" s="347"/>
      <c r="G358" s="348"/>
      <c r="H358" s="371"/>
    </row>
    <row r="359" spans="1:8" s="346" customFormat="1" hidden="1">
      <c r="A359" s="353">
        <f t="shared" ca="1" si="19"/>
        <v>10</v>
      </c>
      <c r="B359" s="353">
        <f t="shared" ca="1" si="19"/>
        <v>5</v>
      </c>
      <c r="C359" s="353">
        <f t="shared" ca="1" si="19"/>
        <v>9</v>
      </c>
      <c r="D359" s="354">
        <f t="shared" ca="1" si="10"/>
        <v>299</v>
      </c>
      <c r="E359" s="446"/>
      <c r="F359" s="347"/>
      <c r="G359" s="348"/>
      <c r="H359" s="371"/>
    </row>
    <row r="360" spans="1:8" s="346" customFormat="1" hidden="1">
      <c r="A360" s="353">
        <f t="shared" ref="A360:C375" ca="1" si="20">INDIRECT("Z(-1)",FALSE)</f>
        <v>10</v>
      </c>
      <c r="B360" s="353">
        <f t="shared" ca="1" si="20"/>
        <v>5</v>
      </c>
      <c r="C360" s="353">
        <f t="shared" ca="1" si="20"/>
        <v>9</v>
      </c>
      <c r="D360" s="354">
        <f t="shared" ca="1" si="10"/>
        <v>300</v>
      </c>
      <c r="E360" s="446"/>
      <c r="F360" s="347"/>
      <c r="G360" s="348"/>
      <c r="H360" s="371"/>
    </row>
    <row r="361" spans="1:8" hidden="1">
      <c r="A361" s="353">
        <f t="shared" ca="1" si="20"/>
        <v>10</v>
      </c>
      <c r="B361" s="353">
        <f t="shared" ca="1" si="20"/>
        <v>5</v>
      </c>
      <c r="C361" s="353">
        <f t="shared" ca="1" si="20"/>
        <v>9</v>
      </c>
      <c r="D361" s="354">
        <f t="shared" ca="1" si="10"/>
        <v>301</v>
      </c>
      <c r="E361" s="445"/>
      <c r="F361" s="347"/>
      <c r="G361" s="348"/>
      <c r="H361" s="371"/>
    </row>
    <row r="362" spans="1:8" hidden="1">
      <c r="A362" s="353">
        <f t="shared" ca="1" si="20"/>
        <v>10</v>
      </c>
      <c r="B362" s="353">
        <f t="shared" ca="1" si="20"/>
        <v>5</v>
      </c>
      <c r="C362" s="353">
        <f t="shared" ca="1" si="20"/>
        <v>9</v>
      </c>
      <c r="D362" s="354">
        <f t="shared" ca="1" si="10"/>
        <v>302</v>
      </c>
      <c r="E362" s="445"/>
      <c r="F362" s="347"/>
      <c r="G362" s="348"/>
      <c r="H362" s="371"/>
    </row>
    <row r="363" spans="1:8" hidden="1">
      <c r="A363" s="353">
        <f t="shared" ca="1" si="20"/>
        <v>10</v>
      </c>
      <c r="B363" s="353">
        <f t="shared" ca="1" si="20"/>
        <v>5</v>
      </c>
      <c r="C363" s="353">
        <f t="shared" ca="1" si="20"/>
        <v>9</v>
      </c>
      <c r="D363" s="354">
        <f t="shared" ca="1" si="10"/>
        <v>303</v>
      </c>
      <c r="E363" s="445"/>
      <c r="F363" s="347"/>
      <c r="G363" s="348"/>
      <c r="H363" s="371"/>
    </row>
    <row r="364" spans="1:8" hidden="1">
      <c r="A364" s="353">
        <f t="shared" ca="1" si="20"/>
        <v>10</v>
      </c>
      <c r="B364" s="353">
        <f t="shared" ca="1" si="20"/>
        <v>5</v>
      </c>
      <c r="C364" s="353">
        <f t="shared" ca="1" si="20"/>
        <v>9</v>
      </c>
      <c r="D364" s="354">
        <f t="shared" ca="1" si="10"/>
        <v>304</v>
      </c>
      <c r="E364" s="445"/>
      <c r="F364" s="347"/>
      <c r="G364" s="348"/>
      <c r="H364" s="371"/>
    </row>
    <row r="365" spans="1:8" hidden="1">
      <c r="A365" s="353">
        <f t="shared" ca="1" si="20"/>
        <v>10</v>
      </c>
      <c r="B365" s="353">
        <f t="shared" ca="1" si="20"/>
        <v>5</v>
      </c>
      <c r="C365" s="353">
        <f t="shared" ca="1" si="20"/>
        <v>9</v>
      </c>
      <c r="D365" s="354">
        <f t="shared" ca="1" si="10"/>
        <v>305</v>
      </c>
      <c r="E365" s="445"/>
      <c r="F365" s="347"/>
      <c r="G365" s="348"/>
      <c r="H365" s="371"/>
    </row>
    <row r="366" spans="1:8" hidden="1">
      <c r="A366" s="353">
        <f t="shared" ca="1" si="20"/>
        <v>10</v>
      </c>
      <c r="B366" s="353">
        <f t="shared" ca="1" si="20"/>
        <v>5</v>
      </c>
      <c r="C366" s="353">
        <f t="shared" ca="1" si="20"/>
        <v>9</v>
      </c>
      <c r="D366" s="354">
        <f t="shared" ca="1" si="10"/>
        <v>306</v>
      </c>
      <c r="E366" s="445"/>
      <c r="F366" s="347"/>
      <c r="G366" s="348"/>
      <c r="H366" s="371"/>
    </row>
    <row r="367" spans="1:8" hidden="1">
      <c r="A367" s="353">
        <f t="shared" ca="1" si="20"/>
        <v>10</v>
      </c>
      <c r="B367" s="353">
        <f t="shared" ca="1" si="20"/>
        <v>5</v>
      </c>
      <c r="C367" s="353">
        <f t="shared" ca="1" si="20"/>
        <v>9</v>
      </c>
      <c r="D367" s="354">
        <f t="shared" ca="1" si="10"/>
        <v>307</v>
      </c>
      <c r="E367" s="445"/>
      <c r="F367" s="347"/>
      <c r="G367" s="348"/>
      <c r="H367" s="371"/>
    </row>
    <row r="368" spans="1:8" s="346" customFormat="1" hidden="1">
      <c r="A368" s="353">
        <f t="shared" ca="1" si="20"/>
        <v>10</v>
      </c>
      <c r="B368" s="353">
        <f t="shared" ca="1" si="20"/>
        <v>5</v>
      </c>
      <c r="C368" s="353">
        <f t="shared" ca="1" si="20"/>
        <v>9</v>
      </c>
      <c r="D368" s="354">
        <f t="shared" ca="1" si="10"/>
        <v>308</v>
      </c>
      <c r="E368" s="446"/>
      <c r="F368" s="347"/>
      <c r="G368" s="348"/>
      <c r="H368" s="371"/>
    </row>
    <row r="369" spans="1:8" s="346" customFormat="1" hidden="1">
      <c r="A369" s="353">
        <f t="shared" ca="1" si="20"/>
        <v>10</v>
      </c>
      <c r="B369" s="353">
        <f t="shared" ca="1" si="20"/>
        <v>5</v>
      </c>
      <c r="C369" s="353">
        <f t="shared" ca="1" si="20"/>
        <v>9</v>
      </c>
      <c r="D369" s="354">
        <f t="shared" ca="1" si="10"/>
        <v>309</v>
      </c>
      <c r="E369" s="446"/>
      <c r="F369" s="347"/>
      <c r="G369" s="348"/>
      <c r="H369" s="371"/>
    </row>
    <row r="370" spans="1:8" s="346" customFormat="1" hidden="1">
      <c r="A370" s="353">
        <f t="shared" ca="1" si="20"/>
        <v>10</v>
      </c>
      <c r="B370" s="353">
        <f t="shared" ca="1" si="20"/>
        <v>5</v>
      </c>
      <c r="C370" s="353">
        <f t="shared" ca="1" si="20"/>
        <v>9</v>
      </c>
      <c r="D370" s="354">
        <f t="shared" ca="1" si="10"/>
        <v>310</v>
      </c>
      <c r="E370" s="446"/>
      <c r="F370" s="347"/>
      <c r="G370" s="348"/>
      <c r="H370" s="371"/>
    </row>
    <row r="371" spans="1:8" hidden="1">
      <c r="A371" s="353">
        <f t="shared" ca="1" si="20"/>
        <v>10</v>
      </c>
      <c r="B371" s="353">
        <f t="shared" ca="1" si="20"/>
        <v>5</v>
      </c>
      <c r="C371" s="353">
        <f t="shared" ca="1" si="20"/>
        <v>9</v>
      </c>
      <c r="D371" s="354">
        <f t="shared" ca="1" si="10"/>
        <v>311</v>
      </c>
      <c r="E371" s="445"/>
      <c r="F371" s="347"/>
      <c r="G371" s="348"/>
      <c r="H371" s="371"/>
    </row>
    <row r="372" spans="1:8" s="346" customFormat="1" hidden="1">
      <c r="A372" s="353">
        <f t="shared" ca="1" si="20"/>
        <v>10</v>
      </c>
      <c r="B372" s="353">
        <f t="shared" ca="1" si="20"/>
        <v>5</v>
      </c>
      <c r="C372" s="353">
        <f t="shared" ca="1" si="20"/>
        <v>9</v>
      </c>
      <c r="D372" s="354">
        <f t="shared" ca="1" si="10"/>
        <v>312</v>
      </c>
      <c r="E372" s="446"/>
      <c r="F372" s="347"/>
      <c r="G372" s="348"/>
      <c r="H372" s="371"/>
    </row>
    <row r="373" spans="1:8" s="346" customFormat="1" hidden="1">
      <c r="A373" s="353">
        <f t="shared" ca="1" si="20"/>
        <v>10</v>
      </c>
      <c r="B373" s="353">
        <f t="shared" ca="1" si="20"/>
        <v>5</v>
      </c>
      <c r="C373" s="353">
        <f t="shared" ca="1" si="20"/>
        <v>9</v>
      </c>
      <c r="D373" s="354">
        <f t="shared" ref="D373:D436" ca="1" si="21">IF(INDIRECT("S(-1)",FALSE)&lt;&gt;INDIRECT("Z(-1)S(-1)",FALSE),0,INDIRECT("Z(-1)",FALSE)+1)</f>
        <v>313</v>
      </c>
      <c r="E373" s="446"/>
      <c r="F373" s="347"/>
      <c r="G373" s="348"/>
      <c r="H373" s="371"/>
    </row>
    <row r="374" spans="1:8" s="346" customFormat="1" hidden="1">
      <c r="A374" s="353">
        <f t="shared" ca="1" si="20"/>
        <v>10</v>
      </c>
      <c r="B374" s="353">
        <f t="shared" ca="1" si="20"/>
        <v>5</v>
      </c>
      <c r="C374" s="353">
        <f t="shared" ca="1" si="20"/>
        <v>9</v>
      </c>
      <c r="D374" s="354">
        <f t="shared" ca="1" si="21"/>
        <v>314</v>
      </c>
      <c r="E374" s="446"/>
      <c r="F374" s="347"/>
      <c r="G374" s="348"/>
      <c r="H374" s="371"/>
    </row>
    <row r="375" spans="1:8" hidden="1">
      <c r="A375" s="353">
        <f t="shared" ca="1" si="20"/>
        <v>10</v>
      </c>
      <c r="B375" s="353">
        <f t="shared" ca="1" si="20"/>
        <v>5</v>
      </c>
      <c r="C375" s="353">
        <f t="shared" ca="1" si="20"/>
        <v>9</v>
      </c>
      <c r="D375" s="354">
        <f t="shared" ca="1" si="21"/>
        <v>315</v>
      </c>
      <c r="E375" s="445"/>
      <c r="F375" s="157"/>
      <c r="G375" s="333"/>
      <c r="H375" s="370"/>
    </row>
    <row r="376" spans="1:8" hidden="1">
      <c r="A376" s="353">
        <f t="shared" ref="A376:C409" ca="1" si="22">INDIRECT("Z(-1)",FALSE)</f>
        <v>10</v>
      </c>
      <c r="B376" s="353">
        <f t="shared" ca="1" si="22"/>
        <v>5</v>
      </c>
      <c r="C376" s="353">
        <f t="shared" ca="1" si="22"/>
        <v>9</v>
      </c>
      <c r="D376" s="354">
        <f t="shared" ca="1" si="21"/>
        <v>316</v>
      </c>
      <c r="E376" s="445"/>
      <c r="F376" s="157"/>
      <c r="G376" s="333"/>
      <c r="H376" s="370"/>
    </row>
    <row r="377" spans="1:8" hidden="1">
      <c r="A377" s="353">
        <f t="shared" ca="1" si="22"/>
        <v>10</v>
      </c>
      <c r="B377" s="353">
        <f t="shared" ca="1" si="22"/>
        <v>5</v>
      </c>
      <c r="C377" s="353">
        <f t="shared" ca="1" si="22"/>
        <v>9</v>
      </c>
      <c r="D377" s="354">
        <f t="shared" ca="1" si="21"/>
        <v>317</v>
      </c>
      <c r="E377" s="445"/>
      <c r="F377" s="157"/>
      <c r="G377" s="333"/>
      <c r="H377" s="370"/>
    </row>
    <row r="378" spans="1:8" hidden="1">
      <c r="A378" s="353">
        <f t="shared" ca="1" si="22"/>
        <v>10</v>
      </c>
      <c r="B378" s="353">
        <f t="shared" ca="1" si="22"/>
        <v>5</v>
      </c>
      <c r="C378" s="353">
        <f t="shared" ca="1" si="22"/>
        <v>9</v>
      </c>
      <c r="D378" s="354">
        <f t="shared" ca="1" si="21"/>
        <v>318</v>
      </c>
      <c r="E378" s="445"/>
      <c r="F378" s="157"/>
      <c r="G378" s="333"/>
      <c r="H378" s="370"/>
    </row>
    <row r="379" spans="1:8" hidden="1">
      <c r="A379" s="353">
        <f t="shared" ca="1" si="22"/>
        <v>10</v>
      </c>
      <c r="B379" s="353">
        <f t="shared" ca="1" si="22"/>
        <v>5</v>
      </c>
      <c r="C379" s="353">
        <f t="shared" ca="1" si="22"/>
        <v>9</v>
      </c>
      <c r="D379" s="354">
        <f t="shared" ca="1" si="21"/>
        <v>319</v>
      </c>
      <c r="E379" s="445"/>
      <c r="F379" s="157"/>
      <c r="G379" s="333"/>
      <c r="H379" s="370"/>
    </row>
    <row r="380" spans="1:8" hidden="1">
      <c r="A380" s="351">
        <f t="shared" ca="1" si="22"/>
        <v>10</v>
      </c>
      <c r="B380" s="351">
        <f t="shared" ca="1" si="22"/>
        <v>5</v>
      </c>
      <c r="C380" s="351">
        <f t="shared" ca="1" si="22"/>
        <v>9</v>
      </c>
      <c r="D380" s="352">
        <f t="shared" ca="1" si="21"/>
        <v>320</v>
      </c>
      <c r="E380" s="445"/>
      <c r="F380" s="157"/>
      <c r="G380" s="333"/>
      <c r="H380" s="370"/>
    </row>
    <row r="381" spans="1:8" hidden="1">
      <c r="A381" s="353">
        <f t="shared" ca="1" si="22"/>
        <v>10</v>
      </c>
      <c r="B381" s="353">
        <f t="shared" ca="1" si="22"/>
        <v>5</v>
      </c>
      <c r="C381" s="353">
        <f t="shared" ca="1" si="22"/>
        <v>9</v>
      </c>
      <c r="D381" s="354">
        <f t="shared" ca="1" si="21"/>
        <v>321</v>
      </c>
      <c r="E381" s="445"/>
      <c r="F381" s="347"/>
      <c r="G381" s="348"/>
      <c r="H381" s="371"/>
    </row>
    <row r="382" spans="1:8" hidden="1">
      <c r="A382" s="353">
        <f t="shared" ca="1" si="22"/>
        <v>10</v>
      </c>
      <c r="B382" s="353">
        <f t="shared" ca="1" si="22"/>
        <v>5</v>
      </c>
      <c r="C382" s="353">
        <f t="shared" ca="1" si="22"/>
        <v>9</v>
      </c>
      <c r="D382" s="354">
        <f t="shared" ca="1" si="21"/>
        <v>322</v>
      </c>
      <c r="E382" s="445"/>
      <c r="F382" s="347"/>
      <c r="G382" s="348"/>
      <c r="H382" s="371"/>
    </row>
    <row r="383" spans="1:8" hidden="1">
      <c r="A383" s="353">
        <f t="shared" ca="1" si="22"/>
        <v>10</v>
      </c>
      <c r="B383" s="353">
        <f t="shared" ca="1" si="22"/>
        <v>5</v>
      </c>
      <c r="C383" s="353">
        <f t="shared" ca="1" si="22"/>
        <v>9</v>
      </c>
      <c r="D383" s="354">
        <f t="shared" ca="1" si="21"/>
        <v>323</v>
      </c>
      <c r="E383" s="445"/>
      <c r="F383" s="347"/>
      <c r="G383" s="348"/>
      <c r="H383" s="371"/>
    </row>
    <row r="384" spans="1:8" hidden="1">
      <c r="A384" s="353">
        <f t="shared" ca="1" si="22"/>
        <v>10</v>
      </c>
      <c r="B384" s="353">
        <f t="shared" ca="1" si="22"/>
        <v>5</v>
      </c>
      <c r="C384" s="353">
        <f t="shared" ca="1" si="22"/>
        <v>9</v>
      </c>
      <c r="D384" s="354">
        <f t="shared" ca="1" si="21"/>
        <v>324</v>
      </c>
      <c r="E384" s="445"/>
      <c r="F384" s="347"/>
      <c r="G384" s="348"/>
      <c r="H384" s="371"/>
    </row>
    <row r="385" spans="1:8" hidden="1">
      <c r="A385" s="353">
        <f t="shared" ca="1" si="22"/>
        <v>10</v>
      </c>
      <c r="B385" s="353">
        <f t="shared" ca="1" si="22"/>
        <v>5</v>
      </c>
      <c r="C385" s="353">
        <f t="shared" ca="1" si="22"/>
        <v>9</v>
      </c>
      <c r="D385" s="354">
        <f t="shared" ca="1" si="21"/>
        <v>325</v>
      </c>
      <c r="E385" s="445"/>
      <c r="F385" s="347"/>
      <c r="G385" s="348"/>
      <c r="H385" s="371"/>
    </row>
    <row r="386" spans="1:8" hidden="1">
      <c r="A386" s="353">
        <f t="shared" ca="1" si="22"/>
        <v>10</v>
      </c>
      <c r="B386" s="353">
        <f t="shared" ca="1" si="22"/>
        <v>5</v>
      </c>
      <c r="C386" s="353">
        <f t="shared" ca="1" si="22"/>
        <v>9</v>
      </c>
      <c r="D386" s="354">
        <f t="shared" ca="1" si="21"/>
        <v>326</v>
      </c>
      <c r="E386" s="445"/>
      <c r="F386" s="347"/>
      <c r="G386" s="348"/>
      <c r="H386" s="371"/>
    </row>
    <row r="387" spans="1:8" hidden="1">
      <c r="A387" s="353">
        <f t="shared" ca="1" si="22"/>
        <v>10</v>
      </c>
      <c r="B387" s="353">
        <f t="shared" ca="1" si="22"/>
        <v>5</v>
      </c>
      <c r="C387" s="353">
        <f t="shared" ca="1" si="22"/>
        <v>9</v>
      </c>
      <c r="D387" s="354">
        <f t="shared" ca="1" si="21"/>
        <v>327</v>
      </c>
      <c r="E387" s="445"/>
      <c r="F387" s="347"/>
      <c r="G387" s="348"/>
      <c r="H387" s="371"/>
    </row>
    <row r="388" spans="1:8" s="346" customFormat="1" hidden="1">
      <c r="A388" s="353">
        <f t="shared" ca="1" si="22"/>
        <v>10</v>
      </c>
      <c r="B388" s="353">
        <f t="shared" ca="1" si="22"/>
        <v>5</v>
      </c>
      <c r="C388" s="353">
        <f t="shared" ca="1" si="22"/>
        <v>9</v>
      </c>
      <c r="D388" s="354">
        <f t="shared" ca="1" si="21"/>
        <v>328</v>
      </c>
      <c r="E388" s="446"/>
      <c r="F388" s="347"/>
      <c r="G388" s="348"/>
      <c r="H388" s="371"/>
    </row>
    <row r="389" spans="1:8" s="346" customFormat="1" hidden="1">
      <c r="A389" s="353">
        <f t="shared" ca="1" si="22"/>
        <v>10</v>
      </c>
      <c r="B389" s="353">
        <f t="shared" ca="1" si="22"/>
        <v>5</v>
      </c>
      <c r="C389" s="353">
        <f t="shared" ca="1" si="22"/>
        <v>9</v>
      </c>
      <c r="D389" s="354">
        <f t="shared" ca="1" si="21"/>
        <v>329</v>
      </c>
      <c r="E389" s="446"/>
      <c r="F389" s="347"/>
      <c r="G389" s="348"/>
      <c r="H389" s="371"/>
    </row>
    <row r="390" spans="1:8" s="346" customFormat="1" hidden="1">
      <c r="A390" s="353">
        <f t="shared" ca="1" si="22"/>
        <v>10</v>
      </c>
      <c r="B390" s="353">
        <f t="shared" ca="1" si="22"/>
        <v>5</v>
      </c>
      <c r="C390" s="353">
        <f t="shared" ca="1" si="22"/>
        <v>9</v>
      </c>
      <c r="D390" s="354">
        <f t="shared" ca="1" si="21"/>
        <v>330</v>
      </c>
      <c r="E390" s="446"/>
      <c r="F390" s="347"/>
      <c r="G390" s="348"/>
      <c r="H390" s="371"/>
    </row>
    <row r="391" spans="1:8" hidden="1">
      <c r="A391" s="353">
        <f t="shared" ca="1" si="22"/>
        <v>10</v>
      </c>
      <c r="B391" s="353">
        <f t="shared" ca="1" si="22"/>
        <v>5</v>
      </c>
      <c r="C391" s="353">
        <f t="shared" ca="1" si="22"/>
        <v>9</v>
      </c>
      <c r="D391" s="354">
        <f t="shared" ca="1" si="21"/>
        <v>331</v>
      </c>
      <c r="E391" s="445"/>
      <c r="F391" s="347"/>
      <c r="G391" s="348"/>
      <c r="H391" s="371"/>
    </row>
    <row r="392" spans="1:8" hidden="1">
      <c r="A392" s="353">
        <f t="shared" ca="1" si="22"/>
        <v>10</v>
      </c>
      <c r="B392" s="353">
        <f t="shared" ca="1" si="22"/>
        <v>5</v>
      </c>
      <c r="C392" s="353">
        <f t="shared" ca="1" si="22"/>
        <v>9</v>
      </c>
      <c r="D392" s="354">
        <f t="shared" ca="1" si="21"/>
        <v>332</v>
      </c>
      <c r="E392" s="445"/>
      <c r="F392" s="347"/>
      <c r="G392" s="348"/>
      <c r="H392" s="371"/>
    </row>
    <row r="393" spans="1:8" hidden="1">
      <c r="A393" s="353">
        <f t="shared" ca="1" si="22"/>
        <v>10</v>
      </c>
      <c r="B393" s="353">
        <f t="shared" ca="1" si="22"/>
        <v>5</v>
      </c>
      <c r="C393" s="353">
        <f t="shared" ca="1" si="22"/>
        <v>9</v>
      </c>
      <c r="D393" s="354">
        <f t="shared" ca="1" si="21"/>
        <v>333</v>
      </c>
      <c r="E393" s="445"/>
      <c r="F393" s="347"/>
      <c r="G393" s="348"/>
      <c r="H393" s="371"/>
    </row>
    <row r="394" spans="1:8" hidden="1">
      <c r="A394" s="353">
        <f t="shared" ca="1" si="22"/>
        <v>10</v>
      </c>
      <c r="B394" s="353">
        <f t="shared" ca="1" si="22"/>
        <v>5</v>
      </c>
      <c r="C394" s="353">
        <f t="shared" ca="1" si="22"/>
        <v>9</v>
      </c>
      <c r="D394" s="354">
        <f t="shared" ca="1" si="21"/>
        <v>334</v>
      </c>
      <c r="E394" s="445"/>
      <c r="F394" s="347"/>
      <c r="G394" s="348"/>
      <c r="H394" s="371"/>
    </row>
    <row r="395" spans="1:8" hidden="1">
      <c r="A395" s="353">
        <f t="shared" ca="1" si="22"/>
        <v>10</v>
      </c>
      <c r="B395" s="353">
        <f t="shared" ca="1" si="22"/>
        <v>5</v>
      </c>
      <c r="C395" s="353">
        <f t="shared" ca="1" si="22"/>
        <v>9</v>
      </c>
      <c r="D395" s="354">
        <f t="shared" ca="1" si="21"/>
        <v>335</v>
      </c>
      <c r="E395" s="445"/>
      <c r="F395" s="347"/>
      <c r="G395" s="348"/>
      <c r="H395" s="371"/>
    </row>
    <row r="396" spans="1:8" hidden="1">
      <c r="A396" s="353">
        <f t="shared" ca="1" si="22"/>
        <v>10</v>
      </c>
      <c r="B396" s="353">
        <f t="shared" ca="1" si="22"/>
        <v>5</v>
      </c>
      <c r="C396" s="353">
        <f t="shared" ca="1" si="22"/>
        <v>9</v>
      </c>
      <c r="D396" s="354">
        <f t="shared" ca="1" si="21"/>
        <v>336</v>
      </c>
      <c r="E396" s="445"/>
      <c r="F396" s="347"/>
      <c r="G396" s="348"/>
      <c r="H396" s="371"/>
    </row>
    <row r="397" spans="1:8" hidden="1">
      <c r="A397" s="353">
        <f t="shared" ca="1" si="22"/>
        <v>10</v>
      </c>
      <c r="B397" s="353">
        <f t="shared" ca="1" si="22"/>
        <v>5</v>
      </c>
      <c r="C397" s="353">
        <f t="shared" ca="1" si="22"/>
        <v>9</v>
      </c>
      <c r="D397" s="354">
        <f t="shared" ca="1" si="21"/>
        <v>337</v>
      </c>
      <c r="E397" s="445"/>
      <c r="F397" s="347"/>
      <c r="G397" s="348"/>
      <c r="H397" s="371"/>
    </row>
    <row r="398" spans="1:8" s="346" customFormat="1" hidden="1">
      <c r="A398" s="353">
        <f t="shared" ca="1" si="22"/>
        <v>10</v>
      </c>
      <c r="B398" s="353">
        <f t="shared" ca="1" si="22"/>
        <v>5</v>
      </c>
      <c r="C398" s="353">
        <f t="shared" ca="1" si="22"/>
        <v>9</v>
      </c>
      <c r="D398" s="354">
        <f t="shared" ca="1" si="21"/>
        <v>338</v>
      </c>
      <c r="E398" s="446"/>
      <c r="F398" s="347"/>
      <c r="G398" s="348"/>
      <c r="H398" s="371"/>
    </row>
    <row r="399" spans="1:8" s="346" customFormat="1" hidden="1">
      <c r="A399" s="353">
        <f t="shared" ca="1" si="22"/>
        <v>10</v>
      </c>
      <c r="B399" s="353">
        <f t="shared" ca="1" si="22"/>
        <v>5</v>
      </c>
      <c r="C399" s="353">
        <f t="shared" ca="1" si="22"/>
        <v>9</v>
      </c>
      <c r="D399" s="354">
        <f t="shared" ca="1" si="21"/>
        <v>339</v>
      </c>
      <c r="E399" s="446"/>
      <c r="F399" s="347"/>
      <c r="G399" s="348"/>
      <c r="H399" s="371"/>
    </row>
    <row r="400" spans="1:8" s="346" customFormat="1" hidden="1">
      <c r="A400" s="353">
        <f t="shared" ca="1" si="22"/>
        <v>10</v>
      </c>
      <c r="B400" s="353">
        <f t="shared" ca="1" si="22"/>
        <v>5</v>
      </c>
      <c r="C400" s="353">
        <f t="shared" ca="1" si="22"/>
        <v>9</v>
      </c>
      <c r="D400" s="354">
        <f t="shared" ca="1" si="21"/>
        <v>340</v>
      </c>
      <c r="E400" s="446"/>
      <c r="F400" s="347"/>
      <c r="G400" s="348"/>
      <c r="H400" s="371"/>
    </row>
    <row r="401" spans="1:8" hidden="1">
      <c r="A401" s="353">
        <f t="shared" ca="1" si="22"/>
        <v>10</v>
      </c>
      <c r="B401" s="353">
        <f t="shared" ca="1" si="22"/>
        <v>5</v>
      </c>
      <c r="C401" s="353">
        <f t="shared" ca="1" si="22"/>
        <v>9</v>
      </c>
      <c r="D401" s="354">
        <f t="shared" ca="1" si="21"/>
        <v>341</v>
      </c>
      <c r="E401" s="445"/>
      <c r="F401" s="347"/>
      <c r="G401" s="348"/>
      <c r="H401" s="371"/>
    </row>
    <row r="402" spans="1:8" hidden="1">
      <c r="A402" s="353">
        <f t="shared" ca="1" si="22"/>
        <v>10</v>
      </c>
      <c r="B402" s="353">
        <f t="shared" ca="1" si="22"/>
        <v>5</v>
      </c>
      <c r="C402" s="353">
        <f t="shared" ca="1" si="22"/>
        <v>9</v>
      </c>
      <c r="D402" s="354">
        <f t="shared" ca="1" si="21"/>
        <v>342</v>
      </c>
      <c r="E402" s="445"/>
      <c r="F402" s="347"/>
      <c r="G402" s="348"/>
      <c r="H402" s="371"/>
    </row>
    <row r="403" spans="1:8" hidden="1">
      <c r="A403" s="353">
        <f t="shared" ca="1" si="22"/>
        <v>10</v>
      </c>
      <c r="B403" s="353">
        <f t="shared" ca="1" si="22"/>
        <v>5</v>
      </c>
      <c r="C403" s="353">
        <f t="shared" ca="1" si="22"/>
        <v>9</v>
      </c>
      <c r="D403" s="354">
        <f t="shared" ca="1" si="21"/>
        <v>343</v>
      </c>
      <c r="E403" s="445"/>
      <c r="F403" s="347"/>
      <c r="G403" s="348"/>
      <c r="H403" s="371"/>
    </row>
    <row r="404" spans="1:8" hidden="1">
      <c r="A404" s="353">
        <f t="shared" ca="1" si="22"/>
        <v>10</v>
      </c>
      <c r="B404" s="353">
        <f t="shared" ca="1" si="22"/>
        <v>5</v>
      </c>
      <c r="C404" s="353">
        <f t="shared" ca="1" si="22"/>
        <v>9</v>
      </c>
      <c r="D404" s="354">
        <f t="shared" ca="1" si="21"/>
        <v>344</v>
      </c>
      <c r="E404" s="445"/>
      <c r="F404" s="347"/>
      <c r="G404" s="348"/>
      <c r="H404" s="371"/>
    </row>
    <row r="405" spans="1:8" hidden="1">
      <c r="A405" s="353">
        <f t="shared" ca="1" si="22"/>
        <v>10</v>
      </c>
      <c r="B405" s="353">
        <f t="shared" ca="1" si="22"/>
        <v>5</v>
      </c>
      <c r="C405" s="353">
        <f t="shared" ca="1" si="22"/>
        <v>9</v>
      </c>
      <c r="D405" s="354">
        <f t="shared" ca="1" si="21"/>
        <v>345</v>
      </c>
      <c r="E405" s="445"/>
      <c r="F405" s="347"/>
      <c r="G405" s="348"/>
      <c r="H405" s="371"/>
    </row>
    <row r="406" spans="1:8" hidden="1">
      <c r="A406" s="353">
        <f t="shared" ca="1" si="22"/>
        <v>10</v>
      </c>
      <c r="B406" s="353">
        <f t="shared" ca="1" si="22"/>
        <v>5</v>
      </c>
      <c r="C406" s="353">
        <f t="shared" ca="1" si="22"/>
        <v>9</v>
      </c>
      <c r="D406" s="354">
        <f t="shared" ca="1" si="21"/>
        <v>346</v>
      </c>
      <c r="E406" s="445"/>
      <c r="F406" s="347"/>
      <c r="G406" s="348"/>
      <c r="H406" s="371"/>
    </row>
    <row r="407" spans="1:8" hidden="1">
      <c r="A407" s="353">
        <f t="shared" ca="1" si="22"/>
        <v>10</v>
      </c>
      <c r="B407" s="353">
        <f t="shared" ca="1" si="22"/>
        <v>5</v>
      </c>
      <c r="C407" s="353">
        <f t="shared" ca="1" si="22"/>
        <v>9</v>
      </c>
      <c r="D407" s="354">
        <f t="shared" ca="1" si="21"/>
        <v>347</v>
      </c>
      <c r="E407" s="445"/>
      <c r="F407" s="347"/>
      <c r="G407" s="348"/>
      <c r="H407" s="371"/>
    </row>
    <row r="408" spans="1:8" s="346" customFormat="1" hidden="1">
      <c r="A408" s="353">
        <f t="shared" ca="1" si="22"/>
        <v>10</v>
      </c>
      <c r="B408" s="353">
        <f t="shared" ca="1" si="22"/>
        <v>5</v>
      </c>
      <c r="C408" s="353">
        <f t="shared" ca="1" si="22"/>
        <v>9</v>
      </c>
      <c r="D408" s="354">
        <f t="shared" ca="1" si="21"/>
        <v>348</v>
      </c>
      <c r="E408" s="446"/>
      <c r="F408" s="347"/>
      <c r="G408" s="348"/>
      <c r="H408" s="371"/>
    </row>
    <row r="409" spans="1:8" s="346" customFormat="1" hidden="1">
      <c r="A409" s="353">
        <f t="shared" ca="1" si="22"/>
        <v>10</v>
      </c>
      <c r="B409" s="353">
        <f t="shared" ca="1" si="22"/>
        <v>5</v>
      </c>
      <c r="C409" s="353">
        <f t="shared" ca="1" si="22"/>
        <v>9</v>
      </c>
      <c r="D409" s="354">
        <f t="shared" ca="1" si="21"/>
        <v>349</v>
      </c>
      <c r="E409" s="446"/>
      <c r="F409" s="347"/>
      <c r="G409" s="348"/>
      <c r="H409" s="371"/>
    </row>
    <row r="410" spans="1:8" s="346" customFormat="1" hidden="1">
      <c r="A410" s="353">
        <f t="shared" ref="A410:C425" ca="1" si="23">INDIRECT("Z(-1)",FALSE)</f>
        <v>10</v>
      </c>
      <c r="B410" s="353">
        <f t="shared" ca="1" si="23"/>
        <v>5</v>
      </c>
      <c r="C410" s="353">
        <f t="shared" ca="1" si="23"/>
        <v>9</v>
      </c>
      <c r="D410" s="354">
        <f t="shared" ca="1" si="21"/>
        <v>350</v>
      </c>
      <c r="E410" s="446"/>
      <c r="F410" s="347"/>
      <c r="G410" s="348"/>
      <c r="H410" s="371"/>
    </row>
    <row r="411" spans="1:8" hidden="1">
      <c r="A411" s="353">
        <f t="shared" ca="1" si="23"/>
        <v>10</v>
      </c>
      <c r="B411" s="353">
        <f t="shared" ca="1" si="23"/>
        <v>5</v>
      </c>
      <c r="C411" s="353">
        <f t="shared" ca="1" si="23"/>
        <v>9</v>
      </c>
      <c r="D411" s="354">
        <f t="shared" ca="1" si="21"/>
        <v>351</v>
      </c>
      <c r="E411" s="445"/>
      <c r="F411" s="347"/>
      <c r="G411" s="348"/>
      <c r="H411" s="371"/>
    </row>
    <row r="412" spans="1:8" hidden="1">
      <c r="A412" s="353">
        <f t="shared" ca="1" si="23"/>
        <v>10</v>
      </c>
      <c r="B412" s="353">
        <f t="shared" ca="1" si="23"/>
        <v>5</v>
      </c>
      <c r="C412" s="353">
        <f t="shared" ca="1" si="23"/>
        <v>9</v>
      </c>
      <c r="D412" s="354">
        <f t="shared" ca="1" si="21"/>
        <v>352</v>
      </c>
      <c r="E412" s="445"/>
      <c r="F412" s="347"/>
      <c r="G412" s="348"/>
      <c r="H412" s="371"/>
    </row>
    <row r="413" spans="1:8" hidden="1">
      <c r="A413" s="353">
        <f t="shared" ca="1" si="23"/>
        <v>10</v>
      </c>
      <c r="B413" s="353">
        <f t="shared" ca="1" si="23"/>
        <v>5</v>
      </c>
      <c r="C413" s="353">
        <f t="shared" ca="1" si="23"/>
        <v>9</v>
      </c>
      <c r="D413" s="354">
        <f t="shared" ca="1" si="21"/>
        <v>353</v>
      </c>
      <c r="E413" s="445"/>
      <c r="F413" s="347"/>
      <c r="G413" s="348"/>
      <c r="H413" s="371"/>
    </row>
    <row r="414" spans="1:8" hidden="1">
      <c r="A414" s="353">
        <f t="shared" ca="1" si="23"/>
        <v>10</v>
      </c>
      <c r="B414" s="353">
        <f t="shared" ca="1" si="23"/>
        <v>5</v>
      </c>
      <c r="C414" s="353">
        <f t="shared" ca="1" si="23"/>
        <v>9</v>
      </c>
      <c r="D414" s="354">
        <f t="shared" ca="1" si="21"/>
        <v>354</v>
      </c>
      <c r="E414" s="445"/>
      <c r="F414" s="347"/>
      <c r="G414" s="348"/>
      <c r="H414" s="371"/>
    </row>
    <row r="415" spans="1:8" hidden="1">
      <c r="A415" s="353">
        <f t="shared" ca="1" si="23"/>
        <v>10</v>
      </c>
      <c r="B415" s="353">
        <f t="shared" ca="1" si="23"/>
        <v>5</v>
      </c>
      <c r="C415" s="353">
        <f t="shared" ca="1" si="23"/>
        <v>9</v>
      </c>
      <c r="D415" s="354">
        <f t="shared" ca="1" si="21"/>
        <v>355</v>
      </c>
      <c r="E415" s="445"/>
      <c r="F415" s="347"/>
      <c r="G415" s="348"/>
      <c r="H415" s="371"/>
    </row>
    <row r="416" spans="1:8" hidden="1">
      <c r="A416" s="353">
        <f t="shared" ca="1" si="23"/>
        <v>10</v>
      </c>
      <c r="B416" s="353">
        <f t="shared" ca="1" si="23"/>
        <v>5</v>
      </c>
      <c r="C416" s="353">
        <f t="shared" ca="1" si="23"/>
        <v>9</v>
      </c>
      <c r="D416" s="354">
        <f t="shared" ca="1" si="21"/>
        <v>356</v>
      </c>
      <c r="E416" s="445"/>
      <c r="F416" s="347"/>
      <c r="G416" s="348"/>
      <c r="H416" s="371"/>
    </row>
    <row r="417" spans="1:8" hidden="1">
      <c r="A417" s="353">
        <f t="shared" ca="1" si="23"/>
        <v>10</v>
      </c>
      <c r="B417" s="353">
        <f t="shared" ca="1" si="23"/>
        <v>5</v>
      </c>
      <c r="C417" s="353">
        <f t="shared" ca="1" si="23"/>
        <v>9</v>
      </c>
      <c r="D417" s="354">
        <f t="shared" ca="1" si="21"/>
        <v>357</v>
      </c>
      <c r="E417" s="445"/>
      <c r="F417" s="347"/>
      <c r="G417" s="348"/>
      <c r="H417" s="371"/>
    </row>
    <row r="418" spans="1:8" s="346" customFormat="1" hidden="1">
      <c r="A418" s="353">
        <f t="shared" ca="1" si="23"/>
        <v>10</v>
      </c>
      <c r="B418" s="353">
        <f t="shared" ca="1" si="23"/>
        <v>5</v>
      </c>
      <c r="C418" s="353">
        <f t="shared" ca="1" si="23"/>
        <v>9</v>
      </c>
      <c r="D418" s="354">
        <f t="shared" ca="1" si="21"/>
        <v>358</v>
      </c>
      <c r="E418" s="446"/>
      <c r="F418" s="347"/>
      <c r="G418" s="348"/>
      <c r="H418" s="371"/>
    </row>
    <row r="419" spans="1:8" s="346" customFormat="1" hidden="1">
      <c r="A419" s="353">
        <f t="shared" ca="1" si="23"/>
        <v>10</v>
      </c>
      <c r="B419" s="353">
        <f t="shared" ca="1" si="23"/>
        <v>5</v>
      </c>
      <c r="C419" s="353">
        <f t="shared" ca="1" si="23"/>
        <v>9</v>
      </c>
      <c r="D419" s="354">
        <f t="shared" ca="1" si="21"/>
        <v>359</v>
      </c>
      <c r="E419" s="446"/>
      <c r="F419" s="347"/>
      <c r="G419" s="348"/>
      <c r="H419" s="371"/>
    </row>
    <row r="420" spans="1:8" s="346" customFormat="1" hidden="1">
      <c r="A420" s="353">
        <f t="shared" ca="1" si="23"/>
        <v>10</v>
      </c>
      <c r="B420" s="353">
        <f t="shared" ca="1" si="23"/>
        <v>5</v>
      </c>
      <c r="C420" s="353">
        <f t="shared" ca="1" si="23"/>
        <v>9</v>
      </c>
      <c r="D420" s="354">
        <f t="shared" ca="1" si="21"/>
        <v>360</v>
      </c>
      <c r="E420" s="446"/>
      <c r="F420" s="347"/>
      <c r="G420" s="348"/>
      <c r="H420" s="371"/>
    </row>
    <row r="421" spans="1:8" hidden="1">
      <c r="A421" s="353">
        <f t="shared" ca="1" si="23"/>
        <v>10</v>
      </c>
      <c r="B421" s="353">
        <f t="shared" ca="1" si="23"/>
        <v>5</v>
      </c>
      <c r="C421" s="353">
        <f t="shared" ca="1" si="23"/>
        <v>9</v>
      </c>
      <c r="D421" s="354">
        <f t="shared" ca="1" si="21"/>
        <v>361</v>
      </c>
      <c r="E421" s="445"/>
      <c r="F421" s="347"/>
      <c r="G421" s="348"/>
      <c r="H421" s="371"/>
    </row>
    <row r="422" spans="1:8" s="346" customFormat="1" hidden="1">
      <c r="A422" s="353">
        <f t="shared" ca="1" si="23"/>
        <v>10</v>
      </c>
      <c r="B422" s="353">
        <f t="shared" ca="1" si="23"/>
        <v>5</v>
      </c>
      <c r="C422" s="353">
        <f t="shared" ca="1" si="23"/>
        <v>9</v>
      </c>
      <c r="D422" s="354">
        <f t="shared" ca="1" si="21"/>
        <v>362</v>
      </c>
      <c r="E422" s="446"/>
      <c r="F422" s="347"/>
      <c r="G422" s="348"/>
      <c r="H422" s="371"/>
    </row>
    <row r="423" spans="1:8" s="346" customFormat="1" hidden="1">
      <c r="A423" s="353">
        <f t="shared" ca="1" si="23"/>
        <v>10</v>
      </c>
      <c r="B423" s="353">
        <f t="shared" ca="1" si="23"/>
        <v>5</v>
      </c>
      <c r="C423" s="353">
        <f t="shared" ca="1" si="23"/>
        <v>9</v>
      </c>
      <c r="D423" s="354">
        <f t="shared" ca="1" si="21"/>
        <v>363</v>
      </c>
      <c r="E423" s="446"/>
      <c r="F423" s="347"/>
      <c r="G423" s="348"/>
      <c r="H423" s="371"/>
    </row>
    <row r="424" spans="1:8" s="346" customFormat="1" hidden="1">
      <c r="A424" s="353">
        <f t="shared" ca="1" si="23"/>
        <v>10</v>
      </c>
      <c r="B424" s="353">
        <f t="shared" ca="1" si="23"/>
        <v>5</v>
      </c>
      <c r="C424" s="353">
        <f t="shared" ca="1" si="23"/>
        <v>9</v>
      </c>
      <c r="D424" s="354">
        <f t="shared" ca="1" si="21"/>
        <v>364</v>
      </c>
      <c r="E424" s="446"/>
      <c r="F424" s="347"/>
      <c r="G424" s="348"/>
      <c r="H424" s="371"/>
    </row>
    <row r="425" spans="1:8" hidden="1">
      <c r="A425" s="353">
        <f t="shared" ca="1" si="23"/>
        <v>10</v>
      </c>
      <c r="B425" s="353">
        <f t="shared" ca="1" si="23"/>
        <v>5</v>
      </c>
      <c r="C425" s="353">
        <f t="shared" ca="1" si="23"/>
        <v>9</v>
      </c>
      <c r="D425" s="354">
        <f t="shared" ca="1" si="21"/>
        <v>365</v>
      </c>
      <c r="E425" s="445"/>
      <c r="F425" s="157"/>
      <c r="G425" s="333"/>
      <c r="H425" s="370"/>
    </row>
    <row r="426" spans="1:8" hidden="1">
      <c r="A426" s="353">
        <f t="shared" ref="A426:C459" ca="1" si="24">INDIRECT("Z(-1)",FALSE)</f>
        <v>10</v>
      </c>
      <c r="B426" s="353">
        <f t="shared" ca="1" si="24"/>
        <v>5</v>
      </c>
      <c r="C426" s="353">
        <f t="shared" ca="1" si="24"/>
        <v>9</v>
      </c>
      <c r="D426" s="354">
        <f t="shared" ca="1" si="21"/>
        <v>366</v>
      </c>
      <c r="E426" s="445"/>
      <c r="F426" s="157"/>
      <c r="G426" s="333"/>
      <c r="H426" s="370"/>
    </row>
    <row r="427" spans="1:8" hidden="1">
      <c r="A427" s="353">
        <f t="shared" ca="1" si="24"/>
        <v>10</v>
      </c>
      <c r="B427" s="353">
        <f t="shared" ca="1" si="24"/>
        <v>5</v>
      </c>
      <c r="C427" s="353">
        <f t="shared" ca="1" si="24"/>
        <v>9</v>
      </c>
      <c r="D427" s="354">
        <f t="shared" ca="1" si="21"/>
        <v>367</v>
      </c>
      <c r="E427" s="445"/>
      <c r="F427" s="157"/>
      <c r="G427" s="333"/>
      <c r="H427" s="370"/>
    </row>
    <row r="428" spans="1:8" hidden="1">
      <c r="A428" s="353">
        <f t="shared" ca="1" si="24"/>
        <v>10</v>
      </c>
      <c r="B428" s="353">
        <f t="shared" ca="1" si="24"/>
        <v>5</v>
      </c>
      <c r="C428" s="353">
        <f t="shared" ca="1" si="24"/>
        <v>9</v>
      </c>
      <c r="D428" s="354">
        <f t="shared" ca="1" si="21"/>
        <v>368</v>
      </c>
      <c r="E428" s="445"/>
      <c r="F428" s="157"/>
      <c r="G428" s="333"/>
      <c r="H428" s="370"/>
    </row>
    <row r="429" spans="1:8" hidden="1">
      <c r="A429" s="353">
        <f t="shared" ca="1" si="24"/>
        <v>10</v>
      </c>
      <c r="B429" s="353">
        <f t="shared" ca="1" si="24"/>
        <v>5</v>
      </c>
      <c r="C429" s="353">
        <f t="shared" ca="1" si="24"/>
        <v>9</v>
      </c>
      <c r="D429" s="354">
        <f t="shared" ca="1" si="21"/>
        <v>369</v>
      </c>
      <c r="E429" s="445"/>
      <c r="F429" s="157"/>
      <c r="G429" s="333"/>
      <c r="H429" s="370"/>
    </row>
    <row r="430" spans="1:8" hidden="1">
      <c r="A430" s="351">
        <f t="shared" ca="1" si="24"/>
        <v>10</v>
      </c>
      <c r="B430" s="351">
        <f t="shared" ca="1" si="24"/>
        <v>5</v>
      </c>
      <c r="C430" s="351">
        <f t="shared" ca="1" si="24"/>
        <v>9</v>
      </c>
      <c r="D430" s="352">
        <f t="shared" ca="1" si="21"/>
        <v>370</v>
      </c>
      <c r="E430" s="445"/>
      <c r="F430" s="157"/>
      <c r="G430" s="333"/>
      <c r="H430" s="370"/>
    </row>
    <row r="431" spans="1:8" hidden="1">
      <c r="A431" s="353">
        <f t="shared" ca="1" si="24"/>
        <v>10</v>
      </c>
      <c r="B431" s="353">
        <f t="shared" ca="1" si="24"/>
        <v>5</v>
      </c>
      <c r="C431" s="353">
        <f t="shared" ca="1" si="24"/>
        <v>9</v>
      </c>
      <c r="D431" s="354">
        <f t="shared" ca="1" si="21"/>
        <v>371</v>
      </c>
      <c r="E431" s="445"/>
      <c r="F431" s="347"/>
      <c r="G431" s="348"/>
      <c r="H431" s="371"/>
    </row>
    <row r="432" spans="1:8" hidden="1">
      <c r="A432" s="353">
        <f t="shared" ca="1" si="24"/>
        <v>10</v>
      </c>
      <c r="B432" s="353">
        <f t="shared" ca="1" si="24"/>
        <v>5</v>
      </c>
      <c r="C432" s="353">
        <f t="shared" ca="1" si="24"/>
        <v>9</v>
      </c>
      <c r="D432" s="354">
        <f t="shared" ca="1" si="21"/>
        <v>372</v>
      </c>
      <c r="E432" s="445"/>
      <c r="F432" s="347"/>
      <c r="G432" s="348"/>
      <c r="H432" s="371"/>
    </row>
    <row r="433" spans="1:8" hidden="1">
      <c r="A433" s="353">
        <f t="shared" ca="1" si="24"/>
        <v>10</v>
      </c>
      <c r="B433" s="353">
        <f t="shared" ca="1" si="24"/>
        <v>5</v>
      </c>
      <c r="C433" s="353">
        <f t="shared" ca="1" si="24"/>
        <v>9</v>
      </c>
      <c r="D433" s="354">
        <f t="shared" ca="1" si="21"/>
        <v>373</v>
      </c>
      <c r="E433" s="445"/>
      <c r="F433" s="347"/>
      <c r="G433" s="348"/>
      <c r="H433" s="371"/>
    </row>
    <row r="434" spans="1:8" hidden="1">
      <c r="A434" s="353">
        <f t="shared" ca="1" si="24"/>
        <v>10</v>
      </c>
      <c r="B434" s="353">
        <f t="shared" ca="1" si="24"/>
        <v>5</v>
      </c>
      <c r="C434" s="353">
        <f t="shared" ca="1" si="24"/>
        <v>9</v>
      </c>
      <c r="D434" s="354">
        <f t="shared" ca="1" si="21"/>
        <v>374</v>
      </c>
      <c r="E434" s="445"/>
      <c r="F434" s="347"/>
      <c r="G434" s="348"/>
      <c r="H434" s="371"/>
    </row>
    <row r="435" spans="1:8" hidden="1">
      <c r="A435" s="353">
        <f t="shared" ca="1" si="24"/>
        <v>10</v>
      </c>
      <c r="B435" s="353">
        <f t="shared" ca="1" si="24"/>
        <v>5</v>
      </c>
      <c r="C435" s="353">
        <f t="shared" ca="1" si="24"/>
        <v>9</v>
      </c>
      <c r="D435" s="354">
        <f t="shared" ca="1" si="21"/>
        <v>375</v>
      </c>
      <c r="E435" s="445"/>
      <c r="F435" s="347"/>
      <c r="G435" s="348"/>
      <c r="H435" s="371"/>
    </row>
    <row r="436" spans="1:8" hidden="1">
      <c r="A436" s="353">
        <f t="shared" ca="1" si="24"/>
        <v>10</v>
      </c>
      <c r="B436" s="353">
        <f t="shared" ca="1" si="24"/>
        <v>5</v>
      </c>
      <c r="C436" s="353">
        <f t="shared" ca="1" si="24"/>
        <v>9</v>
      </c>
      <c r="D436" s="354">
        <f t="shared" ca="1" si="21"/>
        <v>376</v>
      </c>
      <c r="E436" s="445"/>
      <c r="F436" s="347"/>
      <c r="G436" s="348"/>
      <c r="H436" s="371"/>
    </row>
    <row r="437" spans="1:8" hidden="1">
      <c r="A437" s="353">
        <f t="shared" ca="1" si="24"/>
        <v>10</v>
      </c>
      <c r="B437" s="353">
        <f t="shared" ca="1" si="24"/>
        <v>5</v>
      </c>
      <c r="C437" s="353">
        <f t="shared" ca="1" si="24"/>
        <v>9</v>
      </c>
      <c r="D437" s="354">
        <f t="shared" ref="D437:D500" ca="1" si="25">IF(INDIRECT("S(-1)",FALSE)&lt;&gt;INDIRECT("Z(-1)S(-1)",FALSE),0,INDIRECT("Z(-1)",FALSE)+1)</f>
        <v>377</v>
      </c>
      <c r="E437" s="445"/>
      <c r="F437" s="347"/>
      <c r="G437" s="348"/>
      <c r="H437" s="371"/>
    </row>
    <row r="438" spans="1:8" s="346" customFormat="1" hidden="1">
      <c r="A438" s="353">
        <f t="shared" ca="1" si="24"/>
        <v>10</v>
      </c>
      <c r="B438" s="353">
        <f t="shared" ca="1" si="24"/>
        <v>5</v>
      </c>
      <c r="C438" s="353">
        <f t="shared" ca="1" si="24"/>
        <v>9</v>
      </c>
      <c r="D438" s="354">
        <f t="shared" ca="1" si="25"/>
        <v>378</v>
      </c>
      <c r="E438" s="446"/>
      <c r="F438" s="347"/>
      <c r="G438" s="348"/>
      <c r="H438" s="371"/>
    </row>
    <row r="439" spans="1:8" s="346" customFormat="1" hidden="1">
      <c r="A439" s="353">
        <f t="shared" ca="1" si="24"/>
        <v>10</v>
      </c>
      <c r="B439" s="353">
        <f t="shared" ca="1" si="24"/>
        <v>5</v>
      </c>
      <c r="C439" s="353">
        <f t="shared" ca="1" si="24"/>
        <v>9</v>
      </c>
      <c r="D439" s="354">
        <f t="shared" ca="1" si="25"/>
        <v>379</v>
      </c>
      <c r="E439" s="446"/>
      <c r="F439" s="347"/>
      <c r="G439" s="348"/>
      <c r="H439" s="371"/>
    </row>
    <row r="440" spans="1:8" s="346" customFormat="1" hidden="1">
      <c r="A440" s="353">
        <f t="shared" ca="1" si="24"/>
        <v>10</v>
      </c>
      <c r="B440" s="353">
        <f t="shared" ca="1" si="24"/>
        <v>5</v>
      </c>
      <c r="C440" s="353">
        <f t="shared" ca="1" si="24"/>
        <v>9</v>
      </c>
      <c r="D440" s="354">
        <f t="shared" ca="1" si="25"/>
        <v>380</v>
      </c>
      <c r="E440" s="446"/>
      <c r="F440" s="347"/>
      <c r="G440" s="348"/>
      <c r="H440" s="371"/>
    </row>
    <row r="441" spans="1:8" hidden="1">
      <c r="A441" s="353">
        <f t="shared" ca="1" si="24"/>
        <v>10</v>
      </c>
      <c r="B441" s="353">
        <f t="shared" ca="1" si="24"/>
        <v>5</v>
      </c>
      <c r="C441" s="353">
        <f t="shared" ca="1" si="24"/>
        <v>9</v>
      </c>
      <c r="D441" s="354">
        <f t="shared" ca="1" si="25"/>
        <v>381</v>
      </c>
      <c r="E441" s="445"/>
      <c r="F441" s="347"/>
      <c r="G441" s="348"/>
      <c r="H441" s="371"/>
    </row>
    <row r="442" spans="1:8" hidden="1">
      <c r="A442" s="353">
        <f t="shared" ca="1" si="24"/>
        <v>10</v>
      </c>
      <c r="B442" s="353">
        <f t="shared" ca="1" si="24"/>
        <v>5</v>
      </c>
      <c r="C442" s="353">
        <f t="shared" ca="1" si="24"/>
        <v>9</v>
      </c>
      <c r="D442" s="354">
        <f t="shared" ca="1" si="25"/>
        <v>382</v>
      </c>
      <c r="E442" s="445"/>
      <c r="F442" s="347"/>
      <c r="G442" s="348"/>
      <c r="H442" s="371"/>
    </row>
    <row r="443" spans="1:8" hidden="1">
      <c r="A443" s="353">
        <f t="shared" ca="1" si="24"/>
        <v>10</v>
      </c>
      <c r="B443" s="353">
        <f t="shared" ca="1" si="24"/>
        <v>5</v>
      </c>
      <c r="C443" s="353">
        <f t="shared" ca="1" si="24"/>
        <v>9</v>
      </c>
      <c r="D443" s="354">
        <f t="shared" ca="1" si="25"/>
        <v>383</v>
      </c>
      <c r="E443" s="445"/>
      <c r="F443" s="347"/>
      <c r="G443" s="348"/>
      <c r="H443" s="371"/>
    </row>
    <row r="444" spans="1:8" hidden="1">
      <c r="A444" s="353">
        <f t="shared" ca="1" si="24"/>
        <v>10</v>
      </c>
      <c r="B444" s="353">
        <f t="shared" ca="1" si="24"/>
        <v>5</v>
      </c>
      <c r="C444" s="353">
        <f t="shared" ca="1" si="24"/>
        <v>9</v>
      </c>
      <c r="D444" s="354">
        <f t="shared" ca="1" si="25"/>
        <v>384</v>
      </c>
      <c r="E444" s="445"/>
      <c r="F444" s="347"/>
      <c r="G444" s="348"/>
      <c r="H444" s="371"/>
    </row>
    <row r="445" spans="1:8" hidden="1">
      <c r="A445" s="353">
        <f t="shared" ca="1" si="24"/>
        <v>10</v>
      </c>
      <c r="B445" s="353">
        <f t="shared" ca="1" si="24"/>
        <v>5</v>
      </c>
      <c r="C445" s="353">
        <f t="shared" ca="1" si="24"/>
        <v>9</v>
      </c>
      <c r="D445" s="354">
        <f t="shared" ca="1" si="25"/>
        <v>385</v>
      </c>
      <c r="E445" s="445"/>
      <c r="F445" s="347"/>
      <c r="G445" s="348"/>
      <c r="H445" s="371"/>
    </row>
    <row r="446" spans="1:8" hidden="1">
      <c r="A446" s="353">
        <f t="shared" ca="1" si="24"/>
        <v>10</v>
      </c>
      <c r="B446" s="353">
        <f t="shared" ca="1" si="24"/>
        <v>5</v>
      </c>
      <c r="C446" s="353">
        <f t="shared" ca="1" si="24"/>
        <v>9</v>
      </c>
      <c r="D446" s="354">
        <f t="shared" ca="1" si="25"/>
        <v>386</v>
      </c>
      <c r="E446" s="445"/>
      <c r="F446" s="347"/>
      <c r="G446" s="348"/>
      <c r="H446" s="371"/>
    </row>
    <row r="447" spans="1:8" hidden="1">
      <c r="A447" s="353">
        <f t="shared" ca="1" si="24"/>
        <v>10</v>
      </c>
      <c r="B447" s="353">
        <f t="shared" ca="1" si="24"/>
        <v>5</v>
      </c>
      <c r="C447" s="353">
        <f t="shared" ca="1" si="24"/>
        <v>9</v>
      </c>
      <c r="D447" s="354">
        <f t="shared" ca="1" si="25"/>
        <v>387</v>
      </c>
      <c r="E447" s="445"/>
      <c r="F447" s="347"/>
      <c r="G447" s="348"/>
      <c r="H447" s="371"/>
    </row>
    <row r="448" spans="1:8" s="346" customFormat="1" hidden="1">
      <c r="A448" s="353">
        <f t="shared" ca="1" si="24"/>
        <v>10</v>
      </c>
      <c r="B448" s="353">
        <f t="shared" ca="1" si="24"/>
        <v>5</v>
      </c>
      <c r="C448" s="353">
        <f t="shared" ca="1" si="24"/>
        <v>9</v>
      </c>
      <c r="D448" s="354">
        <f t="shared" ca="1" si="25"/>
        <v>388</v>
      </c>
      <c r="E448" s="446"/>
      <c r="F448" s="347"/>
      <c r="G448" s="348"/>
      <c r="H448" s="371"/>
    </row>
    <row r="449" spans="1:8" s="346" customFormat="1" hidden="1">
      <c r="A449" s="353">
        <f t="shared" ca="1" si="24"/>
        <v>10</v>
      </c>
      <c r="B449" s="353">
        <f t="shared" ca="1" si="24"/>
        <v>5</v>
      </c>
      <c r="C449" s="353">
        <f t="shared" ca="1" si="24"/>
        <v>9</v>
      </c>
      <c r="D449" s="354">
        <f t="shared" ca="1" si="25"/>
        <v>389</v>
      </c>
      <c r="E449" s="446"/>
      <c r="F449" s="347"/>
      <c r="G449" s="348"/>
      <c r="H449" s="371"/>
    </row>
    <row r="450" spans="1:8" s="346" customFormat="1" hidden="1">
      <c r="A450" s="353">
        <f t="shared" ca="1" si="24"/>
        <v>10</v>
      </c>
      <c r="B450" s="353">
        <f t="shared" ca="1" si="24"/>
        <v>5</v>
      </c>
      <c r="C450" s="353">
        <f t="shared" ca="1" si="24"/>
        <v>9</v>
      </c>
      <c r="D450" s="354">
        <f t="shared" ca="1" si="25"/>
        <v>390</v>
      </c>
      <c r="E450" s="446"/>
      <c r="F450" s="347"/>
      <c r="G450" s="348"/>
      <c r="H450" s="371"/>
    </row>
    <row r="451" spans="1:8" hidden="1">
      <c r="A451" s="353">
        <f t="shared" ca="1" si="24"/>
        <v>10</v>
      </c>
      <c r="B451" s="353">
        <f t="shared" ca="1" si="24"/>
        <v>5</v>
      </c>
      <c r="C451" s="353">
        <f t="shared" ca="1" si="24"/>
        <v>9</v>
      </c>
      <c r="D451" s="354">
        <f t="shared" ca="1" si="25"/>
        <v>391</v>
      </c>
      <c r="E451" s="445"/>
      <c r="F451" s="347"/>
      <c r="G451" s="348"/>
      <c r="H451" s="371"/>
    </row>
    <row r="452" spans="1:8" hidden="1">
      <c r="A452" s="353">
        <f t="shared" ca="1" si="24"/>
        <v>10</v>
      </c>
      <c r="B452" s="353">
        <f t="shared" ca="1" si="24"/>
        <v>5</v>
      </c>
      <c r="C452" s="353">
        <f t="shared" ca="1" si="24"/>
        <v>9</v>
      </c>
      <c r="D452" s="354">
        <f t="shared" ca="1" si="25"/>
        <v>392</v>
      </c>
      <c r="E452" s="445"/>
      <c r="F452" s="347"/>
      <c r="G452" s="348"/>
      <c r="H452" s="371"/>
    </row>
    <row r="453" spans="1:8" hidden="1">
      <c r="A453" s="353">
        <f t="shared" ca="1" si="24"/>
        <v>10</v>
      </c>
      <c r="B453" s="353">
        <f t="shared" ca="1" si="24"/>
        <v>5</v>
      </c>
      <c r="C453" s="353">
        <f t="shared" ca="1" si="24"/>
        <v>9</v>
      </c>
      <c r="D453" s="354">
        <f t="shared" ca="1" si="25"/>
        <v>393</v>
      </c>
      <c r="E453" s="445"/>
      <c r="F453" s="347"/>
      <c r="G453" s="348"/>
      <c r="H453" s="371"/>
    </row>
    <row r="454" spans="1:8" hidden="1">
      <c r="A454" s="353">
        <f t="shared" ca="1" si="24"/>
        <v>10</v>
      </c>
      <c r="B454" s="353">
        <f t="shared" ca="1" si="24"/>
        <v>5</v>
      </c>
      <c r="C454" s="353">
        <f t="shared" ca="1" si="24"/>
        <v>9</v>
      </c>
      <c r="D454" s="354">
        <f t="shared" ca="1" si="25"/>
        <v>394</v>
      </c>
      <c r="E454" s="445"/>
      <c r="F454" s="347"/>
      <c r="G454" s="348"/>
      <c r="H454" s="371"/>
    </row>
    <row r="455" spans="1:8" hidden="1">
      <c r="A455" s="353">
        <f t="shared" ca="1" si="24"/>
        <v>10</v>
      </c>
      <c r="B455" s="353">
        <f t="shared" ca="1" si="24"/>
        <v>5</v>
      </c>
      <c r="C455" s="353">
        <f t="shared" ca="1" si="24"/>
        <v>9</v>
      </c>
      <c r="D455" s="354">
        <f t="shared" ca="1" si="25"/>
        <v>395</v>
      </c>
      <c r="E455" s="445"/>
      <c r="F455" s="347"/>
      <c r="G455" s="348"/>
      <c r="H455" s="371"/>
    </row>
    <row r="456" spans="1:8" hidden="1">
      <c r="A456" s="353">
        <f t="shared" ca="1" si="24"/>
        <v>10</v>
      </c>
      <c r="B456" s="353">
        <f t="shared" ca="1" si="24"/>
        <v>5</v>
      </c>
      <c r="C456" s="353">
        <f t="shared" ca="1" si="24"/>
        <v>9</v>
      </c>
      <c r="D456" s="354">
        <f t="shared" ca="1" si="25"/>
        <v>396</v>
      </c>
      <c r="E456" s="445"/>
      <c r="F456" s="347"/>
      <c r="G456" s="348"/>
      <c r="H456" s="371"/>
    </row>
    <row r="457" spans="1:8" hidden="1">
      <c r="A457" s="353">
        <f t="shared" ca="1" si="24"/>
        <v>10</v>
      </c>
      <c r="B457" s="353">
        <f t="shared" ca="1" si="24"/>
        <v>5</v>
      </c>
      <c r="C457" s="353">
        <f t="shared" ca="1" si="24"/>
        <v>9</v>
      </c>
      <c r="D457" s="354">
        <f t="shared" ca="1" si="25"/>
        <v>397</v>
      </c>
      <c r="E457" s="445"/>
      <c r="F457" s="347"/>
      <c r="G457" s="348"/>
      <c r="H457" s="371"/>
    </row>
    <row r="458" spans="1:8" s="346" customFormat="1" hidden="1">
      <c r="A458" s="353">
        <f t="shared" ca="1" si="24"/>
        <v>10</v>
      </c>
      <c r="B458" s="353">
        <f t="shared" ca="1" si="24"/>
        <v>5</v>
      </c>
      <c r="C458" s="353">
        <f t="shared" ca="1" si="24"/>
        <v>9</v>
      </c>
      <c r="D458" s="354">
        <f t="shared" ca="1" si="25"/>
        <v>398</v>
      </c>
      <c r="E458" s="446"/>
      <c r="F458" s="347"/>
      <c r="G458" s="348"/>
      <c r="H458" s="371"/>
    </row>
    <row r="459" spans="1:8" s="346" customFormat="1" hidden="1">
      <c r="A459" s="353">
        <f t="shared" ca="1" si="24"/>
        <v>10</v>
      </c>
      <c r="B459" s="353">
        <f t="shared" ca="1" si="24"/>
        <v>5</v>
      </c>
      <c r="C459" s="353">
        <f t="shared" ca="1" si="24"/>
        <v>9</v>
      </c>
      <c r="D459" s="354">
        <f t="shared" ca="1" si="25"/>
        <v>399</v>
      </c>
      <c r="E459" s="446"/>
      <c r="F459" s="347"/>
      <c r="G459" s="348"/>
      <c r="H459" s="371"/>
    </row>
    <row r="460" spans="1:8" s="346" customFormat="1" hidden="1">
      <c r="A460" s="353">
        <f t="shared" ref="A460:C475" ca="1" si="26">INDIRECT("Z(-1)",FALSE)</f>
        <v>10</v>
      </c>
      <c r="B460" s="353">
        <f t="shared" ca="1" si="26"/>
        <v>5</v>
      </c>
      <c r="C460" s="353">
        <f t="shared" ca="1" si="26"/>
        <v>9</v>
      </c>
      <c r="D460" s="354">
        <f t="shared" ca="1" si="25"/>
        <v>400</v>
      </c>
      <c r="E460" s="446"/>
      <c r="F460" s="347"/>
      <c r="G460" s="348"/>
      <c r="H460" s="371"/>
    </row>
    <row r="461" spans="1:8" hidden="1">
      <c r="A461" s="353">
        <f t="shared" ca="1" si="26"/>
        <v>10</v>
      </c>
      <c r="B461" s="353">
        <f t="shared" ca="1" si="26"/>
        <v>5</v>
      </c>
      <c r="C461" s="353">
        <f t="shared" ca="1" si="26"/>
        <v>9</v>
      </c>
      <c r="D461" s="354">
        <f t="shared" ca="1" si="25"/>
        <v>401</v>
      </c>
      <c r="E461" s="445"/>
      <c r="F461" s="347"/>
      <c r="G461" s="348"/>
      <c r="H461" s="371"/>
    </row>
    <row r="462" spans="1:8" hidden="1">
      <c r="A462" s="353">
        <f t="shared" ca="1" si="26"/>
        <v>10</v>
      </c>
      <c r="B462" s="353">
        <f t="shared" ca="1" si="26"/>
        <v>5</v>
      </c>
      <c r="C462" s="353">
        <f t="shared" ca="1" si="26"/>
        <v>9</v>
      </c>
      <c r="D462" s="354">
        <f t="shared" ca="1" si="25"/>
        <v>402</v>
      </c>
      <c r="E462" s="445"/>
      <c r="F462" s="347"/>
      <c r="G462" s="348"/>
      <c r="H462" s="371"/>
    </row>
    <row r="463" spans="1:8" hidden="1">
      <c r="A463" s="353">
        <f t="shared" ca="1" si="26"/>
        <v>10</v>
      </c>
      <c r="B463" s="353">
        <f t="shared" ca="1" si="26"/>
        <v>5</v>
      </c>
      <c r="C463" s="353">
        <f t="shared" ca="1" si="26"/>
        <v>9</v>
      </c>
      <c r="D463" s="354">
        <f t="shared" ca="1" si="25"/>
        <v>403</v>
      </c>
      <c r="E463" s="445"/>
      <c r="F463" s="347"/>
      <c r="G463" s="348"/>
      <c r="H463" s="371"/>
    </row>
    <row r="464" spans="1:8" hidden="1">
      <c r="A464" s="353">
        <f t="shared" ca="1" si="26"/>
        <v>10</v>
      </c>
      <c r="B464" s="353">
        <f t="shared" ca="1" si="26"/>
        <v>5</v>
      </c>
      <c r="C464" s="353">
        <f t="shared" ca="1" si="26"/>
        <v>9</v>
      </c>
      <c r="D464" s="354">
        <f t="shared" ca="1" si="25"/>
        <v>404</v>
      </c>
      <c r="E464" s="445"/>
      <c r="F464" s="347"/>
      <c r="G464" s="348"/>
      <c r="H464" s="371"/>
    </row>
    <row r="465" spans="1:8" hidden="1">
      <c r="A465" s="353">
        <f t="shared" ca="1" si="26"/>
        <v>10</v>
      </c>
      <c r="B465" s="353">
        <f t="shared" ca="1" si="26"/>
        <v>5</v>
      </c>
      <c r="C465" s="353">
        <f t="shared" ca="1" si="26"/>
        <v>9</v>
      </c>
      <c r="D465" s="354">
        <f t="shared" ca="1" si="25"/>
        <v>405</v>
      </c>
      <c r="E465" s="445"/>
      <c r="F465" s="347"/>
      <c r="G465" s="348"/>
      <c r="H465" s="371"/>
    </row>
    <row r="466" spans="1:8" hidden="1">
      <c r="A466" s="353">
        <f t="shared" ca="1" si="26"/>
        <v>10</v>
      </c>
      <c r="B466" s="353">
        <f t="shared" ca="1" si="26"/>
        <v>5</v>
      </c>
      <c r="C466" s="353">
        <f t="shared" ca="1" si="26"/>
        <v>9</v>
      </c>
      <c r="D466" s="354">
        <f t="shared" ca="1" si="25"/>
        <v>406</v>
      </c>
      <c r="E466" s="445"/>
      <c r="F466" s="347"/>
      <c r="G466" s="348"/>
      <c r="H466" s="371"/>
    </row>
    <row r="467" spans="1:8" hidden="1">
      <c r="A467" s="353">
        <f t="shared" ca="1" si="26"/>
        <v>10</v>
      </c>
      <c r="B467" s="353">
        <f t="shared" ca="1" si="26"/>
        <v>5</v>
      </c>
      <c r="C467" s="353">
        <f t="shared" ca="1" si="26"/>
        <v>9</v>
      </c>
      <c r="D467" s="354">
        <f t="shared" ca="1" si="25"/>
        <v>407</v>
      </c>
      <c r="E467" s="445"/>
      <c r="F467" s="347"/>
      <c r="G467" s="348"/>
      <c r="H467" s="371"/>
    </row>
    <row r="468" spans="1:8" s="346" customFormat="1" hidden="1">
      <c r="A468" s="353">
        <f t="shared" ca="1" si="26"/>
        <v>10</v>
      </c>
      <c r="B468" s="353">
        <f t="shared" ca="1" si="26"/>
        <v>5</v>
      </c>
      <c r="C468" s="353">
        <f t="shared" ca="1" si="26"/>
        <v>9</v>
      </c>
      <c r="D468" s="354">
        <f t="shared" ca="1" si="25"/>
        <v>408</v>
      </c>
      <c r="E468" s="446"/>
      <c r="F468" s="347"/>
      <c r="G468" s="348"/>
      <c r="H468" s="371"/>
    </row>
    <row r="469" spans="1:8" s="346" customFormat="1" hidden="1">
      <c r="A469" s="353">
        <f t="shared" ca="1" si="26"/>
        <v>10</v>
      </c>
      <c r="B469" s="353">
        <f t="shared" ca="1" si="26"/>
        <v>5</v>
      </c>
      <c r="C469" s="353">
        <f t="shared" ca="1" si="26"/>
        <v>9</v>
      </c>
      <c r="D469" s="354">
        <f t="shared" ca="1" si="25"/>
        <v>409</v>
      </c>
      <c r="E469" s="446"/>
      <c r="F469" s="347"/>
      <c r="G469" s="348"/>
      <c r="H469" s="371"/>
    </row>
    <row r="470" spans="1:8" s="346" customFormat="1" hidden="1">
      <c r="A470" s="353">
        <f t="shared" ca="1" si="26"/>
        <v>10</v>
      </c>
      <c r="B470" s="353">
        <f t="shared" ca="1" si="26"/>
        <v>5</v>
      </c>
      <c r="C470" s="353">
        <f t="shared" ca="1" si="26"/>
        <v>9</v>
      </c>
      <c r="D470" s="354">
        <f t="shared" ca="1" si="25"/>
        <v>410</v>
      </c>
      <c r="E470" s="446"/>
      <c r="F470" s="347"/>
      <c r="G470" s="348"/>
      <c r="H470" s="371"/>
    </row>
    <row r="471" spans="1:8" hidden="1">
      <c r="A471" s="353">
        <f t="shared" ca="1" si="26"/>
        <v>10</v>
      </c>
      <c r="B471" s="353">
        <f t="shared" ca="1" si="26"/>
        <v>5</v>
      </c>
      <c r="C471" s="353">
        <f t="shared" ca="1" si="26"/>
        <v>9</v>
      </c>
      <c r="D471" s="354">
        <f t="shared" ca="1" si="25"/>
        <v>411</v>
      </c>
      <c r="E471" s="445"/>
      <c r="F471" s="347"/>
      <c r="G471" s="348"/>
      <c r="H471" s="371"/>
    </row>
    <row r="472" spans="1:8" s="346" customFormat="1" hidden="1">
      <c r="A472" s="353">
        <f t="shared" ca="1" si="26"/>
        <v>10</v>
      </c>
      <c r="B472" s="353">
        <f t="shared" ca="1" si="26"/>
        <v>5</v>
      </c>
      <c r="C472" s="353">
        <f t="shared" ca="1" si="26"/>
        <v>9</v>
      </c>
      <c r="D472" s="354">
        <f t="shared" ca="1" si="25"/>
        <v>412</v>
      </c>
      <c r="E472" s="446"/>
      <c r="F472" s="347"/>
      <c r="G472" s="348"/>
      <c r="H472" s="371"/>
    </row>
    <row r="473" spans="1:8" s="346" customFormat="1" hidden="1">
      <c r="A473" s="353">
        <f t="shared" ca="1" si="26"/>
        <v>10</v>
      </c>
      <c r="B473" s="353">
        <f t="shared" ca="1" si="26"/>
        <v>5</v>
      </c>
      <c r="C473" s="353">
        <f t="shared" ca="1" si="26"/>
        <v>9</v>
      </c>
      <c r="D473" s="354">
        <f t="shared" ca="1" si="25"/>
        <v>413</v>
      </c>
      <c r="E473" s="446"/>
      <c r="F473" s="347"/>
      <c r="G473" s="348"/>
      <c r="H473" s="371"/>
    </row>
    <row r="474" spans="1:8" s="346" customFormat="1" hidden="1">
      <c r="A474" s="353">
        <f t="shared" ca="1" si="26"/>
        <v>10</v>
      </c>
      <c r="B474" s="353">
        <f t="shared" ca="1" si="26"/>
        <v>5</v>
      </c>
      <c r="C474" s="353">
        <f t="shared" ca="1" si="26"/>
        <v>9</v>
      </c>
      <c r="D474" s="354">
        <f t="shared" ca="1" si="25"/>
        <v>414</v>
      </c>
      <c r="E474" s="446"/>
      <c r="F474" s="347"/>
      <c r="G474" s="348"/>
      <c r="H474" s="371"/>
    </row>
    <row r="475" spans="1:8" hidden="1">
      <c r="A475" s="353">
        <f t="shared" ca="1" si="26"/>
        <v>10</v>
      </c>
      <c r="B475" s="353">
        <f t="shared" ca="1" si="26"/>
        <v>5</v>
      </c>
      <c r="C475" s="353">
        <f t="shared" ca="1" si="26"/>
        <v>9</v>
      </c>
      <c r="D475" s="354">
        <f t="shared" ca="1" si="25"/>
        <v>415</v>
      </c>
      <c r="E475" s="445"/>
      <c r="F475" s="157"/>
      <c r="G475" s="333"/>
      <c r="H475" s="370"/>
    </row>
    <row r="476" spans="1:8" hidden="1">
      <c r="A476" s="353">
        <f t="shared" ref="A476:C509" ca="1" si="27">INDIRECT("Z(-1)",FALSE)</f>
        <v>10</v>
      </c>
      <c r="B476" s="353">
        <f t="shared" ca="1" si="27"/>
        <v>5</v>
      </c>
      <c r="C476" s="353">
        <f t="shared" ca="1" si="27"/>
        <v>9</v>
      </c>
      <c r="D476" s="354">
        <f t="shared" ca="1" si="25"/>
        <v>416</v>
      </c>
      <c r="E476" s="445"/>
      <c r="F476" s="157"/>
      <c r="G476" s="333"/>
      <c r="H476" s="370"/>
    </row>
    <row r="477" spans="1:8" hidden="1">
      <c r="A477" s="353">
        <f t="shared" ca="1" si="27"/>
        <v>10</v>
      </c>
      <c r="B477" s="353">
        <f t="shared" ca="1" si="27"/>
        <v>5</v>
      </c>
      <c r="C477" s="353">
        <f t="shared" ca="1" si="27"/>
        <v>9</v>
      </c>
      <c r="D477" s="354">
        <f t="shared" ca="1" si="25"/>
        <v>417</v>
      </c>
      <c r="E477" s="445"/>
      <c r="F477" s="157"/>
      <c r="G477" s="333"/>
      <c r="H477" s="370"/>
    </row>
    <row r="478" spans="1:8" hidden="1">
      <c r="A478" s="353">
        <f t="shared" ca="1" si="27"/>
        <v>10</v>
      </c>
      <c r="B478" s="353">
        <f t="shared" ca="1" si="27"/>
        <v>5</v>
      </c>
      <c r="C478" s="353">
        <f t="shared" ca="1" si="27"/>
        <v>9</v>
      </c>
      <c r="D478" s="354">
        <f t="shared" ca="1" si="25"/>
        <v>418</v>
      </c>
      <c r="E478" s="445"/>
      <c r="F478" s="157"/>
      <c r="G478" s="333"/>
      <c r="H478" s="370"/>
    </row>
    <row r="479" spans="1:8" hidden="1">
      <c r="A479" s="353">
        <f t="shared" ca="1" si="27"/>
        <v>10</v>
      </c>
      <c r="B479" s="353">
        <f t="shared" ca="1" si="27"/>
        <v>5</v>
      </c>
      <c r="C479" s="353">
        <f t="shared" ca="1" si="27"/>
        <v>9</v>
      </c>
      <c r="D479" s="354">
        <f t="shared" ca="1" si="25"/>
        <v>419</v>
      </c>
      <c r="E479" s="445"/>
      <c r="F479" s="157"/>
      <c r="G479" s="333"/>
      <c r="H479" s="370"/>
    </row>
    <row r="480" spans="1:8" hidden="1">
      <c r="A480" s="351">
        <f t="shared" ca="1" si="27"/>
        <v>10</v>
      </c>
      <c r="B480" s="351">
        <f t="shared" ca="1" si="27"/>
        <v>5</v>
      </c>
      <c r="C480" s="351">
        <f t="shared" ca="1" si="27"/>
        <v>9</v>
      </c>
      <c r="D480" s="352">
        <f t="shared" ca="1" si="25"/>
        <v>420</v>
      </c>
      <c r="E480" s="445"/>
      <c r="F480" s="157"/>
      <c r="G480" s="333"/>
      <c r="H480" s="370"/>
    </row>
    <row r="481" spans="1:8" hidden="1">
      <c r="A481" s="353">
        <f t="shared" ca="1" si="27"/>
        <v>10</v>
      </c>
      <c r="B481" s="353">
        <f t="shared" ca="1" si="27"/>
        <v>5</v>
      </c>
      <c r="C481" s="353">
        <f t="shared" ca="1" si="27"/>
        <v>9</v>
      </c>
      <c r="D481" s="354">
        <f t="shared" ca="1" si="25"/>
        <v>421</v>
      </c>
      <c r="E481" s="445"/>
      <c r="F481" s="347"/>
      <c r="G481" s="348"/>
      <c r="H481" s="371"/>
    </row>
    <row r="482" spans="1:8" hidden="1">
      <c r="A482" s="353">
        <f t="shared" ca="1" si="27"/>
        <v>10</v>
      </c>
      <c r="B482" s="353">
        <f t="shared" ca="1" si="27"/>
        <v>5</v>
      </c>
      <c r="C482" s="353">
        <f t="shared" ca="1" si="27"/>
        <v>9</v>
      </c>
      <c r="D482" s="354">
        <f t="shared" ca="1" si="25"/>
        <v>422</v>
      </c>
      <c r="E482" s="445"/>
      <c r="F482" s="347"/>
      <c r="G482" s="348"/>
      <c r="H482" s="371"/>
    </row>
    <row r="483" spans="1:8" hidden="1">
      <c r="A483" s="353">
        <f t="shared" ca="1" si="27"/>
        <v>10</v>
      </c>
      <c r="B483" s="353">
        <f t="shared" ca="1" si="27"/>
        <v>5</v>
      </c>
      <c r="C483" s="353">
        <f t="shared" ca="1" si="27"/>
        <v>9</v>
      </c>
      <c r="D483" s="354">
        <f t="shared" ca="1" si="25"/>
        <v>423</v>
      </c>
      <c r="E483" s="445"/>
      <c r="F483" s="347"/>
      <c r="G483" s="348"/>
      <c r="H483" s="371"/>
    </row>
    <row r="484" spans="1:8" hidden="1">
      <c r="A484" s="353">
        <f t="shared" ca="1" si="27"/>
        <v>10</v>
      </c>
      <c r="B484" s="353">
        <f t="shared" ca="1" si="27"/>
        <v>5</v>
      </c>
      <c r="C484" s="353">
        <f t="shared" ca="1" si="27"/>
        <v>9</v>
      </c>
      <c r="D484" s="354">
        <f t="shared" ca="1" si="25"/>
        <v>424</v>
      </c>
      <c r="E484" s="445"/>
      <c r="F484" s="347"/>
      <c r="G484" s="348"/>
      <c r="H484" s="371"/>
    </row>
    <row r="485" spans="1:8" hidden="1">
      <c r="A485" s="353">
        <f t="shared" ca="1" si="27"/>
        <v>10</v>
      </c>
      <c r="B485" s="353">
        <f t="shared" ca="1" si="27"/>
        <v>5</v>
      </c>
      <c r="C485" s="353">
        <f t="shared" ca="1" si="27"/>
        <v>9</v>
      </c>
      <c r="D485" s="354">
        <f t="shared" ca="1" si="25"/>
        <v>425</v>
      </c>
      <c r="E485" s="445"/>
      <c r="F485" s="347"/>
      <c r="G485" s="348"/>
      <c r="H485" s="371"/>
    </row>
    <row r="486" spans="1:8" hidden="1">
      <c r="A486" s="353">
        <f t="shared" ca="1" si="27"/>
        <v>10</v>
      </c>
      <c r="B486" s="353">
        <f t="shared" ca="1" si="27"/>
        <v>5</v>
      </c>
      <c r="C486" s="353">
        <f t="shared" ca="1" si="27"/>
        <v>9</v>
      </c>
      <c r="D486" s="354">
        <f t="shared" ca="1" si="25"/>
        <v>426</v>
      </c>
      <c r="E486" s="445"/>
      <c r="F486" s="347"/>
      <c r="G486" s="348"/>
      <c r="H486" s="371"/>
    </row>
    <row r="487" spans="1:8" hidden="1">
      <c r="A487" s="353">
        <f t="shared" ca="1" si="27"/>
        <v>10</v>
      </c>
      <c r="B487" s="353">
        <f t="shared" ca="1" si="27"/>
        <v>5</v>
      </c>
      <c r="C487" s="353">
        <f t="shared" ca="1" si="27"/>
        <v>9</v>
      </c>
      <c r="D487" s="354">
        <f t="shared" ca="1" si="25"/>
        <v>427</v>
      </c>
      <c r="E487" s="445"/>
      <c r="F487" s="347"/>
      <c r="G487" s="348"/>
      <c r="H487" s="371"/>
    </row>
    <row r="488" spans="1:8" s="346" customFormat="1" hidden="1">
      <c r="A488" s="353">
        <f t="shared" ca="1" si="27"/>
        <v>10</v>
      </c>
      <c r="B488" s="353">
        <f t="shared" ca="1" si="27"/>
        <v>5</v>
      </c>
      <c r="C488" s="353">
        <f t="shared" ca="1" si="27"/>
        <v>9</v>
      </c>
      <c r="D488" s="354">
        <f t="shared" ca="1" si="25"/>
        <v>428</v>
      </c>
      <c r="E488" s="446"/>
      <c r="F488" s="347"/>
      <c r="G488" s="348"/>
      <c r="H488" s="371"/>
    </row>
    <row r="489" spans="1:8" s="346" customFormat="1" hidden="1">
      <c r="A489" s="353">
        <f t="shared" ca="1" si="27"/>
        <v>10</v>
      </c>
      <c r="B489" s="353">
        <f t="shared" ca="1" si="27"/>
        <v>5</v>
      </c>
      <c r="C489" s="353">
        <f t="shared" ca="1" si="27"/>
        <v>9</v>
      </c>
      <c r="D489" s="354">
        <f t="shared" ca="1" si="25"/>
        <v>429</v>
      </c>
      <c r="E489" s="446"/>
      <c r="F489" s="347"/>
      <c r="G489" s="348"/>
      <c r="H489" s="371"/>
    </row>
    <row r="490" spans="1:8" s="346" customFormat="1" hidden="1">
      <c r="A490" s="353">
        <f t="shared" ca="1" si="27"/>
        <v>10</v>
      </c>
      <c r="B490" s="353">
        <f t="shared" ca="1" si="27"/>
        <v>5</v>
      </c>
      <c r="C490" s="353">
        <f t="shared" ca="1" si="27"/>
        <v>9</v>
      </c>
      <c r="D490" s="354">
        <f t="shared" ca="1" si="25"/>
        <v>430</v>
      </c>
      <c r="E490" s="446"/>
      <c r="F490" s="347"/>
      <c r="G490" s="348"/>
      <c r="H490" s="371"/>
    </row>
    <row r="491" spans="1:8" hidden="1">
      <c r="A491" s="353">
        <f t="shared" ca="1" si="27"/>
        <v>10</v>
      </c>
      <c r="B491" s="353">
        <f t="shared" ca="1" si="27"/>
        <v>5</v>
      </c>
      <c r="C491" s="353">
        <f t="shared" ca="1" si="27"/>
        <v>9</v>
      </c>
      <c r="D491" s="354">
        <f t="shared" ca="1" si="25"/>
        <v>431</v>
      </c>
      <c r="E491" s="445"/>
      <c r="F491" s="347"/>
      <c r="G491" s="348"/>
      <c r="H491" s="371"/>
    </row>
    <row r="492" spans="1:8" hidden="1">
      <c r="A492" s="353">
        <f t="shared" ca="1" si="27"/>
        <v>10</v>
      </c>
      <c r="B492" s="353">
        <f t="shared" ca="1" si="27"/>
        <v>5</v>
      </c>
      <c r="C492" s="353">
        <f t="shared" ca="1" si="27"/>
        <v>9</v>
      </c>
      <c r="D492" s="354">
        <f t="shared" ca="1" si="25"/>
        <v>432</v>
      </c>
      <c r="E492" s="445"/>
      <c r="F492" s="347"/>
      <c r="G492" s="348"/>
      <c r="H492" s="371"/>
    </row>
    <row r="493" spans="1:8" hidden="1">
      <c r="A493" s="353">
        <f t="shared" ca="1" si="27"/>
        <v>10</v>
      </c>
      <c r="B493" s="353">
        <f t="shared" ca="1" si="27"/>
        <v>5</v>
      </c>
      <c r="C493" s="353">
        <f t="shared" ca="1" si="27"/>
        <v>9</v>
      </c>
      <c r="D493" s="354">
        <f t="shared" ca="1" si="25"/>
        <v>433</v>
      </c>
      <c r="E493" s="445"/>
      <c r="F493" s="347"/>
      <c r="G493" s="348"/>
      <c r="H493" s="371"/>
    </row>
    <row r="494" spans="1:8" hidden="1">
      <c r="A494" s="353">
        <f t="shared" ca="1" si="27"/>
        <v>10</v>
      </c>
      <c r="B494" s="353">
        <f t="shared" ca="1" si="27"/>
        <v>5</v>
      </c>
      <c r="C494" s="353">
        <f t="shared" ca="1" si="27"/>
        <v>9</v>
      </c>
      <c r="D494" s="354">
        <f t="shared" ca="1" si="25"/>
        <v>434</v>
      </c>
      <c r="E494" s="445"/>
      <c r="F494" s="347"/>
      <c r="G494" s="348"/>
      <c r="H494" s="371"/>
    </row>
    <row r="495" spans="1:8" hidden="1">
      <c r="A495" s="353">
        <f t="shared" ca="1" si="27"/>
        <v>10</v>
      </c>
      <c r="B495" s="353">
        <f t="shared" ca="1" si="27"/>
        <v>5</v>
      </c>
      <c r="C495" s="353">
        <f t="shared" ca="1" si="27"/>
        <v>9</v>
      </c>
      <c r="D495" s="354">
        <f t="shared" ca="1" si="25"/>
        <v>435</v>
      </c>
      <c r="E495" s="445"/>
      <c r="F495" s="347"/>
      <c r="G495" s="348"/>
      <c r="H495" s="371"/>
    </row>
    <row r="496" spans="1:8" hidden="1">
      <c r="A496" s="353">
        <f t="shared" ca="1" si="27"/>
        <v>10</v>
      </c>
      <c r="B496" s="353">
        <f t="shared" ca="1" si="27"/>
        <v>5</v>
      </c>
      <c r="C496" s="353">
        <f t="shared" ca="1" si="27"/>
        <v>9</v>
      </c>
      <c r="D496" s="354">
        <f t="shared" ca="1" si="25"/>
        <v>436</v>
      </c>
      <c r="E496" s="445"/>
      <c r="F496" s="347"/>
      <c r="G496" s="348"/>
      <c r="H496" s="371"/>
    </row>
    <row r="497" spans="1:8" hidden="1">
      <c r="A497" s="353">
        <f t="shared" ca="1" si="27"/>
        <v>10</v>
      </c>
      <c r="B497" s="353">
        <f t="shared" ca="1" si="27"/>
        <v>5</v>
      </c>
      <c r="C497" s="353">
        <f t="shared" ca="1" si="27"/>
        <v>9</v>
      </c>
      <c r="D497" s="354">
        <f t="shared" ca="1" si="25"/>
        <v>437</v>
      </c>
      <c r="E497" s="445"/>
      <c r="F497" s="347"/>
      <c r="G497" s="348"/>
      <c r="H497" s="371"/>
    </row>
    <row r="498" spans="1:8" s="346" customFormat="1" hidden="1">
      <c r="A498" s="353">
        <f t="shared" ca="1" si="27"/>
        <v>10</v>
      </c>
      <c r="B498" s="353">
        <f t="shared" ca="1" si="27"/>
        <v>5</v>
      </c>
      <c r="C498" s="353">
        <f t="shared" ca="1" si="27"/>
        <v>9</v>
      </c>
      <c r="D498" s="354">
        <f t="shared" ca="1" si="25"/>
        <v>438</v>
      </c>
      <c r="E498" s="446"/>
      <c r="F498" s="347"/>
      <c r="G498" s="348"/>
      <c r="H498" s="371"/>
    </row>
    <row r="499" spans="1:8" s="346" customFormat="1" hidden="1">
      <c r="A499" s="353">
        <f t="shared" ca="1" si="27"/>
        <v>10</v>
      </c>
      <c r="B499" s="353">
        <f t="shared" ca="1" si="27"/>
        <v>5</v>
      </c>
      <c r="C499" s="353">
        <f t="shared" ca="1" si="27"/>
        <v>9</v>
      </c>
      <c r="D499" s="354">
        <f t="shared" ca="1" si="25"/>
        <v>439</v>
      </c>
      <c r="E499" s="446"/>
      <c r="F499" s="347"/>
      <c r="G499" s="348"/>
      <c r="H499" s="371"/>
    </row>
    <row r="500" spans="1:8" s="346" customFormat="1" hidden="1">
      <c r="A500" s="353">
        <f t="shared" ca="1" si="27"/>
        <v>10</v>
      </c>
      <c r="B500" s="353">
        <f t="shared" ca="1" si="27"/>
        <v>5</v>
      </c>
      <c r="C500" s="353">
        <f t="shared" ca="1" si="27"/>
        <v>9</v>
      </c>
      <c r="D500" s="354">
        <f t="shared" ca="1" si="25"/>
        <v>440</v>
      </c>
      <c r="E500" s="446"/>
      <c r="F500" s="347"/>
      <c r="G500" s="348"/>
      <c r="H500" s="371"/>
    </row>
    <row r="501" spans="1:8" hidden="1">
      <c r="A501" s="353">
        <f t="shared" ca="1" si="27"/>
        <v>10</v>
      </c>
      <c r="B501" s="353">
        <f t="shared" ca="1" si="27"/>
        <v>5</v>
      </c>
      <c r="C501" s="353">
        <f t="shared" ca="1" si="27"/>
        <v>9</v>
      </c>
      <c r="D501" s="354">
        <f t="shared" ref="D501:D543" ca="1" si="28">IF(INDIRECT("S(-1)",FALSE)&lt;&gt;INDIRECT("Z(-1)S(-1)",FALSE),0,INDIRECT("Z(-1)",FALSE)+1)</f>
        <v>441</v>
      </c>
      <c r="E501" s="445"/>
      <c r="F501" s="347"/>
      <c r="G501" s="348"/>
      <c r="H501" s="371"/>
    </row>
    <row r="502" spans="1:8" hidden="1">
      <c r="A502" s="353">
        <f t="shared" ca="1" si="27"/>
        <v>10</v>
      </c>
      <c r="B502" s="353">
        <f t="shared" ca="1" si="27"/>
        <v>5</v>
      </c>
      <c r="C502" s="353">
        <f t="shared" ca="1" si="27"/>
        <v>9</v>
      </c>
      <c r="D502" s="354">
        <f t="shared" ca="1" si="28"/>
        <v>442</v>
      </c>
      <c r="E502" s="445"/>
      <c r="F502" s="347"/>
      <c r="G502" s="348"/>
      <c r="H502" s="371"/>
    </row>
    <row r="503" spans="1:8" hidden="1">
      <c r="A503" s="353">
        <f t="shared" ca="1" si="27"/>
        <v>10</v>
      </c>
      <c r="B503" s="353">
        <f t="shared" ca="1" si="27"/>
        <v>5</v>
      </c>
      <c r="C503" s="353">
        <f t="shared" ca="1" si="27"/>
        <v>9</v>
      </c>
      <c r="D503" s="354">
        <f t="shared" ca="1" si="28"/>
        <v>443</v>
      </c>
      <c r="E503" s="445"/>
      <c r="F503" s="347"/>
      <c r="G503" s="348"/>
      <c r="H503" s="371"/>
    </row>
    <row r="504" spans="1:8" hidden="1">
      <c r="A504" s="353">
        <f t="shared" ca="1" si="27"/>
        <v>10</v>
      </c>
      <c r="B504" s="353">
        <f t="shared" ca="1" si="27"/>
        <v>5</v>
      </c>
      <c r="C504" s="353">
        <f t="shared" ca="1" si="27"/>
        <v>9</v>
      </c>
      <c r="D504" s="354">
        <f t="shared" ca="1" si="28"/>
        <v>444</v>
      </c>
      <c r="E504" s="445"/>
      <c r="F504" s="347"/>
      <c r="G504" s="348"/>
      <c r="H504" s="371"/>
    </row>
    <row r="505" spans="1:8" hidden="1">
      <c r="A505" s="353">
        <f t="shared" ca="1" si="27"/>
        <v>10</v>
      </c>
      <c r="B505" s="353">
        <f t="shared" ca="1" si="27"/>
        <v>5</v>
      </c>
      <c r="C505" s="353">
        <f t="shared" ca="1" si="27"/>
        <v>9</v>
      </c>
      <c r="D505" s="354">
        <f t="shared" ca="1" si="28"/>
        <v>445</v>
      </c>
      <c r="E505" s="445"/>
      <c r="F505" s="347"/>
      <c r="G505" s="348"/>
      <c r="H505" s="371"/>
    </row>
    <row r="506" spans="1:8" hidden="1">
      <c r="A506" s="353">
        <f t="shared" ca="1" si="27"/>
        <v>10</v>
      </c>
      <c r="B506" s="353">
        <f t="shared" ca="1" si="27"/>
        <v>5</v>
      </c>
      <c r="C506" s="353">
        <f t="shared" ca="1" si="27"/>
        <v>9</v>
      </c>
      <c r="D506" s="354">
        <f t="shared" ca="1" si="28"/>
        <v>446</v>
      </c>
      <c r="E506" s="445"/>
      <c r="F506" s="347"/>
      <c r="G506" s="348"/>
      <c r="H506" s="371"/>
    </row>
    <row r="507" spans="1:8" hidden="1">
      <c r="A507" s="353">
        <f t="shared" ca="1" si="27"/>
        <v>10</v>
      </c>
      <c r="B507" s="353">
        <f t="shared" ca="1" si="27"/>
        <v>5</v>
      </c>
      <c r="C507" s="353">
        <f t="shared" ca="1" si="27"/>
        <v>9</v>
      </c>
      <c r="D507" s="354">
        <f t="shared" ca="1" si="28"/>
        <v>447</v>
      </c>
      <c r="E507" s="445"/>
      <c r="F507" s="347"/>
      <c r="G507" s="348"/>
      <c r="H507" s="371"/>
    </row>
    <row r="508" spans="1:8" s="346" customFormat="1" hidden="1">
      <c r="A508" s="353">
        <f t="shared" ca="1" si="27"/>
        <v>10</v>
      </c>
      <c r="B508" s="353">
        <f t="shared" ca="1" si="27"/>
        <v>5</v>
      </c>
      <c r="C508" s="353">
        <f t="shared" ca="1" si="27"/>
        <v>9</v>
      </c>
      <c r="D508" s="354">
        <f t="shared" ca="1" si="28"/>
        <v>448</v>
      </c>
      <c r="E508" s="446"/>
      <c r="F508" s="347"/>
      <c r="G508" s="348"/>
      <c r="H508" s="371"/>
    </row>
    <row r="509" spans="1:8" s="346" customFormat="1" hidden="1">
      <c r="A509" s="353">
        <f t="shared" ca="1" si="27"/>
        <v>10</v>
      </c>
      <c r="B509" s="353">
        <f t="shared" ca="1" si="27"/>
        <v>5</v>
      </c>
      <c r="C509" s="353">
        <f t="shared" ca="1" si="27"/>
        <v>9</v>
      </c>
      <c r="D509" s="354">
        <f t="shared" ca="1" si="28"/>
        <v>449</v>
      </c>
      <c r="E509" s="446"/>
      <c r="F509" s="347"/>
      <c r="G509" s="348"/>
      <c r="H509" s="371"/>
    </row>
    <row r="510" spans="1:8" s="346" customFormat="1" hidden="1">
      <c r="A510" s="353">
        <f t="shared" ref="A510:C525" ca="1" si="29">INDIRECT("Z(-1)",FALSE)</f>
        <v>10</v>
      </c>
      <c r="B510" s="353">
        <f t="shared" ca="1" si="29"/>
        <v>5</v>
      </c>
      <c r="C510" s="353">
        <f t="shared" ca="1" si="29"/>
        <v>9</v>
      </c>
      <c r="D510" s="354">
        <f t="shared" ca="1" si="28"/>
        <v>450</v>
      </c>
      <c r="E510" s="446"/>
      <c r="F510" s="347"/>
      <c r="G510" s="348"/>
      <c r="H510" s="371"/>
    </row>
    <row r="511" spans="1:8" hidden="1">
      <c r="A511" s="353">
        <f t="shared" ca="1" si="29"/>
        <v>10</v>
      </c>
      <c r="B511" s="353">
        <f t="shared" ca="1" si="29"/>
        <v>5</v>
      </c>
      <c r="C511" s="353">
        <f t="shared" ca="1" si="29"/>
        <v>9</v>
      </c>
      <c r="D511" s="354">
        <f t="shared" ca="1" si="28"/>
        <v>451</v>
      </c>
      <c r="E511" s="445"/>
      <c r="F511" s="347"/>
      <c r="G511" s="348"/>
      <c r="H511" s="371"/>
    </row>
    <row r="512" spans="1:8" hidden="1">
      <c r="A512" s="353">
        <f t="shared" ca="1" si="29"/>
        <v>10</v>
      </c>
      <c r="B512" s="353">
        <f t="shared" ca="1" si="29"/>
        <v>5</v>
      </c>
      <c r="C512" s="353">
        <f t="shared" ca="1" si="29"/>
        <v>9</v>
      </c>
      <c r="D512" s="354">
        <f t="shared" ca="1" si="28"/>
        <v>452</v>
      </c>
      <c r="E512" s="445"/>
      <c r="F512" s="347"/>
      <c r="G512" s="348"/>
      <c r="H512" s="371"/>
    </row>
    <row r="513" spans="1:8" hidden="1">
      <c r="A513" s="353">
        <f t="shared" ca="1" si="29"/>
        <v>10</v>
      </c>
      <c r="B513" s="353">
        <f t="shared" ca="1" si="29"/>
        <v>5</v>
      </c>
      <c r="C513" s="353">
        <f t="shared" ca="1" si="29"/>
        <v>9</v>
      </c>
      <c r="D513" s="354">
        <f t="shared" ca="1" si="28"/>
        <v>453</v>
      </c>
      <c r="E513" s="445"/>
      <c r="F513" s="347"/>
      <c r="G513" s="348"/>
      <c r="H513" s="371"/>
    </row>
    <row r="514" spans="1:8" hidden="1">
      <c r="A514" s="353">
        <f t="shared" ca="1" si="29"/>
        <v>10</v>
      </c>
      <c r="B514" s="353">
        <f t="shared" ca="1" si="29"/>
        <v>5</v>
      </c>
      <c r="C514" s="353">
        <f t="shared" ca="1" si="29"/>
        <v>9</v>
      </c>
      <c r="D514" s="354">
        <f t="shared" ca="1" si="28"/>
        <v>454</v>
      </c>
      <c r="E514" s="445"/>
      <c r="F514" s="347"/>
      <c r="G514" s="348"/>
      <c r="H514" s="371"/>
    </row>
    <row r="515" spans="1:8" hidden="1">
      <c r="A515" s="353">
        <f t="shared" ca="1" si="29"/>
        <v>10</v>
      </c>
      <c r="B515" s="353">
        <f t="shared" ca="1" si="29"/>
        <v>5</v>
      </c>
      <c r="C515" s="353">
        <f t="shared" ca="1" si="29"/>
        <v>9</v>
      </c>
      <c r="D515" s="354">
        <f t="shared" ca="1" si="28"/>
        <v>455</v>
      </c>
      <c r="E515" s="445"/>
      <c r="F515" s="347"/>
      <c r="G515" s="348"/>
      <c r="H515" s="371"/>
    </row>
    <row r="516" spans="1:8" hidden="1">
      <c r="A516" s="353">
        <f t="shared" ca="1" si="29"/>
        <v>10</v>
      </c>
      <c r="B516" s="353">
        <f t="shared" ca="1" si="29"/>
        <v>5</v>
      </c>
      <c r="C516" s="353">
        <f t="shared" ca="1" si="29"/>
        <v>9</v>
      </c>
      <c r="D516" s="354">
        <f t="shared" ca="1" si="28"/>
        <v>456</v>
      </c>
      <c r="E516" s="445"/>
      <c r="F516" s="347"/>
      <c r="G516" s="348"/>
      <c r="H516" s="371"/>
    </row>
    <row r="517" spans="1:8" hidden="1">
      <c r="A517" s="353">
        <f t="shared" ca="1" si="29"/>
        <v>10</v>
      </c>
      <c r="B517" s="353">
        <f t="shared" ca="1" si="29"/>
        <v>5</v>
      </c>
      <c r="C517" s="353">
        <f t="shared" ca="1" si="29"/>
        <v>9</v>
      </c>
      <c r="D517" s="354">
        <f t="shared" ca="1" si="28"/>
        <v>457</v>
      </c>
      <c r="E517" s="445"/>
      <c r="F517" s="347"/>
      <c r="G517" s="348"/>
      <c r="H517" s="371"/>
    </row>
    <row r="518" spans="1:8" s="346" customFormat="1" hidden="1">
      <c r="A518" s="353">
        <f t="shared" ca="1" si="29"/>
        <v>10</v>
      </c>
      <c r="B518" s="353">
        <f t="shared" ca="1" si="29"/>
        <v>5</v>
      </c>
      <c r="C518" s="353">
        <f t="shared" ca="1" si="29"/>
        <v>9</v>
      </c>
      <c r="D518" s="354">
        <f t="shared" ca="1" si="28"/>
        <v>458</v>
      </c>
      <c r="E518" s="446"/>
      <c r="F518" s="347"/>
      <c r="G518" s="348"/>
      <c r="H518" s="371"/>
    </row>
    <row r="519" spans="1:8" s="346" customFormat="1" hidden="1">
      <c r="A519" s="353">
        <f t="shared" ca="1" si="29"/>
        <v>10</v>
      </c>
      <c r="B519" s="353">
        <f t="shared" ca="1" si="29"/>
        <v>5</v>
      </c>
      <c r="C519" s="353">
        <f t="shared" ca="1" si="29"/>
        <v>9</v>
      </c>
      <c r="D519" s="354">
        <f t="shared" ca="1" si="28"/>
        <v>459</v>
      </c>
      <c r="E519" s="446"/>
      <c r="F519" s="347"/>
      <c r="G519" s="348"/>
      <c r="H519" s="371"/>
    </row>
    <row r="520" spans="1:8" s="346" customFormat="1" hidden="1">
      <c r="A520" s="353">
        <f t="shared" ca="1" si="29"/>
        <v>10</v>
      </c>
      <c r="B520" s="353">
        <f t="shared" ca="1" si="29"/>
        <v>5</v>
      </c>
      <c r="C520" s="353">
        <f t="shared" ca="1" si="29"/>
        <v>9</v>
      </c>
      <c r="D520" s="354">
        <f t="shared" ca="1" si="28"/>
        <v>460</v>
      </c>
      <c r="E520" s="446"/>
      <c r="F520" s="347"/>
      <c r="G520" s="348"/>
      <c r="H520" s="371"/>
    </row>
    <row r="521" spans="1:8" hidden="1">
      <c r="A521" s="353">
        <f t="shared" ca="1" si="29"/>
        <v>10</v>
      </c>
      <c r="B521" s="353">
        <f t="shared" ca="1" si="29"/>
        <v>5</v>
      </c>
      <c r="C521" s="353">
        <f t="shared" ca="1" si="29"/>
        <v>9</v>
      </c>
      <c r="D521" s="354">
        <f t="shared" ca="1" si="28"/>
        <v>461</v>
      </c>
      <c r="E521" s="445"/>
      <c r="F521" s="347"/>
      <c r="G521" s="348"/>
      <c r="H521" s="371"/>
    </row>
    <row r="522" spans="1:8" s="346" customFormat="1" hidden="1">
      <c r="A522" s="353">
        <f t="shared" ca="1" si="29"/>
        <v>10</v>
      </c>
      <c r="B522" s="353">
        <f t="shared" ca="1" si="29"/>
        <v>5</v>
      </c>
      <c r="C522" s="353">
        <f t="shared" ca="1" si="29"/>
        <v>9</v>
      </c>
      <c r="D522" s="354">
        <f t="shared" ca="1" si="28"/>
        <v>462</v>
      </c>
      <c r="E522" s="446"/>
      <c r="F522" s="347"/>
      <c r="G522" s="348"/>
      <c r="H522" s="371"/>
    </row>
    <row r="523" spans="1:8" s="346" customFormat="1" hidden="1">
      <c r="A523" s="353">
        <f t="shared" ca="1" si="29"/>
        <v>10</v>
      </c>
      <c r="B523" s="353">
        <f t="shared" ca="1" si="29"/>
        <v>5</v>
      </c>
      <c r="C523" s="353">
        <f t="shared" ca="1" si="29"/>
        <v>9</v>
      </c>
      <c r="D523" s="354">
        <f t="shared" ca="1" si="28"/>
        <v>463</v>
      </c>
      <c r="E523" s="446"/>
      <c r="F523" s="347"/>
      <c r="G523" s="348"/>
      <c r="H523" s="371"/>
    </row>
    <row r="524" spans="1:8" s="346" customFormat="1" hidden="1">
      <c r="A524" s="353">
        <f t="shared" ca="1" si="29"/>
        <v>10</v>
      </c>
      <c r="B524" s="353">
        <f t="shared" ca="1" si="29"/>
        <v>5</v>
      </c>
      <c r="C524" s="353">
        <f t="shared" ca="1" si="29"/>
        <v>9</v>
      </c>
      <c r="D524" s="354">
        <f t="shared" ca="1" si="28"/>
        <v>464</v>
      </c>
      <c r="E524" s="446"/>
      <c r="F524" s="347"/>
      <c r="G524" s="348"/>
      <c r="H524" s="371"/>
    </row>
    <row r="525" spans="1:8" hidden="1">
      <c r="A525" s="353">
        <f t="shared" ca="1" si="29"/>
        <v>10</v>
      </c>
      <c r="B525" s="353">
        <f t="shared" ca="1" si="29"/>
        <v>5</v>
      </c>
      <c r="C525" s="353">
        <f t="shared" ca="1" si="29"/>
        <v>9</v>
      </c>
      <c r="D525" s="354">
        <f t="shared" ca="1" si="28"/>
        <v>465</v>
      </c>
      <c r="E525" s="445"/>
      <c r="F525" s="157"/>
      <c r="G525" s="333"/>
      <c r="H525" s="370"/>
    </row>
    <row r="526" spans="1:8" hidden="1">
      <c r="A526" s="353">
        <f t="shared" ref="A526:C543" ca="1" si="30">INDIRECT("Z(-1)",FALSE)</f>
        <v>10</v>
      </c>
      <c r="B526" s="353">
        <f t="shared" ca="1" si="30"/>
        <v>5</v>
      </c>
      <c r="C526" s="353">
        <f t="shared" ca="1" si="30"/>
        <v>9</v>
      </c>
      <c r="D526" s="354">
        <f t="shared" ca="1" si="28"/>
        <v>466</v>
      </c>
      <c r="E526" s="445"/>
      <c r="F526" s="157"/>
      <c r="G526" s="333"/>
      <c r="H526" s="370"/>
    </row>
    <row r="527" spans="1:8" hidden="1">
      <c r="A527" s="353">
        <f t="shared" ca="1" si="30"/>
        <v>10</v>
      </c>
      <c r="B527" s="353">
        <f t="shared" ca="1" si="30"/>
        <v>5</v>
      </c>
      <c r="C527" s="353">
        <f t="shared" ca="1" si="30"/>
        <v>9</v>
      </c>
      <c r="D527" s="354">
        <f t="shared" ca="1" si="28"/>
        <v>467</v>
      </c>
      <c r="E527" s="445"/>
      <c r="F527" s="157"/>
      <c r="G527" s="333"/>
      <c r="H527" s="370"/>
    </row>
    <row r="528" spans="1:8" hidden="1">
      <c r="A528" s="353">
        <f t="shared" ca="1" si="30"/>
        <v>10</v>
      </c>
      <c r="B528" s="353">
        <f t="shared" ca="1" si="30"/>
        <v>5</v>
      </c>
      <c r="C528" s="353">
        <f t="shared" ca="1" si="30"/>
        <v>9</v>
      </c>
      <c r="D528" s="354">
        <f t="shared" ca="1" si="28"/>
        <v>468</v>
      </c>
      <c r="E528" s="445"/>
      <c r="F528" s="157"/>
      <c r="G528" s="333"/>
      <c r="H528" s="370"/>
    </row>
    <row r="529" spans="1:8" hidden="1">
      <c r="A529" s="353">
        <f t="shared" ca="1" si="30"/>
        <v>10</v>
      </c>
      <c r="B529" s="353">
        <f t="shared" ca="1" si="30"/>
        <v>5</v>
      </c>
      <c r="C529" s="353">
        <f t="shared" ca="1" si="30"/>
        <v>9</v>
      </c>
      <c r="D529" s="354">
        <f t="shared" ca="1" si="28"/>
        <v>469</v>
      </c>
      <c r="E529" s="445"/>
      <c r="F529" s="157"/>
      <c r="G529" s="333"/>
      <c r="H529" s="370"/>
    </row>
    <row r="530" spans="1:8" hidden="1">
      <c r="A530" s="351">
        <f t="shared" ca="1" si="30"/>
        <v>10</v>
      </c>
      <c r="B530" s="351">
        <f t="shared" ca="1" si="30"/>
        <v>5</v>
      </c>
      <c r="C530" s="351">
        <f t="shared" ca="1" si="30"/>
        <v>9</v>
      </c>
      <c r="D530" s="352">
        <f t="shared" ca="1" si="28"/>
        <v>470</v>
      </c>
      <c r="E530" s="445"/>
      <c r="F530" s="157"/>
      <c r="G530" s="333"/>
      <c r="H530" s="370"/>
    </row>
    <row r="531" spans="1:8" hidden="1">
      <c r="A531" s="353">
        <f t="shared" ca="1" si="30"/>
        <v>10</v>
      </c>
      <c r="B531" s="353">
        <f t="shared" ca="1" si="30"/>
        <v>5</v>
      </c>
      <c r="C531" s="353">
        <f t="shared" ca="1" si="30"/>
        <v>9</v>
      </c>
      <c r="D531" s="354">
        <f t="shared" ca="1" si="28"/>
        <v>471</v>
      </c>
      <c r="E531" s="445"/>
      <c r="F531" s="347"/>
      <c r="G531" s="348"/>
      <c r="H531" s="371"/>
    </row>
    <row r="532" spans="1:8" hidden="1">
      <c r="A532" s="353">
        <f t="shared" ca="1" si="30"/>
        <v>10</v>
      </c>
      <c r="B532" s="353">
        <f t="shared" ca="1" si="30"/>
        <v>5</v>
      </c>
      <c r="C532" s="353">
        <f t="shared" ca="1" si="30"/>
        <v>9</v>
      </c>
      <c r="D532" s="354">
        <f t="shared" ca="1" si="28"/>
        <v>472</v>
      </c>
      <c r="E532" s="445"/>
      <c r="F532" s="347"/>
      <c r="G532" s="348"/>
      <c r="H532" s="371"/>
    </row>
    <row r="533" spans="1:8" hidden="1">
      <c r="A533" s="353">
        <f t="shared" ca="1" si="30"/>
        <v>10</v>
      </c>
      <c r="B533" s="353">
        <f t="shared" ca="1" si="30"/>
        <v>5</v>
      </c>
      <c r="C533" s="353">
        <f t="shared" ca="1" si="30"/>
        <v>9</v>
      </c>
      <c r="D533" s="354">
        <f t="shared" ca="1" si="28"/>
        <v>473</v>
      </c>
      <c r="E533" s="445"/>
      <c r="F533" s="347"/>
      <c r="G533" s="348"/>
      <c r="H533" s="371"/>
    </row>
    <row r="534" spans="1:8" hidden="1">
      <c r="A534" s="353">
        <f t="shared" ca="1" si="30"/>
        <v>10</v>
      </c>
      <c r="B534" s="353">
        <f t="shared" ca="1" si="30"/>
        <v>5</v>
      </c>
      <c r="C534" s="353">
        <f t="shared" ca="1" si="30"/>
        <v>9</v>
      </c>
      <c r="D534" s="354">
        <f t="shared" ca="1" si="28"/>
        <v>474</v>
      </c>
      <c r="E534" s="445"/>
      <c r="F534" s="347"/>
      <c r="G534" s="348"/>
      <c r="H534" s="371"/>
    </row>
    <row r="535" spans="1:8" hidden="1">
      <c r="A535" s="353">
        <f t="shared" ca="1" si="30"/>
        <v>10</v>
      </c>
      <c r="B535" s="353">
        <f t="shared" ca="1" si="30"/>
        <v>5</v>
      </c>
      <c r="C535" s="353">
        <f t="shared" ca="1" si="30"/>
        <v>9</v>
      </c>
      <c r="D535" s="354">
        <f t="shared" ca="1" si="28"/>
        <v>475</v>
      </c>
      <c r="E535" s="445"/>
      <c r="F535" s="347"/>
      <c r="G535" s="348"/>
      <c r="H535" s="371"/>
    </row>
    <row r="536" spans="1:8" hidden="1">
      <c r="A536" s="353">
        <f t="shared" ca="1" si="30"/>
        <v>10</v>
      </c>
      <c r="B536" s="353">
        <f t="shared" ca="1" si="30"/>
        <v>5</v>
      </c>
      <c r="C536" s="353">
        <f t="shared" ca="1" si="30"/>
        <v>9</v>
      </c>
      <c r="D536" s="354">
        <f t="shared" ca="1" si="28"/>
        <v>476</v>
      </c>
      <c r="E536" s="445"/>
      <c r="F536" s="347"/>
      <c r="G536" s="348"/>
      <c r="H536" s="371"/>
    </row>
    <row r="537" spans="1:8" hidden="1">
      <c r="A537" s="353">
        <f t="shared" ca="1" si="30"/>
        <v>10</v>
      </c>
      <c r="B537" s="353">
        <f t="shared" ca="1" si="30"/>
        <v>5</v>
      </c>
      <c r="C537" s="353">
        <f t="shared" ca="1" si="30"/>
        <v>9</v>
      </c>
      <c r="D537" s="354">
        <f t="shared" ca="1" si="28"/>
        <v>477</v>
      </c>
      <c r="E537" s="445"/>
      <c r="F537" s="347"/>
      <c r="G537" s="348"/>
      <c r="H537" s="371"/>
    </row>
    <row r="538" spans="1:8" s="346" customFormat="1" hidden="1">
      <c r="A538" s="353">
        <f t="shared" ca="1" si="30"/>
        <v>10</v>
      </c>
      <c r="B538" s="353">
        <f t="shared" ca="1" si="30"/>
        <v>5</v>
      </c>
      <c r="C538" s="353">
        <f t="shared" ca="1" si="30"/>
        <v>9</v>
      </c>
      <c r="D538" s="354">
        <f t="shared" ca="1" si="28"/>
        <v>478</v>
      </c>
      <c r="E538" s="446"/>
      <c r="F538" s="347"/>
      <c r="G538" s="348"/>
      <c r="H538" s="371"/>
    </row>
    <row r="539" spans="1:8" s="346" customFormat="1" hidden="1">
      <c r="A539" s="353">
        <f t="shared" ca="1" si="30"/>
        <v>10</v>
      </c>
      <c r="B539" s="353">
        <f t="shared" ca="1" si="30"/>
        <v>5</v>
      </c>
      <c r="C539" s="353">
        <f t="shared" ca="1" si="30"/>
        <v>9</v>
      </c>
      <c r="D539" s="354">
        <f t="shared" ca="1" si="28"/>
        <v>479</v>
      </c>
      <c r="E539" s="446"/>
      <c r="F539" s="347"/>
      <c r="G539" s="348"/>
      <c r="H539" s="371"/>
    </row>
    <row r="540" spans="1:8" s="346" customFormat="1" hidden="1">
      <c r="A540" s="353">
        <f t="shared" ca="1" si="30"/>
        <v>10</v>
      </c>
      <c r="B540" s="353">
        <f t="shared" ca="1" si="30"/>
        <v>5</v>
      </c>
      <c r="C540" s="353">
        <f t="shared" ca="1" si="30"/>
        <v>9</v>
      </c>
      <c r="D540" s="354">
        <f t="shared" ca="1" si="28"/>
        <v>480</v>
      </c>
      <c r="E540" s="446"/>
      <c r="F540" s="347"/>
      <c r="G540" s="348"/>
      <c r="H540" s="371"/>
    </row>
    <row r="541" spans="1:8" hidden="1">
      <c r="A541" s="353">
        <f t="shared" ca="1" si="30"/>
        <v>10</v>
      </c>
      <c r="B541" s="353">
        <f t="shared" ca="1" si="30"/>
        <v>5</v>
      </c>
      <c r="C541" s="353">
        <f t="shared" ca="1" si="30"/>
        <v>9</v>
      </c>
      <c r="D541" s="354">
        <f t="shared" ca="1" si="28"/>
        <v>481</v>
      </c>
      <c r="E541" s="445"/>
      <c r="F541" s="347"/>
      <c r="G541" s="348"/>
      <c r="H541" s="371"/>
    </row>
    <row r="542" spans="1:8" hidden="1">
      <c r="A542" s="351">
        <f t="shared" ca="1" si="30"/>
        <v>10</v>
      </c>
      <c r="B542" s="351">
        <f t="shared" ca="1" si="30"/>
        <v>5</v>
      </c>
      <c r="C542" s="351">
        <f t="shared" ca="1" si="30"/>
        <v>9</v>
      </c>
      <c r="D542" s="352">
        <f t="shared" ca="1" si="28"/>
        <v>482</v>
      </c>
      <c r="E542" s="445"/>
      <c r="F542" s="157"/>
      <c r="G542" s="333"/>
      <c r="H542" s="370"/>
    </row>
    <row r="543" spans="1:8" hidden="1">
      <c r="A543" s="351">
        <f t="shared" ca="1" si="30"/>
        <v>10</v>
      </c>
      <c r="B543" s="351">
        <f t="shared" ca="1" si="30"/>
        <v>5</v>
      </c>
      <c r="C543" s="351">
        <f t="shared" ca="1" si="30"/>
        <v>9</v>
      </c>
      <c r="D543" s="352">
        <f t="shared" ca="1" si="28"/>
        <v>483</v>
      </c>
      <c r="E543" s="445"/>
      <c r="F543" s="157"/>
      <c r="G543" s="333"/>
      <c r="H543" s="370"/>
    </row>
  </sheetData>
  <sheetProtection algorithmName="SHA-512" hashValue="sU7/ggaludOJ4s+yaJAg3VheifCGEqgQZZddStkNPwZU5iDeljlx35SVmLdE1CDaDMJYaNko/x9yFoZgVcKOcg==" saltValue="/y0MrJPexcT5RUgYqg8+lw==" spinCount="100000" sheet="1" objects="1" scenarios="1" formatColumns="0" formatRows="0" autoFilter="0"/>
  <autoFilter ref="F11:H543" xr:uid="{00000000-0001-0000-0900-000000000000}"/>
  <mergeCells count="13">
    <mergeCell ref="A11:D11"/>
    <mergeCell ref="A5:C5"/>
    <mergeCell ref="A6:C6"/>
    <mergeCell ref="A7:C7"/>
    <mergeCell ref="A8:C8"/>
    <mergeCell ref="A10:E10"/>
    <mergeCell ref="F10:G10"/>
    <mergeCell ref="A1:B1"/>
    <mergeCell ref="A2:B2"/>
    <mergeCell ref="C2:H2"/>
    <mergeCell ref="A3:E3"/>
    <mergeCell ref="F3:G3"/>
    <mergeCell ref="A4:C4"/>
  </mergeCells>
  <conditionalFormatting sqref="G13:H543">
    <cfRule type="expression" dxfId="39" priority="2">
      <formula>$F13="I"</formula>
    </cfRule>
  </conditionalFormatting>
  <conditionalFormatting sqref="H13:H543">
    <cfRule type="expression" dxfId="38" priority="1">
      <formula>#REF!="Ja"</formula>
    </cfRule>
  </conditionalFormatting>
  <conditionalFormatting sqref="A12:H543">
    <cfRule type="expression" dxfId="37" priority="3">
      <formula>$D12=0</formula>
    </cfRule>
  </conditionalFormatting>
  <conditionalFormatting sqref="A13:H543">
    <cfRule type="expression" dxfId="36" priority="4">
      <formula>$F13="I"</formula>
    </cfRule>
  </conditionalFormatting>
  <conditionalFormatting sqref="E6:E8">
    <cfRule type="expression" dxfId="35" priority="5">
      <formula>#REF!&gt;0</formula>
    </cfRule>
  </conditionalFormatting>
  <pageMargins left="0.70866141732283472" right="0.70866141732283472" top="0.78740157480314965" bottom="0.78740157480314965" header="0.31496062992125984" footer="0.31496062992125984"/>
  <pageSetup paperSize="9" scale="50" fitToHeight="0" orientation="landscape" r:id="rId1"/>
  <headerFooter>
    <oddFooter>&amp;C&amp;"-,Fett"&amp;10Register: &amp;A | Seite &amp;P von &amp;N</oddFooter>
  </headerFooter>
  <legacyDrawingHF r:id="rId2"/>
  <extLst>
    <ext xmlns:x14="http://schemas.microsoft.com/office/spreadsheetml/2009/9/main" uri="{CCE6A557-97BC-4b89-ADB6-D9C93CAAB3DF}">
      <x14:dataValidations xmlns:xm="http://schemas.microsoft.com/office/excel/2006/main" count="4">
        <x14:dataValidation type="list" allowBlank="1" showInputMessage="1" showErrorMessage="1" xr:uid="{782C7497-6AF5-4759-A1F3-3F42CFEAAAF1}">
          <x14:formula1>
            <xm:f>Konfig!$I$21:$I$29</xm:f>
          </x14:formula1>
          <xm:sqref>B12</xm:sqref>
        </x14:dataValidation>
        <x14:dataValidation type="list" allowBlank="1" showInputMessage="1" showErrorMessage="1" xr:uid="{35201D1B-AC65-4D41-949A-021C91151C24}">
          <x14:formula1>
            <xm:f>Konfig!$I$30:$I$119</xm:f>
          </x14:formula1>
          <xm:sqref>A12</xm:sqref>
        </x14:dataValidation>
        <x14:dataValidation type="list" allowBlank="1" showInputMessage="1" showErrorMessage="1" xr:uid="{D3F07165-F7F0-48C0-ACBB-E9B31C20A584}">
          <x14:formula1>
            <xm:f>'1.1 AIZ-IVZ'!$AP$109</xm:f>
          </x14:formula1>
          <xm:sqref>F13:F543</xm:sqref>
        </x14:dataValidation>
        <x14:dataValidation type="list" allowBlank="1" showInputMessage="1" showErrorMessage="1" xr:uid="{C7D2A6F3-B130-4DE1-BA0F-FADC93808432}">
          <x14:formula1>
            <xm:f>'1.1 AIZ-IVZ'!$AR$109:$AR$110</xm:f>
          </x14:formula1>
          <xm:sqref>G13:G543</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875C8-4445-46AB-9FDD-9D296C725672}">
  <sheetPr codeName="Tabelle1006">
    <tabColor theme="8" tint="0.79998168889431442"/>
  </sheetPr>
  <dimension ref="A1:H503"/>
  <sheetViews>
    <sheetView topLeftCell="A12" zoomScale="101" zoomScaleNormal="100" workbookViewId="0">
      <selection activeCell="G13" sqref="G13"/>
    </sheetView>
  </sheetViews>
  <sheetFormatPr defaultColWidth="0" defaultRowHeight="15" zeroHeight="1"/>
  <cols>
    <col min="1" max="3" width="4.7109375" style="148" customWidth="1"/>
    <col min="4" max="4" width="6" style="159" bestFit="1" customWidth="1"/>
    <col min="5" max="5" width="78.7109375" style="148" customWidth="1"/>
    <col min="6" max="7" width="11.7109375" style="148" customWidth="1"/>
    <col min="8" max="8" width="45.85546875" style="148" customWidth="1"/>
    <col min="9" max="16384" width="0" style="148" hidden="1"/>
  </cols>
  <sheetData>
    <row r="1" spans="1:8" ht="18.75">
      <c r="A1" s="679" t="str">
        <f>CONCATENATE(A12,".0")</f>
        <v>10.0</v>
      </c>
      <c r="B1" s="679"/>
      <c r="C1" s="367" t="str">
        <f>INDEX(Konfig!$A$21:$D$1011,MATCH(A1,Konfig!$A$21:$A$1011,0),2)</f>
        <v>Leistungskriterien</v>
      </c>
      <c r="D1" s="367"/>
      <c r="E1" s="367"/>
      <c r="F1" s="367"/>
      <c r="G1" s="367"/>
      <c r="H1" s="367"/>
    </row>
    <row r="2" spans="1:8" ht="18.75">
      <c r="A2" s="635" t="str">
        <f>CONCATENATE(A12,".",B12)</f>
        <v>10.6</v>
      </c>
      <c r="B2" s="635"/>
      <c r="C2" s="635" t="str">
        <f>INDEX(Konfig!$A$21:$D$1011,MATCH(A2,Konfig!$A$21:$A$1011,0),2)</f>
        <v>Betrieb und Service</v>
      </c>
      <c r="D2" s="635"/>
      <c r="E2" s="635"/>
      <c r="F2" s="635"/>
      <c r="G2" s="635"/>
      <c r="H2" s="635"/>
    </row>
    <row r="3" spans="1:8" ht="18.75">
      <c r="A3" s="636" t="s">
        <v>645</v>
      </c>
      <c r="B3" s="636"/>
      <c r="C3" s="636"/>
      <c r="D3" s="636"/>
      <c r="E3" s="636"/>
      <c r="F3" s="637"/>
      <c r="G3" s="637"/>
      <c r="H3" s="149"/>
    </row>
    <row r="4" spans="1:8">
      <c r="A4" s="638" t="s">
        <v>753</v>
      </c>
      <c r="B4" s="638"/>
      <c r="C4" s="638"/>
      <c r="D4" s="489"/>
      <c r="E4" s="498">
        <f ca="1">COUNTIFS($D$12:$D$503,"&gt;0",$E$12:$E$503,"*",$F$12:$F$503,"&lt;&gt;I")</f>
        <v>33</v>
      </c>
      <c r="F4" s="150"/>
      <c r="G4" s="150"/>
      <c r="H4" s="490"/>
    </row>
    <row r="5" spans="1:8">
      <c r="A5" s="641" t="s">
        <v>754</v>
      </c>
      <c r="B5" s="641"/>
      <c r="C5" s="641"/>
      <c r="D5" s="491"/>
      <c r="E5" s="499">
        <f ca="1">COUNTIFS($D$12:$D$503,"&gt;0",$E$12:$E$503,"*",$F$12:$F$503,"&lt;&gt;I",$G$12:$G$503,"*")</f>
        <v>0</v>
      </c>
      <c r="F5" s="492"/>
      <c r="G5" s="493"/>
      <c r="H5" s="494"/>
    </row>
    <row r="6" spans="1:8">
      <c r="A6" s="642" t="s">
        <v>755</v>
      </c>
      <c r="B6" s="642"/>
      <c r="C6" s="642"/>
      <c r="D6" s="198"/>
      <c r="E6" s="499">
        <f ca="1">COUNTIFS($D$12:$D$503,"&gt;0",$E$12:$E$503,"*",$F$12:$F$503,"&lt;&gt;I",$G$12:$G$503,"VH")</f>
        <v>0</v>
      </c>
      <c r="F6" s="492"/>
      <c r="G6" s="493"/>
      <c r="H6" s="494"/>
    </row>
    <row r="7" spans="1:8">
      <c r="A7" s="642" t="s">
        <v>756</v>
      </c>
      <c r="B7" s="642"/>
      <c r="C7" s="642"/>
      <c r="D7" s="198"/>
      <c r="E7" s="499">
        <f ca="1">COUNTIFS($D$12:$D$503,"&gt;0",$E$12:$E$503,"*",$F$12:$F$503,"&lt;&gt;I",$G$12:$G$503,"NV")</f>
        <v>0</v>
      </c>
      <c r="F7" s="493"/>
      <c r="G7" s="495"/>
      <c r="H7" s="494"/>
    </row>
    <row r="8" spans="1:8">
      <c r="A8" s="642" t="s">
        <v>757</v>
      </c>
      <c r="B8" s="642"/>
      <c r="C8" s="642"/>
      <c r="D8" s="249"/>
      <c r="E8" s="499">
        <f ca="1">E4-E5</f>
        <v>33</v>
      </c>
      <c r="F8" s="493"/>
      <c r="G8" s="495"/>
      <c r="H8" s="494" t="str">
        <f>HYPERLINK("#"&amp;"'"&amp;'1.1 AIZ-IVZ'!Y99&amp;"'!M13",'1.1 AIZ-IVZ'!Y99)</f>
        <v/>
      </c>
    </row>
    <row r="9" spans="1:8" hidden="1">
      <c r="A9" s="496"/>
      <c r="B9" s="496"/>
      <c r="C9" s="496"/>
      <c r="D9" s="496"/>
      <c r="E9" s="496"/>
      <c r="F9" s="151"/>
      <c r="G9" s="152"/>
      <c r="H9" s="497" t="str">
        <f>HYPERLINK("#"&amp;"'"&amp;'1.1 AIZ-IVZ'!Y100&amp;"'!M13",'1.1 AIZ-IVZ'!Y100)</f>
        <v/>
      </c>
    </row>
    <row r="10" spans="1:8" s="1" customFormat="1">
      <c r="A10" s="623"/>
      <c r="B10" s="623"/>
      <c r="C10" s="623"/>
      <c r="D10" s="623"/>
      <c r="E10" s="623"/>
      <c r="F10" s="634" t="str">
        <f>IF(SUBTOTAL(3,F13:H503)&lt;&gt;COUNTA(F13:H503),"Achtung! Autofilter aktiv.","")</f>
        <v/>
      </c>
      <c r="G10" s="634"/>
      <c r="H10" s="261" t="str">
        <f>HYPERLINK("#"&amp;"'1.1 AIZ-IVZ'!A1","Link zu Inhaltsverzeichnis")</f>
        <v>Link zu Inhaltsverzeichnis</v>
      </c>
    </row>
    <row r="11" spans="1:8">
      <c r="A11" s="639" t="s">
        <v>569</v>
      </c>
      <c r="B11" s="640"/>
      <c r="C11" s="640"/>
      <c r="D11" s="640"/>
      <c r="E11" s="153" t="s">
        <v>343</v>
      </c>
      <c r="F11" s="260" t="s">
        <v>351</v>
      </c>
      <c r="G11" s="481" t="s">
        <v>758</v>
      </c>
      <c r="H11" s="483" t="s">
        <v>759</v>
      </c>
    </row>
    <row r="12" spans="1:8">
      <c r="A12" s="349">
        <v>10</v>
      </c>
      <c r="B12" s="349">
        <v>6</v>
      </c>
      <c r="C12" s="349">
        <v>1</v>
      </c>
      <c r="D12" s="350">
        <f>IF(C12&gt;0,0,D11+1)</f>
        <v>0</v>
      </c>
      <c r="E12" s="511" t="s">
        <v>1442</v>
      </c>
      <c r="F12" s="154"/>
      <c r="G12" s="482"/>
      <c r="H12" s="484"/>
    </row>
    <row r="13" spans="1:8" ht="30">
      <c r="A13" s="351">
        <f ca="1">INDIRECT("Z(-1)",FALSE)</f>
        <v>10</v>
      </c>
      <c r="B13" s="351">
        <f ca="1">INDIRECT("Z(-1)",FALSE)</f>
        <v>6</v>
      </c>
      <c r="C13" s="351">
        <f ca="1">INDIRECT("Z(-1)",FALSE)</f>
        <v>1</v>
      </c>
      <c r="D13" s="352">
        <f t="shared" ref="D13:D87" ca="1" si="0">IF(INDIRECT("S(-1)",FALSE)&lt;&gt;INDIRECT("Z(-1)S(-1)",FALSE),0,INDIRECT("Z(-1)",FALSE)+1)</f>
        <v>1</v>
      </c>
      <c r="E13" s="445" t="s">
        <v>1443</v>
      </c>
      <c r="F13" s="156"/>
      <c r="G13" s="333"/>
      <c r="H13" s="370"/>
    </row>
    <row r="14" spans="1:8" ht="30">
      <c r="A14" s="351">
        <f t="shared" ref="A14:C29" ca="1" si="1">INDIRECT("Z(-1)",FALSE)</f>
        <v>10</v>
      </c>
      <c r="B14" s="351">
        <f t="shared" ca="1" si="1"/>
        <v>6</v>
      </c>
      <c r="C14" s="351">
        <f t="shared" ca="1" si="1"/>
        <v>1</v>
      </c>
      <c r="D14" s="352">
        <f t="shared" ca="1" si="0"/>
        <v>2</v>
      </c>
      <c r="E14" s="445" t="s">
        <v>1444</v>
      </c>
      <c r="F14" s="156"/>
      <c r="G14" s="333"/>
      <c r="H14" s="370"/>
    </row>
    <row r="15" spans="1:8" ht="30">
      <c r="A15" s="351">
        <f t="shared" ca="1" si="1"/>
        <v>10</v>
      </c>
      <c r="B15" s="351">
        <f t="shared" ca="1" si="1"/>
        <v>6</v>
      </c>
      <c r="C15" s="351">
        <f t="shared" ca="1" si="1"/>
        <v>1</v>
      </c>
      <c r="D15" s="352">
        <f t="shared" ca="1" si="0"/>
        <v>3</v>
      </c>
      <c r="E15" s="445" t="s">
        <v>1445</v>
      </c>
      <c r="F15" s="156"/>
      <c r="G15" s="333"/>
      <c r="H15" s="370"/>
    </row>
    <row r="16" spans="1:8" ht="30">
      <c r="A16" s="351">
        <f t="shared" ca="1" si="1"/>
        <v>10</v>
      </c>
      <c r="B16" s="351">
        <f t="shared" ca="1" si="1"/>
        <v>6</v>
      </c>
      <c r="C16" s="351">
        <f t="shared" ca="1" si="1"/>
        <v>1</v>
      </c>
      <c r="D16" s="352">
        <f t="shared" ca="1" si="0"/>
        <v>4</v>
      </c>
      <c r="E16" s="445" t="s">
        <v>1446</v>
      </c>
      <c r="F16" s="156"/>
      <c r="G16" s="333"/>
      <c r="H16" s="370"/>
    </row>
    <row r="17" spans="1:8" ht="30">
      <c r="A17" s="351">
        <f t="shared" ca="1" si="1"/>
        <v>10</v>
      </c>
      <c r="B17" s="351">
        <f t="shared" ca="1" si="1"/>
        <v>6</v>
      </c>
      <c r="C17" s="351">
        <f t="shared" ca="1" si="1"/>
        <v>1</v>
      </c>
      <c r="D17" s="352">
        <f t="shared" ca="1" si="0"/>
        <v>5</v>
      </c>
      <c r="E17" s="445" t="s">
        <v>1447</v>
      </c>
      <c r="F17" s="156"/>
      <c r="G17" s="333"/>
      <c r="H17" s="370"/>
    </row>
    <row r="18" spans="1:8" ht="30">
      <c r="A18" s="351">
        <f t="shared" ca="1" si="1"/>
        <v>10</v>
      </c>
      <c r="B18" s="351">
        <f t="shared" ca="1" si="1"/>
        <v>6</v>
      </c>
      <c r="C18" s="351">
        <f t="shared" ca="1" si="1"/>
        <v>1</v>
      </c>
      <c r="D18" s="352">
        <f t="shared" ca="1" si="0"/>
        <v>6</v>
      </c>
      <c r="E18" s="445" t="s">
        <v>1448</v>
      </c>
      <c r="F18" s="156"/>
      <c r="G18" s="333"/>
      <c r="H18" s="370"/>
    </row>
    <row r="19" spans="1:8">
      <c r="A19" s="506">
        <f t="shared" ca="1" si="1"/>
        <v>10</v>
      </c>
      <c r="B19" s="506">
        <f t="shared" ca="1" si="1"/>
        <v>6</v>
      </c>
      <c r="C19" s="506">
        <v>2</v>
      </c>
      <c r="D19" s="507">
        <f t="shared" ca="1" si="0"/>
        <v>0</v>
      </c>
      <c r="E19" s="511" t="s">
        <v>1449</v>
      </c>
      <c r="F19" s="508"/>
      <c r="G19" s="509"/>
      <c r="H19" s="510"/>
    </row>
    <row r="20" spans="1:8">
      <c r="A20" s="351">
        <f t="shared" ca="1" si="1"/>
        <v>10</v>
      </c>
      <c r="B20" s="351">
        <f t="shared" ca="1" si="1"/>
        <v>6</v>
      </c>
      <c r="C20" s="351">
        <f t="shared" ca="1" si="1"/>
        <v>2</v>
      </c>
      <c r="D20" s="352">
        <f t="shared" ca="1" si="0"/>
        <v>1</v>
      </c>
      <c r="E20" s="445" t="s">
        <v>1450</v>
      </c>
      <c r="F20" s="156"/>
      <c r="G20" s="333"/>
      <c r="H20" s="370"/>
    </row>
    <row r="21" spans="1:8" ht="30">
      <c r="A21" s="351">
        <f t="shared" ca="1" si="1"/>
        <v>10</v>
      </c>
      <c r="B21" s="351">
        <f t="shared" ca="1" si="1"/>
        <v>6</v>
      </c>
      <c r="C21" s="351">
        <f t="shared" ca="1" si="1"/>
        <v>2</v>
      </c>
      <c r="D21" s="352">
        <f t="shared" ca="1" si="0"/>
        <v>2</v>
      </c>
      <c r="E21" s="445" t="s">
        <v>1451</v>
      </c>
      <c r="F21" s="156"/>
      <c r="G21" s="333"/>
      <c r="H21" s="370"/>
    </row>
    <row r="22" spans="1:8" ht="30">
      <c r="A22" s="351">
        <f t="shared" ca="1" si="1"/>
        <v>10</v>
      </c>
      <c r="B22" s="351">
        <f t="shared" ca="1" si="1"/>
        <v>6</v>
      </c>
      <c r="C22" s="351">
        <f t="shared" ca="1" si="1"/>
        <v>2</v>
      </c>
      <c r="D22" s="352">
        <f t="shared" ca="1" si="0"/>
        <v>3</v>
      </c>
      <c r="E22" s="445" t="s">
        <v>1452</v>
      </c>
      <c r="F22" s="156"/>
      <c r="G22" s="333"/>
      <c r="H22" s="370"/>
    </row>
    <row r="23" spans="1:8" ht="30">
      <c r="A23" s="351">
        <f t="shared" ca="1" si="1"/>
        <v>10</v>
      </c>
      <c r="B23" s="351">
        <f t="shared" ca="1" si="1"/>
        <v>6</v>
      </c>
      <c r="C23" s="351">
        <f t="shared" ca="1" si="1"/>
        <v>2</v>
      </c>
      <c r="D23" s="352">
        <f t="shared" ca="1" si="0"/>
        <v>4</v>
      </c>
      <c r="E23" s="445" t="s">
        <v>1453</v>
      </c>
      <c r="F23" s="156"/>
      <c r="G23" s="333"/>
      <c r="H23" s="370"/>
    </row>
    <row r="24" spans="1:8" ht="30">
      <c r="A24" s="351">
        <f t="shared" ca="1" si="1"/>
        <v>10</v>
      </c>
      <c r="B24" s="351">
        <f t="shared" ca="1" si="1"/>
        <v>6</v>
      </c>
      <c r="C24" s="351">
        <f t="shared" ca="1" si="1"/>
        <v>2</v>
      </c>
      <c r="D24" s="352">
        <f t="shared" ca="1" si="0"/>
        <v>5</v>
      </c>
      <c r="E24" s="445" t="s">
        <v>1454</v>
      </c>
      <c r="F24" s="156"/>
      <c r="G24" s="333"/>
      <c r="H24" s="370"/>
    </row>
    <row r="25" spans="1:8">
      <c r="A25" s="506">
        <f t="shared" ca="1" si="1"/>
        <v>10</v>
      </c>
      <c r="B25" s="506">
        <f t="shared" ca="1" si="1"/>
        <v>6</v>
      </c>
      <c r="C25" s="506">
        <v>3</v>
      </c>
      <c r="D25" s="507">
        <f t="shared" ca="1" si="0"/>
        <v>0</v>
      </c>
      <c r="E25" s="511" t="s">
        <v>1455</v>
      </c>
      <c r="F25" s="508"/>
      <c r="G25" s="509"/>
      <c r="H25" s="510"/>
    </row>
    <row r="26" spans="1:8" ht="30">
      <c r="A26" s="351">
        <f t="shared" ca="1" si="1"/>
        <v>10</v>
      </c>
      <c r="B26" s="351">
        <f t="shared" ca="1" si="1"/>
        <v>6</v>
      </c>
      <c r="C26" s="351">
        <f t="shared" ca="1" si="1"/>
        <v>3</v>
      </c>
      <c r="D26" s="352">
        <f t="shared" ca="1" si="0"/>
        <v>1</v>
      </c>
      <c r="E26" s="445" t="s">
        <v>1456</v>
      </c>
      <c r="F26" s="156"/>
      <c r="G26" s="333"/>
      <c r="H26" s="370"/>
    </row>
    <row r="27" spans="1:8" ht="30">
      <c r="A27" s="351">
        <f t="shared" ca="1" si="1"/>
        <v>10</v>
      </c>
      <c r="B27" s="351">
        <f t="shared" ca="1" si="1"/>
        <v>6</v>
      </c>
      <c r="C27" s="351">
        <f t="shared" ca="1" si="1"/>
        <v>3</v>
      </c>
      <c r="D27" s="352">
        <f t="shared" ca="1" si="0"/>
        <v>2</v>
      </c>
      <c r="E27" s="445" t="s">
        <v>1457</v>
      </c>
      <c r="F27" s="156"/>
      <c r="G27" s="333"/>
      <c r="H27" s="370"/>
    </row>
    <row r="28" spans="1:8" ht="30">
      <c r="A28" s="351">
        <f t="shared" ca="1" si="1"/>
        <v>10</v>
      </c>
      <c r="B28" s="351">
        <f t="shared" ca="1" si="1"/>
        <v>6</v>
      </c>
      <c r="C28" s="351">
        <f t="shared" ca="1" si="1"/>
        <v>3</v>
      </c>
      <c r="D28" s="352">
        <f t="shared" ca="1" si="0"/>
        <v>3</v>
      </c>
      <c r="E28" s="445" t="s">
        <v>1458</v>
      </c>
      <c r="F28" s="156"/>
      <c r="G28" s="333"/>
      <c r="H28" s="370"/>
    </row>
    <row r="29" spans="1:8">
      <c r="A29" s="351">
        <f t="shared" ca="1" si="1"/>
        <v>10</v>
      </c>
      <c r="B29" s="351">
        <f t="shared" ca="1" si="1"/>
        <v>6</v>
      </c>
      <c r="C29" s="351">
        <f t="shared" ca="1" si="1"/>
        <v>3</v>
      </c>
      <c r="D29" s="352">
        <f t="shared" ca="1" si="0"/>
        <v>4</v>
      </c>
      <c r="E29" s="445" t="s">
        <v>1459</v>
      </c>
      <c r="F29" s="156"/>
      <c r="G29" s="333"/>
      <c r="H29" s="370"/>
    </row>
    <row r="30" spans="1:8">
      <c r="A30" s="351">
        <f t="shared" ref="A30:C45" ca="1" si="2">INDIRECT("Z(-1)",FALSE)</f>
        <v>10</v>
      </c>
      <c r="B30" s="351">
        <f t="shared" ca="1" si="2"/>
        <v>6</v>
      </c>
      <c r="C30" s="351">
        <f t="shared" ca="1" si="2"/>
        <v>3</v>
      </c>
      <c r="D30" s="352">
        <f t="shared" ca="1" si="0"/>
        <v>5</v>
      </c>
      <c r="E30" s="445" t="s">
        <v>1460</v>
      </c>
      <c r="F30" s="156"/>
      <c r="G30" s="333"/>
      <c r="H30" s="370"/>
    </row>
    <row r="31" spans="1:8">
      <c r="A31" s="506">
        <f t="shared" ca="1" si="2"/>
        <v>10</v>
      </c>
      <c r="B31" s="506">
        <f t="shared" ca="1" si="2"/>
        <v>6</v>
      </c>
      <c r="C31" s="506">
        <v>4</v>
      </c>
      <c r="D31" s="507">
        <f t="shared" ca="1" si="0"/>
        <v>0</v>
      </c>
      <c r="E31" s="511" t="s">
        <v>1461</v>
      </c>
      <c r="F31" s="508"/>
      <c r="G31" s="509"/>
      <c r="H31" s="510"/>
    </row>
    <row r="32" spans="1:8">
      <c r="A32" s="351">
        <f t="shared" ca="1" si="2"/>
        <v>10</v>
      </c>
      <c r="B32" s="351">
        <f t="shared" ca="1" si="2"/>
        <v>6</v>
      </c>
      <c r="C32" s="351">
        <f t="shared" ca="1" si="2"/>
        <v>4</v>
      </c>
      <c r="D32" s="352">
        <f t="shared" ca="1" si="0"/>
        <v>1</v>
      </c>
      <c r="E32" s="445" t="s">
        <v>1462</v>
      </c>
      <c r="F32" s="156"/>
      <c r="G32" s="333"/>
      <c r="H32" s="370"/>
    </row>
    <row r="33" spans="1:8" ht="30">
      <c r="A33" s="351">
        <f t="shared" ca="1" si="2"/>
        <v>10</v>
      </c>
      <c r="B33" s="351">
        <f t="shared" ca="1" si="2"/>
        <v>6</v>
      </c>
      <c r="C33" s="351">
        <f t="shared" ca="1" si="2"/>
        <v>4</v>
      </c>
      <c r="D33" s="352">
        <f t="shared" ca="1" si="0"/>
        <v>2</v>
      </c>
      <c r="E33" s="445" t="s">
        <v>1463</v>
      </c>
      <c r="F33" s="156"/>
      <c r="G33" s="333"/>
      <c r="H33" s="370"/>
    </row>
    <row r="34" spans="1:8" ht="30">
      <c r="A34" s="351">
        <f t="shared" ca="1" si="2"/>
        <v>10</v>
      </c>
      <c r="B34" s="351">
        <f t="shared" ca="1" si="2"/>
        <v>6</v>
      </c>
      <c r="C34" s="351">
        <f t="shared" ca="1" si="2"/>
        <v>4</v>
      </c>
      <c r="D34" s="352">
        <f t="shared" ca="1" si="0"/>
        <v>3</v>
      </c>
      <c r="E34" s="445" t="s">
        <v>1464</v>
      </c>
      <c r="F34" s="156"/>
      <c r="G34" s="333"/>
      <c r="H34" s="370"/>
    </row>
    <row r="35" spans="1:8" ht="30">
      <c r="A35" s="351">
        <f t="shared" ca="1" si="2"/>
        <v>10</v>
      </c>
      <c r="B35" s="351">
        <f t="shared" ca="1" si="2"/>
        <v>6</v>
      </c>
      <c r="C35" s="351">
        <f t="shared" ca="1" si="2"/>
        <v>4</v>
      </c>
      <c r="D35" s="352">
        <f t="shared" ca="1" si="0"/>
        <v>4</v>
      </c>
      <c r="E35" s="445" t="s">
        <v>1465</v>
      </c>
      <c r="F35" s="156"/>
      <c r="G35" s="333"/>
      <c r="H35" s="370"/>
    </row>
    <row r="36" spans="1:8">
      <c r="A36" s="506">
        <f t="shared" ca="1" si="2"/>
        <v>10</v>
      </c>
      <c r="B36" s="506">
        <f t="shared" ca="1" si="2"/>
        <v>6</v>
      </c>
      <c r="C36" s="506">
        <v>5</v>
      </c>
      <c r="D36" s="507">
        <f t="shared" ca="1" si="0"/>
        <v>0</v>
      </c>
      <c r="E36" s="511" t="s">
        <v>1466</v>
      </c>
      <c r="F36" s="508"/>
      <c r="G36" s="509"/>
      <c r="H36" s="510"/>
    </row>
    <row r="37" spans="1:8" ht="30">
      <c r="A37" s="351">
        <f t="shared" ca="1" si="2"/>
        <v>10</v>
      </c>
      <c r="B37" s="351">
        <f t="shared" ca="1" si="2"/>
        <v>6</v>
      </c>
      <c r="C37" s="351">
        <f t="shared" ca="1" si="2"/>
        <v>5</v>
      </c>
      <c r="D37" s="352">
        <f t="shared" ca="1" si="0"/>
        <v>1</v>
      </c>
      <c r="E37" s="445" t="s">
        <v>1467</v>
      </c>
      <c r="F37" s="156"/>
      <c r="G37" s="333"/>
      <c r="H37" s="370"/>
    </row>
    <row r="38" spans="1:8" ht="30">
      <c r="A38" s="351">
        <f t="shared" ca="1" si="2"/>
        <v>10</v>
      </c>
      <c r="B38" s="351">
        <f t="shared" ca="1" si="2"/>
        <v>6</v>
      </c>
      <c r="C38" s="351">
        <f t="shared" ca="1" si="2"/>
        <v>5</v>
      </c>
      <c r="D38" s="352">
        <f t="shared" ca="1" si="0"/>
        <v>2</v>
      </c>
      <c r="E38" s="445" t="s">
        <v>1468</v>
      </c>
      <c r="F38" s="156"/>
      <c r="G38" s="333"/>
      <c r="H38" s="370"/>
    </row>
    <row r="39" spans="1:8">
      <c r="A39" s="351">
        <f t="shared" ca="1" si="2"/>
        <v>10</v>
      </c>
      <c r="B39" s="351">
        <f t="shared" ca="1" si="2"/>
        <v>6</v>
      </c>
      <c r="C39" s="351">
        <f t="shared" ca="1" si="2"/>
        <v>5</v>
      </c>
      <c r="D39" s="352">
        <f t="shared" ca="1" si="0"/>
        <v>3</v>
      </c>
      <c r="E39" s="445" t="s">
        <v>1469</v>
      </c>
      <c r="F39" s="156"/>
      <c r="G39" s="333"/>
      <c r="H39" s="370"/>
    </row>
    <row r="40" spans="1:8" ht="30">
      <c r="A40" s="351">
        <f t="shared" ca="1" si="2"/>
        <v>10</v>
      </c>
      <c r="B40" s="351">
        <f t="shared" ca="1" si="2"/>
        <v>6</v>
      </c>
      <c r="C40" s="351">
        <f t="shared" ca="1" si="2"/>
        <v>5</v>
      </c>
      <c r="D40" s="352">
        <f t="shared" ca="1" si="0"/>
        <v>4</v>
      </c>
      <c r="E40" s="445" t="s">
        <v>1470</v>
      </c>
      <c r="F40" s="156"/>
      <c r="G40" s="333"/>
      <c r="H40" s="370"/>
    </row>
    <row r="41" spans="1:8" ht="30">
      <c r="A41" s="351">
        <f t="shared" ca="1" si="2"/>
        <v>10</v>
      </c>
      <c r="B41" s="351">
        <f t="shared" ca="1" si="2"/>
        <v>6</v>
      </c>
      <c r="C41" s="351">
        <f t="shared" ca="1" si="2"/>
        <v>5</v>
      </c>
      <c r="D41" s="352">
        <f t="shared" ca="1" si="0"/>
        <v>5</v>
      </c>
      <c r="E41" s="445" t="s">
        <v>1471</v>
      </c>
      <c r="F41" s="156"/>
      <c r="G41" s="333"/>
      <c r="H41" s="370"/>
    </row>
    <row r="42" spans="1:8" ht="45">
      <c r="A42" s="351">
        <f t="shared" ca="1" si="2"/>
        <v>10</v>
      </c>
      <c r="B42" s="351">
        <f t="shared" ca="1" si="2"/>
        <v>6</v>
      </c>
      <c r="C42" s="351">
        <f t="shared" ca="1" si="2"/>
        <v>5</v>
      </c>
      <c r="D42" s="352">
        <f t="shared" ca="1" si="0"/>
        <v>6</v>
      </c>
      <c r="E42" s="445" t="s">
        <v>1472</v>
      </c>
      <c r="F42" s="156"/>
      <c r="G42" s="333"/>
      <c r="H42" s="370"/>
    </row>
    <row r="43" spans="1:8">
      <c r="A43" s="506">
        <f t="shared" ca="1" si="2"/>
        <v>10</v>
      </c>
      <c r="B43" s="506">
        <f t="shared" ca="1" si="2"/>
        <v>6</v>
      </c>
      <c r="C43" s="506">
        <v>6</v>
      </c>
      <c r="D43" s="507">
        <f t="shared" ca="1" si="0"/>
        <v>0</v>
      </c>
      <c r="E43" s="511" t="s">
        <v>1473</v>
      </c>
      <c r="F43" s="508"/>
      <c r="G43" s="509"/>
      <c r="H43" s="510"/>
    </row>
    <row r="44" spans="1:8" ht="30">
      <c r="A44" s="351">
        <f t="shared" ca="1" si="2"/>
        <v>10</v>
      </c>
      <c r="B44" s="351">
        <f t="shared" ca="1" si="2"/>
        <v>6</v>
      </c>
      <c r="C44" s="351">
        <f t="shared" ca="1" si="2"/>
        <v>6</v>
      </c>
      <c r="D44" s="352">
        <f t="shared" ca="1" si="0"/>
        <v>1</v>
      </c>
      <c r="E44" s="445" t="s">
        <v>1474</v>
      </c>
      <c r="F44" s="156"/>
      <c r="G44" s="333"/>
      <c r="H44" s="370"/>
    </row>
    <row r="45" spans="1:8" ht="45">
      <c r="A45" s="351">
        <f t="shared" ca="1" si="2"/>
        <v>10</v>
      </c>
      <c r="B45" s="351">
        <f t="shared" ca="1" si="2"/>
        <v>6</v>
      </c>
      <c r="C45" s="351">
        <f t="shared" ca="1" si="2"/>
        <v>6</v>
      </c>
      <c r="D45" s="352">
        <f t="shared" ca="1" si="0"/>
        <v>2</v>
      </c>
      <c r="E45" s="445" t="s">
        <v>1475</v>
      </c>
      <c r="F45" s="156"/>
      <c r="G45" s="333"/>
      <c r="H45" s="370"/>
    </row>
    <row r="46" spans="1:8" ht="45">
      <c r="A46" s="351">
        <f t="shared" ref="A46:C65" ca="1" si="3">INDIRECT("Z(-1)",FALSE)</f>
        <v>10</v>
      </c>
      <c r="B46" s="351">
        <f t="shared" ca="1" si="3"/>
        <v>6</v>
      </c>
      <c r="C46" s="351">
        <f t="shared" ca="1" si="3"/>
        <v>6</v>
      </c>
      <c r="D46" s="352">
        <f t="shared" ca="1" si="0"/>
        <v>3</v>
      </c>
      <c r="E46" s="445" t="s">
        <v>1476</v>
      </c>
      <c r="F46" s="156"/>
      <c r="G46" s="333"/>
      <c r="H46" s="370"/>
    </row>
    <row r="47" spans="1:8" ht="45">
      <c r="A47" s="351">
        <f t="shared" ca="1" si="3"/>
        <v>10</v>
      </c>
      <c r="B47" s="351">
        <f t="shared" ca="1" si="3"/>
        <v>6</v>
      </c>
      <c r="C47" s="351">
        <f t="shared" ca="1" si="3"/>
        <v>6</v>
      </c>
      <c r="D47" s="352">
        <f t="shared" ca="1" si="0"/>
        <v>4</v>
      </c>
      <c r="E47" s="445" t="s">
        <v>1477</v>
      </c>
      <c r="F47" s="156"/>
      <c r="G47" s="333"/>
      <c r="H47" s="370"/>
    </row>
    <row r="48" spans="1:8" ht="45">
      <c r="A48" s="351">
        <f t="shared" ca="1" si="3"/>
        <v>10</v>
      </c>
      <c r="B48" s="351">
        <f t="shared" ca="1" si="3"/>
        <v>6</v>
      </c>
      <c r="C48" s="351">
        <f t="shared" ca="1" si="3"/>
        <v>6</v>
      </c>
      <c r="D48" s="352">
        <f t="shared" ca="1" si="0"/>
        <v>5</v>
      </c>
      <c r="E48" s="445" t="s">
        <v>1478</v>
      </c>
      <c r="F48" s="156"/>
      <c r="G48" s="333"/>
      <c r="H48" s="370"/>
    </row>
    <row r="49" spans="1:8" ht="45">
      <c r="A49" s="351">
        <f t="shared" ca="1" si="3"/>
        <v>10</v>
      </c>
      <c r="B49" s="351">
        <f t="shared" ca="1" si="3"/>
        <v>6</v>
      </c>
      <c r="C49" s="351">
        <f t="shared" ca="1" si="3"/>
        <v>6</v>
      </c>
      <c r="D49" s="352">
        <f t="shared" ca="1" si="0"/>
        <v>6</v>
      </c>
      <c r="E49" s="445" t="s">
        <v>1479</v>
      </c>
      <c r="F49" s="156"/>
      <c r="G49" s="333"/>
      <c r="H49" s="370"/>
    </row>
    <row r="50" spans="1:8" ht="45">
      <c r="A50" s="351">
        <f t="shared" ca="1" si="3"/>
        <v>10</v>
      </c>
      <c r="B50" s="351">
        <f t="shared" ca="1" si="3"/>
        <v>6</v>
      </c>
      <c r="C50" s="351">
        <f t="shared" ca="1" si="3"/>
        <v>6</v>
      </c>
      <c r="D50" s="352">
        <f t="shared" ca="1" si="0"/>
        <v>7</v>
      </c>
      <c r="E50" s="445" t="s">
        <v>1480</v>
      </c>
      <c r="F50" s="156"/>
      <c r="G50" s="333"/>
      <c r="H50" s="370"/>
    </row>
    <row r="51" spans="1:8" hidden="1">
      <c r="A51" s="351">
        <f t="shared" ca="1" si="3"/>
        <v>10</v>
      </c>
      <c r="B51" s="351">
        <f t="shared" ca="1" si="3"/>
        <v>6</v>
      </c>
      <c r="C51" s="351">
        <f t="shared" ca="1" si="3"/>
        <v>6</v>
      </c>
      <c r="D51" s="352">
        <f t="shared" ca="1" si="0"/>
        <v>8</v>
      </c>
      <c r="E51" s="445"/>
      <c r="F51" s="156"/>
      <c r="G51" s="333"/>
      <c r="H51" s="370"/>
    </row>
    <row r="52" spans="1:8" hidden="1">
      <c r="A52" s="351">
        <f t="shared" ca="1" si="3"/>
        <v>10</v>
      </c>
      <c r="B52" s="351">
        <f t="shared" ca="1" si="3"/>
        <v>6</v>
      </c>
      <c r="C52" s="351">
        <f t="shared" ca="1" si="3"/>
        <v>6</v>
      </c>
      <c r="D52" s="352">
        <f t="shared" ca="1" si="0"/>
        <v>9</v>
      </c>
      <c r="E52" s="445"/>
      <c r="F52" s="156"/>
      <c r="G52" s="333"/>
      <c r="H52" s="370"/>
    </row>
    <row r="53" spans="1:8" hidden="1">
      <c r="A53" s="351">
        <f t="shared" ca="1" si="3"/>
        <v>10</v>
      </c>
      <c r="B53" s="351">
        <f t="shared" ca="1" si="3"/>
        <v>6</v>
      </c>
      <c r="C53" s="351">
        <f t="shared" ca="1" si="3"/>
        <v>6</v>
      </c>
      <c r="D53" s="352">
        <f t="shared" ca="1" si="0"/>
        <v>10</v>
      </c>
      <c r="E53" s="445"/>
      <c r="F53" s="156"/>
      <c r="G53" s="333"/>
      <c r="H53" s="370"/>
    </row>
    <row r="54" spans="1:8" hidden="1">
      <c r="A54" s="351">
        <f t="shared" ca="1" si="3"/>
        <v>10</v>
      </c>
      <c r="B54" s="351">
        <f t="shared" ca="1" si="3"/>
        <v>6</v>
      </c>
      <c r="C54" s="351">
        <f t="shared" ca="1" si="3"/>
        <v>6</v>
      </c>
      <c r="D54" s="352">
        <f t="shared" ca="1" si="0"/>
        <v>11</v>
      </c>
      <c r="E54" s="445"/>
      <c r="F54" s="156"/>
      <c r="G54" s="333"/>
      <c r="H54" s="370"/>
    </row>
    <row r="55" spans="1:8" hidden="1">
      <c r="A55" s="351">
        <f t="shared" ca="1" si="3"/>
        <v>10</v>
      </c>
      <c r="B55" s="351">
        <f t="shared" ca="1" si="3"/>
        <v>6</v>
      </c>
      <c r="C55" s="351">
        <f t="shared" ca="1" si="3"/>
        <v>6</v>
      </c>
      <c r="D55" s="352">
        <f t="shared" ca="1" si="0"/>
        <v>12</v>
      </c>
      <c r="E55" s="445"/>
      <c r="F55" s="156"/>
      <c r="G55" s="333"/>
      <c r="H55" s="370"/>
    </row>
    <row r="56" spans="1:8" hidden="1">
      <c r="A56" s="351">
        <f t="shared" ca="1" si="3"/>
        <v>10</v>
      </c>
      <c r="B56" s="351">
        <f t="shared" ca="1" si="3"/>
        <v>6</v>
      </c>
      <c r="C56" s="351">
        <f t="shared" ca="1" si="3"/>
        <v>6</v>
      </c>
      <c r="D56" s="352">
        <f t="shared" ca="1" si="0"/>
        <v>13</v>
      </c>
      <c r="E56" s="445"/>
      <c r="F56" s="156"/>
      <c r="G56" s="333"/>
      <c r="H56" s="370"/>
    </row>
    <row r="57" spans="1:8" hidden="1">
      <c r="A57" s="351">
        <f t="shared" ca="1" si="3"/>
        <v>10</v>
      </c>
      <c r="B57" s="351">
        <f t="shared" ca="1" si="3"/>
        <v>6</v>
      </c>
      <c r="C57" s="351">
        <f t="shared" ca="1" si="3"/>
        <v>6</v>
      </c>
      <c r="D57" s="352">
        <f t="shared" ca="1" si="0"/>
        <v>14</v>
      </c>
      <c r="E57" s="445"/>
      <c r="F57" s="156"/>
      <c r="G57" s="333"/>
      <c r="H57" s="370"/>
    </row>
    <row r="58" spans="1:8" hidden="1">
      <c r="A58" s="351">
        <f t="shared" ca="1" si="3"/>
        <v>10</v>
      </c>
      <c r="B58" s="351">
        <f t="shared" ca="1" si="3"/>
        <v>6</v>
      </c>
      <c r="C58" s="351">
        <f t="shared" ca="1" si="3"/>
        <v>6</v>
      </c>
      <c r="D58" s="352">
        <f t="shared" ca="1" si="0"/>
        <v>15</v>
      </c>
      <c r="E58" s="445"/>
      <c r="F58" s="156"/>
      <c r="G58" s="333"/>
      <c r="H58" s="370"/>
    </row>
    <row r="59" spans="1:8" hidden="1">
      <c r="A59" s="351">
        <f t="shared" ca="1" si="3"/>
        <v>10</v>
      </c>
      <c r="B59" s="351">
        <f t="shared" ca="1" si="3"/>
        <v>6</v>
      </c>
      <c r="C59" s="351">
        <f t="shared" ca="1" si="3"/>
        <v>6</v>
      </c>
      <c r="D59" s="352">
        <f t="shared" ca="1" si="0"/>
        <v>16</v>
      </c>
      <c r="E59" s="445"/>
      <c r="F59" s="156"/>
      <c r="G59" s="333"/>
      <c r="H59" s="370"/>
    </row>
    <row r="60" spans="1:8" hidden="1">
      <c r="A60" s="351">
        <f t="shared" ca="1" si="3"/>
        <v>10</v>
      </c>
      <c r="B60" s="351">
        <f t="shared" ca="1" si="3"/>
        <v>6</v>
      </c>
      <c r="C60" s="351">
        <f t="shared" ca="1" si="3"/>
        <v>6</v>
      </c>
      <c r="D60" s="352">
        <f t="shared" ca="1" si="0"/>
        <v>17</v>
      </c>
      <c r="E60" s="445"/>
      <c r="F60" s="156"/>
      <c r="G60" s="333"/>
      <c r="H60" s="370"/>
    </row>
    <row r="61" spans="1:8" hidden="1">
      <c r="A61" s="351">
        <f t="shared" ca="1" si="3"/>
        <v>10</v>
      </c>
      <c r="B61" s="351">
        <f t="shared" ca="1" si="3"/>
        <v>6</v>
      </c>
      <c r="C61" s="351">
        <f t="shared" ca="1" si="3"/>
        <v>6</v>
      </c>
      <c r="D61" s="352">
        <f t="shared" ca="1" si="0"/>
        <v>18</v>
      </c>
      <c r="E61" s="445"/>
      <c r="F61" s="347"/>
      <c r="G61" s="348"/>
      <c r="H61" s="371"/>
    </row>
    <row r="62" spans="1:8" hidden="1">
      <c r="A62" s="351">
        <f t="shared" ca="1" si="3"/>
        <v>10</v>
      </c>
      <c r="B62" s="351">
        <f t="shared" ca="1" si="3"/>
        <v>6</v>
      </c>
      <c r="C62" s="351">
        <f t="shared" ca="1" si="3"/>
        <v>6</v>
      </c>
      <c r="D62" s="352">
        <f t="shared" ca="1" si="0"/>
        <v>19</v>
      </c>
      <c r="E62" s="445"/>
      <c r="F62" s="347"/>
      <c r="G62" s="348"/>
      <c r="H62" s="371"/>
    </row>
    <row r="63" spans="1:8" hidden="1">
      <c r="A63" s="351">
        <f t="shared" ca="1" si="3"/>
        <v>10</v>
      </c>
      <c r="B63" s="351">
        <f t="shared" ca="1" si="3"/>
        <v>6</v>
      </c>
      <c r="C63" s="351">
        <f t="shared" ca="1" si="3"/>
        <v>6</v>
      </c>
      <c r="D63" s="352">
        <f t="shared" ca="1" si="0"/>
        <v>20</v>
      </c>
      <c r="E63" s="445"/>
      <c r="F63" s="347"/>
      <c r="G63" s="348"/>
      <c r="H63" s="371"/>
    </row>
    <row r="64" spans="1:8" hidden="1">
      <c r="A64" s="351">
        <f t="shared" ca="1" si="3"/>
        <v>10</v>
      </c>
      <c r="B64" s="351">
        <f t="shared" ca="1" si="3"/>
        <v>6</v>
      </c>
      <c r="C64" s="351">
        <f t="shared" ca="1" si="3"/>
        <v>6</v>
      </c>
      <c r="D64" s="352">
        <f t="shared" ca="1" si="0"/>
        <v>21</v>
      </c>
      <c r="E64" s="445"/>
      <c r="F64" s="347"/>
      <c r="G64" s="348"/>
      <c r="H64" s="371"/>
    </row>
    <row r="65" spans="1:8" hidden="1">
      <c r="A65" s="351">
        <f t="shared" ca="1" si="3"/>
        <v>10</v>
      </c>
      <c r="B65" s="351">
        <f t="shared" ca="1" si="3"/>
        <v>6</v>
      </c>
      <c r="C65" s="351">
        <f t="shared" ca="1" si="3"/>
        <v>6</v>
      </c>
      <c r="D65" s="352">
        <f t="shared" ca="1" si="0"/>
        <v>22</v>
      </c>
      <c r="E65" s="445"/>
      <c r="F65" s="347"/>
      <c r="G65" s="348"/>
      <c r="H65" s="371"/>
    </row>
    <row r="66" spans="1:8" hidden="1">
      <c r="A66" s="351">
        <f t="shared" ref="A66:C86" ca="1" si="4">INDIRECT("Z(-1)",FALSE)</f>
        <v>10</v>
      </c>
      <c r="B66" s="351">
        <f t="shared" ca="1" si="4"/>
        <v>6</v>
      </c>
      <c r="C66" s="351">
        <f t="shared" ca="1" si="4"/>
        <v>6</v>
      </c>
      <c r="D66" s="352">
        <f t="shared" ca="1" si="0"/>
        <v>23</v>
      </c>
      <c r="E66" s="445"/>
      <c r="F66" s="347"/>
      <c r="G66" s="348"/>
      <c r="H66" s="371"/>
    </row>
    <row r="67" spans="1:8" hidden="1">
      <c r="A67" s="351">
        <f t="shared" ca="1" si="4"/>
        <v>10</v>
      </c>
      <c r="B67" s="351">
        <f t="shared" ca="1" si="4"/>
        <v>6</v>
      </c>
      <c r="C67" s="351">
        <f t="shared" ca="1" si="4"/>
        <v>6</v>
      </c>
      <c r="D67" s="352">
        <f t="shared" ca="1" si="0"/>
        <v>24</v>
      </c>
      <c r="E67" s="445"/>
      <c r="F67" s="347"/>
      <c r="G67" s="348"/>
      <c r="H67" s="371"/>
    </row>
    <row r="68" spans="1:8" hidden="1">
      <c r="A68" s="351">
        <f t="shared" ca="1" si="4"/>
        <v>10</v>
      </c>
      <c r="B68" s="351">
        <f t="shared" ca="1" si="4"/>
        <v>6</v>
      </c>
      <c r="C68" s="351">
        <f t="shared" ca="1" si="4"/>
        <v>6</v>
      </c>
      <c r="D68" s="352">
        <f t="shared" ca="1" si="0"/>
        <v>25</v>
      </c>
      <c r="E68" s="445"/>
      <c r="F68" s="347"/>
      <c r="G68" s="348"/>
      <c r="H68" s="371"/>
    </row>
    <row r="69" spans="1:8" hidden="1">
      <c r="A69" s="353">
        <f t="shared" ca="1" si="4"/>
        <v>10</v>
      </c>
      <c r="B69" s="353">
        <f t="shared" ca="1" si="4"/>
        <v>6</v>
      </c>
      <c r="C69" s="351">
        <f t="shared" ca="1" si="4"/>
        <v>6</v>
      </c>
      <c r="D69" s="354">
        <f t="shared" ca="1" si="0"/>
        <v>26</v>
      </c>
      <c r="E69" s="445"/>
      <c r="F69" s="347"/>
      <c r="G69" s="348"/>
      <c r="H69" s="371"/>
    </row>
    <row r="70" spans="1:8" hidden="1">
      <c r="A70" s="353">
        <f t="shared" ca="1" si="4"/>
        <v>10</v>
      </c>
      <c r="B70" s="353">
        <f t="shared" ca="1" si="4"/>
        <v>6</v>
      </c>
      <c r="C70" s="351">
        <f t="shared" ca="1" si="4"/>
        <v>6</v>
      </c>
      <c r="D70" s="354">
        <f t="shared" ca="1" si="0"/>
        <v>27</v>
      </c>
      <c r="E70" s="445"/>
      <c r="F70" s="347"/>
      <c r="G70" s="348"/>
      <c r="H70" s="371"/>
    </row>
    <row r="71" spans="1:8" hidden="1">
      <c r="A71" s="353">
        <f t="shared" ca="1" si="4"/>
        <v>10</v>
      </c>
      <c r="B71" s="353">
        <f t="shared" ca="1" si="4"/>
        <v>6</v>
      </c>
      <c r="C71" s="351">
        <f t="shared" ca="1" si="4"/>
        <v>6</v>
      </c>
      <c r="D71" s="354">
        <f t="shared" ca="1" si="0"/>
        <v>28</v>
      </c>
      <c r="E71" s="445"/>
      <c r="F71" s="347"/>
      <c r="G71" s="348"/>
      <c r="H71" s="371"/>
    </row>
    <row r="72" spans="1:8" hidden="1">
      <c r="A72" s="353">
        <f t="shared" ca="1" si="4"/>
        <v>10</v>
      </c>
      <c r="B72" s="353">
        <f t="shared" ca="1" si="4"/>
        <v>6</v>
      </c>
      <c r="C72" s="351">
        <f t="shared" ca="1" si="4"/>
        <v>6</v>
      </c>
      <c r="D72" s="354">
        <f t="shared" ca="1" si="0"/>
        <v>29</v>
      </c>
      <c r="E72" s="445"/>
      <c r="F72" s="347"/>
      <c r="G72" s="348"/>
      <c r="H72" s="371"/>
    </row>
    <row r="73" spans="1:8" hidden="1">
      <c r="A73" s="353">
        <f t="shared" ca="1" si="4"/>
        <v>10</v>
      </c>
      <c r="B73" s="353">
        <f t="shared" ca="1" si="4"/>
        <v>6</v>
      </c>
      <c r="C73" s="351">
        <f t="shared" ca="1" si="4"/>
        <v>6</v>
      </c>
      <c r="D73" s="354">
        <f t="shared" ca="1" si="0"/>
        <v>30</v>
      </c>
      <c r="E73" s="445"/>
      <c r="F73" s="347"/>
      <c r="G73" s="348"/>
      <c r="H73" s="371"/>
    </row>
    <row r="74" spans="1:8" hidden="1">
      <c r="A74" s="353">
        <f t="shared" ca="1" si="4"/>
        <v>10</v>
      </c>
      <c r="B74" s="353">
        <f t="shared" ca="1" si="4"/>
        <v>6</v>
      </c>
      <c r="C74" s="351">
        <f t="shared" ca="1" si="4"/>
        <v>6</v>
      </c>
      <c r="D74" s="354">
        <f t="shared" ca="1" si="0"/>
        <v>31</v>
      </c>
      <c r="E74" s="445"/>
      <c r="F74" s="347"/>
      <c r="G74" s="348"/>
      <c r="H74" s="371"/>
    </row>
    <row r="75" spans="1:8" hidden="1">
      <c r="A75" s="353">
        <f t="shared" ca="1" si="4"/>
        <v>10</v>
      </c>
      <c r="B75" s="353">
        <f t="shared" ca="1" si="4"/>
        <v>6</v>
      </c>
      <c r="C75" s="351">
        <f t="shared" ca="1" si="4"/>
        <v>6</v>
      </c>
      <c r="D75" s="354">
        <f t="shared" ca="1" si="0"/>
        <v>32</v>
      </c>
      <c r="E75" s="445"/>
      <c r="F75" s="347"/>
      <c r="G75" s="348"/>
      <c r="H75" s="371"/>
    </row>
    <row r="76" spans="1:8" hidden="1">
      <c r="A76" s="353">
        <f t="shared" ca="1" si="4"/>
        <v>10</v>
      </c>
      <c r="B76" s="353">
        <f t="shared" ca="1" si="4"/>
        <v>6</v>
      </c>
      <c r="C76" s="351">
        <f t="shared" ca="1" si="4"/>
        <v>6</v>
      </c>
      <c r="D76" s="354">
        <f t="shared" ca="1" si="0"/>
        <v>33</v>
      </c>
      <c r="E76" s="445"/>
      <c r="F76" s="347"/>
      <c r="G76" s="348"/>
      <c r="H76" s="371"/>
    </row>
    <row r="77" spans="1:8" hidden="1">
      <c r="A77" s="353">
        <f t="shared" ca="1" si="4"/>
        <v>10</v>
      </c>
      <c r="B77" s="353">
        <f t="shared" ca="1" si="4"/>
        <v>6</v>
      </c>
      <c r="C77" s="351">
        <f t="shared" ca="1" si="4"/>
        <v>6</v>
      </c>
      <c r="D77" s="354">
        <f t="shared" ca="1" si="0"/>
        <v>34</v>
      </c>
      <c r="E77" s="445"/>
      <c r="F77" s="347"/>
      <c r="G77" s="348"/>
      <c r="H77" s="371"/>
    </row>
    <row r="78" spans="1:8" s="346" customFormat="1" hidden="1">
      <c r="A78" s="353">
        <f t="shared" ca="1" si="4"/>
        <v>10</v>
      </c>
      <c r="B78" s="353">
        <f t="shared" ca="1" si="4"/>
        <v>6</v>
      </c>
      <c r="C78" s="351">
        <f t="shared" ca="1" si="4"/>
        <v>6</v>
      </c>
      <c r="D78" s="354">
        <f t="shared" ca="1" si="0"/>
        <v>35</v>
      </c>
      <c r="E78" s="446"/>
      <c r="F78" s="347"/>
      <c r="G78" s="348"/>
      <c r="H78" s="371"/>
    </row>
    <row r="79" spans="1:8" s="346" customFormat="1" hidden="1">
      <c r="A79" s="353">
        <f t="shared" ca="1" si="4"/>
        <v>10</v>
      </c>
      <c r="B79" s="353">
        <f t="shared" ca="1" si="4"/>
        <v>6</v>
      </c>
      <c r="C79" s="351">
        <f t="shared" ca="1" si="4"/>
        <v>6</v>
      </c>
      <c r="D79" s="354">
        <f t="shared" ca="1" si="0"/>
        <v>36</v>
      </c>
      <c r="E79" s="446"/>
      <c r="F79" s="347"/>
      <c r="G79" s="348"/>
      <c r="H79" s="371"/>
    </row>
    <row r="80" spans="1:8" s="346" customFormat="1" hidden="1">
      <c r="A80" s="353">
        <f t="shared" ca="1" si="4"/>
        <v>10</v>
      </c>
      <c r="B80" s="353">
        <f t="shared" ca="1" si="4"/>
        <v>6</v>
      </c>
      <c r="C80" s="351">
        <f t="shared" ca="1" si="4"/>
        <v>6</v>
      </c>
      <c r="D80" s="354">
        <f t="shared" ca="1" si="0"/>
        <v>37</v>
      </c>
      <c r="E80" s="446"/>
      <c r="F80" s="347"/>
      <c r="G80" s="348"/>
      <c r="H80" s="371"/>
    </row>
    <row r="81" spans="1:8" hidden="1">
      <c r="A81" s="353">
        <f t="shared" ca="1" si="4"/>
        <v>10</v>
      </c>
      <c r="B81" s="353">
        <f t="shared" ca="1" si="4"/>
        <v>6</v>
      </c>
      <c r="C81" s="351">
        <f t="shared" ca="1" si="4"/>
        <v>6</v>
      </c>
      <c r="D81" s="354">
        <f t="shared" ca="1" si="0"/>
        <v>38</v>
      </c>
      <c r="E81" s="445"/>
      <c r="F81" s="347"/>
      <c r="G81" s="348"/>
      <c r="H81" s="371"/>
    </row>
    <row r="82" spans="1:8" hidden="1">
      <c r="A82" s="353">
        <f t="shared" ca="1" si="4"/>
        <v>10</v>
      </c>
      <c r="B82" s="353">
        <f t="shared" ca="1" si="4"/>
        <v>6</v>
      </c>
      <c r="C82" s="351">
        <f t="shared" ca="1" si="4"/>
        <v>6</v>
      </c>
      <c r="D82" s="354">
        <f t="shared" ca="1" si="0"/>
        <v>39</v>
      </c>
      <c r="E82" s="445"/>
      <c r="F82" s="347"/>
      <c r="G82" s="348"/>
      <c r="H82" s="371"/>
    </row>
    <row r="83" spans="1:8" hidden="1">
      <c r="A83" s="353">
        <f t="shared" ca="1" si="4"/>
        <v>10</v>
      </c>
      <c r="B83" s="353">
        <f t="shared" ca="1" si="4"/>
        <v>6</v>
      </c>
      <c r="C83" s="351">
        <f t="shared" ca="1" si="4"/>
        <v>6</v>
      </c>
      <c r="D83" s="354">
        <f t="shared" ca="1" si="0"/>
        <v>40</v>
      </c>
      <c r="E83" s="445"/>
      <c r="F83" s="347"/>
      <c r="G83" s="348"/>
      <c r="H83" s="371"/>
    </row>
    <row r="84" spans="1:8" hidden="1">
      <c r="A84" s="353">
        <f t="shared" ca="1" si="4"/>
        <v>10</v>
      </c>
      <c r="B84" s="353">
        <f t="shared" ca="1" si="4"/>
        <v>6</v>
      </c>
      <c r="C84" s="351">
        <f t="shared" ca="1" si="4"/>
        <v>6</v>
      </c>
      <c r="D84" s="354">
        <f t="shared" ca="1" si="0"/>
        <v>41</v>
      </c>
      <c r="E84" s="445"/>
      <c r="F84" s="347"/>
      <c r="G84" s="348"/>
      <c r="H84" s="371"/>
    </row>
    <row r="85" spans="1:8" hidden="1">
      <c r="A85" s="353">
        <f t="shared" ca="1" si="4"/>
        <v>10</v>
      </c>
      <c r="B85" s="353">
        <f t="shared" ca="1" si="4"/>
        <v>6</v>
      </c>
      <c r="C85" s="351">
        <f t="shared" ca="1" si="4"/>
        <v>6</v>
      </c>
      <c r="D85" s="354">
        <f t="shared" ca="1" si="0"/>
        <v>42</v>
      </c>
      <c r="E85" s="445"/>
      <c r="F85" s="347"/>
      <c r="G85" s="348"/>
      <c r="H85" s="371"/>
    </row>
    <row r="86" spans="1:8" hidden="1">
      <c r="A86" s="353">
        <f t="shared" ca="1" si="4"/>
        <v>10</v>
      </c>
      <c r="B86" s="353">
        <f t="shared" ca="1" si="4"/>
        <v>6</v>
      </c>
      <c r="C86" s="351">
        <f t="shared" ca="1" si="4"/>
        <v>6</v>
      </c>
      <c r="D86" s="354">
        <f t="shared" ca="1" si="0"/>
        <v>43</v>
      </c>
      <c r="E86" s="445"/>
      <c r="F86" s="347"/>
      <c r="G86" s="348"/>
      <c r="H86" s="371"/>
    </row>
    <row r="87" spans="1:8" hidden="1">
      <c r="A87" s="353">
        <f t="shared" ref="A87:C106" ca="1" si="5">INDIRECT("Z(-1)",FALSE)</f>
        <v>10</v>
      </c>
      <c r="B87" s="353">
        <f t="shared" ca="1" si="5"/>
        <v>6</v>
      </c>
      <c r="C87" s="351">
        <f t="shared" ca="1" si="5"/>
        <v>6</v>
      </c>
      <c r="D87" s="354">
        <f t="shared" ca="1" si="0"/>
        <v>44</v>
      </c>
      <c r="E87" s="445"/>
      <c r="F87" s="347"/>
      <c r="G87" s="348"/>
      <c r="H87" s="371"/>
    </row>
    <row r="88" spans="1:8" s="346" customFormat="1" hidden="1">
      <c r="A88" s="353">
        <f t="shared" ca="1" si="5"/>
        <v>10</v>
      </c>
      <c r="B88" s="353">
        <f t="shared" ca="1" si="5"/>
        <v>6</v>
      </c>
      <c r="C88" s="351">
        <f t="shared" ca="1" si="5"/>
        <v>6</v>
      </c>
      <c r="D88" s="354">
        <f t="shared" ref="D88:D332" ca="1" si="6">IF(INDIRECT("S(-1)",FALSE)&lt;&gt;INDIRECT("Z(-1)S(-1)",FALSE),0,INDIRECT("Z(-1)",FALSE)+1)</f>
        <v>45</v>
      </c>
      <c r="E88" s="446"/>
      <c r="F88" s="347"/>
      <c r="G88" s="348"/>
      <c r="H88" s="371"/>
    </row>
    <row r="89" spans="1:8" s="346" customFormat="1" hidden="1">
      <c r="A89" s="353">
        <f t="shared" ca="1" si="5"/>
        <v>10</v>
      </c>
      <c r="B89" s="353">
        <f t="shared" ca="1" si="5"/>
        <v>6</v>
      </c>
      <c r="C89" s="351">
        <f t="shared" ca="1" si="5"/>
        <v>6</v>
      </c>
      <c r="D89" s="354">
        <f t="shared" ca="1" si="6"/>
        <v>46</v>
      </c>
      <c r="E89" s="446"/>
      <c r="F89" s="347"/>
      <c r="G89" s="348"/>
      <c r="H89" s="371"/>
    </row>
    <row r="90" spans="1:8" s="346" customFormat="1" hidden="1">
      <c r="A90" s="353">
        <f t="shared" ca="1" si="5"/>
        <v>10</v>
      </c>
      <c r="B90" s="353">
        <f t="shared" ca="1" si="5"/>
        <v>6</v>
      </c>
      <c r="C90" s="351">
        <f t="shared" ca="1" si="5"/>
        <v>6</v>
      </c>
      <c r="D90" s="354">
        <f t="shared" ca="1" si="6"/>
        <v>47</v>
      </c>
      <c r="E90" s="446"/>
      <c r="F90" s="347"/>
      <c r="G90" s="348"/>
      <c r="H90" s="371"/>
    </row>
    <row r="91" spans="1:8" hidden="1">
      <c r="A91" s="353">
        <f t="shared" ca="1" si="5"/>
        <v>10</v>
      </c>
      <c r="B91" s="353">
        <f t="shared" ca="1" si="5"/>
        <v>6</v>
      </c>
      <c r="C91" s="351">
        <f t="shared" ca="1" si="5"/>
        <v>6</v>
      </c>
      <c r="D91" s="354">
        <f t="shared" ca="1" si="6"/>
        <v>48</v>
      </c>
      <c r="E91" s="445"/>
      <c r="F91" s="347"/>
      <c r="G91" s="348"/>
      <c r="H91" s="371"/>
    </row>
    <row r="92" spans="1:8" s="346" customFormat="1" hidden="1">
      <c r="A92" s="353">
        <f t="shared" ca="1" si="5"/>
        <v>10</v>
      </c>
      <c r="B92" s="353">
        <f t="shared" ca="1" si="5"/>
        <v>6</v>
      </c>
      <c r="C92" s="351">
        <f t="shared" ca="1" si="5"/>
        <v>6</v>
      </c>
      <c r="D92" s="354">
        <f t="shared" ca="1" si="6"/>
        <v>49</v>
      </c>
      <c r="E92" s="446"/>
      <c r="F92" s="347"/>
      <c r="G92" s="348"/>
      <c r="H92" s="371"/>
    </row>
    <row r="93" spans="1:8" s="346" customFormat="1" hidden="1">
      <c r="A93" s="353">
        <f t="shared" ca="1" si="5"/>
        <v>10</v>
      </c>
      <c r="B93" s="353">
        <f t="shared" ca="1" si="5"/>
        <v>6</v>
      </c>
      <c r="C93" s="351">
        <f t="shared" ca="1" si="5"/>
        <v>6</v>
      </c>
      <c r="D93" s="354">
        <f t="shared" ca="1" si="6"/>
        <v>50</v>
      </c>
      <c r="E93" s="446"/>
      <c r="F93" s="347"/>
      <c r="G93" s="348"/>
      <c r="H93" s="371"/>
    </row>
    <row r="94" spans="1:8" s="346" customFormat="1" hidden="1">
      <c r="A94" s="353">
        <f t="shared" ca="1" si="5"/>
        <v>10</v>
      </c>
      <c r="B94" s="353">
        <f t="shared" ca="1" si="5"/>
        <v>6</v>
      </c>
      <c r="C94" s="351">
        <f t="shared" ca="1" si="5"/>
        <v>6</v>
      </c>
      <c r="D94" s="354">
        <f t="shared" ca="1" si="6"/>
        <v>51</v>
      </c>
      <c r="E94" s="446"/>
      <c r="F94" s="347"/>
      <c r="G94" s="348"/>
      <c r="H94" s="371"/>
    </row>
    <row r="95" spans="1:8" hidden="1">
      <c r="A95" s="353">
        <f t="shared" ca="1" si="5"/>
        <v>10</v>
      </c>
      <c r="B95" s="353">
        <f t="shared" ca="1" si="5"/>
        <v>6</v>
      </c>
      <c r="C95" s="351">
        <f t="shared" ca="1" si="5"/>
        <v>6</v>
      </c>
      <c r="D95" s="354">
        <f t="shared" ca="1" si="6"/>
        <v>52</v>
      </c>
      <c r="E95" s="445"/>
      <c r="F95" s="157"/>
      <c r="G95" s="333"/>
      <c r="H95" s="370"/>
    </row>
    <row r="96" spans="1:8" hidden="1">
      <c r="A96" s="353">
        <f t="shared" ca="1" si="5"/>
        <v>10</v>
      </c>
      <c r="B96" s="353">
        <f t="shared" ca="1" si="5"/>
        <v>6</v>
      </c>
      <c r="C96" s="351">
        <f t="shared" ca="1" si="5"/>
        <v>6</v>
      </c>
      <c r="D96" s="354">
        <f t="shared" ca="1" si="6"/>
        <v>53</v>
      </c>
      <c r="E96" s="445"/>
      <c r="F96" s="157"/>
      <c r="G96" s="333"/>
      <c r="H96" s="370"/>
    </row>
    <row r="97" spans="1:8" hidden="1">
      <c r="A97" s="353">
        <f t="shared" ca="1" si="5"/>
        <v>10</v>
      </c>
      <c r="B97" s="353">
        <f t="shared" ca="1" si="5"/>
        <v>6</v>
      </c>
      <c r="C97" s="351">
        <f t="shared" ca="1" si="5"/>
        <v>6</v>
      </c>
      <c r="D97" s="354">
        <f t="shared" ca="1" si="6"/>
        <v>54</v>
      </c>
      <c r="E97" s="445"/>
      <c r="F97" s="157"/>
      <c r="G97" s="333"/>
      <c r="H97" s="370"/>
    </row>
    <row r="98" spans="1:8" hidden="1">
      <c r="A98" s="353">
        <f t="shared" ca="1" si="5"/>
        <v>10</v>
      </c>
      <c r="B98" s="353">
        <f t="shared" ca="1" si="5"/>
        <v>6</v>
      </c>
      <c r="C98" s="351">
        <f t="shared" ca="1" si="5"/>
        <v>6</v>
      </c>
      <c r="D98" s="354">
        <f t="shared" ca="1" si="6"/>
        <v>55</v>
      </c>
      <c r="E98" s="445"/>
      <c r="F98" s="157"/>
      <c r="G98" s="333"/>
      <c r="H98" s="370"/>
    </row>
    <row r="99" spans="1:8" hidden="1">
      <c r="A99" s="353">
        <f t="shared" ca="1" si="5"/>
        <v>10</v>
      </c>
      <c r="B99" s="353">
        <f t="shared" ca="1" si="5"/>
        <v>6</v>
      </c>
      <c r="C99" s="351">
        <f t="shared" ca="1" si="5"/>
        <v>6</v>
      </c>
      <c r="D99" s="354">
        <f t="shared" ca="1" si="6"/>
        <v>56</v>
      </c>
      <c r="E99" s="445"/>
      <c r="F99" s="157"/>
      <c r="G99" s="333"/>
      <c r="H99" s="370"/>
    </row>
    <row r="100" spans="1:8" hidden="1">
      <c r="A100" s="351">
        <f t="shared" ca="1" si="5"/>
        <v>10</v>
      </c>
      <c r="B100" s="351">
        <f t="shared" ca="1" si="5"/>
        <v>6</v>
      </c>
      <c r="C100" s="351">
        <f t="shared" ca="1" si="5"/>
        <v>6</v>
      </c>
      <c r="D100" s="352">
        <f t="shared" ca="1" si="6"/>
        <v>57</v>
      </c>
      <c r="E100" s="445"/>
      <c r="F100" s="157"/>
      <c r="G100" s="333"/>
      <c r="H100" s="370"/>
    </row>
    <row r="101" spans="1:8" hidden="1">
      <c r="A101" s="353">
        <f t="shared" ca="1" si="5"/>
        <v>10</v>
      </c>
      <c r="B101" s="353">
        <f t="shared" ca="1" si="5"/>
        <v>6</v>
      </c>
      <c r="C101" s="351">
        <f t="shared" ca="1" si="5"/>
        <v>6</v>
      </c>
      <c r="D101" s="354">
        <f t="shared" ca="1" si="6"/>
        <v>58</v>
      </c>
      <c r="E101" s="445"/>
      <c r="F101" s="347"/>
      <c r="G101" s="348"/>
      <c r="H101" s="371"/>
    </row>
    <row r="102" spans="1:8" hidden="1">
      <c r="A102" s="353">
        <f t="shared" ca="1" si="5"/>
        <v>10</v>
      </c>
      <c r="B102" s="353">
        <f t="shared" ca="1" si="5"/>
        <v>6</v>
      </c>
      <c r="C102" s="351">
        <f t="shared" ca="1" si="5"/>
        <v>6</v>
      </c>
      <c r="D102" s="354">
        <f t="shared" ca="1" si="6"/>
        <v>59</v>
      </c>
      <c r="E102" s="445"/>
      <c r="F102" s="347"/>
      <c r="G102" s="348"/>
      <c r="H102" s="371"/>
    </row>
    <row r="103" spans="1:8" hidden="1">
      <c r="A103" s="353">
        <f t="shared" ca="1" si="5"/>
        <v>10</v>
      </c>
      <c r="B103" s="353">
        <f t="shared" ca="1" si="5"/>
        <v>6</v>
      </c>
      <c r="C103" s="351">
        <f t="shared" ca="1" si="5"/>
        <v>6</v>
      </c>
      <c r="D103" s="354">
        <f t="shared" ca="1" si="6"/>
        <v>60</v>
      </c>
      <c r="E103" s="445"/>
      <c r="F103" s="347"/>
      <c r="G103" s="348"/>
      <c r="H103" s="371"/>
    </row>
    <row r="104" spans="1:8" hidden="1">
      <c r="A104" s="353">
        <f t="shared" ca="1" si="5"/>
        <v>10</v>
      </c>
      <c r="B104" s="353">
        <f t="shared" ca="1" si="5"/>
        <v>6</v>
      </c>
      <c r="C104" s="351">
        <f t="shared" ca="1" si="5"/>
        <v>6</v>
      </c>
      <c r="D104" s="354">
        <f t="shared" ca="1" si="6"/>
        <v>61</v>
      </c>
      <c r="E104" s="445"/>
      <c r="F104" s="347"/>
      <c r="G104" s="348"/>
      <c r="H104" s="371"/>
    </row>
    <row r="105" spans="1:8" hidden="1">
      <c r="A105" s="353">
        <f t="shared" ca="1" si="5"/>
        <v>10</v>
      </c>
      <c r="B105" s="353">
        <f t="shared" ca="1" si="5"/>
        <v>6</v>
      </c>
      <c r="C105" s="351">
        <f t="shared" ca="1" si="5"/>
        <v>6</v>
      </c>
      <c r="D105" s="354">
        <f t="shared" ca="1" si="6"/>
        <v>62</v>
      </c>
      <c r="E105" s="445"/>
      <c r="F105" s="347"/>
      <c r="G105" s="348"/>
      <c r="H105" s="371"/>
    </row>
    <row r="106" spans="1:8" hidden="1">
      <c r="A106" s="353">
        <f t="shared" ca="1" si="5"/>
        <v>10</v>
      </c>
      <c r="B106" s="353">
        <f t="shared" ca="1" si="5"/>
        <v>6</v>
      </c>
      <c r="C106" s="351">
        <f t="shared" ca="1" si="5"/>
        <v>6</v>
      </c>
      <c r="D106" s="354">
        <f t="shared" ca="1" si="6"/>
        <v>63</v>
      </c>
      <c r="E106" s="445"/>
      <c r="F106" s="347"/>
      <c r="G106" s="348"/>
      <c r="H106" s="371"/>
    </row>
    <row r="107" spans="1:8" hidden="1">
      <c r="A107" s="353">
        <f t="shared" ref="A107:C122" ca="1" si="7">INDIRECT("Z(-1)",FALSE)</f>
        <v>10</v>
      </c>
      <c r="B107" s="353">
        <f t="shared" ca="1" si="7"/>
        <v>6</v>
      </c>
      <c r="C107" s="351">
        <f t="shared" ca="1" si="7"/>
        <v>6</v>
      </c>
      <c r="D107" s="354">
        <f t="shared" ca="1" si="6"/>
        <v>64</v>
      </c>
      <c r="E107" s="445"/>
      <c r="F107" s="347"/>
      <c r="G107" s="348"/>
      <c r="H107" s="371"/>
    </row>
    <row r="108" spans="1:8" s="346" customFormat="1" hidden="1">
      <c r="A108" s="353">
        <f t="shared" ca="1" si="7"/>
        <v>10</v>
      </c>
      <c r="B108" s="353">
        <f t="shared" ca="1" si="7"/>
        <v>6</v>
      </c>
      <c r="C108" s="351">
        <f t="shared" ca="1" si="7"/>
        <v>6</v>
      </c>
      <c r="D108" s="354">
        <f t="shared" ca="1" si="6"/>
        <v>65</v>
      </c>
      <c r="E108" s="446"/>
      <c r="F108" s="347"/>
      <c r="G108" s="348"/>
      <c r="H108" s="371"/>
    </row>
    <row r="109" spans="1:8" s="346" customFormat="1" hidden="1">
      <c r="A109" s="353">
        <f t="shared" ca="1" si="7"/>
        <v>10</v>
      </c>
      <c r="B109" s="353">
        <f t="shared" ca="1" si="7"/>
        <v>6</v>
      </c>
      <c r="C109" s="351">
        <f t="shared" ca="1" si="7"/>
        <v>6</v>
      </c>
      <c r="D109" s="354">
        <f t="shared" ca="1" si="6"/>
        <v>66</v>
      </c>
      <c r="E109" s="446"/>
      <c r="F109" s="347"/>
      <c r="G109" s="348"/>
      <c r="H109" s="371"/>
    </row>
    <row r="110" spans="1:8" s="346" customFormat="1" hidden="1">
      <c r="A110" s="353">
        <f t="shared" ca="1" si="7"/>
        <v>10</v>
      </c>
      <c r="B110" s="353">
        <f t="shared" ca="1" si="7"/>
        <v>6</v>
      </c>
      <c r="C110" s="351">
        <f t="shared" ca="1" si="7"/>
        <v>6</v>
      </c>
      <c r="D110" s="354">
        <f t="shared" ca="1" si="6"/>
        <v>67</v>
      </c>
      <c r="E110" s="446"/>
      <c r="F110" s="347"/>
      <c r="G110" s="348"/>
      <c r="H110" s="371"/>
    </row>
    <row r="111" spans="1:8" hidden="1">
      <c r="A111" s="353">
        <f t="shared" ca="1" si="7"/>
        <v>10</v>
      </c>
      <c r="B111" s="353">
        <f t="shared" ca="1" si="7"/>
        <v>6</v>
      </c>
      <c r="C111" s="351">
        <f t="shared" ca="1" si="7"/>
        <v>6</v>
      </c>
      <c r="D111" s="354">
        <f t="shared" ca="1" si="6"/>
        <v>68</v>
      </c>
      <c r="E111" s="445"/>
      <c r="F111" s="347"/>
      <c r="G111" s="348"/>
      <c r="H111" s="371"/>
    </row>
    <row r="112" spans="1:8" hidden="1">
      <c r="A112" s="353">
        <f t="shared" ca="1" si="7"/>
        <v>10</v>
      </c>
      <c r="B112" s="353">
        <f t="shared" ca="1" si="7"/>
        <v>6</v>
      </c>
      <c r="C112" s="351">
        <f t="shared" ca="1" si="7"/>
        <v>6</v>
      </c>
      <c r="D112" s="354">
        <f t="shared" ca="1" si="6"/>
        <v>69</v>
      </c>
      <c r="E112" s="445"/>
      <c r="F112" s="347"/>
      <c r="G112" s="348"/>
      <c r="H112" s="371"/>
    </row>
    <row r="113" spans="1:8" hidden="1">
      <c r="A113" s="353">
        <f t="shared" ca="1" si="7"/>
        <v>10</v>
      </c>
      <c r="B113" s="353">
        <f t="shared" ca="1" si="7"/>
        <v>6</v>
      </c>
      <c r="C113" s="351">
        <f t="shared" ca="1" si="7"/>
        <v>6</v>
      </c>
      <c r="D113" s="354">
        <f t="shared" ca="1" si="6"/>
        <v>70</v>
      </c>
      <c r="E113" s="445"/>
      <c r="F113" s="347"/>
      <c r="G113" s="348"/>
      <c r="H113" s="371"/>
    </row>
    <row r="114" spans="1:8" hidden="1">
      <c r="A114" s="353">
        <f t="shared" ca="1" si="7"/>
        <v>10</v>
      </c>
      <c r="B114" s="353">
        <f t="shared" ca="1" si="7"/>
        <v>6</v>
      </c>
      <c r="C114" s="351">
        <f t="shared" ca="1" si="7"/>
        <v>6</v>
      </c>
      <c r="D114" s="354">
        <f t="shared" ca="1" si="6"/>
        <v>71</v>
      </c>
      <c r="E114" s="445"/>
      <c r="F114" s="347"/>
      <c r="G114" s="348"/>
      <c r="H114" s="371"/>
    </row>
    <row r="115" spans="1:8" hidden="1">
      <c r="A115" s="353">
        <f t="shared" ca="1" si="7"/>
        <v>10</v>
      </c>
      <c r="B115" s="353">
        <f t="shared" ca="1" si="7"/>
        <v>6</v>
      </c>
      <c r="C115" s="351">
        <f t="shared" ca="1" si="7"/>
        <v>6</v>
      </c>
      <c r="D115" s="354">
        <f t="shared" ca="1" si="6"/>
        <v>72</v>
      </c>
      <c r="E115" s="445"/>
      <c r="F115" s="347"/>
      <c r="G115" s="348"/>
      <c r="H115" s="371"/>
    </row>
    <row r="116" spans="1:8" hidden="1">
      <c r="A116" s="353">
        <f t="shared" ca="1" si="7"/>
        <v>10</v>
      </c>
      <c r="B116" s="353">
        <f t="shared" ca="1" si="7"/>
        <v>6</v>
      </c>
      <c r="C116" s="351">
        <f t="shared" ca="1" si="7"/>
        <v>6</v>
      </c>
      <c r="D116" s="354">
        <f t="shared" ca="1" si="6"/>
        <v>73</v>
      </c>
      <c r="E116" s="445"/>
      <c r="F116" s="347"/>
      <c r="G116" s="348"/>
      <c r="H116" s="371"/>
    </row>
    <row r="117" spans="1:8" hidden="1">
      <c r="A117" s="353">
        <f t="shared" ca="1" si="7"/>
        <v>10</v>
      </c>
      <c r="B117" s="353">
        <f t="shared" ca="1" si="7"/>
        <v>6</v>
      </c>
      <c r="C117" s="351">
        <f t="shared" ca="1" si="7"/>
        <v>6</v>
      </c>
      <c r="D117" s="354">
        <f t="shared" ca="1" si="6"/>
        <v>74</v>
      </c>
      <c r="E117" s="445"/>
      <c r="F117" s="347"/>
      <c r="G117" s="348"/>
      <c r="H117" s="371"/>
    </row>
    <row r="118" spans="1:8" s="346" customFormat="1" hidden="1">
      <c r="A118" s="353">
        <f t="shared" ca="1" si="7"/>
        <v>10</v>
      </c>
      <c r="B118" s="353">
        <f t="shared" ca="1" si="7"/>
        <v>6</v>
      </c>
      <c r="C118" s="351">
        <f t="shared" ca="1" si="7"/>
        <v>6</v>
      </c>
      <c r="D118" s="354">
        <f t="shared" ca="1" si="6"/>
        <v>75</v>
      </c>
      <c r="E118" s="446"/>
      <c r="F118" s="347"/>
      <c r="G118" s="348"/>
      <c r="H118" s="371"/>
    </row>
    <row r="119" spans="1:8" s="346" customFormat="1" hidden="1">
      <c r="A119" s="353">
        <f t="shared" ca="1" si="7"/>
        <v>10</v>
      </c>
      <c r="B119" s="353">
        <f t="shared" ca="1" si="7"/>
        <v>6</v>
      </c>
      <c r="C119" s="351">
        <f t="shared" ca="1" si="7"/>
        <v>6</v>
      </c>
      <c r="D119" s="354">
        <f t="shared" ca="1" si="6"/>
        <v>76</v>
      </c>
      <c r="E119" s="446"/>
      <c r="F119" s="347"/>
      <c r="G119" s="348"/>
      <c r="H119" s="371"/>
    </row>
    <row r="120" spans="1:8" s="346" customFormat="1" hidden="1">
      <c r="A120" s="353">
        <f t="shared" ca="1" si="7"/>
        <v>10</v>
      </c>
      <c r="B120" s="353">
        <f t="shared" ca="1" si="7"/>
        <v>6</v>
      </c>
      <c r="C120" s="351">
        <f t="shared" ca="1" si="7"/>
        <v>6</v>
      </c>
      <c r="D120" s="354">
        <f t="shared" ca="1" si="6"/>
        <v>77</v>
      </c>
      <c r="E120" s="446"/>
      <c r="F120" s="347"/>
      <c r="G120" s="348"/>
      <c r="H120" s="371"/>
    </row>
    <row r="121" spans="1:8" hidden="1">
      <c r="A121" s="353">
        <f t="shared" ca="1" si="7"/>
        <v>10</v>
      </c>
      <c r="B121" s="353">
        <f t="shared" ca="1" si="7"/>
        <v>6</v>
      </c>
      <c r="C121" s="351">
        <f t="shared" ca="1" si="7"/>
        <v>6</v>
      </c>
      <c r="D121" s="354">
        <f t="shared" ca="1" si="6"/>
        <v>78</v>
      </c>
      <c r="E121" s="445"/>
      <c r="F121" s="347"/>
      <c r="G121" s="348"/>
      <c r="H121" s="371"/>
    </row>
    <row r="122" spans="1:8" hidden="1">
      <c r="A122" s="353">
        <f t="shared" ca="1" si="7"/>
        <v>10</v>
      </c>
      <c r="B122" s="353">
        <f t="shared" ca="1" si="7"/>
        <v>6</v>
      </c>
      <c r="C122" s="351">
        <f t="shared" ca="1" si="7"/>
        <v>6</v>
      </c>
      <c r="D122" s="354">
        <f t="shared" ca="1" si="6"/>
        <v>79</v>
      </c>
      <c r="E122" s="445"/>
      <c r="F122" s="347"/>
      <c r="G122" s="348"/>
      <c r="H122" s="371"/>
    </row>
    <row r="123" spans="1:8" hidden="1">
      <c r="A123" s="353">
        <f t="shared" ref="A123:C138" ca="1" si="8">INDIRECT("Z(-1)",FALSE)</f>
        <v>10</v>
      </c>
      <c r="B123" s="353">
        <f t="shared" ca="1" si="8"/>
        <v>6</v>
      </c>
      <c r="C123" s="351">
        <f t="shared" ca="1" si="8"/>
        <v>6</v>
      </c>
      <c r="D123" s="354">
        <f t="shared" ca="1" si="6"/>
        <v>80</v>
      </c>
      <c r="E123" s="445"/>
      <c r="F123" s="347"/>
      <c r="G123" s="348"/>
      <c r="H123" s="371"/>
    </row>
    <row r="124" spans="1:8" hidden="1">
      <c r="A124" s="353">
        <f t="shared" ca="1" si="8"/>
        <v>10</v>
      </c>
      <c r="B124" s="353">
        <f t="shared" ca="1" si="8"/>
        <v>6</v>
      </c>
      <c r="C124" s="351">
        <f t="shared" ca="1" si="8"/>
        <v>6</v>
      </c>
      <c r="D124" s="354">
        <f t="shared" ca="1" si="6"/>
        <v>81</v>
      </c>
      <c r="E124" s="445"/>
      <c r="F124" s="347"/>
      <c r="G124" s="348"/>
      <c r="H124" s="371"/>
    </row>
    <row r="125" spans="1:8" hidden="1">
      <c r="A125" s="353">
        <f t="shared" ca="1" si="8"/>
        <v>10</v>
      </c>
      <c r="B125" s="353">
        <f t="shared" ca="1" si="8"/>
        <v>6</v>
      </c>
      <c r="C125" s="351">
        <f t="shared" ca="1" si="8"/>
        <v>6</v>
      </c>
      <c r="D125" s="354">
        <f t="shared" ca="1" si="6"/>
        <v>82</v>
      </c>
      <c r="E125" s="445"/>
      <c r="F125" s="347"/>
      <c r="G125" s="348"/>
      <c r="H125" s="371"/>
    </row>
    <row r="126" spans="1:8" hidden="1">
      <c r="A126" s="353">
        <f t="shared" ca="1" si="8"/>
        <v>10</v>
      </c>
      <c r="B126" s="353">
        <f t="shared" ca="1" si="8"/>
        <v>6</v>
      </c>
      <c r="C126" s="351">
        <f t="shared" ca="1" si="8"/>
        <v>6</v>
      </c>
      <c r="D126" s="354">
        <f t="shared" ca="1" si="6"/>
        <v>83</v>
      </c>
      <c r="E126" s="445"/>
      <c r="F126" s="347"/>
      <c r="G126" s="348"/>
      <c r="H126" s="371"/>
    </row>
    <row r="127" spans="1:8" hidden="1">
      <c r="A127" s="353">
        <f t="shared" ca="1" si="8"/>
        <v>10</v>
      </c>
      <c r="B127" s="353">
        <f t="shared" ca="1" si="8"/>
        <v>6</v>
      </c>
      <c r="C127" s="351">
        <f t="shared" ca="1" si="8"/>
        <v>6</v>
      </c>
      <c r="D127" s="354">
        <f t="shared" ca="1" si="6"/>
        <v>84</v>
      </c>
      <c r="E127" s="445"/>
      <c r="F127" s="347"/>
      <c r="G127" s="348"/>
      <c r="H127" s="371"/>
    </row>
    <row r="128" spans="1:8" s="346" customFormat="1" hidden="1">
      <c r="A128" s="353">
        <f t="shared" ca="1" si="8"/>
        <v>10</v>
      </c>
      <c r="B128" s="353">
        <f t="shared" ca="1" si="8"/>
        <v>6</v>
      </c>
      <c r="C128" s="351">
        <f t="shared" ca="1" si="8"/>
        <v>6</v>
      </c>
      <c r="D128" s="354">
        <f t="shared" ca="1" si="6"/>
        <v>85</v>
      </c>
      <c r="E128" s="446"/>
      <c r="F128" s="347"/>
      <c r="G128" s="348"/>
      <c r="H128" s="371"/>
    </row>
    <row r="129" spans="1:8" s="346" customFormat="1" hidden="1">
      <c r="A129" s="353">
        <f t="shared" ca="1" si="8"/>
        <v>10</v>
      </c>
      <c r="B129" s="353">
        <f t="shared" ca="1" si="8"/>
        <v>6</v>
      </c>
      <c r="C129" s="351">
        <f t="shared" ca="1" si="8"/>
        <v>6</v>
      </c>
      <c r="D129" s="354">
        <f t="shared" ca="1" si="6"/>
        <v>86</v>
      </c>
      <c r="E129" s="446"/>
      <c r="F129" s="347"/>
      <c r="G129" s="348"/>
      <c r="H129" s="371"/>
    </row>
    <row r="130" spans="1:8" s="346" customFormat="1" hidden="1">
      <c r="A130" s="353">
        <f t="shared" ca="1" si="8"/>
        <v>10</v>
      </c>
      <c r="B130" s="353">
        <f t="shared" ca="1" si="8"/>
        <v>6</v>
      </c>
      <c r="C130" s="351">
        <f t="shared" ca="1" si="8"/>
        <v>6</v>
      </c>
      <c r="D130" s="354">
        <f t="shared" ca="1" si="6"/>
        <v>87</v>
      </c>
      <c r="E130" s="446"/>
      <c r="F130" s="347"/>
      <c r="G130" s="348"/>
      <c r="H130" s="371"/>
    </row>
    <row r="131" spans="1:8" hidden="1">
      <c r="A131" s="353">
        <f t="shared" ca="1" si="8"/>
        <v>10</v>
      </c>
      <c r="B131" s="353">
        <f t="shared" ca="1" si="8"/>
        <v>6</v>
      </c>
      <c r="C131" s="351">
        <f t="shared" ca="1" si="8"/>
        <v>6</v>
      </c>
      <c r="D131" s="354">
        <f t="shared" ca="1" si="6"/>
        <v>88</v>
      </c>
      <c r="E131" s="445"/>
      <c r="F131" s="347"/>
      <c r="G131" s="348"/>
      <c r="H131" s="371"/>
    </row>
    <row r="132" spans="1:8" hidden="1">
      <c r="A132" s="353">
        <f t="shared" ca="1" si="8"/>
        <v>10</v>
      </c>
      <c r="B132" s="353">
        <f t="shared" ca="1" si="8"/>
        <v>6</v>
      </c>
      <c r="C132" s="351">
        <f t="shared" ca="1" si="8"/>
        <v>6</v>
      </c>
      <c r="D132" s="354">
        <f t="shared" ca="1" si="6"/>
        <v>89</v>
      </c>
      <c r="E132" s="445"/>
      <c r="F132" s="347"/>
      <c r="G132" s="348"/>
      <c r="H132" s="371"/>
    </row>
    <row r="133" spans="1:8" hidden="1">
      <c r="A133" s="353">
        <f t="shared" ca="1" si="8"/>
        <v>10</v>
      </c>
      <c r="B133" s="353">
        <f t="shared" ca="1" si="8"/>
        <v>6</v>
      </c>
      <c r="C133" s="351">
        <f t="shared" ca="1" si="8"/>
        <v>6</v>
      </c>
      <c r="D133" s="354">
        <f t="shared" ca="1" si="6"/>
        <v>90</v>
      </c>
      <c r="E133" s="445"/>
      <c r="F133" s="347"/>
      <c r="G133" s="348"/>
      <c r="H133" s="371"/>
    </row>
    <row r="134" spans="1:8" hidden="1">
      <c r="A134" s="353">
        <f t="shared" ca="1" si="8"/>
        <v>10</v>
      </c>
      <c r="B134" s="353">
        <f t="shared" ca="1" si="8"/>
        <v>6</v>
      </c>
      <c r="C134" s="351">
        <f t="shared" ca="1" si="8"/>
        <v>6</v>
      </c>
      <c r="D134" s="354">
        <f t="shared" ca="1" si="6"/>
        <v>91</v>
      </c>
      <c r="E134" s="445"/>
      <c r="F134" s="347"/>
      <c r="G134" s="348"/>
      <c r="H134" s="371"/>
    </row>
    <row r="135" spans="1:8" hidden="1">
      <c r="A135" s="353">
        <f t="shared" ca="1" si="8"/>
        <v>10</v>
      </c>
      <c r="B135" s="353">
        <f t="shared" ca="1" si="8"/>
        <v>6</v>
      </c>
      <c r="C135" s="351">
        <f t="shared" ca="1" si="8"/>
        <v>6</v>
      </c>
      <c r="D135" s="354">
        <f t="shared" ca="1" si="6"/>
        <v>92</v>
      </c>
      <c r="E135" s="445"/>
      <c r="F135" s="347"/>
      <c r="G135" s="348"/>
      <c r="H135" s="371"/>
    </row>
    <row r="136" spans="1:8" hidden="1">
      <c r="A136" s="353">
        <f t="shared" ca="1" si="8"/>
        <v>10</v>
      </c>
      <c r="B136" s="353">
        <f t="shared" ca="1" si="8"/>
        <v>6</v>
      </c>
      <c r="C136" s="351">
        <f t="shared" ca="1" si="8"/>
        <v>6</v>
      </c>
      <c r="D136" s="354">
        <f t="shared" ca="1" si="6"/>
        <v>93</v>
      </c>
      <c r="E136" s="445"/>
      <c r="F136" s="347"/>
      <c r="G136" s="348"/>
      <c r="H136" s="371"/>
    </row>
    <row r="137" spans="1:8" hidden="1">
      <c r="A137" s="353">
        <f t="shared" ca="1" si="8"/>
        <v>10</v>
      </c>
      <c r="B137" s="353">
        <f t="shared" ca="1" si="8"/>
        <v>6</v>
      </c>
      <c r="C137" s="351">
        <f t="shared" ca="1" si="8"/>
        <v>6</v>
      </c>
      <c r="D137" s="354">
        <f t="shared" ca="1" si="6"/>
        <v>94</v>
      </c>
      <c r="E137" s="445"/>
      <c r="F137" s="347"/>
      <c r="G137" s="348"/>
      <c r="H137" s="371"/>
    </row>
    <row r="138" spans="1:8" s="346" customFormat="1" hidden="1">
      <c r="A138" s="353">
        <f t="shared" ca="1" si="8"/>
        <v>10</v>
      </c>
      <c r="B138" s="353">
        <f t="shared" ca="1" si="8"/>
        <v>6</v>
      </c>
      <c r="C138" s="351">
        <f t="shared" ca="1" si="8"/>
        <v>6</v>
      </c>
      <c r="D138" s="354">
        <f t="shared" ca="1" si="6"/>
        <v>95</v>
      </c>
      <c r="E138" s="446"/>
      <c r="F138" s="347"/>
      <c r="G138" s="348"/>
      <c r="H138" s="371"/>
    </row>
    <row r="139" spans="1:8" s="346" customFormat="1" hidden="1">
      <c r="A139" s="353">
        <f t="shared" ref="A139:C173" ca="1" si="9">INDIRECT("Z(-1)",FALSE)</f>
        <v>10</v>
      </c>
      <c r="B139" s="353">
        <f t="shared" ca="1" si="9"/>
        <v>6</v>
      </c>
      <c r="C139" s="351">
        <f t="shared" ca="1" si="9"/>
        <v>6</v>
      </c>
      <c r="D139" s="354">
        <f t="shared" ca="1" si="6"/>
        <v>96</v>
      </c>
      <c r="E139" s="446"/>
      <c r="F139" s="347"/>
      <c r="G139" s="348"/>
      <c r="H139" s="371"/>
    </row>
    <row r="140" spans="1:8" hidden="1">
      <c r="A140" s="353">
        <f t="shared" ca="1" si="9"/>
        <v>10</v>
      </c>
      <c r="B140" s="353">
        <f t="shared" ca="1" si="9"/>
        <v>6</v>
      </c>
      <c r="C140" s="351">
        <f t="shared" ca="1" si="9"/>
        <v>6</v>
      </c>
      <c r="D140" s="354">
        <f t="shared" ca="1" si="6"/>
        <v>97</v>
      </c>
      <c r="E140" s="445"/>
      <c r="F140" s="347"/>
      <c r="G140" s="348"/>
      <c r="H140" s="371"/>
    </row>
    <row r="141" spans="1:8" s="346" customFormat="1" hidden="1">
      <c r="A141" s="353">
        <f t="shared" ca="1" si="9"/>
        <v>10</v>
      </c>
      <c r="B141" s="353">
        <f t="shared" ca="1" si="9"/>
        <v>6</v>
      </c>
      <c r="C141" s="351">
        <f t="shared" ca="1" si="9"/>
        <v>6</v>
      </c>
      <c r="D141" s="354">
        <f t="shared" ca="1" si="6"/>
        <v>98</v>
      </c>
      <c r="E141" s="446"/>
      <c r="F141" s="347"/>
      <c r="G141" s="348"/>
      <c r="H141" s="371"/>
    </row>
    <row r="142" spans="1:8" s="346" customFormat="1" hidden="1">
      <c r="A142" s="353">
        <f t="shared" ca="1" si="9"/>
        <v>10</v>
      </c>
      <c r="B142" s="353">
        <f t="shared" ca="1" si="9"/>
        <v>6</v>
      </c>
      <c r="C142" s="351">
        <f t="shared" ca="1" si="9"/>
        <v>6</v>
      </c>
      <c r="D142" s="354">
        <f t="shared" ca="1" si="6"/>
        <v>99</v>
      </c>
      <c r="E142" s="446"/>
      <c r="F142" s="347"/>
      <c r="G142" s="348"/>
      <c r="H142" s="371"/>
    </row>
    <row r="143" spans="1:8" s="346" customFormat="1" hidden="1">
      <c r="A143" s="353">
        <f t="shared" ca="1" si="9"/>
        <v>10</v>
      </c>
      <c r="B143" s="353">
        <f t="shared" ca="1" si="9"/>
        <v>6</v>
      </c>
      <c r="C143" s="351">
        <f t="shared" ca="1" si="9"/>
        <v>6</v>
      </c>
      <c r="D143" s="354">
        <f t="shared" ca="1" si="6"/>
        <v>100</v>
      </c>
      <c r="E143" s="446"/>
      <c r="F143" s="347"/>
      <c r="G143" s="348"/>
      <c r="H143" s="371"/>
    </row>
    <row r="144" spans="1:8" hidden="1">
      <c r="A144" s="353">
        <f t="shared" ca="1" si="9"/>
        <v>10</v>
      </c>
      <c r="B144" s="353">
        <f t="shared" ca="1" si="9"/>
        <v>6</v>
      </c>
      <c r="C144" s="351">
        <f t="shared" ca="1" si="9"/>
        <v>6</v>
      </c>
      <c r="D144" s="354">
        <f t="shared" ca="1" si="6"/>
        <v>101</v>
      </c>
      <c r="E144" s="445"/>
      <c r="F144" s="157"/>
      <c r="G144" s="333"/>
      <c r="H144" s="370"/>
    </row>
    <row r="145" spans="1:8" hidden="1">
      <c r="A145" s="353">
        <f t="shared" ca="1" si="9"/>
        <v>10</v>
      </c>
      <c r="B145" s="353">
        <f t="shared" ca="1" si="9"/>
        <v>6</v>
      </c>
      <c r="C145" s="351">
        <f t="shared" ca="1" si="9"/>
        <v>6</v>
      </c>
      <c r="D145" s="354">
        <f t="shared" ca="1" si="6"/>
        <v>102</v>
      </c>
      <c r="E145" s="445"/>
      <c r="F145" s="157"/>
      <c r="G145" s="333"/>
      <c r="H145" s="370"/>
    </row>
    <row r="146" spans="1:8" hidden="1">
      <c r="A146" s="353">
        <f t="shared" ca="1" si="9"/>
        <v>10</v>
      </c>
      <c r="B146" s="353">
        <f t="shared" ca="1" si="9"/>
        <v>6</v>
      </c>
      <c r="C146" s="351">
        <f t="shared" ca="1" si="9"/>
        <v>6</v>
      </c>
      <c r="D146" s="354">
        <f t="shared" ca="1" si="6"/>
        <v>103</v>
      </c>
      <c r="E146" s="445"/>
      <c r="F146" s="157"/>
      <c r="G146" s="333"/>
      <c r="H146" s="370"/>
    </row>
    <row r="147" spans="1:8" hidden="1">
      <c r="A147" s="353">
        <f t="shared" ca="1" si="9"/>
        <v>10</v>
      </c>
      <c r="B147" s="353">
        <f t="shared" ca="1" si="9"/>
        <v>6</v>
      </c>
      <c r="C147" s="351">
        <f t="shared" ca="1" si="9"/>
        <v>6</v>
      </c>
      <c r="D147" s="354">
        <f t="shared" ca="1" si="6"/>
        <v>104</v>
      </c>
      <c r="E147" s="445"/>
      <c r="F147" s="157"/>
      <c r="G147" s="333"/>
      <c r="H147" s="370"/>
    </row>
    <row r="148" spans="1:8" hidden="1">
      <c r="A148" s="351">
        <f t="shared" ca="1" si="9"/>
        <v>10</v>
      </c>
      <c r="B148" s="351">
        <f t="shared" ca="1" si="9"/>
        <v>6</v>
      </c>
      <c r="C148" s="351">
        <f t="shared" ca="1" si="9"/>
        <v>6</v>
      </c>
      <c r="D148" s="352">
        <f t="shared" ca="1" si="6"/>
        <v>105</v>
      </c>
      <c r="E148" s="445"/>
      <c r="F148" s="157"/>
      <c r="G148" s="333"/>
      <c r="H148" s="370"/>
    </row>
    <row r="149" spans="1:8" hidden="1">
      <c r="A149" s="353">
        <f t="shared" ca="1" si="9"/>
        <v>10</v>
      </c>
      <c r="B149" s="353">
        <f t="shared" ca="1" si="9"/>
        <v>6</v>
      </c>
      <c r="C149" s="351">
        <f t="shared" ca="1" si="9"/>
        <v>6</v>
      </c>
      <c r="D149" s="354">
        <f t="shared" ca="1" si="6"/>
        <v>106</v>
      </c>
      <c r="E149" s="445"/>
      <c r="F149" s="347"/>
      <c r="G149" s="348"/>
      <c r="H149" s="371"/>
    </row>
    <row r="150" spans="1:8" hidden="1">
      <c r="A150" s="353">
        <f t="shared" ca="1" si="9"/>
        <v>10</v>
      </c>
      <c r="B150" s="353">
        <f t="shared" ca="1" si="9"/>
        <v>6</v>
      </c>
      <c r="C150" s="351">
        <f t="shared" ca="1" si="9"/>
        <v>6</v>
      </c>
      <c r="D150" s="354">
        <f t="shared" ca="1" si="6"/>
        <v>107</v>
      </c>
      <c r="E150" s="445"/>
      <c r="F150" s="347"/>
      <c r="G150" s="348"/>
      <c r="H150" s="371"/>
    </row>
    <row r="151" spans="1:8" hidden="1">
      <c r="A151" s="353">
        <f t="shared" ca="1" si="9"/>
        <v>10</v>
      </c>
      <c r="B151" s="353">
        <f t="shared" ca="1" si="9"/>
        <v>6</v>
      </c>
      <c r="C151" s="351">
        <f t="shared" ca="1" si="9"/>
        <v>6</v>
      </c>
      <c r="D151" s="354">
        <f t="shared" ca="1" si="6"/>
        <v>108</v>
      </c>
      <c r="E151" s="445"/>
      <c r="F151" s="347"/>
      <c r="G151" s="348"/>
      <c r="H151" s="371"/>
    </row>
    <row r="152" spans="1:8" hidden="1">
      <c r="A152" s="353">
        <f t="shared" ca="1" si="9"/>
        <v>10</v>
      </c>
      <c r="B152" s="353">
        <f t="shared" ca="1" si="9"/>
        <v>6</v>
      </c>
      <c r="C152" s="351">
        <f t="shared" ca="1" si="9"/>
        <v>6</v>
      </c>
      <c r="D152" s="354">
        <f t="shared" ca="1" si="6"/>
        <v>109</v>
      </c>
      <c r="E152" s="445"/>
      <c r="F152" s="347"/>
      <c r="G152" s="348"/>
      <c r="H152" s="371"/>
    </row>
    <row r="153" spans="1:8" hidden="1">
      <c r="A153" s="353">
        <f t="shared" ca="1" si="9"/>
        <v>10</v>
      </c>
      <c r="B153" s="353">
        <f t="shared" ca="1" si="9"/>
        <v>6</v>
      </c>
      <c r="C153" s="351">
        <f t="shared" ca="1" si="9"/>
        <v>6</v>
      </c>
      <c r="D153" s="354">
        <f t="shared" ca="1" si="6"/>
        <v>110</v>
      </c>
      <c r="E153" s="445"/>
      <c r="F153" s="347"/>
      <c r="G153" s="348"/>
      <c r="H153" s="371"/>
    </row>
    <row r="154" spans="1:8" hidden="1">
      <c r="A154" s="353">
        <f t="shared" ca="1" si="9"/>
        <v>10</v>
      </c>
      <c r="B154" s="353">
        <f t="shared" ca="1" si="9"/>
        <v>6</v>
      </c>
      <c r="C154" s="351">
        <f t="shared" ca="1" si="9"/>
        <v>6</v>
      </c>
      <c r="D154" s="354">
        <f t="shared" ca="1" si="6"/>
        <v>111</v>
      </c>
      <c r="E154" s="445"/>
      <c r="F154" s="347"/>
      <c r="G154" s="348"/>
      <c r="H154" s="371"/>
    </row>
    <row r="155" spans="1:8" s="346" customFormat="1" hidden="1">
      <c r="A155" s="353">
        <f t="shared" ca="1" si="9"/>
        <v>10</v>
      </c>
      <c r="B155" s="353">
        <f t="shared" ca="1" si="9"/>
        <v>6</v>
      </c>
      <c r="C155" s="351">
        <f t="shared" ca="1" si="9"/>
        <v>6</v>
      </c>
      <c r="D155" s="354">
        <f t="shared" ca="1" si="6"/>
        <v>112</v>
      </c>
      <c r="E155" s="446"/>
      <c r="F155" s="347"/>
      <c r="G155" s="348"/>
      <c r="H155" s="371"/>
    </row>
    <row r="156" spans="1:8" s="346" customFormat="1" hidden="1">
      <c r="A156" s="353">
        <f t="shared" ca="1" si="9"/>
        <v>10</v>
      </c>
      <c r="B156" s="353">
        <f t="shared" ca="1" si="9"/>
        <v>6</v>
      </c>
      <c r="C156" s="351">
        <f t="shared" ca="1" si="9"/>
        <v>6</v>
      </c>
      <c r="D156" s="354">
        <f t="shared" ca="1" si="6"/>
        <v>113</v>
      </c>
      <c r="E156" s="446"/>
      <c r="F156" s="347"/>
      <c r="G156" s="348"/>
      <c r="H156" s="371"/>
    </row>
    <row r="157" spans="1:8" s="346" customFormat="1" hidden="1">
      <c r="A157" s="353">
        <f t="shared" ca="1" si="9"/>
        <v>10</v>
      </c>
      <c r="B157" s="353">
        <f t="shared" ca="1" si="9"/>
        <v>6</v>
      </c>
      <c r="C157" s="351">
        <f t="shared" ca="1" si="9"/>
        <v>6</v>
      </c>
      <c r="D157" s="354">
        <f t="shared" ca="1" si="6"/>
        <v>114</v>
      </c>
      <c r="E157" s="446"/>
      <c r="F157" s="347"/>
      <c r="G157" s="348"/>
      <c r="H157" s="371"/>
    </row>
    <row r="158" spans="1:8" hidden="1">
      <c r="A158" s="353">
        <f t="shared" ca="1" si="9"/>
        <v>10</v>
      </c>
      <c r="B158" s="353">
        <f t="shared" ca="1" si="9"/>
        <v>6</v>
      </c>
      <c r="C158" s="351">
        <f t="shared" ca="1" si="9"/>
        <v>6</v>
      </c>
      <c r="D158" s="354">
        <f t="shared" ca="1" si="6"/>
        <v>115</v>
      </c>
      <c r="E158" s="445"/>
      <c r="F158" s="347"/>
      <c r="G158" s="348"/>
      <c r="H158" s="371"/>
    </row>
    <row r="159" spans="1:8" hidden="1">
      <c r="A159" s="353">
        <f t="shared" ca="1" si="9"/>
        <v>10</v>
      </c>
      <c r="B159" s="353">
        <f t="shared" ca="1" si="9"/>
        <v>6</v>
      </c>
      <c r="C159" s="351">
        <f t="shared" ca="1" si="9"/>
        <v>6</v>
      </c>
      <c r="D159" s="354">
        <f t="shared" ca="1" si="6"/>
        <v>116</v>
      </c>
      <c r="E159" s="445"/>
      <c r="F159" s="347"/>
      <c r="G159" s="348"/>
      <c r="H159" s="371"/>
    </row>
    <row r="160" spans="1:8" hidden="1">
      <c r="A160" s="353">
        <f t="shared" ca="1" si="9"/>
        <v>10</v>
      </c>
      <c r="B160" s="353">
        <f t="shared" ca="1" si="9"/>
        <v>6</v>
      </c>
      <c r="C160" s="351">
        <f t="shared" ca="1" si="9"/>
        <v>6</v>
      </c>
      <c r="D160" s="354">
        <f t="shared" ca="1" si="6"/>
        <v>117</v>
      </c>
      <c r="E160" s="445"/>
      <c r="F160" s="347"/>
      <c r="G160" s="348"/>
      <c r="H160" s="371"/>
    </row>
    <row r="161" spans="1:8" hidden="1">
      <c r="A161" s="353">
        <f t="shared" ca="1" si="9"/>
        <v>10</v>
      </c>
      <c r="B161" s="353">
        <f t="shared" ca="1" si="9"/>
        <v>6</v>
      </c>
      <c r="C161" s="351">
        <f t="shared" ca="1" si="9"/>
        <v>6</v>
      </c>
      <c r="D161" s="354">
        <f t="shared" ca="1" si="6"/>
        <v>118</v>
      </c>
      <c r="E161" s="445"/>
      <c r="F161" s="347"/>
      <c r="G161" s="348"/>
      <c r="H161" s="371"/>
    </row>
    <row r="162" spans="1:8" hidden="1">
      <c r="A162" s="353">
        <f t="shared" ca="1" si="9"/>
        <v>10</v>
      </c>
      <c r="B162" s="353">
        <f t="shared" ca="1" si="9"/>
        <v>6</v>
      </c>
      <c r="C162" s="351">
        <f t="shared" ca="1" si="9"/>
        <v>6</v>
      </c>
      <c r="D162" s="354">
        <f t="shared" ca="1" si="6"/>
        <v>119</v>
      </c>
      <c r="E162" s="445"/>
      <c r="F162" s="347"/>
      <c r="G162" s="348"/>
      <c r="H162" s="371"/>
    </row>
    <row r="163" spans="1:8" hidden="1">
      <c r="A163" s="353">
        <f t="shared" ca="1" si="9"/>
        <v>10</v>
      </c>
      <c r="B163" s="353">
        <f t="shared" ca="1" si="9"/>
        <v>6</v>
      </c>
      <c r="C163" s="351">
        <f t="shared" ca="1" si="9"/>
        <v>6</v>
      </c>
      <c r="D163" s="354">
        <f t="shared" ca="1" si="6"/>
        <v>120</v>
      </c>
      <c r="E163" s="445"/>
      <c r="F163" s="347"/>
      <c r="G163" s="348"/>
      <c r="H163" s="371"/>
    </row>
    <row r="164" spans="1:8" s="346" customFormat="1" hidden="1">
      <c r="A164" s="353">
        <f t="shared" ca="1" si="9"/>
        <v>10</v>
      </c>
      <c r="B164" s="353">
        <f t="shared" ca="1" si="9"/>
        <v>6</v>
      </c>
      <c r="C164" s="351">
        <f t="shared" ca="1" si="9"/>
        <v>6</v>
      </c>
      <c r="D164" s="354">
        <f t="shared" ca="1" si="6"/>
        <v>121</v>
      </c>
      <c r="E164" s="446"/>
      <c r="F164" s="347"/>
      <c r="G164" s="348"/>
      <c r="H164" s="371"/>
    </row>
    <row r="165" spans="1:8" s="346" customFormat="1" hidden="1">
      <c r="A165" s="353">
        <f t="shared" ca="1" si="9"/>
        <v>10</v>
      </c>
      <c r="B165" s="353">
        <f t="shared" ca="1" si="9"/>
        <v>6</v>
      </c>
      <c r="C165" s="351">
        <f t="shared" ca="1" si="9"/>
        <v>6</v>
      </c>
      <c r="D165" s="354">
        <f t="shared" ca="1" si="6"/>
        <v>122</v>
      </c>
      <c r="E165" s="446"/>
      <c r="F165" s="347"/>
      <c r="G165" s="348"/>
      <c r="H165" s="371"/>
    </row>
    <row r="166" spans="1:8" hidden="1">
      <c r="A166" s="353">
        <f t="shared" ca="1" si="9"/>
        <v>10</v>
      </c>
      <c r="B166" s="353">
        <f t="shared" ca="1" si="9"/>
        <v>6</v>
      </c>
      <c r="C166" s="351">
        <f t="shared" ca="1" si="9"/>
        <v>6</v>
      </c>
      <c r="D166" s="354">
        <f t="shared" ca="1" si="6"/>
        <v>123</v>
      </c>
      <c r="E166" s="445"/>
      <c r="F166" s="347"/>
      <c r="G166" s="348"/>
      <c r="H166" s="371"/>
    </row>
    <row r="167" spans="1:8" hidden="1">
      <c r="A167" s="353">
        <f t="shared" ca="1" si="9"/>
        <v>10</v>
      </c>
      <c r="B167" s="353">
        <f t="shared" ca="1" si="9"/>
        <v>6</v>
      </c>
      <c r="C167" s="351">
        <f t="shared" ca="1" si="9"/>
        <v>6</v>
      </c>
      <c r="D167" s="354">
        <f t="shared" ca="1" si="6"/>
        <v>124</v>
      </c>
      <c r="E167" s="445"/>
      <c r="F167" s="347"/>
      <c r="G167" s="348"/>
      <c r="H167" s="371"/>
    </row>
    <row r="168" spans="1:8" hidden="1">
      <c r="A168" s="353">
        <f t="shared" ca="1" si="9"/>
        <v>10</v>
      </c>
      <c r="B168" s="353">
        <f t="shared" ca="1" si="9"/>
        <v>6</v>
      </c>
      <c r="C168" s="351">
        <f t="shared" ca="1" si="9"/>
        <v>6</v>
      </c>
      <c r="D168" s="354">
        <f t="shared" ca="1" si="6"/>
        <v>125</v>
      </c>
      <c r="E168" s="445"/>
      <c r="F168" s="347"/>
      <c r="G168" s="348"/>
      <c r="H168" s="371"/>
    </row>
    <row r="169" spans="1:8" hidden="1">
      <c r="A169" s="353">
        <f t="shared" ca="1" si="9"/>
        <v>10</v>
      </c>
      <c r="B169" s="353">
        <f t="shared" ca="1" si="9"/>
        <v>6</v>
      </c>
      <c r="C169" s="351">
        <f t="shared" ca="1" si="9"/>
        <v>6</v>
      </c>
      <c r="D169" s="354">
        <f t="shared" ca="1" si="6"/>
        <v>126</v>
      </c>
      <c r="E169" s="445"/>
      <c r="F169" s="347"/>
      <c r="G169" s="348"/>
      <c r="H169" s="371"/>
    </row>
    <row r="170" spans="1:8" hidden="1">
      <c r="A170" s="353">
        <f t="shared" ca="1" si="9"/>
        <v>10</v>
      </c>
      <c r="B170" s="353">
        <f t="shared" ca="1" si="9"/>
        <v>6</v>
      </c>
      <c r="C170" s="351">
        <f t="shared" ca="1" si="9"/>
        <v>6</v>
      </c>
      <c r="D170" s="354">
        <f t="shared" ca="1" si="6"/>
        <v>127</v>
      </c>
      <c r="E170" s="445"/>
      <c r="F170" s="347"/>
      <c r="G170" s="348"/>
      <c r="H170" s="371"/>
    </row>
    <row r="171" spans="1:8" hidden="1">
      <c r="A171" s="353">
        <f t="shared" ca="1" si="9"/>
        <v>10</v>
      </c>
      <c r="B171" s="353">
        <f t="shared" ca="1" si="9"/>
        <v>6</v>
      </c>
      <c r="C171" s="351">
        <f t="shared" ca="1" si="9"/>
        <v>6</v>
      </c>
      <c r="D171" s="354">
        <f t="shared" ca="1" si="6"/>
        <v>128</v>
      </c>
      <c r="E171" s="445"/>
      <c r="F171" s="347"/>
      <c r="G171" s="348"/>
      <c r="H171" s="371"/>
    </row>
    <row r="172" spans="1:8" s="346" customFormat="1" hidden="1">
      <c r="A172" s="353">
        <f t="shared" ca="1" si="9"/>
        <v>10</v>
      </c>
      <c r="B172" s="353">
        <f t="shared" ca="1" si="9"/>
        <v>6</v>
      </c>
      <c r="C172" s="351">
        <f t="shared" ca="1" si="9"/>
        <v>6</v>
      </c>
      <c r="D172" s="354">
        <f t="shared" ca="1" si="6"/>
        <v>129</v>
      </c>
      <c r="E172" s="446"/>
      <c r="F172" s="347"/>
      <c r="G172" s="348"/>
      <c r="H172" s="371"/>
    </row>
    <row r="173" spans="1:8" s="346" customFormat="1" hidden="1">
      <c r="A173" s="353">
        <f t="shared" ca="1" si="9"/>
        <v>10</v>
      </c>
      <c r="B173" s="353">
        <f t="shared" ca="1" si="9"/>
        <v>6</v>
      </c>
      <c r="C173" s="351">
        <f t="shared" ca="1" si="9"/>
        <v>6</v>
      </c>
      <c r="D173" s="354">
        <f t="shared" ca="1" si="6"/>
        <v>130</v>
      </c>
      <c r="E173" s="446"/>
      <c r="F173" s="347"/>
      <c r="G173" s="348"/>
      <c r="H173" s="371"/>
    </row>
    <row r="174" spans="1:8" s="346" customFormat="1" hidden="1">
      <c r="A174" s="353">
        <f t="shared" ref="A174:C189" ca="1" si="10">INDIRECT("Z(-1)",FALSE)</f>
        <v>10</v>
      </c>
      <c r="B174" s="353">
        <f t="shared" ca="1" si="10"/>
        <v>6</v>
      </c>
      <c r="C174" s="351">
        <f t="shared" ca="1" si="10"/>
        <v>6</v>
      </c>
      <c r="D174" s="354">
        <f t="shared" ca="1" si="6"/>
        <v>131</v>
      </c>
      <c r="E174" s="446"/>
      <c r="F174" s="347"/>
      <c r="G174" s="348"/>
      <c r="H174" s="371"/>
    </row>
    <row r="175" spans="1:8" hidden="1">
      <c r="A175" s="353">
        <f t="shared" ca="1" si="10"/>
        <v>10</v>
      </c>
      <c r="B175" s="353">
        <f t="shared" ca="1" si="10"/>
        <v>6</v>
      </c>
      <c r="C175" s="351">
        <f t="shared" ca="1" si="10"/>
        <v>6</v>
      </c>
      <c r="D175" s="354">
        <f t="shared" ca="1" si="6"/>
        <v>132</v>
      </c>
      <c r="E175" s="445"/>
      <c r="F175" s="347"/>
      <c r="G175" s="348"/>
      <c r="H175" s="371"/>
    </row>
    <row r="176" spans="1:8" hidden="1">
      <c r="A176" s="353">
        <f t="shared" ca="1" si="10"/>
        <v>10</v>
      </c>
      <c r="B176" s="353">
        <f t="shared" ca="1" si="10"/>
        <v>6</v>
      </c>
      <c r="C176" s="351">
        <f t="shared" ca="1" si="10"/>
        <v>6</v>
      </c>
      <c r="D176" s="354">
        <f t="shared" ca="1" si="6"/>
        <v>133</v>
      </c>
      <c r="E176" s="445"/>
      <c r="F176" s="347"/>
      <c r="G176" s="348"/>
      <c r="H176" s="371"/>
    </row>
    <row r="177" spans="1:8" hidden="1">
      <c r="A177" s="353">
        <f t="shared" ca="1" si="10"/>
        <v>10</v>
      </c>
      <c r="B177" s="353">
        <f t="shared" ca="1" si="10"/>
        <v>6</v>
      </c>
      <c r="C177" s="351">
        <f t="shared" ca="1" si="10"/>
        <v>6</v>
      </c>
      <c r="D177" s="354">
        <f t="shared" ca="1" si="6"/>
        <v>134</v>
      </c>
      <c r="E177" s="445"/>
      <c r="F177" s="347"/>
      <c r="G177" s="348"/>
      <c r="H177" s="371"/>
    </row>
    <row r="178" spans="1:8" hidden="1">
      <c r="A178" s="353">
        <f t="shared" ca="1" si="10"/>
        <v>10</v>
      </c>
      <c r="B178" s="353">
        <f t="shared" ca="1" si="10"/>
        <v>6</v>
      </c>
      <c r="C178" s="351">
        <f t="shared" ca="1" si="10"/>
        <v>6</v>
      </c>
      <c r="D178" s="354">
        <f t="shared" ca="1" si="6"/>
        <v>135</v>
      </c>
      <c r="E178" s="445"/>
      <c r="F178" s="347"/>
      <c r="G178" s="348"/>
      <c r="H178" s="371"/>
    </row>
    <row r="179" spans="1:8" hidden="1">
      <c r="A179" s="353">
        <f t="shared" ca="1" si="10"/>
        <v>10</v>
      </c>
      <c r="B179" s="353">
        <f t="shared" ca="1" si="10"/>
        <v>6</v>
      </c>
      <c r="C179" s="351">
        <f t="shared" ca="1" si="10"/>
        <v>6</v>
      </c>
      <c r="D179" s="354">
        <f t="shared" ca="1" si="6"/>
        <v>136</v>
      </c>
      <c r="E179" s="445"/>
      <c r="F179" s="347"/>
      <c r="G179" s="348"/>
      <c r="H179" s="371"/>
    </row>
    <row r="180" spans="1:8" hidden="1">
      <c r="A180" s="353">
        <f t="shared" ca="1" si="10"/>
        <v>10</v>
      </c>
      <c r="B180" s="353">
        <f t="shared" ca="1" si="10"/>
        <v>6</v>
      </c>
      <c r="C180" s="351">
        <f t="shared" ca="1" si="10"/>
        <v>6</v>
      </c>
      <c r="D180" s="354">
        <f t="shared" ca="1" si="6"/>
        <v>137</v>
      </c>
      <c r="E180" s="445"/>
      <c r="F180" s="347"/>
      <c r="G180" s="348"/>
      <c r="H180" s="371"/>
    </row>
    <row r="181" spans="1:8" s="346" customFormat="1" hidden="1">
      <c r="A181" s="353">
        <f t="shared" ca="1" si="10"/>
        <v>10</v>
      </c>
      <c r="B181" s="353">
        <f t="shared" ca="1" si="10"/>
        <v>6</v>
      </c>
      <c r="C181" s="351">
        <f t="shared" ca="1" si="10"/>
        <v>6</v>
      </c>
      <c r="D181" s="354">
        <f t="shared" ca="1" si="6"/>
        <v>138</v>
      </c>
      <c r="E181" s="446"/>
      <c r="F181" s="347"/>
      <c r="G181" s="348"/>
      <c r="H181" s="371"/>
    </row>
    <row r="182" spans="1:8" s="346" customFormat="1" hidden="1">
      <c r="A182" s="353">
        <f t="shared" ca="1" si="10"/>
        <v>10</v>
      </c>
      <c r="B182" s="353">
        <f t="shared" ca="1" si="10"/>
        <v>6</v>
      </c>
      <c r="C182" s="351">
        <f t="shared" ca="1" si="10"/>
        <v>6</v>
      </c>
      <c r="D182" s="354">
        <f t="shared" ca="1" si="6"/>
        <v>139</v>
      </c>
      <c r="E182" s="446"/>
      <c r="F182" s="347"/>
      <c r="G182" s="348"/>
      <c r="H182" s="371"/>
    </row>
    <row r="183" spans="1:8" hidden="1">
      <c r="A183" s="353">
        <f t="shared" ca="1" si="10"/>
        <v>10</v>
      </c>
      <c r="B183" s="353">
        <f t="shared" ca="1" si="10"/>
        <v>6</v>
      </c>
      <c r="C183" s="351">
        <f t="shared" ca="1" si="10"/>
        <v>6</v>
      </c>
      <c r="D183" s="354">
        <f t="shared" ca="1" si="6"/>
        <v>140</v>
      </c>
      <c r="E183" s="445"/>
      <c r="F183" s="347"/>
      <c r="G183" s="348"/>
      <c r="H183" s="371"/>
    </row>
    <row r="184" spans="1:8" s="346" customFormat="1" hidden="1">
      <c r="A184" s="353">
        <f t="shared" ca="1" si="10"/>
        <v>10</v>
      </c>
      <c r="B184" s="353">
        <f t="shared" ca="1" si="10"/>
        <v>6</v>
      </c>
      <c r="C184" s="351">
        <f t="shared" ca="1" si="10"/>
        <v>6</v>
      </c>
      <c r="D184" s="354">
        <f t="shared" ca="1" si="6"/>
        <v>141</v>
      </c>
      <c r="E184" s="446"/>
      <c r="F184" s="347"/>
      <c r="G184" s="348"/>
      <c r="H184" s="371"/>
    </row>
    <row r="185" spans="1:8" s="346" customFormat="1" hidden="1">
      <c r="A185" s="353">
        <f t="shared" ca="1" si="10"/>
        <v>10</v>
      </c>
      <c r="B185" s="353">
        <f t="shared" ca="1" si="10"/>
        <v>6</v>
      </c>
      <c r="C185" s="351">
        <f t="shared" ca="1" si="10"/>
        <v>6</v>
      </c>
      <c r="D185" s="354">
        <f t="shared" ca="1" si="6"/>
        <v>142</v>
      </c>
      <c r="E185" s="446"/>
      <c r="F185" s="347"/>
      <c r="G185" s="348"/>
      <c r="H185" s="371"/>
    </row>
    <row r="186" spans="1:8" s="346" customFormat="1" hidden="1">
      <c r="A186" s="353">
        <f t="shared" ca="1" si="10"/>
        <v>10</v>
      </c>
      <c r="B186" s="353">
        <f t="shared" ca="1" si="10"/>
        <v>6</v>
      </c>
      <c r="C186" s="351">
        <f t="shared" ca="1" si="10"/>
        <v>6</v>
      </c>
      <c r="D186" s="354">
        <f t="shared" ca="1" si="6"/>
        <v>143</v>
      </c>
      <c r="E186" s="446"/>
      <c r="F186" s="347"/>
      <c r="G186" s="348"/>
      <c r="H186" s="371"/>
    </row>
    <row r="187" spans="1:8" hidden="1">
      <c r="A187" s="353">
        <f t="shared" ca="1" si="10"/>
        <v>10</v>
      </c>
      <c r="B187" s="353">
        <f t="shared" ca="1" si="10"/>
        <v>6</v>
      </c>
      <c r="C187" s="351">
        <f t="shared" ca="1" si="10"/>
        <v>6</v>
      </c>
      <c r="D187" s="354">
        <f t="shared" ca="1" si="6"/>
        <v>144</v>
      </c>
      <c r="E187" s="445"/>
      <c r="F187" s="157"/>
      <c r="G187" s="333"/>
      <c r="H187" s="370"/>
    </row>
    <row r="188" spans="1:8" hidden="1">
      <c r="A188" s="353">
        <f t="shared" ref="A188:C219" ca="1" si="11">INDIRECT("Z(-1)",FALSE)</f>
        <v>10</v>
      </c>
      <c r="B188" s="353">
        <f t="shared" ca="1" si="11"/>
        <v>6</v>
      </c>
      <c r="C188" s="351">
        <f t="shared" ca="1" si="10"/>
        <v>6</v>
      </c>
      <c r="D188" s="354">
        <f t="shared" ca="1" si="6"/>
        <v>145</v>
      </c>
      <c r="E188" s="445"/>
      <c r="F188" s="157"/>
      <c r="G188" s="333"/>
      <c r="H188" s="370"/>
    </row>
    <row r="189" spans="1:8" hidden="1">
      <c r="A189" s="353">
        <f t="shared" ca="1" si="11"/>
        <v>10</v>
      </c>
      <c r="B189" s="353">
        <f t="shared" ca="1" si="11"/>
        <v>6</v>
      </c>
      <c r="C189" s="351">
        <f t="shared" ca="1" si="10"/>
        <v>6</v>
      </c>
      <c r="D189" s="354">
        <f t="shared" ca="1" si="6"/>
        <v>146</v>
      </c>
      <c r="E189" s="445"/>
      <c r="F189" s="157"/>
      <c r="G189" s="333"/>
      <c r="H189" s="370"/>
    </row>
    <row r="190" spans="1:8" hidden="1">
      <c r="A190" s="353">
        <f t="shared" ca="1" si="11"/>
        <v>10</v>
      </c>
      <c r="B190" s="353">
        <f t="shared" ca="1" si="11"/>
        <v>6</v>
      </c>
      <c r="C190" s="351">
        <f t="shared" ca="1" si="11"/>
        <v>6</v>
      </c>
      <c r="D190" s="354">
        <f t="shared" ca="1" si="6"/>
        <v>147</v>
      </c>
      <c r="E190" s="445"/>
      <c r="F190" s="157"/>
      <c r="G190" s="333"/>
      <c r="H190" s="370"/>
    </row>
    <row r="191" spans="1:8" hidden="1">
      <c r="A191" s="351">
        <f t="shared" ca="1" si="11"/>
        <v>10</v>
      </c>
      <c r="B191" s="351">
        <f t="shared" ca="1" si="11"/>
        <v>6</v>
      </c>
      <c r="C191" s="351">
        <f t="shared" ca="1" si="11"/>
        <v>6</v>
      </c>
      <c r="D191" s="352">
        <f t="shared" ca="1" si="6"/>
        <v>148</v>
      </c>
      <c r="E191" s="445"/>
      <c r="F191" s="157"/>
      <c r="G191" s="333"/>
      <c r="H191" s="370"/>
    </row>
    <row r="192" spans="1:8" hidden="1">
      <c r="A192" s="353">
        <f t="shared" ca="1" si="11"/>
        <v>10</v>
      </c>
      <c r="B192" s="353">
        <f t="shared" ca="1" si="11"/>
        <v>6</v>
      </c>
      <c r="C192" s="351">
        <f t="shared" ca="1" si="11"/>
        <v>6</v>
      </c>
      <c r="D192" s="354">
        <f t="shared" ca="1" si="6"/>
        <v>149</v>
      </c>
      <c r="E192" s="445"/>
      <c r="F192" s="347"/>
      <c r="G192" s="348"/>
      <c r="H192" s="371"/>
    </row>
    <row r="193" spans="1:8" hidden="1">
      <c r="A193" s="353">
        <f t="shared" ca="1" si="11"/>
        <v>10</v>
      </c>
      <c r="B193" s="353">
        <f t="shared" ca="1" si="11"/>
        <v>6</v>
      </c>
      <c r="C193" s="351">
        <f t="shared" ca="1" si="11"/>
        <v>6</v>
      </c>
      <c r="D193" s="354">
        <f t="shared" ca="1" si="6"/>
        <v>150</v>
      </c>
      <c r="E193" s="445"/>
      <c r="F193" s="347"/>
      <c r="G193" s="348"/>
      <c r="H193" s="371"/>
    </row>
    <row r="194" spans="1:8" hidden="1">
      <c r="A194" s="353">
        <f t="shared" ca="1" si="11"/>
        <v>10</v>
      </c>
      <c r="B194" s="353">
        <f t="shared" ca="1" si="11"/>
        <v>6</v>
      </c>
      <c r="C194" s="351">
        <f t="shared" ca="1" si="11"/>
        <v>6</v>
      </c>
      <c r="D194" s="354">
        <f t="shared" ca="1" si="6"/>
        <v>151</v>
      </c>
      <c r="E194" s="445"/>
      <c r="F194" s="347"/>
      <c r="G194" s="348"/>
      <c r="H194" s="371"/>
    </row>
    <row r="195" spans="1:8" hidden="1">
      <c r="A195" s="353">
        <f t="shared" ca="1" si="11"/>
        <v>10</v>
      </c>
      <c r="B195" s="353">
        <f t="shared" ca="1" si="11"/>
        <v>6</v>
      </c>
      <c r="C195" s="351">
        <f t="shared" ca="1" si="11"/>
        <v>6</v>
      </c>
      <c r="D195" s="354">
        <f t="shared" ca="1" si="6"/>
        <v>152</v>
      </c>
      <c r="E195" s="445"/>
      <c r="F195" s="347"/>
      <c r="G195" s="348"/>
      <c r="H195" s="371"/>
    </row>
    <row r="196" spans="1:8" hidden="1">
      <c r="A196" s="353">
        <f t="shared" ca="1" si="11"/>
        <v>10</v>
      </c>
      <c r="B196" s="353">
        <f t="shared" ca="1" si="11"/>
        <v>6</v>
      </c>
      <c r="C196" s="351">
        <f t="shared" ca="1" si="11"/>
        <v>6</v>
      </c>
      <c r="D196" s="354">
        <f t="shared" ca="1" si="6"/>
        <v>153</v>
      </c>
      <c r="E196" s="445"/>
      <c r="F196" s="347"/>
      <c r="G196" s="348"/>
      <c r="H196" s="371"/>
    </row>
    <row r="197" spans="1:8" hidden="1">
      <c r="A197" s="353">
        <f t="shared" ca="1" si="11"/>
        <v>10</v>
      </c>
      <c r="B197" s="353">
        <f t="shared" ca="1" si="11"/>
        <v>6</v>
      </c>
      <c r="C197" s="351">
        <f t="shared" ca="1" si="11"/>
        <v>6</v>
      </c>
      <c r="D197" s="354">
        <f t="shared" ca="1" si="6"/>
        <v>154</v>
      </c>
      <c r="E197" s="445"/>
      <c r="F197" s="347"/>
      <c r="G197" s="348"/>
      <c r="H197" s="371"/>
    </row>
    <row r="198" spans="1:8" s="346" customFormat="1" hidden="1">
      <c r="A198" s="353">
        <f t="shared" ca="1" si="11"/>
        <v>10</v>
      </c>
      <c r="B198" s="353">
        <f t="shared" ca="1" si="11"/>
        <v>6</v>
      </c>
      <c r="C198" s="351">
        <f t="shared" ca="1" si="11"/>
        <v>6</v>
      </c>
      <c r="D198" s="354">
        <f t="shared" ca="1" si="6"/>
        <v>155</v>
      </c>
      <c r="E198" s="446"/>
      <c r="F198" s="347"/>
      <c r="G198" s="348"/>
      <c r="H198" s="371"/>
    </row>
    <row r="199" spans="1:8" s="346" customFormat="1" hidden="1">
      <c r="A199" s="353">
        <f t="shared" ca="1" si="11"/>
        <v>10</v>
      </c>
      <c r="B199" s="353">
        <f t="shared" ca="1" si="11"/>
        <v>6</v>
      </c>
      <c r="C199" s="351">
        <f t="shared" ca="1" si="11"/>
        <v>6</v>
      </c>
      <c r="D199" s="354">
        <f t="shared" ca="1" si="6"/>
        <v>156</v>
      </c>
      <c r="E199" s="446"/>
      <c r="F199" s="347"/>
      <c r="G199" s="348"/>
      <c r="H199" s="371"/>
    </row>
    <row r="200" spans="1:8" s="346" customFormat="1" hidden="1">
      <c r="A200" s="353">
        <f t="shared" ca="1" si="11"/>
        <v>10</v>
      </c>
      <c r="B200" s="353">
        <f t="shared" ca="1" si="11"/>
        <v>6</v>
      </c>
      <c r="C200" s="351">
        <f t="shared" ca="1" si="11"/>
        <v>6</v>
      </c>
      <c r="D200" s="354">
        <f t="shared" ca="1" si="6"/>
        <v>157</v>
      </c>
      <c r="E200" s="446"/>
      <c r="F200" s="347"/>
      <c r="G200" s="348"/>
      <c r="H200" s="371"/>
    </row>
    <row r="201" spans="1:8" hidden="1">
      <c r="A201" s="353">
        <f t="shared" ca="1" si="11"/>
        <v>10</v>
      </c>
      <c r="B201" s="353">
        <f t="shared" ca="1" si="11"/>
        <v>6</v>
      </c>
      <c r="C201" s="351">
        <f t="shared" ca="1" si="11"/>
        <v>6</v>
      </c>
      <c r="D201" s="354">
        <f t="shared" ca="1" si="6"/>
        <v>158</v>
      </c>
      <c r="E201" s="445"/>
      <c r="F201" s="347"/>
      <c r="G201" s="348"/>
      <c r="H201" s="371"/>
    </row>
    <row r="202" spans="1:8" hidden="1">
      <c r="A202" s="353">
        <f t="shared" ca="1" si="11"/>
        <v>10</v>
      </c>
      <c r="B202" s="353">
        <f t="shared" ca="1" si="11"/>
        <v>6</v>
      </c>
      <c r="C202" s="351">
        <f t="shared" ca="1" si="11"/>
        <v>6</v>
      </c>
      <c r="D202" s="354">
        <f t="shared" ca="1" si="6"/>
        <v>159</v>
      </c>
      <c r="E202" s="445"/>
      <c r="F202" s="347"/>
      <c r="G202" s="348"/>
      <c r="H202" s="371"/>
    </row>
    <row r="203" spans="1:8" hidden="1">
      <c r="A203" s="353">
        <f t="shared" ca="1" si="11"/>
        <v>10</v>
      </c>
      <c r="B203" s="353">
        <f t="shared" ca="1" si="11"/>
        <v>6</v>
      </c>
      <c r="C203" s="351">
        <f t="shared" ca="1" si="11"/>
        <v>6</v>
      </c>
      <c r="D203" s="354">
        <f t="shared" ca="1" si="6"/>
        <v>160</v>
      </c>
      <c r="E203" s="445"/>
      <c r="F203" s="347"/>
      <c r="G203" s="348"/>
      <c r="H203" s="371"/>
    </row>
    <row r="204" spans="1:8" hidden="1">
      <c r="A204" s="353">
        <f t="shared" ca="1" si="11"/>
        <v>10</v>
      </c>
      <c r="B204" s="353">
        <f t="shared" ca="1" si="11"/>
        <v>6</v>
      </c>
      <c r="C204" s="351">
        <f t="shared" ca="1" si="11"/>
        <v>6</v>
      </c>
      <c r="D204" s="354">
        <f t="shared" ca="1" si="6"/>
        <v>161</v>
      </c>
      <c r="E204" s="445"/>
      <c r="F204" s="347"/>
      <c r="G204" s="348"/>
      <c r="H204" s="371"/>
    </row>
    <row r="205" spans="1:8" hidden="1">
      <c r="A205" s="353">
        <f t="shared" ca="1" si="11"/>
        <v>10</v>
      </c>
      <c r="B205" s="353">
        <f t="shared" ca="1" si="11"/>
        <v>6</v>
      </c>
      <c r="C205" s="351">
        <f t="shared" ca="1" si="11"/>
        <v>6</v>
      </c>
      <c r="D205" s="354">
        <f t="shared" ca="1" si="6"/>
        <v>162</v>
      </c>
      <c r="E205" s="445"/>
      <c r="F205" s="347"/>
      <c r="G205" s="348"/>
      <c r="H205" s="371"/>
    </row>
    <row r="206" spans="1:8" hidden="1">
      <c r="A206" s="353">
        <f t="shared" ca="1" si="11"/>
        <v>10</v>
      </c>
      <c r="B206" s="353">
        <f t="shared" ca="1" si="11"/>
        <v>6</v>
      </c>
      <c r="C206" s="351">
        <f t="shared" ca="1" si="11"/>
        <v>6</v>
      </c>
      <c r="D206" s="354">
        <f t="shared" ca="1" si="6"/>
        <v>163</v>
      </c>
      <c r="E206" s="445"/>
      <c r="F206" s="347"/>
      <c r="G206" s="348"/>
      <c r="H206" s="371"/>
    </row>
    <row r="207" spans="1:8" hidden="1">
      <c r="A207" s="353">
        <f t="shared" ca="1" si="11"/>
        <v>10</v>
      </c>
      <c r="B207" s="353">
        <f t="shared" ca="1" si="11"/>
        <v>6</v>
      </c>
      <c r="C207" s="351">
        <f t="shared" ca="1" si="11"/>
        <v>6</v>
      </c>
      <c r="D207" s="354">
        <f t="shared" ca="1" si="6"/>
        <v>164</v>
      </c>
      <c r="E207" s="445"/>
      <c r="F207" s="347"/>
      <c r="G207" s="348"/>
      <c r="H207" s="371"/>
    </row>
    <row r="208" spans="1:8" s="346" customFormat="1" hidden="1">
      <c r="A208" s="353">
        <f t="shared" ca="1" si="11"/>
        <v>10</v>
      </c>
      <c r="B208" s="353">
        <f t="shared" ca="1" si="11"/>
        <v>6</v>
      </c>
      <c r="C208" s="351">
        <f t="shared" ca="1" si="11"/>
        <v>6</v>
      </c>
      <c r="D208" s="354">
        <f t="shared" ca="1" si="6"/>
        <v>165</v>
      </c>
      <c r="E208" s="446"/>
      <c r="F208" s="347"/>
      <c r="G208" s="348"/>
      <c r="H208" s="371"/>
    </row>
    <row r="209" spans="1:8" s="346" customFormat="1" hidden="1">
      <c r="A209" s="353">
        <f t="shared" ca="1" si="11"/>
        <v>10</v>
      </c>
      <c r="B209" s="353">
        <f t="shared" ca="1" si="11"/>
        <v>6</v>
      </c>
      <c r="C209" s="351">
        <f t="shared" ca="1" si="11"/>
        <v>6</v>
      </c>
      <c r="D209" s="354">
        <f t="shared" ca="1" si="6"/>
        <v>166</v>
      </c>
      <c r="E209" s="446"/>
      <c r="F209" s="347"/>
      <c r="G209" s="348"/>
      <c r="H209" s="371"/>
    </row>
    <row r="210" spans="1:8" s="346" customFormat="1" hidden="1">
      <c r="A210" s="353">
        <f t="shared" ca="1" si="11"/>
        <v>10</v>
      </c>
      <c r="B210" s="353">
        <f t="shared" ca="1" si="11"/>
        <v>6</v>
      </c>
      <c r="C210" s="351">
        <f t="shared" ca="1" si="11"/>
        <v>6</v>
      </c>
      <c r="D210" s="354">
        <f t="shared" ca="1" si="6"/>
        <v>167</v>
      </c>
      <c r="E210" s="446"/>
      <c r="F210" s="347"/>
      <c r="G210" s="348"/>
      <c r="H210" s="371"/>
    </row>
    <row r="211" spans="1:8" hidden="1">
      <c r="A211" s="353">
        <f t="shared" ca="1" si="11"/>
        <v>10</v>
      </c>
      <c r="B211" s="353">
        <f t="shared" ca="1" si="11"/>
        <v>6</v>
      </c>
      <c r="C211" s="351">
        <f t="shared" ca="1" si="11"/>
        <v>6</v>
      </c>
      <c r="D211" s="354">
        <f t="shared" ca="1" si="6"/>
        <v>168</v>
      </c>
      <c r="E211" s="445"/>
      <c r="F211" s="347"/>
      <c r="G211" s="348"/>
      <c r="H211" s="371"/>
    </row>
    <row r="212" spans="1:8" hidden="1">
      <c r="A212" s="353">
        <f t="shared" ca="1" si="11"/>
        <v>10</v>
      </c>
      <c r="B212" s="353">
        <f t="shared" ca="1" si="11"/>
        <v>6</v>
      </c>
      <c r="C212" s="351">
        <f t="shared" ca="1" si="11"/>
        <v>6</v>
      </c>
      <c r="D212" s="354">
        <f t="shared" ca="1" si="6"/>
        <v>169</v>
      </c>
      <c r="E212" s="445"/>
      <c r="F212" s="347"/>
      <c r="G212" s="348"/>
      <c r="H212" s="371"/>
    </row>
    <row r="213" spans="1:8" hidden="1">
      <c r="A213" s="353">
        <f t="shared" ca="1" si="11"/>
        <v>10</v>
      </c>
      <c r="B213" s="353">
        <f t="shared" ca="1" si="11"/>
        <v>6</v>
      </c>
      <c r="C213" s="351">
        <f t="shared" ca="1" si="11"/>
        <v>6</v>
      </c>
      <c r="D213" s="354">
        <f t="shared" ca="1" si="6"/>
        <v>170</v>
      </c>
      <c r="E213" s="445"/>
      <c r="F213" s="347"/>
      <c r="G213" s="348"/>
      <c r="H213" s="371"/>
    </row>
    <row r="214" spans="1:8" hidden="1">
      <c r="A214" s="353">
        <f t="shared" ca="1" si="11"/>
        <v>10</v>
      </c>
      <c r="B214" s="353">
        <f t="shared" ca="1" si="11"/>
        <v>6</v>
      </c>
      <c r="C214" s="351">
        <f t="shared" ca="1" si="11"/>
        <v>6</v>
      </c>
      <c r="D214" s="354">
        <f t="shared" ca="1" si="6"/>
        <v>171</v>
      </c>
      <c r="E214" s="445"/>
      <c r="F214" s="347"/>
      <c r="G214" s="348"/>
      <c r="H214" s="371"/>
    </row>
    <row r="215" spans="1:8" hidden="1">
      <c r="A215" s="353">
        <f t="shared" ca="1" si="11"/>
        <v>10</v>
      </c>
      <c r="B215" s="353">
        <f t="shared" ca="1" si="11"/>
        <v>6</v>
      </c>
      <c r="C215" s="351">
        <f t="shared" ca="1" si="11"/>
        <v>6</v>
      </c>
      <c r="D215" s="354">
        <f t="shared" ca="1" si="6"/>
        <v>172</v>
      </c>
      <c r="E215" s="445"/>
      <c r="F215" s="347"/>
      <c r="G215" s="348"/>
      <c r="H215" s="371"/>
    </row>
    <row r="216" spans="1:8" hidden="1">
      <c r="A216" s="353">
        <f t="shared" ca="1" si="11"/>
        <v>10</v>
      </c>
      <c r="B216" s="353">
        <f t="shared" ca="1" si="11"/>
        <v>6</v>
      </c>
      <c r="C216" s="351">
        <f t="shared" ca="1" si="11"/>
        <v>6</v>
      </c>
      <c r="D216" s="354">
        <f t="shared" ca="1" si="6"/>
        <v>173</v>
      </c>
      <c r="E216" s="445"/>
      <c r="F216" s="347"/>
      <c r="G216" s="348"/>
      <c r="H216" s="371"/>
    </row>
    <row r="217" spans="1:8" hidden="1">
      <c r="A217" s="353">
        <f t="shared" ca="1" si="11"/>
        <v>10</v>
      </c>
      <c r="B217" s="353">
        <f t="shared" ca="1" si="11"/>
        <v>6</v>
      </c>
      <c r="C217" s="351">
        <f t="shared" ca="1" si="11"/>
        <v>6</v>
      </c>
      <c r="D217" s="354">
        <f t="shared" ca="1" si="6"/>
        <v>174</v>
      </c>
      <c r="E217" s="445"/>
      <c r="F217" s="347"/>
      <c r="G217" s="348"/>
      <c r="H217" s="371"/>
    </row>
    <row r="218" spans="1:8" s="346" customFormat="1" hidden="1">
      <c r="A218" s="353">
        <f t="shared" ca="1" si="11"/>
        <v>10</v>
      </c>
      <c r="B218" s="353">
        <f t="shared" ca="1" si="11"/>
        <v>6</v>
      </c>
      <c r="C218" s="351">
        <f t="shared" ca="1" si="11"/>
        <v>6</v>
      </c>
      <c r="D218" s="354">
        <f t="shared" ca="1" si="6"/>
        <v>175</v>
      </c>
      <c r="E218" s="446"/>
      <c r="F218" s="347"/>
      <c r="G218" s="348"/>
      <c r="H218" s="371"/>
    </row>
    <row r="219" spans="1:8" s="346" customFormat="1" hidden="1">
      <c r="A219" s="353">
        <f t="shared" ca="1" si="11"/>
        <v>10</v>
      </c>
      <c r="B219" s="353">
        <f t="shared" ca="1" si="11"/>
        <v>6</v>
      </c>
      <c r="C219" s="351">
        <f t="shared" ca="1" si="11"/>
        <v>6</v>
      </c>
      <c r="D219" s="354">
        <f t="shared" ca="1" si="6"/>
        <v>176</v>
      </c>
      <c r="E219" s="446"/>
      <c r="F219" s="347"/>
      <c r="G219" s="348"/>
      <c r="H219" s="371"/>
    </row>
    <row r="220" spans="1:8" s="346" customFormat="1" hidden="1">
      <c r="A220" s="353">
        <f t="shared" ref="A220:C235" ca="1" si="12">INDIRECT("Z(-1)",FALSE)</f>
        <v>10</v>
      </c>
      <c r="B220" s="353">
        <f t="shared" ca="1" si="12"/>
        <v>6</v>
      </c>
      <c r="C220" s="351">
        <f t="shared" ca="1" si="12"/>
        <v>6</v>
      </c>
      <c r="D220" s="354">
        <f t="shared" ca="1" si="6"/>
        <v>177</v>
      </c>
      <c r="E220" s="446"/>
      <c r="F220" s="347"/>
      <c r="G220" s="348"/>
      <c r="H220" s="371"/>
    </row>
    <row r="221" spans="1:8" hidden="1">
      <c r="A221" s="353">
        <f t="shared" ca="1" si="12"/>
        <v>10</v>
      </c>
      <c r="B221" s="353">
        <f t="shared" ca="1" si="12"/>
        <v>6</v>
      </c>
      <c r="C221" s="351">
        <f t="shared" ca="1" si="12"/>
        <v>6</v>
      </c>
      <c r="D221" s="354">
        <f t="shared" ca="1" si="6"/>
        <v>178</v>
      </c>
      <c r="E221" s="445"/>
      <c r="F221" s="347"/>
      <c r="G221" s="348"/>
      <c r="H221" s="371"/>
    </row>
    <row r="222" spans="1:8" hidden="1">
      <c r="A222" s="353">
        <f t="shared" ca="1" si="12"/>
        <v>10</v>
      </c>
      <c r="B222" s="353">
        <f t="shared" ca="1" si="12"/>
        <v>6</v>
      </c>
      <c r="C222" s="351">
        <f t="shared" ca="1" si="12"/>
        <v>6</v>
      </c>
      <c r="D222" s="354">
        <f t="shared" ca="1" si="6"/>
        <v>179</v>
      </c>
      <c r="E222" s="445"/>
      <c r="F222" s="347"/>
      <c r="G222" s="348"/>
      <c r="H222" s="371"/>
    </row>
    <row r="223" spans="1:8" hidden="1">
      <c r="A223" s="353">
        <f t="shared" ca="1" si="12"/>
        <v>10</v>
      </c>
      <c r="B223" s="353">
        <f t="shared" ca="1" si="12"/>
        <v>6</v>
      </c>
      <c r="C223" s="351">
        <f t="shared" ca="1" si="12"/>
        <v>6</v>
      </c>
      <c r="D223" s="354">
        <f t="shared" ca="1" si="6"/>
        <v>180</v>
      </c>
      <c r="E223" s="445"/>
      <c r="F223" s="347"/>
      <c r="G223" s="348"/>
      <c r="H223" s="371"/>
    </row>
    <row r="224" spans="1:8" hidden="1">
      <c r="A224" s="353">
        <f t="shared" ca="1" si="12"/>
        <v>10</v>
      </c>
      <c r="B224" s="353">
        <f t="shared" ca="1" si="12"/>
        <v>6</v>
      </c>
      <c r="C224" s="351">
        <f t="shared" ca="1" si="12"/>
        <v>6</v>
      </c>
      <c r="D224" s="354">
        <f t="shared" ca="1" si="6"/>
        <v>181</v>
      </c>
      <c r="E224" s="445"/>
      <c r="F224" s="347"/>
      <c r="G224" s="348"/>
      <c r="H224" s="371"/>
    </row>
    <row r="225" spans="1:8" hidden="1">
      <c r="A225" s="353">
        <f t="shared" ca="1" si="12"/>
        <v>10</v>
      </c>
      <c r="B225" s="353">
        <f t="shared" ca="1" si="12"/>
        <v>6</v>
      </c>
      <c r="C225" s="351">
        <f t="shared" ca="1" si="12"/>
        <v>6</v>
      </c>
      <c r="D225" s="354">
        <f t="shared" ca="1" si="6"/>
        <v>182</v>
      </c>
      <c r="E225" s="445"/>
      <c r="F225" s="347"/>
      <c r="G225" s="348"/>
      <c r="H225" s="371"/>
    </row>
    <row r="226" spans="1:8" hidden="1">
      <c r="A226" s="353">
        <f t="shared" ca="1" si="12"/>
        <v>10</v>
      </c>
      <c r="B226" s="353">
        <f t="shared" ca="1" si="12"/>
        <v>6</v>
      </c>
      <c r="C226" s="351">
        <f t="shared" ca="1" si="12"/>
        <v>6</v>
      </c>
      <c r="D226" s="354">
        <f t="shared" ca="1" si="6"/>
        <v>183</v>
      </c>
      <c r="E226" s="445"/>
      <c r="F226" s="347"/>
      <c r="G226" s="348"/>
      <c r="H226" s="371"/>
    </row>
    <row r="227" spans="1:8" hidden="1">
      <c r="A227" s="353">
        <f t="shared" ca="1" si="12"/>
        <v>10</v>
      </c>
      <c r="B227" s="353">
        <f t="shared" ca="1" si="12"/>
        <v>6</v>
      </c>
      <c r="C227" s="351">
        <f t="shared" ca="1" si="12"/>
        <v>6</v>
      </c>
      <c r="D227" s="354">
        <f t="shared" ca="1" si="6"/>
        <v>184</v>
      </c>
      <c r="E227" s="445"/>
      <c r="F227" s="347"/>
      <c r="G227" s="348"/>
      <c r="H227" s="371"/>
    </row>
    <row r="228" spans="1:8" s="346" customFormat="1" hidden="1">
      <c r="A228" s="353">
        <f t="shared" ca="1" si="12"/>
        <v>10</v>
      </c>
      <c r="B228" s="353">
        <f t="shared" ca="1" si="12"/>
        <v>6</v>
      </c>
      <c r="C228" s="351">
        <f t="shared" ca="1" si="12"/>
        <v>6</v>
      </c>
      <c r="D228" s="354">
        <f t="shared" ca="1" si="6"/>
        <v>185</v>
      </c>
      <c r="E228" s="446"/>
      <c r="F228" s="347"/>
      <c r="G228" s="348"/>
      <c r="H228" s="371"/>
    </row>
    <row r="229" spans="1:8" s="346" customFormat="1" hidden="1">
      <c r="A229" s="353">
        <f t="shared" ca="1" si="12"/>
        <v>10</v>
      </c>
      <c r="B229" s="353">
        <f t="shared" ca="1" si="12"/>
        <v>6</v>
      </c>
      <c r="C229" s="351">
        <f t="shared" ca="1" si="12"/>
        <v>6</v>
      </c>
      <c r="D229" s="354">
        <f t="shared" ca="1" si="6"/>
        <v>186</v>
      </c>
      <c r="E229" s="446"/>
      <c r="F229" s="347"/>
      <c r="G229" s="348"/>
      <c r="H229" s="371"/>
    </row>
    <row r="230" spans="1:8" s="346" customFormat="1" hidden="1">
      <c r="A230" s="353">
        <f t="shared" ca="1" si="12"/>
        <v>10</v>
      </c>
      <c r="B230" s="353">
        <f t="shared" ca="1" si="12"/>
        <v>6</v>
      </c>
      <c r="C230" s="351">
        <f t="shared" ca="1" si="12"/>
        <v>6</v>
      </c>
      <c r="D230" s="354">
        <f t="shared" ca="1" si="6"/>
        <v>187</v>
      </c>
      <c r="E230" s="446"/>
      <c r="F230" s="347"/>
      <c r="G230" s="348"/>
      <c r="H230" s="371"/>
    </row>
    <row r="231" spans="1:8" hidden="1">
      <c r="A231" s="353">
        <f t="shared" ca="1" si="12"/>
        <v>10</v>
      </c>
      <c r="B231" s="353">
        <f t="shared" ca="1" si="12"/>
        <v>6</v>
      </c>
      <c r="C231" s="351">
        <f t="shared" ca="1" si="12"/>
        <v>6</v>
      </c>
      <c r="D231" s="354">
        <f t="shared" ca="1" si="6"/>
        <v>188</v>
      </c>
      <c r="E231" s="445"/>
      <c r="F231" s="347"/>
      <c r="G231" s="348"/>
      <c r="H231" s="371"/>
    </row>
    <row r="232" spans="1:8" s="346" customFormat="1" hidden="1">
      <c r="A232" s="353">
        <f t="shared" ca="1" si="12"/>
        <v>10</v>
      </c>
      <c r="B232" s="353">
        <f t="shared" ca="1" si="12"/>
        <v>6</v>
      </c>
      <c r="C232" s="351">
        <f t="shared" ca="1" si="12"/>
        <v>6</v>
      </c>
      <c r="D232" s="354">
        <f t="shared" ca="1" si="6"/>
        <v>189</v>
      </c>
      <c r="E232" s="446"/>
      <c r="F232" s="347"/>
      <c r="G232" s="348"/>
      <c r="H232" s="371"/>
    </row>
    <row r="233" spans="1:8" s="346" customFormat="1" hidden="1">
      <c r="A233" s="353">
        <f t="shared" ca="1" si="12"/>
        <v>10</v>
      </c>
      <c r="B233" s="353">
        <f t="shared" ca="1" si="12"/>
        <v>6</v>
      </c>
      <c r="C233" s="351">
        <f t="shared" ca="1" si="12"/>
        <v>6</v>
      </c>
      <c r="D233" s="354">
        <f t="shared" ca="1" si="6"/>
        <v>190</v>
      </c>
      <c r="E233" s="446"/>
      <c r="F233" s="347"/>
      <c r="G233" s="348"/>
      <c r="H233" s="371"/>
    </row>
    <row r="234" spans="1:8" s="346" customFormat="1" hidden="1">
      <c r="A234" s="353">
        <f t="shared" ca="1" si="12"/>
        <v>10</v>
      </c>
      <c r="B234" s="353">
        <f t="shared" ca="1" si="12"/>
        <v>6</v>
      </c>
      <c r="C234" s="351">
        <f t="shared" ca="1" si="12"/>
        <v>6</v>
      </c>
      <c r="D234" s="354">
        <f t="shared" ca="1" si="6"/>
        <v>191</v>
      </c>
      <c r="E234" s="446"/>
      <c r="F234" s="347"/>
      <c r="G234" s="348"/>
      <c r="H234" s="371"/>
    </row>
    <row r="235" spans="1:8" hidden="1">
      <c r="A235" s="353">
        <f t="shared" ca="1" si="12"/>
        <v>10</v>
      </c>
      <c r="B235" s="353">
        <f t="shared" ca="1" si="12"/>
        <v>6</v>
      </c>
      <c r="C235" s="351">
        <f t="shared" ca="1" si="12"/>
        <v>6</v>
      </c>
      <c r="D235" s="354">
        <f t="shared" ca="1" si="6"/>
        <v>192</v>
      </c>
      <c r="E235" s="445"/>
      <c r="F235" s="157"/>
      <c r="G235" s="333"/>
      <c r="H235" s="370"/>
    </row>
    <row r="236" spans="1:8" hidden="1">
      <c r="A236" s="353">
        <f t="shared" ref="A236:C269" ca="1" si="13">INDIRECT("Z(-1)",FALSE)</f>
        <v>10</v>
      </c>
      <c r="B236" s="353">
        <f t="shared" ca="1" si="13"/>
        <v>6</v>
      </c>
      <c r="C236" s="351">
        <f t="shared" ca="1" si="13"/>
        <v>6</v>
      </c>
      <c r="D236" s="354">
        <f t="shared" ca="1" si="6"/>
        <v>193</v>
      </c>
      <c r="E236" s="445"/>
      <c r="F236" s="157"/>
      <c r="G236" s="333"/>
      <c r="H236" s="370"/>
    </row>
    <row r="237" spans="1:8" hidden="1">
      <c r="A237" s="353">
        <f t="shared" ca="1" si="13"/>
        <v>10</v>
      </c>
      <c r="B237" s="353">
        <f t="shared" ca="1" si="13"/>
        <v>6</v>
      </c>
      <c r="C237" s="351">
        <f t="shared" ca="1" si="13"/>
        <v>6</v>
      </c>
      <c r="D237" s="354">
        <f t="shared" ca="1" si="6"/>
        <v>194</v>
      </c>
      <c r="E237" s="445"/>
      <c r="F237" s="157"/>
      <c r="G237" s="333"/>
      <c r="H237" s="370"/>
    </row>
    <row r="238" spans="1:8" hidden="1">
      <c r="A238" s="353">
        <f t="shared" ca="1" si="13"/>
        <v>10</v>
      </c>
      <c r="B238" s="353">
        <f t="shared" ca="1" si="13"/>
        <v>6</v>
      </c>
      <c r="C238" s="351">
        <f t="shared" ca="1" si="13"/>
        <v>6</v>
      </c>
      <c r="D238" s="354">
        <f t="shared" ca="1" si="6"/>
        <v>195</v>
      </c>
      <c r="E238" s="445"/>
      <c r="F238" s="157"/>
      <c r="G238" s="333"/>
      <c r="H238" s="370"/>
    </row>
    <row r="239" spans="1:8" hidden="1">
      <c r="A239" s="353">
        <f t="shared" ca="1" si="13"/>
        <v>10</v>
      </c>
      <c r="B239" s="353">
        <f t="shared" ca="1" si="13"/>
        <v>6</v>
      </c>
      <c r="C239" s="351">
        <f t="shared" ca="1" si="13"/>
        <v>6</v>
      </c>
      <c r="D239" s="354">
        <f t="shared" ca="1" si="6"/>
        <v>196</v>
      </c>
      <c r="E239" s="445"/>
      <c r="F239" s="157"/>
      <c r="G239" s="333"/>
      <c r="H239" s="370"/>
    </row>
    <row r="240" spans="1:8" hidden="1">
      <c r="A240" s="351">
        <f t="shared" ca="1" si="13"/>
        <v>10</v>
      </c>
      <c r="B240" s="351">
        <f t="shared" ca="1" si="13"/>
        <v>6</v>
      </c>
      <c r="C240" s="351">
        <f t="shared" ca="1" si="13"/>
        <v>6</v>
      </c>
      <c r="D240" s="352">
        <f t="shared" ca="1" si="6"/>
        <v>197</v>
      </c>
      <c r="E240" s="445"/>
      <c r="F240" s="157"/>
      <c r="G240" s="333"/>
      <c r="H240" s="370"/>
    </row>
    <row r="241" spans="1:8" hidden="1">
      <c r="A241" s="353">
        <f t="shared" ca="1" si="13"/>
        <v>10</v>
      </c>
      <c r="B241" s="353">
        <f t="shared" ca="1" si="13"/>
        <v>6</v>
      </c>
      <c r="C241" s="351">
        <f t="shared" ca="1" si="13"/>
        <v>6</v>
      </c>
      <c r="D241" s="354">
        <f t="shared" ca="1" si="6"/>
        <v>198</v>
      </c>
      <c r="E241" s="445"/>
      <c r="F241" s="347"/>
      <c r="G241" s="348"/>
      <c r="H241" s="371"/>
    </row>
    <row r="242" spans="1:8" hidden="1">
      <c r="A242" s="353">
        <f t="shared" ca="1" si="13"/>
        <v>10</v>
      </c>
      <c r="B242" s="353">
        <f t="shared" ca="1" si="13"/>
        <v>6</v>
      </c>
      <c r="C242" s="351">
        <f t="shared" ca="1" si="13"/>
        <v>6</v>
      </c>
      <c r="D242" s="354">
        <f t="shared" ca="1" si="6"/>
        <v>199</v>
      </c>
      <c r="E242" s="445"/>
      <c r="F242" s="347"/>
      <c r="G242" s="348"/>
      <c r="H242" s="371"/>
    </row>
    <row r="243" spans="1:8" hidden="1">
      <c r="A243" s="353">
        <f t="shared" ca="1" si="13"/>
        <v>10</v>
      </c>
      <c r="B243" s="353">
        <f t="shared" ca="1" si="13"/>
        <v>6</v>
      </c>
      <c r="C243" s="351">
        <f t="shared" ca="1" si="13"/>
        <v>6</v>
      </c>
      <c r="D243" s="354">
        <f t="shared" ca="1" si="6"/>
        <v>200</v>
      </c>
      <c r="E243" s="445"/>
      <c r="F243" s="347"/>
      <c r="G243" s="348"/>
      <c r="H243" s="371"/>
    </row>
    <row r="244" spans="1:8" hidden="1">
      <c r="A244" s="353">
        <f t="shared" ca="1" si="13"/>
        <v>10</v>
      </c>
      <c r="B244" s="353">
        <f t="shared" ca="1" si="13"/>
        <v>6</v>
      </c>
      <c r="C244" s="351">
        <f t="shared" ca="1" si="13"/>
        <v>6</v>
      </c>
      <c r="D244" s="354">
        <f t="shared" ca="1" si="6"/>
        <v>201</v>
      </c>
      <c r="E244" s="445"/>
      <c r="F244" s="347"/>
      <c r="G244" s="348"/>
      <c r="H244" s="371"/>
    </row>
    <row r="245" spans="1:8" hidden="1">
      <c r="A245" s="353">
        <f t="shared" ca="1" si="13"/>
        <v>10</v>
      </c>
      <c r="B245" s="353">
        <f t="shared" ca="1" si="13"/>
        <v>6</v>
      </c>
      <c r="C245" s="351">
        <f t="shared" ca="1" si="13"/>
        <v>6</v>
      </c>
      <c r="D245" s="354">
        <f t="shared" ca="1" si="6"/>
        <v>202</v>
      </c>
      <c r="E245" s="445"/>
      <c r="F245" s="347"/>
      <c r="G245" s="348"/>
      <c r="H245" s="371"/>
    </row>
    <row r="246" spans="1:8" hidden="1">
      <c r="A246" s="353">
        <f t="shared" ca="1" si="13"/>
        <v>10</v>
      </c>
      <c r="B246" s="353">
        <f t="shared" ca="1" si="13"/>
        <v>6</v>
      </c>
      <c r="C246" s="351">
        <f t="shared" ca="1" si="13"/>
        <v>6</v>
      </c>
      <c r="D246" s="354">
        <f t="shared" ca="1" si="6"/>
        <v>203</v>
      </c>
      <c r="E246" s="445"/>
      <c r="F246" s="347"/>
      <c r="G246" s="348"/>
      <c r="H246" s="371"/>
    </row>
    <row r="247" spans="1:8" hidden="1">
      <c r="A247" s="353">
        <f t="shared" ca="1" si="13"/>
        <v>10</v>
      </c>
      <c r="B247" s="353">
        <f t="shared" ca="1" si="13"/>
        <v>6</v>
      </c>
      <c r="C247" s="351">
        <f t="shared" ca="1" si="13"/>
        <v>6</v>
      </c>
      <c r="D247" s="354">
        <f t="shared" ca="1" si="6"/>
        <v>204</v>
      </c>
      <c r="E247" s="445"/>
      <c r="F247" s="347"/>
      <c r="G247" s="348"/>
      <c r="H247" s="371"/>
    </row>
    <row r="248" spans="1:8" s="346" customFormat="1" hidden="1">
      <c r="A248" s="353">
        <f t="shared" ca="1" si="13"/>
        <v>10</v>
      </c>
      <c r="B248" s="353">
        <f t="shared" ca="1" si="13"/>
        <v>6</v>
      </c>
      <c r="C248" s="351">
        <f t="shared" ca="1" si="13"/>
        <v>6</v>
      </c>
      <c r="D248" s="354">
        <f t="shared" ca="1" si="6"/>
        <v>205</v>
      </c>
      <c r="E248" s="446"/>
      <c r="F248" s="347"/>
      <c r="G248" s="348"/>
      <c r="H248" s="371"/>
    </row>
    <row r="249" spans="1:8" s="346" customFormat="1" hidden="1">
      <c r="A249" s="353">
        <f t="shared" ca="1" si="13"/>
        <v>10</v>
      </c>
      <c r="B249" s="353">
        <f t="shared" ca="1" si="13"/>
        <v>6</v>
      </c>
      <c r="C249" s="351">
        <f t="shared" ca="1" si="13"/>
        <v>6</v>
      </c>
      <c r="D249" s="354">
        <f t="shared" ca="1" si="6"/>
        <v>206</v>
      </c>
      <c r="E249" s="446"/>
      <c r="F249" s="347"/>
      <c r="G249" s="348"/>
      <c r="H249" s="371"/>
    </row>
    <row r="250" spans="1:8" s="346" customFormat="1" hidden="1">
      <c r="A250" s="353">
        <f t="shared" ca="1" si="13"/>
        <v>10</v>
      </c>
      <c r="B250" s="353">
        <f t="shared" ca="1" si="13"/>
        <v>6</v>
      </c>
      <c r="C250" s="351">
        <f t="shared" ca="1" si="13"/>
        <v>6</v>
      </c>
      <c r="D250" s="354">
        <f t="shared" ca="1" si="6"/>
        <v>207</v>
      </c>
      <c r="E250" s="446"/>
      <c r="F250" s="347"/>
      <c r="G250" s="348"/>
      <c r="H250" s="371"/>
    </row>
    <row r="251" spans="1:8" hidden="1">
      <c r="A251" s="353">
        <f t="shared" ca="1" si="13"/>
        <v>10</v>
      </c>
      <c r="B251" s="353">
        <f t="shared" ca="1" si="13"/>
        <v>6</v>
      </c>
      <c r="C251" s="351">
        <f t="shared" ca="1" si="13"/>
        <v>6</v>
      </c>
      <c r="D251" s="354">
        <f t="shared" ca="1" si="6"/>
        <v>208</v>
      </c>
      <c r="E251" s="445"/>
      <c r="F251" s="347"/>
      <c r="G251" s="348"/>
      <c r="H251" s="371"/>
    </row>
    <row r="252" spans="1:8" hidden="1">
      <c r="A252" s="353">
        <f t="shared" ca="1" si="13"/>
        <v>10</v>
      </c>
      <c r="B252" s="353">
        <f t="shared" ca="1" si="13"/>
        <v>6</v>
      </c>
      <c r="C252" s="351">
        <f t="shared" ca="1" si="13"/>
        <v>6</v>
      </c>
      <c r="D252" s="354">
        <f t="shared" ca="1" si="6"/>
        <v>209</v>
      </c>
      <c r="E252" s="445"/>
      <c r="F252" s="347"/>
      <c r="G252" s="348"/>
      <c r="H252" s="371"/>
    </row>
    <row r="253" spans="1:8" hidden="1">
      <c r="A253" s="353">
        <f t="shared" ca="1" si="13"/>
        <v>10</v>
      </c>
      <c r="B253" s="353">
        <f t="shared" ca="1" si="13"/>
        <v>6</v>
      </c>
      <c r="C253" s="351">
        <f t="shared" ca="1" si="13"/>
        <v>6</v>
      </c>
      <c r="D253" s="354">
        <f t="shared" ca="1" si="6"/>
        <v>210</v>
      </c>
      <c r="E253" s="445"/>
      <c r="F253" s="347"/>
      <c r="G253" s="348"/>
      <c r="H253" s="371"/>
    </row>
    <row r="254" spans="1:8" hidden="1">
      <c r="A254" s="353">
        <f t="shared" ca="1" si="13"/>
        <v>10</v>
      </c>
      <c r="B254" s="353">
        <f t="shared" ca="1" si="13"/>
        <v>6</v>
      </c>
      <c r="C254" s="351">
        <f t="shared" ca="1" si="13"/>
        <v>6</v>
      </c>
      <c r="D254" s="354">
        <f t="shared" ca="1" si="6"/>
        <v>211</v>
      </c>
      <c r="E254" s="445"/>
      <c r="F254" s="347"/>
      <c r="G254" s="348"/>
      <c r="H254" s="371"/>
    </row>
    <row r="255" spans="1:8" hidden="1">
      <c r="A255" s="353">
        <f t="shared" ca="1" si="13"/>
        <v>10</v>
      </c>
      <c r="B255" s="353">
        <f t="shared" ca="1" si="13"/>
        <v>6</v>
      </c>
      <c r="C255" s="351">
        <f t="shared" ca="1" si="13"/>
        <v>6</v>
      </c>
      <c r="D255" s="354">
        <f t="shared" ca="1" si="6"/>
        <v>212</v>
      </c>
      <c r="E255" s="445"/>
      <c r="F255" s="347"/>
      <c r="G255" s="348"/>
      <c r="H255" s="371"/>
    </row>
    <row r="256" spans="1:8" hidden="1">
      <c r="A256" s="353">
        <f t="shared" ca="1" si="13"/>
        <v>10</v>
      </c>
      <c r="B256" s="353">
        <f t="shared" ca="1" si="13"/>
        <v>6</v>
      </c>
      <c r="C256" s="351">
        <f t="shared" ca="1" si="13"/>
        <v>6</v>
      </c>
      <c r="D256" s="354">
        <f t="shared" ca="1" si="6"/>
        <v>213</v>
      </c>
      <c r="E256" s="445"/>
      <c r="F256" s="347"/>
      <c r="G256" s="348"/>
      <c r="H256" s="371"/>
    </row>
    <row r="257" spans="1:8" hidden="1">
      <c r="A257" s="353">
        <f t="shared" ca="1" si="13"/>
        <v>10</v>
      </c>
      <c r="B257" s="353">
        <f t="shared" ca="1" si="13"/>
        <v>6</v>
      </c>
      <c r="C257" s="351">
        <f t="shared" ca="1" si="13"/>
        <v>6</v>
      </c>
      <c r="D257" s="354">
        <f t="shared" ca="1" si="6"/>
        <v>214</v>
      </c>
      <c r="E257" s="445"/>
      <c r="F257" s="347"/>
      <c r="G257" s="348"/>
      <c r="H257" s="371"/>
    </row>
    <row r="258" spans="1:8" s="346" customFormat="1" hidden="1">
      <c r="A258" s="353">
        <f t="shared" ca="1" si="13"/>
        <v>10</v>
      </c>
      <c r="B258" s="353">
        <f t="shared" ca="1" si="13"/>
        <v>6</v>
      </c>
      <c r="C258" s="351">
        <f t="shared" ca="1" si="13"/>
        <v>6</v>
      </c>
      <c r="D258" s="354">
        <f t="shared" ca="1" si="6"/>
        <v>215</v>
      </c>
      <c r="E258" s="446"/>
      <c r="F258" s="347"/>
      <c r="G258" s="348"/>
      <c r="H258" s="371"/>
    </row>
    <row r="259" spans="1:8" s="346" customFormat="1" hidden="1">
      <c r="A259" s="353">
        <f t="shared" ca="1" si="13"/>
        <v>10</v>
      </c>
      <c r="B259" s="353">
        <f t="shared" ca="1" si="13"/>
        <v>6</v>
      </c>
      <c r="C259" s="351">
        <f t="shared" ca="1" si="13"/>
        <v>6</v>
      </c>
      <c r="D259" s="354">
        <f t="shared" ca="1" si="6"/>
        <v>216</v>
      </c>
      <c r="E259" s="446"/>
      <c r="F259" s="347"/>
      <c r="G259" s="348"/>
      <c r="H259" s="371"/>
    </row>
    <row r="260" spans="1:8" s="346" customFormat="1" hidden="1">
      <c r="A260" s="353">
        <f t="shared" ca="1" si="13"/>
        <v>10</v>
      </c>
      <c r="B260" s="353">
        <f t="shared" ca="1" si="13"/>
        <v>6</v>
      </c>
      <c r="C260" s="351">
        <f t="shared" ca="1" si="13"/>
        <v>6</v>
      </c>
      <c r="D260" s="354">
        <f t="shared" ca="1" si="6"/>
        <v>217</v>
      </c>
      <c r="E260" s="446"/>
      <c r="F260" s="347"/>
      <c r="G260" s="348"/>
      <c r="H260" s="371"/>
    </row>
    <row r="261" spans="1:8" hidden="1">
      <c r="A261" s="353">
        <f t="shared" ca="1" si="13"/>
        <v>10</v>
      </c>
      <c r="B261" s="353">
        <f t="shared" ca="1" si="13"/>
        <v>6</v>
      </c>
      <c r="C261" s="351">
        <f t="shared" ca="1" si="13"/>
        <v>6</v>
      </c>
      <c r="D261" s="354">
        <f t="shared" ca="1" si="6"/>
        <v>218</v>
      </c>
      <c r="E261" s="445"/>
      <c r="F261" s="347"/>
      <c r="G261" s="348"/>
      <c r="H261" s="371"/>
    </row>
    <row r="262" spans="1:8" hidden="1">
      <c r="A262" s="353">
        <f t="shared" ca="1" si="13"/>
        <v>10</v>
      </c>
      <c r="B262" s="353">
        <f t="shared" ca="1" si="13"/>
        <v>6</v>
      </c>
      <c r="C262" s="351">
        <f t="shared" ca="1" si="13"/>
        <v>6</v>
      </c>
      <c r="D262" s="354">
        <f t="shared" ca="1" si="6"/>
        <v>219</v>
      </c>
      <c r="E262" s="445"/>
      <c r="F262" s="347"/>
      <c r="G262" s="348"/>
      <c r="H262" s="371"/>
    </row>
    <row r="263" spans="1:8" hidden="1">
      <c r="A263" s="353">
        <f t="shared" ca="1" si="13"/>
        <v>10</v>
      </c>
      <c r="B263" s="353">
        <f t="shared" ca="1" si="13"/>
        <v>6</v>
      </c>
      <c r="C263" s="351">
        <f t="shared" ca="1" si="13"/>
        <v>6</v>
      </c>
      <c r="D263" s="354">
        <f t="shared" ca="1" si="6"/>
        <v>220</v>
      </c>
      <c r="E263" s="445"/>
      <c r="F263" s="347"/>
      <c r="G263" s="348"/>
      <c r="H263" s="371"/>
    </row>
    <row r="264" spans="1:8" hidden="1">
      <c r="A264" s="353">
        <f t="shared" ca="1" si="13"/>
        <v>10</v>
      </c>
      <c r="B264" s="353">
        <f t="shared" ca="1" si="13"/>
        <v>6</v>
      </c>
      <c r="C264" s="353">
        <f t="shared" ca="1" si="13"/>
        <v>6</v>
      </c>
      <c r="D264" s="354">
        <f t="shared" ca="1" si="6"/>
        <v>221</v>
      </c>
      <c r="E264" s="445"/>
      <c r="F264" s="347"/>
      <c r="G264" s="348"/>
      <c r="H264" s="371"/>
    </row>
    <row r="265" spans="1:8" hidden="1">
      <c r="A265" s="353">
        <f t="shared" ca="1" si="13"/>
        <v>10</v>
      </c>
      <c r="B265" s="353">
        <f t="shared" ca="1" si="13"/>
        <v>6</v>
      </c>
      <c r="C265" s="353">
        <f t="shared" ca="1" si="13"/>
        <v>6</v>
      </c>
      <c r="D265" s="354">
        <f t="shared" ca="1" si="6"/>
        <v>222</v>
      </c>
      <c r="E265" s="445"/>
      <c r="F265" s="347"/>
      <c r="G265" s="348"/>
      <c r="H265" s="371"/>
    </row>
    <row r="266" spans="1:8" hidden="1">
      <c r="A266" s="353">
        <f t="shared" ca="1" si="13"/>
        <v>10</v>
      </c>
      <c r="B266" s="353">
        <f t="shared" ca="1" si="13"/>
        <v>6</v>
      </c>
      <c r="C266" s="353">
        <f t="shared" ca="1" si="13"/>
        <v>6</v>
      </c>
      <c r="D266" s="354">
        <f t="shared" ca="1" si="6"/>
        <v>223</v>
      </c>
      <c r="E266" s="445"/>
      <c r="F266" s="347"/>
      <c r="G266" s="348"/>
      <c r="H266" s="371"/>
    </row>
    <row r="267" spans="1:8" hidden="1">
      <c r="A267" s="353">
        <f t="shared" ca="1" si="13"/>
        <v>10</v>
      </c>
      <c r="B267" s="353">
        <f t="shared" ca="1" si="13"/>
        <v>6</v>
      </c>
      <c r="C267" s="353">
        <f t="shared" ca="1" si="13"/>
        <v>6</v>
      </c>
      <c r="D267" s="354">
        <f t="shared" ca="1" si="6"/>
        <v>224</v>
      </c>
      <c r="E267" s="445"/>
      <c r="F267" s="347"/>
      <c r="G267" s="348"/>
      <c r="H267" s="371"/>
    </row>
    <row r="268" spans="1:8" s="346" customFormat="1" hidden="1">
      <c r="A268" s="353">
        <f t="shared" ca="1" si="13"/>
        <v>10</v>
      </c>
      <c r="B268" s="353">
        <f t="shared" ca="1" si="13"/>
        <v>6</v>
      </c>
      <c r="C268" s="353">
        <f t="shared" ca="1" si="13"/>
        <v>6</v>
      </c>
      <c r="D268" s="354">
        <f t="shared" ca="1" si="6"/>
        <v>225</v>
      </c>
      <c r="E268" s="446"/>
      <c r="F268" s="347"/>
      <c r="G268" s="348"/>
      <c r="H268" s="371"/>
    </row>
    <row r="269" spans="1:8" s="346" customFormat="1" hidden="1">
      <c r="A269" s="353">
        <f t="shared" ca="1" si="13"/>
        <v>10</v>
      </c>
      <c r="B269" s="353">
        <f t="shared" ca="1" si="13"/>
        <v>6</v>
      </c>
      <c r="C269" s="353">
        <f t="shared" ca="1" si="13"/>
        <v>6</v>
      </c>
      <c r="D269" s="354">
        <f t="shared" ca="1" si="6"/>
        <v>226</v>
      </c>
      <c r="E269" s="446"/>
      <c r="F269" s="347"/>
      <c r="G269" s="348"/>
      <c r="H269" s="371"/>
    </row>
    <row r="270" spans="1:8" s="346" customFormat="1" hidden="1">
      <c r="A270" s="353">
        <f t="shared" ref="A270:C285" ca="1" si="14">INDIRECT("Z(-1)",FALSE)</f>
        <v>10</v>
      </c>
      <c r="B270" s="353">
        <f t="shared" ca="1" si="14"/>
        <v>6</v>
      </c>
      <c r="C270" s="353">
        <f t="shared" ca="1" si="14"/>
        <v>6</v>
      </c>
      <c r="D270" s="354">
        <f t="shared" ca="1" si="6"/>
        <v>227</v>
      </c>
      <c r="E270" s="446"/>
      <c r="F270" s="347"/>
      <c r="G270" s="348"/>
      <c r="H270" s="371"/>
    </row>
    <row r="271" spans="1:8" hidden="1">
      <c r="A271" s="353">
        <f t="shared" ca="1" si="14"/>
        <v>10</v>
      </c>
      <c r="B271" s="353">
        <f t="shared" ca="1" si="14"/>
        <v>6</v>
      </c>
      <c r="C271" s="353">
        <f t="shared" ca="1" si="14"/>
        <v>6</v>
      </c>
      <c r="D271" s="354">
        <f t="shared" ca="1" si="6"/>
        <v>228</v>
      </c>
      <c r="E271" s="445"/>
      <c r="F271" s="347"/>
      <c r="G271" s="348"/>
      <c r="H271" s="371"/>
    </row>
    <row r="272" spans="1:8" hidden="1">
      <c r="A272" s="353">
        <f t="shared" ca="1" si="14"/>
        <v>10</v>
      </c>
      <c r="B272" s="353">
        <f t="shared" ca="1" si="14"/>
        <v>6</v>
      </c>
      <c r="C272" s="353">
        <f t="shared" ca="1" si="14"/>
        <v>6</v>
      </c>
      <c r="D272" s="354">
        <f t="shared" ca="1" si="6"/>
        <v>229</v>
      </c>
      <c r="E272" s="445"/>
      <c r="F272" s="347"/>
      <c r="G272" s="348"/>
      <c r="H272" s="371"/>
    </row>
    <row r="273" spans="1:8" hidden="1">
      <c r="A273" s="353">
        <f t="shared" ca="1" si="14"/>
        <v>10</v>
      </c>
      <c r="B273" s="353">
        <f t="shared" ca="1" si="14"/>
        <v>6</v>
      </c>
      <c r="C273" s="353">
        <f t="shared" ca="1" si="14"/>
        <v>6</v>
      </c>
      <c r="D273" s="354">
        <f t="shared" ca="1" si="6"/>
        <v>230</v>
      </c>
      <c r="E273" s="445"/>
      <c r="F273" s="347"/>
      <c r="G273" s="348"/>
      <c r="H273" s="371"/>
    </row>
    <row r="274" spans="1:8" hidden="1">
      <c r="A274" s="353">
        <f t="shared" ca="1" si="14"/>
        <v>10</v>
      </c>
      <c r="B274" s="353">
        <f t="shared" ca="1" si="14"/>
        <v>6</v>
      </c>
      <c r="C274" s="353">
        <f t="shared" ca="1" si="14"/>
        <v>6</v>
      </c>
      <c r="D274" s="354">
        <f t="shared" ca="1" si="6"/>
        <v>231</v>
      </c>
      <c r="E274" s="445"/>
      <c r="F274" s="347"/>
      <c r="G274" s="348"/>
      <c r="H274" s="371"/>
    </row>
    <row r="275" spans="1:8" hidden="1">
      <c r="A275" s="353">
        <f t="shared" ca="1" si="14"/>
        <v>10</v>
      </c>
      <c r="B275" s="353">
        <f t="shared" ca="1" si="14"/>
        <v>6</v>
      </c>
      <c r="C275" s="353">
        <f t="shared" ca="1" si="14"/>
        <v>6</v>
      </c>
      <c r="D275" s="354">
        <f t="shared" ca="1" si="6"/>
        <v>232</v>
      </c>
      <c r="E275" s="445"/>
      <c r="F275" s="347"/>
      <c r="G275" s="348"/>
      <c r="H275" s="371"/>
    </row>
    <row r="276" spans="1:8" hidden="1">
      <c r="A276" s="353">
        <f t="shared" ca="1" si="14"/>
        <v>10</v>
      </c>
      <c r="B276" s="353">
        <f t="shared" ca="1" si="14"/>
        <v>6</v>
      </c>
      <c r="C276" s="353">
        <f t="shared" ca="1" si="14"/>
        <v>6</v>
      </c>
      <c r="D276" s="354">
        <f t="shared" ca="1" si="6"/>
        <v>233</v>
      </c>
      <c r="E276" s="445"/>
      <c r="F276" s="347"/>
      <c r="G276" s="348"/>
      <c r="H276" s="371"/>
    </row>
    <row r="277" spans="1:8" hidden="1">
      <c r="A277" s="353">
        <f t="shared" ca="1" si="14"/>
        <v>10</v>
      </c>
      <c r="B277" s="353">
        <f t="shared" ca="1" si="14"/>
        <v>6</v>
      </c>
      <c r="C277" s="353">
        <f t="shared" ca="1" si="14"/>
        <v>6</v>
      </c>
      <c r="D277" s="354">
        <f t="shared" ca="1" si="6"/>
        <v>234</v>
      </c>
      <c r="E277" s="445"/>
      <c r="F277" s="347"/>
      <c r="G277" s="348"/>
      <c r="H277" s="371"/>
    </row>
    <row r="278" spans="1:8" s="346" customFormat="1" hidden="1">
      <c r="A278" s="353">
        <f t="shared" ca="1" si="14"/>
        <v>10</v>
      </c>
      <c r="B278" s="353">
        <f t="shared" ca="1" si="14"/>
        <v>6</v>
      </c>
      <c r="C278" s="353">
        <f t="shared" ca="1" si="14"/>
        <v>6</v>
      </c>
      <c r="D278" s="354">
        <f t="shared" ca="1" si="6"/>
        <v>235</v>
      </c>
      <c r="E278" s="446"/>
      <c r="F278" s="347"/>
      <c r="G278" s="348"/>
      <c r="H278" s="371"/>
    </row>
    <row r="279" spans="1:8" s="346" customFormat="1" hidden="1">
      <c r="A279" s="353">
        <f t="shared" ca="1" si="14"/>
        <v>10</v>
      </c>
      <c r="B279" s="353">
        <f t="shared" ca="1" si="14"/>
        <v>6</v>
      </c>
      <c r="C279" s="353">
        <f t="shared" ca="1" si="14"/>
        <v>6</v>
      </c>
      <c r="D279" s="354">
        <f t="shared" ca="1" si="6"/>
        <v>236</v>
      </c>
      <c r="E279" s="446"/>
      <c r="F279" s="347"/>
      <c r="G279" s="348"/>
      <c r="H279" s="371"/>
    </row>
    <row r="280" spans="1:8" s="346" customFormat="1" hidden="1">
      <c r="A280" s="353">
        <f t="shared" ca="1" si="14"/>
        <v>10</v>
      </c>
      <c r="B280" s="353">
        <f t="shared" ca="1" si="14"/>
        <v>6</v>
      </c>
      <c r="C280" s="353">
        <f t="shared" ca="1" si="14"/>
        <v>6</v>
      </c>
      <c r="D280" s="354">
        <f t="shared" ca="1" si="6"/>
        <v>237</v>
      </c>
      <c r="E280" s="446"/>
      <c r="F280" s="347"/>
      <c r="G280" s="348"/>
      <c r="H280" s="371"/>
    </row>
    <row r="281" spans="1:8" hidden="1">
      <c r="A281" s="353">
        <f t="shared" ca="1" si="14"/>
        <v>10</v>
      </c>
      <c r="B281" s="353">
        <f t="shared" ca="1" si="14"/>
        <v>6</v>
      </c>
      <c r="C281" s="353">
        <f t="shared" ca="1" si="14"/>
        <v>6</v>
      </c>
      <c r="D281" s="354">
        <f t="shared" ca="1" si="6"/>
        <v>238</v>
      </c>
      <c r="E281" s="445"/>
      <c r="F281" s="347"/>
      <c r="G281" s="348"/>
      <c r="H281" s="371"/>
    </row>
    <row r="282" spans="1:8" s="346" customFormat="1" hidden="1">
      <c r="A282" s="353">
        <f t="shared" ca="1" si="14"/>
        <v>10</v>
      </c>
      <c r="B282" s="353">
        <f t="shared" ca="1" si="14"/>
        <v>6</v>
      </c>
      <c r="C282" s="353">
        <f t="shared" ca="1" si="14"/>
        <v>6</v>
      </c>
      <c r="D282" s="354">
        <f t="shared" ca="1" si="6"/>
        <v>239</v>
      </c>
      <c r="E282" s="446"/>
      <c r="F282" s="347"/>
      <c r="G282" s="348"/>
      <c r="H282" s="371"/>
    </row>
    <row r="283" spans="1:8" s="346" customFormat="1" hidden="1">
      <c r="A283" s="353">
        <f t="shared" ca="1" si="14"/>
        <v>10</v>
      </c>
      <c r="B283" s="353">
        <f t="shared" ca="1" si="14"/>
        <v>6</v>
      </c>
      <c r="C283" s="353">
        <f t="shared" ca="1" si="14"/>
        <v>6</v>
      </c>
      <c r="D283" s="354">
        <f t="shared" ca="1" si="6"/>
        <v>240</v>
      </c>
      <c r="E283" s="446"/>
      <c r="F283" s="347"/>
      <c r="G283" s="348"/>
      <c r="H283" s="371"/>
    </row>
    <row r="284" spans="1:8" s="346" customFormat="1" hidden="1">
      <c r="A284" s="353">
        <f t="shared" ca="1" si="14"/>
        <v>10</v>
      </c>
      <c r="B284" s="353">
        <f t="shared" ca="1" si="14"/>
        <v>6</v>
      </c>
      <c r="C284" s="353">
        <f t="shared" ca="1" si="14"/>
        <v>6</v>
      </c>
      <c r="D284" s="354">
        <f t="shared" ca="1" si="6"/>
        <v>241</v>
      </c>
      <c r="E284" s="446"/>
      <c r="F284" s="347"/>
      <c r="G284" s="348"/>
      <c r="H284" s="371"/>
    </row>
    <row r="285" spans="1:8" hidden="1">
      <c r="A285" s="353">
        <f t="shared" ca="1" si="14"/>
        <v>10</v>
      </c>
      <c r="B285" s="353">
        <f t="shared" ca="1" si="14"/>
        <v>6</v>
      </c>
      <c r="C285" s="353">
        <f t="shared" ca="1" si="14"/>
        <v>6</v>
      </c>
      <c r="D285" s="354">
        <f t="shared" ca="1" si="6"/>
        <v>242</v>
      </c>
      <c r="E285" s="445"/>
      <c r="F285" s="157"/>
      <c r="G285" s="333"/>
      <c r="H285" s="370"/>
    </row>
    <row r="286" spans="1:8" hidden="1">
      <c r="A286" s="353">
        <f t="shared" ref="A286:C319" ca="1" si="15">INDIRECT("Z(-1)",FALSE)</f>
        <v>10</v>
      </c>
      <c r="B286" s="353">
        <f t="shared" ca="1" si="15"/>
        <v>6</v>
      </c>
      <c r="C286" s="353">
        <f t="shared" ca="1" si="15"/>
        <v>6</v>
      </c>
      <c r="D286" s="354">
        <f t="shared" ca="1" si="6"/>
        <v>243</v>
      </c>
      <c r="E286" s="445"/>
      <c r="F286" s="157"/>
      <c r="G286" s="333"/>
      <c r="H286" s="370"/>
    </row>
    <row r="287" spans="1:8" hidden="1">
      <c r="A287" s="353">
        <f t="shared" ca="1" si="15"/>
        <v>10</v>
      </c>
      <c r="B287" s="353">
        <f t="shared" ca="1" si="15"/>
        <v>6</v>
      </c>
      <c r="C287" s="353">
        <f t="shared" ca="1" si="15"/>
        <v>6</v>
      </c>
      <c r="D287" s="354">
        <f t="shared" ca="1" si="6"/>
        <v>244</v>
      </c>
      <c r="E287" s="445"/>
      <c r="F287" s="157"/>
      <c r="G287" s="333"/>
      <c r="H287" s="370"/>
    </row>
    <row r="288" spans="1:8" hidden="1">
      <c r="A288" s="353">
        <f t="shared" ca="1" si="15"/>
        <v>10</v>
      </c>
      <c r="B288" s="353">
        <f t="shared" ca="1" si="15"/>
        <v>6</v>
      </c>
      <c r="C288" s="353">
        <f t="shared" ca="1" si="15"/>
        <v>6</v>
      </c>
      <c r="D288" s="354">
        <f t="shared" ca="1" si="6"/>
        <v>245</v>
      </c>
      <c r="E288" s="445"/>
      <c r="F288" s="157"/>
      <c r="G288" s="333"/>
      <c r="H288" s="370"/>
    </row>
    <row r="289" spans="1:8" hidden="1">
      <c r="A289" s="353">
        <f t="shared" ca="1" si="15"/>
        <v>10</v>
      </c>
      <c r="B289" s="353">
        <f t="shared" ca="1" si="15"/>
        <v>6</v>
      </c>
      <c r="C289" s="353">
        <f t="shared" ca="1" si="15"/>
        <v>6</v>
      </c>
      <c r="D289" s="354">
        <f t="shared" ca="1" si="6"/>
        <v>246</v>
      </c>
      <c r="E289" s="445"/>
      <c r="F289" s="157"/>
      <c r="G289" s="333"/>
      <c r="H289" s="370"/>
    </row>
    <row r="290" spans="1:8" hidden="1">
      <c r="A290" s="351">
        <f t="shared" ca="1" si="15"/>
        <v>10</v>
      </c>
      <c r="B290" s="351">
        <f t="shared" ca="1" si="15"/>
        <v>6</v>
      </c>
      <c r="C290" s="351">
        <f t="shared" ca="1" si="15"/>
        <v>6</v>
      </c>
      <c r="D290" s="352">
        <f t="shared" ca="1" si="6"/>
        <v>247</v>
      </c>
      <c r="E290" s="445"/>
      <c r="F290" s="157"/>
      <c r="G290" s="333"/>
      <c r="H290" s="370"/>
    </row>
    <row r="291" spans="1:8" hidden="1">
      <c r="A291" s="353">
        <f t="shared" ca="1" si="15"/>
        <v>10</v>
      </c>
      <c r="B291" s="353">
        <f t="shared" ca="1" si="15"/>
        <v>6</v>
      </c>
      <c r="C291" s="353">
        <f t="shared" ca="1" si="15"/>
        <v>6</v>
      </c>
      <c r="D291" s="354">
        <f t="shared" ca="1" si="6"/>
        <v>248</v>
      </c>
      <c r="E291" s="445"/>
      <c r="F291" s="347"/>
      <c r="G291" s="348"/>
      <c r="H291" s="371"/>
    </row>
    <row r="292" spans="1:8" hidden="1">
      <c r="A292" s="353">
        <f t="shared" ca="1" si="15"/>
        <v>10</v>
      </c>
      <c r="B292" s="353">
        <f t="shared" ca="1" si="15"/>
        <v>6</v>
      </c>
      <c r="C292" s="353">
        <f t="shared" ca="1" si="15"/>
        <v>6</v>
      </c>
      <c r="D292" s="354">
        <f t="shared" ca="1" si="6"/>
        <v>249</v>
      </c>
      <c r="E292" s="445"/>
      <c r="F292" s="347"/>
      <c r="G292" s="348"/>
      <c r="H292" s="371"/>
    </row>
    <row r="293" spans="1:8" hidden="1">
      <c r="A293" s="353">
        <f t="shared" ca="1" si="15"/>
        <v>10</v>
      </c>
      <c r="B293" s="353">
        <f t="shared" ca="1" si="15"/>
        <v>6</v>
      </c>
      <c r="C293" s="353">
        <f t="shared" ca="1" si="15"/>
        <v>6</v>
      </c>
      <c r="D293" s="354">
        <f t="shared" ca="1" si="6"/>
        <v>250</v>
      </c>
      <c r="E293" s="445"/>
      <c r="F293" s="347"/>
      <c r="G293" s="348"/>
      <c r="H293" s="371"/>
    </row>
    <row r="294" spans="1:8" hidden="1">
      <c r="A294" s="353">
        <f t="shared" ca="1" si="15"/>
        <v>10</v>
      </c>
      <c r="B294" s="353">
        <f t="shared" ca="1" si="15"/>
        <v>6</v>
      </c>
      <c r="C294" s="353">
        <f t="shared" ca="1" si="15"/>
        <v>6</v>
      </c>
      <c r="D294" s="354">
        <f t="shared" ca="1" si="6"/>
        <v>251</v>
      </c>
      <c r="E294" s="445"/>
      <c r="F294" s="347"/>
      <c r="G294" s="348"/>
      <c r="H294" s="371"/>
    </row>
    <row r="295" spans="1:8" hidden="1">
      <c r="A295" s="353">
        <f t="shared" ca="1" si="15"/>
        <v>10</v>
      </c>
      <c r="B295" s="353">
        <f t="shared" ca="1" si="15"/>
        <v>6</v>
      </c>
      <c r="C295" s="353">
        <f t="shared" ca="1" si="15"/>
        <v>6</v>
      </c>
      <c r="D295" s="354">
        <f t="shared" ca="1" si="6"/>
        <v>252</v>
      </c>
      <c r="E295" s="445"/>
      <c r="F295" s="347"/>
      <c r="G295" s="348"/>
      <c r="H295" s="371"/>
    </row>
    <row r="296" spans="1:8" hidden="1">
      <c r="A296" s="353">
        <f t="shared" ca="1" si="15"/>
        <v>10</v>
      </c>
      <c r="B296" s="353">
        <f t="shared" ca="1" si="15"/>
        <v>6</v>
      </c>
      <c r="C296" s="353">
        <f t="shared" ca="1" si="15"/>
        <v>6</v>
      </c>
      <c r="D296" s="354">
        <f t="shared" ca="1" si="6"/>
        <v>253</v>
      </c>
      <c r="E296" s="445"/>
      <c r="F296" s="347"/>
      <c r="G296" s="348"/>
      <c r="H296" s="371"/>
    </row>
    <row r="297" spans="1:8" hidden="1">
      <c r="A297" s="353">
        <f t="shared" ca="1" si="15"/>
        <v>10</v>
      </c>
      <c r="B297" s="353">
        <f t="shared" ca="1" si="15"/>
        <v>6</v>
      </c>
      <c r="C297" s="353">
        <f t="shared" ca="1" si="15"/>
        <v>6</v>
      </c>
      <c r="D297" s="354">
        <f t="shared" ca="1" si="6"/>
        <v>254</v>
      </c>
      <c r="E297" s="445"/>
      <c r="F297" s="347"/>
      <c r="G297" s="348"/>
      <c r="H297" s="371"/>
    </row>
    <row r="298" spans="1:8" s="346" customFormat="1" hidden="1">
      <c r="A298" s="353">
        <f t="shared" ca="1" si="15"/>
        <v>10</v>
      </c>
      <c r="B298" s="353">
        <f t="shared" ca="1" si="15"/>
        <v>6</v>
      </c>
      <c r="C298" s="353">
        <f t="shared" ca="1" si="15"/>
        <v>6</v>
      </c>
      <c r="D298" s="354">
        <f t="shared" ca="1" si="6"/>
        <v>255</v>
      </c>
      <c r="E298" s="446"/>
      <c r="F298" s="347"/>
      <c r="G298" s="348"/>
      <c r="H298" s="371"/>
    </row>
    <row r="299" spans="1:8" s="346" customFormat="1" hidden="1">
      <c r="A299" s="353">
        <f t="shared" ca="1" si="15"/>
        <v>10</v>
      </c>
      <c r="B299" s="353">
        <f t="shared" ca="1" si="15"/>
        <v>6</v>
      </c>
      <c r="C299" s="353">
        <f t="shared" ca="1" si="15"/>
        <v>6</v>
      </c>
      <c r="D299" s="354">
        <f t="shared" ca="1" si="6"/>
        <v>256</v>
      </c>
      <c r="E299" s="446"/>
      <c r="F299" s="347"/>
      <c r="G299" s="348"/>
      <c r="H299" s="371"/>
    </row>
    <row r="300" spans="1:8" s="346" customFormat="1" hidden="1">
      <c r="A300" s="353">
        <f t="shared" ca="1" si="15"/>
        <v>10</v>
      </c>
      <c r="B300" s="353">
        <f t="shared" ca="1" si="15"/>
        <v>6</v>
      </c>
      <c r="C300" s="353">
        <f t="shared" ca="1" si="15"/>
        <v>6</v>
      </c>
      <c r="D300" s="354">
        <f t="shared" ca="1" si="6"/>
        <v>257</v>
      </c>
      <c r="E300" s="446"/>
      <c r="F300" s="347"/>
      <c r="G300" s="348"/>
      <c r="H300" s="371"/>
    </row>
    <row r="301" spans="1:8" hidden="1">
      <c r="A301" s="353">
        <f t="shared" ca="1" si="15"/>
        <v>10</v>
      </c>
      <c r="B301" s="353">
        <f t="shared" ca="1" si="15"/>
        <v>6</v>
      </c>
      <c r="C301" s="353">
        <f t="shared" ca="1" si="15"/>
        <v>6</v>
      </c>
      <c r="D301" s="354">
        <f t="shared" ca="1" si="6"/>
        <v>258</v>
      </c>
      <c r="E301" s="445"/>
      <c r="F301" s="347"/>
      <c r="G301" s="348"/>
      <c r="H301" s="371"/>
    </row>
    <row r="302" spans="1:8" hidden="1">
      <c r="A302" s="353">
        <f t="shared" ca="1" si="15"/>
        <v>10</v>
      </c>
      <c r="B302" s="353">
        <f t="shared" ca="1" si="15"/>
        <v>6</v>
      </c>
      <c r="C302" s="353">
        <f t="shared" ca="1" si="15"/>
        <v>6</v>
      </c>
      <c r="D302" s="354">
        <f t="shared" ca="1" si="6"/>
        <v>259</v>
      </c>
      <c r="E302" s="445"/>
      <c r="F302" s="347"/>
      <c r="G302" s="348"/>
      <c r="H302" s="371"/>
    </row>
    <row r="303" spans="1:8" hidden="1">
      <c r="A303" s="353">
        <f t="shared" ca="1" si="15"/>
        <v>10</v>
      </c>
      <c r="B303" s="353">
        <f t="shared" ca="1" si="15"/>
        <v>6</v>
      </c>
      <c r="C303" s="353">
        <f t="shared" ca="1" si="15"/>
        <v>6</v>
      </c>
      <c r="D303" s="354">
        <f t="shared" ca="1" si="6"/>
        <v>260</v>
      </c>
      <c r="E303" s="445"/>
      <c r="F303" s="347"/>
      <c r="G303" s="348"/>
      <c r="H303" s="371"/>
    </row>
    <row r="304" spans="1:8" hidden="1">
      <c r="A304" s="353">
        <f t="shared" ca="1" si="15"/>
        <v>10</v>
      </c>
      <c r="B304" s="353">
        <f t="shared" ca="1" si="15"/>
        <v>6</v>
      </c>
      <c r="C304" s="353">
        <f t="shared" ca="1" si="15"/>
        <v>6</v>
      </c>
      <c r="D304" s="354">
        <f t="shared" ca="1" si="6"/>
        <v>261</v>
      </c>
      <c r="E304" s="445"/>
      <c r="F304" s="347"/>
      <c r="G304" s="348"/>
      <c r="H304" s="371"/>
    </row>
    <row r="305" spans="1:8" hidden="1">
      <c r="A305" s="353">
        <f t="shared" ca="1" si="15"/>
        <v>10</v>
      </c>
      <c r="B305" s="353">
        <f t="shared" ca="1" si="15"/>
        <v>6</v>
      </c>
      <c r="C305" s="353">
        <f t="shared" ca="1" si="15"/>
        <v>6</v>
      </c>
      <c r="D305" s="354">
        <f t="shared" ca="1" si="6"/>
        <v>262</v>
      </c>
      <c r="E305" s="445"/>
      <c r="F305" s="347"/>
      <c r="G305" s="348"/>
      <c r="H305" s="371"/>
    </row>
    <row r="306" spans="1:8" hidden="1">
      <c r="A306" s="353">
        <f t="shared" ca="1" si="15"/>
        <v>10</v>
      </c>
      <c r="B306" s="353">
        <f t="shared" ca="1" si="15"/>
        <v>6</v>
      </c>
      <c r="C306" s="353">
        <f t="shared" ca="1" si="15"/>
        <v>6</v>
      </c>
      <c r="D306" s="354">
        <f t="shared" ca="1" si="6"/>
        <v>263</v>
      </c>
      <c r="E306" s="445"/>
      <c r="F306" s="347"/>
      <c r="G306" s="348"/>
      <c r="H306" s="371"/>
    </row>
    <row r="307" spans="1:8" hidden="1">
      <c r="A307" s="353">
        <f t="shared" ca="1" si="15"/>
        <v>10</v>
      </c>
      <c r="B307" s="353">
        <f t="shared" ca="1" si="15"/>
        <v>6</v>
      </c>
      <c r="C307" s="353">
        <f t="shared" ca="1" si="15"/>
        <v>6</v>
      </c>
      <c r="D307" s="354">
        <f t="shared" ca="1" si="6"/>
        <v>264</v>
      </c>
      <c r="E307" s="445"/>
      <c r="F307" s="347"/>
      <c r="G307" s="348"/>
      <c r="H307" s="371"/>
    </row>
    <row r="308" spans="1:8" s="346" customFormat="1" hidden="1">
      <c r="A308" s="353">
        <f t="shared" ca="1" si="15"/>
        <v>10</v>
      </c>
      <c r="B308" s="353">
        <f t="shared" ca="1" si="15"/>
        <v>6</v>
      </c>
      <c r="C308" s="353">
        <f t="shared" ca="1" si="15"/>
        <v>6</v>
      </c>
      <c r="D308" s="354">
        <f t="shared" ca="1" si="6"/>
        <v>265</v>
      </c>
      <c r="E308" s="446"/>
      <c r="F308" s="347"/>
      <c r="G308" s="348"/>
      <c r="H308" s="371"/>
    </row>
    <row r="309" spans="1:8" s="346" customFormat="1" hidden="1">
      <c r="A309" s="353">
        <f t="shared" ca="1" si="15"/>
        <v>10</v>
      </c>
      <c r="B309" s="353">
        <f t="shared" ca="1" si="15"/>
        <v>6</v>
      </c>
      <c r="C309" s="353">
        <f t="shared" ca="1" si="15"/>
        <v>6</v>
      </c>
      <c r="D309" s="354">
        <f t="shared" ca="1" si="6"/>
        <v>266</v>
      </c>
      <c r="E309" s="446"/>
      <c r="F309" s="347"/>
      <c r="G309" s="348"/>
      <c r="H309" s="371"/>
    </row>
    <row r="310" spans="1:8" s="346" customFormat="1" hidden="1">
      <c r="A310" s="353">
        <f t="shared" ca="1" si="15"/>
        <v>10</v>
      </c>
      <c r="B310" s="353">
        <f t="shared" ca="1" si="15"/>
        <v>6</v>
      </c>
      <c r="C310" s="353">
        <f t="shared" ca="1" si="15"/>
        <v>6</v>
      </c>
      <c r="D310" s="354">
        <f t="shared" ca="1" si="6"/>
        <v>267</v>
      </c>
      <c r="E310" s="446"/>
      <c r="F310" s="347"/>
      <c r="G310" s="348"/>
      <c r="H310" s="371"/>
    </row>
    <row r="311" spans="1:8" hidden="1">
      <c r="A311" s="353">
        <f t="shared" ca="1" si="15"/>
        <v>10</v>
      </c>
      <c r="B311" s="353">
        <f t="shared" ca="1" si="15"/>
        <v>6</v>
      </c>
      <c r="C311" s="353">
        <f t="shared" ca="1" si="15"/>
        <v>6</v>
      </c>
      <c r="D311" s="354">
        <f t="shared" ca="1" si="6"/>
        <v>268</v>
      </c>
      <c r="E311" s="445"/>
      <c r="F311" s="347"/>
      <c r="G311" s="348"/>
      <c r="H311" s="371"/>
    </row>
    <row r="312" spans="1:8" hidden="1">
      <c r="A312" s="353">
        <f t="shared" ca="1" si="15"/>
        <v>10</v>
      </c>
      <c r="B312" s="353">
        <f t="shared" ca="1" si="15"/>
        <v>6</v>
      </c>
      <c r="C312" s="353">
        <f t="shared" ca="1" si="15"/>
        <v>6</v>
      </c>
      <c r="D312" s="354">
        <f t="shared" ca="1" si="6"/>
        <v>269</v>
      </c>
      <c r="E312" s="445"/>
      <c r="F312" s="347"/>
      <c r="G312" s="348"/>
      <c r="H312" s="371"/>
    </row>
    <row r="313" spans="1:8" hidden="1">
      <c r="A313" s="353">
        <f t="shared" ca="1" si="15"/>
        <v>10</v>
      </c>
      <c r="B313" s="353">
        <f t="shared" ca="1" si="15"/>
        <v>6</v>
      </c>
      <c r="C313" s="353">
        <f t="shared" ca="1" si="15"/>
        <v>6</v>
      </c>
      <c r="D313" s="354">
        <f t="shared" ca="1" si="6"/>
        <v>270</v>
      </c>
      <c r="E313" s="445"/>
      <c r="F313" s="347"/>
      <c r="G313" s="348"/>
      <c r="H313" s="371"/>
    </row>
    <row r="314" spans="1:8" hidden="1">
      <c r="A314" s="353">
        <f t="shared" ca="1" si="15"/>
        <v>10</v>
      </c>
      <c r="B314" s="353">
        <f t="shared" ca="1" si="15"/>
        <v>6</v>
      </c>
      <c r="C314" s="353">
        <f t="shared" ca="1" si="15"/>
        <v>6</v>
      </c>
      <c r="D314" s="354">
        <f t="shared" ca="1" si="6"/>
        <v>271</v>
      </c>
      <c r="E314" s="445"/>
      <c r="F314" s="347"/>
      <c r="G314" s="348"/>
      <c r="H314" s="371"/>
    </row>
    <row r="315" spans="1:8" hidden="1">
      <c r="A315" s="353">
        <f t="shared" ca="1" si="15"/>
        <v>10</v>
      </c>
      <c r="B315" s="353">
        <f t="shared" ca="1" si="15"/>
        <v>6</v>
      </c>
      <c r="C315" s="353">
        <f t="shared" ca="1" si="15"/>
        <v>6</v>
      </c>
      <c r="D315" s="354">
        <f t="shared" ca="1" si="6"/>
        <v>272</v>
      </c>
      <c r="E315" s="445"/>
      <c r="F315" s="347"/>
      <c r="G315" s="348"/>
      <c r="H315" s="371"/>
    </row>
    <row r="316" spans="1:8" hidden="1">
      <c r="A316" s="353">
        <f t="shared" ca="1" si="15"/>
        <v>10</v>
      </c>
      <c r="B316" s="353">
        <f t="shared" ca="1" si="15"/>
        <v>6</v>
      </c>
      <c r="C316" s="353">
        <f t="shared" ca="1" si="15"/>
        <v>6</v>
      </c>
      <c r="D316" s="354">
        <f t="shared" ca="1" si="6"/>
        <v>273</v>
      </c>
      <c r="E316" s="445"/>
      <c r="F316" s="347"/>
      <c r="G316" s="348"/>
      <c r="H316" s="371"/>
    </row>
    <row r="317" spans="1:8" hidden="1">
      <c r="A317" s="353">
        <f t="shared" ca="1" si="15"/>
        <v>10</v>
      </c>
      <c r="B317" s="353">
        <f t="shared" ca="1" si="15"/>
        <v>6</v>
      </c>
      <c r="C317" s="353">
        <f t="shared" ca="1" si="15"/>
        <v>6</v>
      </c>
      <c r="D317" s="354">
        <f t="shared" ca="1" si="6"/>
        <v>274</v>
      </c>
      <c r="E317" s="445"/>
      <c r="F317" s="347"/>
      <c r="G317" s="348"/>
      <c r="H317" s="371"/>
    </row>
    <row r="318" spans="1:8" s="346" customFormat="1" hidden="1">
      <c r="A318" s="353">
        <f t="shared" ca="1" si="15"/>
        <v>10</v>
      </c>
      <c r="B318" s="353">
        <f t="shared" ca="1" si="15"/>
        <v>6</v>
      </c>
      <c r="C318" s="353">
        <f t="shared" ca="1" si="15"/>
        <v>6</v>
      </c>
      <c r="D318" s="354">
        <f t="shared" ca="1" si="6"/>
        <v>275</v>
      </c>
      <c r="E318" s="446"/>
      <c r="F318" s="347"/>
      <c r="G318" s="348"/>
      <c r="H318" s="371"/>
    </row>
    <row r="319" spans="1:8" s="346" customFormat="1" hidden="1">
      <c r="A319" s="353">
        <f t="shared" ca="1" si="15"/>
        <v>10</v>
      </c>
      <c r="B319" s="353">
        <f t="shared" ca="1" si="15"/>
        <v>6</v>
      </c>
      <c r="C319" s="353">
        <f t="shared" ca="1" si="15"/>
        <v>6</v>
      </c>
      <c r="D319" s="354">
        <f t="shared" ca="1" si="6"/>
        <v>276</v>
      </c>
      <c r="E319" s="446"/>
      <c r="F319" s="347"/>
      <c r="G319" s="348"/>
      <c r="H319" s="371"/>
    </row>
    <row r="320" spans="1:8" s="346" customFormat="1" hidden="1">
      <c r="A320" s="353">
        <f t="shared" ref="A320:C335" ca="1" si="16">INDIRECT("Z(-1)",FALSE)</f>
        <v>10</v>
      </c>
      <c r="B320" s="353">
        <f t="shared" ca="1" si="16"/>
        <v>6</v>
      </c>
      <c r="C320" s="353">
        <f t="shared" ca="1" si="16"/>
        <v>6</v>
      </c>
      <c r="D320" s="354">
        <f t="shared" ca="1" si="6"/>
        <v>277</v>
      </c>
      <c r="E320" s="446"/>
      <c r="F320" s="347"/>
      <c r="G320" s="348"/>
      <c r="H320" s="371"/>
    </row>
    <row r="321" spans="1:8" hidden="1">
      <c r="A321" s="353">
        <f t="shared" ca="1" si="16"/>
        <v>10</v>
      </c>
      <c r="B321" s="353">
        <f t="shared" ca="1" si="16"/>
        <v>6</v>
      </c>
      <c r="C321" s="353">
        <f t="shared" ca="1" si="16"/>
        <v>6</v>
      </c>
      <c r="D321" s="354">
        <f t="shared" ca="1" si="6"/>
        <v>278</v>
      </c>
      <c r="E321" s="445"/>
      <c r="F321" s="347"/>
      <c r="G321" s="348"/>
      <c r="H321" s="371"/>
    </row>
    <row r="322" spans="1:8" hidden="1">
      <c r="A322" s="353">
        <f t="shared" ca="1" si="16"/>
        <v>10</v>
      </c>
      <c r="B322" s="353">
        <f t="shared" ca="1" si="16"/>
        <v>6</v>
      </c>
      <c r="C322" s="353">
        <f t="shared" ca="1" si="16"/>
        <v>6</v>
      </c>
      <c r="D322" s="354">
        <f t="shared" ca="1" si="6"/>
        <v>279</v>
      </c>
      <c r="E322" s="445"/>
      <c r="F322" s="347"/>
      <c r="G322" s="348"/>
      <c r="H322" s="371"/>
    </row>
    <row r="323" spans="1:8" hidden="1">
      <c r="A323" s="353">
        <f t="shared" ca="1" si="16"/>
        <v>10</v>
      </c>
      <c r="B323" s="353">
        <f t="shared" ca="1" si="16"/>
        <v>6</v>
      </c>
      <c r="C323" s="353">
        <f t="shared" ca="1" si="16"/>
        <v>6</v>
      </c>
      <c r="D323" s="354">
        <f t="shared" ca="1" si="6"/>
        <v>280</v>
      </c>
      <c r="E323" s="445"/>
      <c r="F323" s="347"/>
      <c r="G323" s="348"/>
      <c r="H323" s="371"/>
    </row>
    <row r="324" spans="1:8" hidden="1">
      <c r="A324" s="353">
        <f t="shared" ca="1" si="16"/>
        <v>10</v>
      </c>
      <c r="B324" s="353">
        <f t="shared" ca="1" si="16"/>
        <v>6</v>
      </c>
      <c r="C324" s="353">
        <f t="shared" ca="1" si="16"/>
        <v>6</v>
      </c>
      <c r="D324" s="354">
        <f t="shared" ca="1" si="6"/>
        <v>281</v>
      </c>
      <c r="E324" s="445"/>
      <c r="F324" s="347"/>
      <c r="G324" s="348"/>
      <c r="H324" s="371"/>
    </row>
    <row r="325" spans="1:8" hidden="1">
      <c r="A325" s="353">
        <f t="shared" ca="1" si="16"/>
        <v>10</v>
      </c>
      <c r="B325" s="353">
        <f t="shared" ca="1" si="16"/>
        <v>6</v>
      </c>
      <c r="C325" s="353">
        <f t="shared" ca="1" si="16"/>
        <v>6</v>
      </c>
      <c r="D325" s="354">
        <f t="shared" ca="1" si="6"/>
        <v>282</v>
      </c>
      <c r="E325" s="445"/>
      <c r="F325" s="347"/>
      <c r="G325" s="348"/>
      <c r="H325" s="371"/>
    </row>
    <row r="326" spans="1:8" hidden="1">
      <c r="A326" s="353">
        <f t="shared" ca="1" si="16"/>
        <v>10</v>
      </c>
      <c r="B326" s="353">
        <f t="shared" ca="1" si="16"/>
        <v>6</v>
      </c>
      <c r="C326" s="353">
        <f t="shared" ca="1" si="16"/>
        <v>6</v>
      </c>
      <c r="D326" s="354">
        <f t="shared" ca="1" si="6"/>
        <v>283</v>
      </c>
      <c r="E326" s="445"/>
      <c r="F326" s="347"/>
      <c r="G326" s="348"/>
      <c r="H326" s="371"/>
    </row>
    <row r="327" spans="1:8" hidden="1">
      <c r="A327" s="353">
        <f t="shared" ca="1" si="16"/>
        <v>10</v>
      </c>
      <c r="B327" s="353">
        <f t="shared" ca="1" si="16"/>
        <v>6</v>
      </c>
      <c r="C327" s="353">
        <f t="shared" ca="1" si="16"/>
        <v>6</v>
      </c>
      <c r="D327" s="354">
        <f t="shared" ca="1" si="6"/>
        <v>284</v>
      </c>
      <c r="E327" s="445"/>
      <c r="F327" s="347"/>
      <c r="G327" s="348"/>
      <c r="H327" s="371"/>
    </row>
    <row r="328" spans="1:8" s="346" customFormat="1" hidden="1">
      <c r="A328" s="353">
        <f t="shared" ca="1" si="16"/>
        <v>10</v>
      </c>
      <c r="B328" s="353">
        <f t="shared" ca="1" si="16"/>
        <v>6</v>
      </c>
      <c r="C328" s="353">
        <f t="shared" ca="1" si="16"/>
        <v>6</v>
      </c>
      <c r="D328" s="354">
        <f t="shared" ca="1" si="6"/>
        <v>285</v>
      </c>
      <c r="E328" s="446"/>
      <c r="F328" s="347"/>
      <c r="G328" s="348"/>
      <c r="H328" s="371"/>
    </row>
    <row r="329" spans="1:8" s="346" customFormat="1" hidden="1">
      <c r="A329" s="353">
        <f t="shared" ca="1" si="16"/>
        <v>10</v>
      </c>
      <c r="B329" s="353">
        <f t="shared" ca="1" si="16"/>
        <v>6</v>
      </c>
      <c r="C329" s="353">
        <f t="shared" ca="1" si="16"/>
        <v>6</v>
      </c>
      <c r="D329" s="354">
        <f t="shared" ca="1" si="6"/>
        <v>286</v>
      </c>
      <c r="E329" s="446"/>
      <c r="F329" s="347"/>
      <c r="G329" s="348"/>
      <c r="H329" s="371"/>
    </row>
    <row r="330" spans="1:8" s="346" customFormat="1" hidden="1">
      <c r="A330" s="353">
        <f t="shared" ca="1" si="16"/>
        <v>10</v>
      </c>
      <c r="B330" s="353">
        <f t="shared" ca="1" si="16"/>
        <v>6</v>
      </c>
      <c r="C330" s="353">
        <f t="shared" ca="1" si="16"/>
        <v>6</v>
      </c>
      <c r="D330" s="354">
        <f t="shared" ca="1" si="6"/>
        <v>287</v>
      </c>
      <c r="E330" s="446"/>
      <c r="F330" s="347"/>
      <c r="G330" s="348"/>
      <c r="H330" s="371"/>
    </row>
    <row r="331" spans="1:8" hidden="1">
      <c r="A331" s="353">
        <f t="shared" ca="1" si="16"/>
        <v>10</v>
      </c>
      <c r="B331" s="353">
        <f t="shared" ca="1" si="16"/>
        <v>6</v>
      </c>
      <c r="C331" s="353">
        <f t="shared" ca="1" si="16"/>
        <v>6</v>
      </c>
      <c r="D331" s="354">
        <f t="shared" ca="1" si="6"/>
        <v>288</v>
      </c>
      <c r="E331" s="445"/>
      <c r="F331" s="347"/>
      <c r="G331" s="348"/>
      <c r="H331" s="371"/>
    </row>
    <row r="332" spans="1:8" s="346" customFormat="1" hidden="1">
      <c r="A332" s="353">
        <f t="shared" ca="1" si="16"/>
        <v>10</v>
      </c>
      <c r="B332" s="353">
        <f t="shared" ca="1" si="16"/>
        <v>6</v>
      </c>
      <c r="C332" s="353">
        <f t="shared" ca="1" si="16"/>
        <v>6</v>
      </c>
      <c r="D332" s="354">
        <f t="shared" ca="1" si="6"/>
        <v>289</v>
      </c>
      <c r="E332" s="446"/>
      <c r="F332" s="347"/>
      <c r="G332" s="348"/>
      <c r="H332" s="371"/>
    </row>
    <row r="333" spans="1:8" s="346" customFormat="1" hidden="1">
      <c r="A333" s="353">
        <f t="shared" ca="1" si="16"/>
        <v>10</v>
      </c>
      <c r="B333" s="353">
        <f t="shared" ca="1" si="16"/>
        <v>6</v>
      </c>
      <c r="C333" s="353">
        <f t="shared" ca="1" si="16"/>
        <v>6</v>
      </c>
      <c r="D333" s="354">
        <f t="shared" ref="D333:D396" ca="1" si="17">IF(INDIRECT("S(-1)",FALSE)&lt;&gt;INDIRECT("Z(-1)S(-1)",FALSE),0,INDIRECT("Z(-1)",FALSE)+1)</f>
        <v>290</v>
      </c>
      <c r="E333" s="446"/>
      <c r="F333" s="347"/>
      <c r="G333" s="348"/>
      <c r="H333" s="371"/>
    </row>
    <row r="334" spans="1:8" s="346" customFormat="1" hidden="1">
      <c r="A334" s="353">
        <f t="shared" ca="1" si="16"/>
        <v>10</v>
      </c>
      <c r="B334" s="353">
        <f t="shared" ca="1" si="16"/>
        <v>6</v>
      </c>
      <c r="C334" s="353">
        <f t="shared" ca="1" si="16"/>
        <v>6</v>
      </c>
      <c r="D334" s="354">
        <f t="shared" ca="1" si="17"/>
        <v>291</v>
      </c>
      <c r="E334" s="446"/>
      <c r="F334" s="347"/>
      <c r="G334" s="348"/>
      <c r="H334" s="371"/>
    </row>
    <row r="335" spans="1:8" hidden="1">
      <c r="A335" s="353">
        <f t="shared" ca="1" si="16"/>
        <v>10</v>
      </c>
      <c r="B335" s="353">
        <f t="shared" ca="1" si="16"/>
        <v>6</v>
      </c>
      <c r="C335" s="353">
        <f t="shared" ca="1" si="16"/>
        <v>6</v>
      </c>
      <c r="D335" s="354">
        <f t="shared" ca="1" si="17"/>
        <v>292</v>
      </c>
      <c r="E335" s="445"/>
      <c r="F335" s="157"/>
      <c r="G335" s="333"/>
      <c r="H335" s="370"/>
    </row>
    <row r="336" spans="1:8" hidden="1">
      <c r="A336" s="353">
        <f t="shared" ref="A336:C369" ca="1" si="18">INDIRECT("Z(-1)",FALSE)</f>
        <v>10</v>
      </c>
      <c r="B336" s="353">
        <f t="shared" ca="1" si="18"/>
        <v>6</v>
      </c>
      <c r="C336" s="353">
        <f t="shared" ca="1" si="18"/>
        <v>6</v>
      </c>
      <c r="D336" s="354">
        <f t="shared" ca="1" si="17"/>
        <v>293</v>
      </c>
      <c r="E336" s="445"/>
      <c r="F336" s="157"/>
      <c r="G336" s="333"/>
      <c r="H336" s="370"/>
    </row>
    <row r="337" spans="1:8" hidden="1">
      <c r="A337" s="353">
        <f t="shared" ca="1" si="18"/>
        <v>10</v>
      </c>
      <c r="B337" s="353">
        <f t="shared" ca="1" si="18"/>
        <v>6</v>
      </c>
      <c r="C337" s="353">
        <f t="shared" ca="1" si="18"/>
        <v>6</v>
      </c>
      <c r="D337" s="354">
        <f t="shared" ca="1" si="17"/>
        <v>294</v>
      </c>
      <c r="E337" s="445"/>
      <c r="F337" s="157"/>
      <c r="G337" s="333"/>
      <c r="H337" s="370"/>
    </row>
    <row r="338" spans="1:8" hidden="1">
      <c r="A338" s="353">
        <f t="shared" ca="1" si="18"/>
        <v>10</v>
      </c>
      <c r="B338" s="353">
        <f t="shared" ca="1" si="18"/>
        <v>6</v>
      </c>
      <c r="C338" s="353">
        <f t="shared" ca="1" si="18"/>
        <v>6</v>
      </c>
      <c r="D338" s="354">
        <f t="shared" ca="1" si="17"/>
        <v>295</v>
      </c>
      <c r="E338" s="445"/>
      <c r="F338" s="157"/>
      <c r="G338" s="333"/>
      <c r="H338" s="370"/>
    </row>
    <row r="339" spans="1:8" hidden="1">
      <c r="A339" s="353">
        <f t="shared" ca="1" si="18"/>
        <v>10</v>
      </c>
      <c r="B339" s="353">
        <f t="shared" ca="1" si="18"/>
        <v>6</v>
      </c>
      <c r="C339" s="353">
        <f t="shared" ca="1" si="18"/>
        <v>6</v>
      </c>
      <c r="D339" s="354">
        <f t="shared" ca="1" si="17"/>
        <v>296</v>
      </c>
      <c r="E339" s="445"/>
      <c r="F339" s="157"/>
      <c r="G339" s="333"/>
      <c r="H339" s="370"/>
    </row>
    <row r="340" spans="1:8" hidden="1">
      <c r="A340" s="351">
        <f t="shared" ca="1" si="18"/>
        <v>10</v>
      </c>
      <c r="B340" s="351">
        <f t="shared" ca="1" si="18"/>
        <v>6</v>
      </c>
      <c r="C340" s="351">
        <f t="shared" ca="1" si="18"/>
        <v>6</v>
      </c>
      <c r="D340" s="352">
        <f t="shared" ca="1" si="17"/>
        <v>297</v>
      </c>
      <c r="E340" s="445"/>
      <c r="F340" s="157"/>
      <c r="G340" s="333"/>
      <c r="H340" s="370"/>
    </row>
    <row r="341" spans="1:8" hidden="1">
      <c r="A341" s="353">
        <f t="shared" ca="1" si="18"/>
        <v>10</v>
      </c>
      <c r="B341" s="353">
        <f t="shared" ca="1" si="18"/>
        <v>6</v>
      </c>
      <c r="C341" s="353">
        <f t="shared" ca="1" si="18"/>
        <v>6</v>
      </c>
      <c r="D341" s="354">
        <f t="shared" ca="1" si="17"/>
        <v>298</v>
      </c>
      <c r="E341" s="445"/>
      <c r="F341" s="347"/>
      <c r="G341" s="348"/>
      <c r="H341" s="371"/>
    </row>
    <row r="342" spans="1:8" hidden="1">
      <c r="A342" s="353">
        <f t="shared" ca="1" si="18"/>
        <v>10</v>
      </c>
      <c r="B342" s="353">
        <f t="shared" ca="1" si="18"/>
        <v>6</v>
      </c>
      <c r="C342" s="353">
        <f t="shared" ca="1" si="18"/>
        <v>6</v>
      </c>
      <c r="D342" s="354">
        <f t="shared" ca="1" si="17"/>
        <v>299</v>
      </c>
      <c r="E342" s="445"/>
      <c r="F342" s="347"/>
      <c r="G342" s="348"/>
      <c r="H342" s="371"/>
    </row>
    <row r="343" spans="1:8" hidden="1">
      <c r="A343" s="353">
        <f t="shared" ca="1" si="18"/>
        <v>10</v>
      </c>
      <c r="B343" s="353">
        <f t="shared" ca="1" si="18"/>
        <v>6</v>
      </c>
      <c r="C343" s="353">
        <f t="shared" ca="1" si="18"/>
        <v>6</v>
      </c>
      <c r="D343" s="354">
        <f t="shared" ca="1" si="17"/>
        <v>300</v>
      </c>
      <c r="E343" s="445"/>
      <c r="F343" s="347"/>
      <c r="G343" s="348"/>
      <c r="H343" s="371"/>
    </row>
    <row r="344" spans="1:8" hidden="1">
      <c r="A344" s="353">
        <f t="shared" ca="1" si="18"/>
        <v>10</v>
      </c>
      <c r="B344" s="353">
        <f t="shared" ca="1" si="18"/>
        <v>6</v>
      </c>
      <c r="C344" s="353">
        <f t="shared" ca="1" si="18"/>
        <v>6</v>
      </c>
      <c r="D344" s="354">
        <f t="shared" ca="1" si="17"/>
        <v>301</v>
      </c>
      <c r="E344" s="445"/>
      <c r="F344" s="347"/>
      <c r="G344" s="348"/>
      <c r="H344" s="371"/>
    </row>
    <row r="345" spans="1:8" hidden="1">
      <c r="A345" s="353">
        <f t="shared" ca="1" si="18"/>
        <v>10</v>
      </c>
      <c r="B345" s="353">
        <f t="shared" ca="1" si="18"/>
        <v>6</v>
      </c>
      <c r="C345" s="353">
        <f t="shared" ca="1" si="18"/>
        <v>6</v>
      </c>
      <c r="D345" s="354">
        <f t="shared" ca="1" si="17"/>
        <v>302</v>
      </c>
      <c r="E345" s="445"/>
      <c r="F345" s="347"/>
      <c r="G345" s="348"/>
      <c r="H345" s="371"/>
    </row>
    <row r="346" spans="1:8" hidden="1">
      <c r="A346" s="353">
        <f t="shared" ca="1" si="18"/>
        <v>10</v>
      </c>
      <c r="B346" s="353">
        <f t="shared" ca="1" si="18"/>
        <v>6</v>
      </c>
      <c r="C346" s="353">
        <f t="shared" ca="1" si="18"/>
        <v>6</v>
      </c>
      <c r="D346" s="354">
        <f t="shared" ca="1" si="17"/>
        <v>303</v>
      </c>
      <c r="E346" s="445"/>
      <c r="F346" s="347"/>
      <c r="G346" s="348"/>
      <c r="H346" s="371"/>
    </row>
    <row r="347" spans="1:8" hidden="1">
      <c r="A347" s="353">
        <f t="shared" ca="1" si="18"/>
        <v>10</v>
      </c>
      <c r="B347" s="353">
        <f t="shared" ca="1" si="18"/>
        <v>6</v>
      </c>
      <c r="C347" s="353">
        <f t="shared" ca="1" si="18"/>
        <v>6</v>
      </c>
      <c r="D347" s="354">
        <f t="shared" ca="1" si="17"/>
        <v>304</v>
      </c>
      <c r="E347" s="445"/>
      <c r="F347" s="347"/>
      <c r="G347" s="348"/>
      <c r="H347" s="371"/>
    </row>
    <row r="348" spans="1:8" s="346" customFormat="1" hidden="1">
      <c r="A348" s="353">
        <f t="shared" ca="1" si="18"/>
        <v>10</v>
      </c>
      <c r="B348" s="353">
        <f t="shared" ca="1" si="18"/>
        <v>6</v>
      </c>
      <c r="C348" s="353">
        <f t="shared" ca="1" si="18"/>
        <v>6</v>
      </c>
      <c r="D348" s="354">
        <f t="shared" ca="1" si="17"/>
        <v>305</v>
      </c>
      <c r="E348" s="446"/>
      <c r="F348" s="347"/>
      <c r="G348" s="348"/>
      <c r="H348" s="371"/>
    </row>
    <row r="349" spans="1:8" s="346" customFormat="1" hidden="1">
      <c r="A349" s="353">
        <f t="shared" ca="1" si="18"/>
        <v>10</v>
      </c>
      <c r="B349" s="353">
        <f t="shared" ca="1" si="18"/>
        <v>6</v>
      </c>
      <c r="C349" s="353">
        <f t="shared" ca="1" si="18"/>
        <v>6</v>
      </c>
      <c r="D349" s="354">
        <f t="shared" ca="1" si="17"/>
        <v>306</v>
      </c>
      <c r="E349" s="446"/>
      <c r="F349" s="347"/>
      <c r="G349" s="348"/>
      <c r="H349" s="371"/>
    </row>
    <row r="350" spans="1:8" s="346" customFormat="1" hidden="1">
      <c r="A350" s="353">
        <f t="shared" ca="1" si="18"/>
        <v>10</v>
      </c>
      <c r="B350" s="353">
        <f t="shared" ca="1" si="18"/>
        <v>6</v>
      </c>
      <c r="C350" s="353">
        <f t="shared" ca="1" si="18"/>
        <v>6</v>
      </c>
      <c r="D350" s="354">
        <f t="shared" ca="1" si="17"/>
        <v>307</v>
      </c>
      <c r="E350" s="446"/>
      <c r="F350" s="347"/>
      <c r="G350" s="348"/>
      <c r="H350" s="371"/>
    </row>
    <row r="351" spans="1:8" hidden="1">
      <c r="A351" s="353">
        <f t="shared" ca="1" si="18"/>
        <v>10</v>
      </c>
      <c r="B351" s="353">
        <f t="shared" ca="1" si="18"/>
        <v>6</v>
      </c>
      <c r="C351" s="353">
        <f t="shared" ca="1" si="18"/>
        <v>6</v>
      </c>
      <c r="D351" s="354">
        <f t="shared" ca="1" si="17"/>
        <v>308</v>
      </c>
      <c r="E351" s="445"/>
      <c r="F351" s="347"/>
      <c r="G351" s="348"/>
      <c r="H351" s="371"/>
    </row>
    <row r="352" spans="1:8" hidden="1">
      <c r="A352" s="353">
        <f t="shared" ca="1" si="18"/>
        <v>10</v>
      </c>
      <c r="B352" s="353">
        <f t="shared" ca="1" si="18"/>
        <v>6</v>
      </c>
      <c r="C352" s="353">
        <f t="shared" ca="1" si="18"/>
        <v>6</v>
      </c>
      <c r="D352" s="354">
        <f t="shared" ca="1" si="17"/>
        <v>309</v>
      </c>
      <c r="E352" s="445"/>
      <c r="F352" s="347"/>
      <c r="G352" s="348"/>
      <c r="H352" s="371"/>
    </row>
    <row r="353" spans="1:8" hidden="1">
      <c r="A353" s="353">
        <f t="shared" ca="1" si="18"/>
        <v>10</v>
      </c>
      <c r="B353" s="353">
        <f t="shared" ca="1" si="18"/>
        <v>6</v>
      </c>
      <c r="C353" s="353">
        <f t="shared" ca="1" si="18"/>
        <v>6</v>
      </c>
      <c r="D353" s="354">
        <f t="shared" ca="1" si="17"/>
        <v>310</v>
      </c>
      <c r="E353" s="445"/>
      <c r="F353" s="347"/>
      <c r="G353" s="348"/>
      <c r="H353" s="371"/>
    </row>
    <row r="354" spans="1:8" hidden="1">
      <c r="A354" s="353">
        <f t="shared" ca="1" si="18"/>
        <v>10</v>
      </c>
      <c r="B354" s="353">
        <f t="shared" ca="1" si="18"/>
        <v>6</v>
      </c>
      <c r="C354" s="353">
        <f t="shared" ca="1" si="18"/>
        <v>6</v>
      </c>
      <c r="D354" s="354">
        <f t="shared" ca="1" si="17"/>
        <v>311</v>
      </c>
      <c r="E354" s="445"/>
      <c r="F354" s="347"/>
      <c r="G354" s="348"/>
      <c r="H354" s="371"/>
    </row>
    <row r="355" spans="1:8" hidden="1">
      <c r="A355" s="353">
        <f t="shared" ca="1" si="18"/>
        <v>10</v>
      </c>
      <c r="B355" s="353">
        <f t="shared" ca="1" si="18"/>
        <v>6</v>
      </c>
      <c r="C355" s="353">
        <f t="shared" ca="1" si="18"/>
        <v>6</v>
      </c>
      <c r="D355" s="354">
        <f t="shared" ca="1" si="17"/>
        <v>312</v>
      </c>
      <c r="E355" s="445"/>
      <c r="F355" s="347"/>
      <c r="G355" s="348"/>
      <c r="H355" s="371"/>
    </row>
    <row r="356" spans="1:8" hidden="1">
      <c r="A356" s="353">
        <f t="shared" ca="1" si="18"/>
        <v>10</v>
      </c>
      <c r="B356" s="353">
        <f t="shared" ca="1" si="18"/>
        <v>6</v>
      </c>
      <c r="C356" s="353">
        <f t="shared" ca="1" si="18"/>
        <v>6</v>
      </c>
      <c r="D356" s="354">
        <f t="shared" ca="1" si="17"/>
        <v>313</v>
      </c>
      <c r="E356" s="445"/>
      <c r="F356" s="347"/>
      <c r="G356" s="348"/>
      <c r="H356" s="371"/>
    </row>
    <row r="357" spans="1:8" hidden="1">
      <c r="A357" s="353">
        <f t="shared" ca="1" si="18"/>
        <v>10</v>
      </c>
      <c r="B357" s="353">
        <f t="shared" ca="1" si="18"/>
        <v>6</v>
      </c>
      <c r="C357" s="353">
        <f t="shared" ca="1" si="18"/>
        <v>6</v>
      </c>
      <c r="D357" s="354">
        <f t="shared" ca="1" si="17"/>
        <v>314</v>
      </c>
      <c r="E357" s="445"/>
      <c r="F357" s="347"/>
      <c r="G357" s="348"/>
      <c r="H357" s="371"/>
    </row>
    <row r="358" spans="1:8" s="346" customFormat="1" hidden="1">
      <c r="A358" s="353">
        <f t="shared" ca="1" si="18"/>
        <v>10</v>
      </c>
      <c r="B358" s="353">
        <f t="shared" ca="1" si="18"/>
        <v>6</v>
      </c>
      <c r="C358" s="353">
        <f t="shared" ca="1" si="18"/>
        <v>6</v>
      </c>
      <c r="D358" s="354">
        <f t="shared" ca="1" si="17"/>
        <v>315</v>
      </c>
      <c r="E358" s="446"/>
      <c r="F358" s="347"/>
      <c r="G358" s="348"/>
      <c r="H358" s="371"/>
    </row>
    <row r="359" spans="1:8" s="346" customFormat="1" hidden="1">
      <c r="A359" s="353">
        <f t="shared" ca="1" si="18"/>
        <v>10</v>
      </c>
      <c r="B359" s="353">
        <f t="shared" ca="1" si="18"/>
        <v>6</v>
      </c>
      <c r="C359" s="353">
        <f t="shared" ca="1" si="18"/>
        <v>6</v>
      </c>
      <c r="D359" s="354">
        <f t="shared" ca="1" si="17"/>
        <v>316</v>
      </c>
      <c r="E359" s="446"/>
      <c r="F359" s="347"/>
      <c r="G359" s="348"/>
      <c r="H359" s="371"/>
    </row>
    <row r="360" spans="1:8" s="346" customFormat="1" hidden="1">
      <c r="A360" s="353">
        <f t="shared" ca="1" si="18"/>
        <v>10</v>
      </c>
      <c r="B360" s="353">
        <f t="shared" ca="1" si="18"/>
        <v>6</v>
      </c>
      <c r="C360" s="353">
        <f t="shared" ca="1" si="18"/>
        <v>6</v>
      </c>
      <c r="D360" s="354">
        <f t="shared" ca="1" si="17"/>
        <v>317</v>
      </c>
      <c r="E360" s="446"/>
      <c r="F360" s="347"/>
      <c r="G360" s="348"/>
      <c r="H360" s="371"/>
    </row>
    <row r="361" spans="1:8" hidden="1">
      <c r="A361" s="353">
        <f t="shared" ca="1" si="18"/>
        <v>10</v>
      </c>
      <c r="B361" s="353">
        <f t="shared" ca="1" si="18"/>
        <v>6</v>
      </c>
      <c r="C361" s="353">
        <f t="shared" ca="1" si="18"/>
        <v>6</v>
      </c>
      <c r="D361" s="354">
        <f t="shared" ca="1" si="17"/>
        <v>318</v>
      </c>
      <c r="E361" s="445"/>
      <c r="F361" s="347"/>
      <c r="G361" s="348"/>
      <c r="H361" s="371"/>
    </row>
    <row r="362" spans="1:8" hidden="1">
      <c r="A362" s="353">
        <f t="shared" ca="1" si="18"/>
        <v>10</v>
      </c>
      <c r="B362" s="353">
        <f t="shared" ca="1" si="18"/>
        <v>6</v>
      </c>
      <c r="C362" s="353">
        <f t="shared" ca="1" si="18"/>
        <v>6</v>
      </c>
      <c r="D362" s="354">
        <f t="shared" ca="1" si="17"/>
        <v>319</v>
      </c>
      <c r="E362" s="445"/>
      <c r="F362" s="347"/>
      <c r="G362" s="348"/>
      <c r="H362" s="371"/>
    </row>
    <row r="363" spans="1:8" hidden="1">
      <c r="A363" s="353">
        <f t="shared" ca="1" si="18"/>
        <v>10</v>
      </c>
      <c r="B363" s="353">
        <f t="shared" ca="1" si="18"/>
        <v>6</v>
      </c>
      <c r="C363" s="353">
        <f t="shared" ca="1" si="18"/>
        <v>6</v>
      </c>
      <c r="D363" s="354">
        <f t="shared" ca="1" si="17"/>
        <v>320</v>
      </c>
      <c r="E363" s="445"/>
      <c r="F363" s="347"/>
      <c r="G363" s="348"/>
      <c r="H363" s="371"/>
    </row>
    <row r="364" spans="1:8" hidden="1">
      <c r="A364" s="353">
        <f t="shared" ca="1" si="18"/>
        <v>10</v>
      </c>
      <c r="B364" s="353">
        <f t="shared" ca="1" si="18"/>
        <v>6</v>
      </c>
      <c r="C364" s="353">
        <f t="shared" ca="1" si="18"/>
        <v>6</v>
      </c>
      <c r="D364" s="354">
        <f t="shared" ca="1" si="17"/>
        <v>321</v>
      </c>
      <c r="E364" s="445"/>
      <c r="F364" s="347"/>
      <c r="G364" s="348"/>
      <c r="H364" s="371"/>
    </row>
    <row r="365" spans="1:8" hidden="1">
      <c r="A365" s="353">
        <f t="shared" ca="1" si="18"/>
        <v>10</v>
      </c>
      <c r="B365" s="353">
        <f t="shared" ca="1" si="18"/>
        <v>6</v>
      </c>
      <c r="C365" s="353">
        <f t="shared" ca="1" si="18"/>
        <v>6</v>
      </c>
      <c r="D365" s="354">
        <f t="shared" ca="1" si="17"/>
        <v>322</v>
      </c>
      <c r="E365" s="445"/>
      <c r="F365" s="347"/>
      <c r="G365" s="348"/>
      <c r="H365" s="371"/>
    </row>
    <row r="366" spans="1:8" hidden="1">
      <c r="A366" s="353">
        <f t="shared" ca="1" si="18"/>
        <v>10</v>
      </c>
      <c r="B366" s="353">
        <f t="shared" ca="1" si="18"/>
        <v>6</v>
      </c>
      <c r="C366" s="353">
        <f t="shared" ca="1" si="18"/>
        <v>6</v>
      </c>
      <c r="D366" s="354">
        <f t="shared" ca="1" si="17"/>
        <v>323</v>
      </c>
      <c r="E366" s="445"/>
      <c r="F366" s="347"/>
      <c r="G366" s="348"/>
      <c r="H366" s="371"/>
    </row>
    <row r="367" spans="1:8" hidden="1">
      <c r="A367" s="353">
        <f t="shared" ca="1" si="18"/>
        <v>10</v>
      </c>
      <c r="B367" s="353">
        <f t="shared" ca="1" si="18"/>
        <v>6</v>
      </c>
      <c r="C367" s="353">
        <f t="shared" ca="1" si="18"/>
        <v>6</v>
      </c>
      <c r="D367" s="354">
        <f t="shared" ca="1" si="17"/>
        <v>324</v>
      </c>
      <c r="E367" s="445"/>
      <c r="F367" s="347"/>
      <c r="G367" s="348"/>
      <c r="H367" s="371"/>
    </row>
    <row r="368" spans="1:8" s="346" customFormat="1" hidden="1">
      <c r="A368" s="353">
        <f t="shared" ca="1" si="18"/>
        <v>10</v>
      </c>
      <c r="B368" s="353">
        <f t="shared" ca="1" si="18"/>
        <v>6</v>
      </c>
      <c r="C368" s="353">
        <f t="shared" ca="1" si="18"/>
        <v>6</v>
      </c>
      <c r="D368" s="354">
        <f t="shared" ca="1" si="17"/>
        <v>325</v>
      </c>
      <c r="E368" s="446"/>
      <c r="F368" s="347"/>
      <c r="G368" s="348"/>
      <c r="H368" s="371"/>
    </row>
    <row r="369" spans="1:8" s="346" customFormat="1" hidden="1">
      <c r="A369" s="353">
        <f t="shared" ca="1" si="18"/>
        <v>10</v>
      </c>
      <c r="B369" s="353">
        <f t="shared" ca="1" si="18"/>
        <v>6</v>
      </c>
      <c r="C369" s="353">
        <f t="shared" ca="1" si="18"/>
        <v>6</v>
      </c>
      <c r="D369" s="354">
        <f t="shared" ca="1" si="17"/>
        <v>326</v>
      </c>
      <c r="E369" s="446"/>
      <c r="F369" s="347"/>
      <c r="G369" s="348"/>
      <c r="H369" s="371"/>
    </row>
    <row r="370" spans="1:8" s="346" customFormat="1" hidden="1">
      <c r="A370" s="353">
        <f t="shared" ref="A370:C385" ca="1" si="19">INDIRECT("Z(-1)",FALSE)</f>
        <v>10</v>
      </c>
      <c r="B370" s="353">
        <f t="shared" ca="1" si="19"/>
        <v>6</v>
      </c>
      <c r="C370" s="353">
        <f t="shared" ca="1" si="19"/>
        <v>6</v>
      </c>
      <c r="D370" s="354">
        <f t="shared" ca="1" si="17"/>
        <v>327</v>
      </c>
      <c r="E370" s="446"/>
      <c r="F370" s="347"/>
      <c r="G370" s="348"/>
      <c r="H370" s="371"/>
    </row>
    <row r="371" spans="1:8" hidden="1">
      <c r="A371" s="353">
        <f t="shared" ca="1" si="19"/>
        <v>10</v>
      </c>
      <c r="B371" s="353">
        <f t="shared" ca="1" si="19"/>
        <v>6</v>
      </c>
      <c r="C371" s="353">
        <f t="shared" ca="1" si="19"/>
        <v>6</v>
      </c>
      <c r="D371" s="354">
        <f t="shared" ca="1" si="17"/>
        <v>328</v>
      </c>
      <c r="E371" s="445"/>
      <c r="F371" s="347"/>
      <c r="G371" s="348"/>
      <c r="H371" s="371"/>
    </row>
    <row r="372" spans="1:8" hidden="1">
      <c r="A372" s="353">
        <f t="shared" ca="1" si="19"/>
        <v>10</v>
      </c>
      <c r="B372" s="353">
        <f t="shared" ca="1" si="19"/>
        <v>6</v>
      </c>
      <c r="C372" s="353">
        <f t="shared" ca="1" si="19"/>
        <v>6</v>
      </c>
      <c r="D372" s="354">
        <f t="shared" ca="1" si="17"/>
        <v>329</v>
      </c>
      <c r="E372" s="445"/>
      <c r="F372" s="347"/>
      <c r="G372" s="348"/>
      <c r="H372" s="371"/>
    </row>
    <row r="373" spans="1:8" hidden="1">
      <c r="A373" s="353">
        <f t="shared" ca="1" si="19"/>
        <v>10</v>
      </c>
      <c r="B373" s="353">
        <f t="shared" ca="1" si="19"/>
        <v>6</v>
      </c>
      <c r="C373" s="353">
        <f t="shared" ca="1" si="19"/>
        <v>6</v>
      </c>
      <c r="D373" s="354">
        <f t="shared" ca="1" si="17"/>
        <v>330</v>
      </c>
      <c r="E373" s="445"/>
      <c r="F373" s="347"/>
      <c r="G373" s="348"/>
      <c r="H373" s="371"/>
    </row>
    <row r="374" spans="1:8" hidden="1">
      <c r="A374" s="353">
        <f t="shared" ca="1" si="19"/>
        <v>10</v>
      </c>
      <c r="B374" s="353">
        <f t="shared" ca="1" si="19"/>
        <v>6</v>
      </c>
      <c r="C374" s="353">
        <f t="shared" ca="1" si="19"/>
        <v>6</v>
      </c>
      <c r="D374" s="354">
        <f t="shared" ca="1" si="17"/>
        <v>331</v>
      </c>
      <c r="E374" s="445"/>
      <c r="F374" s="347"/>
      <c r="G374" s="348"/>
      <c r="H374" s="371"/>
    </row>
    <row r="375" spans="1:8" hidden="1">
      <c r="A375" s="353">
        <f t="shared" ca="1" si="19"/>
        <v>10</v>
      </c>
      <c r="B375" s="353">
        <f t="shared" ca="1" si="19"/>
        <v>6</v>
      </c>
      <c r="C375" s="353">
        <f t="shared" ca="1" si="19"/>
        <v>6</v>
      </c>
      <c r="D375" s="354">
        <f t="shared" ca="1" si="17"/>
        <v>332</v>
      </c>
      <c r="E375" s="445"/>
      <c r="F375" s="347"/>
      <c r="G375" s="348"/>
      <c r="H375" s="371"/>
    </row>
    <row r="376" spans="1:8" hidden="1">
      <c r="A376" s="353">
        <f t="shared" ca="1" si="19"/>
        <v>10</v>
      </c>
      <c r="B376" s="353">
        <f t="shared" ca="1" si="19"/>
        <v>6</v>
      </c>
      <c r="C376" s="353">
        <f t="shared" ca="1" si="19"/>
        <v>6</v>
      </c>
      <c r="D376" s="354">
        <f t="shared" ca="1" si="17"/>
        <v>333</v>
      </c>
      <c r="E376" s="445"/>
      <c r="F376" s="347"/>
      <c r="G376" s="348"/>
      <c r="H376" s="371"/>
    </row>
    <row r="377" spans="1:8" hidden="1">
      <c r="A377" s="353">
        <f t="shared" ca="1" si="19"/>
        <v>10</v>
      </c>
      <c r="B377" s="353">
        <f t="shared" ca="1" si="19"/>
        <v>6</v>
      </c>
      <c r="C377" s="353">
        <f t="shared" ca="1" si="19"/>
        <v>6</v>
      </c>
      <c r="D377" s="354">
        <f t="shared" ca="1" si="17"/>
        <v>334</v>
      </c>
      <c r="E377" s="445"/>
      <c r="F377" s="347"/>
      <c r="G377" s="348"/>
      <c r="H377" s="371"/>
    </row>
    <row r="378" spans="1:8" s="346" customFormat="1" hidden="1">
      <c r="A378" s="353">
        <f t="shared" ca="1" si="19"/>
        <v>10</v>
      </c>
      <c r="B378" s="353">
        <f t="shared" ca="1" si="19"/>
        <v>6</v>
      </c>
      <c r="C378" s="353">
        <f t="shared" ca="1" si="19"/>
        <v>6</v>
      </c>
      <c r="D378" s="354">
        <f t="shared" ca="1" si="17"/>
        <v>335</v>
      </c>
      <c r="E378" s="446"/>
      <c r="F378" s="347"/>
      <c r="G378" s="348"/>
      <c r="H378" s="371"/>
    </row>
    <row r="379" spans="1:8" s="346" customFormat="1" hidden="1">
      <c r="A379" s="353">
        <f t="shared" ca="1" si="19"/>
        <v>10</v>
      </c>
      <c r="B379" s="353">
        <f t="shared" ca="1" si="19"/>
        <v>6</v>
      </c>
      <c r="C379" s="353">
        <f t="shared" ca="1" si="19"/>
        <v>6</v>
      </c>
      <c r="D379" s="354">
        <f t="shared" ca="1" si="17"/>
        <v>336</v>
      </c>
      <c r="E379" s="446"/>
      <c r="F379" s="347"/>
      <c r="G379" s="348"/>
      <c r="H379" s="371"/>
    </row>
    <row r="380" spans="1:8" s="346" customFormat="1" hidden="1">
      <c r="A380" s="353">
        <f t="shared" ca="1" si="19"/>
        <v>10</v>
      </c>
      <c r="B380" s="353">
        <f t="shared" ca="1" si="19"/>
        <v>6</v>
      </c>
      <c r="C380" s="353">
        <f t="shared" ca="1" si="19"/>
        <v>6</v>
      </c>
      <c r="D380" s="354">
        <f t="shared" ca="1" si="17"/>
        <v>337</v>
      </c>
      <c r="E380" s="446"/>
      <c r="F380" s="347"/>
      <c r="G380" s="348"/>
      <c r="H380" s="371"/>
    </row>
    <row r="381" spans="1:8" hidden="1">
      <c r="A381" s="353">
        <f t="shared" ca="1" si="19"/>
        <v>10</v>
      </c>
      <c r="B381" s="353">
        <f t="shared" ca="1" si="19"/>
        <v>6</v>
      </c>
      <c r="C381" s="353">
        <f t="shared" ca="1" si="19"/>
        <v>6</v>
      </c>
      <c r="D381" s="354">
        <f t="shared" ca="1" si="17"/>
        <v>338</v>
      </c>
      <c r="E381" s="445"/>
      <c r="F381" s="347"/>
      <c r="G381" s="348"/>
      <c r="H381" s="371"/>
    </row>
    <row r="382" spans="1:8" s="346" customFormat="1" hidden="1">
      <c r="A382" s="353">
        <f t="shared" ca="1" si="19"/>
        <v>10</v>
      </c>
      <c r="B382" s="353">
        <f t="shared" ca="1" si="19"/>
        <v>6</v>
      </c>
      <c r="C382" s="353">
        <f t="shared" ca="1" si="19"/>
        <v>6</v>
      </c>
      <c r="D382" s="354">
        <f t="shared" ca="1" si="17"/>
        <v>339</v>
      </c>
      <c r="E382" s="446"/>
      <c r="F382" s="347"/>
      <c r="G382" s="348"/>
      <c r="H382" s="371"/>
    </row>
    <row r="383" spans="1:8" s="346" customFormat="1" hidden="1">
      <c r="A383" s="353">
        <f t="shared" ca="1" si="19"/>
        <v>10</v>
      </c>
      <c r="B383" s="353">
        <f t="shared" ca="1" si="19"/>
        <v>6</v>
      </c>
      <c r="C383" s="353">
        <f t="shared" ca="1" si="19"/>
        <v>6</v>
      </c>
      <c r="D383" s="354">
        <f t="shared" ca="1" si="17"/>
        <v>340</v>
      </c>
      <c r="E383" s="446"/>
      <c r="F383" s="347"/>
      <c r="G383" s="348"/>
      <c r="H383" s="371"/>
    </row>
    <row r="384" spans="1:8" s="346" customFormat="1" hidden="1">
      <c r="A384" s="353">
        <f t="shared" ca="1" si="19"/>
        <v>10</v>
      </c>
      <c r="B384" s="353">
        <f t="shared" ca="1" si="19"/>
        <v>6</v>
      </c>
      <c r="C384" s="353">
        <f t="shared" ca="1" si="19"/>
        <v>6</v>
      </c>
      <c r="D384" s="354">
        <f t="shared" ca="1" si="17"/>
        <v>341</v>
      </c>
      <c r="E384" s="446"/>
      <c r="F384" s="347"/>
      <c r="G384" s="348"/>
      <c r="H384" s="371"/>
    </row>
    <row r="385" spans="1:8" hidden="1">
      <c r="A385" s="353">
        <f t="shared" ca="1" si="19"/>
        <v>10</v>
      </c>
      <c r="B385" s="353">
        <f t="shared" ca="1" si="19"/>
        <v>6</v>
      </c>
      <c r="C385" s="353">
        <f t="shared" ca="1" si="19"/>
        <v>6</v>
      </c>
      <c r="D385" s="354">
        <f t="shared" ca="1" si="17"/>
        <v>342</v>
      </c>
      <c r="E385" s="445"/>
      <c r="F385" s="157"/>
      <c r="G385" s="333"/>
      <c r="H385" s="370"/>
    </row>
    <row r="386" spans="1:8" hidden="1">
      <c r="A386" s="353">
        <f t="shared" ref="A386:C419" ca="1" si="20">INDIRECT("Z(-1)",FALSE)</f>
        <v>10</v>
      </c>
      <c r="B386" s="353">
        <f t="shared" ca="1" si="20"/>
        <v>6</v>
      </c>
      <c r="C386" s="353">
        <f t="shared" ca="1" si="20"/>
        <v>6</v>
      </c>
      <c r="D386" s="354">
        <f t="shared" ca="1" si="17"/>
        <v>343</v>
      </c>
      <c r="E386" s="445"/>
      <c r="F386" s="157"/>
      <c r="G386" s="333"/>
      <c r="H386" s="370"/>
    </row>
    <row r="387" spans="1:8" hidden="1">
      <c r="A387" s="353">
        <f t="shared" ca="1" si="20"/>
        <v>10</v>
      </c>
      <c r="B387" s="353">
        <f t="shared" ca="1" si="20"/>
        <v>6</v>
      </c>
      <c r="C387" s="353">
        <f t="shared" ca="1" si="20"/>
        <v>6</v>
      </c>
      <c r="D387" s="354">
        <f t="shared" ca="1" si="17"/>
        <v>344</v>
      </c>
      <c r="E387" s="445"/>
      <c r="F387" s="157"/>
      <c r="G387" s="333"/>
      <c r="H387" s="370"/>
    </row>
    <row r="388" spans="1:8" hidden="1">
      <c r="A388" s="353">
        <f t="shared" ca="1" si="20"/>
        <v>10</v>
      </c>
      <c r="B388" s="353">
        <f t="shared" ca="1" si="20"/>
        <v>6</v>
      </c>
      <c r="C388" s="353">
        <f t="shared" ca="1" si="20"/>
        <v>6</v>
      </c>
      <c r="D388" s="354">
        <f t="shared" ca="1" si="17"/>
        <v>345</v>
      </c>
      <c r="E388" s="445"/>
      <c r="F388" s="157"/>
      <c r="G388" s="333"/>
      <c r="H388" s="370"/>
    </row>
    <row r="389" spans="1:8" hidden="1">
      <c r="A389" s="353">
        <f t="shared" ca="1" si="20"/>
        <v>10</v>
      </c>
      <c r="B389" s="353">
        <f t="shared" ca="1" si="20"/>
        <v>6</v>
      </c>
      <c r="C389" s="353">
        <f t="shared" ca="1" si="20"/>
        <v>6</v>
      </c>
      <c r="D389" s="354">
        <f t="shared" ca="1" si="17"/>
        <v>346</v>
      </c>
      <c r="E389" s="445"/>
      <c r="F389" s="157"/>
      <c r="G389" s="333"/>
      <c r="H389" s="370"/>
    </row>
    <row r="390" spans="1:8" hidden="1">
      <c r="A390" s="351">
        <f t="shared" ca="1" si="20"/>
        <v>10</v>
      </c>
      <c r="B390" s="351">
        <f t="shared" ca="1" si="20"/>
        <v>6</v>
      </c>
      <c r="C390" s="351">
        <f t="shared" ca="1" si="20"/>
        <v>6</v>
      </c>
      <c r="D390" s="352">
        <f t="shared" ca="1" si="17"/>
        <v>347</v>
      </c>
      <c r="E390" s="445"/>
      <c r="F390" s="157"/>
      <c r="G390" s="333"/>
      <c r="H390" s="370"/>
    </row>
    <row r="391" spans="1:8" hidden="1">
      <c r="A391" s="353">
        <f t="shared" ca="1" si="20"/>
        <v>10</v>
      </c>
      <c r="B391" s="353">
        <f t="shared" ca="1" si="20"/>
        <v>6</v>
      </c>
      <c r="C391" s="353">
        <f t="shared" ca="1" si="20"/>
        <v>6</v>
      </c>
      <c r="D391" s="354">
        <f t="shared" ca="1" si="17"/>
        <v>348</v>
      </c>
      <c r="E391" s="445"/>
      <c r="F391" s="347"/>
      <c r="G391" s="348"/>
      <c r="H391" s="371"/>
    </row>
    <row r="392" spans="1:8" hidden="1">
      <c r="A392" s="353">
        <f t="shared" ca="1" si="20"/>
        <v>10</v>
      </c>
      <c r="B392" s="353">
        <f t="shared" ca="1" si="20"/>
        <v>6</v>
      </c>
      <c r="C392" s="353">
        <f t="shared" ca="1" si="20"/>
        <v>6</v>
      </c>
      <c r="D392" s="354">
        <f t="shared" ca="1" si="17"/>
        <v>349</v>
      </c>
      <c r="E392" s="445"/>
      <c r="F392" s="347"/>
      <c r="G392" s="348"/>
      <c r="H392" s="371"/>
    </row>
    <row r="393" spans="1:8" hidden="1">
      <c r="A393" s="353">
        <f t="shared" ca="1" si="20"/>
        <v>10</v>
      </c>
      <c r="B393" s="353">
        <f t="shared" ca="1" si="20"/>
        <v>6</v>
      </c>
      <c r="C393" s="353">
        <f t="shared" ca="1" si="20"/>
        <v>6</v>
      </c>
      <c r="D393" s="354">
        <f t="shared" ca="1" si="17"/>
        <v>350</v>
      </c>
      <c r="E393" s="445"/>
      <c r="F393" s="347"/>
      <c r="G393" s="348"/>
      <c r="H393" s="371"/>
    </row>
    <row r="394" spans="1:8" hidden="1">
      <c r="A394" s="353">
        <f t="shared" ca="1" si="20"/>
        <v>10</v>
      </c>
      <c r="B394" s="353">
        <f t="shared" ca="1" si="20"/>
        <v>6</v>
      </c>
      <c r="C394" s="353">
        <f t="shared" ca="1" si="20"/>
        <v>6</v>
      </c>
      <c r="D394" s="354">
        <f t="shared" ca="1" si="17"/>
        <v>351</v>
      </c>
      <c r="E394" s="445"/>
      <c r="F394" s="347"/>
      <c r="G394" s="348"/>
      <c r="H394" s="371"/>
    </row>
    <row r="395" spans="1:8" hidden="1">
      <c r="A395" s="353">
        <f t="shared" ca="1" si="20"/>
        <v>10</v>
      </c>
      <c r="B395" s="353">
        <f t="shared" ca="1" si="20"/>
        <v>6</v>
      </c>
      <c r="C395" s="353">
        <f t="shared" ca="1" si="20"/>
        <v>6</v>
      </c>
      <c r="D395" s="354">
        <f t="shared" ca="1" si="17"/>
        <v>352</v>
      </c>
      <c r="E395" s="445"/>
      <c r="F395" s="347"/>
      <c r="G395" s="348"/>
      <c r="H395" s="371"/>
    </row>
    <row r="396" spans="1:8" hidden="1">
      <c r="A396" s="353">
        <f t="shared" ca="1" si="20"/>
        <v>10</v>
      </c>
      <c r="B396" s="353">
        <f t="shared" ca="1" si="20"/>
        <v>6</v>
      </c>
      <c r="C396" s="353">
        <f t="shared" ca="1" si="20"/>
        <v>6</v>
      </c>
      <c r="D396" s="354">
        <f t="shared" ca="1" si="17"/>
        <v>353</v>
      </c>
      <c r="E396" s="445"/>
      <c r="F396" s="347"/>
      <c r="G396" s="348"/>
      <c r="H396" s="371"/>
    </row>
    <row r="397" spans="1:8" hidden="1">
      <c r="A397" s="353">
        <f t="shared" ca="1" si="20"/>
        <v>10</v>
      </c>
      <c r="B397" s="353">
        <f t="shared" ca="1" si="20"/>
        <v>6</v>
      </c>
      <c r="C397" s="353">
        <f t="shared" ca="1" si="20"/>
        <v>6</v>
      </c>
      <c r="D397" s="354">
        <f t="shared" ref="D397:D460" ca="1" si="21">IF(INDIRECT("S(-1)",FALSE)&lt;&gt;INDIRECT("Z(-1)S(-1)",FALSE),0,INDIRECT("Z(-1)",FALSE)+1)</f>
        <v>354</v>
      </c>
      <c r="E397" s="445"/>
      <c r="F397" s="347"/>
      <c r="G397" s="348"/>
      <c r="H397" s="371"/>
    </row>
    <row r="398" spans="1:8" s="346" customFormat="1" hidden="1">
      <c r="A398" s="353">
        <f t="shared" ca="1" si="20"/>
        <v>10</v>
      </c>
      <c r="B398" s="353">
        <f t="shared" ca="1" si="20"/>
        <v>6</v>
      </c>
      <c r="C398" s="353">
        <f t="shared" ca="1" si="20"/>
        <v>6</v>
      </c>
      <c r="D398" s="354">
        <f t="shared" ca="1" si="21"/>
        <v>355</v>
      </c>
      <c r="E398" s="446"/>
      <c r="F398" s="347"/>
      <c r="G398" s="348"/>
      <c r="H398" s="371"/>
    </row>
    <row r="399" spans="1:8" s="346" customFormat="1" hidden="1">
      <c r="A399" s="353">
        <f t="shared" ca="1" si="20"/>
        <v>10</v>
      </c>
      <c r="B399" s="353">
        <f t="shared" ca="1" si="20"/>
        <v>6</v>
      </c>
      <c r="C399" s="353">
        <f t="shared" ca="1" si="20"/>
        <v>6</v>
      </c>
      <c r="D399" s="354">
        <f t="shared" ca="1" si="21"/>
        <v>356</v>
      </c>
      <c r="E399" s="446"/>
      <c r="F399" s="347"/>
      <c r="G399" s="348"/>
      <c r="H399" s="371"/>
    </row>
    <row r="400" spans="1:8" s="346" customFormat="1" hidden="1">
      <c r="A400" s="353">
        <f t="shared" ca="1" si="20"/>
        <v>10</v>
      </c>
      <c r="B400" s="353">
        <f t="shared" ca="1" si="20"/>
        <v>6</v>
      </c>
      <c r="C400" s="353">
        <f t="shared" ca="1" si="20"/>
        <v>6</v>
      </c>
      <c r="D400" s="354">
        <f t="shared" ca="1" si="21"/>
        <v>357</v>
      </c>
      <c r="E400" s="446"/>
      <c r="F400" s="347"/>
      <c r="G400" s="348"/>
      <c r="H400" s="371"/>
    </row>
    <row r="401" spans="1:8" hidden="1">
      <c r="A401" s="353">
        <f t="shared" ca="1" si="20"/>
        <v>10</v>
      </c>
      <c r="B401" s="353">
        <f t="shared" ca="1" si="20"/>
        <v>6</v>
      </c>
      <c r="C401" s="353">
        <f t="shared" ca="1" si="20"/>
        <v>6</v>
      </c>
      <c r="D401" s="354">
        <f t="shared" ca="1" si="21"/>
        <v>358</v>
      </c>
      <c r="E401" s="445"/>
      <c r="F401" s="347"/>
      <c r="G401" s="348"/>
      <c r="H401" s="371"/>
    </row>
    <row r="402" spans="1:8" hidden="1">
      <c r="A402" s="353">
        <f t="shared" ca="1" si="20"/>
        <v>10</v>
      </c>
      <c r="B402" s="353">
        <f t="shared" ca="1" si="20"/>
        <v>6</v>
      </c>
      <c r="C402" s="353">
        <f t="shared" ca="1" si="20"/>
        <v>6</v>
      </c>
      <c r="D402" s="354">
        <f t="shared" ca="1" si="21"/>
        <v>359</v>
      </c>
      <c r="E402" s="445"/>
      <c r="F402" s="347"/>
      <c r="G402" s="348"/>
      <c r="H402" s="371"/>
    </row>
    <row r="403" spans="1:8" hidden="1">
      <c r="A403" s="353">
        <f t="shared" ca="1" si="20"/>
        <v>10</v>
      </c>
      <c r="B403" s="353">
        <f t="shared" ca="1" si="20"/>
        <v>6</v>
      </c>
      <c r="C403" s="353">
        <f t="shared" ca="1" si="20"/>
        <v>6</v>
      </c>
      <c r="D403" s="354">
        <f t="shared" ca="1" si="21"/>
        <v>360</v>
      </c>
      <c r="E403" s="445"/>
      <c r="F403" s="347"/>
      <c r="G403" s="348"/>
      <c r="H403" s="371"/>
    </row>
    <row r="404" spans="1:8" hidden="1">
      <c r="A404" s="353">
        <f t="shared" ca="1" si="20"/>
        <v>10</v>
      </c>
      <c r="B404" s="353">
        <f t="shared" ca="1" si="20"/>
        <v>6</v>
      </c>
      <c r="C404" s="353">
        <f t="shared" ca="1" si="20"/>
        <v>6</v>
      </c>
      <c r="D404" s="354">
        <f t="shared" ca="1" si="21"/>
        <v>361</v>
      </c>
      <c r="E404" s="445"/>
      <c r="F404" s="347"/>
      <c r="G404" s="348"/>
      <c r="H404" s="371"/>
    </row>
    <row r="405" spans="1:8" hidden="1">
      <c r="A405" s="353">
        <f t="shared" ca="1" si="20"/>
        <v>10</v>
      </c>
      <c r="B405" s="353">
        <f t="shared" ca="1" si="20"/>
        <v>6</v>
      </c>
      <c r="C405" s="353">
        <f t="shared" ca="1" si="20"/>
        <v>6</v>
      </c>
      <c r="D405" s="354">
        <f t="shared" ca="1" si="21"/>
        <v>362</v>
      </c>
      <c r="E405" s="445"/>
      <c r="F405" s="347"/>
      <c r="G405" s="348"/>
      <c r="H405" s="371"/>
    </row>
    <row r="406" spans="1:8" hidden="1">
      <c r="A406" s="353">
        <f t="shared" ca="1" si="20"/>
        <v>10</v>
      </c>
      <c r="B406" s="353">
        <f t="shared" ca="1" si="20"/>
        <v>6</v>
      </c>
      <c r="C406" s="353">
        <f t="shared" ca="1" si="20"/>
        <v>6</v>
      </c>
      <c r="D406" s="354">
        <f t="shared" ca="1" si="21"/>
        <v>363</v>
      </c>
      <c r="E406" s="445"/>
      <c r="F406" s="347"/>
      <c r="G406" s="348"/>
      <c r="H406" s="371"/>
    </row>
    <row r="407" spans="1:8" hidden="1">
      <c r="A407" s="353">
        <f t="shared" ca="1" si="20"/>
        <v>10</v>
      </c>
      <c r="B407" s="353">
        <f t="shared" ca="1" si="20"/>
        <v>6</v>
      </c>
      <c r="C407" s="353">
        <f t="shared" ca="1" si="20"/>
        <v>6</v>
      </c>
      <c r="D407" s="354">
        <f t="shared" ca="1" si="21"/>
        <v>364</v>
      </c>
      <c r="E407" s="445"/>
      <c r="F407" s="347"/>
      <c r="G407" s="348"/>
      <c r="H407" s="371"/>
    </row>
    <row r="408" spans="1:8" s="346" customFormat="1" hidden="1">
      <c r="A408" s="353">
        <f t="shared" ca="1" si="20"/>
        <v>10</v>
      </c>
      <c r="B408" s="353">
        <f t="shared" ca="1" si="20"/>
        <v>6</v>
      </c>
      <c r="C408" s="353">
        <f t="shared" ca="1" si="20"/>
        <v>6</v>
      </c>
      <c r="D408" s="354">
        <f t="shared" ca="1" si="21"/>
        <v>365</v>
      </c>
      <c r="E408" s="446"/>
      <c r="F408" s="347"/>
      <c r="G408" s="348"/>
      <c r="H408" s="371"/>
    </row>
    <row r="409" spans="1:8" s="346" customFormat="1" hidden="1">
      <c r="A409" s="353">
        <f t="shared" ca="1" si="20"/>
        <v>10</v>
      </c>
      <c r="B409" s="353">
        <f t="shared" ca="1" si="20"/>
        <v>6</v>
      </c>
      <c r="C409" s="353">
        <f t="shared" ca="1" si="20"/>
        <v>6</v>
      </c>
      <c r="D409" s="354">
        <f t="shared" ca="1" si="21"/>
        <v>366</v>
      </c>
      <c r="E409" s="446"/>
      <c r="F409" s="347"/>
      <c r="G409" s="348"/>
      <c r="H409" s="371"/>
    </row>
    <row r="410" spans="1:8" s="346" customFormat="1" hidden="1">
      <c r="A410" s="353">
        <f t="shared" ca="1" si="20"/>
        <v>10</v>
      </c>
      <c r="B410" s="353">
        <f t="shared" ca="1" si="20"/>
        <v>6</v>
      </c>
      <c r="C410" s="353">
        <f t="shared" ca="1" si="20"/>
        <v>6</v>
      </c>
      <c r="D410" s="354">
        <f t="shared" ca="1" si="21"/>
        <v>367</v>
      </c>
      <c r="E410" s="446"/>
      <c r="F410" s="347"/>
      <c r="G410" s="348"/>
      <c r="H410" s="371"/>
    </row>
    <row r="411" spans="1:8" hidden="1">
      <c r="A411" s="353">
        <f t="shared" ca="1" si="20"/>
        <v>10</v>
      </c>
      <c r="B411" s="353">
        <f t="shared" ca="1" si="20"/>
        <v>6</v>
      </c>
      <c r="C411" s="353">
        <f t="shared" ca="1" si="20"/>
        <v>6</v>
      </c>
      <c r="D411" s="354">
        <f t="shared" ca="1" si="21"/>
        <v>368</v>
      </c>
      <c r="E411" s="445"/>
      <c r="F411" s="347"/>
      <c r="G411" s="348"/>
      <c r="H411" s="371"/>
    </row>
    <row r="412" spans="1:8" hidden="1">
      <c r="A412" s="353">
        <f t="shared" ca="1" si="20"/>
        <v>10</v>
      </c>
      <c r="B412" s="353">
        <f t="shared" ca="1" si="20"/>
        <v>6</v>
      </c>
      <c r="C412" s="353">
        <f t="shared" ca="1" si="20"/>
        <v>6</v>
      </c>
      <c r="D412" s="354">
        <f t="shared" ca="1" si="21"/>
        <v>369</v>
      </c>
      <c r="E412" s="445"/>
      <c r="F412" s="347"/>
      <c r="G412" s="348"/>
      <c r="H412" s="371"/>
    </row>
    <row r="413" spans="1:8" hidden="1">
      <c r="A413" s="353">
        <f t="shared" ca="1" si="20"/>
        <v>10</v>
      </c>
      <c r="B413" s="353">
        <f t="shared" ca="1" si="20"/>
        <v>6</v>
      </c>
      <c r="C413" s="353">
        <f t="shared" ca="1" si="20"/>
        <v>6</v>
      </c>
      <c r="D413" s="354">
        <f t="shared" ca="1" si="21"/>
        <v>370</v>
      </c>
      <c r="E413" s="445"/>
      <c r="F413" s="347"/>
      <c r="G413" s="348"/>
      <c r="H413" s="371"/>
    </row>
    <row r="414" spans="1:8" hidden="1">
      <c r="A414" s="353">
        <f t="shared" ca="1" si="20"/>
        <v>10</v>
      </c>
      <c r="B414" s="353">
        <f t="shared" ca="1" si="20"/>
        <v>6</v>
      </c>
      <c r="C414" s="353">
        <f t="shared" ca="1" si="20"/>
        <v>6</v>
      </c>
      <c r="D414" s="354">
        <f t="shared" ca="1" si="21"/>
        <v>371</v>
      </c>
      <c r="E414" s="445"/>
      <c r="F414" s="347"/>
      <c r="G414" s="348"/>
      <c r="H414" s="371"/>
    </row>
    <row r="415" spans="1:8" hidden="1">
      <c r="A415" s="353">
        <f t="shared" ca="1" si="20"/>
        <v>10</v>
      </c>
      <c r="B415" s="353">
        <f t="shared" ca="1" si="20"/>
        <v>6</v>
      </c>
      <c r="C415" s="353">
        <f t="shared" ca="1" si="20"/>
        <v>6</v>
      </c>
      <c r="D415" s="354">
        <f t="shared" ca="1" si="21"/>
        <v>372</v>
      </c>
      <c r="E415" s="445"/>
      <c r="F415" s="347"/>
      <c r="G415" s="348"/>
      <c r="H415" s="371"/>
    </row>
    <row r="416" spans="1:8" hidden="1">
      <c r="A416" s="353">
        <f t="shared" ca="1" si="20"/>
        <v>10</v>
      </c>
      <c r="B416" s="353">
        <f t="shared" ca="1" si="20"/>
        <v>6</v>
      </c>
      <c r="C416" s="353">
        <f t="shared" ca="1" si="20"/>
        <v>6</v>
      </c>
      <c r="D416" s="354">
        <f t="shared" ca="1" si="21"/>
        <v>373</v>
      </c>
      <c r="E416" s="445"/>
      <c r="F416" s="347"/>
      <c r="G416" s="348"/>
      <c r="H416" s="371"/>
    </row>
    <row r="417" spans="1:8" hidden="1">
      <c r="A417" s="353">
        <f t="shared" ca="1" si="20"/>
        <v>10</v>
      </c>
      <c r="B417" s="353">
        <f t="shared" ca="1" si="20"/>
        <v>6</v>
      </c>
      <c r="C417" s="353">
        <f t="shared" ca="1" si="20"/>
        <v>6</v>
      </c>
      <c r="D417" s="354">
        <f t="shared" ca="1" si="21"/>
        <v>374</v>
      </c>
      <c r="E417" s="445"/>
      <c r="F417" s="347"/>
      <c r="G417" s="348"/>
      <c r="H417" s="371"/>
    </row>
    <row r="418" spans="1:8" s="346" customFormat="1" hidden="1">
      <c r="A418" s="353">
        <f t="shared" ca="1" si="20"/>
        <v>10</v>
      </c>
      <c r="B418" s="353">
        <f t="shared" ca="1" si="20"/>
        <v>6</v>
      </c>
      <c r="C418" s="353">
        <f t="shared" ca="1" si="20"/>
        <v>6</v>
      </c>
      <c r="D418" s="354">
        <f t="shared" ca="1" si="21"/>
        <v>375</v>
      </c>
      <c r="E418" s="446"/>
      <c r="F418" s="347"/>
      <c r="G418" s="348"/>
      <c r="H418" s="371"/>
    </row>
    <row r="419" spans="1:8" s="346" customFormat="1" hidden="1">
      <c r="A419" s="353">
        <f t="shared" ca="1" si="20"/>
        <v>10</v>
      </c>
      <c r="B419" s="353">
        <f t="shared" ca="1" si="20"/>
        <v>6</v>
      </c>
      <c r="C419" s="353">
        <f t="shared" ca="1" si="20"/>
        <v>6</v>
      </c>
      <c r="D419" s="354">
        <f t="shared" ca="1" si="21"/>
        <v>376</v>
      </c>
      <c r="E419" s="446"/>
      <c r="F419" s="347"/>
      <c r="G419" s="348"/>
      <c r="H419" s="371"/>
    </row>
    <row r="420" spans="1:8" s="346" customFormat="1" hidden="1">
      <c r="A420" s="353">
        <f t="shared" ref="A420:C435" ca="1" si="22">INDIRECT("Z(-1)",FALSE)</f>
        <v>10</v>
      </c>
      <c r="B420" s="353">
        <f t="shared" ca="1" si="22"/>
        <v>6</v>
      </c>
      <c r="C420" s="353">
        <f t="shared" ca="1" si="22"/>
        <v>6</v>
      </c>
      <c r="D420" s="354">
        <f t="shared" ca="1" si="21"/>
        <v>377</v>
      </c>
      <c r="E420" s="446"/>
      <c r="F420" s="347"/>
      <c r="G420" s="348"/>
      <c r="H420" s="371"/>
    </row>
    <row r="421" spans="1:8" hidden="1">
      <c r="A421" s="353">
        <f t="shared" ca="1" si="22"/>
        <v>10</v>
      </c>
      <c r="B421" s="353">
        <f t="shared" ca="1" si="22"/>
        <v>6</v>
      </c>
      <c r="C421" s="353">
        <f t="shared" ca="1" si="22"/>
        <v>6</v>
      </c>
      <c r="D421" s="354">
        <f t="shared" ca="1" si="21"/>
        <v>378</v>
      </c>
      <c r="E421" s="445"/>
      <c r="F421" s="347"/>
      <c r="G421" s="348"/>
      <c r="H421" s="371"/>
    </row>
    <row r="422" spans="1:8" hidden="1">
      <c r="A422" s="353">
        <f t="shared" ca="1" si="22"/>
        <v>10</v>
      </c>
      <c r="B422" s="353">
        <f t="shared" ca="1" si="22"/>
        <v>6</v>
      </c>
      <c r="C422" s="353">
        <f t="shared" ca="1" si="22"/>
        <v>6</v>
      </c>
      <c r="D422" s="354">
        <f t="shared" ca="1" si="21"/>
        <v>379</v>
      </c>
      <c r="E422" s="445"/>
      <c r="F422" s="347"/>
      <c r="G422" s="348"/>
      <c r="H422" s="371"/>
    </row>
    <row r="423" spans="1:8" hidden="1">
      <c r="A423" s="353">
        <f t="shared" ca="1" si="22"/>
        <v>10</v>
      </c>
      <c r="B423" s="353">
        <f t="shared" ca="1" si="22"/>
        <v>6</v>
      </c>
      <c r="C423" s="353">
        <f t="shared" ca="1" si="22"/>
        <v>6</v>
      </c>
      <c r="D423" s="354">
        <f t="shared" ca="1" si="21"/>
        <v>380</v>
      </c>
      <c r="E423" s="445"/>
      <c r="F423" s="347"/>
      <c r="G423" s="348"/>
      <c r="H423" s="371"/>
    </row>
    <row r="424" spans="1:8" hidden="1">
      <c r="A424" s="353">
        <f t="shared" ca="1" si="22"/>
        <v>10</v>
      </c>
      <c r="B424" s="353">
        <f t="shared" ca="1" si="22"/>
        <v>6</v>
      </c>
      <c r="C424" s="353">
        <f t="shared" ca="1" si="22"/>
        <v>6</v>
      </c>
      <c r="D424" s="354">
        <f t="shared" ca="1" si="21"/>
        <v>381</v>
      </c>
      <c r="E424" s="445"/>
      <c r="F424" s="347"/>
      <c r="G424" s="348"/>
      <c r="H424" s="371"/>
    </row>
    <row r="425" spans="1:8" hidden="1">
      <c r="A425" s="353">
        <f t="shared" ca="1" si="22"/>
        <v>10</v>
      </c>
      <c r="B425" s="353">
        <f t="shared" ca="1" si="22"/>
        <v>6</v>
      </c>
      <c r="C425" s="353">
        <f t="shared" ca="1" si="22"/>
        <v>6</v>
      </c>
      <c r="D425" s="354">
        <f t="shared" ca="1" si="21"/>
        <v>382</v>
      </c>
      <c r="E425" s="445"/>
      <c r="F425" s="347"/>
      <c r="G425" s="348"/>
      <c r="H425" s="371"/>
    </row>
    <row r="426" spans="1:8" hidden="1">
      <c r="A426" s="353">
        <f t="shared" ca="1" si="22"/>
        <v>10</v>
      </c>
      <c r="B426" s="353">
        <f t="shared" ca="1" si="22"/>
        <v>6</v>
      </c>
      <c r="C426" s="353">
        <f t="shared" ca="1" si="22"/>
        <v>6</v>
      </c>
      <c r="D426" s="354">
        <f t="shared" ca="1" si="21"/>
        <v>383</v>
      </c>
      <c r="E426" s="445"/>
      <c r="F426" s="347"/>
      <c r="G426" s="348"/>
      <c r="H426" s="371"/>
    </row>
    <row r="427" spans="1:8" hidden="1">
      <c r="A427" s="353">
        <f t="shared" ca="1" si="22"/>
        <v>10</v>
      </c>
      <c r="B427" s="353">
        <f t="shared" ca="1" si="22"/>
        <v>6</v>
      </c>
      <c r="C427" s="353">
        <f t="shared" ca="1" si="22"/>
        <v>6</v>
      </c>
      <c r="D427" s="354">
        <f t="shared" ca="1" si="21"/>
        <v>384</v>
      </c>
      <c r="E427" s="445"/>
      <c r="F427" s="347"/>
      <c r="G427" s="348"/>
      <c r="H427" s="371"/>
    </row>
    <row r="428" spans="1:8" s="346" customFormat="1" hidden="1">
      <c r="A428" s="353">
        <f t="shared" ca="1" si="22"/>
        <v>10</v>
      </c>
      <c r="B428" s="353">
        <f t="shared" ca="1" si="22"/>
        <v>6</v>
      </c>
      <c r="C428" s="353">
        <f t="shared" ca="1" si="22"/>
        <v>6</v>
      </c>
      <c r="D428" s="354">
        <f t="shared" ca="1" si="21"/>
        <v>385</v>
      </c>
      <c r="E428" s="446"/>
      <c r="F428" s="347"/>
      <c r="G428" s="348"/>
      <c r="H428" s="371"/>
    </row>
    <row r="429" spans="1:8" s="346" customFormat="1" hidden="1">
      <c r="A429" s="353">
        <f t="shared" ca="1" si="22"/>
        <v>10</v>
      </c>
      <c r="B429" s="353">
        <f t="shared" ca="1" si="22"/>
        <v>6</v>
      </c>
      <c r="C429" s="353">
        <f t="shared" ca="1" si="22"/>
        <v>6</v>
      </c>
      <c r="D429" s="354">
        <f t="shared" ca="1" si="21"/>
        <v>386</v>
      </c>
      <c r="E429" s="446"/>
      <c r="F429" s="347"/>
      <c r="G429" s="348"/>
      <c r="H429" s="371"/>
    </row>
    <row r="430" spans="1:8" s="346" customFormat="1" hidden="1">
      <c r="A430" s="353">
        <f t="shared" ca="1" si="22"/>
        <v>10</v>
      </c>
      <c r="B430" s="353">
        <f t="shared" ca="1" si="22"/>
        <v>6</v>
      </c>
      <c r="C430" s="353">
        <f t="shared" ca="1" si="22"/>
        <v>6</v>
      </c>
      <c r="D430" s="354">
        <f t="shared" ca="1" si="21"/>
        <v>387</v>
      </c>
      <c r="E430" s="446"/>
      <c r="F430" s="347"/>
      <c r="G430" s="348"/>
      <c r="H430" s="371"/>
    </row>
    <row r="431" spans="1:8" hidden="1">
      <c r="A431" s="353">
        <f t="shared" ca="1" si="22"/>
        <v>10</v>
      </c>
      <c r="B431" s="353">
        <f t="shared" ca="1" si="22"/>
        <v>6</v>
      </c>
      <c r="C431" s="353">
        <f t="shared" ca="1" si="22"/>
        <v>6</v>
      </c>
      <c r="D431" s="354">
        <f t="shared" ca="1" si="21"/>
        <v>388</v>
      </c>
      <c r="E431" s="445"/>
      <c r="F431" s="347"/>
      <c r="G431" s="348"/>
      <c r="H431" s="371"/>
    </row>
    <row r="432" spans="1:8" s="346" customFormat="1" hidden="1">
      <c r="A432" s="353">
        <f t="shared" ca="1" si="22"/>
        <v>10</v>
      </c>
      <c r="B432" s="353">
        <f t="shared" ca="1" si="22"/>
        <v>6</v>
      </c>
      <c r="C432" s="353">
        <f t="shared" ca="1" si="22"/>
        <v>6</v>
      </c>
      <c r="D432" s="354">
        <f t="shared" ca="1" si="21"/>
        <v>389</v>
      </c>
      <c r="E432" s="446"/>
      <c r="F432" s="347"/>
      <c r="G432" s="348"/>
      <c r="H432" s="371"/>
    </row>
    <row r="433" spans="1:8" s="346" customFormat="1" hidden="1">
      <c r="A433" s="353">
        <f t="shared" ca="1" si="22"/>
        <v>10</v>
      </c>
      <c r="B433" s="353">
        <f t="shared" ca="1" si="22"/>
        <v>6</v>
      </c>
      <c r="C433" s="353">
        <f t="shared" ca="1" si="22"/>
        <v>6</v>
      </c>
      <c r="D433" s="354">
        <f t="shared" ca="1" si="21"/>
        <v>390</v>
      </c>
      <c r="E433" s="446"/>
      <c r="F433" s="347"/>
      <c r="G433" s="348"/>
      <c r="H433" s="371"/>
    </row>
    <row r="434" spans="1:8" s="346" customFormat="1" hidden="1">
      <c r="A434" s="353">
        <f t="shared" ca="1" si="22"/>
        <v>10</v>
      </c>
      <c r="B434" s="353">
        <f t="shared" ca="1" si="22"/>
        <v>6</v>
      </c>
      <c r="C434" s="353">
        <f t="shared" ca="1" si="22"/>
        <v>6</v>
      </c>
      <c r="D434" s="354">
        <f t="shared" ca="1" si="21"/>
        <v>391</v>
      </c>
      <c r="E434" s="446"/>
      <c r="F434" s="347"/>
      <c r="G434" s="348"/>
      <c r="H434" s="371"/>
    </row>
    <row r="435" spans="1:8" hidden="1">
      <c r="A435" s="353">
        <f t="shared" ca="1" si="22"/>
        <v>10</v>
      </c>
      <c r="B435" s="353">
        <f t="shared" ca="1" si="22"/>
        <v>6</v>
      </c>
      <c r="C435" s="353">
        <f t="shared" ca="1" si="22"/>
        <v>6</v>
      </c>
      <c r="D435" s="354">
        <f t="shared" ca="1" si="21"/>
        <v>392</v>
      </c>
      <c r="E435" s="445"/>
      <c r="F435" s="157"/>
      <c r="G435" s="333"/>
      <c r="H435" s="370"/>
    </row>
    <row r="436" spans="1:8" hidden="1">
      <c r="A436" s="353">
        <f t="shared" ref="A436:C469" ca="1" si="23">INDIRECT("Z(-1)",FALSE)</f>
        <v>10</v>
      </c>
      <c r="B436" s="353">
        <f t="shared" ca="1" si="23"/>
        <v>6</v>
      </c>
      <c r="C436" s="353">
        <f t="shared" ca="1" si="23"/>
        <v>6</v>
      </c>
      <c r="D436" s="354">
        <f t="shared" ca="1" si="21"/>
        <v>393</v>
      </c>
      <c r="E436" s="445"/>
      <c r="F436" s="157"/>
      <c r="G436" s="333"/>
      <c r="H436" s="370"/>
    </row>
    <row r="437" spans="1:8" hidden="1">
      <c r="A437" s="353">
        <f t="shared" ca="1" si="23"/>
        <v>10</v>
      </c>
      <c r="B437" s="353">
        <f t="shared" ca="1" si="23"/>
        <v>6</v>
      </c>
      <c r="C437" s="353">
        <f t="shared" ca="1" si="23"/>
        <v>6</v>
      </c>
      <c r="D437" s="354">
        <f t="shared" ca="1" si="21"/>
        <v>394</v>
      </c>
      <c r="E437" s="445"/>
      <c r="F437" s="157"/>
      <c r="G437" s="333"/>
      <c r="H437" s="370"/>
    </row>
    <row r="438" spans="1:8" hidden="1">
      <c r="A438" s="353">
        <f t="shared" ca="1" si="23"/>
        <v>10</v>
      </c>
      <c r="B438" s="353">
        <f t="shared" ca="1" si="23"/>
        <v>6</v>
      </c>
      <c r="C438" s="353">
        <f t="shared" ca="1" si="23"/>
        <v>6</v>
      </c>
      <c r="D438" s="354">
        <f t="shared" ca="1" si="21"/>
        <v>395</v>
      </c>
      <c r="E438" s="445"/>
      <c r="F438" s="157"/>
      <c r="G438" s="333"/>
      <c r="H438" s="370"/>
    </row>
    <row r="439" spans="1:8" hidden="1">
      <c r="A439" s="353">
        <f t="shared" ca="1" si="23"/>
        <v>10</v>
      </c>
      <c r="B439" s="353">
        <f t="shared" ca="1" si="23"/>
        <v>6</v>
      </c>
      <c r="C439" s="353">
        <f t="shared" ca="1" si="23"/>
        <v>6</v>
      </c>
      <c r="D439" s="354">
        <f t="shared" ca="1" si="21"/>
        <v>396</v>
      </c>
      <c r="E439" s="445"/>
      <c r="F439" s="157"/>
      <c r="G439" s="333"/>
      <c r="H439" s="370"/>
    </row>
    <row r="440" spans="1:8" hidden="1">
      <c r="A440" s="351">
        <f t="shared" ca="1" si="23"/>
        <v>10</v>
      </c>
      <c r="B440" s="351">
        <f t="shared" ca="1" si="23"/>
        <v>6</v>
      </c>
      <c r="C440" s="351">
        <f t="shared" ca="1" si="23"/>
        <v>6</v>
      </c>
      <c r="D440" s="352">
        <f t="shared" ca="1" si="21"/>
        <v>397</v>
      </c>
      <c r="E440" s="445"/>
      <c r="F440" s="157"/>
      <c r="G440" s="333"/>
      <c r="H440" s="370"/>
    </row>
    <row r="441" spans="1:8" hidden="1">
      <c r="A441" s="353">
        <f t="shared" ca="1" si="23"/>
        <v>10</v>
      </c>
      <c r="B441" s="353">
        <f t="shared" ca="1" si="23"/>
        <v>6</v>
      </c>
      <c r="C441" s="353">
        <f t="shared" ca="1" si="23"/>
        <v>6</v>
      </c>
      <c r="D441" s="354">
        <f t="shared" ca="1" si="21"/>
        <v>398</v>
      </c>
      <c r="E441" s="445"/>
      <c r="F441" s="347"/>
      <c r="G441" s="348"/>
      <c r="H441" s="371"/>
    </row>
    <row r="442" spans="1:8" hidden="1">
      <c r="A442" s="353">
        <f t="shared" ca="1" si="23"/>
        <v>10</v>
      </c>
      <c r="B442" s="353">
        <f t="shared" ca="1" si="23"/>
        <v>6</v>
      </c>
      <c r="C442" s="353">
        <f t="shared" ca="1" si="23"/>
        <v>6</v>
      </c>
      <c r="D442" s="354">
        <f t="shared" ca="1" si="21"/>
        <v>399</v>
      </c>
      <c r="E442" s="445"/>
      <c r="F442" s="347"/>
      <c r="G442" s="348"/>
      <c r="H442" s="371"/>
    </row>
    <row r="443" spans="1:8" hidden="1">
      <c r="A443" s="353">
        <f t="shared" ca="1" si="23"/>
        <v>10</v>
      </c>
      <c r="B443" s="353">
        <f t="shared" ca="1" si="23"/>
        <v>6</v>
      </c>
      <c r="C443" s="353">
        <f t="shared" ca="1" si="23"/>
        <v>6</v>
      </c>
      <c r="D443" s="354">
        <f t="shared" ca="1" si="21"/>
        <v>400</v>
      </c>
      <c r="E443" s="445"/>
      <c r="F443" s="347"/>
      <c r="G443" s="348"/>
      <c r="H443" s="371"/>
    </row>
    <row r="444" spans="1:8" hidden="1">
      <c r="A444" s="353">
        <f t="shared" ca="1" si="23"/>
        <v>10</v>
      </c>
      <c r="B444" s="353">
        <f t="shared" ca="1" si="23"/>
        <v>6</v>
      </c>
      <c r="C444" s="353">
        <f t="shared" ca="1" si="23"/>
        <v>6</v>
      </c>
      <c r="D444" s="354">
        <f t="shared" ca="1" si="21"/>
        <v>401</v>
      </c>
      <c r="E444" s="445"/>
      <c r="F444" s="347"/>
      <c r="G444" s="348"/>
      <c r="H444" s="371"/>
    </row>
    <row r="445" spans="1:8" hidden="1">
      <c r="A445" s="353">
        <f t="shared" ca="1" si="23"/>
        <v>10</v>
      </c>
      <c r="B445" s="353">
        <f t="shared" ca="1" si="23"/>
        <v>6</v>
      </c>
      <c r="C445" s="353">
        <f t="shared" ca="1" si="23"/>
        <v>6</v>
      </c>
      <c r="D445" s="354">
        <f t="shared" ca="1" si="21"/>
        <v>402</v>
      </c>
      <c r="E445" s="445"/>
      <c r="F445" s="347"/>
      <c r="G445" s="348"/>
      <c r="H445" s="371"/>
    </row>
    <row r="446" spans="1:8" hidden="1">
      <c r="A446" s="353">
        <f t="shared" ca="1" si="23"/>
        <v>10</v>
      </c>
      <c r="B446" s="353">
        <f t="shared" ca="1" si="23"/>
        <v>6</v>
      </c>
      <c r="C446" s="353">
        <f t="shared" ca="1" si="23"/>
        <v>6</v>
      </c>
      <c r="D446" s="354">
        <f t="shared" ca="1" si="21"/>
        <v>403</v>
      </c>
      <c r="E446" s="445"/>
      <c r="F446" s="347"/>
      <c r="G446" s="348"/>
      <c r="H446" s="371"/>
    </row>
    <row r="447" spans="1:8" hidden="1">
      <c r="A447" s="353">
        <f t="shared" ca="1" si="23"/>
        <v>10</v>
      </c>
      <c r="B447" s="353">
        <f t="shared" ca="1" si="23"/>
        <v>6</v>
      </c>
      <c r="C447" s="353">
        <f t="shared" ca="1" si="23"/>
        <v>6</v>
      </c>
      <c r="D447" s="354">
        <f t="shared" ca="1" si="21"/>
        <v>404</v>
      </c>
      <c r="E447" s="445"/>
      <c r="F447" s="347"/>
      <c r="G447" s="348"/>
      <c r="H447" s="371"/>
    </row>
    <row r="448" spans="1:8" s="346" customFormat="1" hidden="1">
      <c r="A448" s="353">
        <f t="shared" ca="1" si="23"/>
        <v>10</v>
      </c>
      <c r="B448" s="353">
        <f t="shared" ca="1" si="23"/>
        <v>6</v>
      </c>
      <c r="C448" s="353">
        <f t="shared" ca="1" si="23"/>
        <v>6</v>
      </c>
      <c r="D448" s="354">
        <f t="shared" ca="1" si="21"/>
        <v>405</v>
      </c>
      <c r="E448" s="446"/>
      <c r="F448" s="347"/>
      <c r="G448" s="348"/>
      <c r="H448" s="371"/>
    </row>
    <row r="449" spans="1:8" s="346" customFormat="1" hidden="1">
      <c r="A449" s="353">
        <f t="shared" ca="1" si="23"/>
        <v>10</v>
      </c>
      <c r="B449" s="353">
        <f t="shared" ca="1" si="23"/>
        <v>6</v>
      </c>
      <c r="C449" s="353">
        <f t="shared" ca="1" si="23"/>
        <v>6</v>
      </c>
      <c r="D449" s="354">
        <f t="shared" ca="1" si="21"/>
        <v>406</v>
      </c>
      <c r="E449" s="446"/>
      <c r="F449" s="347"/>
      <c r="G449" s="348"/>
      <c r="H449" s="371"/>
    </row>
    <row r="450" spans="1:8" s="346" customFormat="1" hidden="1">
      <c r="A450" s="353">
        <f t="shared" ca="1" si="23"/>
        <v>10</v>
      </c>
      <c r="B450" s="353">
        <f t="shared" ca="1" si="23"/>
        <v>6</v>
      </c>
      <c r="C450" s="353">
        <f t="shared" ca="1" si="23"/>
        <v>6</v>
      </c>
      <c r="D450" s="354">
        <f t="shared" ca="1" si="21"/>
        <v>407</v>
      </c>
      <c r="E450" s="446"/>
      <c r="F450" s="347"/>
      <c r="G450" s="348"/>
      <c r="H450" s="371"/>
    </row>
    <row r="451" spans="1:8" hidden="1">
      <c r="A451" s="353">
        <f t="shared" ca="1" si="23"/>
        <v>10</v>
      </c>
      <c r="B451" s="353">
        <f t="shared" ca="1" si="23"/>
        <v>6</v>
      </c>
      <c r="C451" s="353">
        <f t="shared" ca="1" si="23"/>
        <v>6</v>
      </c>
      <c r="D451" s="354">
        <f t="shared" ca="1" si="21"/>
        <v>408</v>
      </c>
      <c r="E451" s="445"/>
      <c r="F451" s="347"/>
      <c r="G451" s="348"/>
      <c r="H451" s="371"/>
    </row>
    <row r="452" spans="1:8" hidden="1">
      <c r="A452" s="353">
        <f t="shared" ca="1" si="23"/>
        <v>10</v>
      </c>
      <c r="B452" s="353">
        <f t="shared" ca="1" si="23"/>
        <v>6</v>
      </c>
      <c r="C452" s="353">
        <f t="shared" ca="1" si="23"/>
        <v>6</v>
      </c>
      <c r="D452" s="354">
        <f t="shared" ca="1" si="21"/>
        <v>409</v>
      </c>
      <c r="E452" s="445"/>
      <c r="F452" s="347"/>
      <c r="G452" s="348"/>
      <c r="H452" s="371"/>
    </row>
    <row r="453" spans="1:8" hidden="1">
      <c r="A453" s="353">
        <f t="shared" ca="1" si="23"/>
        <v>10</v>
      </c>
      <c r="B453" s="353">
        <f t="shared" ca="1" si="23"/>
        <v>6</v>
      </c>
      <c r="C453" s="353">
        <f t="shared" ca="1" si="23"/>
        <v>6</v>
      </c>
      <c r="D453" s="354">
        <f t="shared" ca="1" si="21"/>
        <v>410</v>
      </c>
      <c r="E453" s="445"/>
      <c r="F453" s="347"/>
      <c r="G453" s="348"/>
      <c r="H453" s="371"/>
    </row>
    <row r="454" spans="1:8" hidden="1">
      <c r="A454" s="353">
        <f t="shared" ca="1" si="23"/>
        <v>10</v>
      </c>
      <c r="B454" s="353">
        <f t="shared" ca="1" si="23"/>
        <v>6</v>
      </c>
      <c r="C454" s="353">
        <f t="shared" ca="1" si="23"/>
        <v>6</v>
      </c>
      <c r="D454" s="354">
        <f t="shared" ca="1" si="21"/>
        <v>411</v>
      </c>
      <c r="E454" s="445"/>
      <c r="F454" s="347"/>
      <c r="G454" s="348"/>
      <c r="H454" s="371"/>
    </row>
    <row r="455" spans="1:8" hidden="1">
      <c r="A455" s="353">
        <f t="shared" ca="1" si="23"/>
        <v>10</v>
      </c>
      <c r="B455" s="353">
        <f t="shared" ca="1" si="23"/>
        <v>6</v>
      </c>
      <c r="C455" s="353">
        <f t="shared" ca="1" si="23"/>
        <v>6</v>
      </c>
      <c r="D455" s="354">
        <f t="shared" ca="1" si="21"/>
        <v>412</v>
      </c>
      <c r="E455" s="445"/>
      <c r="F455" s="347"/>
      <c r="G455" s="348"/>
      <c r="H455" s="371"/>
    </row>
    <row r="456" spans="1:8" hidden="1">
      <c r="A456" s="353">
        <f t="shared" ca="1" si="23"/>
        <v>10</v>
      </c>
      <c r="B456" s="353">
        <f t="shared" ca="1" si="23"/>
        <v>6</v>
      </c>
      <c r="C456" s="353">
        <f t="shared" ca="1" si="23"/>
        <v>6</v>
      </c>
      <c r="D456" s="354">
        <f t="shared" ca="1" si="21"/>
        <v>413</v>
      </c>
      <c r="E456" s="445"/>
      <c r="F456" s="347"/>
      <c r="G456" s="348"/>
      <c r="H456" s="371"/>
    </row>
    <row r="457" spans="1:8" hidden="1">
      <c r="A457" s="353">
        <f t="shared" ca="1" si="23"/>
        <v>10</v>
      </c>
      <c r="B457" s="353">
        <f t="shared" ca="1" si="23"/>
        <v>6</v>
      </c>
      <c r="C457" s="353">
        <f t="shared" ca="1" si="23"/>
        <v>6</v>
      </c>
      <c r="D457" s="354">
        <f t="shared" ca="1" si="21"/>
        <v>414</v>
      </c>
      <c r="E457" s="445"/>
      <c r="F457" s="347"/>
      <c r="G457" s="348"/>
      <c r="H457" s="371"/>
    </row>
    <row r="458" spans="1:8" s="346" customFormat="1" hidden="1">
      <c r="A458" s="353">
        <f t="shared" ca="1" si="23"/>
        <v>10</v>
      </c>
      <c r="B458" s="353">
        <f t="shared" ca="1" si="23"/>
        <v>6</v>
      </c>
      <c r="C458" s="353">
        <f t="shared" ca="1" si="23"/>
        <v>6</v>
      </c>
      <c r="D458" s="354">
        <f t="shared" ca="1" si="21"/>
        <v>415</v>
      </c>
      <c r="E458" s="446"/>
      <c r="F458" s="347"/>
      <c r="G458" s="348"/>
      <c r="H458" s="371"/>
    </row>
    <row r="459" spans="1:8" s="346" customFormat="1" hidden="1">
      <c r="A459" s="353">
        <f t="shared" ca="1" si="23"/>
        <v>10</v>
      </c>
      <c r="B459" s="353">
        <f t="shared" ca="1" si="23"/>
        <v>6</v>
      </c>
      <c r="C459" s="353">
        <f t="shared" ca="1" si="23"/>
        <v>6</v>
      </c>
      <c r="D459" s="354">
        <f t="shared" ca="1" si="21"/>
        <v>416</v>
      </c>
      <c r="E459" s="446"/>
      <c r="F459" s="347"/>
      <c r="G459" s="348"/>
      <c r="H459" s="371"/>
    </row>
    <row r="460" spans="1:8" s="346" customFormat="1" hidden="1">
      <c r="A460" s="353">
        <f t="shared" ca="1" si="23"/>
        <v>10</v>
      </c>
      <c r="B460" s="353">
        <f t="shared" ca="1" si="23"/>
        <v>6</v>
      </c>
      <c r="C460" s="353">
        <f t="shared" ca="1" si="23"/>
        <v>6</v>
      </c>
      <c r="D460" s="354">
        <f t="shared" ca="1" si="21"/>
        <v>417</v>
      </c>
      <c r="E460" s="446"/>
      <c r="F460" s="347"/>
      <c r="G460" s="348"/>
      <c r="H460" s="371"/>
    </row>
    <row r="461" spans="1:8" hidden="1">
      <c r="A461" s="353">
        <f t="shared" ca="1" si="23"/>
        <v>10</v>
      </c>
      <c r="B461" s="353">
        <f t="shared" ca="1" si="23"/>
        <v>6</v>
      </c>
      <c r="C461" s="353">
        <f t="shared" ca="1" si="23"/>
        <v>6</v>
      </c>
      <c r="D461" s="354">
        <f t="shared" ref="D461:D503" ca="1" si="24">IF(INDIRECT("S(-1)",FALSE)&lt;&gt;INDIRECT("Z(-1)S(-1)",FALSE),0,INDIRECT("Z(-1)",FALSE)+1)</f>
        <v>418</v>
      </c>
      <c r="E461" s="445"/>
      <c r="F461" s="347"/>
      <c r="G461" s="348"/>
      <c r="H461" s="371"/>
    </row>
    <row r="462" spans="1:8" hidden="1">
      <c r="A462" s="353">
        <f t="shared" ca="1" si="23"/>
        <v>10</v>
      </c>
      <c r="B462" s="353">
        <f t="shared" ca="1" si="23"/>
        <v>6</v>
      </c>
      <c r="C462" s="353">
        <f t="shared" ca="1" si="23"/>
        <v>6</v>
      </c>
      <c r="D462" s="354">
        <f t="shared" ca="1" si="24"/>
        <v>419</v>
      </c>
      <c r="E462" s="445"/>
      <c r="F462" s="347"/>
      <c r="G462" s="348"/>
      <c r="H462" s="371"/>
    </row>
    <row r="463" spans="1:8" hidden="1">
      <c r="A463" s="353">
        <f t="shared" ca="1" si="23"/>
        <v>10</v>
      </c>
      <c r="B463" s="353">
        <f t="shared" ca="1" si="23"/>
        <v>6</v>
      </c>
      <c r="C463" s="353">
        <f t="shared" ca="1" si="23"/>
        <v>6</v>
      </c>
      <c r="D463" s="354">
        <f t="shared" ca="1" si="24"/>
        <v>420</v>
      </c>
      <c r="E463" s="445"/>
      <c r="F463" s="347"/>
      <c r="G463" s="348"/>
      <c r="H463" s="371"/>
    </row>
    <row r="464" spans="1:8" hidden="1">
      <c r="A464" s="353">
        <f t="shared" ca="1" si="23"/>
        <v>10</v>
      </c>
      <c r="B464" s="353">
        <f t="shared" ca="1" si="23"/>
        <v>6</v>
      </c>
      <c r="C464" s="353">
        <f t="shared" ca="1" si="23"/>
        <v>6</v>
      </c>
      <c r="D464" s="354">
        <f t="shared" ca="1" si="24"/>
        <v>421</v>
      </c>
      <c r="E464" s="445"/>
      <c r="F464" s="347"/>
      <c r="G464" s="348"/>
      <c r="H464" s="371"/>
    </row>
    <row r="465" spans="1:8" hidden="1">
      <c r="A465" s="353">
        <f t="shared" ca="1" si="23"/>
        <v>10</v>
      </c>
      <c r="B465" s="353">
        <f t="shared" ca="1" si="23"/>
        <v>6</v>
      </c>
      <c r="C465" s="353">
        <f t="shared" ca="1" si="23"/>
        <v>6</v>
      </c>
      <c r="D465" s="354">
        <f t="shared" ca="1" si="24"/>
        <v>422</v>
      </c>
      <c r="E465" s="445"/>
      <c r="F465" s="347"/>
      <c r="G465" s="348"/>
      <c r="H465" s="371"/>
    </row>
    <row r="466" spans="1:8" hidden="1">
      <c r="A466" s="353">
        <f t="shared" ca="1" si="23"/>
        <v>10</v>
      </c>
      <c r="B466" s="353">
        <f t="shared" ca="1" si="23"/>
        <v>6</v>
      </c>
      <c r="C466" s="353">
        <f t="shared" ca="1" si="23"/>
        <v>6</v>
      </c>
      <c r="D466" s="354">
        <f t="shared" ca="1" si="24"/>
        <v>423</v>
      </c>
      <c r="E466" s="445"/>
      <c r="F466" s="347"/>
      <c r="G466" s="348"/>
      <c r="H466" s="371"/>
    </row>
    <row r="467" spans="1:8" hidden="1">
      <c r="A467" s="353">
        <f t="shared" ca="1" si="23"/>
        <v>10</v>
      </c>
      <c r="B467" s="353">
        <f t="shared" ca="1" si="23"/>
        <v>6</v>
      </c>
      <c r="C467" s="353">
        <f t="shared" ca="1" si="23"/>
        <v>6</v>
      </c>
      <c r="D467" s="354">
        <f t="shared" ca="1" si="24"/>
        <v>424</v>
      </c>
      <c r="E467" s="445"/>
      <c r="F467" s="347"/>
      <c r="G467" s="348"/>
      <c r="H467" s="371"/>
    </row>
    <row r="468" spans="1:8" s="346" customFormat="1" hidden="1">
      <c r="A468" s="353">
        <f t="shared" ca="1" si="23"/>
        <v>10</v>
      </c>
      <c r="B468" s="353">
        <f t="shared" ca="1" si="23"/>
        <v>6</v>
      </c>
      <c r="C468" s="353">
        <f t="shared" ca="1" si="23"/>
        <v>6</v>
      </c>
      <c r="D468" s="354">
        <f t="shared" ca="1" si="24"/>
        <v>425</v>
      </c>
      <c r="E468" s="446"/>
      <c r="F468" s="347"/>
      <c r="G468" s="348"/>
      <c r="H468" s="371"/>
    </row>
    <row r="469" spans="1:8" s="346" customFormat="1" hidden="1">
      <c r="A469" s="353">
        <f t="shared" ca="1" si="23"/>
        <v>10</v>
      </c>
      <c r="B469" s="353">
        <f t="shared" ca="1" si="23"/>
        <v>6</v>
      </c>
      <c r="C469" s="353">
        <f t="shared" ca="1" si="23"/>
        <v>6</v>
      </c>
      <c r="D469" s="354">
        <f t="shared" ca="1" si="24"/>
        <v>426</v>
      </c>
      <c r="E469" s="446"/>
      <c r="F469" s="347"/>
      <c r="G469" s="348"/>
      <c r="H469" s="371"/>
    </row>
    <row r="470" spans="1:8" s="346" customFormat="1" hidden="1">
      <c r="A470" s="353">
        <f t="shared" ref="A470:C485" ca="1" si="25">INDIRECT("Z(-1)",FALSE)</f>
        <v>10</v>
      </c>
      <c r="B470" s="353">
        <f t="shared" ca="1" si="25"/>
        <v>6</v>
      </c>
      <c r="C470" s="353">
        <f t="shared" ca="1" si="25"/>
        <v>6</v>
      </c>
      <c r="D470" s="354">
        <f t="shared" ca="1" si="24"/>
        <v>427</v>
      </c>
      <c r="E470" s="446"/>
      <c r="F470" s="347"/>
      <c r="G470" s="348"/>
      <c r="H470" s="371"/>
    </row>
    <row r="471" spans="1:8" hidden="1">
      <c r="A471" s="353">
        <f t="shared" ca="1" si="25"/>
        <v>10</v>
      </c>
      <c r="B471" s="353">
        <f t="shared" ca="1" si="25"/>
        <v>6</v>
      </c>
      <c r="C471" s="353">
        <f t="shared" ca="1" si="25"/>
        <v>6</v>
      </c>
      <c r="D471" s="354">
        <f t="shared" ca="1" si="24"/>
        <v>428</v>
      </c>
      <c r="E471" s="445"/>
      <c r="F471" s="347"/>
      <c r="G471" s="348"/>
      <c r="H471" s="371"/>
    </row>
    <row r="472" spans="1:8" hidden="1">
      <c r="A472" s="353">
        <f t="shared" ca="1" si="25"/>
        <v>10</v>
      </c>
      <c r="B472" s="353">
        <f t="shared" ca="1" si="25"/>
        <v>6</v>
      </c>
      <c r="C472" s="353">
        <f t="shared" ca="1" si="25"/>
        <v>6</v>
      </c>
      <c r="D472" s="354">
        <f t="shared" ca="1" si="24"/>
        <v>429</v>
      </c>
      <c r="E472" s="445"/>
      <c r="F472" s="347"/>
      <c r="G472" s="348"/>
      <c r="H472" s="371"/>
    </row>
    <row r="473" spans="1:8" hidden="1">
      <c r="A473" s="353">
        <f t="shared" ca="1" si="25"/>
        <v>10</v>
      </c>
      <c r="B473" s="353">
        <f t="shared" ca="1" si="25"/>
        <v>6</v>
      </c>
      <c r="C473" s="353">
        <f t="shared" ca="1" si="25"/>
        <v>6</v>
      </c>
      <c r="D473" s="354">
        <f t="shared" ca="1" si="24"/>
        <v>430</v>
      </c>
      <c r="E473" s="445"/>
      <c r="F473" s="347"/>
      <c r="G473" s="348"/>
      <c r="H473" s="371"/>
    </row>
    <row r="474" spans="1:8" hidden="1">
      <c r="A474" s="353">
        <f t="shared" ca="1" si="25"/>
        <v>10</v>
      </c>
      <c r="B474" s="353">
        <f t="shared" ca="1" si="25"/>
        <v>6</v>
      </c>
      <c r="C474" s="353">
        <f t="shared" ca="1" si="25"/>
        <v>6</v>
      </c>
      <c r="D474" s="354">
        <f t="shared" ca="1" si="24"/>
        <v>431</v>
      </c>
      <c r="E474" s="445"/>
      <c r="F474" s="347"/>
      <c r="G474" s="348"/>
      <c r="H474" s="371"/>
    </row>
    <row r="475" spans="1:8" hidden="1">
      <c r="A475" s="353">
        <f t="shared" ca="1" si="25"/>
        <v>10</v>
      </c>
      <c r="B475" s="353">
        <f t="shared" ca="1" si="25"/>
        <v>6</v>
      </c>
      <c r="C475" s="353">
        <f t="shared" ca="1" si="25"/>
        <v>6</v>
      </c>
      <c r="D475" s="354">
        <f t="shared" ca="1" si="24"/>
        <v>432</v>
      </c>
      <c r="E475" s="445"/>
      <c r="F475" s="347"/>
      <c r="G475" s="348"/>
      <c r="H475" s="371"/>
    </row>
    <row r="476" spans="1:8" hidden="1">
      <c r="A476" s="353">
        <f t="shared" ca="1" si="25"/>
        <v>10</v>
      </c>
      <c r="B476" s="353">
        <f t="shared" ca="1" si="25"/>
        <v>6</v>
      </c>
      <c r="C476" s="353">
        <f t="shared" ca="1" si="25"/>
        <v>6</v>
      </c>
      <c r="D476" s="354">
        <f t="shared" ca="1" si="24"/>
        <v>433</v>
      </c>
      <c r="E476" s="445"/>
      <c r="F476" s="347"/>
      <c r="G476" s="348"/>
      <c r="H476" s="371"/>
    </row>
    <row r="477" spans="1:8" hidden="1">
      <c r="A477" s="353">
        <f t="shared" ca="1" si="25"/>
        <v>10</v>
      </c>
      <c r="B477" s="353">
        <f t="shared" ca="1" si="25"/>
        <v>6</v>
      </c>
      <c r="C477" s="353">
        <f t="shared" ca="1" si="25"/>
        <v>6</v>
      </c>
      <c r="D477" s="354">
        <f t="shared" ca="1" si="24"/>
        <v>434</v>
      </c>
      <c r="E477" s="445"/>
      <c r="F477" s="347"/>
      <c r="G477" s="348"/>
      <c r="H477" s="371"/>
    </row>
    <row r="478" spans="1:8" s="346" customFormat="1" hidden="1">
      <c r="A478" s="353">
        <f t="shared" ca="1" si="25"/>
        <v>10</v>
      </c>
      <c r="B478" s="353">
        <f t="shared" ca="1" si="25"/>
        <v>6</v>
      </c>
      <c r="C478" s="353">
        <f t="shared" ca="1" si="25"/>
        <v>6</v>
      </c>
      <c r="D478" s="354">
        <f t="shared" ca="1" si="24"/>
        <v>435</v>
      </c>
      <c r="E478" s="446"/>
      <c r="F478" s="347"/>
      <c r="G478" s="348"/>
      <c r="H478" s="371"/>
    </row>
    <row r="479" spans="1:8" s="346" customFormat="1" hidden="1">
      <c r="A479" s="353">
        <f t="shared" ca="1" si="25"/>
        <v>10</v>
      </c>
      <c r="B479" s="353">
        <f t="shared" ca="1" si="25"/>
        <v>6</v>
      </c>
      <c r="C479" s="353">
        <f t="shared" ca="1" si="25"/>
        <v>6</v>
      </c>
      <c r="D479" s="354">
        <f t="shared" ca="1" si="24"/>
        <v>436</v>
      </c>
      <c r="E479" s="446"/>
      <c r="F479" s="347"/>
      <c r="G479" s="348"/>
      <c r="H479" s="371"/>
    </row>
    <row r="480" spans="1:8" s="346" customFormat="1" hidden="1">
      <c r="A480" s="353">
        <f t="shared" ca="1" si="25"/>
        <v>10</v>
      </c>
      <c r="B480" s="353">
        <f t="shared" ca="1" si="25"/>
        <v>6</v>
      </c>
      <c r="C480" s="353">
        <f t="shared" ca="1" si="25"/>
        <v>6</v>
      </c>
      <c r="D480" s="354">
        <f t="shared" ca="1" si="24"/>
        <v>437</v>
      </c>
      <c r="E480" s="446"/>
      <c r="F480" s="347"/>
      <c r="G480" s="348"/>
      <c r="H480" s="371"/>
    </row>
    <row r="481" spans="1:8" hidden="1">
      <c r="A481" s="353">
        <f t="shared" ca="1" si="25"/>
        <v>10</v>
      </c>
      <c r="B481" s="353">
        <f t="shared" ca="1" si="25"/>
        <v>6</v>
      </c>
      <c r="C481" s="353">
        <f t="shared" ca="1" si="25"/>
        <v>6</v>
      </c>
      <c r="D481" s="354">
        <f t="shared" ca="1" si="24"/>
        <v>438</v>
      </c>
      <c r="E481" s="445"/>
      <c r="F481" s="347"/>
      <c r="G481" s="348"/>
      <c r="H481" s="371"/>
    </row>
    <row r="482" spans="1:8" s="346" customFormat="1" hidden="1">
      <c r="A482" s="353">
        <f t="shared" ca="1" si="25"/>
        <v>10</v>
      </c>
      <c r="B482" s="353">
        <f t="shared" ca="1" si="25"/>
        <v>6</v>
      </c>
      <c r="C482" s="353">
        <f t="shared" ca="1" si="25"/>
        <v>6</v>
      </c>
      <c r="D482" s="354">
        <f t="shared" ca="1" si="24"/>
        <v>439</v>
      </c>
      <c r="E482" s="446"/>
      <c r="F482" s="347"/>
      <c r="G482" s="348"/>
      <c r="H482" s="371"/>
    </row>
    <row r="483" spans="1:8" s="346" customFormat="1" hidden="1">
      <c r="A483" s="353">
        <f t="shared" ca="1" si="25"/>
        <v>10</v>
      </c>
      <c r="B483" s="353">
        <f t="shared" ca="1" si="25"/>
        <v>6</v>
      </c>
      <c r="C483" s="353">
        <f t="shared" ca="1" si="25"/>
        <v>6</v>
      </c>
      <c r="D483" s="354">
        <f t="shared" ca="1" si="24"/>
        <v>440</v>
      </c>
      <c r="E483" s="446"/>
      <c r="F483" s="347"/>
      <c r="G483" s="348"/>
      <c r="H483" s="371"/>
    </row>
    <row r="484" spans="1:8" s="346" customFormat="1" hidden="1">
      <c r="A484" s="353">
        <f t="shared" ca="1" si="25"/>
        <v>10</v>
      </c>
      <c r="B484" s="353">
        <f t="shared" ca="1" si="25"/>
        <v>6</v>
      </c>
      <c r="C484" s="353">
        <f t="shared" ca="1" si="25"/>
        <v>6</v>
      </c>
      <c r="D484" s="354">
        <f t="shared" ca="1" si="24"/>
        <v>441</v>
      </c>
      <c r="E484" s="446"/>
      <c r="F484" s="347"/>
      <c r="G484" s="348"/>
      <c r="H484" s="371"/>
    </row>
    <row r="485" spans="1:8" hidden="1">
      <c r="A485" s="353">
        <f t="shared" ca="1" si="25"/>
        <v>10</v>
      </c>
      <c r="B485" s="353">
        <f t="shared" ca="1" si="25"/>
        <v>6</v>
      </c>
      <c r="C485" s="353">
        <f t="shared" ca="1" si="25"/>
        <v>6</v>
      </c>
      <c r="D485" s="354">
        <f t="shared" ca="1" si="24"/>
        <v>442</v>
      </c>
      <c r="E485" s="445"/>
      <c r="F485" s="157"/>
      <c r="G485" s="333"/>
      <c r="H485" s="370"/>
    </row>
    <row r="486" spans="1:8" hidden="1">
      <c r="A486" s="353">
        <f t="shared" ref="A486:C503" ca="1" si="26">INDIRECT("Z(-1)",FALSE)</f>
        <v>10</v>
      </c>
      <c r="B486" s="353">
        <f t="shared" ca="1" si="26"/>
        <v>6</v>
      </c>
      <c r="C486" s="353">
        <f t="shared" ca="1" si="26"/>
        <v>6</v>
      </c>
      <c r="D486" s="354">
        <f t="shared" ca="1" si="24"/>
        <v>443</v>
      </c>
      <c r="E486" s="445"/>
      <c r="F486" s="157"/>
      <c r="G486" s="333"/>
      <c r="H486" s="370"/>
    </row>
    <row r="487" spans="1:8" hidden="1">
      <c r="A487" s="353">
        <f t="shared" ca="1" si="26"/>
        <v>10</v>
      </c>
      <c r="B487" s="353">
        <f t="shared" ca="1" si="26"/>
        <v>6</v>
      </c>
      <c r="C487" s="353">
        <f t="shared" ca="1" si="26"/>
        <v>6</v>
      </c>
      <c r="D487" s="354">
        <f t="shared" ca="1" si="24"/>
        <v>444</v>
      </c>
      <c r="E487" s="445"/>
      <c r="F487" s="157"/>
      <c r="G487" s="333"/>
      <c r="H487" s="370"/>
    </row>
    <row r="488" spans="1:8" hidden="1">
      <c r="A488" s="353">
        <f t="shared" ca="1" si="26"/>
        <v>10</v>
      </c>
      <c r="B488" s="353">
        <f t="shared" ca="1" si="26"/>
        <v>6</v>
      </c>
      <c r="C488" s="353">
        <f t="shared" ca="1" si="26"/>
        <v>6</v>
      </c>
      <c r="D488" s="354">
        <f t="shared" ca="1" si="24"/>
        <v>445</v>
      </c>
      <c r="E488" s="445"/>
      <c r="F488" s="157"/>
      <c r="G488" s="333"/>
      <c r="H488" s="370"/>
    </row>
    <row r="489" spans="1:8" hidden="1">
      <c r="A489" s="353">
        <f t="shared" ca="1" si="26"/>
        <v>10</v>
      </c>
      <c r="B489" s="353">
        <f t="shared" ca="1" si="26"/>
        <v>6</v>
      </c>
      <c r="C489" s="353">
        <f t="shared" ca="1" si="26"/>
        <v>6</v>
      </c>
      <c r="D489" s="354">
        <f t="shared" ca="1" si="24"/>
        <v>446</v>
      </c>
      <c r="E489" s="445"/>
      <c r="F489" s="157"/>
      <c r="G489" s="333"/>
      <c r="H489" s="370"/>
    </row>
    <row r="490" spans="1:8" hidden="1">
      <c r="A490" s="351">
        <f t="shared" ca="1" si="26"/>
        <v>10</v>
      </c>
      <c r="B490" s="351">
        <f t="shared" ca="1" si="26"/>
        <v>6</v>
      </c>
      <c r="C490" s="351">
        <f t="shared" ca="1" si="26"/>
        <v>6</v>
      </c>
      <c r="D490" s="352">
        <f t="shared" ca="1" si="24"/>
        <v>447</v>
      </c>
      <c r="E490" s="445"/>
      <c r="F490" s="157"/>
      <c r="G490" s="333"/>
      <c r="H490" s="370"/>
    </row>
    <row r="491" spans="1:8" hidden="1">
      <c r="A491" s="353">
        <f t="shared" ca="1" si="26"/>
        <v>10</v>
      </c>
      <c r="B491" s="353">
        <f t="shared" ca="1" si="26"/>
        <v>6</v>
      </c>
      <c r="C491" s="353">
        <f t="shared" ca="1" si="26"/>
        <v>6</v>
      </c>
      <c r="D491" s="354">
        <f t="shared" ca="1" si="24"/>
        <v>448</v>
      </c>
      <c r="E491" s="445"/>
      <c r="F491" s="347"/>
      <c r="G491" s="348"/>
      <c r="H491" s="371"/>
    </row>
    <row r="492" spans="1:8" hidden="1">
      <c r="A492" s="353">
        <f t="shared" ca="1" si="26"/>
        <v>10</v>
      </c>
      <c r="B492" s="353">
        <f t="shared" ca="1" si="26"/>
        <v>6</v>
      </c>
      <c r="C492" s="353">
        <f t="shared" ca="1" si="26"/>
        <v>6</v>
      </c>
      <c r="D492" s="354">
        <f t="shared" ca="1" si="24"/>
        <v>449</v>
      </c>
      <c r="E492" s="445"/>
      <c r="F492" s="347"/>
      <c r="G492" s="348"/>
      <c r="H492" s="371"/>
    </row>
    <row r="493" spans="1:8" hidden="1">
      <c r="A493" s="353">
        <f t="shared" ca="1" si="26"/>
        <v>10</v>
      </c>
      <c r="B493" s="353">
        <f t="shared" ca="1" si="26"/>
        <v>6</v>
      </c>
      <c r="C493" s="353">
        <f t="shared" ca="1" si="26"/>
        <v>6</v>
      </c>
      <c r="D493" s="354">
        <f t="shared" ca="1" si="24"/>
        <v>450</v>
      </c>
      <c r="E493" s="445"/>
      <c r="F493" s="347"/>
      <c r="G493" s="348"/>
      <c r="H493" s="371"/>
    </row>
    <row r="494" spans="1:8" hidden="1">
      <c r="A494" s="353">
        <f t="shared" ca="1" si="26"/>
        <v>10</v>
      </c>
      <c r="B494" s="353">
        <f t="shared" ca="1" si="26"/>
        <v>6</v>
      </c>
      <c r="C494" s="353">
        <f t="shared" ca="1" si="26"/>
        <v>6</v>
      </c>
      <c r="D494" s="354">
        <f t="shared" ca="1" si="24"/>
        <v>451</v>
      </c>
      <c r="E494" s="445"/>
      <c r="F494" s="347"/>
      <c r="G494" s="348"/>
      <c r="H494" s="371"/>
    </row>
    <row r="495" spans="1:8" hidden="1">
      <c r="A495" s="353">
        <f t="shared" ca="1" si="26"/>
        <v>10</v>
      </c>
      <c r="B495" s="353">
        <f t="shared" ca="1" si="26"/>
        <v>6</v>
      </c>
      <c r="C495" s="353">
        <f t="shared" ca="1" si="26"/>
        <v>6</v>
      </c>
      <c r="D495" s="354">
        <f t="shared" ca="1" si="24"/>
        <v>452</v>
      </c>
      <c r="E495" s="445"/>
      <c r="F495" s="347"/>
      <c r="G495" s="348"/>
      <c r="H495" s="371"/>
    </row>
    <row r="496" spans="1:8" hidden="1">
      <c r="A496" s="353">
        <f t="shared" ca="1" si="26"/>
        <v>10</v>
      </c>
      <c r="B496" s="353">
        <f t="shared" ca="1" si="26"/>
        <v>6</v>
      </c>
      <c r="C496" s="353">
        <f t="shared" ca="1" si="26"/>
        <v>6</v>
      </c>
      <c r="D496" s="354">
        <f t="shared" ca="1" si="24"/>
        <v>453</v>
      </c>
      <c r="E496" s="445"/>
      <c r="F496" s="347"/>
      <c r="G496" s="348"/>
      <c r="H496" s="371"/>
    </row>
    <row r="497" spans="1:8" hidden="1">
      <c r="A497" s="353">
        <f t="shared" ca="1" si="26"/>
        <v>10</v>
      </c>
      <c r="B497" s="353">
        <f t="shared" ca="1" si="26"/>
        <v>6</v>
      </c>
      <c r="C497" s="353">
        <f t="shared" ca="1" si="26"/>
        <v>6</v>
      </c>
      <c r="D497" s="354">
        <f t="shared" ca="1" si="24"/>
        <v>454</v>
      </c>
      <c r="E497" s="445"/>
      <c r="F497" s="347"/>
      <c r="G497" s="348"/>
      <c r="H497" s="371"/>
    </row>
    <row r="498" spans="1:8" s="346" customFormat="1" hidden="1">
      <c r="A498" s="353">
        <f t="shared" ca="1" si="26"/>
        <v>10</v>
      </c>
      <c r="B498" s="353">
        <f t="shared" ca="1" si="26"/>
        <v>6</v>
      </c>
      <c r="C498" s="353">
        <f t="shared" ca="1" si="26"/>
        <v>6</v>
      </c>
      <c r="D498" s="354">
        <f t="shared" ca="1" si="24"/>
        <v>455</v>
      </c>
      <c r="E498" s="446"/>
      <c r="F498" s="347"/>
      <c r="G498" s="348"/>
      <c r="H498" s="371"/>
    </row>
    <row r="499" spans="1:8" s="346" customFormat="1" hidden="1">
      <c r="A499" s="353">
        <f t="shared" ca="1" si="26"/>
        <v>10</v>
      </c>
      <c r="B499" s="353">
        <f t="shared" ca="1" si="26"/>
        <v>6</v>
      </c>
      <c r="C499" s="353">
        <f t="shared" ca="1" si="26"/>
        <v>6</v>
      </c>
      <c r="D499" s="354">
        <f t="shared" ca="1" si="24"/>
        <v>456</v>
      </c>
      <c r="E499" s="446"/>
      <c r="F499" s="347"/>
      <c r="G499" s="348"/>
      <c r="H499" s="371"/>
    </row>
    <row r="500" spans="1:8" s="346" customFormat="1" hidden="1">
      <c r="A500" s="353">
        <f t="shared" ca="1" si="26"/>
        <v>10</v>
      </c>
      <c r="B500" s="353">
        <f t="shared" ca="1" si="26"/>
        <v>6</v>
      </c>
      <c r="C500" s="353">
        <f t="shared" ca="1" si="26"/>
        <v>6</v>
      </c>
      <c r="D500" s="354">
        <f t="shared" ca="1" si="24"/>
        <v>457</v>
      </c>
      <c r="E500" s="446"/>
      <c r="F500" s="347"/>
      <c r="G500" s="348"/>
      <c r="H500" s="371"/>
    </row>
    <row r="501" spans="1:8" hidden="1">
      <c r="A501" s="353">
        <f t="shared" ca="1" si="26"/>
        <v>10</v>
      </c>
      <c r="B501" s="353">
        <f t="shared" ca="1" si="26"/>
        <v>6</v>
      </c>
      <c r="C501" s="353">
        <f t="shared" ca="1" si="26"/>
        <v>6</v>
      </c>
      <c r="D501" s="354">
        <f t="shared" ca="1" si="24"/>
        <v>458</v>
      </c>
      <c r="E501" s="445"/>
      <c r="F501" s="347"/>
      <c r="G501" s="348"/>
      <c r="H501" s="371"/>
    </row>
    <row r="502" spans="1:8" hidden="1">
      <c r="A502" s="351">
        <f t="shared" ca="1" si="26"/>
        <v>10</v>
      </c>
      <c r="B502" s="351">
        <f t="shared" ca="1" si="26"/>
        <v>6</v>
      </c>
      <c r="C502" s="351">
        <f t="shared" ca="1" si="26"/>
        <v>6</v>
      </c>
      <c r="D502" s="352">
        <f t="shared" ca="1" si="24"/>
        <v>459</v>
      </c>
      <c r="E502" s="445"/>
      <c r="F502" s="157"/>
      <c r="G502" s="333"/>
      <c r="H502" s="370"/>
    </row>
    <row r="503" spans="1:8" hidden="1">
      <c r="A503" s="351">
        <f t="shared" ca="1" si="26"/>
        <v>10</v>
      </c>
      <c r="B503" s="351">
        <f t="shared" ca="1" si="26"/>
        <v>6</v>
      </c>
      <c r="C503" s="351">
        <f t="shared" ca="1" si="26"/>
        <v>6</v>
      </c>
      <c r="D503" s="352">
        <f t="shared" ca="1" si="24"/>
        <v>460</v>
      </c>
      <c r="E503" s="445"/>
      <c r="F503" s="157"/>
      <c r="G503" s="333"/>
      <c r="H503" s="370"/>
    </row>
  </sheetData>
  <sheetProtection algorithmName="SHA-512" hashValue="yNbOYWVfDEgyfAwZsDQTyZxp7E9eklDU8omyKtPlQ+6Tbl+ORM5xNjG4UJhdY52iy8Ik4fFVoi/Ca7WkLtLy6w==" saltValue="/LlgEscwaA3NRs1W5SVPeQ==" spinCount="100000" sheet="1" objects="1" scenarios="1" formatColumns="0" formatRows="0" autoFilter="0"/>
  <autoFilter ref="F11:H503" xr:uid="{00000000-0001-0000-0900-000000000000}"/>
  <mergeCells count="13">
    <mergeCell ref="A11:D11"/>
    <mergeCell ref="A5:C5"/>
    <mergeCell ref="A6:C6"/>
    <mergeCell ref="A7:C7"/>
    <mergeCell ref="A8:C8"/>
    <mergeCell ref="A10:E10"/>
    <mergeCell ref="F10:G10"/>
    <mergeCell ref="A1:B1"/>
    <mergeCell ref="A2:B2"/>
    <mergeCell ref="C2:H2"/>
    <mergeCell ref="A3:E3"/>
    <mergeCell ref="F3:G3"/>
    <mergeCell ref="A4:C4"/>
  </mergeCells>
  <conditionalFormatting sqref="G13:H503">
    <cfRule type="expression" dxfId="34" priority="2">
      <formula>$F13="I"</formula>
    </cfRule>
  </conditionalFormatting>
  <conditionalFormatting sqref="H13:H503">
    <cfRule type="expression" dxfId="33" priority="1">
      <formula>#REF!="Ja"</formula>
    </cfRule>
  </conditionalFormatting>
  <conditionalFormatting sqref="A12:H503">
    <cfRule type="expression" dxfId="32" priority="3">
      <formula>$D12=0</formula>
    </cfRule>
  </conditionalFormatting>
  <conditionalFormatting sqref="A13:H503">
    <cfRule type="expression" dxfId="31" priority="4">
      <formula>$F13="I"</formula>
    </cfRule>
  </conditionalFormatting>
  <conditionalFormatting sqref="E6:E8">
    <cfRule type="expression" dxfId="30" priority="5">
      <formula>#REF!&gt;0</formula>
    </cfRule>
  </conditionalFormatting>
  <pageMargins left="0.70866141732283472" right="0.70866141732283472" top="0.78740157480314965" bottom="0.78740157480314965" header="0.31496062992125984" footer="0.31496062992125984"/>
  <pageSetup paperSize="9" scale="50" fitToHeight="0" orientation="landscape" r:id="rId1"/>
  <headerFooter>
    <oddFooter>&amp;C&amp;"-,Fett"&amp;10Register: &amp;A | Seite &amp;P von &amp;N</oddFooter>
  </headerFooter>
  <legacyDrawingHF r:id="rId2"/>
  <extLst>
    <ext xmlns:x14="http://schemas.microsoft.com/office/spreadsheetml/2009/9/main" uri="{CCE6A557-97BC-4b89-ADB6-D9C93CAAB3DF}">
      <x14:dataValidations xmlns:xm="http://schemas.microsoft.com/office/excel/2006/main" count="4">
        <x14:dataValidation type="list" allowBlank="1" showInputMessage="1" showErrorMessage="1" xr:uid="{A8DB5650-8670-4E89-9195-8C29075AF60F}">
          <x14:formula1>
            <xm:f>Konfig!$I$30:$I$119</xm:f>
          </x14:formula1>
          <xm:sqref>A12</xm:sqref>
        </x14:dataValidation>
        <x14:dataValidation type="list" allowBlank="1" showInputMessage="1" showErrorMessage="1" xr:uid="{386EA309-3D05-4B87-B79C-DE71A81D8569}">
          <x14:formula1>
            <xm:f>Konfig!$I$21:$I$29</xm:f>
          </x14:formula1>
          <xm:sqref>B12</xm:sqref>
        </x14:dataValidation>
        <x14:dataValidation type="list" allowBlank="1" showInputMessage="1" showErrorMessage="1" xr:uid="{E58DF61B-29DC-46D3-9E51-22E88B1B3190}">
          <x14:formula1>
            <xm:f>'1.1 AIZ-IVZ'!$AR$109:$AR$110</xm:f>
          </x14:formula1>
          <xm:sqref>G13:G503</xm:sqref>
        </x14:dataValidation>
        <x14:dataValidation type="list" allowBlank="1" showInputMessage="1" showErrorMessage="1" xr:uid="{FFDB429F-A370-4496-9F9C-ACD57A3EA7A0}">
          <x14:formula1>
            <xm:f>'1.1 AIZ-IVZ'!$AP$109</xm:f>
          </x14:formula1>
          <xm:sqref>F13:F503</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985D0-2F08-40E1-BC40-FD022F60871C}">
  <sheetPr codeName="Tabelle1007">
    <tabColor theme="8" tint="0.79998168889431442"/>
  </sheetPr>
  <dimension ref="A1:H508"/>
  <sheetViews>
    <sheetView zoomScaleNormal="100" workbookViewId="0">
      <selection activeCell="G13" sqref="G13"/>
    </sheetView>
  </sheetViews>
  <sheetFormatPr defaultColWidth="0" defaultRowHeight="15" zeroHeight="1"/>
  <cols>
    <col min="1" max="3" width="4.7109375" style="148" customWidth="1"/>
    <col min="4" max="4" width="6" style="159" bestFit="1" customWidth="1"/>
    <col min="5" max="5" width="78.7109375" style="148" customWidth="1"/>
    <col min="6" max="7" width="11.7109375" style="148" customWidth="1"/>
    <col min="8" max="8" width="45.85546875" style="148" customWidth="1"/>
    <col min="9" max="16384" width="0" style="148" hidden="1"/>
  </cols>
  <sheetData>
    <row r="1" spans="1:8" ht="18.75">
      <c r="A1" s="679" t="str">
        <f>CONCATENATE(A12,".0")</f>
        <v>10.0</v>
      </c>
      <c r="B1" s="679"/>
      <c r="C1" s="367" t="str">
        <f>INDEX(Konfig!$A$21:$D$1011,MATCH(A1,Konfig!$A$21:$A$1011,0),2)</f>
        <v>Leistungskriterien</v>
      </c>
      <c r="D1" s="367"/>
      <c r="E1" s="367"/>
      <c r="F1" s="367"/>
      <c r="G1" s="367"/>
      <c r="H1" s="367"/>
    </row>
    <row r="2" spans="1:8" ht="18.75">
      <c r="A2" s="635" t="str">
        <f>CONCATENATE(A12,".",B12)</f>
        <v>10.7</v>
      </c>
      <c r="B2" s="635"/>
      <c r="C2" s="635" t="str">
        <f>INDEX(Konfig!$A$21:$D$1011,MATCH(A2,Konfig!$A$21:$A$1011,0),2)</f>
        <v>Projektmanagement und Einführung</v>
      </c>
      <c r="D2" s="635"/>
      <c r="E2" s="635"/>
      <c r="F2" s="635"/>
      <c r="G2" s="635"/>
      <c r="H2" s="635"/>
    </row>
    <row r="3" spans="1:8" ht="18.75">
      <c r="A3" s="636" t="s">
        <v>645</v>
      </c>
      <c r="B3" s="636"/>
      <c r="C3" s="636"/>
      <c r="D3" s="636"/>
      <c r="E3" s="636"/>
      <c r="F3" s="637"/>
      <c r="G3" s="637"/>
      <c r="H3" s="149"/>
    </row>
    <row r="4" spans="1:8">
      <c r="A4" s="638" t="s">
        <v>753</v>
      </c>
      <c r="B4" s="638"/>
      <c r="C4" s="638"/>
      <c r="D4" s="489"/>
      <c r="E4" s="498">
        <f ca="1">COUNTIFS($D$12:$D$508,"&gt;0",$E$12:$E$508,"*",$F$12:$F$508,"&lt;&gt;I")</f>
        <v>34</v>
      </c>
      <c r="F4" s="150"/>
      <c r="G4" s="150"/>
      <c r="H4" s="490"/>
    </row>
    <row r="5" spans="1:8">
      <c r="A5" s="641" t="s">
        <v>754</v>
      </c>
      <c r="B5" s="641"/>
      <c r="C5" s="641"/>
      <c r="D5" s="491"/>
      <c r="E5" s="499">
        <f ca="1">COUNTIFS($D$12:$D$508,"&gt;0",$E$12:$E$508,"*",$F$12:$F$508,"&lt;&gt;I",$G$12:$G$508,"*")</f>
        <v>0</v>
      </c>
      <c r="F5" s="492"/>
      <c r="G5" s="493"/>
      <c r="H5" s="494"/>
    </row>
    <row r="6" spans="1:8">
      <c r="A6" s="642" t="s">
        <v>755</v>
      </c>
      <c r="B6" s="642"/>
      <c r="C6" s="642"/>
      <c r="D6" s="198"/>
      <c r="E6" s="499">
        <f ca="1">COUNTIFS($D$12:$D$508,"&gt;0",$E$12:$E$508,"*",$F$12:$F$508,"&lt;&gt;I",$G$12:$G$508,"VH")</f>
        <v>0</v>
      </c>
      <c r="F6" s="492"/>
      <c r="G6" s="493"/>
      <c r="H6" s="494"/>
    </row>
    <row r="7" spans="1:8">
      <c r="A7" s="642" t="s">
        <v>756</v>
      </c>
      <c r="B7" s="642"/>
      <c r="C7" s="642"/>
      <c r="D7" s="198"/>
      <c r="E7" s="499">
        <f ca="1">COUNTIFS($D$12:$D$508,"&gt;0",$E$12:$E$508,"*",$F$12:$F$508,"&lt;&gt;I",$G$12:$G$508,"NV")</f>
        <v>0</v>
      </c>
      <c r="F7" s="493"/>
      <c r="G7" s="495"/>
      <c r="H7" s="494"/>
    </row>
    <row r="8" spans="1:8">
      <c r="A8" s="642" t="s">
        <v>757</v>
      </c>
      <c r="B8" s="642"/>
      <c r="C8" s="642"/>
      <c r="D8" s="249"/>
      <c r="E8" s="499">
        <f ca="1">E4-E5</f>
        <v>34</v>
      </c>
      <c r="F8" s="493"/>
      <c r="G8" s="495"/>
      <c r="H8" s="494" t="str">
        <f>HYPERLINK("#"&amp;"'"&amp;'1.1 AIZ-IVZ'!Y99&amp;"'!M13",'1.1 AIZ-IVZ'!Y99)</f>
        <v/>
      </c>
    </row>
    <row r="9" spans="1:8" hidden="1">
      <c r="A9" s="496"/>
      <c r="B9" s="496"/>
      <c r="C9" s="496"/>
      <c r="D9" s="496"/>
      <c r="E9" s="496"/>
      <c r="F9" s="151"/>
      <c r="G9" s="152"/>
      <c r="H9" s="497" t="str">
        <f>HYPERLINK("#"&amp;"'"&amp;'1.1 AIZ-IVZ'!Y100&amp;"'!M13",'1.1 AIZ-IVZ'!Y100)</f>
        <v/>
      </c>
    </row>
    <row r="10" spans="1:8" s="1" customFormat="1">
      <c r="A10" s="623"/>
      <c r="B10" s="623"/>
      <c r="C10" s="623"/>
      <c r="D10" s="623"/>
      <c r="E10" s="623"/>
      <c r="F10" s="634" t="str">
        <f>IF(SUBTOTAL(3,F13:H508)&lt;&gt;COUNTA(F13:H508),"Achtung! Autofilter aktiv.","")</f>
        <v/>
      </c>
      <c r="G10" s="634"/>
      <c r="H10" s="261" t="str">
        <f>HYPERLINK("#"&amp;"'1.1 AIZ-IVZ'!A1","Link zu Inhaltsverzeichnis")</f>
        <v>Link zu Inhaltsverzeichnis</v>
      </c>
    </row>
    <row r="11" spans="1:8">
      <c r="A11" s="639" t="s">
        <v>569</v>
      </c>
      <c r="B11" s="640"/>
      <c r="C11" s="640"/>
      <c r="D11" s="640"/>
      <c r="E11" s="153" t="s">
        <v>343</v>
      </c>
      <c r="F11" s="260" t="s">
        <v>351</v>
      </c>
      <c r="G11" s="481" t="s">
        <v>758</v>
      </c>
      <c r="H11" s="483" t="s">
        <v>759</v>
      </c>
    </row>
    <row r="12" spans="1:8">
      <c r="A12" s="349">
        <v>10</v>
      </c>
      <c r="B12" s="349">
        <v>7</v>
      </c>
      <c r="C12" s="349">
        <v>1</v>
      </c>
      <c r="D12" s="350">
        <f>IF(C12&gt;0,0,D11+1)</f>
        <v>0</v>
      </c>
      <c r="E12" s="511" t="s">
        <v>1481</v>
      </c>
      <c r="F12" s="154"/>
      <c r="G12" s="482"/>
      <c r="H12" s="484"/>
    </row>
    <row r="13" spans="1:8">
      <c r="A13" s="351">
        <f ca="1">INDIRECT("Z(-1)",FALSE)</f>
        <v>10</v>
      </c>
      <c r="B13" s="351">
        <f ca="1">INDIRECT("Z(-1)",FALSE)</f>
        <v>7</v>
      </c>
      <c r="C13" s="351">
        <f ca="1">INDIRECT("Z(-1)",FALSE)</f>
        <v>1</v>
      </c>
      <c r="D13" s="352">
        <f t="shared" ref="D13:D82" ca="1" si="0">IF(INDIRECT("S(-1)",FALSE)&lt;&gt;INDIRECT("Z(-1)S(-1)",FALSE),0,INDIRECT("Z(-1)",FALSE)+1)</f>
        <v>1</v>
      </c>
      <c r="E13" s="445" t="s">
        <v>1482</v>
      </c>
      <c r="F13" s="156"/>
      <c r="G13" s="333"/>
      <c r="H13" s="370"/>
    </row>
    <row r="14" spans="1:8" ht="30">
      <c r="A14" s="351">
        <f t="shared" ref="A14:C29" ca="1" si="1">INDIRECT("Z(-1)",FALSE)</f>
        <v>10</v>
      </c>
      <c r="B14" s="351">
        <f t="shared" ca="1" si="1"/>
        <v>7</v>
      </c>
      <c r="C14" s="351">
        <f t="shared" ca="1" si="1"/>
        <v>1</v>
      </c>
      <c r="D14" s="352">
        <f t="shared" ca="1" si="0"/>
        <v>2</v>
      </c>
      <c r="E14" s="445" t="s">
        <v>1483</v>
      </c>
      <c r="F14" s="156"/>
      <c r="G14" s="333"/>
      <c r="H14" s="370"/>
    </row>
    <row r="15" spans="1:8">
      <c r="A15" s="351">
        <f t="shared" ca="1" si="1"/>
        <v>10</v>
      </c>
      <c r="B15" s="351">
        <f t="shared" ca="1" si="1"/>
        <v>7</v>
      </c>
      <c r="C15" s="351">
        <f t="shared" ca="1" si="1"/>
        <v>1</v>
      </c>
      <c r="D15" s="352">
        <f t="shared" ca="1" si="0"/>
        <v>3</v>
      </c>
      <c r="E15" s="445" t="s">
        <v>1484</v>
      </c>
      <c r="F15" s="156"/>
      <c r="G15" s="333"/>
      <c r="H15" s="370"/>
    </row>
    <row r="16" spans="1:8" ht="30">
      <c r="A16" s="351">
        <f t="shared" ca="1" si="1"/>
        <v>10</v>
      </c>
      <c r="B16" s="351">
        <f t="shared" ca="1" si="1"/>
        <v>7</v>
      </c>
      <c r="C16" s="351">
        <f t="shared" ca="1" si="1"/>
        <v>1</v>
      </c>
      <c r="D16" s="352">
        <f t="shared" ca="1" si="0"/>
        <v>4</v>
      </c>
      <c r="E16" s="445" t="s">
        <v>1485</v>
      </c>
      <c r="F16" s="156"/>
      <c r="G16" s="333"/>
      <c r="H16" s="370"/>
    </row>
    <row r="17" spans="1:8" ht="30">
      <c r="A17" s="351">
        <f t="shared" ca="1" si="1"/>
        <v>10</v>
      </c>
      <c r="B17" s="351">
        <f t="shared" ca="1" si="1"/>
        <v>7</v>
      </c>
      <c r="C17" s="351">
        <f t="shared" ca="1" si="1"/>
        <v>1</v>
      </c>
      <c r="D17" s="352">
        <f t="shared" ca="1" si="0"/>
        <v>5</v>
      </c>
      <c r="E17" s="445" t="s">
        <v>1486</v>
      </c>
      <c r="F17" s="156"/>
      <c r="G17" s="333"/>
      <c r="H17" s="370"/>
    </row>
    <row r="18" spans="1:8">
      <c r="A18" s="506">
        <f t="shared" ca="1" si="1"/>
        <v>10</v>
      </c>
      <c r="B18" s="506">
        <f t="shared" ca="1" si="1"/>
        <v>7</v>
      </c>
      <c r="C18" s="506">
        <v>2</v>
      </c>
      <c r="D18" s="507">
        <f t="shared" ca="1" si="0"/>
        <v>0</v>
      </c>
      <c r="E18" s="511" t="s">
        <v>1487</v>
      </c>
      <c r="F18" s="508"/>
      <c r="G18" s="509"/>
      <c r="H18" s="510"/>
    </row>
    <row r="19" spans="1:8" ht="30">
      <c r="A19" s="351">
        <f t="shared" ca="1" si="1"/>
        <v>10</v>
      </c>
      <c r="B19" s="351">
        <f t="shared" ca="1" si="1"/>
        <v>7</v>
      </c>
      <c r="C19" s="351">
        <f t="shared" ca="1" si="1"/>
        <v>2</v>
      </c>
      <c r="D19" s="352">
        <f t="shared" ca="1" si="0"/>
        <v>1</v>
      </c>
      <c r="E19" s="445" t="s">
        <v>1488</v>
      </c>
      <c r="F19" s="156"/>
      <c r="G19" s="333"/>
      <c r="H19" s="370"/>
    </row>
    <row r="20" spans="1:8" ht="30">
      <c r="A20" s="351">
        <f t="shared" ca="1" si="1"/>
        <v>10</v>
      </c>
      <c r="B20" s="351">
        <f t="shared" ca="1" si="1"/>
        <v>7</v>
      </c>
      <c r="C20" s="351">
        <f t="shared" ca="1" si="1"/>
        <v>2</v>
      </c>
      <c r="D20" s="352">
        <f t="shared" ca="1" si="0"/>
        <v>2</v>
      </c>
      <c r="E20" s="445" t="s">
        <v>1489</v>
      </c>
      <c r="F20" s="156"/>
      <c r="G20" s="333"/>
      <c r="H20" s="370"/>
    </row>
    <row r="21" spans="1:8" ht="30">
      <c r="A21" s="351">
        <f t="shared" ca="1" si="1"/>
        <v>10</v>
      </c>
      <c r="B21" s="351">
        <f t="shared" ca="1" si="1"/>
        <v>7</v>
      </c>
      <c r="C21" s="351">
        <f t="shared" ca="1" si="1"/>
        <v>2</v>
      </c>
      <c r="D21" s="352">
        <f t="shared" ca="1" si="0"/>
        <v>3</v>
      </c>
      <c r="E21" s="445" t="s">
        <v>1490</v>
      </c>
      <c r="F21" s="156"/>
      <c r="G21" s="333"/>
      <c r="H21" s="370"/>
    </row>
    <row r="22" spans="1:8" ht="30">
      <c r="A22" s="351">
        <f t="shared" ca="1" si="1"/>
        <v>10</v>
      </c>
      <c r="B22" s="351">
        <f t="shared" ca="1" si="1"/>
        <v>7</v>
      </c>
      <c r="C22" s="351">
        <f t="shared" ca="1" si="1"/>
        <v>2</v>
      </c>
      <c r="D22" s="352">
        <f t="shared" ca="1" si="0"/>
        <v>4</v>
      </c>
      <c r="E22" s="445" t="s">
        <v>1491</v>
      </c>
      <c r="F22" s="156"/>
      <c r="G22" s="333"/>
      <c r="H22" s="370"/>
    </row>
    <row r="23" spans="1:8" ht="30">
      <c r="A23" s="351">
        <f t="shared" ca="1" si="1"/>
        <v>10</v>
      </c>
      <c r="B23" s="351">
        <f t="shared" ca="1" si="1"/>
        <v>7</v>
      </c>
      <c r="C23" s="351">
        <f t="shared" ca="1" si="1"/>
        <v>2</v>
      </c>
      <c r="D23" s="352">
        <f t="shared" ca="1" si="0"/>
        <v>5</v>
      </c>
      <c r="E23" s="445" t="s">
        <v>1492</v>
      </c>
      <c r="F23" s="156"/>
      <c r="G23" s="333"/>
      <c r="H23" s="370"/>
    </row>
    <row r="24" spans="1:8" ht="30">
      <c r="A24" s="351">
        <f t="shared" ca="1" si="1"/>
        <v>10</v>
      </c>
      <c r="B24" s="351">
        <f t="shared" ca="1" si="1"/>
        <v>7</v>
      </c>
      <c r="C24" s="351">
        <f t="shared" ca="1" si="1"/>
        <v>2</v>
      </c>
      <c r="D24" s="352">
        <f t="shared" ca="1" si="0"/>
        <v>6</v>
      </c>
      <c r="E24" s="445" t="s">
        <v>1493</v>
      </c>
      <c r="F24" s="156"/>
      <c r="G24" s="333"/>
      <c r="H24" s="370"/>
    </row>
    <row r="25" spans="1:8">
      <c r="A25" s="506">
        <f t="shared" ca="1" si="1"/>
        <v>10</v>
      </c>
      <c r="B25" s="506">
        <f t="shared" ca="1" si="1"/>
        <v>7</v>
      </c>
      <c r="C25" s="506">
        <v>3</v>
      </c>
      <c r="D25" s="507">
        <f t="shared" ca="1" si="0"/>
        <v>0</v>
      </c>
      <c r="E25" s="511" t="s">
        <v>1494</v>
      </c>
      <c r="F25" s="508"/>
      <c r="G25" s="509"/>
      <c r="H25" s="510"/>
    </row>
    <row r="26" spans="1:8" ht="30">
      <c r="A26" s="351">
        <f t="shared" ca="1" si="1"/>
        <v>10</v>
      </c>
      <c r="B26" s="351">
        <f t="shared" ca="1" si="1"/>
        <v>7</v>
      </c>
      <c r="C26" s="351">
        <f t="shared" ca="1" si="1"/>
        <v>3</v>
      </c>
      <c r="D26" s="352">
        <f t="shared" ca="1" si="0"/>
        <v>1</v>
      </c>
      <c r="E26" s="445" t="s">
        <v>1495</v>
      </c>
      <c r="F26" s="156"/>
      <c r="G26" s="333"/>
      <c r="H26" s="370"/>
    </row>
    <row r="27" spans="1:8" ht="30">
      <c r="A27" s="351">
        <f t="shared" ca="1" si="1"/>
        <v>10</v>
      </c>
      <c r="B27" s="351">
        <f t="shared" ca="1" si="1"/>
        <v>7</v>
      </c>
      <c r="C27" s="351">
        <f t="shared" ca="1" si="1"/>
        <v>3</v>
      </c>
      <c r="D27" s="352">
        <f t="shared" ca="1" si="0"/>
        <v>2</v>
      </c>
      <c r="E27" s="445" t="s">
        <v>1496</v>
      </c>
      <c r="F27" s="156"/>
      <c r="G27" s="333"/>
      <c r="H27" s="370"/>
    </row>
    <row r="28" spans="1:8" ht="30">
      <c r="A28" s="351">
        <f t="shared" ref="A28:C44" ca="1" si="2">INDIRECT("Z(-1)",FALSE)</f>
        <v>10</v>
      </c>
      <c r="B28" s="351">
        <f t="shared" ca="1" si="2"/>
        <v>7</v>
      </c>
      <c r="C28" s="351">
        <f t="shared" ca="1" si="1"/>
        <v>3</v>
      </c>
      <c r="D28" s="352">
        <f t="shared" ca="1" si="0"/>
        <v>3</v>
      </c>
      <c r="E28" s="445" t="s">
        <v>1497</v>
      </c>
      <c r="F28" s="156"/>
      <c r="G28" s="333"/>
      <c r="H28" s="370"/>
    </row>
    <row r="29" spans="1:8" ht="30">
      <c r="A29" s="351">
        <f t="shared" ca="1" si="2"/>
        <v>10</v>
      </c>
      <c r="B29" s="351">
        <f t="shared" ca="1" si="2"/>
        <v>7</v>
      </c>
      <c r="C29" s="351">
        <f t="shared" ca="1" si="1"/>
        <v>3</v>
      </c>
      <c r="D29" s="352">
        <f t="shared" ca="1" si="0"/>
        <v>4</v>
      </c>
      <c r="E29" s="445" t="s">
        <v>1498</v>
      </c>
      <c r="F29" s="156"/>
      <c r="G29" s="333"/>
      <c r="H29" s="370"/>
    </row>
    <row r="30" spans="1:8" ht="30">
      <c r="A30" s="351">
        <f t="shared" ca="1" si="2"/>
        <v>10</v>
      </c>
      <c r="B30" s="351">
        <f t="shared" ca="1" si="2"/>
        <v>7</v>
      </c>
      <c r="C30" s="351">
        <f t="shared" ca="1" si="2"/>
        <v>3</v>
      </c>
      <c r="D30" s="352">
        <f t="shared" ca="1" si="0"/>
        <v>5</v>
      </c>
      <c r="E30" s="445" t="s">
        <v>1499</v>
      </c>
      <c r="F30" s="156"/>
      <c r="G30" s="333"/>
      <c r="H30" s="370"/>
    </row>
    <row r="31" spans="1:8" ht="30">
      <c r="A31" s="351">
        <f t="shared" ca="1" si="2"/>
        <v>10</v>
      </c>
      <c r="B31" s="351">
        <f t="shared" ca="1" si="2"/>
        <v>7</v>
      </c>
      <c r="C31" s="351">
        <f t="shared" ca="1" si="2"/>
        <v>3</v>
      </c>
      <c r="D31" s="352">
        <f t="shared" ca="1" si="0"/>
        <v>6</v>
      </c>
      <c r="E31" s="445" t="s">
        <v>1500</v>
      </c>
      <c r="F31" s="156"/>
      <c r="G31" s="333"/>
      <c r="H31" s="370"/>
    </row>
    <row r="32" spans="1:8" ht="30">
      <c r="A32" s="351">
        <f t="shared" ca="1" si="2"/>
        <v>10</v>
      </c>
      <c r="B32" s="351">
        <f t="shared" ca="1" si="2"/>
        <v>7</v>
      </c>
      <c r="C32" s="351">
        <f t="shared" ca="1" si="2"/>
        <v>3</v>
      </c>
      <c r="D32" s="352">
        <f t="shared" ca="1" si="0"/>
        <v>7</v>
      </c>
      <c r="E32" s="445" t="s">
        <v>1501</v>
      </c>
      <c r="F32" s="156"/>
      <c r="G32" s="333"/>
      <c r="H32" s="370"/>
    </row>
    <row r="33" spans="1:8" ht="30">
      <c r="A33" s="351">
        <f t="shared" ca="1" si="2"/>
        <v>10</v>
      </c>
      <c r="B33" s="351">
        <f t="shared" ca="1" si="2"/>
        <v>7</v>
      </c>
      <c r="C33" s="351">
        <f t="shared" ca="1" si="2"/>
        <v>3</v>
      </c>
      <c r="D33" s="352">
        <f t="shared" ca="1" si="0"/>
        <v>8</v>
      </c>
      <c r="E33" s="445" t="s">
        <v>1502</v>
      </c>
      <c r="F33" s="156"/>
      <c r="G33" s="333"/>
      <c r="H33" s="370"/>
    </row>
    <row r="34" spans="1:8">
      <c r="A34" s="506">
        <f t="shared" ca="1" si="2"/>
        <v>10</v>
      </c>
      <c r="B34" s="506">
        <f t="shared" ca="1" si="2"/>
        <v>7</v>
      </c>
      <c r="C34" s="506">
        <v>4</v>
      </c>
      <c r="D34" s="507">
        <f t="shared" ca="1" si="0"/>
        <v>0</v>
      </c>
      <c r="E34" s="511" t="s">
        <v>1503</v>
      </c>
      <c r="F34" s="508"/>
      <c r="G34" s="509"/>
      <c r="H34" s="510"/>
    </row>
    <row r="35" spans="1:8">
      <c r="A35" s="351">
        <f t="shared" ca="1" si="2"/>
        <v>10</v>
      </c>
      <c r="B35" s="351">
        <f t="shared" ca="1" si="2"/>
        <v>7</v>
      </c>
      <c r="C35" s="351">
        <f t="shared" ca="1" si="2"/>
        <v>4</v>
      </c>
      <c r="D35" s="352">
        <f t="shared" ca="1" si="0"/>
        <v>1</v>
      </c>
      <c r="E35" s="445" t="s">
        <v>1504</v>
      </c>
      <c r="F35" s="156"/>
      <c r="G35" s="333"/>
      <c r="H35" s="370"/>
    </row>
    <row r="36" spans="1:8" ht="30">
      <c r="A36" s="351">
        <f t="shared" ca="1" si="2"/>
        <v>10</v>
      </c>
      <c r="B36" s="351">
        <f t="shared" ca="1" si="2"/>
        <v>7</v>
      </c>
      <c r="C36" s="351">
        <f t="shared" ca="1" si="2"/>
        <v>4</v>
      </c>
      <c r="D36" s="352">
        <f t="shared" ca="1" si="0"/>
        <v>2</v>
      </c>
      <c r="E36" s="445" t="s">
        <v>1505</v>
      </c>
      <c r="F36" s="156"/>
      <c r="G36" s="333"/>
      <c r="H36" s="370"/>
    </row>
    <row r="37" spans="1:8" ht="30">
      <c r="A37" s="351">
        <f t="shared" ca="1" si="2"/>
        <v>10</v>
      </c>
      <c r="B37" s="351">
        <f t="shared" ca="1" si="2"/>
        <v>7</v>
      </c>
      <c r="C37" s="351">
        <f t="shared" ca="1" si="2"/>
        <v>4</v>
      </c>
      <c r="D37" s="352">
        <f t="shared" ca="1" si="0"/>
        <v>3</v>
      </c>
      <c r="E37" s="445" t="s">
        <v>1506</v>
      </c>
      <c r="F37" s="156"/>
      <c r="G37" s="333"/>
      <c r="H37" s="370"/>
    </row>
    <row r="38" spans="1:8" ht="30">
      <c r="A38" s="351">
        <f t="shared" ca="1" si="2"/>
        <v>10</v>
      </c>
      <c r="B38" s="351">
        <f t="shared" ca="1" si="2"/>
        <v>7</v>
      </c>
      <c r="C38" s="351">
        <f t="shared" ca="1" si="2"/>
        <v>4</v>
      </c>
      <c r="D38" s="352">
        <f t="shared" ca="1" si="0"/>
        <v>4</v>
      </c>
      <c r="E38" s="445" t="s">
        <v>1507</v>
      </c>
      <c r="F38" s="156"/>
      <c r="G38" s="333"/>
      <c r="H38" s="370"/>
    </row>
    <row r="39" spans="1:8" ht="30">
      <c r="A39" s="351">
        <f t="shared" ca="1" si="2"/>
        <v>10</v>
      </c>
      <c r="B39" s="351">
        <f t="shared" ca="1" si="2"/>
        <v>7</v>
      </c>
      <c r="C39" s="351">
        <f t="shared" ca="1" si="2"/>
        <v>4</v>
      </c>
      <c r="D39" s="352">
        <f t="shared" ca="1" si="0"/>
        <v>5</v>
      </c>
      <c r="E39" s="445" t="s">
        <v>1508</v>
      </c>
      <c r="F39" s="156"/>
      <c r="G39" s="333"/>
      <c r="H39" s="370"/>
    </row>
    <row r="40" spans="1:8">
      <c r="A40" s="506">
        <f t="shared" ca="1" si="2"/>
        <v>10</v>
      </c>
      <c r="B40" s="506">
        <f t="shared" ca="1" si="2"/>
        <v>7</v>
      </c>
      <c r="C40" s="506">
        <v>5</v>
      </c>
      <c r="D40" s="507">
        <f t="shared" ca="1" si="0"/>
        <v>0</v>
      </c>
      <c r="E40" s="511" t="s">
        <v>1509</v>
      </c>
      <c r="F40" s="508"/>
      <c r="G40" s="509"/>
      <c r="H40" s="510"/>
    </row>
    <row r="41" spans="1:8">
      <c r="A41" s="351">
        <f t="shared" ca="1" si="2"/>
        <v>10</v>
      </c>
      <c r="B41" s="351">
        <f t="shared" ca="1" si="2"/>
        <v>7</v>
      </c>
      <c r="C41" s="351">
        <f t="shared" ca="1" si="2"/>
        <v>5</v>
      </c>
      <c r="D41" s="352">
        <f t="shared" ca="1" si="0"/>
        <v>1</v>
      </c>
      <c r="E41" s="445" t="s">
        <v>1510</v>
      </c>
      <c r="F41" s="156"/>
      <c r="G41" s="333"/>
      <c r="H41" s="370"/>
    </row>
    <row r="42" spans="1:8">
      <c r="A42" s="351">
        <f t="shared" ca="1" si="2"/>
        <v>10</v>
      </c>
      <c r="B42" s="351">
        <f t="shared" ca="1" si="2"/>
        <v>7</v>
      </c>
      <c r="C42" s="351">
        <f t="shared" ca="1" si="2"/>
        <v>5</v>
      </c>
      <c r="D42" s="352">
        <f t="shared" ca="1" si="0"/>
        <v>2</v>
      </c>
      <c r="E42" s="445" t="s">
        <v>1511</v>
      </c>
      <c r="F42" s="156"/>
      <c r="G42" s="333"/>
      <c r="H42" s="370"/>
    </row>
    <row r="43" spans="1:8" ht="30">
      <c r="A43" s="351">
        <f t="shared" ref="A43:C61" ca="1" si="3">INDIRECT("Z(-1)",FALSE)</f>
        <v>10</v>
      </c>
      <c r="B43" s="351">
        <f t="shared" ca="1" si="3"/>
        <v>7</v>
      </c>
      <c r="C43" s="351">
        <f t="shared" ca="1" si="2"/>
        <v>5</v>
      </c>
      <c r="D43" s="352">
        <f t="shared" ca="1" si="0"/>
        <v>3</v>
      </c>
      <c r="E43" s="445" t="s">
        <v>1512</v>
      </c>
      <c r="F43" s="156"/>
      <c r="G43" s="333"/>
      <c r="H43" s="370"/>
    </row>
    <row r="44" spans="1:8" ht="30">
      <c r="A44" s="351">
        <f t="shared" ca="1" si="3"/>
        <v>10</v>
      </c>
      <c r="B44" s="351">
        <f t="shared" ca="1" si="3"/>
        <v>7</v>
      </c>
      <c r="C44" s="351">
        <f t="shared" ca="1" si="2"/>
        <v>5</v>
      </c>
      <c r="D44" s="352">
        <f t="shared" ca="1" si="0"/>
        <v>4</v>
      </c>
      <c r="E44" s="445" t="s">
        <v>1513</v>
      </c>
      <c r="F44" s="156"/>
      <c r="G44" s="333"/>
      <c r="H44" s="370"/>
    </row>
    <row r="45" spans="1:8" ht="30">
      <c r="A45" s="351">
        <f t="shared" ca="1" si="3"/>
        <v>10</v>
      </c>
      <c r="B45" s="351">
        <f t="shared" ca="1" si="3"/>
        <v>7</v>
      </c>
      <c r="C45" s="351">
        <f t="shared" ca="1" si="3"/>
        <v>5</v>
      </c>
      <c r="D45" s="352">
        <f t="shared" ca="1" si="0"/>
        <v>5</v>
      </c>
      <c r="E45" s="445" t="s">
        <v>1514</v>
      </c>
      <c r="F45" s="156"/>
      <c r="G45" s="333"/>
      <c r="H45" s="370"/>
    </row>
    <row r="46" spans="1:8">
      <c r="A46" s="506">
        <f t="shared" ca="1" si="3"/>
        <v>10</v>
      </c>
      <c r="B46" s="506">
        <f t="shared" ca="1" si="3"/>
        <v>7</v>
      </c>
      <c r="C46" s="506">
        <v>6</v>
      </c>
      <c r="D46" s="507">
        <f t="shared" ca="1" si="0"/>
        <v>0</v>
      </c>
      <c r="E46" s="511" t="s">
        <v>1515</v>
      </c>
      <c r="F46" s="508"/>
      <c r="G46" s="509"/>
      <c r="H46" s="510"/>
    </row>
    <row r="47" spans="1:8" ht="30">
      <c r="A47" s="351">
        <f t="shared" ca="1" si="3"/>
        <v>10</v>
      </c>
      <c r="B47" s="351">
        <f t="shared" ca="1" si="3"/>
        <v>7</v>
      </c>
      <c r="C47" s="351">
        <f t="shared" ca="1" si="3"/>
        <v>6</v>
      </c>
      <c r="D47" s="352">
        <f t="shared" ca="1" si="0"/>
        <v>1</v>
      </c>
      <c r="E47" s="445" t="s">
        <v>1516</v>
      </c>
      <c r="F47" s="156"/>
      <c r="G47" s="333"/>
      <c r="H47" s="370"/>
    </row>
    <row r="48" spans="1:8">
      <c r="A48" s="351">
        <f t="shared" ca="1" si="3"/>
        <v>10</v>
      </c>
      <c r="B48" s="351">
        <f t="shared" ca="1" si="3"/>
        <v>7</v>
      </c>
      <c r="C48" s="351">
        <f t="shared" ca="1" si="3"/>
        <v>6</v>
      </c>
      <c r="D48" s="352">
        <f t="shared" ca="1" si="0"/>
        <v>2</v>
      </c>
      <c r="E48" s="445" t="s">
        <v>1517</v>
      </c>
      <c r="F48" s="156"/>
      <c r="G48" s="333"/>
      <c r="H48" s="370"/>
    </row>
    <row r="49" spans="1:8" ht="30">
      <c r="A49" s="351">
        <f t="shared" ca="1" si="3"/>
        <v>10</v>
      </c>
      <c r="B49" s="351">
        <f t="shared" ca="1" si="3"/>
        <v>7</v>
      </c>
      <c r="C49" s="351">
        <f t="shared" ca="1" si="3"/>
        <v>6</v>
      </c>
      <c r="D49" s="352">
        <f t="shared" ca="1" si="0"/>
        <v>3</v>
      </c>
      <c r="E49" s="445" t="s">
        <v>1518</v>
      </c>
      <c r="F49" s="156"/>
      <c r="G49" s="333"/>
      <c r="H49" s="370"/>
    </row>
    <row r="50" spans="1:8" ht="30">
      <c r="A50" s="351">
        <f t="shared" ca="1" si="3"/>
        <v>10</v>
      </c>
      <c r="B50" s="351">
        <f t="shared" ca="1" si="3"/>
        <v>7</v>
      </c>
      <c r="C50" s="351">
        <f t="shared" ca="1" si="3"/>
        <v>6</v>
      </c>
      <c r="D50" s="352">
        <f t="shared" ca="1" si="0"/>
        <v>4</v>
      </c>
      <c r="E50" s="445" t="s">
        <v>1519</v>
      </c>
      <c r="F50" s="156"/>
      <c r="G50" s="333"/>
      <c r="H50" s="370"/>
    </row>
    <row r="51" spans="1:8" ht="30">
      <c r="A51" s="351">
        <f t="shared" ca="1" si="3"/>
        <v>10</v>
      </c>
      <c r="B51" s="351">
        <f t="shared" ca="1" si="3"/>
        <v>7</v>
      </c>
      <c r="C51" s="351">
        <f t="shared" ca="1" si="3"/>
        <v>6</v>
      </c>
      <c r="D51" s="352">
        <f t="shared" ca="1" si="0"/>
        <v>5</v>
      </c>
      <c r="E51" s="445" t="s">
        <v>1520</v>
      </c>
      <c r="F51" s="156"/>
      <c r="G51" s="333"/>
      <c r="H51" s="370"/>
    </row>
    <row r="52" spans="1:8" hidden="1">
      <c r="A52" s="351">
        <f t="shared" ca="1" si="3"/>
        <v>10</v>
      </c>
      <c r="B52" s="351">
        <f t="shared" ca="1" si="3"/>
        <v>7</v>
      </c>
      <c r="C52" s="351">
        <f t="shared" ca="1" si="3"/>
        <v>6</v>
      </c>
      <c r="D52" s="352">
        <f t="shared" ca="1" si="0"/>
        <v>6</v>
      </c>
      <c r="E52" s="445"/>
      <c r="F52" s="156"/>
      <c r="G52" s="333"/>
      <c r="H52" s="370"/>
    </row>
    <row r="53" spans="1:8" hidden="1">
      <c r="A53" s="351">
        <f t="shared" ca="1" si="3"/>
        <v>10</v>
      </c>
      <c r="B53" s="351">
        <f t="shared" ca="1" si="3"/>
        <v>7</v>
      </c>
      <c r="C53" s="351">
        <f t="shared" ca="1" si="3"/>
        <v>6</v>
      </c>
      <c r="D53" s="352">
        <f t="shared" ca="1" si="0"/>
        <v>7</v>
      </c>
      <c r="E53" s="445"/>
      <c r="F53" s="156"/>
      <c r="G53" s="333"/>
      <c r="H53" s="370"/>
    </row>
    <row r="54" spans="1:8" hidden="1">
      <c r="A54" s="351">
        <f t="shared" ca="1" si="3"/>
        <v>10</v>
      </c>
      <c r="B54" s="351">
        <f t="shared" ca="1" si="3"/>
        <v>7</v>
      </c>
      <c r="C54" s="351">
        <f t="shared" ca="1" si="3"/>
        <v>6</v>
      </c>
      <c r="D54" s="352">
        <f t="shared" ca="1" si="0"/>
        <v>8</v>
      </c>
      <c r="E54" s="445"/>
      <c r="F54" s="156"/>
      <c r="G54" s="333"/>
      <c r="H54" s="370"/>
    </row>
    <row r="55" spans="1:8" hidden="1">
      <c r="A55" s="351">
        <f t="shared" ca="1" si="3"/>
        <v>10</v>
      </c>
      <c r="B55" s="351">
        <f t="shared" ca="1" si="3"/>
        <v>7</v>
      </c>
      <c r="C55" s="351">
        <f t="shared" ca="1" si="3"/>
        <v>6</v>
      </c>
      <c r="D55" s="352">
        <f t="shared" ca="1" si="0"/>
        <v>9</v>
      </c>
      <c r="E55" s="445"/>
      <c r="F55" s="156"/>
      <c r="G55" s="333"/>
      <c r="H55" s="370"/>
    </row>
    <row r="56" spans="1:8" hidden="1">
      <c r="A56" s="351">
        <f t="shared" ca="1" si="3"/>
        <v>10</v>
      </c>
      <c r="B56" s="351">
        <f t="shared" ca="1" si="3"/>
        <v>7</v>
      </c>
      <c r="C56" s="351">
        <f t="shared" ca="1" si="3"/>
        <v>6</v>
      </c>
      <c r="D56" s="352">
        <f t="shared" ca="1" si="0"/>
        <v>10</v>
      </c>
      <c r="E56" s="445"/>
      <c r="F56" s="156"/>
      <c r="G56" s="333"/>
      <c r="H56" s="370"/>
    </row>
    <row r="57" spans="1:8" hidden="1">
      <c r="A57" s="351">
        <f t="shared" ca="1" si="3"/>
        <v>10</v>
      </c>
      <c r="B57" s="351">
        <f t="shared" ca="1" si="3"/>
        <v>7</v>
      </c>
      <c r="C57" s="351">
        <f t="shared" ca="1" si="3"/>
        <v>6</v>
      </c>
      <c r="D57" s="352">
        <f t="shared" ca="1" si="0"/>
        <v>11</v>
      </c>
      <c r="E57" s="445"/>
      <c r="F57" s="156"/>
      <c r="G57" s="333"/>
      <c r="H57" s="370"/>
    </row>
    <row r="58" spans="1:8" hidden="1">
      <c r="A58" s="351">
        <f t="shared" ca="1" si="3"/>
        <v>10</v>
      </c>
      <c r="B58" s="351">
        <f t="shared" ca="1" si="3"/>
        <v>7</v>
      </c>
      <c r="C58" s="351">
        <f t="shared" ca="1" si="3"/>
        <v>6</v>
      </c>
      <c r="D58" s="352">
        <f t="shared" ca="1" si="0"/>
        <v>12</v>
      </c>
      <c r="E58" s="445"/>
      <c r="F58" s="156"/>
      <c r="G58" s="333"/>
      <c r="H58" s="370"/>
    </row>
    <row r="59" spans="1:8" hidden="1">
      <c r="A59" s="351">
        <f t="shared" ca="1" si="3"/>
        <v>10</v>
      </c>
      <c r="B59" s="351">
        <f t="shared" ca="1" si="3"/>
        <v>7</v>
      </c>
      <c r="C59" s="351">
        <f t="shared" ca="1" si="3"/>
        <v>6</v>
      </c>
      <c r="D59" s="352">
        <f t="shared" ca="1" si="0"/>
        <v>13</v>
      </c>
      <c r="E59" s="445"/>
      <c r="F59" s="156"/>
      <c r="G59" s="333"/>
      <c r="H59" s="370"/>
    </row>
    <row r="60" spans="1:8" hidden="1">
      <c r="A60" s="351">
        <f t="shared" ca="1" si="3"/>
        <v>10</v>
      </c>
      <c r="B60" s="351">
        <f t="shared" ca="1" si="3"/>
        <v>7</v>
      </c>
      <c r="C60" s="351">
        <f t="shared" ca="1" si="3"/>
        <v>6</v>
      </c>
      <c r="D60" s="352">
        <f t="shared" ca="1" si="0"/>
        <v>14</v>
      </c>
      <c r="E60" s="445"/>
      <c r="F60" s="156"/>
      <c r="G60" s="333"/>
      <c r="H60" s="370"/>
    </row>
    <row r="61" spans="1:8" hidden="1">
      <c r="A61" s="351">
        <f t="shared" ca="1" si="3"/>
        <v>10</v>
      </c>
      <c r="B61" s="351">
        <f t="shared" ca="1" si="3"/>
        <v>7</v>
      </c>
      <c r="C61" s="351">
        <f t="shared" ca="1" si="3"/>
        <v>6</v>
      </c>
      <c r="D61" s="352">
        <f t="shared" ca="1" si="0"/>
        <v>15</v>
      </c>
      <c r="E61" s="445"/>
      <c r="F61" s="156"/>
      <c r="G61" s="333"/>
      <c r="H61" s="370"/>
    </row>
    <row r="62" spans="1:8" hidden="1">
      <c r="A62" s="351">
        <f t="shared" ref="A62:C81" ca="1" si="4">INDIRECT("Z(-1)",FALSE)</f>
        <v>10</v>
      </c>
      <c r="B62" s="351">
        <f t="shared" ca="1" si="4"/>
        <v>7</v>
      </c>
      <c r="C62" s="351">
        <f t="shared" ca="1" si="4"/>
        <v>6</v>
      </c>
      <c r="D62" s="352">
        <f t="shared" ca="1" si="0"/>
        <v>16</v>
      </c>
      <c r="E62" s="445"/>
      <c r="F62" s="347"/>
      <c r="G62" s="348"/>
      <c r="H62" s="371"/>
    </row>
    <row r="63" spans="1:8" hidden="1">
      <c r="A63" s="351">
        <f t="shared" ca="1" si="4"/>
        <v>10</v>
      </c>
      <c r="B63" s="351">
        <f t="shared" ca="1" si="4"/>
        <v>7</v>
      </c>
      <c r="C63" s="351">
        <f t="shared" ca="1" si="4"/>
        <v>6</v>
      </c>
      <c r="D63" s="352">
        <f t="shared" ca="1" si="0"/>
        <v>17</v>
      </c>
      <c r="E63" s="445"/>
      <c r="F63" s="347"/>
      <c r="G63" s="348"/>
      <c r="H63" s="371"/>
    </row>
    <row r="64" spans="1:8" hidden="1">
      <c r="A64" s="351">
        <f t="shared" ca="1" si="4"/>
        <v>10</v>
      </c>
      <c r="B64" s="351">
        <f t="shared" ca="1" si="4"/>
        <v>7</v>
      </c>
      <c r="C64" s="351">
        <f t="shared" ca="1" si="4"/>
        <v>6</v>
      </c>
      <c r="D64" s="352">
        <f t="shared" ca="1" si="0"/>
        <v>18</v>
      </c>
      <c r="E64" s="445"/>
      <c r="F64" s="347"/>
      <c r="G64" s="348"/>
      <c r="H64" s="371"/>
    </row>
    <row r="65" spans="1:8" hidden="1">
      <c r="A65" s="353">
        <f t="shared" ca="1" si="4"/>
        <v>10</v>
      </c>
      <c r="B65" s="353">
        <f t="shared" ca="1" si="4"/>
        <v>7</v>
      </c>
      <c r="C65" s="351">
        <f t="shared" ca="1" si="4"/>
        <v>6</v>
      </c>
      <c r="D65" s="354">
        <f t="shared" ca="1" si="0"/>
        <v>19</v>
      </c>
      <c r="E65" s="445"/>
      <c r="F65" s="347"/>
      <c r="G65" s="348"/>
      <c r="H65" s="371"/>
    </row>
    <row r="66" spans="1:8" hidden="1">
      <c r="A66" s="353">
        <f t="shared" ca="1" si="4"/>
        <v>10</v>
      </c>
      <c r="B66" s="353">
        <f t="shared" ca="1" si="4"/>
        <v>7</v>
      </c>
      <c r="C66" s="351">
        <f t="shared" ca="1" si="4"/>
        <v>6</v>
      </c>
      <c r="D66" s="354">
        <f t="shared" ca="1" si="0"/>
        <v>20</v>
      </c>
      <c r="E66" s="445"/>
      <c r="F66" s="347"/>
      <c r="G66" s="348"/>
      <c r="H66" s="371"/>
    </row>
    <row r="67" spans="1:8" hidden="1">
      <c r="A67" s="353">
        <f t="shared" ca="1" si="4"/>
        <v>10</v>
      </c>
      <c r="B67" s="353">
        <f t="shared" ca="1" si="4"/>
        <v>7</v>
      </c>
      <c r="C67" s="351">
        <f t="shared" ca="1" si="4"/>
        <v>6</v>
      </c>
      <c r="D67" s="354">
        <f t="shared" ca="1" si="0"/>
        <v>21</v>
      </c>
      <c r="E67" s="445"/>
      <c r="F67" s="347"/>
      <c r="G67" s="348"/>
      <c r="H67" s="371"/>
    </row>
    <row r="68" spans="1:8" hidden="1">
      <c r="A68" s="353">
        <f t="shared" ca="1" si="4"/>
        <v>10</v>
      </c>
      <c r="B68" s="353">
        <f t="shared" ca="1" si="4"/>
        <v>7</v>
      </c>
      <c r="C68" s="351">
        <f t="shared" ca="1" si="4"/>
        <v>6</v>
      </c>
      <c r="D68" s="354">
        <f t="shared" ca="1" si="0"/>
        <v>22</v>
      </c>
      <c r="E68" s="445"/>
      <c r="F68" s="347"/>
      <c r="G68" s="348"/>
      <c r="H68" s="371"/>
    </row>
    <row r="69" spans="1:8" hidden="1">
      <c r="A69" s="353">
        <f t="shared" ca="1" si="4"/>
        <v>10</v>
      </c>
      <c r="B69" s="353">
        <f t="shared" ca="1" si="4"/>
        <v>7</v>
      </c>
      <c r="C69" s="351">
        <f t="shared" ca="1" si="4"/>
        <v>6</v>
      </c>
      <c r="D69" s="354">
        <f t="shared" ca="1" si="0"/>
        <v>23</v>
      </c>
      <c r="E69" s="445"/>
      <c r="F69" s="347"/>
      <c r="G69" s="348"/>
      <c r="H69" s="371"/>
    </row>
    <row r="70" spans="1:8" hidden="1">
      <c r="A70" s="353">
        <f t="shared" ca="1" si="4"/>
        <v>10</v>
      </c>
      <c r="B70" s="353">
        <f t="shared" ca="1" si="4"/>
        <v>7</v>
      </c>
      <c r="C70" s="351">
        <f t="shared" ca="1" si="4"/>
        <v>6</v>
      </c>
      <c r="D70" s="354">
        <f t="shared" ca="1" si="0"/>
        <v>24</v>
      </c>
      <c r="E70" s="445"/>
      <c r="F70" s="347"/>
      <c r="G70" s="348"/>
      <c r="H70" s="371"/>
    </row>
    <row r="71" spans="1:8" hidden="1">
      <c r="A71" s="353">
        <f t="shared" ca="1" si="4"/>
        <v>10</v>
      </c>
      <c r="B71" s="353">
        <f t="shared" ca="1" si="4"/>
        <v>7</v>
      </c>
      <c r="C71" s="351">
        <f t="shared" ca="1" si="4"/>
        <v>6</v>
      </c>
      <c r="D71" s="354">
        <f t="shared" ca="1" si="0"/>
        <v>25</v>
      </c>
      <c r="E71" s="445"/>
      <c r="F71" s="347"/>
      <c r="G71" s="348"/>
      <c r="H71" s="371"/>
    </row>
    <row r="72" spans="1:8" hidden="1">
      <c r="A72" s="353">
        <f t="shared" ca="1" si="4"/>
        <v>10</v>
      </c>
      <c r="B72" s="353">
        <f t="shared" ca="1" si="4"/>
        <v>7</v>
      </c>
      <c r="C72" s="351">
        <f t="shared" ca="1" si="4"/>
        <v>6</v>
      </c>
      <c r="D72" s="354">
        <f t="shared" ca="1" si="0"/>
        <v>26</v>
      </c>
      <c r="E72" s="445"/>
      <c r="F72" s="347"/>
      <c r="G72" s="348"/>
      <c r="H72" s="371"/>
    </row>
    <row r="73" spans="1:8" s="346" customFormat="1" hidden="1">
      <c r="A73" s="353">
        <f t="shared" ca="1" si="4"/>
        <v>10</v>
      </c>
      <c r="B73" s="353">
        <f t="shared" ca="1" si="4"/>
        <v>7</v>
      </c>
      <c r="C73" s="351">
        <f t="shared" ca="1" si="4"/>
        <v>6</v>
      </c>
      <c r="D73" s="354">
        <f t="shared" ca="1" si="0"/>
        <v>27</v>
      </c>
      <c r="E73" s="446"/>
      <c r="F73" s="347"/>
      <c r="G73" s="348"/>
      <c r="H73" s="371"/>
    </row>
    <row r="74" spans="1:8" s="346" customFormat="1" hidden="1">
      <c r="A74" s="353">
        <f t="shared" ca="1" si="4"/>
        <v>10</v>
      </c>
      <c r="B74" s="353">
        <f t="shared" ca="1" si="4"/>
        <v>7</v>
      </c>
      <c r="C74" s="351">
        <f t="shared" ca="1" si="4"/>
        <v>6</v>
      </c>
      <c r="D74" s="354">
        <f t="shared" ca="1" si="0"/>
        <v>28</v>
      </c>
      <c r="E74" s="446"/>
      <c r="F74" s="347"/>
      <c r="G74" s="348"/>
      <c r="H74" s="371"/>
    </row>
    <row r="75" spans="1:8" s="346" customFormat="1" hidden="1">
      <c r="A75" s="353">
        <f t="shared" ca="1" si="4"/>
        <v>10</v>
      </c>
      <c r="B75" s="353">
        <f t="shared" ca="1" si="4"/>
        <v>7</v>
      </c>
      <c r="C75" s="351">
        <f t="shared" ca="1" si="4"/>
        <v>6</v>
      </c>
      <c r="D75" s="354">
        <f t="shared" ca="1" si="0"/>
        <v>29</v>
      </c>
      <c r="E75" s="446"/>
      <c r="F75" s="347"/>
      <c r="G75" s="348"/>
      <c r="H75" s="371"/>
    </row>
    <row r="76" spans="1:8" hidden="1">
      <c r="A76" s="353">
        <f t="shared" ca="1" si="4"/>
        <v>10</v>
      </c>
      <c r="B76" s="353">
        <f t="shared" ca="1" si="4"/>
        <v>7</v>
      </c>
      <c r="C76" s="351">
        <f t="shared" ca="1" si="4"/>
        <v>6</v>
      </c>
      <c r="D76" s="354">
        <f t="shared" ca="1" si="0"/>
        <v>30</v>
      </c>
      <c r="E76" s="445"/>
      <c r="F76" s="347"/>
      <c r="G76" s="348"/>
      <c r="H76" s="371"/>
    </row>
    <row r="77" spans="1:8" hidden="1">
      <c r="A77" s="353">
        <f t="shared" ca="1" si="4"/>
        <v>10</v>
      </c>
      <c r="B77" s="353">
        <f t="shared" ca="1" si="4"/>
        <v>7</v>
      </c>
      <c r="C77" s="351">
        <f t="shared" ca="1" si="4"/>
        <v>6</v>
      </c>
      <c r="D77" s="354">
        <f t="shared" ca="1" si="0"/>
        <v>31</v>
      </c>
      <c r="E77" s="445"/>
      <c r="F77" s="347"/>
      <c r="G77" s="348"/>
      <c r="H77" s="371"/>
    </row>
    <row r="78" spans="1:8" hidden="1">
      <c r="A78" s="353">
        <f t="shared" ca="1" si="4"/>
        <v>10</v>
      </c>
      <c r="B78" s="353">
        <f t="shared" ca="1" si="4"/>
        <v>7</v>
      </c>
      <c r="C78" s="351">
        <f t="shared" ca="1" si="4"/>
        <v>6</v>
      </c>
      <c r="D78" s="354">
        <f t="shared" ca="1" si="0"/>
        <v>32</v>
      </c>
      <c r="E78" s="445"/>
      <c r="F78" s="347"/>
      <c r="G78" s="348"/>
      <c r="H78" s="371"/>
    </row>
    <row r="79" spans="1:8" hidden="1">
      <c r="A79" s="353">
        <f t="shared" ca="1" si="4"/>
        <v>10</v>
      </c>
      <c r="B79" s="353">
        <f t="shared" ca="1" si="4"/>
        <v>7</v>
      </c>
      <c r="C79" s="351">
        <f t="shared" ca="1" si="4"/>
        <v>6</v>
      </c>
      <c r="D79" s="354">
        <f t="shared" ca="1" si="0"/>
        <v>33</v>
      </c>
      <c r="E79" s="445"/>
      <c r="F79" s="347"/>
      <c r="G79" s="348"/>
      <c r="H79" s="371"/>
    </row>
    <row r="80" spans="1:8" hidden="1">
      <c r="A80" s="353">
        <f t="shared" ca="1" si="4"/>
        <v>10</v>
      </c>
      <c r="B80" s="353">
        <f t="shared" ca="1" si="4"/>
        <v>7</v>
      </c>
      <c r="C80" s="351">
        <f t="shared" ca="1" si="4"/>
        <v>6</v>
      </c>
      <c r="D80" s="354">
        <f t="shared" ca="1" si="0"/>
        <v>34</v>
      </c>
      <c r="E80" s="445"/>
      <c r="F80" s="347"/>
      <c r="G80" s="348"/>
      <c r="H80" s="371"/>
    </row>
    <row r="81" spans="1:8" hidden="1">
      <c r="A81" s="353">
        <f t="shared" ca="1" si="4"/>
        <v>10</v>
      </c>
      <c r="B81" s="353">
        <f t="shared" ca="1" si="4"/>
        <v>7</v>
      </c>
      <c r="C81" s="351">
        <f t="shared" ca="1" si="4"/>
        <v>6</v>
      </c>
      <c r="D81" s="354">
        <f t="shared" ca="1" si="0"/>
        <v>35</v>
      </c>
      <c r="E81" s="445"/>
      <c r="F81" s="347"/>
      <c r="G81" s="348"/>
      <c r="H81" s="371"/>
    </row>
    <row r="82" spans="1:8" hidden="1">
      <c r="A82" s="353">
        <f t="shared" ref="A82:C101" ca="1" si="5">INDIRECT("Z(-1)",FALSE)</f>
        <v>10</v>
      </c>
      <c r="B82" s="353">
        <f t="shared" ca="1" si="5"/>
        <v>7</v>
      </c>
      <c r="C82" s="351">
        <f t="shared" ca="1" si="5"/>
        <v>6</v>
      </c>
      <c r="D82" s="354">
        <f t="shared" ca="1" si="0"/>
        <v>36</v>
      </c>
      <c r="E82" s="445"/>
      <c r="F82" s="347"/>
      <c r="G82" s="348"/>
      <c r="H82" s="371"/>
    </row>
    <row r="83" spans="1:8" s="346" customFormat="1" hidden="1">
      <c r="A83" s="353">
        <f t="shared" ca="1" si="5"/>
        <v>10</v>
      </c>
      <c r="B83" s="353">
        <f t="shared" ca="1" si="5"/>
        <v>7</v>
      </c>
      <c r="C83" s="351">
        <f t="shared" ca="1" si="5"/>
        <v>6</v>
      </c>
      <c r="D83" s="354">
        <f t="shared" ref="D83:D337" ca="1" si="6">IF(INDIRECT("S(-1)",FALSE)&lt;&gt;INDIRECT("Z(-1)S(-1)",FALSE),0,INDIRECT("Z(-1)",FALSE)+1)</f>
        <v>37</v>
      </c>
      <c r="E83" s="446"/>
      <c r="F83" s="347"/>
      <c r="G83" s="348"/>
      <c r="H83" s="371"/>
    </row>
    <row r="84" spans="1:8" s="346" customFormat="1" hidden="1">
      <c r="A84" s="353">
        <f t="shared" ca="1" si="5"/>
        <v>10</v>
      </c>
      <c r="B84" s="353">
        <f t="shared" ca="1" si="5"/>
        <v>7</v>
      </c>
      <c r="C84" s="351">
        <f t="shared" ca="1" si="5"/>
        <v>6</v>
      </c>
      <c r="D84" s="354">
        <f t="shared" ca="1" si="6"/>
        <v>38</v>
      </c>
      <c r="E84" s="446"/>
      <c r="F84" s="347"/>
      <c r="G84" s="348"/>
      <c r="H84" s="371"/>
    </row>
    <row r="85" spans="1:8" s="346" customFormat="1" hidden="1">
      <c r="A85" s="353">
        <f t="shared" ca="1" si="5"/>
        <v>10</v>
      </c>
      <c r="B85" s="353">
        <f t="shared" ca="1" si="5"/>
        <v>7</v>
      </c>
      <c r="C85" s="351">
        <f t="shared" ca="1" si="5"/>
        <v>6</v>
      </c>
      <c r="D85" s="354">
        <f t="shared" ca="1" si="6"/>
        <v>39</v>
      </c>
      <c r="E85" s="446"/>
      <c r="F85" s="347"/>
      <c r="G85" s="348"/>
      <c r="H85" s="371"/>
    </row>
    <row r="86" spans="1:8" hidden="1">
      <c r="A86" s="353">
        <f t="shared" ca="1" si="5"/>
        <v>10</v>
      </c>
      <c r="B86" s="353">
        <f t="shared" ca="1" si="5"/>
        <v>7</v>
      </c>
      <c r="C86" s="351">
        <f t="shared" ca="1" si="5"/>
        <v>6</v>
      </c>
      <c r="D86" s="354">
        <f t="shared" ca="1" si="6"/>
        <v>40</v>
      </c>
      <c r="E86" s="445"/>
      <c r="F86" s="347"/>
      <c r="G86" s="348"/>
      <c r="H86" s="371"/>
    </row>
    <row r="87" spans="1:8" s="346" customFormat="1" hidden="1">
      <c r="A87" s="353">
        <f t="shared" ca="1" si="5"/>
        <v>10</v>
      </c>
      <c r="B87" s="353">
        <f t="shared" ca="1" si="5"/>
        <v>7</v>
      </c>
      <c r="C87" s="351">
        <f t="shared" ca="1" si="5"/>
        <v>6</v>
      </c>
      <c r="D87" s="354">
        <f t="shared" ca="1" si="6"/>
        <v>41</v>
      </c>
      <c r="E87" s="446"/>
      <c r="F87" s="347"/>
      <c r="G87" s="348"/>
      <c r="H87" s="371"/>
    </row>
    <row r="88" spans="1:8" s="346" customFormat="1" hidden="1">
      <c r="A88" s="353">
        <f t="shared" ca="1" si="5"/>
        <v>10</v>
      </c>
      <c r="B88" s="353">
        <f t="shared" ca="1" si="5"/>
        <v>7</v>
      </c>
      <c r="C88" s="351">
        <f t="shared" ca="1" si="5"/>
        <v>6</v>
      </c>
      <c r="D88" s="354">
        <f t="shared" ca="1" si="6"/>
        <v>42</v>
      </c>
      <c r="E88" s="446"/>
      <c r="F88" s="347"/>
      <c r="G88" s="348"/>
      <c r="H88" s="371"/>
    </row>
    <row r="89" spans="1:8" s="346" customFormat="1" hidden="1">
      <c r="A89" s="353">
        <f t="shared" ca="1" si="5"/>
        <v>10</v>
      </c>
      <c r="B89" s="353">
        <f t="shared" ca="1" si="5"/>
        <v>7</v>
      </c>
      <c r="C89" s="351">
        <f t="shared" ca="1" si="5"/>
        <v>6</v>
      </c>
      <c r="D89" s="354">
        <f t="shared" ca="1" si="6"/>
        <v>43</v>
      </c>
      <c r="E89" s="446"/>
      <c r="F89" s="347"/>
      <c r="G89" s="348"/>
      <c r="H89" s="371"/>
    </row>
    <row r="90" spans="1:8" hidden="1">
      <c r="A90" s="353">
        <f t="shared" ca="1" si="5"/>
        <v>10</v>
      </c>
      <c r="B90" s="353">
        <f t="shared" ca="1" si="5"/>
        <v>7</v>
      </c>
      <c r="C90" s="351">
        <f t="shared" ca="1" si="5"/>
        <v>6</v>
      </c>
      <c r="D90" s="354">
        <f t="shared" ca="1" si="6"/>
        <v>44</v>
      </c>
      <c r="E90" s="445"/>
      <c r="F90" s="157"/>
      <c r="G90" s="333"/>
      <c r="H90" s="370"/>
    </row>
    <row r="91" spans="1:8" hidden="1">
      <c r="A91" s="353">
        <f t="shared" ca="1" si="5"/>
        <v>10</v>
      </c>
      <c r="B91" s="353">
        <f t="shared" ca="1" si="5"/>
        <v>7</v>
      </c>
      <c r="C91" s="351">
        <f t="shared" ca="1" si="5"/>
        <v>6</v>
      </c>
      <c r="D91" s="354">
        <f t="shared" ca="1" si="6"/>
        <v>45</v>
      </c>
      <c r="E91" s="445"/>
      <c r="F91" s="157"/>
      <c r="G91" s="333"/>
      <c r="H91" s="370"/>
    </row>
    <row r="92" spans="1:8" hidden="1">
      <c r="A92" s="353">
        <f t="shared" ca="1" si="5"/>
        <v>10</v>
      </c>
      <c r="B92" s="353">
        <f t="shared" ca="1" si="5"/>
        <v>7</v>
      </c>
      <c r="C92" s="351">
        <f t="shared" ca="1" si="5"/>
        <v>6</v>
      </c>
      <c r="D92" s="354">
        <f t="shared" ca="1" si="6"/>
        <v>46</v>
      </c>
      <c r="E92" s="445"/>
      <c r="F92" s="157"/>
      <c r="G92" s="333"/>
      <c r="H92" s="370"/>
    </row>
    <row r="93" spans="1:8" hidden="1">
      <c r="A93" s="353">
        <f t="shared" ca="1" si="5"/>
        <v>10</v>
      </c>
      <c r="B93" s="353">
        <f t="shared" ca="1" si="5"/>
        <v>7</v>
      </c>
      <c r="C93" s="351">
        <f t="shared" ca="1" si="5"/>
        <v>6</v>
      </c>
      <c r="D93" s="354">
        <f t="shared" ca="1" si="6"/>
        <v>47</v>
      </c>
      <c r="E93" s="445"/>
      <c r="F93" s="157"/>
      <c r="G93" s="333"/>
      <c r="H93" s="370"/>
    </row>
    <row r="94" spans="1:8" hidden="1">
      <c r="A94" s="353">
        <f t="shared" ca="1" si="5"/>
        <v>10</v>
      </c>
      <c r="B94" s="353">
        <f t="shared" ca="1" si="5"/>
        <v>7</v>
      </c>
      <c r="C94" s="351">
        <f t="shared" ca="1" si="5"/>
        <v>6</v>
      </c>
      <c r="D94" s="354">
        <f t="shared" ca="1" si="6"/>
        <v>48</v>
      </c>
      <c r="E94" s="445"/>
      <c r="F94" s="157"/>
      <c r="G94" s="333"/>
      <c r="H94" s="370"/>
    </row>
    <row r="95" spans="1:8" hidden="1">
      <c r="A95" s="351">
        <f t="shared" ca="1" si="5"/>
        <v>10</v>
      </c>
      <c r="B95" s="351">
        <f t="shared" ca="1" si="5"/>
        <v>7</v>
      </c>
      <c r="C95" s="351">
        <f t="shared" ca="1" si="5"/>
        <v>6</v>
      </c>
      <c r="D95" s="352">
        <f t="shared" ca="1" si="6"/>
        <v>49</v>
      </c>
      <c r="E95" s="445"/>
      <c r="F95" s="157"/>
      <c r="G95" s="333"/>
      <c r="H95" s="370"/>
    </row>
    <row r="96" spans="1:8" hidden="1">
      <c r="A96" s="353">
        <f t="shared" ca="1" si="5"/>
        <v>10</v>
      </c>
      <c r="B96" s="353">
        <f t="shared" ca="1" si="5"/>
        <v>7</v>
      </c>
      <c r="C96" s="351">
        <f t="shared" ca="1" si="5"/>
        <v>6</v>
      </c>
      <c r="D96" s="354">
        <f t="shared" ca="1" si="6"/>
        <v>50</v>
      </c>
      <c r="E96" s="445"/>
      <c r="F96" s="347"/>
      <c r="G96" s="348"/>
      <c r="H96" s="371"/>
    </row>
    <row r="97" spans="1:8" hidden="1">
      <c r="A97" s="353">
        <f t="shared" ca="1" si="5"/>
        <v>10</v>
      </c>
      <c r="B97" s="353">
        <f t="shared" ca="1" si="5"/>
        <v>7</v>
      </c>
      <c r="C97" s="351">
        <f t="shared" ca="1" si="5"/>
        <v>6</v>
      </c>
      <c r="D97" s="354">
        <f t="shared" ca="1" si="6"/>
        <v>51</v>
      </c>
      <c r="E97" s="445"/>
      <c r="F97" s="347"/>
      <c r="G97" s="348"/>
      <c r="H97" s="371"/>
    </row>
    <row r="98" spans="1:8" hidden="1">
      <c r="A98" s="353">
        <f t="shared" ca="1" si="5"/>
        <v>10</v>
      </c>
      <c r="B98" s="353">
        <f t="shared" ca="1" si="5"/>
        <v>7</v>
      </c>
      <c r="C98" s="351">
        <f t="shared" ca="1" si="5"/>
        <v>6</v>
      </c>
      <c r="D98" s="354">
        <f t="shared" ca="1" si="6"/>
        <v>52</v>
      </c>
      <c r="E98" s="445"/>
      <c r="F98" s="347"/>
      <c r="G98" s="348"/>
      <c r="H98" s="371"/>
    </row>
    <row r="99" spans="1:8" hidden="1">
      <c r="A99" s="353">
        <f t="shared" ca="1" si="5"/>
        <v>10</v>
      </c>
      <c r="B99" s="353">
        <f t="shared" ca="1" si="5"/>
        <v>7</v>
      </c>
      <c r="C99" s="351">
        <f t="shared" ca="1" si="5"/>
        <v>6</v>
      </c>
      <c r="D99" s="354">
        <f t="shared" ca="1" si="6"/>
        <v>53</v>
      </c>
      <c r="E99" s="445"/>
      <c r="F99" s="347"/>
      <c r="G99" s="348"/>
      <c r="H99" s="371"/>
    </row>
    <row r="100" spans="1:8" hidden="1">
      <c r="A100" s="353">
        <f t="shared" ca="1" si="5"/>
        <v>10</v>
      </c>
      <c r="B100" s="353">
        <f t="shared" ca="1" si="5"/>
        <v>7</v>
      </c>
      <c r="C100" s="351">
        <f t="shared" ca="1" si="5"/>
        <v>6</v>
      </c>
      <c r="D100" s="354">
        <f t="shared" ca="1" si="6"/>
        <v>54</v>
      </c>
      <c r="E100" s="445"/>
      <c r="F100" s="347"/>
      <c r="G100" s="348"/>
      <c r="H100" s="371"/>
    </row>
    <row r="101" spans="1:8" hidden="1">
      <c r="A101" s="353">
        <f t="shared" ca="1" si="5"/>
        <v>10</v>
      </c>
      <c r="B101" s="353">
        <f t="shared" ca="1" si="5"/>
        <v>7</v>
      </c>
      <c r="C101" s="351">
        <f t="shared" ca="1" si="5"/>
        <v>6</v>
      </c>
      <c r="D101" s="354">
        <f t="shared" ca="1" si="6"/>
        <v>55</v>
      </c>
      <c r="E101" s="445"/>
      <c r="F101" s="347"/>
      <c r="G101" s="348"/>
      <c r="H101" s="371"/>
    </row>
    <row r="102" spans="1:8" hidden="1">
      <c r="A102" s="353">
        <f t="shared" ref="A102:C117" ca="1" si="7">INDIRECT("Z(-1)",FALSE)</f>
        <v>10</v>
      </c>
      <c r="B102" s="353">
        <f t="shared" ca="1" si="7"/>
        <v>7</v>
      </c>
      <c r="C102" s="351">
        <f t="shared" ca="1" si="7"/>
        <v>6</v>
      </c>
      <c r="D102" s="354">
        <f t="shared" ca="1" si="6"/>
        <v>56</v>
      </c>
      <c r="E102" s="445"/>
      <c r="F102" s="347"/>
      <c r="G102" s="348"/>
      <c r="H102" s="371"/>
    </row>
    <row r="103" spans="1:8" s="346" customFormat="1" hidden="1">
      <c r="A103" s="353">
        <f t="shared" ca="1" si="7"/>
        <v>10</v>
      </c>
      <c r="B103" s="353">
        <f t="shared" ca="1" si="7"/>
        <v>7</v>
      </c>
      <c r="C103" s="351">
        <f t="shared" ca="1" si="7"/>
        <v>6</v>
      </c>
      <c r="D103" s="354">
        <f t="shared" ca="1" si="6"/>
        <v>57</v>
      </c>
      <c r="E103" s="446"/>
      <c r="F103" s="347"/>
      <c r="G103" s="348"/>
      <c r="H103" s="371"/>
    </row>
    <row r="104" spans="1:8" s="346" customFormat="1" hidden="1">
      <c r="A104" s="353">
        <f t="shared" ca="1" si="7"/>
        <v>10</v>
      </c>
      <c r="B104" s="353">
        <f t="shared" ca="1" si="7"/>
        <v>7</v>
      </c>
      <c r="C104" s="351">
        <f t="shared" ca="1" si="7"/>
        <v>6</v>
      </c>
      <c r="D104" s="354">
        <f t="shared" ca="1" si="6"/>
        <v>58</v>
      </c>
      <c r="E104" s="446"/>
      <c r="F104" s="347"/>
      <c r="G104" s="348"/>
      <c r="H104" s="371"/>
    </row>
    <row r="105" spans="1:8" s="346" customFormat="1" hidden="1">
      <c r="A105" s="353">
        <f t="shared" ca="1" si="7"/>
        <v>10</v>
      </c>
      <c r="B105" s="353">
        <f t="shared" ca="1" si="7"/>
        <v>7</v>
      </c>
      <c r="C105" s="351">
        <f t="shared" ca="1" si="7"/>
        <v>6</v>
      </c>
      <c r="D105" s="354">
        <f t="shared" ca="1" si="6"/>
        <v>59</v>
      </c>
      <c r="E105" s="446"/>
      <c r="F105" s="347"/>
      <c r="G105" s="348"/>
      <c r="H105" s="371"/>
    </row>
    <row r="106" spans="1:8" hidden="1">
      <c r="A106" s="353">
        <f t="shared" ca="1" si="7"/>
        <v>10</v>
      </c>
      <c r="B106" s="353">
        <f t="shared" ca="1" si="7"/>
        <v>7</v>
      </c>
      <c r="C106" s="351">
        <f t="shared" ca="1" si="7"/>
        <v>6</v>
      </c>
      <c r="D106" s="354">
        <f t="shared" ca="1" si="6"/>
        <v>60</v>
      </c>
      <c r="E106" s="445"/>
      <c r="F106" s="347"/>
      <c r="G106" s="348"/>
      <c r="H106" s="371"/>
    </row>
    <row r="107" spans="1:8" hidden="1">
      <c r="A107" s="353">
        <f t="shared" ca="1" si="7"/>
        <v>10</v>
      </c>
      <c r="B107" s="353">
        <f t="shared" ca="1" si="7"/>
        <v>7</v>
      </c>
      <c r="C107" s="351">
        <f t="shared" ca="1" si="7"/>
        <v>6</v>
      </c>
      <c r="D107" s="354">
        <f t="shared" ca="1" si="6"/>
        <v>61</v>
      </c>
      <c r="E107" s="445"/>
      <c r="F107" s="347"/>
      <c r="G107" s="348"/>
      <c r="H107" s="371"/>
    </row>
    <row r="108" spans="1:8" hidden="1">
      <c r="A108" s="353">
        <f t="shared" ca="1" si="7"/>
        <v>10</v>
      </c>
      <c r="B108" s="353">
        <f t="shared" ca="1" si="7"/>
        <v>7</v>
      </c>
      <c r="C108" s="351">
        <f t="shared" ca="1" si="7"/>
        <v>6</v>
      </c>
      <c r="D108" s="354">
        <f t="shared" ca="1" si="6"/>
        <v>62</v>
      </c>
      <c r="E108" s="445"/>
      <c r="F108" s="347"/>
      <c r="G108" s="348"/>
      <c r="H108" s="371"/>
    </row>
    <row r="109" spans="1:8" hidden="1">
      <c r="A109" s="353">
        <f t="shared" ca="1" si="7"/>
        <v>10</v>
      </c>
      <c r="B109" s="353">
        <f t="shared" ca="1" si="7"/>
        <v>7</v>
      </c>
      <c r="C109" s="351">
        <f t="shared" ca="1" si="7"/>
        <v>6</v>
      </c>
      <c r="D109" s="354">
        <f t="shared" ca="1" si="6"/>
        <v>63</v>
      </c>
      <c r="E109" s="445"/>
      <c r="F109" s="347"/>
      <c r="G109" s="348"/>
      <c r="H109" s="371"/>
    </row>
    <row r="110" spans="1:8" hidden="1">
      <c r="A110" s="353">
        <f t="shared" ca="1" si="7"/>
        <v>10</v>
      </c>
      <c r="B110" s="353">
        <f t="shared" ca="1" si="7"/>
        <v>7</v>
      </c>
      <c r="C110" s="351">
        <f t="shared" ca="1" si="7"/>
        <v>6</v>
      </c>
      <c r="D110" s="354">
        <f t="shared" ca="1" si="6"/>
        <v>64</v>
      </c>
      <c r="E110" s="445"/>
      <c r="F110" s="347"/>
      <c r="G110" s="348"/>
      <c r="H110" s="371"/>
    </row>
    <row r="111" spans="1:8" hidden="1">
      <c r="A111" s="353">
        <f t="shared" ca="1" si="7"/>
        <v>10</v>
      </c>
      <c r="B111" s="353">
        <f t="shared" ca="1" si="7"/>
        <v>7</v>
      </c>
      <c r="C111" s="351">
        <f t="shared" ca="1" si="7"/>
        <v>6</v>
      </c>
      <c r="D111" s="354">
        <f t="shared" ca="1" si="6"/>
        <v>65</v>
      </c>
      <c r="E111" s="445"/>
      <c r="F111" s="347"/>
      <c r="G111" s="348"/>
      <c r="H111" s="371"/>
    </row>
    <row r="112" spans="1:8" hidden="1">
      <c r="A112" s="353">
        <f t="shared" ca="1" si="7"/>
        <v>10</v>
      </c>
      <c r="B112" s="353">
        <f t="shared" ca="1" si="7"/>
        <v>7</v>
      </c>
      <c r="C112" s="351">
        <f t="shared" ca="1" si="7"/>
        <v>6</v>
      </c>
      <c r="D112" s="354">
        <f t="shared" ca="1" si="6"/>
        <v>66</v>
      </c>
      <c r="E112" s="445"/>
      <c r="F112" s="347"/>
      <c r="G112" s="348"/>
      <c r="H112" s="371"/>
    </row>
    <row r="113" spans="1:8" s="346" customFormat="1" hidden="1">
      <c r="A113" s="353">
        <f t="shared" ca="1" si="7"/>
        <v>10</v>
      </c>
      <c r="B113" s="353">
        <f t="shared" ca="1" si="7"/>
        <v>7</v>
      </c>
      <c r="C113" s="351">
        <f t="shared" ca="1" si="7"/>
        <v>6</v>
      </c>
      <c r="D113" s="354">
        <f t="shared" ca="1" si="6"/>
        <v>67</v>
      </c>
      <c r="E113" s="446"/>
      <c r="F113" s="347"/>
      <c r="G113" s="348"/>
      <c r="H113" s="371"/>
    </row>
    <row r="114" spans="1:8" s="346" customFormat="1" hidden="1">
      <c r="A114" s="353">
        <f t="shared" ca="1" si="7"/>
        <v>10</v>
      </c>
      <c r="B114" s="353">
        <f t="shared" ca="1" si="7"/>
        <v>7</v>
      </c>
      <c r="C114" s="351">
        <f t="shared" ca="1" si="7"/>
        <v>6</v>
      </c>
      <c r="D114" s="354">
        <f t="shared" ca="1" si="6"/>
        <v>68</v>
      </c>
      <c r="E114" s="446"/>
      <c r="F114" s="347"/>
      <c r="G114" s="348"/>
      <c r="H114" s="371"/>
    </row>
    <row r="115" spans="1:8" s="346" customFormat="1" hidden="1">
      <c r="A115" s="353">
        <f t="shared" ca="1" si="7"/>
        <v>10</v>
      </c>
      <c r="B115" s="353">
        <f t="shared" ca="1" si="7"/>
        <v>7</v>
      </c>
      <c r="C115" s="351">
        <f t="shared" ca="1" si="7"/>
        <v>6</v>
      </c>
      <c r="D115" s="354">
        <f t="shared" ca="1" si="6"/>
        <v>69</v>
      </c>
      <c r="E115" s="446"/>
      <c r="F115" s="347"/>
      <c r="G115" s="348"/>
      <c r="H115" s="371"/>
    </row>
    <row r="116" spans="1:8" hidden="1">
      <c r="A116" s="353">
        <f t="shared" ca="1" si="7"/>
        <v>10</v>
      </c>
      <c r="B116" s="353">
        <f t="shared" ca="1" si="7"/>
        <v>7</v>
      </c>
      <c r="C116" s="351">
        <f t="shared" ca="1" si="7"/>
        <v>6</v>
      </c>
      <c r="D116" s="354">
        <f t="shared" ca="1" si="6"/>
        <v>70</v>
      </c>
      <c r="E116" s="445"/>
      <c r="F116" s="347"/>
      <c r="G116" s="348"/>
      <c r="H116" s="371"/>
    </row>
    <row r="117" spans="1:8" hidden="1">
      <c r="A117" s="353">
        <f t="shared" ca="1" si="7"/>
        <v>10</v>
      </c>
      <c r="B117" s="353">
        <f t="shared" ca="1" si="7"/>
        <v>7</v>
      </c>
      <c r="C117" s="351">
        <f t="shared" ca="1" si="7"/>
        <v>6</v>
      </c>
      <c r="D117" s="354">
        <f t="shared" ca="1" si="6"/>
        <v>71</v>
      </c>
      <c r="E117" s="445"/>
      <c r="F117" s="347"/>
      <c r="G117" s="348"/>
      <c r="H117" s="371"/>
    </row>
    <row r="118" spans="1:8" hidden="1">
      <c r="A118" s="353">
        <f t="shared" ref="A118:C133" ca="1" si="8">INDIRECT("Z(-1)",FALSE)</f>
        <v>10</v>
      </c>
      <c r="B118" s="353">
        <f t="shared" ca="1" si="8"/>
        <v>7</v>
      </c>
      <c r="C118" s="351">
        <f t="shared" ca="1" si="8"/>
        <v>6</v>
      </c>
      <c r="D118" s="354">
        <f t="shared" ca="1" si="6"/>
        <v>72</v>
      </c>
      <c r="E118" s="445"/>
      <c r="F118" s="347"/>
      <c r="G118" s="348"/>
      <c r="H118" s="371"/>
    </row>
    <row r="119" spans="1:8" hidden="1">
      <c r="A119" s="353">
        <f t="shared" ca="1" si="8"/>
        <v>10</v>
      </c>
      <c r="B119" s="353">
        <f t="shared" ca="1" si="8"/>
        <v>7</v>
      </c>
      <c r="C119" s="351">
        <f t="shared" ca="1" si="8"/>
        <v>6</v>
      </c>
      <c r="D119" s="354">
        <f t="shared" ca="1" si="6"/>
        <v>73</v>
      </c>
      <c r="E119" s="445"/>
      <c r="F119" s="347"/>
      <c r="G119" s="348"/>
      <c r="H119" s="371"/>
    </row>
    <row r="120" spans="1:8" hidden="1">
      <c r="A120" s="353">
        <f t="shared" ca="1" si="8"/>
        <v>10</v>
      </c>
      <c r="B120" s="353">
        <f t="shared" ca="1" si="8"/>
        <v>7</v>
      </c>
      <c r="C120" s="351">
        <f t="shared" ca="1" si="8"/>
        <v>6</v>
      </c>
      <c r="D120" s="354">
        <f t="shared" ca="1" si="6"/>
        <v>74</v>
      </c>
      <c r="E120" s="445"/>
      <c r="F120" s="347"/>
      <c r="G120" s="348"/>
      <c r="H120" s="371"/>
    </row>
    <row r="121" spans="1:8" hidden="1">
      <c r="A121" s="353">
        <f t="shared" ca="1" si="8"/>
        <v>10</v>
      </c>
      <c r="B121" s="353">
        <f t="shared" ca="1" si="8"/>
        <v>7</v>
      </c>
      <c r="C121" s="351">
        <f t="shared" ca="1" si="8"/>
        <v>6</v>
      </c>
      <c r="D121" s="354">
        <f t="shared" ca="1" si="6"/>
        <v>75</v>
      </c>
      <c r="E121" s="445"/>
      <c r="F121" s="347"/>
      <c r="G121" s="348"/>
      <c r="H121" s="371"/>
    </row>
    <row r="122" spans="1:8" hidden="1">
      <c r="A122" s="353">
        <f t="shared" ca="1" si="8"/>
        <v>10</v>
      </c>
      <c r="B122" s="353">
        <f t="shared" ca="1" si="8"/>
        <v>7</v>
      </c>
      <c r="C122" s="351">
        <f t="shared" ca="1" si="8"/>
        <v>6</v>
      </c>
      <c r="D122" s="354">
        <f t="shared" ca="1" si="6"/>
        <v>76</v>
      </c>
      <c r="E122" s="445"/>
      <c r="F122" s="347"/>
      <c r="G122" s="348"/>
      <c r="H122" s="371"/>
    </row>
    <row r="123" spans="1:8" s="346" customFormat="1" hidden="1">
      <c r="A123" s="353">
        <f t="shared" ca="1" si="8"/>
        <v>10</v>
      </c>
      <c r="B123" s="353">
        <f t="shared" ca="1" si="8"/>
        <v>7</v>
      </c>
      <c r="C123" s="351">
        <f t="shared" ca="1" si="8"/>
        <v>6</v>
      </c>
      <c r="D123" s="354">
        <f t="shared" ca="1" si="6"/>
        <v>77</v>
      </c>
      <c r="E123" s="446"/>
      <c r="F123" s="347"/>
      <c r="G123" s="348"/>
      <c r="H123" s="371"/>
    </row>
    <row r="124" spans="1:8" s="346" customFormat="1" hidden="1">
      <c r="A124" s="353">
        <f t="shared" ca="1" si="8"/>
        <v>10</v>
      </c>
      <c r="B124" s="353">
        <f t="shared" ca="1" si="8"/>
        <v>7</v>
      </c>
      <c r="C124" s="351">
        <f t="shared" ca="1" si="8"/>
        <v>6</v>
      </c>
      <c r="D124" s="354">
        <f t="shared" ca="1" si="6"/>
        <v>78</v>
      </c>
      <c r="E124" s="446"/>
      <c r="F124" s="347"/>
      <c r="G124" s="348"/>
      <c r="H124" s="371"/>
    </row>
    <row r="125" spans="1:8" s="346" customFormat="1" hidden="1">
      <c r="A125" s="353">
        <f t="shared" ca="1" si="8"/>
        <v>10</v>
      </c>
      <c r="B125" s="353">
        <f t="shared" ca="1" si="8"/>
        <v>7</v>
      </c>
      <c r="C125" s="351">
        <f t="shared" ca="1" si="8"/>
        <v>6</v>
      </c>
      <c r="D125" s="354">
        <f t="shared" ca="1" si="6"/>
        <v>79</v>
      </c>
      <c r="E125" s="446"/>
      <c r="F125" s="347"/>
      <c r="G125" s="348"/>
      <c r="H125" s="371"/>
    </row>
    <row r="126" spans="1:8" hidden="1">
      <c r="A126" s="353">
        <f t="shared" ca="1" si="8"/>
        <v>10</v>
      </c>
      <c r="B126" s="353">
        <f t="shared" ca="1" si="8"/>
        <v>7</v>
      </c>
      <c r="C126" s="351">
        <f t="shared" ca="1" si="8"/>
        <v>6</v>
      </c>
      <c r="D126" s="354">
        <f t="shared" ca="1" si="6"/>
        <v>80</v>
      </c>
      <c r="E126" s="445"/>
      <c r="F126" s="347"/>
      <c r="G126" s="348"/>
      <c r="H126" s="371"/>
    </row>
    <row r="127" spans="1:8" hidden="1">
      <c r="A127" s="353">
        <f t="shared" ca="1" si="8"/>
        <v>10</v>
      </c>
      <c r="B127" s="353">
        <f t="shared" ca="1" si="8"/>
        <v>7</v>
      </c>
      <c r="C127" s="351">
        <f t="shared" ca="1" si="8"/>
        <v>6</v>
      </c>
      <c r="D127" s="354">
        <f t="shared" ca="1" si="6"/>
        <v>81</v>
      </c>
      <c r="E127" s="445"/>
      <c r="F127" s="347"/>
      <c r="G127" s="348"/>
      <c r="H127" s="371"/>
    </row>
    <row r="128" spans="1:8" hidden="1">
      <c r="A128" s="353">
        <f t="shared" ca="1" si="8"/>
        <v>10</v>
      </c>
      <c r="B128" s="353">
        <f t="shared" ca="1" si="8"/>
        <v>7</v>
      </c>
      <c r="C128" s="351">
        <f t="shared" ca="1" si="8"/>
        <v>6</v>
      </c>
      <c r="D128" s="354">
        <f t="shared" ca="1" si="6"/>
        <v>82</v>
      </c>
      <c r="E128" s="445"/>
      <c r="F128" s="347"/>
      <c r="G128" s="348"/>
      <c r="H128" s="371"/>
    </row>
    <row r="129" spans="1:8" hidden="1">
      <c r="A129" s="353">
        <f t="shared" ca="1" si="8"/>
        <v>10</v>
      </c>
      <c r="B129" s="353">
        <f t="shared" ca="1" si="8"/>
        <v>7</v>
      </c>
      <c r="C129" s="351">
        <f t="shared" ca="1" si="8"/>
        <v>6</v>
      </c>
      <c r="D129" s="354">
        <f t="shared" ca="1" si="6"/>
        <v>83</v>
      </c>
      <c r="E129" s="445"/>
      <c r="F129" s="347"/>
      <c r="G129" s="348"/>
      <c r="H129" s="371"/>
    </row>
    <row r="130" spans="1:8" hidden="1">
      <c r="A130" s="353">
        <f t="shared" ca="1" si="8"/>
        <v>10</v>
      </c>
      <c r="B130" s="353">
        <f t="shared" ca="1" si="8"/>
        <v>7</v>
      </c>
      <c r="C130" s="351">
        <f t="shared" ca="1" si="8"/>
        <v>6</v>
      </c>
      <c r="D130" s="354">
        <f t="shared" ca="1" si="6"/>
        <v>84</v>
      </c>
      <c r="E130" s="445"/>
      <c r="F130" s="347"/>
      <c r="G130" s="348"/>
      <c r="H130" s="371"/>
    </row>
    <row r="131" spans="1:8" hidden="1">
      <c r="A131" s="353">
        <f t="shared" ca="1" si="8"/>
        <v>10</v>
      </c>
      <c r="B131" s="353">
        <f t="shared" ca="1" si="8"/>
        <v>7</v>
      </c>
      <c r="C131" s="351">
        <f t="shared" ca="1" si="8"/>
        <v>6</v>
      </c>
      <c r="D131" s="354">
        <f t="shared" ca="1" si="6"/>
        <v>85</v>
      </c>
      <c r="E131" s="445"/>
      <c r="F131" s="347"/>
      <c r="G131" s="348"/>
      <c r="H131" s="371"/>
    </row>
    <row r="132" spans="1:8" hidden="1">
      <c r="A132" s="353">
        <f t="shared" ca="1" si="8"/>
        <v>10</v>
      </c>
      <c r="B132" s="353">
        <f t="shared" ca="1" si="8"/>
        <v>7</v>
      </c>
      <c r="C132" s="351">
        <f t="shared" ca="1" si="8"/>
        <v>6</v>
      </c>
      <c r="D132" s="354">
        <f t="shared" ca="1" si="6"/>
        <v>86</v>
      </c>
      <c r="E132" s="445"/>
      <c r="F132" s="347"/>
      <c r="G132" s="348"/>
      <c r="H132" s="371"/>
    </row>
    <row r="133" spans="1:8" s="346" customFormat="1" hidden="1">
      <c r="A133" s="353">
        <f t="shared" ca="1" si="8"/>
        <v>10</v>
      </c>
      <c r="B133" s="353">
        <f t="shared" ca="1" si="8"/>
        <v>7</v>
      </c>
      <c r="C133" s="351">
        <f t="shared" ca="1" si="8"/>
        <v>6</v>
      </c>
      <c r="D133" s="354">
        <f t="shared" ca="1" si="6"/>
        <v>87</v>
      </c>
      <c r="E133" s="446"/>
      <c r="F133" s="347"/>
      <c r="G133" s="348"/>
      <c r="H133" s="371"/>
    </row>
    <row r="134" spans="1:8" s="346" customFormat="1" hidden="1">
      <c r="A134" s="353">
        <f t="shared" ref="A134:C174" ca="1" si="9">INDIRECT("Z(-1)",FALSE)</f>
        <v>10</v>
      </c>
      <c r="B134" s="353">
        <f t="shared" ca="1" si="9"/>
        <v>7</v>
      </c>
      <c r="C134" s="351">
        <f t="shared" ca="1" si="9"/>
        <v>6</v>
      </c>
      <c r="D134" s="354">
        <f t="shared" ca="1" si="6"/>
        <v>88</v>
      </c>
      <c r="E134" s="446"/>
      <c r="F134" s="347"/>
      <c r="G134" s="348"/>
      <c r="H134" s="371"/>
    </row>
    <row r="135" spans="1:8" s="346" customFormat="1" hidden="1">
      <c r="A135" s="353">
        <f t="shared" ca="1" si="9"/>
        <v>10</v>
      </c>
      <c r="B135" s="353">
        <f t="shared" ca="1" si="9"/>
        <v>7</v>
      </c>
      <c r="C135" s="351">
        <f t="shared" ca="1" si="9"/>
        <v>6</v>
      </c>
      <c r="D135" s="354">
        <f t="shared" ca="1" si="6"/>
        <v>89</v>
      </c>
      <c r="E135" s="446"/>
      <c r="F135" s="347"/>
      <c r="G135" s="348"/>
      <c r="H135" s="371"/>
    </row>
    <row r="136" spans="1:8" hidden="1">
      <c r="A136" s="353">
        <f t="shared" ca="1" si="9"/>
        <v>10</v>
      </c>
      <c r="B136" s="353">
        <f t="shared" ca="1" si="9"/>
        <v>7</v>
      </c>
      <c r="C136" s="351">
        <f t="shared" ca="1" si="9"/>
        <v>6</v>
      </c>
      <c r="D136" s="354">
        <f t="shared" ca="1" si="6"/>
        <v>90</v>
      </c>
      <c r="E136" s="445"/>
      <c r="F136" s="347"/>
      <c r="G136" s="348"/>
      <c r="H136" s="371"/>
    </row>
    <row r="137" spans="1:8" s="346" customFormat="1" hidden="1">
      <c r="A137" s="353">
        <f t="shared" ca="1" si="9"/>
        <v>10</v>
      </c>
      <c r="B137" s="353">
        <f t="shared" ca="1" si="9"/>
        <v>7</v>
      </c>
      <c r="C137" s="351">
        <f t="shared" ca="1" si="9"/>
        <v>6</v>
      </c>
      <c r="D137" s="354">
        <f t="shared" ca="1" si="6"/>
        <v>91</v>
      </c>
      <c r="E137" s="446"/>
      <c r="F137" s="347"/>
      <c r="G137" s="348"/>
      <c r="H137" s="371"/>
    </row>
    <row r="138" spans="1:8" s="346" customFormat="1" hidden="1">
      <c r="A138" s="353">
        <f t="shared" ca="1" si="9"/>
        <v>10</v>
      </c>
      <c r="B138" s="353">
        <f t="shared" ca="1" si="9"/>
        <v>7</v>
      </c>
      <c r="C138" s="351">
        <f t="shared" ca="1" si="9"/>
        <v>6</v>
      </c>
      <c r="D138" s="354">
        <f t="shared" ca="1" si="6"/>
        <v>92</v>
      </c>
      <c r="E138" s="446"/>
      <c r="F138" s="347"/>
      <c r="G138" s="348"/>
      <c r="H138" s="371"/>
    </row>
    <row r="139" spans="1:8" s="346" customFormat="1" hidden="1">
      <c r="A139" s="353">
        <f t="shared" ca="1" si="9"/>
        <v>10</v>
      </c>
      <c r="B139" s="353">
        <f t="shared" ca="1" si="9"/>
        <v>7</v>
      </c>
      <c r="C139" s="351">
        <f t="shared" ca="1" si="9"/>
        <v>6</v>
      </c>
      <c r="D139" s="354">
        <f t="shared" ca="1" si="6"/>
        <v>93</v>
      </c>
      <c r="E139" s="446"/>
      <c r="F139" s="347"/>
      <c r="G139" s="348"/>
      <c r="H139" s="371"/>
    </row>
    <row r="140" spans="1:8" hidden="1">
      <c r="A140" s="353">
        <f t="shared" ca="1" si="9"/>
        <v>10</v>
      </c>
      <c r="B140" s="353">
        <f t="shared" ca="1" si="9"/>
        <v>7</v>
      </c>
      <c r="C140" s="351">
        <f t="shared" ca="1" si="9"/>
        <v>6</v>
      </c>
      <c r="D140" s="354">
        <f t="shared" ca="1" si="6"/>
        <v>94</v>
      </c>
      <c r="E140" s="445"/>
      <c r="F140" s="157"/>
      <c r="G140" s="333"/>
      <c r="H140" s="370"/>
    </row>
    <row r="141" spans="1:8" hidden="1">
      <c r="A141" s="353">
        <f t="shared" ca="1" si="9"/>
        <v>10</v>
      </c>
      <c r="B141" s="353">
        <f t="shared" ca="1" si="9"/>
        <v>7</v>
      </c>
      <c r="C141" s="351">
        <f t="shared" ca="1" si="9"/>
        <v>6</v>
      </c>
      <c r="D141" s="354">
        <f t="shared" ca="1" si="6"/>
        <v>95</v>
      </c>
      <c r="E141" s="445"/>
      <c r="F141" s="157"/>
      <c r="G141" s="333"/>
      <c r="H141" s="370"/>
    </row>
    <row r="142" spans="1:8" hidden="1">
      <c r="A142" s="353">
        <f t="shared" ca="1" si="9"/>
        <v>10</v>
      </c>
      <c r="B142" s="353">
        <f t="shared" ca="1" si="9"/>
        <v>7</v>
      </c>
      <c r="C142" s="351">
        <f t="shared" ca="1" si="9"/>
        <v>6</v>
      </c>
      <c r="D142" s="354">
        <f t="shared" ca="1" si="6"/>
        <v>96</v>
      </c>
      <c r="E142" s="445"/>
      <c r="F142" s="157"/>
      <c r="G142" s="333"/>
      <c r="H142" s="370"/>
    </row>
    <row r="143" spans="1:8" hidden="1">
      <c r="A143" s="353">
        <f t="shared" ca="1" si="9"/>
        <v>10</v>
      </c>
      <c r="B143" s="353">
        <f t="shared" ca="1" si="9"/>
        <v>7</v>
      </c>
      <c r="C143" s="351">
        <f t="shared" ca="1" si="9"/>
        <v>6</v>
      </c>
      <c r="D143" s="354">
        <f t="shared" ca="1" si="6"/>
        <v>97</v>
      </c>
      <c r="E143" s="445"/>
      <c r="F143" s="157"/>
      <c r="G143" s="333"/>
      <c r="H143" s="370"/>
    </row>
    <row r="144" spans="1:8" hidden="1">
      <c r="A144" s="353">
        <f t="shared" ca="1" si="9"/>
        <v>10</v>
      </c>
      <c r="B144" s="353">
        <f t="shared" ca="1" si="9"/>
        <v>7</v>
      </c>
      <c r="C144" s="351">
        <f t="shared" ca="1" si="9"/>
        <v>6</v>
      </c>
      <c r="D144" s="354">
        <f t="shared" ca="1" si="6"/>
        <v>98</v>
      </c>
      <c r="E144" s="445"/>
      <c r="F144" s="157"/>
      <c r="G144" s="333"/>
      <c r="H144" s="370"/>
    </row>
    <row r="145" spans="1:8" hidden="1">
      <c r="A145" s="351">
        <f t="shared" ca="1" si="9"/>
        <v>10</v>
      </c>
      <c r="B145" s="351">
        <f t="shared" ca="1" si="9"/>
        <v>7</v>
      </c>
      <c r="C145" s="351">
        <f t="shared" ca="1" si="9"/>
        <v>6</v>
      </c>
      <c r="D145" s="352">
        <f t="shared" ca="1" si="6"/>
        <v>99</v>
      </c>
      <c r="E145" s="445"/>
      <c r="F145" s="157"/>
      <c r="G145" s="333"/>
      <c r="H145" s="370"/>
    </row>
    <row r="146" spans="1:8" hidden="1">
      <c r="A146" s="353">
        <f t="shared" ca="1" si="9"/>
        <v>10</v>
      </c>
      <c r="B146" s="353">
        <f t="shared" ca="1" si="9"/>
        <v>7</v>
      </c>
      <c r="C146" s="351">
        <f t="shared" ca="1" si="9"/>
        <v>6</v>
      </c>
      <c r="D146" s="354">
        <f t="shared" ca="1" si="6"/>
        <v>100</v>
      </c>
      <c r="E146" s="445"/>
      <c r="F146" s="347"/>
      <c r="G146" s="348"/>
      <c r="H146" s="371"/>
    </row>
    <row r="147" spans="1:8" hidden="1">
      <c r="A147" s="353">
        <f t="shared" ca="1" si="9"/>
        <v>10</v>
      </c>
      <c r="B147" s="353">
        <f t="shared" ca="1" si="9"/>
        <v>7</v>
      </c>
      <c r="C147" s="351">
        <f t="shared" ca="1" si="9"/>
        <v>6</v>
      </c>
      <c r="D147" s="354">
        <f t="shared" ca="1" si="6"/>
        <v>101</v>
      </c>
      <c r="E147" s="445"/>
      <c r="F147" s="347"/>
      <c r="G147" s="348"/>
      <c r="H147" s="371"/>
    </row>
    <row r="148" spans="1:8" hidden="1">
      <c r="A148" s="353">
        <f t="shared" ca="1" si="9"/>
        <v>10</v>
      </c>
      <c r="B148" s="353">
        <f t="shared" ca="1" si="9"/>
        <v>7</v>
      </c>
      <c r="C148" s="351">
        <f t="shared" ca="1" si="9"/>
        <v>6</v>
      </c>
      <c r="D148" s="354">
        <f t="shared" ca="1" si="6"/>
        <v>102</v>
      </c>
      <c r="E148" s="445"/>
      <c r="F148" s="347"/>
      <c r="G148" s="348"/>
      <c r="H148" s="371"/>
    </row>
    <row r="149" spans="1:8" hidden="1">
      <c r="A149" s="353">
        <f t="shared" ca="1" si="9"/>
        <v>10</v>
      </c>
      <c r="B149" s="353">
        <f t="shared" ca="1" si="9"/>
        <v>7</v>
      </c>
      <c r="C149" s="351">
        <f t="shared" ca="1" si="9"/>
        <v>6</v>
      </c>
      <c r="D149" s="354">
        <f t="shared" ca="1" si="6"/>
        <v>103</v>
      </c>
      <c r="E149" s="445"/>
      <c r="F149" s="347"/>
      <c r="G149" s="348"/>
      <c r="H149" s="371"/>
    </row>
    <row r="150" spans="1:8" hidden="1">
      <c r="A150" s="353">
        <f t="shared" ca="1" si="9"/>
        <v>10</v>
      </c>
      <c r="B150" s="353">
        <f t="shared" ca="1" si="9"/>
        <v>7</v>
      </c>
      <c r="C150" s="351">
        <f t="shared" ca="1" si="9"/>
        <v>6</v>
      </c>
      <c r="D150" s="354">
        <f t="shared" ca="1" si="6"/>
        <v>104</v>
      </c>
      <c r="E150" s="445"/>
      <c r="F150" s="347"/>
      <c r="G150" s="348"/>
      <c r="H150" s="371"/>
    </row>
    <row r="151" spans="1:8" hidden="1">
      <c r="A151" s="353">
        <f t="shared" ca="1" si="9"/>
        <v>10</v>
      </c>
      <c r="B151" s="353">
        <f t="shared" ca="1" si="9"/>
        <v>7</v>
      </c>
      <c r="C151" s="351">
        <f t="shared" ca="1" si="9"/>
        <v>6</v>
      </c>
      <c r="D151" s="354">
        <f t="shared" ca="1" si="6"/>
        <v>105</v>
      </c>
      <c r="E151" s="445"/>
      <c r="F151" s="347"/>
      <c r="G151" s="348"/>
      <c r="H151" s="371"/>
    </row>
    <row r="152" spans="1:8" hidden="1">
      <c r="A152" s="353">
        <f t="shared" ca="1" si="9"/>
        <v>10</v>
      </c>
      <c r="B152" s="353">
        <f t="shared" ca="1" si="9"/>
        <v>7</v>
      </c>
      <c r="C152" s="351">
        <f t="shared" ca="1" si="9"/>
        <v>6</v>
      </c>
      <c r="D152" s="354">
        <f t="shared" ca="1" si="6"/>
        <v>106</v>
      </c>
      <c r="E152" s="445"/>
      <c r="F152" s="347"/>
      <c r="G152" s="348"/>
      <c r="H152" s="371"/>
    </row>
    <row r="153" spans="1:8" s="346" customFormat="1" hidden="1">
      <c r="A153" s="353">
        <f t="shared" ca="1" si="9"/>
        <v>10</v>
      </c>
      <c r="B153" s="353">
        <f t="shared" ca="1" si="9"/>
        <v>7</v>
      </c>
      <c r="C153" s="351">
        <f t="shared" ca="1" si="9"/>
        <v>6</v>
      </c>
      <c r="D153" s="354">
        <f t="shared" ca="1" si="6"/>
        <v>107</v>
      </c>
      <c r="E153" s="446"/>
      <c r="F153" s="347"/>
      <c r="G153" s="348"/>
      <c r="H153" s="371"/>
    </row>
    <row r="154" spans="1:8" s="346" customFormat="1" hidden="1">
      <c r="A154" s="353">
        <f t="shared" ca="1" si="9"/>
        <v>10</v>
      </c>
      <c r="B154" s="353">
        <f t="shared" ca="1" si="9"/>
        <v>7</v>
      </c>
      <c r="C154" s="351">
        <f t="shared" ca="1" si="9"/>
        <v>6</v>
      </c>
      <c r="D154" s="354">
        <f t="shared" ca="1" si="6"/>
        <v>108</v>
      </c>
      <c r="E154" s="446"/>
      <c r="F154" s="347"/>
      <c r="G154" s="348"/>
      <c r="H154" s="371"/>
    </row>
    <row r="155" spans="1:8" s="346" customFormat="1" hidden="1">
      <c r="A155" s="353">
        <f t="shared" ca="1" si="9"/>
        <v>10</v>
      </c>
      <c r="B155" s="353">
        <f t="shared" ca="1" si="9"/>
        <v>7</v>
      </c>
      <c r="C155" s="351">
        <f t="shared" ca="1" si="9"/>
        <v>6</v>
      </c>
      <c r="D155" s="354">
        <f t="shared" ca="1" si="6"/>
        <v>109</v>
      </c>
      <c r="E155" s="446"/>
      <c r="F155" s="347"/>
      <c r="G155" s="348"/>
      <c r="H155" s="371"/>
    </row>
    <row r="156" spans="1:8" hidden="1">
      <c r="A156" s="353">
        <f t="shared" ca="1" si="9"/>
        <v>10</v>
      </c>
      <c r="B156" s="353">
        <f t="shared" ca="1" si="9"/>
        <v>7</v>
      </c>
      <c r="C156" s="351">
        <f t="shared" ca="1" si="9"/>
        <v>6</v>
      </c>
      <c r="D156" s="354">
        <f t="shared" ca="1" si="6"/>
        <v>110</v>
      </c>
      <c r="E156" s="445"/>
      <c r="F156" s="347"/>
      <c r="G156" s="348"/>
      <c r="H156" s="371"/>
    </row>
    <row r="157" spans="1:8" hidden="1">
      <c r="A157" s="353">
        <f t="shared" ca="1" si="9"/>
        <v>10</v>
      </c>
      <c r="B157" s="353">
        <f t="shared" ca="1" si="9"/>
        <v>7</v>
      </c>
      <c r="C157" s="351">
        <f t="shared" ca="1" si="9"/>
        <v>6</v>
      </c>
      <c r="D157" s="354">
        <f t="shared" ca="1" si="6"/>
        <v>111</v>
      </c>
      <c r="E157" s="445"/>
      <c r="F157" s="347"/>
      <c r="G157" s="348"/>
      <c r="H157" s="371"/>
    </row>
    <row r="158" spans="1:8" hidden="1">
      <c r="A158" s="353">
        <f t="shared" ca="1" si="9"/>
        <v>10</v>
      </c>
      <c r="B158" s="353">
        <f t="shared" ca="1" si="9"/>
        <v>7</v>
      </c>
      <c r="C158" s="351">
        <f t="shared" ca="1" si="9"/>
        <v>6</v>
      </c>
      <c r="D158" s="354">
        <f t="shared" ca="1" si="6"/>
        <v>112</v>
      </c>
      <c r="E158" s="445"/>
      <c r="F158" s="347"/>
      <c r="G158" s="348"/>
      <c r="H158" s="371"/>
    </row>
    <row r="159" spans="1:8" hidden="1">
      <c r="A159" s="353">
        <f t="shared" ca="1" si="9"/>
        <v>10</v>
      </c>
      <c r="B159" s="353">
        <f t="shared" ca="1" si="9"/>
        <v>7</v>
      </c>
      <c r="C159" s="351">
        <f t="shared" ca="1" si="9"/>
        <v>6</v>
      </c>
      <c r="D159" s="354">
        <f t="shared" ca="1" si="6"/>
        <v>113</v>
      </c>
      <c r="E159" s="445"/>
      <c r="F159" s="347"/>
      <c r="G159" s="348"/>
      <c r="H159" s="371"/>
    </row>
    <row r="160" spans="1:8" hidden="1">
      <c r="A160" s="353">
        <f t="shared" ca="1" si="9"/>
        <v>10</v>
      </c>
      <c r="B160" s="353">
        <f t="shared" ca="1" si="9"/>
        <v>7</v>
      </c>
      <c r="C160" s="351">
        <f t="shared" ca="1" si="9"/>
        <v>6</v>
      </c>
      <c r="D160" s="354">
        <f t="shared" ca="1" si="6"/>
        <v>114</v>
      </c>
      <c r="E160" s="445"/>
      <c r="F160" s="347"/>
      <c r="G160" s="348"/>
      <c r="H160" s="371"/>
    </row>
    <row r="161" spans="1:8" hidden="1">
      <c r="A161" s="353">
        <f t="shared" ca="1" si="9"/>
        <v>10</v>
      </c>
      <c r="B161" s="353">
        <f t="shared" ca="1" si="9"/>
        <v>7</v>
      </c>
      <c r="C161" s="351">
        <f t="shared" ca="1" si="9"/>
        <v>6</v>
      </c>
      <c r="D161" s="354">
        <f t="shared" ca="1" si="6"/>
        <v>115</v>
      </c>
      <c r="E161" s="445"/>
      <c r="F161" s="347"/>
      <c r="G161" s="348"/>
      <c r="H161" s="371"/>
    </row>
    <row r="162" spans="1:8" hidden="1">
      <c r="A162" s="353">
        <f t="shared" ca="1" si="9"/>
        <v>10</v>
      </c>
      <c r="B162" s="353">
        <f t="shared" ca="1" si="9"/>
        <v>7</v>
      </c>
      <c r="C162" s="351">
        <f t="shared" ca="1" si="9"/>
        <v>6</v>
      </c>
      <c r="D162" s="354">
        <f t="shared" ca="1" si="6"/>
        <v>116</v>
      </c>
      <c r="E162" s="445"/>
      <c r="F162" s="347"/>
      <c r="G162" s="348"/>
      <c r="H162" s="371"/>
    </row>
    <row r="163" spans="1:8" s="346" customFormat="1" hidden="1">
      <c r="A163" s="353">
        <f t="shared" ca="1" si="9"/>
        <v>10</v>
      </c>
      <c r="B163" s="353">
        <f t="shared" ca="1" si="9"/>
        <v>7</v>
      </c>
      <c r="C163" s="351">
        <f t="shared" ca="1" si="9"/>
        <v>6</v>
      </c>
      <c r="D163" s="354">
        <f t="shared" ca="1" si="6"/>
        <v>117</v>
      </c>
      <c r="E163" s="446"/>
      <c r="F163" s="347"/>
      <c r="G163" s="348"/>
      <c r="H163" s="371"/>
    </row>
    <row r="164" spans="1:8" s="346" customFormat="1" hidden="1">
      <c r="A164" s="353">
        <f t="shared" ca="1" si="9"/>
        <v>10</v>
      </c>
      <c r="B164" s="353">
        <f t="shared" ca="1" si="9"/>
        <v>7</v>
      </c>
      <c r="C164" s="351">
        <f t="shared" ca="1" si="9"/>
        <v>6</v>
      </c>
      <c r="D164" s="354">
        <f t="shared" ca="1" si="6"/>
        <v>118</v>
      </c>
      <c r="E164" s="446"/>
      <c r="F164" s="347"/>
      <c r="G164" s="348"/>
      <c r="H164" s="371"/>
    </row>
    <row r="165" spans="1:8" s="346" customFormat="1" hidden="1">
      <c r="A165" s="353">
        <f t="shared" ca="1" si="9"/>
        <v>10</v>
      </c>
      <c r="B165" s="353">
        <f t="shared" ca="1" si="9"/>
        <v>7</v>
      </c>
      <c r="C165" s="351">
        <f t="shared" ca="1" si="9"/>
        <v>6</v>
      </c>
      <c r="D165" s="354">
        <f t="shared" ca="1" si="6"/>
        <v>119</v>
      </c>
      <c r="E165" s="446"/>
      <c r="F165" s="347"/>
      <c r="G165" s="348"/>
      <c r="H165" s="371"/>
    </row>
    <row r="166" spans="1:8" hidden="1">
      <c r="A166" s="353">
        <f t="shared" ca="1" si="9"/>
        <v>10</v>
      </c>
      <c r="B166" s="353">
        <f t="shared" ca="1" si="9"/>
        <v>7</v>
      </c>
      <c r="C166" s="351">
        <f t="shared" ca="1" si="9"/>
        <v>6</v>
      </c>
      <c r="D166" s="354">
        <f t="shared" ca="1" si="6"/>
        <v>120</v>
      </c>
      <c r="E166" s="445"/>
      <c r="F166" s="347"/>
      <c r="G166" s="348"/>
      <c r="H166" s="371"/>
    </row>
    <row r="167" spans="1:8" hidden="1">
      <c r="A167" s="353">
        <f t="shared" ca="1" si="9"/>
        <v>10</v>
      </c>
      <c r="B167" s="353">
        <f t="shared" ca="1" si="9"/>
        <v>7</v>
      </c>
      <c r="C167" s="351">
        <f t="shared" ca="1" si="9"/>
        <v>6</v>
      </c>
      <c r="D167" s="354">
        <f t="shared" ca="1" si="6"/>
        <v>121</v>
      </c>
      <c r="E167" s="445"/>
      <c r="F167" s="347"/>
      <c r="G167" s="348"/>
      <c r="H167" s="371"/>
    </row>
    <row r="168" spans="1:8" hidden="1">
      <c r="A168" s="353">
        <f t="shared" ca="1" si="9"/>
        <v>10</v>
      </c>
      <c r="B168" s="353">
        <f t="shared" ca="1" si="9"/>
        <v>7</v>
      </c>
      <c r="C168" s="351">
        <f t="shared" ca="1" si="9"/>
        <v>6</v>
      </c>
      <c r="D168" s="354">
        <f t="shared" ca="1" si="6"/>
        <v>122</v>
      </c>
      <c r="E168" s="445"/>
      <c r="F168" s="347"/>
      <c r="G168" s="348"/>
      <c r="H168" s="371"/>
    </row>
    <row r="169" spans="1:8" hidden="1">
      <c r="A169" s="353">
        <f t="shared" ca="1" si="9"/>
        <v>10</v>
      </c>
      <c r="B169" s="353">
        <f t="shared" ca="1" si="9"/>
        <v>7</v>
      </c>
      <c r="C169" s="351">
        <f t="shared" ca="1" si="9"/>
        <v>6</v>
      </c>
      <c r="D169" s="354">
        <f t="shared" ca="1" si="6"/>
        <v>123</v>
      </c>
      <c r="E169" s="445"/>
      <c r="F169" s="347"/>
      <c r="G169" s="348"/>
      <c r="H169" s="371"/>
    </row>
    <row r="170" spans="1:8" hidden="1">
      <c r="A170" s="353">
        <f t="shared" ca="1" si="9"/>
        <v>10</v>
      </c>
      <c r="B170" s="353">
        <f t="shared" ca="1" si="9"/>
        <v>7</v>
      </c>
      <c r="C170" s="351">
        <f t="shared" ca="1" si="9"/>
        <v>6</v>
      </c>
      <c r="D170" s="354">
        <f t="shared" ca="1" si="6"/>
        <v>124</v>
      </c>
      <c r="E170" s="445"/>
      <c r="F170" s="347"/>
      <c r="G170" s="348"/>
      <c r="H170" s="371"/>
    </row>
    <row r="171" spans="1:8" hidden="1">
      <c r="A171" s="353">
        <f t="shared" ca="1" si="9"/>
        <v>10</v>
      </c>
      <c r="B171" s="353">
        <f t="shared" ca="1" si="9"/>
        <v>7</v>
      </c>
      <c r="C171" s="351">
        <f t="shared" ca="1" si="9"/>
        <v>6</v>
      </c>
      <c r="D171" s="354">
        <f t="shared" ca="1" si="6"/>
        <v>125</v>
      </c>
      <c r="E171" s="445"/>
      <c r="F171" s="347"/>
      <c r="G171" s="348"/>
      <c r="H171" s="371"/>
    </row>
    <row r="172" spans="1:8" hidden="1">
      <c r="A172" s="353">
        <f t="shared" ca="1" si="9"/>
        <v>10</v>
      </c>
      <c r="B172" s="353">
        <f t="shared" ca="1" si="9"/>
        <v>7</v>
      </c>
      <c r="C172" s="351">
        <f t="shared" ca="1" si="9"/>
        <v>6</v>
      </c>
      <c r="D172" s="354">
        <f t="shared" ca="1" si="6"/>
        <v>126</v>
      </c>
      <c r="E172" s="445"/>
      <c r="F172" s="347"/>
      <c r="G172" s="348"/>
      <c r="H172" s="371"/>
    </row>
    <row r="173" spans="1:8" s="346" customFormat="1" hidden="1">
      <c r="A173" s="353">
        <f t="shared" ca="1" si="9"/>
        <v>10</v>
      </c>
      <c r="B173" s="353">
        <f t="shared" ca="1" si="9"/>
        <v>7</v>
      </c>
      <c r="C173" s="351">
        <f t="shared" ca="1" si="9"/>
        <v>6</v>
      </c>
      <c r="D173" s="354">
        <f t="shared" ca="1" si="6"/>
        <v>127</v>
      </c>
      <c r="E173" s="446"/>
      <c r="F173" s="347"/>
      <c r="G173" s="348"/>
      <c r="H173" s="371"/>
    </row>
    <row r="174" spans="1:8" s="346" customFormat="1" hidden="1">
      <c r="A174" s="353">
        <f t="shared" ca="1" si="9"/>
        <v>10</v>
      </c>
      <c r="B174" s="353">
        <f t="shared" ca="1" si="9"/>
        <v>7</v>
      </c>
      <c r="C174" s="351">
        <f t="shared" ca="1" si="9"/>
        <v>6</v>
      </c>
      <c r="D174" s="354">
        <f t="shared" ca="1" si="6"/>
        <v>128</v>
      </c>
      <c r="E174" s="446"/>
      <c r="F174" s="347"/>
      <c r="G174" s="348"/>
      <c r="H174" s="371"/>
    </row>
    <row r="175" spans="1:8" s="346" customFormat="1" hidden="1">
      <c r="A175" s="353">
        <f t="shared" ref="A175:C190" ca="1" si="10">INDIRECT("Z(-1)",FALSE)</f>
        <v>10</v>
      </c>
      <c r="B175" s="353">
        <f t="shared" ca="1" si="10"/>
        <v>7</v>
      </c>
      <c r="C175" s="351">
        <f t="shared" ca="1" si="10"/>
        <v>6</v>
      </c>
      <c r="D175" s="354">
        <f t="shared" ca="1" si="6"/>
        <v>129</v>
      </c>
      <c r="E175" s="446"/>
      <c r="F175" s="347"/>
      <c r="G175" s="348"/>
      <c r="H175" s="371"/>
    </row>
    <row r="176" spans="1:8" hidden="1">
      <c r="A176" s="353">
        <f t="shared" ca="1" si="10"/>
        <v>10</v>
      </c>
      <c r="B176" s="353">
        <f t="shared" ca="1" si="10"/>
        <v>7</v>
      </c>
      <c r="C176" s="351">
        <f t="shared" ca="1" si="10"/>
        <v>6</v>
      </c>
      <c r="D176" s="354">
        <f t="shared" ca="1" si="6"/>
        <v>130</v>
      </c>
      <c r="E176" s="445"/>
      <c r="F176" s="347"/>
      <c r="G176" s="348"/>
      <c r="H176" s="371"/>
    </row>
    <row r="177" spans="1:8" hidden="1">
      <c r="A177" s="353">
        <f t="shared" ca="1" si="10"/>
        <v>10</v>
      </c>
      <c r="B177" s="353">
        <f t="shared" ca="1" si="10"/>
        <v>7</v>
      </c>
      <c r="C177" s="351">
        <f t="shared" ca="1" si="10"/>
        <v>6</v>
      </c>
      <c r="D177" s="354">
        <f t="shared" ca="1" si="6"/>
        <v>131</v>
      </c>
      <c r="E177" s="445"/>
      <c r="F177" s="347"/>
      <c r="G177" s="348"/>
      <c r="H177" s="371"/>
    </row>
    <row r="178" spans="1:8" hidden="1">
      <c r="A178" s="353">
        <f t="shared" ca="1" si="10"/>
        <v>10</v>
      </c>
      <c r="B178" s="353">
        <f t="shared" ca="1" si="10"/>
        <v>7</v>
      </c>
      <c r="C178" s="351">
        <f t="shared" ca="1" si="10"/>
        <v>6</v>
      </c>
      <c r="D178" s="354">
        <f t="shared" ca="1" si="6"/>
        <v>132</v>
      </c>
      <c r="E178" s="445"/>
      <c r="F178" s="347"/>
      <c r="G178" s="348"/>
      <c r="H178" s="371"/>
    </row>
    <row r="179" spans="1:8" hidden="1">
      <c r="A179" s="353">
        <f t="shared" ca="1" si="10"/>
        <v>10</v>
      </c>
      <c r="B179" s="353">
        <f t="shared" ca="1" si="10"/>
        <v>7</v>
      </c>
      <c r="C179" s="351">
        <f t="shared" ca="1" si="10"/>
        <v>6</v>
      </c>
      <c r="D179" s="354">
        <f t="shared" ca="1" si="6"/>
        <v>133</v>
      </c>
      <c r="E179" s="445"/>
      <c r="F179" s="347"/>
      <c r="G179" s="348"/>
      <c r="H179" s="371"/>
    </row>
    <row r="180" spans="1:8" hidden="1">
      <c r="A180" s="353">
        <f t="shared" ca="1" si="10"/>
        <v>10</v>
      </c>
      <c r="B180" s="353">
        <f t="shared" ca="1" si="10"/>
        <v>7</v>
      </c>
      <c r="C180" s="351">
        <f t="shared" ca="1" si="10"/>
        <v>6</v>
      </c>
      <c r="D180" s="354">
        <f t="shared" ca="1" si="6"/>
        <v>134</v>
      </c>
      <c r="E180" s="445"/>
      <c r="F180" s="347"/>
      <c r="G180" s="348"/>
      <c r="H180" s="371"/>
    </row>
    <row r="181" spans="1:8" hidden="1">
      <c r="A181" s="353">
        <f t="shared" ca="1" si="10"/>
        <v>10</v>
      </c>
      <c r="B181" s="353">
        <f t="shared" ca="1" si="10"/>
        <v>7</v>
      </c>
      <c r="C181" s="351">
        <f t="shared" ca="1" si="10"/>
        <v>6</v>
      </c>
      <c r="D181" s="354">
        <f t="shared" ca="1" si="6"/>
        <v>135</v>
      </c>
      <c r="E181" s="445"/>
      <c r="F181" s="347"/>
      <c r="G181" s="348"/>
      <c r="H181" s="371"/>
    </row>
    <row r="182" spans="1:8" hidden="1">
      <c r="A182" s="353">
        <f t="shared" ca="1" si="10"/>
        <v>10</v>
      </c>
      <c r="B182" s="353">
        <f t="shared" ca="1" si="10"/>
        <v>7</v>
      </c>
      <c r="C182" s="351">
        <f t="shared" ca="1" si="10"/>
        <v>6</v>
      </c>
      <c r="D182" s="354">
        <f t="shared" ca="1" si="6"/>
        <v>136</v>
      </c>
      <c r="E182" s="445"/>
      <c r="F182" s="347"/>
      <c r="G182" s="348"/>
      <c r="H182" s="371"/>
    </row>
    <row r="183" spans="1:8" s="346" customFormat="1" hidden="1">
      <c r="A183" s="353">
        <f t="shared" ca="1" si="10"/>
        <v>10</v>
      </c>
      <c r="B183" s="353">
        <f t="shared" ca="1" si="10"/>
        <v>7</v>
      </c>
      <c r="C183" s="351">
        <f t="shared" ca="1" si="10"/>
        <v>6</v>
      </c>
      <c r="D183" s="354">
        <f t="shared" ca="1" si="6"/>
        <v>137</v>
      </c>
      <c r="E183" s="446"/>
      <c r="F183" s="347"/>
      <c r="G183" s="348"/>
      <c r="H183" s="371"/>
    </row>
    <row r="184" spans="1:8" s="346" customFormat="1" hidden="1">
      <c r="A184" s="353">
        <f t="shared" ca="1" si="10"/>
        <v>10</v>
      </c>
      <c r="B184" s="353">
        <f t="shared" ca="1" si="10"/>
        <v>7</v>
      </c>
      <c r="C184" s="351">
        <f t="shared" ca="1" si="10"/>
        <v>6</v>
      </c>
      <c r="D184" s="354">
        <f t="shared" ca="1" si="6"/>
        <v>138</v>
      </c>
      <c r="E184" s="446"/>
      <c r="F184" s="347"/>
      <c r="G184" s="348"/>
      <c r="H184" s="371"/>
    </row>
    <row r="185" spans="1:8" s="346" customFormat="1" hidden="1">
      <c r="A185" s="353">
        <f t="shared" ca="1" si="10"/>
        <v>10</v>
      </c>
      <c r="B185" s="353">
        <f t="shared" ca="1" si="10"/>
        <v>7</v>
      </c>
      <c r="C185" s="351">
        <f t="shared" ca="1" si="10"/>
        <v>6</v>
      </c>
      <c r="D185" s="354">
        <f t="shared" ca="1" si="6"/>
        <v>139</v>
      </c>
      <c r="E185" s="446"/>
      <c r="F185" s="347"/>
      <c r="G185" s="348"/>
      <c r="H185" s="371"/>
    </row>
    <row r="186" spans="1:8" hidden="1">
      <c r="A186" s="353">
        <f t="shared" ca="1" si="10"/>
        <v>10</v>
      </c>
      <c r="B186" s="353">
        <f t="shared" ca="1" si="10"/>
        <v>7</v>
      </c>
      <c r="C186" s="351">
        <f t="shared" ca="1" si="10"/>
        <v>6</v>
      </c>
      <c r="D186" s="354">
        <f t="shared" ca="1" si="6"/>
        <v>140</v>
      </c>
      <c r="E186" s="445"/>
      <c r="F186" s="347"/>
      <c r="G186" s="348"/>
      <c r="H186" s="371"/>
    </row>
    <row r="187" spans="1:8" s="346" customFormat="1" hidden="1">
      <c r="A187" s="353">
        <f t="shared" ca="1" si="10"/>
        <v>10</v>
      </c>
      <c r="B187" s="353">
        <f t="shared" ca="1" si="10"/>
        <v>7</v>
      </c>
      <c r="C187" s="351">
        <f t="shared" ca="1" si="10"/>
        <v>6</v>
      </c>
      <c r="D187" s="354">
        <f t="shared" ca="1" si="6"/>
        <v>141</v>
      </c>
      <c r="E187" s="446"/>
      <c r="F187" s="347"/>
      <c r="G187" s="348"/>
      <c r="H187" s="371"/>
    </row>
    <row r="188" spans="1:8" s="346" customFormat="1" hidden="1">
      <c r="A188" s="353">
        <f t="shared" ca="1" si="10"/>
        <v>10</v>
      </c>
      <c r="B188" s="353">
        <f t="shared" ca="1" si="10"/>
        <v>7</v>
      </c>
      <c r="C188" s="351">
        <f t="shared" ca="1" si="10"/>
        <v>6</v>
      </c>
      <c r="D188" s="354">
        <f t="shared" ca="1" si="6"/>
        <v>142</v>
      </c>
      <c r="E188" s="446"/>
      <c r="F188" s="347"/>
      <c r="G188" s="348"/>
      <c r="H188" s="371"/>
    </row>
    <row r="189" spans="1:8" s="346" customFormat="1" hidden="1">
      <c r="A189" s="353">
        <f t="shared" ca="1" si="10"/>
        <v>10</v>
      </c>
      <c r="B189" s="353">
        <f t="shared" ca="1" si="10"/>
        <v>7</v>
      </c>
      <c r="C189" s="351">
        <f t="shared" ca="1" si="10"/>
        <v>6</v>
      </c>
      <c r="D189" s="354">
        <f t="shared" ca="1" si="6"/>
        <v>143</v>
      </c>
      <c r="E189" s="446"/>
      <c r="F189" s="347"/>
      <c r="G189" s="348"/>
      <c r="H189" s="371"/>
    </row>
    <row r="190" spans="1:8" hidden="1">
      <c r="A190" s="353">
        <f t="shared" ca="1" si="10"/>
        <v>10</v>
      </c>
      <c r="B190" s="353">
        <f t="shared" ca="1" si="10"/>
        <v>7</v>
      </c>
      <c r="C190" s="351">
        <f t="shared" ca="1" si="10"/>
        <v>6</v>
      </c>
      <c r="D190" s="354">
        <f t="shared" ca="1" si="6"/>
        <v>144</v>
      </c>
      <c r="E190" s="445"/>
      <c r="F190" s="157"/>
      <c r="G190" s="333"/>
      <c r="H190" s="370"/>
    </row>
    <row r="191" spans="1:8" hidden="1">
      <c r="A191" s="353">
        <f t="shared" ref="A191:C224" ca="1" si="11">INDIRECT("Z(-1)",FALSE)</f>
        <v>10</v>
      </c>
      <c r="B191" s="353">
        <f t="shared" ca="1" si="11"/>
        <v>7</v>
      </c>
      <c r="C191" s="351">
        <f t="shared" ca="1" si="11"/>
        <v>6</v>
      </c>
      <c r="D191" s="354">
        <f t="shared" ca="1" si="6"/>
        <v>145</v>
      </c>
      <c r="E191" s="445"/>
      <c r="F191" s="157"/>
      <c r="G191" s="333"/>
      <c r="H191" s="370"/>
    </row>
    <row r="192" spans="1:8" hidden="1">
      <c r="A192" s="353">
        <f t="shared" ca="1" si="11"/>
        <v>10</v>
      </c>
      <c r="B192" s="353">
        <f t="shared" ca="1" si="11"/>
        <v>7</v>
      </c>
      <c r="C192" s="351">
        <f t="shared" ca="1" si="11"/>
        <v>6</v>
      </c>
      <c r="D192" s="354">
        <f t="shared" ca="1" si="6"/>
        <v>146</v>
      </c>
      <c r="E192" s="445"/>
      <c r="F192" s="157"/>
      <c r="G192" s="333"/>
      <c r="H192" s="370"/>
    </row>
    <row r="193" spans="1:8" hidden="1">
      <c r="A193" s="353">
        <f t="shared" ca="1" si="11"/>
        <v>10</v>
      </c>
      <c r="B193" s="353">
        <f t="shared" ca="1" si="11"/>
        <v>7</v>
      </c>
      <c r="C193" s="351">
        <f t="shared" ca="1" si="11"/>
        <v>6</v>
      </c>
      <c r="D193" s="354">
        <f t="shared" ca="1" si="6"/>
        <v>147</v>
      </c>
      <c r="E193" s="445"/>
      <c r="F193" s="157"/>
      <c r="G193" s="333"/>
      <c r="H193" s="370"/>
    </row>
    <row r="194" spans="1:8" hidden="1">
      <c r="A194" s="353">
        <f t="shared" ca="1" si="11"/>
        <v>10</v>
      </c>
      <c r="B194" s="353">
        <f t="shared" ca="1" si="11"/>
        <v>7</v>
      </c>
      <c r="C194" s="351">
        <f t="shared" ca="1" si="11"/>
        <v>6</v>
      </c>
      <c r="D194" s="354">
        <f t="shared" ca="1" si="6"/>
        <v>148</v>
      </c>
      <c r="E194" s="445"/>
      <c r="F194" s="157"/>
      <c r="G194" s="333"/>
      <c r="H194" s="370"/>
    </row>
    <row r="195" spans="1:8" hidden="1">
      <c r="A195" s="351">
        <f t="shared" ca="1" si="11"/>
        <v>10</v>
      </c>
      <c r="B195" s="351">
        <f t="shared" ca="1" si="11"/>
        <v>7</v>
      </c>
      <c r="C195" s="351">
        <f t="shared" ca="1" si="11"/>
        <v>6</v>
      </c>
      <c r="D195" s="352">
        <f t="shared" ca="1" si="6"/>
        <v>149</v>
      </c>
      <c r="E195" s="445"/>
      <c r="F195" s="157"/>
      <c r="G195" s="333"/>
      <c r="H195" s="370"/>
    </row>
    <row r="196" spans="1:8" hidden="1">
      <c r="A196" s="353">
        <f t="shared" ca="1" si="11"/>
        <v>10</v>
      </c>
      <c r="B196" s="353">
        <f t="shared" ca="1" si="11"/>
        <v>7</v>
      </c>
      <c r="C196" s="351">
        <f t="shared" ca="1" si="11"/>
        <v>6</v>
      </c>
      <c r="D196" s="354">
        <f t="shared" ca="1" si="6"/>
        <v>150</v>
      </c>
      <c r="E196" s="445"/>
      <c r="F196" s="347"/>
      <c r="G196" s="348"/>
      <c r="H196" s="371"/>
    </row>
    <row r="197" spans="1:8" hidden="1">
      <c r="A197" s="353">
        <f t="shared" ca="1" si="11"/>
        <v>10</v>
      </c>
      <c r="B197" s="353">
        <f t="shared" ca="1" si="11"/>
        <v>7</v>
      </c>
      <c r="C197" s="351">
        <f t="shared" ca="1" si="11"/>
        <v>6</v>
      </c>
      <c r="D197" s="354">
        <f t="shared" ca="1" si="6"/>
        <v>151</v>
      </c>
      <c r="E197" s="445"/>
      <c r="F197" s="347"/>
      <c r="G197" s="348"/>
      <c r="H197" s="371"/>
    </row>
    <row r="198" spans="1:8" hidden="1">
      <c r="A198" s="353">
        <f t="shared" ca="1" si="11"/>
        <v>10</v>
      </c>
      <c r="B198" s="353">
        <f t="shared" ca="1" si="11"/>
        <v>7</v>
      </c>
      <c r="C198" s="351">
        <f t="shared" ca="1" si="11"/>
        <v>6</v>
      </c>
      <c r="D198" s="354">
        <f t="shared" ca="1" si="6"/>
        <v>152</v>
      </c>
      <c r="E198" s="445"/>
      <c r="F198" s="347"/>
      <c r="G198" s="348"/>
      <c r="H198" s="371"/>
    </row>
    <row r="199" spans="1:8" hidden="1">
      <c r="A199" s="353">
        <f t="shared" ca="1" si="11"/>
        <v>10</v>
      </c>
      <c r="B199" s="353">
        <f t="shared" ca="1" si="11"/>
        <v>7</v>
      </c>
      <c r="C199" s="351">
        <f t="shared" ca="1" si="11"/>
        <v>6</v>
      </c>
      <c r="D199" s="354">
        <f t="shared" ca="1" si="6"/>
        <v>153</v>
      </c>
      <c r="E199" s="445"/>
      <c r="F199" s="347"/>
      <c r="G199" s="348"/>
      <c r="H199" s="371"/>
    </row>
    <row r="200" spans="1:8" hidden="1">
      <c r="A200" s="353">
        <f t="shared" ca="1" si="11"/>
        <v>10</v>
      </c>
      <c r="B200" s="353">
        <f t="shared" ca="1" si="11"/>
        <v>7</v>
      </c>
      <c r="C200" s="351">
        <f t="shared" ca="1" si="11"/>
        <v>6</v>
      </c>
      <c r="D200" s="354">
        <f t="shared" ca="1" si="6"/>
        <v>154</v>
      </c>
      <c r="E200" s="445"/>
      <c r="F200" s="347"/>
      <c r="G200" s="348"/>
      <c r="H200" s="371"/>
    </row>
    <row r="201" spans="1:8" hidden="1">
      <c r="A201" s="353">
        <f t="shared" ca="1" si="11"/>
        <v>10</v>
      </c>
      <c r="B201" s="353">
        <f t="shared" ca="1" si="11"/>
        <v>7</v>
      </c>
      <c r="C201" s="351">
        <f t="shared" ca="1" si="11"/>
        <v>6</v>
      </c>
      <c r="D201" s="354">
        <f t="shared" ca="1" si="6"/>
        <v>155</v>
      </c>
      <c r="E201" s="445"/>
      <c r="F201" s="347"/>
      <c r="G201" s="348"/>
      <c r="H201" s="371"/>
    </row>
    <row r="202" spans="1:8" hidden="1">
      <c r="A202" s="353">
        <f t="shared" ca="1" si="11"/>
        <v>10</v>
      </c>
      <c r="B202" s="353">
        <f t="shared" ca="1" si="11"/>
        <v>7</v>
      </c>
      <c r="C202" s="351">
        <f t="shared" ca="1" si="11"/>
        <v>6</v>
      </c>
      <c r="D202" s="354">
        <f t="shared" ca="1" si="6"/>
        <v>156</v>
      </c>
      <c r="E202" s="445"/>
      <c r="F202" s="347"/>
      <c r="G202" s="348"/>
      <c r="H202" s="371"/>
    </row>
    <row r="203" spans="1:8" s="346" customFormat="1" hidden="1">
      <c r="A203" s="353">
        <f t="shared" ca="1" si="11"/>
        <v>10</v>
      </c>
      <c r="B203" s="353">
        <f t="shared" ca="1" si="11"/>
        <v>7</v>
      </c>
      <c r="C203" s="351">
        <f t="shared" ca="1" si="11"/>
        <v>6</v>
      </c>
      <c r="D203" s="354">
        <f t="shared" ca="1" si="6"/>
        <v>157</v>
      </c>
      <c r="E203" s="446"/>
      <c r="F203" s="347"/>
      <c r="G203" s="348"/>
      <c r="H203" s="371"/>
    </row>
    <row r="204" spans="1:8" s="346" customFormat="1" hidden="1">
      <c r="A204" s="353">
        <f t="shared" ca="1" si="11"/>
        <v>10</v>
      </c>
      <c r="B204" s="353">
        <f t="shared" ca="1" si="11"/>
        <v>7</v>
      </c>
      <c r="C204" s="351">
        <f t="shared" ca="1" si="11"/>
        <v>6</v>
      </c>
      <c r="D204" s="354">
        <f t="shared" ca="1" si="6"/>
        <v>158</v>
      </c>
      <c r="E204" s="446"/>
      <c r="F204" s="347"/>
      <c r="G204" s="348"/>
      <c r="H204" s="371"/>
    </row>
    <row r="205" spans="1:8" s="346" customFormat="1" hidden="1">
      <c r="A205" s="353">
        <f t="shared" ca="1" si="11"/>
        <v>10</v>
      </c>
      <c r="B205" s="353">
        <f t="shared" ca="1" si="11"/>
        <v>7</v>
      </c>
      <c r="C205" s="351">
        <f t="shared" ca="1" si="11"/>
        <v>6</v>
      </c>
      <c r="D205" s="354">
        <f t="shared" ca="1" si="6"/>
        <v>159</v>
      </c>
      <c r="E205" s="446"/>
      <c r="F205" s="347"/>
      <c r="G205" s="348"/>
      <c r="H205" s="371"/>
    </row>
    <row r="206" spans="1:8" hidden="1">
      <c r="A206" s="353">
        <f t="shared" ca="1" si="11"/>
        <v>10</v>
      </c>
      <c r="B206" s="353">
        <f t="shared" ca="1" si="11"/>
        <v>7</v>
      </c>
      <c r="C206" s="351">
        <f t="shared" ca="1" si="11"/>
        <v>6</v>
      </c>
      <c r="D206" s="354">
        <f t="shared" ca="1" si="6"/>
        <v>160</v>
      </c>
      <c r="E206" s="445"/>
      <c r="F206" s="347"/>
      <c r="G206" s="348"/>
      <c r="H206" s="371"/>
    </row>
    <row r="207" spans="1:8" hidden="1">
      <c r="A207" s="353">
        <f t="shared" ca="1" si="11"/>
        <v>10</v>
      </c>
      <c r="B207" s="353">
        <f t="shared" ca="1" si="11"/>
        <v>7</v>
      </c>
      <c r="C207" s="351">
        <f t="shared" ca="1" si="11"/>
        <v>6</v>
      </c>
      <c r="D207" s="354">
        <f t="shared" ca="1" si="6"/>
        <v>161</v>
      </c>
      <c r="E207" s="445"/>
      <c r="F207" s="347"/>
      <c r="G207" s="348"/>
      <c r="H207" s="371"/>
    </row>
    <row r="208" spans="1:8" hidden="1">
      <c r="A208" s="353">
        <f t="shared" ca="1" si="11"/>
        <v>10</v>
      </c>
      <c r="B208" s="353">
        <f t="shared" ca="1" si="11"/>
        <v>7</v>
      </c>
      <c r="C208" s="351">
        <f t="shared" ca="1" si="11"/>
        <v>6</v>
      </c>
      <c r="D208" s="354">
        <f t="shared" ca="1" si="6"/>
        <v>162</v>
      </c>
      <c r="E208" s="445"/>
      <c r="F208" s="347"/>
      <c r="G208" s="348"/>
      <c r="H208" s="371"/>
    </row>
    <row r="209" spans="1:8" hidden="1">
      <c r="A209" s="353">
        <f t="shared" ca="1" si="11"/>
        <v>10</v>
      </c>
      <c r="B209" s="353">
        <f t="shared" ca="1" si="11"/>
        <v>7</v>
      </c>
      <c r="C209" s="351">
        <f t="shared" ca="1" si="11"/>
        <v>6</v>
      </c>
      <c r="D209" s="354">
        <f t="shared" ca="1" si="6"/>
        <v>163</v>
      </c>
      <c r="E209" s="445"/>
      <c r="F209" s="347"/>
      <c r="G209" s="348"/>
      <c r="H209" s="371"/>
    </row>
    <row r="210" spans="1:8" hidden="1">
      <c r="A210" s="353">
        <f t="shared" ca="1" si="11"/>
        <v>10</v>
      </c>
      <c r="B210" s="353">
        <f t="shared" ca="1" si="11"/>
        <v>7</v>
      </c>
      <c r="C210" s="351">
        <f t="shared" ca="1" si="11"/>
        <v>6</v>
      </c>
      <c r="D210" s="354">
        <f t="shared" ca="1" si="6"/>
        <v>164</v>
      </c>
      <c r="E210" s="445"/>
      <c r="F210" s="347"/>
      <c r="G210" s="348"/>
      <c r="H210" s="371"/>
    </row>
    <row r="211" spans="1:8" hidden="1">
      <c r="A211" s="353">
        <f t="shared" ca="1" si="11"/>
        <v>10</v>
      </c>
      <c r="B211" s="353">
        <f t="shared" ca="1" si="11"/>
        <v>7</v>
      </c>
      <c r="C211" s="351">
        <f t="shared" ca="1" si="11"/>
        <v>6</v>
      </c>
      <c r="D211" s="354">
        <f t="shared" ca="1" si="6"/>
        <v>165</v>
      </c>
      <c r="E211" s="445"/>
      <c r="F211" s="347"/>
      <c r="G211" s="348"/>
      <c r="H211" s="371"/>
    </row>
    <row r="212" spans="1:8" hidden="1">
      <c r="A212" s="353">
        <f t="shared" ca="1" si="11"/>
        <v>10</v>
      </c>
      <c r="B212" s="353">
        <f t="shared" ca="1" si="11"/>
        <v>7</v>
      </c>
      <c r="C212" s="351">
        <f t="shared" ca="1" si="11"/>
        <v>6</v>
      </c>
      <c r="D212" s="354">
        <f t="shared" ca="1" si="6"/>
        <v>166</v>
      </c>
      <c r="E212" s="445"/>
      <c r="F212" s="347"/>
      <c r="G212" s="348"/>
      <c r="H212" s="371"/>
    </row>
    <row r="213" spans="1:8" s="346" customFormat="1" hidden="1">
      <c r="A213" s="353">
        <f t="shared" ca="1" si="11"/>
        <v>10</v>
      </c>
      <c r="B213" s="353">
        <f t="shared" ca="1" si="11"/>
        <v>7</v>
      </c>
      <c r="C213" s="351">
        <f t="shared" ca="1" si="11"/>
        <v>6</v>
      </c>
      <c r="D213" s="354">
        <f t="shared" ca="1" si="6"/>
        <v>167</v>
      </c>
      <c r="E213" s="446"/>
      <c r="F213" s="347"/>
      <c r="G213" s="348"/>
      <c r="H213" s="371"/>
    </row>
    <row r="214" spans="1:8" s="346" customFormat="1" hidden="1">
      <c r="A214" s="353">
        <f t="shared" ca="1" si="11"/>
        <v>10</v>
      </c>
      <c r="B214" s="353">
        <f t="shared" ca="1" si="11"/>
        <v>7</v>
      </c>
      <c r="C214" s="351">
        <f t="shared" ca="1" si="11"/>
        <v>6</v>
      </c>
      <c r="D214" s="354">
        <f t="shared" ca="1" si="6"/>
        <v>168</v>
      </c>
      <c r="E214" s="446"/>
      <c r="F214" s="347"/>
      <c r="G214" s="348"/>
      <c r="H214" s="371"/>
    </row>
    <row r="215" spans="1:8" s="346" customFormat="1" hidden="1">
      <c r="A215" s="353">
        <f t="shared" ca="1" si="11"/>
        <v>10</v>
      </c>
      <c r="B215" s="353">
        <f t="shared" ca="1" si="11"/>
        <v>7</v>
      </c>
      <c r="C215" s="351">
        <f t="shared" ca="1" si="11"/>
        <v>6</v>
      </c>
      <c r="D215" s="354">
        <f t="shared" ca="1" si="6"/>
        <v>169</v>
      </c>
      <c r="E215" s="446"/>
      <c r="F215" s="347"/>
      <c r="G215" s="348"/>
      <c r="H215" s="371"/>
    </row>
    <row r="216" spans="1:8" hidden="1">
      <c r="A216" s="353">
        <f t="shared" ca="1" si="11"/>
        <v>10</v>
      </c>
      <c r="B216" s="353">
        <f t="shared" ca="1" si="11"/>
        <v>7</v>
      </c>
      <c r="C216" s="351">
        <f t="shared" ca="1" si="11"/>
        <v>6</v>
      </c>
      <c r="D216" s="354">
        <f t="shared" ca="1" si="6"/>
        <v>170</v>
      </c>
      <c r="E216" s="445"/>
      <c r="F216" s="347"/>
      <c r="G216" s="348"/>
      <c r="H216" s="371"/>
    </row>
    <row r="217" spans="1:8" hidden="1">
      <c r="A217" s="353">
        <f t="shared" ca="1" si="11"/>
        <v>10</v>
      </c>
      <c r="B217" s="353">
        <f t="shared" ca="1" si="11"/>
        <v>7</v>
      </c>
      <c r="C217" s="351">
        <f t="shared" ca="1" si="11"/>
        <v>6</v>
      </c>
      <c r="D217" s="354">
        <f t="shared" ca="1" si="6"/>
        <v>171</v>
      </c>
      <c r="E217" s="445"/>
      <c r="F217" s="347"/>
      <c r="G217" s="348"/>
      <c r="H217" s="371"/>
    </row>
    <row r="218" spans="1:8" hidden="1">
      <c r="A218" s="353">
        <f t="shared" ca="1" si="11"/>
        <v>10</v>
      </c>
      <c r="B218" s="353">
        <f t="shared" ca="1" si="11"/>
        <v>7</v>
      </c>
      <c r="C218" s="351">
        <f t="shared" ca="1" si="11"/>
        <v>6</v>
      </c>
      <c r="D218" s="354">
        <f t="shared" ca="1" si="6"/>
        <v>172</v>
      </c>
      <c r="E218" s="445"/>
      <c r="F218" s="347"/>
      <c r="G218" s="348"/>
      <c r="H218" s="371"/>
    </row>
    <row r="219" spans="1:8" hidden="1">
      <c r="A219" s="353">
        <f t="shared" ca="1" si="11"/>
        <v>10</v>
      </c>
      <c r="B219" s="353">
        <f t="shared" ca="1" si="11"/>
        <v>7</v>
      </c>
      <c r="C219" s="351">
        <f t="shared" ca="1" si="11"/>
        <v>6</v>
      </c>
      <c r="D219" s="354">
        <f t="shared" ca="1" si="6"/>
        <v>173</v>
      </c>
      <c r="E219" s="445"/>
      <c r="F219" s="347"/>
      <c r="G219" s="348"/>
      <c r="H219" s="371"/>
    </row>
    <row r="220" spans="1:8" hidden="1">
      <c r="A220" s="353">
        <f t="shared" ca="1" si="11"/>
        <v>10</v>
      </c>
      <c r="B220" s="353">
        <f t="shared" ca="1" si="11"/>
        <v>7</v>
      </c>
      <c r="C220" s="351">
        <f t="shared" ca="1" si="11"/>
        <v>6</v>
      </c>
      <c r="D220" s="354">
        <f t="shared" ca="1" si="6"/>
        <v>174</v>
      </c>
      <c r="E220" s="445"/>
      <c r="F220" s="347"/>
      <c r="G220" s="348"/>
      <c r="H220" s="371"/>
    </row>
    <row r="221" spans="1:8" hidden="1">
      <c r="A221" s="353">
        <f t="shared" ca="1" si="11"/>
        <v>10</v>
      </c>
      <c r="B221" s="353">
        <f t="shared" ca="1" si="11"/>
        <v>7</v>
      </c>
      <c r="C221" s="351">
        <f t="shared" ca="1" si="11"/>
        <v>6</v>
      </c>
      <c r="D221" s="354">
        <f t="shared" ca="1" si="6"/>
        <v>175</v>
      </c>
      <c r="E221" s="445"/>
      <c r="F221" s="347"/>
      <c r="G221" s="348"/>
      <c r="H221" s="371"/>
    </row>
    <row r="222" spans="1:8" hidden="1">
      <c r="A222" s="353">
        <f t="shared" ca="1" si="11"/>
        <v>10</v>
      </c>
      <c r="B222" s="353">
        <f t="shared" ca="1" si="11"/>
        <v>7</v>
      </c>
      <c r="C222" s="351">
        <f t="shared" ca="1" si="11"/>
        <v>6</v>
      </c>
      <c r="D222" s="354">
        <f t="shared" ca="1" si="6"/>
        <v>176</v>
      </c>
      <c r="E222" s="445"/>
      <c r="F222" s="347"/>
      <c r="G222" s="348"/>
      <c r="H222" s="371"/>
    </row>
    <row r="223" spans="1:8" s="346" customFormat="1" hidden="1">
      <c r="A223" s="353">
        <f t="shared" ca="1" si="11"/>
        <v>10</v>
      </c>
      <c r="B223" s="353">
        <f t="shared" ca="1" si="11"/>
        <v>7</v>
      </c>
      <c r="C223" s="351">
        <f t="shared" ca="1" si="11"/>
        <v>6</v>
      </c>
      <c r="D223" s="354">
        <f t="shared" ca="1" si="6"/>
        <v>177</v>
      </c>
      <c r="E223" s="446"/>
      <c r="F223" s="347"/>
      <c r="G223" s="348"/>
      <c r="H223" s="371"/>
    </row>
    <row r="224" spans="1:8" s="346" customFormat="1" hidden="1">
      <c r="A224" s="353">
        <f t="shared" ca="1" si="11"/>
        <v>10</v>
      </c>
      <c r="B224" s="353">
        <f t="shared" ca="1" si="11"/>
        <v>7</v>
      </c>
      <c r="C224" s="351">
        <f t="shared" ca="1" si="11"/>
        <v>6</v>
      </c>
      <c r="D224" s="354">
        <f t="shared" ca="1" si="6"/>
        <v>178</v>
      </c>
      <c r="E224" s="446"/>
      <c r="F224" s="347"/>
      <c r="G224" s="348"/>
      <c r="H224" s="371"/>
    </row>
    <row r="225" spans="1:8" s="346" customFormat="1" hidden="1">
      <c r="A225" s="353">
        <f t="shared" ref="A225:C240" ca="1" si="12">INDIRECT("Z(-1)",FALSE)</f>
        <v>10</v>
      </c>
      <c r="B225" s="353">
        <f t="shared" ca="1" si="12"/>
        <v>7</v>
      </c>
      <c r="C225" s="351">
        <f t="shared" ca="1" si="12"/>
        <v>6</v>
      </c>
      <c r="D225" s="354">
        <f t="shared" ca="1" si="6"/>
        <v>179</v>
      </c>
      <c r="E225" s="446"/>
      <c r="F225" s="347"/>
      <c r="G225" s="348"/>
      <c r="H225" s="371"/>
    </row>
    <row r="226" spans="1:8" hidden="1">
      <c r="A226" s="353">
        <f t="shared" ca="1" si="12"/>
        <v>10</v>
      </c>
      <c r="B226" s="353">
        <f t="shared" ca="1" si="12"/>
        <v>7</v>
      </c>
      <c r="C226" s="351">
        <f t="shared" ca="1" si="12"/>
        <v>6</v>
      </c>
      <c r="D226" s="354">
        <f t="shared" ca="1" si="6"/>
        <v>180</v>
      </c>
      <c r="E226" s="445"/>
      <c r="F226" s="347"/>
      <c r="G226" s="348"/>
      <c r="H226" s="371"/>
    </row>
    <row r="227" spans="1:8" hidden="1">
      <c r="A227" s="353">
        <f t="shared" ca="1" si="12"/>
        <v>10</v>
      </c>
      <c r="B227" s="353">
        <f t="shared" ca="1" si="12"/>
        <v>7</v>
      </c>
      <c r="C227" s="351">
        <f t="shared" ca="1" si="12"/>
        <v>6</v>
      </c>
      <c r="D227" s="354">
        <f t="shared" ca="1" si="6"/>
        <v>181</v>
      </c>
      <c r="E227" s="445"/>
      <c r="F227" s="347"/>
      <c r="G227" s="348"/>
      <c r="H227" s="371"/>
    </row>
    <row r="228" spans="1:8" hidden="1">
      <c r="A228" s="353">
        <f t="shared" ca="1" si="12"/>
        <v>10</v>
      </c>
      <c r="B228" s="353">
        <f t="shared" ca="1" si="12"/>
        <v>7</v>
      </c>
      <c r="C228" s="351">
        <f t="shared" ca="1" si="12"/>
        <v>6</v>
      </c>
      <c r="D228" s="354">
        <f t="shared" ca="1" si="6"/>
        <v>182</v>
      </c>
      <c r="E228" s="445"/>
      <c r="F228" s="347"/>
      <c r="G228" s="348"/>
      <c r="H228" s="371"/>
    </row>
    <row r="229" spans="1:8" hidden="1">
      <c r="A229" s="353">
        <f t="shared" ca="1" si="12"/>
        <v>10</v>
      </c>
      <c r="B229" s="353">
        <f t="shared" ca="1" si="12"/>
        <v>7</v>
      </c>
      <c r="C229" s="351">
        <f t="shared" ca="1" si="12"/>
        <v>6</v>
      </c>
      <c r="D229" s="354">
        <f t="shared" ca="1" si="6"/>
        <v>183</v>
      </c>
      <c r="E229" s="445"/>
      <c r="F229" s="347"/>
      <c r="G229" s="348"/>
      <c r="H229" s="371"/>
    </row>
    <row r="230" spans="1:8" hidden="1">
      <c r="A230" s="353">
        <f t="shared" ca="1" si="12"/>
        <v>10</v>
      </c>
      <c r="B230" s="353">
        <f t="shared" ca="1" si="12"/>
        <v>7</v>
      </c>
      <c r="C230" s="351">
        <f t="shared" ca="1" si="12"/>
        <v>6</v>
      </c>
      <c r="D230" s="354">
        <f t="shared" ca="1" si="6"/>
        <v>184</v>
      </c>
      <c r="E230" s="445"/>
      <c r="F230" s="347"/>
      <c r="G230" s="348"/>
      <c r="H230" s="371"/>
    </row>
    <row r="231" spans="1:8" hidden="1">
      <c r="A231" s="353">
        <f t="shared" ca="1" si="12"/>
        <v>10</v>
      </c>
      <c r="B231" s="353">
        <f t="shared" ca="1" si="12"/>
        <v>7</v>
      </c>
      <c r="C231" s="351">
        <f t="shared" ca="1" si="12"/>
        <v>6</v>
      </c>
      <c r="D231" s="354">
        <f t="shared" ca="1" si="6"/>
        <v>185</v>
      </c>
      <c r="E231" s="445"/>
      <c r="F231" s="347"/>
      <c r="G231" s="348"/>
      <c r="H231" s="371"/>
    </row>
    <row r="232" spans="1:8" hidden="1">
      <c r="A232" s="353">
        <f t="shared" ca="1" si="12"/>
        <v>10</v>
      </c>
      <c r="B232" s="353">
        <f t="shared" ca="1" si="12"/>
        <v>7</v>
      </c>
      <c r="C232" s="351">
        <f t="shared" ca="1" si="12"/>
        <v>6</v>
      </c>
      <c r="D232" s="354">
        <f t="shared" ca="1" si="6"/>
        <v>186</v>
      </c>
      <c r="E232" s="445"/>
      <c r="F232" s="347"/>
      <c r="G232" s="348"/>
      <c r="H232" s="371"/>
    </row>
    <row r="233" spans="1:8" s="346" customFormat="1" hidden="1">
      <c r="A233" s="353">
        <f t="shared" ca="1" si="12"/>
        <v>10</v>
      </c>
      <c r="B233" s="353">
        <f t="shared" ca="1" si="12"/>
        <v>7</v>
      </c>
      <c r="C233" s="351">
        <f t="shared" ca="1" si="12"/>
        <v>6</v>
      </c>
      <c r="D233" s="354">
        <f t="shared" ca="1" si="6"/>
        <v>187</v>
      </c>
      <c r="E233" s="446"/>
      <c r="F233" s="347"/>
      <c r="G233" s="348"/>
      <c r="H233" s="371"/>
    </row>
    <row r="234" spans="1:8" s="346" customFormat="1" hidden="1">
      <c r="A234" s="353">
        <f t="shared" ca="1" si="12"/>
        <v>10</v>
      </c>
      <c r="B234" s="353">
        <f t="shared" ca="1" si="12"/>
        <v>7</v>
      </c>
      <c r="C234" s="351">
        <f t="shared" ca="1" si="12"/>
        <v>6</v>
      </c>
      <c r="D234" s="354">
        <f t="shared" ca="1" si="6"/>
        <v>188</v>
      </c>
      <c r="E234" s="446"/>
      <c r="F234" s="347"/>
      <c r="G234" s="348"/>
      <c r="H234" s="371"/>
    </row>
    <row r="235" spans="1:8" s="346" customFormat="1" hidden="1">
      <c r="A235" s="353">
        <f t="shared" ca="1" si="12"/>
        <v>10</v>
      </c>
      <c r="B235" s="353">
        <f t="shared" ca="1" si="12"/>
        <v>7</v>
      </c>
      <c r="C235" s="351">
        <f t="shared" ca="1" si="12"/>
        <v>6</v>
      </c>
      <c r="D235" s="354">
        <f t="shared" ca="1" si="6"/>
        <v>189</v>
      </c>
      <c r="E235" s="446"/>
      <c r="F235" s="347"/>
      <c r="G235" s="348"/>
      <c r="H235" s="371"/>
    </row>
    <row r="236" spans="1:8" hidden="1">
      <c r="A236" s="353">
        <f t="shared" ca="1" si="12"/>
        <v>10</v>
      </c>
      <c r="B236" s="353">
        <f t="shared" ca="1" si="12"/>
        <v>7</v>
      </c>
      <c r="C236" s="351">
        <f t="shared" ca="1" si="12"/>
        <v>6</v>
      </c>
      <c r="D236" s="354">
        <f t="shared" ca="1" si="6"/>
        <v>190</v>
      </c>
      <c r="E236" s="445"/>
      <c r="F236" s="347"/>
      <c r="G236" s="348"/>
      <c r="H236" s="371"/>
    </row>
    <row r="237" spans="1:8" s="346" customFormat="1" hidden="1">
      <c r="A237" s="353">
        <f t="shared" ca="1" si="12"/>
        <v>10</v>
      </c>
      <c r="B237" s="353">
        <f t="shared" ca="1" si="12"/>
        <v>7</v>
      </c>
      <c r="C237" s="351">
        <f t="shared" ca="1" si="12"/>
        <v>6</v>
      </c>
      <c r="D237" s="354">
        <f t="shared" ca="1" si="6"/>
        <v>191</v>
      </c>
      <c r="E237" s="446"/>
      <c r="F237" s="347"/>
      <c r="G237" s="348"/>
      <c r="H237" s="371"/>
    </row>
    <row r="238" spans="1:8" s="346" customFormat="1" hidden="1">
      <c r="A238" s="353">
        <f t="shared" ca="1" si="12"/>
        <v>10</v>
      </c>
      <c r="B238" s="353">
        <f t="shared" ca="1" si="12"/>
        <v>7</v>
      </c>
      <c r="C238" s="351">
        <f t="shared" ca="1" si="12"/>
        <v>6</v>
      </c>
      <c r="D238" s="354">
        <f t="shared" ca="1" si="6"/>
        <v>192</v>
      </c>
      <c r="E238" s="446"/>
      <c r="F238" s="347"/>
      <c r="G238" s="348"/>
      <c r="H238" s="371"/>
    </row>
    <row r="239" spans="1:8" s="346" customFormat="1" hidden="1">
      <c r="A239" s="353">
        <f t="shared" ca="1" si="12"/>
        <v>10</v>
      </c>
      <c r="B239" s="353">
        <f t="shared" ca="1" si="12"/>
        <v>7</v>
      </c>
      <c r="C239" s="351">
        <f t="shared" ca="1" si="12"/>
        <v>6</v>
      </c>
      <c r="D239" s="354">
        <f t="shared" ca="1" si="6"/>
        <v>193</v>
      </c>
      <c r="E239" s="446"/>
      <c r="F239" s="347"/>
      <c r="G239" s="348"/>
      <c r="H239" s="371"/>
    </row>
    <row r="240" spans="1:8" hidden="1">
      <c r="A240" s="353">
        <f t="shared" ca="1" si="12"/>
        <v>10</v>
      </c>
      <c r="B240" s="353">
        <f t="shared" ca="1" si="12"/>
        <v>7</v>
      </c>
      <c r="C240" s="351">
        <f t="shared" ca="1" si="12"/>
        <v>6</v>
      </c>
      <c r="D240" s="354">
        <f t="shared" ca="1" si="6"/>
        <v>194</v>
      </c>
      <c r="E240" s="445"/>
      <c r="F240" s="157"/>
      <c r="G240" s="333"/>
      <c r="H240" s="370"/>
    </row>
    <row r="241" spans="1:8" hidden="1">
      <c r="A241" s="353">
        <f t="shared" ref="A241:C274" ca="1" si="13">INDIRECT("Z(-1)",FALSE)</f>
        <v>10</v>
      </c>
      <c r="B241" s="353">
        <f t="shared" ca="1" si="13"/>
        <v>7</v>
      </c>
      <c r="C241" s="351">
        <f t="shared" ca="1" si="13"/>
        <v>6</v>
      </c>
      <c r="D241" s="354">
        <f t="shared" ca="1" si="6"/>
        <v>195</v>
      </c>
      <c r="E241" s="445"/>
      <c r="F241" s="157"/>
      <c r="G241" s="333"/>
      <c r="H241" s="370"/>
    </row>
    <row r="242" spans="1:8" hidden="1">
      <c r="A242" s="353">
        <f t="shared" ca="1" si="13"/>
        <v>10</v>
      </c>
      <c r="B242" s="353">
        <f t="shared" ca="1" si="13"/>
        <v>7</v>
      </c>
      <c r="C242" s="351">
        <f t="shared" ca="1" si="13"/>
        <v>6</v>
      </c>
      <c r="D242" s="354">
        <f t="shared" ca="1" si="6"/>
        <v>196</v>
      </c>
      <c r="E242" s="445"/>
      <c r="F242" s="157"/>
      <c r="G242" s="333"/>
      <c r="H242" s="370"/>
    </row>
    <row r="243" spans="1:8" hidden="1">
      <c r="A243" s="353">
        <f t="shared" ca="1" si="13"/>
        <v>10</v>
      </c>
      <c r="B243" s="353">
        <f t="shared" ca="1" si="13"/>
        <v>7</v>
      </c>
      <c r="C243" s="351">
        <f t="shared" ca="1" si="13"/>
        <v>6</v>
      </c>
      <c r="D243" s="354">
        <f t="shared" ca="1" si="6"/>
        <v>197</v>
      </c>
      <c r="E243" s="445"/>
      <c r="F243" s="157"/>
      <c r="G243" s="333"/>
      <c r="H243" s="370"/>
    </row>
    <row r="244" spans="1:8" hidden="1">
      <c r="A244" s="353">
        <f t="shared" ca="1" si="13"/>
        <v>10</v>
      </c>
      <c r="B244" s="353">
        <f t="shared" ca="1" si="13"/>
        <v>7</v>
      </c>
      <c r="C244" s="351">
        <f t="shared" ca="1" si="13"/>
        <v>6</v>
      </c>
      <c r="D244" s="354">
        <f t="shared" ca="1" si="6"/>
        <v>198</v>
      </c>
      <c r="E244" s="445"/>
      <c r="F244" s="157"/>
      <c r="G244" s="333"/>
      <c r="H244" s="370"/>
    </row>
    <row r="245" spans="1:8" hidden="1">
      <c r="A245" s="351">
        <f t="shared" ca="1" si="13"/>
        <v>10</v>
      </c>
      <c r="B245" s="351">
        <f t="shared" ca="1" si="13"/>
        <v>7</v>
      </c>
      <c r="C245" s="351">
        <f t="shared" ca="1" si="13"/>
        <v>6</v>
      </c>
      <c r="D245" s="352">
        <f t="shared" ca="1" si="6"/>
        <v>199</v>
      </c>
      <c r="E245" s="445"/>
      <c r="F245" s="157"/>
      <c r="G245" s="333"/>
      <c r="H245" s="370"/>
    </row>
    <row r="246" spans="1:8" hidden="1">
      <c r="A246" s="353">
        <f t="shared" ca="1" si="13"/>
        <v>10</v>
      </c>
      <c r="B246" s="353">
        <f t="shared" ca="1" si="13"/>
        <v>7</v>
      </c>
      <c r="C246" s="351">
        <f t="shared" ca="1" si="13"/>
        <v>6</v>
      </c>
      <c r="D246" s="354">
        <f t="shared" ca="1" si="6"/>
        <v>200</v>
      </c>
      <c r="E246" s="445"/>
      <c r="F246" s="347"/>
      <c r="G246" s="348"/>
      <c r="H246" s="371"/>
    </row>
    <row r="247" spans="1:8" hidden="1">
      <c r="A247" s="353">
        <f t="shared" ca="1" si="13"/>
        <v>10</v>
      </c>
      <c r="B247" s="353">
        <f t="shared" ca="1" si="13"/>
        <v>7</v>
      </c>
      <c r="C247" s="351">
        <f t="shared" ca="1" si="13"/>
        <v>6</v>
      </c>
      <c r="D247" s="354">
        <f t="shared" ca="1" si="6"/>
        <v>201</v>
      </c>
      <c r="E247" s="445"/>
      <c r="F247" s="347"/>
      <c r="G247" s="348"/>
      <c r="H247" s="371"/>
    </row>
    <row r="248" spans="1:8" hidden="1">
      <c r="A248" s="353">
        <f t="shared" ca="1" si="13"/>
        <v>10</v>
      </c>
      <c r="B248" s="353">
        <f t="shared" ca="1" si="13"/>
        <v>7</v>
      </c>
      <c r="C248" s="351">
        <f t="shared" ca="1" si="13"/>
        <v>6</v>
      </c>
      <c r="D248" s="354">
        <f t="shared" ca="1" si="6"/>
        <v>202</v>
      </c>
      <c r="E248" s="445"/>
      <c r="F248" s="347"/>
      <c r="G248" s="348"/>
      <c r="H248" s="371"/>
    </row>
    <row r="249" spans="1:8" hidden="1">
      <c r="A249" s="353">
        <f t="shared" ca="1" si="13"/>
        <v>10</v>
      </c>
      <c r="B249" s="353">
        <f t="shared" ca="1" si="13"/>
        <v>7</v>
      </c>
      <c r="C249" s="351">
        <f t="shared" ca="1" si="13"/>
        <v>6</v>
      </c>
      <c r="D249" s="354">
        <f t="shared" ca="1" si="6"/>
        <v>203</v>
      </c>
      <c r="E249" s="445"/>
      <c r="F249" s="347"/>
      <c r="G249" s="348"/>
      <c r="H249" s="371"/>
    </row>
    <row r="250" spans="1:8" hidden="1">
      <c r="A250" s="353">
        <f t="shared" ca="1" si="13"/>
        <v>10</v>
      </c>
      <c r="B250" s="353">
        <f t="shared" ca="1" si="13"/>
        <v>7</v>
      </c>
      <c r="C250" s="351">
        <f t="shared" ca="1" si="13"/>
        <v>6</v>
      </c>
      <c r="D250" s="354">
        <f t="shared" ca="1" si="6"/>
        <v>204</v>
      </c>
      <c r="E250" s="445"/>
      <c r="F250" s="347"/>
      <c r="G250" s="348"/>
      <c r="H250" s="371"/>
    </row>
    <row r="251" spans="1:8" hidden="1">
      <c r="A251" s="353">
        <f t="shared" ca="1" si="13"/>
        <v>10</v>
      </c>
      <c r="B251" s="353">
        <f t="shared" ca="1" si="13"/>
        <v>7</v>
      </c>
      <c r="C251" s="351">
        <f t="shared" ca="1" si="13"/>
        <v>6</v>
      </c>
      <c r="D251" s="354">
        <f t="shared" ca="1" si="6"/>
        <v>205</v>
      </c>
      <c r="E251" s="445"/>
      <c r="F251" s="347"/>
      <c r="G251" s="348"/>
      <c r="H251" s="371"/>
    </row>
    <row r="252" spans="1:8" hidden="1">
      <c r="A252" s="353">
        <f t="shared" ca="1" si="13"/>
        <v>10</v>
      </c>
      <c r="B252" s="353">
        <f t="shared" ca="1" si="13"/>
        <v>7</v>
      </c>
      <c r="C252" s="351">
        <f t="shared" ca="1" si="13"/>
        <v>6</v>
      </c>
      <c r="D252" s="354">
        <f t="shared" ca="1" si="6"/>
        <v>206</v>
      </c>
      <c r="E252" s="445"/>
      <c r="F252" s="347"/>
      <c r="G252" s="348"/>
      <c r="H252" s="371"/>
    </row>
    <row r="253" spans="1:8" s="346" customFormat="1" hidden="1">
      <c r="A253" s="353">
        <f t="shared" ca="1" si="13"/>
        <v>10</v>
      </c>
      <c r="B253" s="353">
        <f t="shared" ca="1" si="13"/>
        <v>7</v>
      </c>
      <c r="C253" s="351">
        <f t="shared" ca="1" si="13"/>
        <v>6</v>
      </c>
      <c r="D253" s="354">
        <f t="shared" ca="1" si="6"/>
        <v>207</v>
      </c>
      <c r="E253" s="446"/>
      <c r="F253" s="347"/>
      <c r="G253" s="348"/>
      <c r="H253" s="371"/>
    </row>
    <row r="254" spans="1:8" s="346" customFormat="1" hidden="1">
      <c r="A254" s="353">
        <f t="shared" ca="1" si="13"/>
        <v>10</v>
      </c>
      <c r="B254" s="353">
        <f t="shared" ca="1" si="13"/>
        <v>7</v>
      </c>
      <c r="C254" s="351">
        <f t="shared" ca="1" si="13"/>
        <v>6</v>
      </c>
      <c r="D254" s="354">
        <f t="shared" ca="1" si="6"/>
        <v>208</v>
      </c>
      <c r="E254" s="446"/>
      <c r="F254" s="347"/>
      <c r="G254" s="348"/>
      <c r="H254" s="371"/>
    </row>
    <row r="255" spans="1:8" s="346" customFormat="1" hidden="1">
      <c r="A255" s="353">
        <f t="shared" ca="1" si="13"/>
        <v>10</v>
      </c>
      <c r="B255" s="353">
        <f t="shared" ca="1" si="13"/>
        <v>7</v>
      </c>
      <c r="C255" s="351">
        <f t="shared" ca="1" si="13"/>
        <v>6</v>
      </c>
      <c r="D255" s="354">
        <f t="shared" ca="1" si="6"/>
        <v>209</v>
      </c>
      <c r="E255" s="446"/>
      <c r="F255" s="347"/>
      <c r="G255" s="348"/>
      <c r="H255" s="371"/>
    </row>
    <row r="256" spans="1:8" hidden="1">
      <c r="A256" s="353">
        <f t="shared" ca="1" si="13"/>
        <v>10</v>
      </c>
      <c r="B256" s="353">
        <f t="shared" ca="1" si="13"/>
        <v>7</v>
      </c>
      <c r="C256" s="351">
        <f t="shared" ca="1" si="13"/>
        <v>6</v>
      </c>
      <c r="D256" s="354">
        <f t="shared" ca="1" si="6"/>
        <v>210</v>
      </c>
      <c r="E256" s="445"/>
      <c r="F256" s="347"/>
      <c r="G256" s="348"/>
      <c r="H256" s="371"/>
    </row>
    <row r="257" spans="1:8" hidden="1">
      <c r="A257" s="353">
        <f t="shared" ca="1" si="13"/>
        <v>10</v>
      </c>
      <c r="B257" s="353">
        <f t="shared" ca="1" si="13"/>
        <v>7</v>
      </c>
      <c r="C257" s="351">
        <f t="shared" ca="1" si="13"/>
        <v>6</v>
      </c>
      <c r="D257" s="354">
        <f t="shared" ca="1" si="6"/>
        <v>211</v>
      </c>
      <c r="E257" s="445"/>
      <c r="F257" s="347"/>
      <c r="G257" s="348"/>
      <c r="H257" s="371"/>
    </row>
    <row r="258" spans="1:8" hidden="1">
      <c r="A258" s="353">
        <f t="shared" ca="1" si="13"/>
        <v>10</v>
      </c>
      <c r="B258" s="353">
        <f t="shared" ca="1" si="13"/>
        <v>7</v>
      </c>
      <c r="C258" s="351">
        <f t="shared" ca="1" si="13"/>
        <v>6</v>
      </c>
      <c r="D258" s="354">
        <f t="shared" ca="1" si="6"/>
        <v>212</v>
      </c>
      <c r="E258" s="445"/>
      <c r="F258" s="347"/>
      <c r="G258" s="348"/>
      <c r="H258" s="371"/>
    </row>
    <row r="259" spans="1:8" hidden="1">
      <c r="A259" s="353">
        <f t="shared" ca="1" si="13"/>
        <v>10</v>
      </c>
      <c r="B259" s="353">
        <f t="shared" ca="1" si="13"/>
        <v>7</v>
      </c>
      <c r="C259" s="351">
        <f t="shared" ca="1" si="13"/>
        <v>6</v>
      </c>
      <c r="D259" s="354">
        <f t="shared" ca="1" si="6"/>
        <v>213</v>
      </c>
      <c r="E259" s="445"/>
      <c r="F259" s="347"/>
      <c r="G259" s="348"/>
      <c r="H259" s="371"/>
    </row>
    <row r="260" spans="1:8" hidden="1">
      <c r="A260" s="353">
        <f t="shared" ca="1" si="13"/>
        <v>10</v>
      </c>
      <c r="B260" s="353">
        <f t="shared" ca="1" si="13"/>
        <v>7</v>
      </c>
      <c r="C260" s="351">
        <f t="shared" ca="1" si="13"/>
        <v>6</v>
      </c>
      <c r="D260" s="354">
        <f t="shared" ca="1" si="6"/>
        <v>214</v>
      </c>
      <c r="E260" s="445"/>
      <c r="F260" s="347"/>
      <c r="G260" s="348"/>
      <c r="H260" s="371"/>
    </row>
    <row r="261" spans="1:8" hidden="1">
      <c r="A261" s="353">
        <f t="shared" ca="1" si="13"/>
        <v>10</v>
      </c>
      <c r="B261" s="353">
        <f t="shared" ca="1" si="13"/>
        <v>7</v>
      </c>
      <c r="C261" s="351">
        <f t="shared" ca="1" si="13"/>
        <v>6</v>
      </c>
      <c r="D261" s="354">
        <f t="shared" ca="1" si="6"/>
        <v>215</v>
      </c>
      <c r="E261" s="445"/>
      <c r="F261" s="347"/>
      <c r="G261" s="348"/>
      <c r="H261" s="371"/>
    </row>
    <row r="262" spans="1:8" hidden="1">
      <c r="A262" s="353">
        <f t="shared" ca="1" si="13"/>
        <v>10</v>
      </c>
      <c r="B262" s="353">
        <f t="shared" ca="1" si="13"/>
        <v>7</v>
      </c>
      <c r="C262" s="351">
        <f t="shared" ca="1" si="13"/>
        <v>6</v>
      </c>
      <c r="D262" s="354">
        <f t="shared" ca="1" si="6"/>
        <v>216</v>
      </c>
      <c r="E262" s="445"/>
      <c r="F262" s="347"/>
      <c r="G262" s="348"/>
      <c r="H262" s="371"/>
    </row>
    <row r="263" spans="1:8" s="346" customFormat="1" hidden="1">
      <c r="A263" s="353">
        <f t="shared" ca="1" si="13"/>
        <v>10</v>
      </c>
      <c r="B263" s="353">
        <f t="shared" ca="1" si="13"/>
        <v>7</v>
      </c>
      <c r="C263" s="351">
        <f t="shared" ca="1" si="13"/>
        <v>6</v>
      </c>
      <c r="D263" s="354">
        <f t="shared" ca="1" si="6"/>
        <v>217</v>
      </c>
      <c r="E263" s="446"/>
      <c r="F263" s="347"/>
      <c r="G263" s="348"/>
      <c r="H263" s="371"/>
    </row>
    <row r="264" spans="1:8" s="346" customFormat="1" hidden="1">
      <c r="A264" s="353">
        <f t="shared" ca="1" si="13"/>
        <v>10</v>
      </c>
      <c r="B264" s="353">
        <f t="shared" ca="1" si="13"/>
        <v>7</v>
      </c>
      <c r="C264" s="351">
        <f t="shared" ca="1" si="13"/>
        <v>6</v>
      </c>
      <c r="D264" s="354">
        <f t="shared" ca="1" si="6"/>
        <v>218</v>
      </c>
      <c r="E264" s="446"/>
      <c r="F264" s="347"/>
      <c r="G264" s="348"/>
      <c r="H264" s="371"/>
    </row>
    <row r="265" spans="1:8" s="346" customFormat="1" hidden="1">
      <c r="A265" s="353">
        <f t="shared" ca="1" si="13"/>
        <v>10</v>
      </c>
      <c r="B265" s="353">
        <f t="shared" ca="1" si="13"/>
        <v>7</v>
      </c>
      <c r="C265" s="351">
        <f t="shared" ca="1" si="13"/>
        <v>6</v>
      </c>
      <c r="D265" s="354">
        <f t="shared" ca="1" si="6"/>
        <v>219</v>
      </c>
      <c r="E265" s="446"/>
      <c r="F265" s="347"/>
      <c r="G265" s="348"/>
      <c r="H265" s="371"/>
    </row>
    <row r="266" spans="1:8" hidden="1">
      <c r="A266" s="353">
        <f t="shared" ca="1" si="13"/>
        <v>10</v>
      </c>
      <c r="B266" s="353">
        <f t="shared" ca="1" si="13"/>
        <v>7</v>
      </c>
      <c r="C266" s="353">
        <f t="shared" ca="1" si="13"/>
        <v>6</v>
      </c>
      <c r="D266" s="354">
        <f t="shared" ca="1" si="6"/>
        <v>220</v>
      </c>
      <c r="E266" s="445"/>
      <c r="F266" s="347"/>
      <c r="G266" s="348"/>
      <c r="H266" s="371"/>
    </row>
    <row r="267" spans="1:8" hidden="1">
      <c r="A267" s="353">
        <f t="shared" ca="1" si="13"/>
        <v>10</v>
      </c>
      <c r="B267" s="353">
        <f t="shared" ca="1" si="13"/>
        <v>7</v>
      </c>
      <c r="C267" s="353">
        <f t="shared" ca="1" si="13"/>
        <v>6</v>
      </c>
      <c r="D267" s="354">
        <f t="shared" ca="1" si="6"/>
        <v>221</v>
      </c>
      <c r="E267" s="445"/>
      <c r="F267" s="347"/>
      <c r="G267" s="348"/>
      <c r="H267" s="371"/>
    </row>
    <row r="268" spans="1:8" hidden="1">
      <c r="A268" s="353">
        <f t="shared" ca="1" si="13"/>
        <v>10</v>
      </c>
      <c r="B268" s="353">
        <f t="shared" ca="1" si="13"/>
        <v>7</v>
      </c>
      <c r="C268" s="353">
        <f t="shared" ca="1" si="13"/>
        <v>6</v>
      </c>
      <c r="D268" s="354">
        <f t="shared" ca="1" si="6"/>
        <v>222</v>
      </c>
      <c r="E268" s="445"/>
      <c r="F268" s="347"/>
      <c r="G268" s="348"/>
      <c r="H268" s="371"/>
    </row>
    <row r="269" spans="1:8" hidden="1">
      <c r="A269" s="353">
        <f t="shared" ca="1" si="13"/>
        <v>10</v>
      </c>
      <c r="B269" s="353">
        <f t="shared" ca="1" si="13"/>
        <v>7</v>
      </c>
      <c r="C269" s="353">
        <f t="shared" ca="1" si="13"/>
        <v>6</v>
      </c>
      <c r="D269" s="354">
        <f t="shared" ca="1" si="6"/>
        <v>223</v>
      </c>
      <c r="E269" s="445"/>
      <c r="F269" s="347"/>
      <c r="G269" s="348"/>
      <c r="H269" s="371"/>
    </row>
    <row r="270" spans="1:8" hidden="1">
      <c r="A270" s="353">
        <f t="shared" ca="1" si="13"/>
        <v>10</v>
      </c>
      <c r="B270" s="353">
        <f t="shared" ca="1" si="13"/>
        <v>7</v>
      </c>
      <c r="C270" s="353">
        <f t="shared" ca="1" si="13"/>
        <v>6</v>
      </c>
      <c r="D270" s="354">
        <f t="shared" ca="1" si="6"/>
        <v>224</v>
      </c>
      <c r="E270" s="445"/>
      <c r="F270" s="347"/>
      <c r="G270" s="348"/>
      <c r="H270" s="371"/>
    </row>
    <row r="271" spans="1:8" hidden="1">
      <c r="A271" s="353">
        <f t="shared" ca="1" si="13"/>
        <v>10</v>
      </c>
      <c r="B271" s="353">
        <f t="shared" ca="1" si="13"/>
        <v>7</v>
      </c>
      <c r="C271" s="353">
        <f t="shared" ca="1" si="13"/>
        <v>6</v>
      </c>
      <c r="D271" s="354">
        <f t="shared" ca="1" si="6"/>
        <v>225</v>
      </c>
      <c r="E271" s="445"/>
      <c r="F271" s="347"/>
      <c r="G271" s="348"/>
      <c r="H271" s="371"/>
    </row>
    <row r="272" spans="1:8" hidden="1">
      <c r="A272" s="353">
        <f t="shared" ca="1" si="13"/>
        <v>10</v>
      </c>
      <c r="B272" s="353">
        <f t="shared" ca="1" si="13"/>
        <v>7</v>
      </c>
      <c r="C272" s="353">
        <f t="shared" ca="1" si="13"/>
        <v>6</v>
      </c>
      <c r="D272" s="354">
        <f t="shared" ca="1" si="6"/>
        <v>226</v>
      </c>
      <c r="E272" s="445"/>
      <c r="F272" s="347"/>
      <c r="G272" s="348"/>
      <c r="H272" s="371"/>
    </row>
    <row r="273" spans="1:8" s="346" customFormat="1" hidden="1">
      <c r="A273" s="353">
        <f t="shared" ca="1" si="13"/>
        <v>10</v>
      </c>
      <c r="B273" s="353">
        <f t="shared" ca="1" si="13"/>
        <v>7</v>
      </c>
      <c r="C273" s="353">
        <f t="shared" ca="1" si="13"/>
        <v>6</v>
      </c>
      <c r="D273" s="354">
        <f t="shared" ca="1" si="6"/>
        <v>227</v>
      </c>
      <c r="E273" s="446"/>
      <c r="F273" s="347"/>
      <c r="G273" s="348"/>
      <c r="H273" s="371"/>
    </row>
    <row r="274" spans="1:8" s="346" customFormat="1" hidden="1">
      <c r="A274" s="353">
        <f t="shared" ca="1" si="13"/>
        <v>10</v>
      </c>
      <c r="B274" s="353">
        <f t="shared" ca="1" si="13"/>
        <v>7</v>
      </c>
      <c r="C274" s="353">
        <f t="shared" ca="1" si="13"/>
        <v>6</v>
      </c>
      <c r="D274" s="354">
        <f t="shared" ca="1" si="6"/>
        <v>228</v>
      </c>
      <c r="E274" s="446"/>
      <c r="F274" s="347"/>
      <c r="G274" s="348"/>
      <c r="H274" s="371"/>
    </row>
    <row r="275" spans="1:8" s="346" customFormat="1" hidden="1">
      <c r="A275" s="353">
        <f t="shared" ref="A275:C290" ca="1" si="14">INDIRECT("Z(-1)",FALSE)</f>
        <v>10</v>
      </c>
      <c r="B275" s="353">
        <f t="shared" ca="1" si="14"/>
        <v>7</v>
      </c>
      <c r="C275" s="353">
        <f t="shared" ca="1" si="14"/>
        <v>6</v>
      </c>
      <c r="D275" s="354">
        <f t="shared" ca="1" si="6"/>
        <v>229</v>
      </c>
      <c r="E275" s="446"/>
      <c r="F275" s="347"/>
      <c r="G275" s="348"/>
      <c r="H275" s="371"/>
    </row>
    <row r="276" spans="1:8" hidden="1">
      <c r="A276" s="353">
        <f t="shared" ca="1" si="14"/>
        <v>10</v>
      </c>
      <c r="B276" s="353">
        <f t="shared" ca="1" si="14"/>
        <v>7</v>
      </c>
      <c r="C276" s="353">
        <f t="shared" ca="1" si="14"/>
        <v>6</v>
      </c>
      <c r="D276" s="354">
        <f t="shared" ca="1" si="6"/>
        <v>230</v>
      </c>
      <c r="E276" s="445"/>
      <c r="F276" s="347"/>
      <c r="G276" s="348"/>
      <c r="H276" s="371"/>
    </row>
    <row r="277" spans="1:8" hidden="1">
      <c r="A277" s="353">
        <f t="shared" ca="1" si="14"/>
        <v>10</v>
      </c>
      <c r="B277" s="353">
        <f t="shared" ca="1" si="14"/>
        <v>7</v>
      </c>
      <c r="C277" s="353">
        <f t="shared" ca="1" si="14"/>
        <v>6</v>
      </c>
      <c r="D277" s="354">
        <f t="shared" ca="1" si="6"/>
        <v>231</v>
      </c>
      <c r="E277" s="445"/>
      <c r="F277" s="347"/>
      <c r="G277" s="348"/>
      <c r="H277" s="371"/>
    </row>
    <row r="278" spans="1:8" hidden="1">
      <c r="A278" s="353">
        <f t="shared" ca="1" si="14"/>
        <v>10</v>
      </c>
      <c r="B278" s="353">
        <f t="shared" ca="1" si="14"/>
        <v>7</v>
      </c>
      <c r="C278" s="353">
        <f t="shared" ca="1" si="14"/>
        <v>6</v>
      </c>
      <c r="D278" s="354">
        <f t="shared" ca="1" si="6"/>
        <v>232</v>
      </c>
      <c r="E278" s="445"/>
      <c r="F278" s="347"/>
      <c r="G278" s="348"/>
      <c r="H278" s="371"/>
    </row>
    <row r="279" spans="1:8" hidden="1">
      <c r="A279" s="353">
        <f t="shared" ca="1" si="14"/>
        <v>10</v>
      </c>
      <c r="B279" s="353">
        <f t="shared" ca="1" si="14"/>
        <v>7</v>
      </c>
      <c r="C279" s="353">
        <f t="shared" ca="1" si="14"/>
        <v>6</v>
      </c>
      <c r="D279" s="354">
        <f t="shared" ca="1" si="6"/>
        <v>233</v>
      </c>
      <c r="E279" s="445"/>
      <c r="F279" s="347"/>
      <c r="G279" s="348"/>
      <c r="H279" s="371"/>
    </row>
    <row r="280" spans="1:8" hidden="1">
      <c r="A280" s="353">
        <f t="shared" ca="1" si="14"/>
        <v>10</v>
      </c>
      <c r="B280" s="353">
        <f t="shared" ca="1" si="14"/>
        <v>7</v>
      </c>
      <c r="C280" s="353">
        <f t="shared" ca="1" si="14"/>
        <v>6</v>
      </c>
      <c r="D280" s="354">
        <f t="shared" ca="1" si="6"/>
        <v>234</v>
      </c>
      <c r="E280" s="445"/>
      <c r="F280" s="347"/>
      <c r="G280" s="348"/>
      <c r="H280" s="371"/>
    </row>
    <row r="281" spans="1:8" hidden="1">
      <c r="A281" s="353">
        <f t="shared" ca="1" si="14"/>
        <v>10</v>
      </c>
      <c r="B281" s="353">
        <f t="shared" ca="1" si="14"/>
        <v>7</v>
      </c>
      <c r="C281" s="353">
        <f t="shared" ca="1" si="14"/>
        <v>6</v>
      </c>
      <c r="D281" s="354">
        <f t="shared" ca="1" si="6"/>
        <v>235</v>
      </c>
      <c r="E281" s="445"/>
      <c r="F281" s="347"/>
      <c r="G281" s="348"/>
      <c r="H281" s="371"/>
    </row>
    <row r="282" spans="1:8" hidden="1">
      <c r="A282" s="353">
        <f t="shared" ca="1" si="14"/>
        <v>10</v>
      </c>
      <c r="B282" s="353">
        <f t="shared" ca="1" si="14"/>
        <v>7</v>
      </c>
      <c r="C282" s="353">
        <f t="shared" ca="1" si="14"/>
        <v>6</v>
      </c>
      <c r="D282" s="354">
        <f t="shared" ca="1" si="6"/>
        <v>236</v>
      </c>
      <c r="E282" s="445"/>
      <c r="F282" s="347"/>
      <c r="G282" s="348"/>
      <c r="H282" s="371"/>
    </row>
    <row r="283" spans="1:8" s="346" customFormat="1" hidden="1">
      <c r="A283" s="353">
        <f t="shared" ca="1" si="14"/>
        <v>10</v>
      </c>
      <c r="B283" s="353">
        <f t="shared" ca="1" si="14"/>
        <v>7</v>
      </c>
      <c r="C283" s="353">
        <f t="shared" ca="1" si="14"/>
        <v>6</v>
      </c>
      <c r="D283" s="354">
        <f t="shared" ca="1" si="6"/>
        <v>237</v>
      </c>
      <c r="E283" s="446"/>
      <c r="F283" s="347"/>
      <c r="G283" s="348"/>
      <c r="H283" s="371"/>
    </row>
    <row r="284" spans="1:8" s="346" customFormat="1" hidden="1">
      <c r="A284" s="353">
        <f t="shared" ca="1" si="14"/>
        <v>10</v>
      </c>
      <c r="B284" s="353">
        <f t="shared" ca="1" si="14"/>
        <v>7</v>
      </c>
      <c r="C284" s="353">
        <f t="shared" ca="1" si="14"/>
        <v>6</v>
      </c>
      <c r="D284" s="354">
        <f t="shared" ca="1" si="6"/>
        <v>238</v>
      </c>
      <c r="E284" s="446"/>
      <c r="F284" s="347"/>
      <c r="G284" s="348"/>
      <c r="H284" s="371"/>
    </row>
    <row r="285" spans="1:8" s="346" customFormat="1" hidden="1">
      <c r="A285" s="353">
        <f t="shared" ca="1" si="14"/>
        <v>10</v>
      </c>
      <c r="B285" s="353">
        <f t="shared" ca="1" si="14"/>
        <v>7</v>
      </c>
      <c r="C285" s="353">
        <f t="shared" ca="1" si="14"/>
        <v>6</v>
      </c>
      <c r="D285" s="354">
        <f t="shared" ca="1" si="6"/>
        <v>239</v>
      </c>
      <c r="E285" s="446"/>
      <c r="F285" s="347"/>
      <c r="G285" s="348"/>
      <c r="H285" s="371"/>
    </row>
    <row r="286" spans="1:8" hidden="1">
      <c r="A286" s="353">
        <f t="shared" ca="1" si="14"/>
        <v>10</v>
      </c>
      <c r="B286" s="353">
        <f t="shared" ca="1" si="14"/>
        <v>7</v>
      </c>
      <c r="C286" s="353">
        <f t="shared" ca="1" si="14"/>
        <v>6</v>
      </c>
      <c r="D286" s="354">
        <f t="shared" ca="1" si="6"/>
        <v>240</v>
      </c>
      <c r="E286" s="445"/>
      <c r="F286" s="347"/>
      <c r="G286" s="348"/>
      <c r="H286" s="371"/>
    </row>
    <row r="287" spans="1:8" s="346" customFormat="1" hidden="1">
      <c r="A287" s="353">
        <f t="shared" ca="1" si="14"/>
        <v>10</v>
      </c>
      <c r="B287" s="353">
        <f t="shared" ca="1" si="14"/>
        <v>7</v>
      </c>
      <c r="C287" s="353">
        <f t="shared" ca="1" si="14"/>
        <v>6</v>
      </c>
      <c r="D287" s="354">
        <f t="shared" ca="1" si="6"/>
        <v>241</v>
      </c>
      <c r="E287" s="446"/>
      <c r="F287" s="347"/>
      <c r="G287" s="348"/>
      <c r="H287" s="371"/>
    </row>
    <row r="288" spans="1:8" s="346" customFormat="1" hidden="1">
      <c r="A288" s="353">
        <f t="shared" ca="1" si="14"/>
        <v>10</v>
      </c>
      <c r="B288" s="353">
        <f t="shared" ca="1" si="14"/>
        <v>7</v>
      </c>
      <c r="C288" s="353">
        <f t="shared" ca="1" si="14"/>
        <v>6</v>
      </c>
      <c r="D288" s="354">
        <f t="shared" ca="1" si="6"/>
        <v>242</v>
      </c>
      <c r="E288" s="446"/>
      <c r="F288" s="347"/>
      <c r="G288" s="348"/>
      <c r="H288" s="371"/>
    </row>
    <row r="289" spans="1:8" s="346" customFormat="1" hidden="1">
      <c r="A289" s="353">
        <f t="shared" ca="1" si="14"/>
        <v>10</v>
      </c>
      <c r="B289" s="353">
        <f t="shared" ca="1" si="14"/>
        <v>7</v>
      </c>
      <c r="C289" s="353">
        <f t="shared" ca="1" si="14"/>
        <v>6</v>
      </c>
      <c r="D289" s="354">
        <f t="shared" ca="1" si="6"/>
        <v>243</v>
      </c>
      <c r="E289" s="446"/>
      <c r="F289" s="347"/>
      <c r="G289" s="348"/>
      <c r="H289" s="371"/>
    </row>
    <row r="290" spans="1:8" hidden="1">
      <c r="A290" s="353">
        <f t="shared" ca="1" si="14"/>
        <v>10</v>
      </c>
      <c r="B290" s="353">
        <f t="shared" ca="1" si="14"/>
        <v>7</v>
      </c>
      <c r="C290" s="353">
        <f t="shared" ca="1" si="14"/>
        <v>6</v>
      </c>
      <c r="D290" s="354">
        <f t="shared" ca="1" si="6"/>
        <v>244</v>
      </c>
      <c r="E290" s="445"/>
      <c r="F290" s="157"/>
      <c r="G290" s="333"/>
      <c r="H290" s="370"/>
    </row>
    <row r="291" spans="1:8" hidden="1">
      <c r="A291" s="353">
        <f t="shared" ref="A291:C324" ca="1" si="15">INDIRECT("Z(-1)",FALSE)</f>
        <v>10</v>
      </c>
      <c r="B291" s="353">
        <f t="shared" ca="1" si="15"/>
        <v>7</v>
      </c>
      <c r="C291" s="353">
        <f t="shared" ca="1" si="15"/>
        <v>6</v>
      </c>
      <c r="D291" s="354">
        <f t="shared" ca="1" si="6"/>
        <v>245</v>
      </c>
      <c r="E291" s="445"/>
      <c r="F291" s="157"/>
      <c r="G291" s="333"/>
      <c r="H291" s="370"/>
    </row>
    <row r="292" spans="1:8" hidden="1">
      <c r="A292" s="353">
        <f t="shared" ca="1" si="15"/>
        <v>10</v>
      </c>
      <c r="B292" s="353">
        <f t="shared" ca="1" si="15"/>
        <v>7</v>
      </c>
      <c r="C292" s="353">
        <f t="shared" ca="1" si="15"/>
        <v>6</v>
      </c>
      <c r="D292" s="354">
        <f t="shared" ca="1" si="6"/>
        <v>246</v>
      </c>
      <c r="E292" s="445"/>
      <c r="F292" s="157"/>
      <c r="G292" s="333"/>
      <c r="H292" s="370"/>
    </row>
    <row r="293" spans="1:8" hidden="1">
      <c r="A293" s="353">
        <f t="shared" ca="1" si="15"/>
        <v>10</v>
      </c>
      <c r="B293" s="353">
        <f t="shared" ca="1" si="15"/>
        <v>7</v>
      </c>
      <c r="C293" s="353">
        <f t="shared" ca="1" si="15"/>
        <v>6</v>
      </c>
      <c r="D293" s="354">
        <f t="shared" ca="1" si="6"/>
        <v>247</v>
      </c>
      <c r="E293" s="445"/>
      <c r="F293" s="157"/>
      <c r="G293" s="333"/>
      <c r="H293" s="370"/>
    </row>
    <row r="294" spans="1:8" hidden="1">
      <c r="A294" s="353">
        <f t="shared" ca="1" si="15"/>
        <v>10</v>
      </c>
      <c r="B294" s="353">
        <f t="shared" ca="1" si="15"/>
        <v>7</v>
      </c>
      <c r="C294" s="353">
        <f t="shared" ca="1" si="15"/>
        <v>6</v>
      </c>
      <c r="D294" s="354">
        <f t="shared" ca="1" si="6"/>
        <v>248</v>
      </c>
      <c r="E294" s="445"/>
      <c r="F294" s="157"/>
      <c r="G294" s="333"/>
      <c r="H294" s="370"/>
    </row>
    <row r="295" spans="1:8" hidden="1">
      <c r="A295" s="351">
        <f t="shared" ca="1" si="15"/>
        <v>10</v>
      </c>
      <c r="B295" s="351">
        <f t="shared" ca="1" si="15"/>
        <v>7</v>
      </c>
      <c r="C295" s="351">
        <f t="shared" ca="1" si="15"/>
        <v>6</v>
      </c>
      <c r="D295" s="352">
        <f t="shared" ca="1" si="6"/>
        <v>249</v>
      </c>
      <c r="E295" s="445"/>
      <c r="F295" s="157"/>
      <c r="G295" s="333"/>
      <c r="H295" s="370"/>
    </row>
    <row r="296" spans="1:8" hidden="1">
      <c r="A296" s="353">
        <f t="shared" ca="1" si="15"/>
        <v>10</v>
      </c>
      <c r="B296" s="353">
        <f t="shared" ca="1" si="15"/>
        <v>7</v>
      </c>
      <c r="C296" s="353">
        <f t="shared" ca="1" si="15"/>
        <v>6</v>
      </c>
      <c r="D296" s="354">
        <f t="shared" ca="1" si="6"/>
        <v>250</v>
      </c>
      <c r="E296" s="445"/>
      <c r="F296" s="347"/>
      <c r="G296" s="348"/>
      <c r="H296" s="371"/>
    </row>
    <row r="297" spans="1:8" hidden="1">
      <c r="A297" s="353">
        <f t="shared" ca="1" si="15"/>
        <v>10</v>
      </c>
      <c r="B297" s="353">
        <f t="shared" ca="1" si="15"/>
        <v>7</v>
      </c>
      <c r="C297" s="353">
        <f t="shared" ca="1" si="15"/>
        <v>6</v>
      </c>
      <c r="D297" s="354">
        <f t="shared" ca="1" si="6"/>
        <v>251</v>
      </c>
      <c r="E297" s="445"/>
      <c r="F297" s="347"/>
      <c r="G297" s="348"/>
      <c r="H297" s="371"/>
    </row>
    <row r="298" spans="1:8" hidden="1">
      <c r="A298" s="353">
        <f t="shared" ca="1" si="15"/>
        <v>10</v>
      </c>
      <c r="B298" s="353">
        <f t="shared" ca="1" si="15"/>
        <v>7</v>
      </c>
      <c r="C298" s="353">
        <f t="shared" ca="1" si="15"/>
        <v>6</v>
      </c>
      <c r="D298" s="354">
        <f t="shared" ca="1" si="6"/>
        <v>252</v>
      </c>
      <c r="E298" s="445"/>
      <c r="F298" s="347"/>
      <c r="G298" s="348"/>
      <c r="H298" s="371"/>
    </row>
    <row r="299" spans="1:8" hidden="1">
      <c r="A299" s="353">
        <f t="shared" ca="1" si="15"/>
        <v>10</v>
      </c>
      <c r="B299" s="353">
        <f t="shared" ca="1" si="15"/>
        <v>7</v>
      </c>
      <c r="C299" s="353">
        <f t="shared" ca="1" si="15"/>
        <v>6</v>
      </c>
      <c r="D299" s="354">
        <f t="shared" ca="1" si="6"/>
        <v>253</v>
      </c>
      <c r="E299" s="445"/>
      <c r="F299" s="347"/>
      <c r="G299" s="348"/>
      <c r="H299" s="371"/>
    </row>
    <row r="300" spans="1:8" hidden="1">
      <c r="A300" s="353">
        <f t="shared" ca="1" si="15"/>
        <v>10</v>
      </c>
      <c r="B300" s="353">
        <f t="shared" ca="1" si="15"/>
        <v>7</v>
      </c>
      <c r="C300" s="353">
        <f t="shared" ca="1" si="15"/>
        <v>6</v>
      </c>
      <c r="D300" s="354">
        <f t="shared" ca="1" si="6"/>
        <v>254</v>
      </c>
      <c r="E300" s="445"/>
      <c r="F300" s="347"/>
      <c r="G300" s="348"/>
      <c r="H300" s="371"/>
    </row>
    <row r="301" spans="1:8" hidden="1">
      <c r="A301" s="353">
        <f t="shared" ca="1" si="15"/>
        <v>10</v>
      </c>
      <c r="B301" s="353">
        <f t="shared" ca="1" si="15"/>
        <v>7</v>
      </c>
      <c r="C301" s="353">
        <f t="shared" ca="1" si="15"/>
        <v>6</v>
      </c>
      <c r="D301" s="354">
        <f t="shared" ca="1" si="6"/>
        <v>255</v>
      </c>
      <c r="E301" s="445"/>
      <c r="F301" s="347"/>
      <c r="G301" s="348"/>
      <c r="H301" s="371"/>
    </row>
    <row r="302" spans="1:8" hidden="1">
      <c r="A302" s="353">
        <f t="shared" ca="1" si="15"/>
        <v>10</v>
      </c>
      <c r="B302" s="353">
        <f t="shared" ca="1" si="15"/>
        <v>7</v>
      </c>
      <c r="C302" s="353">
        <f t="shared" ca="1" si="15"/>
        <v>6</v>
      </c>
      <c r="D302" s="354">
        <f t="shared" ca="1" si="6"/>
        <v>256</v>
      </c>
      <c r="E302" s="445"/>
      <c r="F302" s="347"/>
      <c r="G302" s="348"/>
      <c r="H302" s="371"/>
    </row>
    <row r="303" spans="1:8" s="346" customFormat="1" hidden="1">
      <c r="A303" s="353">
        <f t="shared" ca="1" si="15"/>
        <v>10</v>
      </c>
      <c r="B303" s="353">
        <f t="shared" ca="1" si="15"/>
        <v>7</v>
      </c>
      <c r="C303" s="353">
        <f t="shared" ca="1" si="15"/>
        <v>6</v>
      </c>
      <c r="D303" s="354">
        <f t="shared" ca="1" si="6"/>
        <v>257</v>
      </c>
      <c r="E303" s="446"/>
      <c r="F303" s="347"/>
      <c r="G303" s="348"/>
      <c r="H303" s="371"/>
    </row>
    <row r="304" spans="1:8" s="346" customFormat="1" hidden="1">
      <c r="A304" s="353">
        <f t="shared" ca="1" si="15"/>
        <v>10</v>
      </c>
      <c r="B304" s="353">
        <f t="shared" ca="1" si="15"/>
        <v>7</v>
      </c>
      <c r="C304" s="353">
        <f t="shared" ca="1" si="15"/>
        <v>6</v>
      </c>
      <c r="D304" s="354">
        <f t="shared" ca="1" si="6"/>
        <v>258</v>
      </c>
      <c r="E304" s="446"/>
      <c r="F304" s="347"/>
      <c r="G304" s="348"/>
      <c r="H304" s="371"/>
    </row>
    <row r="305" spans="1:8" s="346" customFormat="1" hidden="1">
      <c r="A305" s="353">
        <f t="shared" ca="1" si="15"/>
        <v>10</v>
      </c>
      <c r="B305" s="353">
        <f t="shared" ca="1" si="15"/>
        <v>7</v>
      </c>
      <c r="C305" s="353">
        <f t="shared" ca="1" si="15"/>
        <v>6</v>
      </c>
      <c r="D305" s="354">
        <f t="shared" ca="1" si="6"/>
        <v>259</v>
      </c>
      <c r="E305" s="446"/>
      <c r="F305" s="347"/>
      <c r="G305" s="348"/>
      <c r="H305" s="371"/>
    </row>
    <row r="306" spans="1:8" hidden="1">
      <c r="A306" s="353">
        <f t="shared" ca="1" si="15"/>
        <v>10</v>
      </c>
      <c r="B306" s="353">
        <f t="shared" ca="1" si="15"/>
        <v>7</v>
      </c>
      <c r="C306" s="353">
        <f t="shared" ca="1" si="15"/>
        <v>6</v>
      </c>
      <c r="D306" s="354">
        <f t="shared" ca="1" si="6"/>
        <v>260</v>
      </c>
      <c r="E306" s="445"/>
      <c r="F306" s="347"/>
      <c r="G306" s="348"/>
      <c r="H306" s="371"/>
    </row>
    <row r="307" spans="1:8" hidden="1">
      <c r="A307" s="353">
        <f t="shared" ca="1" si="15"/>
        <v>10</v>
      </c>
      <c r="B307" s="353">
        <f t="shared" ca="1" si="15"/>
        <v>7</v>
      </c>
      <c r="C307" s="353">
        <f t="shared" ca="1" si="15"/>
        <v>6</v>
      </c>
      <c r="D307" s="354">
        <f t="shared" ca="1" si="6"/>
        <v>261</v>
      </c>
      <c r="E307" s="445"/>
      <c r="F307" s="347"/>
      <c r="G307" s="348"/>
      <c r="H307" s="371"/>
    </row>
    <row r="308" spans="1:8" hidden="1">
      <c r="A308" s="353">
        <f t="shared" ca="1" si="15"/>
        <v>10</v>
      </c>
      <c r="B308" s="353">
        <f t="shared" ca="1" si="15"/>
        <v>7</v>
      </c>
      <c r="C308" s="353">
        <f t="shared" ca="1" si="15"/>
        <v>6</v>
      </c>
      <c r="D308" s="354">
        <f t="shared" ca="1" si="6"/>
        <v>262</v>
      </c>
      <c r="E308" s="445"/>
      <c r="F308" s="347"/>
      <c r="G308" s="348"/>
      <c r="H308" s="371"/>
    </row>
    <row r="309" spans="1:8" hidden="1">
      <c r="A309" s="353">
        <f t="shared" ca="1" si="15"/>
        <v>10</v>
      </c>
      <c r="B309" s="353">
        <f t="shared" ca="1" si="15"/>
        <v>7</v>
      </c>
      <c r="C309" s="353">
        <f t="shared" ca="1" si="15"/>
        <v>6</v>
      </c>
      <c r="D309" s="354">
        <f t="shared" ca="1" si="6"/>
        <v>263</v>
      </c>
      <c r="E309" s="445"/>
      <c r="F309" s="347"/>
      <c r="G309" s="348"/>
      <c r="H309" s="371"/>
    </row>
    <row r="310" spans="1:8" hidden="1">
      <c r="A310" s="353">
        <f t="shared" ca="1" si="15"/>
        <v>10</v>
      </c>
      <c r="B310" s="353">
        <f t="shared" ca="1" si="15"/>
        <v>7</v>
      </c>
      <c r="C310" s="353">
        <f t="shared" ca="1" si="15"/>
        <v>6</v>
      </c>
      <c r="D310" s="354">
        <f t="shared" ca="1" si="6"/>
        <v>264</v>
      </c>
      <c r="E310" s="445"/>
      <c r="F310" s="347"/>
      <c r="G310" s="348"/>
      <c r="H310" s="371"/>
    </row>
    <row r="311" spans="1:8" hidden="1">
      <c r="A311" s="353">
        <f t="shared" ca="1" si="15"/>
        <v>10</v>
      </c>
      <c r="B311" s="353">
        <f t="shared" ca="1" si="15"/>
        <v>7</v>
      </c>
      <c r="C311" s="353">
        <f t="shared" ca="1" si="15"/>
        <v>6</v>
      </c>
      <c r="D311" s="354">
        <f t="shared" ca="1" si="6"/>
        <v>265</v>
      </c>
      <c r="E311" s="445"/>
      <c r="F311" s="347"/>
      <c r="G311" s="348"/>
      <c r="H311" s="371"/>
    </row>
    <row r="312" spans="1:8" hidden="1">
      <c r="A312" s="353">
        <f t="shared" ca="1" si="15"/>
        <v>10</v>
      </c>
      <c r="B312" s="353">
        <f t="shared" ca="1" si="15"/>
        <v>7</v>
      </c>
      <c r="C312" s="353">
        <f t="shared" ca="1" si="15"/>
        <v>6</v>
      </c>
      <c r="D312" s="354">
        <f t="shared" ca="1" si="6"/>
        <v>266</v>
      </c>
      <c r="E312" s="445"/>
      <c r="F312" s="347"/>
      <c r="G312" s="348"/>
      <c r="H312" s="371"/>
    </row>
    <row r="313" spans="1:8" s="346" customFormat="1" hidden="1">
      <c r="A313" s="353">
        <f t="shared" ca="1" si="15"/>
        <v>10</v>
      </c>
      <c r="B313" s="353">
        <f t="shared" ca="1" si="15"/>
        <v>7</v>
      </c>
      <c r="C313" s="353">
        <f t="shared" ca="1" si="15"/>
        <v>6</v>
      </c>
      <c r="D313" s="354">
        <f t="shared" ca="1" si="6"/>
        <v>267</v>
      </c>
      <c r="E313" s="446"/>
      <c r="F313" s="347"/>
      <c r="G313" s="348"/>
      <c r="H313" s="371"/>
    </row>
    <row r="314" spans="1:8" s="346" customFormat="1" hidden="1">
      <c r="A314" s="353">
        <f t="shared" ca="1" si="15"/>
        <v>10</v>
      </c>
      <c r="B314" s="353">
        <f t="shared" ca="1" si="15"/>
        <v>7</v>
      </c>
      <c r="C314" s="353">
        <f t="shared" ca="1" si="15"/>
        <v>6</v>
      </c>
      <c r="D314" s="354">
        <f t="shared" ca="1" si="6"/>
        <v>268</v>
      </c>
      <c r="E314" s="446"/>
      <c r="F314" s="347"/>
      <c r="G314" s="348"/>
      <c r="H314" s="371"/>
    </row>
    <row r="315" spans="1:8" s="346" customFormat="1" hidden="1">
      <c r="A315" s="353">
        <f t="shared" ca="1" si="15"/>
        <v>10</v>
      </c>
      <c r="B315" s="353">
        <f t="shared" ca="1" si="15"/>
        <v>7</v>
      </c>
      <c r="C315" s="353">
        <f t="shared" ca="1" si="15"/>
        <v>6</v>
      </c>
      <c r="D315" s="354">
        <f t="shared" ca="1" si="6"/>
        <v>269</v>
      </c>
      <c r="E315" s="446"/>
      <c r="F315" s="347"/>
      <c r="G315" s="348"/>
      <c r="H315" s="371"/>
    </row>
    <row r="316" spans="1:8" hidden="1">
      <c r="A316" s="353">
        <f t="shared" ca="1" si="15"/>
        <v>10</v>
      </c>
      <c r="B316" s="353">
        <f t="shared" ca="1" si="15"/>
        <v>7</v>
      </c>
      <c r="C316" s="353">
        <f t="shared" ca="1" si="15"/>
        <v>6</v>
      </c>
      <c r="D316" s="354">
        <f t="shared" ca="1" si="6"/>
        <v>270</v>
      </c>
      <c r="E316" s="445"/>
      <c r="F316" s="347"/>
      <c r="G316" s="348"/>
      <c r="H316" s="371"/>
    </row>
    <row r="317" spans="1:8" hidden="1">
      <c r="A317" s="353">
        <f t="shared" ca="1" si="15"/>
        <v>10</v>
      </c>
      <c r="B317" s="353">
        <f t="shared" ca="1" si="15"/>
        <v>7</v>
      </c>
      <c r="C317" s="353">
        <f t="shared" ca="1" si="15"/>
        <v>6</v>
      </c>
      <c r="D317" s="354">
        <f t="shared" ca="1" si="6"/>
        <v>271</v>
      </c>
      <c r="E317" s="445"/>
      <c r="F317" s="347"/>
      <c r="G317" s="348"/>
      <c r="H317" s="371"/>
    </row>
    <row r="318" spans="1:8" hidden="1">
      <c r="A318" s="353">
        <f t="shared" ca="1" si="15"/>
        <v>10</v>
      </c>
      <c r="B318" s="353">
        <f t="shared" ca="1" si="15"/>
        <v>7</v>
      </c>
      <c r="C318" s="353">
        <f t="shared" ca="1" si="15"/>
        <v>6</v>
      </c>
      <c r="D318" s="354">
        <f t="shared" ca="1" si="6"/>
        <v>272</v>
      </c>
      <c r="E318" s="445"/>
      <c r="F318" s="347"/>
      <c r="G318" s="348"/>
      <c r="H318" s="371"/>
    </row>
    <row r="319" spans="1:8" hidden="1">
      <c r="A319" s="353">
        <f t="shared" ca="1" si="15"/>
        <v>10</v>
      </c>
      <c r="B319" s="353">
        <f t="shared" ca="1" si="15"/>
        <v>7</v>
      </c>
      <c r="C319" s="353">
        <f t="shared" ca="1" si="15"/>
        <v>6</v>
      </c>
      <c r="D319" s="354">
        <f t="shared" ca="1" si="6"/>
        <v>273</v>
      </c>
      <c r="E319" s="445"/>
      <c r="F319" s="347"/>
      <c r="G319" s="348"/>
      <c r="H319" s="371"/>
    </row>
    <row r="320" spans="1:8" hidden="1">
      <c r="A320" s="353">
        <f t="shared" ca="1" si="15"/>
        <v>10</v>
      </c>
      <c r="B320" s="353">
        <f t="shared" ca="1" si="15"/>
        <v>7</v>
      </c>
      <c r="C320" s="353">
        <f t="shared" ca="1" si="15"/>
        <v>6</v>
      </c>
      <c r="D320" s="354">
        <f t="shared" ca="1" si="6"/>
        <v>274</v>
      </c>
      <c r="E320" s="445"/>
      <c r="F320" s="347"/>
      <c r="G320" s="348"/>
      <c r="H320" s="371"/>
    </row>
    <row r="321" spans="1:8" hidden="1">
      <c r="A321" s="353">
        <f t="shared" ca="1" si="15"/>
        <v>10</v>
      </c>
      <c r="B321" s="353">
        <f t="shared" ca="1" si="15"/>
        <v>7</v>
      </c>
      <c r="C321" s="353">
        <f t="shared" ca="1" si="15"/>
        <v>6</v>
      </c>
      <c r="D321" s="354">
        <f t="shared" ca="1" si="6"/>
        <v>275</v>
      </c>
      <c r="E321" s="445"/>
      <c r="F321" s="347"/>
      <c r="G321" s="348"/>
      <c r="H321" s="371"/>
    </row>
    <row r="322" spans="1:8" hidden="1">
      <c r="A322" s="353">
        <f t="shared" ca="1" si="15"/>
        <v>10</v>
      </c>
      <c r="B322" s="353">
        <f t="shared" ca="1" si="15"/>
        <v>7</v>
      </c>
      <c r="C322" s="353">
        <f t="shared" ca="1" si="15"/>
        <v>6</v>
      </c>
      <c r="D322" s="354">
        <f t="shared" ca="1" si="6"/>
        <v>276</v>
      </c>
      <c r="E322" s="445"/>
      <c r="F322" s="347"/>
      <c r="G322" s="348"/>
      <c r="H322" s="371"/>
    </row>
    <row r="323" spans="1:8" s="346" customFormat="1" hidden="1">
      <c r="A323" s="353">
        <f t="shared" ca="1" si="15"/>
        <v>10</v>
      </c>
      <c r="B323" s="353">
        <f t="shared" ca="1" si="15"/>
        <v>7</v>
      </c>
      <c r="C323" s="353">
        <f t="shared" ca="1" si="15"/>
        <v>6</v>
      </c>
      <c r="D323" s="354">
        <f t="shared" ca="1" si="6"/>
        <v>277</v>
      </c>
      <c r="E323" s="446"/>
      <c r="F323" s="347"/>
      <c r="G323" s="348"/>
      <c r="H323" s="371"/>
    </row>
    <row r="324" spans="1:8" s="346" customFormat="1" hidden="1">
      <c r="A324" s="353">
        <f t="shared" ca="1" si="15"/>
        <v>10</v>
      </c>
      <c r="B324" s="353">
        <f t="shared" ca="1" si="15"/>
        <v>7</v>
      </c>
      <c r="C324" s="353">
        <f t="shared" ca="1" si="15"/>
        <v>6</v>
      </c>
      <c r="D324" s="354">
        <f t="shared" ca="1" si="6"/>
        <v>278</v>
      </c>
      <c r="E324" s="446"/>
      <c r="F324" s="347"/>
      <c r="G324" s="348"/>
      <c r="H324" s="371"/>
    </row>
    <row r="325" spans="1:8" s="346" customFormat="1" hidden="1">
      <c r="A325" s="353">
        <f t="shared" ref="A325:C340" ca="1" si="16">INDIRECT("Z(-1)",FALSE)</f>
        <v>10</v>
      </c>
      <c r="B325" s="353">
        <f t="shared" ca="1" si="16"/>
        <v>7</v>
      </c>
      <c r="C325" s="353">
        <f t="shared" ca="1" si="16"/>
        <v>6</v>
      </c>
      <c r="D325" s="354">
        <f t="shared" ca="1" si="6"/>
        <v>279</v>
      </c>
      <c r="E325" s="446"/>
      <c r="F325" s="347"/>
      <c r="G325" s="348"/>
      <c r="H325" s="371"/>
    </row>
    <row r="326" spans="1:8" hidden="1">
      <c r="A326" s="353">
        <f t="shared" ca="1" si="16"/>
        <v>10</v>
      </c>
      <c r="B326" s="353">
        <f t="shared" ca="1" si="16"/>
        <v>7</v>
      </c>
      <c r="C326" s="353">
        <f t="shared" ca="1" si="16"/>
        <v>6</v>
      </c>
      <c r="D326" s="354">
        <f t="shared" ca="1" si="6"/>
        <v>280</v>
      </c>
      <c r="E326" s="445"/>
      <c r="F326" s="347"/>
      <c r="G326" s="348"/>
      <c r="H326" s="371"/>
    </row>
    <row r="327" spans="1:8" hidden="1">
      <c r="A327" s="353">
        <f t="shared" ca="1" si="16"/>
        <v>10</v>
      </c>
      <c r="B327" s="353">
        <f t="shared" ca="1" si="16"/>
        <v>7</v>
      </c>
      <c r="C327" s="353">
        <f t="shared" ca="1" si="16"/>
        <v>6</v>
      </c>
      <c r="D327" s="354">
        <f t="shared" ca="1" si="6"/>
        <v>281</v>
      </c>
      <c r="E327" s="445"/>
      <c r="F327" s="347"/>
      <c r="G327" s="348"/>
      <c r="H327" s="371"/>
    </row>
    <row r="328" spans="1:8" hidden="1">
      <c r="A328" s="353">
        <f t="shared" ca="1" si="16"/>
        <v>10</v>
      </c>
      <c r="B328" s="353">
        <f t="shared" ca="1" si="16"/>
        <v>7</v>
      </c>
      <c r="C328" s="353">
        <f t="shared" ca="1" si="16"/>
        <v>6</v>
      </c>
      <c r="D328" s="354">
        <f t="shared" ca="1" si="6"/>
        <v>282</v>
      </c>
      <c r="E328" s="445"/>
      <c r="F328" s="347"/>
      <c r="G328" s="348"/>
      <c r="H328" s="371"/>
    </row>
    <row r="329" spans="1:8" hidden="1">
      <c r="A329" s="353">
        <f t="shared" ca="1" si="16"/>
        <v>10</v>
      </c>
      <c r="B329" s="353">
        <f t="shared" ca="1" si="16"/>
        <v>7</v>
      </c>
      <c r="C329" s="353">
        <f t="shared" ca="1" si="16"/>
        <v>6</v>
      </c>
      <c r="D329" s="354">
        <f t="shared" ca="1" si="6"/>
        <v>283</v>
      </c>
      <c r="E329" s="445"/>
      <c r="F329" s="347"/>
      <c r="G329" s="348"/>
      <c r="H329" s="371"/>
    </row>
    <row r="330" spans="1:8" hidden="1">
      <c r="A330" s="353">
        <f t="shared" ca="1" si="16"/>
        <v>10</v>
      </c>
      <c r="B330" s="353">
        <f t="shared" ca="1" si="16"/>
        <v>7</v>
      </c>
      <c r="C330" s="353">
        <f t="shared" ca="1" si="16"/>
        <v>6</v>
      </c>
      <c r="D330" s="354">
        <f t="shared" ca="1" si="6"/>
        <v>284</v>
      </c>
      <c r="E330" s="445"/>
      <c r="F330" s="347"/>
      <c r="G330" s="348"/>
      <c r="H330" s="371"/>
    </row>
    <row r="331" spans="1:8" hidden="1">
      <c r="A331" s="353">
        <f t="shared" ca="1" si="16"/>
        <v>10</v>
      </c>
      <c r="B331" s="353">
        <f t="shared" ca="1" si="16"/>
        <v>7</v>
      </c>
      <c r="C331" s="353">
        <f t="shared" ca="1" si="16"/>
        <v>6</v>
      </c>
      <c r="D331" s="354">
        <f t="shared" ca="1" si="6"/>
        <v>285</v>
      </c>
      <c r="E331" s="445"/>
      <c r="F331" s="347"/>
      <c r="G331" s="348"/>
      <c r="H331" s="371"/>
    </row>
    <row r="332" spans="1:8" hidden="1">
      <c r="A332" s="353">
        <f t="shared" ca="1" si="16"/>
        <v>10</v>
      </c>
      <c r="B332" s="353">
        <f t="shared" ca="1" si="16"/>
        <v>7</v>
      </c>
      <c r="C332" s="353">
        <f t="shared" ca="1" si="16"/>
        <v>6</v>
      </c>
      <c r="D332" s="354">
        <f t="shared" ca="1" si="6"/>
        <v>286</v>
      </c>
      <c r="E332" s="445"/>
      <c r="F332" s="347"/>
      <c r="G332" s="348"/>
      <c r="H332" s="371"/>
    </row>
    <row r="333" spans="1:8" s="346" customFormat="1" hidden="1">
      <c r="A333" s="353">
        <f t="shared" ca="1" si="16"/>
        <v>10</v>
      </c>
      <c r="B333" s="353">
        <f t="shared" ca="1" si="16"/>
        <v>7</v>
      </c>
      <c r="C333" s="353">
        <f t="shared" ca="1" si="16"/>
        <v>6</v>
      </c>
      <c r="D333" s="354">
        <f t="shared" ca="1" si="6"/>
        <v>287</v>
      </c>
      <c r="E333" s="446"/>
      <c r="F333" s="347"/>
      <c r="G333" s="348"/>
      <c r="H333" s="371"/>
    </row>
    <row r="334" spans="1:8" s="346" customFormat="1" hidden="1">
      <c r="A334" s="353">
        <f t="shared" ca="1" si="16"/>
        <v>10</v>
      </c>
      <c r="B334" s="353">
        <f t="shared" ca="1" si="16"/>
        <v>7</v>
      </c>
      <c r="C334" s="353">
        <f t="shared" ca="1" si="16"/>
        <v>6</v>
      </c>
      <c r="D334" s="354">
        <f t="shared" ca="1" si="6"/>
        <v>288</v>
      </c>
      <c r="E334" s="446"/>
      <c r="F334" s="347"/>
      <c r="G334" s="348"/>
      <c r="H334" s="371"/>
    </row>
    <row r="335" spans="1:8" s="346" customFormat="1" hidden="1">
      <c r="A335" s="353">
        <f t="shared" ca="1" si="16"/>
        <v>10</v>
      </c>
      <c r="B335" s="353">
        <f t="shared" ca="1" si="16"/>
        <v>7</v>
      </c>
      <c r="C335" s="353">
        <f t="shared" ca="1" si="16"/>
        <v>6</v>
      </c>
      <c r="D335" s="354">
        <f t="shared" ca="1" si="6"/>
        <v>289</v>
      </c>
      <c r="E335" s="446"/>
      <c r="F335" s="347"/>
      <c r="G335" s="348"/>
      <c r="H335" s="371"/>
    </row>
    <row r="336" spans="1:8" hidden="1">
      <c r="A336" s="353">
        <f t="shared" ca="1" si="16"/>
        <v>10</v>
      </c>
      <c r="B336" s="353">
        <f t="shared" ca="1" si="16"/>
        <v>7</v>
      </c>
      <c r="C336" s="353">
        <f t="shared" ca="1" si="16"/>
        <v>6</v>
      </c>
      <c r="D336" s="354">
        <f t="shared" ca="1" si="6"/>
        <v>290</v>
      </c>
      <c r="E336" s="445"/>
      <c r="F336" s="347"/>
      <c r="G336" s="348"/>
      <c r="H336" s="371"/>
    </row>
    <row r="337" spans="1:8" s="346" customFormat="1" hidden="1">
      <c r="A337" s="353">
        <f t="shared" ca="1" si="16"/>
        <v>10</v>
      </c>
      <c r="B337" s="353">
        <f t="shared" ca="1" si="16"/>
        <v>7</v>
      </c>
      <c r="C337" s="353">
        <f t="shared" ca="1" si="16"/>
        <v>6</v>
      </c>
      <c r="D337" s="354">
        <f t="shared" ca="1" si="6"/>
        <v>291</v>
      </c>
      <c r="E337" s="446"/>
      <c r="F337" s="347"/>
      <c r="G337" s="348"/>
      <c r="H337" s="371"/>
    </row>
    <row r="338" spans="1:8" s="346" customFormat="1" hidden="1">
      <c r="A338" s="353">
        <f t="shared" ca="1" si="16"/>
        <v>10</v>
      </c>
      <c r="B338" s="353">
        <f t="shared" ca="1" si="16"/>
        <v>7</v>
      </c>
      <c r="C338" s="353">
        <f t="shared" ca="1" si="16"/>
        <v>6</v>
      </c>
      <c r="D338" s="354">
        <f t="shared" ref="D338:D401" ca="1" si="17">IF(INDIRECT("S(-1)",FALSE)&lt;&gt;INDIRECT("Z(-1)S(-1)",FALSE),0,INDIRECT("Z(-1)",FALSE)+1)</f>
        <v>292</v>
      </c>
      <c r="E338" s="446"/>
      <c r="F338" s="347"/>
      <c r="G338" s="348"/>
      <c r="H338" s="371"/>
    </row>
    <row r="339" spans="1:8" s="346" customFormat="1" hidden="1">
      <c r="A339" s="353">
        <f t="shared" ca="1" si="16"/>
        <v>10</v>
      </c>
      <c r="B339" s="353">
        <f t="shared" ca="1" si="16"/>
        <v>7</v>
      </c>
      <c r="C339" s="353">
        <f t="shared" ca="1" si="16"/>
        <v>6</v>
      </c>
      <c r="D339" s="354">
        <f t="shared" ca="1" si="17"/>
        <v>293</v>
      </c>
      <c r="E339" s="446"/>
      <c r="F339" s="347"/>
      <c r="G339" s="348"/>
      <c r="H339" s="371"/>
    </row>
    <row r="340" spans="1:8" hidden="1">
      <c r="A340" s="353">
        <f t="shared" ca="1" si="16"/>
        <v>10</v>
      </c>
      <c r="B340" s="353">
        <f t="shared" ca="1" si="16"/>
        <v>7</v>
      </c>
      <c r="C340" s="353">
        <f t="shared" ca="1" si="16"/>
        <v>6</v>
      </c>
      <c r="D340" s="354">
        <f t="shared" ca="1" si="17"/>
        <v>294</v>
      </c>
      <c r="E340" s="445"/>
      <c r="F340" s="157"/>
      <c r="G340" s="333"/>
      <c r="H340" s="370"/>
    </row>
    <row r="341" spans="1:8" hidden="1">
      <c r="A341" s="353">
        <f t="shared" ref="A341:C374" ca="1" si="18">INDIRECT("Z(-1)",FALSE)</f>
        <v>10</v>
      </c>
      <c r="B341" s="353">
        <f t="shared" ca="1" si="18"/>
        <v>7</v>
      </c>
      <c r="C341" s="353">
        <f t="shared" ca="1" si="18"/>
        <v>6</v>
      </c>
      <c r="D341" s="354">
        <f t="shared" ca="1" si="17"/>
        <v>295</v>
      </c>
      <c r="E341" s="445"/>
      <c r="F341" s="157"/>
      <c r="G341" s="333"/>
      <c r="H341" s="370"/>
    </row>
    <row r="342" spans="1:8" hidden="1">
      <c r="A342" s="353">
        <f t="shared" ca="1" si="18"/>
        <v>10</v>
      </c>
      <c r="B342" s="353">
        <f t="shared" ca="1" si="18"/>
        <v>7</v>
      </c>
      <c r="C342" s="353">
        <f t="shared" ca="1" si="18"/>
        <v>6</v>
      </c>
      <c r="D342" s="354">
        <f t="shared" ca="1" si="17"/>
        <v>296</v>
      </c>
      <c r="E342" s="445"/>
      <c r="F342" s="157"/>
      <c r="G342" s="333"/>
      <c r="H342" s="370"/>
    </row>
    <row r="343" spans="1:8" hidden="1">
      <c r="A343" s="353">
        <f t="shared" ca="1" si="18"/>
        <v>10</v>
      </c>
      <c r="B343" s="353">
        <f t="shared" ca="1" si="18"/>
        <v>7</v>
      </c>
      <c r="C343" s="353">
        <f t="shared" ca="1" si="18"/>
        <v>6</v>
      </c>
      <c r="D343" s="354">
        <f t="shared" ca="1" si="17"/>
        <v>297</v>
      </c>
      <c r="E343" s="445"/>
      <c r="F343" s="157"/>
      <c r="G343" s="333"/>
      <c r="H343" s="370"/>
    </row>
    <row r="344" spans="1:8" hidden="1">
      <c r="A344" s="353">
        <f t="shared" ca="1" si="18"/>
        <v>10</v>
      </c>
      <c r="B344" s="353">
        <f t="shared" ca="1" si="18"/>
        <v>7</v>
      </c>
      <c r="C344" s="353">
        <f t="shared" ca="1" si="18"/>
        <v>6</v>
      </c>
      <c r="D344" s="354">
        <f t="shared" ca="1" si="17"/>
        <v>298</v>
      </c>
      <c r="E344" s="445"/>
      <c r="F344" s="157"/>
      <c r="G344" s="333"/>
      <c r="H344" s="370"/>
    </row>
    <row r="345" spans="1:8" hidden="1">
      <c r="A345" s="351">
        <f t="shared" ca="1" si="18"/>
        <v>10</v>
      </c>
      <c r="B345" s="351">
        <f t="shared" ca="1" si="18"/>
        <v>7</v>
      </c>
      <c r="C345" s="351">
        <f t="shared" ca="1" si="18"/>
        <v>6</v>
      </c>
      <c r="D345" s="352">
        <f t="shared" ca="1" si="17"/>
        <v>299</v>
      </c>
      <c r="E345" s="445"/>
      <c r="F345" s="157"/>
      <c r="G345" s="333"/>
      <c r="H345" s="370"/>
    </row>
    <row r="346" spans="1:8" hidden="1">
      <c r="A346" s="353">
        <f t="shared" ca="1" si="18"/>
        <v>10</v>
      </c>
      <c r="B346" s="353">
        <f t="shared" ca="1" si="18"/>
        <v>7</v>
      </c>
      <c r="C346" s="353">
        <f t="shared" ca="1" si="18"/>
        <v>6</v>
      </c>
      <c r="D346" s="354">
        <f t="shared" ca="1" si="17"/>
        <v>300</v>
      </c>
      <c r="E346" s="445"/>
      <c r="F346" s="347"/>
      <c r="G346" s="348"/>
      <c r="H346" s="371"/>
    </row>
    <row r="347" spans="1:8" hidden="1">
      <c r="A347" s="353">
        <f t="shared" ca="1" si="18"/>
        <v>10</v>
      </c>
      <c r="B347" s="353">
        <f t="shared" ca="1" si="18"/>
        <v>7</v>
      </c>
      <c r="C347" s="353">
        <f t="shared" ca="1" si="18"/>
        <v>6</v>
      </c>
      <c r="D347" s="354">
        <f t="shared" ca="1" si="17"/>
        <v>301</v>
      </c>
      <c r="E347" s="445"/>
      <c r="F347" s="347"/>
      <c r="G347" s="348"/>
      <c r="H347" s="371"/>
    </row>
    <row r="348" spans="1:8" hidden="1">
      <c r="A348" s="353">
        <f t="shared" ca="1" si="18"/>
        <v>10</v>
      </c>
      <c r="B348" s="353">
        <f t="shared" ca="1" si="18"/>
        <v>7</v>
      </c>
      <c r="C348" s="353">
        <f t="shared" ca="1" si="18"/>
        <v>6</v>
      </c>
      <c r="D348" s="354">
        <f t="shared" ca="1" si="17"/>
        <v>302</v>
      </c>
      <c r="E348" s="445"/>
      <c r="F348" s="347"/>
      <c r="G348" s="348"/>
      <c r="H348" s="371"/>
    </row>
    <row r="349" spans="1:8" hidden="1">
      <c r="A349" s="353">
        <f t="shared" ca="1" si="18"/>
        <v>10</v>
      </c>
      <c r="B349" s="353">
        <f t="shared" ca="1" si="18"/>
        <v>7</v>
      </c>
      <c r="C349" s="353">
        <f t="shared" ca="1" si="18"/>
        <v>6</v>
      </c>
      <c r="D349" s="354">
        <f t="shared" ca="1" si="17"/>
        <v>303</v>
      </c>
      <c r="E349" s="445"/>
      <c r="F349" s="347"/>
      <c r="G349" s="348"/>
      <c r="H349" s="371"/>
    </row>
    <row r="350" spans="1:8" hidden="1">
      <c r="A350" s="353">
        <f t="shared" ca="1" si="18"/>
        <v>10</v>
      </c>
      <c r="B350" s="353">
        <f t="shared" ca="1" si="18"/>
        <v>7</v>
      </c>
      <c r="C350" s="353">
        <f t="shared" ca="1" si="18"/>
        <v>6</v>
      </c>
      <c r="D350" s="354">
        <f t="shared" ca="1" si="17"/>
        <v>304</v>
      </c>
      <c r="E350" s="445"/>
      <c r="F350" s="347"/>
      <c r="G350" s="348"/>
      <c r="H350" s="371"/>
    </row>
    <row r="351" spans="1:8" hidden="1">
      <c r="A351" s="353">
        <f t="shared" ca="1" si="18"/>
        <v>10</v>
      </c>
      <c r="B351" s="353">
        <f t="shared" ca="1" si="18"/>
        <v>7</v>
      </c>
      <c r="C351" s="353">
        <f t="shared" ca="1" si="18"/>
        <v>6</v>
      </c>
      <c r="D351" s="354">
        <f t="shared" ca="1" si="17"/>
        <v>305</v>
      </c>
      <c r="E351" s="445"/>
      <c r="F351" s="347"/>
      <c r="G351" s="348"/>
      <c r="H351" s="371"/>
    </row>
    <row r="352" spans="1:8" hidden="1">
      <c r="A352" s="353">
        <f t="shared" ca="1" si="18"/>
        <v>10</v>
      </c>
      <c r="B352" s="353">
        <f t="shared" ca="1" si="18"/>
        <v>7</v>
      </c>
      <c r="C352" s="353">
        <f t="shared" ca="1" si="18"/>
        <v>6</v>
      </c>
      <c r="D352" s="354">
        <f t="shared" ca="1" si="17"/>
        <v>306</v>
      </c>
      <c r="E352" s="445"/>
      <c r="F352" s="347"/>
      <c r="G352" s="348"/>
      <c r="H352" s="371"/>
    </row>
    <row r="353" spans="1:8" s="346" customFormat="1" hidden="1">
      <c r="A353" s="353">
        <f t="shared" ca="1" si="18"/>
        <v>10</v>
      </c>
      <c r="B353" s="353">
        <f t="shared" ca="1" si="18"/>
        <v>7</v>
      </c>
      <c r="C353" s="353">
        <f t="shared" ca="1" si="18"/>
        <v>6</v>
      </c>
      <c r="D353" s="354">
        <f t="shared" ca="1" si="17"/>
        <v>307</v>
      </c>
      <c r="E353" s="446"/>
      <c r="F353" s="347"/>
      <c r="G353" s="348"/>
      <c r="H353" s="371"/>
    </row>
    <row r="354" spans="1:8" s="346" customFormat="1" hidden="1">
      <c r="A354" s="353">
        <f t="shared" ca="1" si="18"/>
        <v>10</v>
      </c>
      <c r="B354" s="353">
        <f t="shared" ca="1" si="18"/>
        <v>7</v>
      </c>
      <c r="C354" s="353">
        <f t="shared" ca="1" si="18"/>
        <v>6</v>
      </c>
      <c r="D354" s="354">
        <f t="shared" ca="1" si="17"/>
        <v>308</v>
      </c>
      <c r="E354" s="446"/>
      <c r="F354" s="347"/>
      <c r="G354" s="348"/>
      <c r="H354" s="371"/>
    </row>
    <row r="355" spans="1:8" s="346" customFormat="1" hidden="1">
      <c r="A355" s="353">
        <f t="shared" ca="1" si="18"/>
        <v>10</v>
      </c>
      <c r="B355" s="353">
        <f t="shared" ca="1" si="18"/>
        <v>7</v>
      </c>
      <c r="C355" s="353">
        <f t="shared" ca="1" si="18"/>
        <v>6</v>
      </c>
      <c r="D355" s="354">
        <f t="shared" ca="1" si="17"/>
        <v>309</v>
      </c>
      <c r="E355" s="446"/>
      <c r="F355" s="347"/>
      <c r="G355" s="348"/>
      <c r="H355" s="371"/>
    </row>
    <row r="356" spans="1:8" hidden="1">
      <c r="A356" s="353">
        <f t="shared" ca="1" si="18"/>
        <v>10</v>
      </c>
      <c r="B356" s="353">
        <f t="shared" ca="1" si="18"/>
        <v>7</v>
      </c>
      <c r="C356" s="353">
        <f t="shared" ca="1" si="18"/>
        <v>6</v>
      </c>
      <c r="D356" s="354">
        <f t="shared" ca="1" si="17"/>
        <v>310</v>
      </c>
      <c r="E356" s="445"/>
      <c r="F356" s="347"/>
      <c r="G356" s="348"/>
      <c r="H356" s="371"/>
    </row>
    <row r="357" spans="1:8" hidden="1">
      <c r="A357" s="353">
        <f t="shared" ca="1" si="18"/>
        <v>10</v>
      </c>
      <c r="B357" s="353">
        <f t="shared" ca="1" si="18"/>
        <v>7</v>
      </c>
      <c r="C357" s="353">
        <f t="shared" ca="1" si="18"/>
        <v>6</v>
      </c>
      <c r="D357" s="354">
        <f t="shared" ca="1" si="17"/>
        <v>311</v>
      </c>
      <c r="E357" s="445"/>
      <c r="F357" s="347"/>
      <c r="G357" s="348"/>
      <c r="H357" s="371"/>
    </row>
    <row r="358" spans="1:8" hidden="1">
      <c r="A358" s="353">
        <f t="shared" ca="1" si="18"/>
        <v>10</v>
      </c>
      <c r="B358" s="353">
        <f t="shared" ca="1" si="18"/>
        <v>7</v>
      </c>
      <c r="C358" s="353">
        <f t="shared" ca="1" si="18"/>
        <v>6</v>
      </c>
      <c r="D358" s="354">
        <f t="shared" ca="1" si="17"/>
        <v>312</v>
      </c>
      <c r="E358" s="445"/>
      <c r="F358" s="347"/>
      <c r="G358" s="348"/>
      <c r="H358" s="371"/>
    </row>
    <row r="359" spans="1:8" hidden="1">
      <c r="A359" s="353">
        <f t="shared" ca="1" si="18"/>
        <v>10</v>
      </c>
      <c r="B359" s="353">
        <f t="shared" ca="1" si="18"/>
        <v>7</v>
      </c>
      <c r="C359" s="353">
        <f t="shared" ca="1" si="18"/>
        <v>6</v>
      </c>
      <c r="D359" s="354">
        <f t="shared" ca="1" si="17"/>
        <v>313</v>
      </c>
      <c r="E359" s="445"/>
      <c r="F359" s="347"/>
      <c r="G359" s="348"/>
      <c r="H359" s="371"/>
    </row>
    <row r="360" spans="1:8" hidden="1">
      <c r="A360" s="353">
        <f t="shared" ca="1" si="18"/>
        <v>10</v>
      </c>
      <c r="B360" s="353">
        <f t="shared" ca="1" si="18"/>
        <v>7</v>
      </c>
      <c r="C360" s="353">
        <f t="shared" ca="1" si="18"/>
        <v>6</v>
      </c>
      <c r="D360" s="354">
        <f t="shared" ca="1" si="17"/>
        <v>314</v>
      </c>
      <c r="E360" s="445"/>
      <c r="F360" s="347"/>
      <c r="G360" s="348"/>
      <c r="H360" s="371"/>
    </row>
    <row r="361" spans="1:8" hidden="1">
      <c r="A361" s="353">
        <f t="shared" ca="1" si="18"/>
        <v>10</v>
      </c>
      <c r="B361" s="353">
        <f t="shared" ca="1" si="18"/>
        <v>7</v>
      </c>
      <c r="C361" s="353">
        <f t="shared" ca="1" si="18"/>
        <v>6</v>
      </c>
      <c r="D361" s="354">
        <f t="shared" ca="1" si="17"/>
        <v>315</v>
      </c>
      <c r="E361" s="445"/>
      <c r="F361" s="347"/>
      <c r="G361" s="348"/>
      <c r="H361" s="371"/>
    </row>
    <row r="362" spans="1:8" hidden="1">
      <c r="A362" s="353">
        <f t="shared" ca="1" si="18"/>
        <v>10</v>
      </c>
      <c r="B362" s="353">
        <f t="shared" ca="1" si="18"/>
        <v>7</v>
      </c>
      <c r="C362" s="353">
        <f t="shared" ca="1" si="18"/>
        <v>6</v>
      </c>
      <c r="D362" s="354">
        <f t="shared" ca="1" si="17"/>
        <v>316</v>
      </c>
      <c r="E362" s="445"/>
      <c r="F362" s="347"/>
      <c r="G362" s="348"/>
      <c r="H362" s="371"/>
    </row>
    <row r="363" spans="1:8" s="346" customFormat="1" hidden="1">
      <c r="A363" s="353">
        <f t="shared" ca="1" si="18"/>
        <v>10</v>
      </c>
      <c r="B363" s="353">
        <f t="shared" ca="1" si="18"/>
        <v>7</v>
      </c>
      <c r="C363" s="353">
        <f t="shared" ca="1" si="18"/>
        <v>6</v>
      </c>
      <c r="D363" s="354">
        <f t="shared" ca="1" si="17"/>
        <v>317</v>
      </c>
      <c r="E363" s="446"/>
      <c r="F363" s="347"/>
      <c r="G363" s="348"/>
      <c r="H363" s="371"/>
    </row>
    <row r="364" spans="1:8" s="346" customFormat="1" hidden="1">
      <c r="A364" s="353">
        <f t="shared" ca="1" si="18"/>
        <v>10</v>
      </c>
      <c r="B364" s="353">
        <f t="shared" ca="1" si="18"/>
        <v>7</v>
      </c>
      <c r="C364" s="353">
        <f t="shared" ca="1" si="18"/>
        <v>6</v>
      </c>
      <c r="D364" s="354">
        <f t="shared" ca="1" si="17"/>
        <v>318</v>
      </c>
      <c r="E364" s="446"/>
      <c r="F364" s="347"/>
      <c r="G364" s="348"/>
      <c r="H364" s="371"/>
    </row>
    <row r="365" spans="1:8" s="346" customFormat="1" hidden="1">
      <c r="A365" s="353">
        <f t="shared" ca="1" si="18"/>
        <v>10</v>
      </c>
      <c r="B365" s="353">
        <f t="shared" ca="1" si="18"/>
        <v>7</v>
      </c>
      <c r="C365" s="353">
        <f t="shared" ca="1" si="18"/>
        <v>6</v>
      </c>
      <c r="D365" s="354">
        <f t="shared" ca="1" si="17"/>
        <v>319</v>
      </c>
      <c r="E365" s="446"/>
      <c r="F365" s="347"/>
      <c r="G365" s="348"/>
      <c r="H365" s="371"/>
    </row>
    <row r="366" spans="1:8" hidden="1">
      <c r="A366" s="353">
        <f t="shared" ca="1" si="18"/>
        <v>10</v>
      </c>
      <c r="B366" s="353">
        <f t="shared" ca="1" si="18"/>
        <v>7</v>
      </c>
      <c r="C366" s="353">
        <f t="shared" ca="1" si="18"/>
        <v>6</v>
      </c>
      <c r="D366" s="354">
        <f t="shared" ca="1" si="17"/>
        <v>320</v>
      </c>
      <c r="E366" s="445"/>
      <c r="F366" s="347"/>
      <c r="G366" s="348"/>
      <c r="H366" s="371"/>
    </row>
    <row r="367" spans="1:8" hidden="1">
      <c r="A367" s="353">
        <f t="shared" ca="1" si="18"/>
        <v>10</v>
      </c>
      <c r="B367" s="353">
        <f t="shared" ca="1" si="18"/>
        <v>7</v>
      </c>
      <c r="C367" s="353">
        <f t="shared" ca="1" si="18"/>
        <v>6</v>
      </c>
      <c r="D367" s="354">
        <f t="shared" ca="1" si="17"/>
        <v>321</v>
      </c>
      <c r="E367" s="445"/>
      <c r="F367" s="347"/>
      <c r="G367" s="348"/>
      <c r="H367" s="371"/>
    </row>
    <row r="368" spans="1:8" hidden="1">
      <c r="A368" s="353">
        <f t="shared" ca="1" si="18"/>
        <v>10</v>
      </c>
      <c r="B368" s="353">
        <f t="shared" ca="1" si="18"/>
        <v>7</v>
      </c>
      <c r="C368" s="353">
        <f t="shared" ca="1" si="18"/>
        <v>6</v>
      </c>
      <c r="D368" s="354">
        <f t="shared" ca="1" si="17"/>
        <v>322</v>
      </c>
      <c r="E368" s="445"/>
      <c r="F368" s="347"/>
      <c r="G368" s="348"/>
      <c r="H368" s="371"/>
    </row>
    <row r="369" spans="1:8" hidden="1">
      <c r="A369" s="353">
        <f t="shared" ca="1" si="18"/>
        <v>10</v>
      </c>
      <c r="B369" s="353">
        <f t="shared" ca="1" si="18"/>
        <v>7</v>
      </c>
      <c r="C369" s="353">
        <f t="shared" ca="1" si="18"/>
        <v>6</v>
      </c>
      <c r="D369" s="354">
        <f t="shared" ca="1" si="17"/>
        <v>323</v>
      </c>
      <c r="E369" s="445"/>
      <c r="F369" s="347"/>
      <c r="G369" s="348"/>
      <c r="H369" s="371"/>
    </row>
    <row r="370" spans="1:8" hidden="1">
      <c r="A370" s="353">
        <f t="shared" ca="1" si="18"/>
        <v>10</v>
      </c>
      <c r="B370" s="353">
        <f t="shared" ca="1" si="18"/>
        <v>7</v>
      </c>
      <c r="C370" s="353">
        <f t="shared" ca="1" si="18"/>
        <v>6</v>
      </c>
      <c r="D370" s="354">
        <f t="shared" ca="1" si="17"/>
        <v>324</v>
      </c>
      <c r="E370" s="445"/>
      <c r="F370" s="347"/>
      <c r="G370" s="348"/>
      <c r="H370" s="371"/>
    </row>
    <row r="371" spans="1:8" hidden="1">
      <c r="A371" s="353">
        <f t="shared" ca="1" si="18"/>
        <v>10</v>
      </c>
      <c r="B371" s="353">
        <f t="shared" ca="1" si="18"/>
        <v>7</v>
      </c>
      <c r="C371" s="353">
        <f t="shared" ca="1" si="18"/>
        <v>6</v>
      </c>
      <c r="D371" s="354">
        <f t="shared" ca="1" si="17"/>
        <v>325</v>
      </c>
      <c r="E371" s="445"/>
      <c r="F371" s="347"/>
      <c r="G371" s="348"/>
      <c r="H371" s="371"/>
    </row>
    <row r="372" spans="1:8" hidden="1">
      <c r="A372" s="353">
        <f t="shared" ca="1" si="18"/>
        <v>10</v>
      </c>
      <c r="B372" s="353">
        <f t="shared" ca="1" si="18"/>
        <v>7</v>
      </c>
      <c r="C372" s="353">
        <f t="shared" ca="1" si="18"/>
        <v>6</v>
      </c>
      <c r="D372" s="354">
        <f t="shared" ca="1" si="17"/>
        <v>326</v>
      </c>
      <c r="E372" s="445"/>
      <c r="F372" s="347"/>
      <c r="G372" s="348"/>
      <c r="H372" s="371"/>
    </row>
    <row r="373" spans="1:8" s="346" customFormat="1" hidden="1">
      <c r="A373" s="353">
        <f t="shared" ca="1" si="18"/>
        <v>10</v>
      </c>
      <c r="B373" s="353">
        <f t="shared" ca="1" si="18"/>
        <v>7</v>
      </c>
      <c r="C373" s="353">
        <f t="shared" ca="1" si="18"/>
        <v>6</v>
      </c>
      <c r="D373" s="354">
        <f t="shared" ca="1" si="17"/>
        <v>327</v>
      </c>
      <c r="E373" s="446"/>
      <c r="F373" s="347"/>
      <c r="G373" s="348"/>
      <c r="H373" s="371"/>
    </row>
    <row r="374" spans="1:8" s="346" customFormat="1" hidden="1">
      <c r="A374" s="353">
        <f t="shared" ca="1" si="18"/>
        <v>10</v>
      </c>
      <c r="B374" s="353">
        <f t="shared" ca="1" si="18"/>
        <v>7</v>
      </c>
      <c r="C374" s="353">
        <f t="shared" ca="1" si="18"/>
        <v>6</v>
      </c>
      <c r="D374" s="354">
        <f t="shared" ca="1" si="17"/>
        <v>328</v>
      </c>
      <c r="E374" s="446"/>
      <c r="F374" s="347"/>
      <c r="G374" s="348"/>
      <c r="H374" s="371"/>
    </row>
    <row r="375" spans="1:8" s="346" customFormat="1" hidden="1">
      <c r="A375" s="353">
        <f t="shared" ref="A375:C390" ca="1" si="19">INDIRECT("Z(-1)",FALSE)</f>
        <v>10</v>
      </c>
      <c r="B375" s="353">
        <f t="shared" ca="1" si="19"/>
        <v>7</v>
      </c>
      <c r="C375" s="353">
        <f t="shared" ca="1" si="19"/>
        <v>6</v>
      </c>
      <c r="D375" s="354">
        <f t="shared" ca="1" si="17"/>
        <v>329</v>
      </c>
      <c r="E375" s="446"/>
      <c r="F375" s="347"/>
      <c r="G375" s="348"/>
      <c r="H375" s="371"/>
    </row>
    <row r="376" spans="1:8" hidden="1">
      <c r="A376" s="353">
        <f t="shared" ca="1" si="19"/>
        <v>10</v>
      </c>
      <c r="B376" s="353">
        <f t="shared" ca="1" si="19"/>
        <v>7</v>
      </c>
      <c r="C376" s="353">
        <f t="shared" ca="1" si="19"/>
        <v>6</v>
      </c>
      <c r="D376" s="354">
        <f t="shared" ca="1" si="17"/>
        <v>330</v>
      </c>
      <c r="E376" s="445"/>
      <c r="F376" s="347"/>
      <c r="G376" s="348"/>
      <c r="H376" s="371"/>
    </row>
    <row r="377" spans="1:8" hidden="1">
      <c r="A377" s="353">
        <f t="shared" ca="1" si="19"/>
        <v>10</v>
      </c>
      <c r="B377" s="353">
        <f t="shared" ca="1" si="19"/>
        <v>7</v>
      </c>
      <c r="C377" s="353">
        <f t="shared" ca="1" si="19"/>
        <v>6</v>
      </c>
      <c r="D377" s="354">
        <f t="shared" ca="1" si="17"/>
        <v>331</v>
      </c>
      <c r="E377" s="445"/>
      <c r="F377" s="347"/>
      <c r="G377" s="348"/>
      <c r="H377" s="371"/>
    </row>
    <row r="378" spans="1:8" hidden="1">
      <c r="A378" s="353">
        <f t="shared" ca="1" si="19"/>
        <v>10</v>
      </c>
      <c r="B378" s="353">
        <f t="shared" ca="1" si="19"/>
        <v>7</v>
      </c>
      <c r="C378" s="353">
        <f t="shared" ca="1" si="19"/>
        <v>6</v>
      </c>
      <c r="D378" s="354">
        <f t="shared" ca="1" si="17"/>
        <v>332</v>
      </c>
      <c r="E378" s="445"/>
      <c r="F378" s="347"/>
      <c r="G378" s="348"/>
      <c r="H378" s="371"/>
    </row>
    <row r="379" spans="1:8" hidden="1">
      <c r="A379" s="353">
        <f t="shared" ca="1" si="19"/>
        <v>10</v>
      </c>
      <c r="B379" s="353">
        <f t="shared" ca="1" si="19"/>
        <v>7</v>
      </c>
      <c r="C379" s="353">
        <f t="shared" ca="1" si="19"/>
        <v>6</v>
      </c>
      <c r="D379" s="354">
        <f t="shared" ca="1" si="17"/>
        <v>333</v>
      </c>
      <c r="E379" s="445"/>
      <c r="F379" s="347"/>
      <c r="G379" s="348"/>
      <c r="H379" s="371"/>
    </row>
    <row r="380" spans="1:8" hidden="1">
      <c r="A380" s="353">
        <f t="shared" ca="1" si="19"/>
        <v>10</v>
      </c>
      <c r="B380" s="353">
        <f t="shared" ca="1" si="19"/>
        <v>7</v>
      </c>
      <c r="C380" s="353">
        <f t="shared" ca="1" si="19"/>
        <v>6</v>
      </c>
      <c r="D380" s="354">
        <f t="shared" ca="1" si="17"/>
        <v>334</v>
      </c>
      <c r="E380" s="445"/>
      <c r="F380" s="347"/>
      <c r="G380" s="348"/>
      <c r="H380" s="371"/>
    </row>
    <row r="381" spans="1:8" hidden="1">
      <c r="A381" s="353">
        <f t="shared" ca="1" si="19"/>
        <v>10</v>
      </c>
      <c r="B381" s="353">
        <f t="shared" ca="1" si="19"/>
        <v>7</v>
      </c>
      <c r="C381" s="353">
        <f t="shared" ca="1" si="19"/>
        <v>6</v>
      </c>
      <c r="D381" s="354">
        <f t="shared" ca="1" si="17"/>
        <v>335</v>
      </c>
      <c r="E381" s="445"/>
      <c r="F381" s="347"/>
      <c r="G381" s="348"/>
      <c r="H381" s="371"/>
    </row>
    <row r="382" spans="1:8" hidden="1">
      <c r="A382" s="353">
        <f t="shared" ca="1" si="19"/>
        <v>10</v>
      </c>
      <c r="B382" s="353">
        <f t="shared" ca="1" si="19"/>
        <v>7</v>
      </c>
      <c r="C382" s="353">
        <f t="shared" ca="1" si="19"/>
        <v>6</v>
      </c>
      <c r="D382" s="354">
        <f t="shared" ca="1" si="17"/>
        <v>336</v>
      </c>
      <c r="E382" s="445"/>
      <c r="F382" s="347"/>
      <c r="G382" s="348"/>
      <c r="H382" s="371"/>
    </row>
    <row r="383" spans="1:8" s="346" customFormat="1" hidden="1">
      <c r="A383" s="353">
        <f t="shared" ca="1" si="19"/>
        <v>10</v>
      </c>
      <c r="B383" s="353">
        <f t="shared" ca="1" si="19"/>
        <v>7</v>
      </c>
      <c r="C383" s="353">
        <f t="shared" ca="1" si="19"/>
        <v>6</v>
      </c>
      <c r="D383" s="354">
        <f t="shared" ca="1" si="17"/>
        <v>337</v>
      </c>
      <c r="E383" s="446"/>
      <c r="F383" s="347"/>
      <c r="G383" s="348"/>
      <c r="H383" s="371"/>
    </row>
    <row r="384" spans="1:8" s="346" customFormat="1" hidden="1">
      <c r="A384" s="353">
        <f t="shared" ca="1" si="19"/>
        <v>10</v>
      </c>
      <c r="B384" s="353">
        <f t="shared" ca="1" si="19"/>
        <v>7</v>
      </c>
      <c r="C384" s="353">
        <f t="shared" ca="1" si="19"/>
        <v>6</v>
      </c>
      <c r="D384" s="354">
        <f t="shared" ca="1" si="17"/>
        <v>338</v>
      </c>
      <c r="E384" s="446"/>
      <c r="F384" s="347"/>
      <c r="G384" s="348"/>
      <c r="H384" s="371"/>
    </row>
    <row r="385" spans="1:8" s="346" customFormat="1" hidden="1">
      <c r="A385" s="353">
        <f t="shared" ca="1" si="19"/>
        <v>10</v>
      </c>
      <c r="B385" s="353">
        <f t="shared" ca="1" si="19"/>
        <v>7</v>
      </c>
      <c r="C385" s="353">
        <f t="shared" ca="1" si="19"/>
        <v>6</v>
      </c>
      <c r="D385" s="354">
        <f t="shared" ca="1" si="17"/>
        <v>339</v>
      </c>
      <c r="E385" s="446"/>
      <c r="F385" s="347"/>
      <c r="G385" s="348"/>
      <c r="H385" s="371"/>
    </row>
    <row r="386" spans="1:8" hidden="1">
      <c r="A386" s="353">
        <f t="shared" ca="1" si="19"/>
        <v>10</v>
      </c>
      <c r="B386" s="353">
        <f t="shared" ca="1" si="19"/>
        <v>7</v>
      </c>
      <c r="C386" s="353">
        <f t="shared" ca="1" si="19"/>
        <v>6</v>
      </c>
      <c r="D386" s="354">
        <f t="shared" ca="1" si="17"/>
        <v>340</v>
      </c>
      <c r="E386" s="445"/>
      <c r="F386" s="347"/>
      <c r="G386" s="348"/>
      <c r="H386" s="371"/>
    </row>
    <row r="387" spans="1:8" s="346" customFormat="1" hidden="1">
      <c r="A387" s="353">
        <f t="shared" ca="1" si="19"/>
        <v>10</v>
      </c>
      <c r="B387" s="353">
        <f t="shared" ca="1" si="19"/>
        <v>7</v>
      </c>
      <c r="C387" s="353">
        <f t="shared" ca="1" si="19"/>
        <v>6</v>
      </c>
      <c r="D387" s="354">
        <f t="shared" ca="1" si="17"/>
        <v>341</v>
      </c>
      <c r="E387" s="446"/>
      <c r="F387" s="347"/>
      <c r="G387" s="348"/>
      <c r="H387" s="371"/>
    </row>
    <row r="388" spans="1:8" s="346" customFormat="1" hidden="1">
      <c r="A388" s="353">
        <f t="shared" ca="1" si="19"/>
        <v>10</v>
      </c>
      <c r="B388" s="353">
        <f t="shared" ca="1" si="19"/>
        <v>7</v>
      </c>
      <c r="C388" s="353">
        <f t="shared" ca="1" si="19"/>
        <v>6</v>
      </c>
      <c r="D388" s="354">
        <f t="shared" ca="1" si="17"/>
        <v>342</v>
      </c>
      <c r="E388" s="446"/>
      <c r="F388" s="347"/>
      <c r="G388" s="348"/>
      <c r="H388" s="371"/>
    </row>
    <row r="389" spans="1:8" s="346" customFormat="1" hidden="1">
      <c r="A389" s="353">
        <f t="shared" ca="1" si="19"/>
        <v>10</v>
      </c>
      <c r="B389" s="353">
        <f t="shared" ca="1" si="19"/>
        <v>7</v>
      </c>
      <c r="C389" s="353">
        <f t="shared" ca="1" si="19"/>
        <v>6</v>
      </c>
      <c r="D389" s="354">
        <f t="shared" ca="1" si="17"/>
        <v>343</v>
      </c>
      <c r="E389" s="446"/>
      <c r="F389" s="347"/>
      <c r="G389" s="348"/>
      <c r="H389" s="371"/>
    </row>
    <row r="390" spans="1:8" hidden="1">
      <c r="A390" s="353">
        <f t="shared" ca="1" si="19"/>
        <v>10</v>
      </c>
      <c r="B390" s="353">
        <f t="shared" ca="1" si="19"/>
        <v>7</v>
      </c>
      <c r="C390" s="353">
        <f t="shared" ca="1" si="19"/>
        <v>6</v>
      </c>
      <c r="D390" s="354">
        <f t="shared" ca="1" si="17"/>
        <v>344</v>
      </c>
      <c r="E390" s="445"/>
      <c r="F390" s="157"/>
      <c r="G390" s="333"/>
      <c r="H390" s="370"/>
    </row>
    <row r="391" spans="1:8" hidden="1">
      <c r="A391" s="353">
        <f t="shared" ref="A391:C424" ca="1" si="20">INDIRECT("Z(-1)",FALSE)</f>
        <v>10</v>
      </c>
      <c r="B391" s="353">
        <f t="shared" ca="1" si="20"/>
        <v>7</v>
      </c>
      <c r="C391" s="353">
        <f t="shared" ca="1" si="20"/>
        <v>6</v>
      </c>
      <c r="D391" s="354">
        <f t="shared" ca="1" si="17"/>
        <v>345</v>
      </c>
      <c r="E391" s="445"/>
      <c r="F391" s="157"/>
      <c r="G391" s="333"/>
      <c r="H391" s="370"/>
    </row>
    <row r="392" spans="1:8" hidden="1">
      <c r="A392" s="353">
        <f t="shared" ca="1" si="20"/>
        <v>10</v>
      </c>
      <c r="B392" s="353">
        <f t="shared" ca="1" si="20"/>
        <v>7</v>
      </c>
      <c r="C392" s="353">
        <f t="shared" ca="1" si="20"/>
        <v>6</v>
      </c>
      <c r="D392" s="354">
        <f t="shared" ca="1" si="17"/>
        <v>346</v>
      </c>
      <c r="E392" s="445"/>
      <c r="F392" s="157"/>
      <c r="G392" s="333"/>
      <c r="H392" s="370"/>
    </row>
    <row r="393" spans="1:8" hidden="1">
      <c r="A393" s="353">
        <f t="shared" ca="1" si="20"/>
        <v>10</v>
      </c>
      <c r="B393" s="353">
        <f t="shared" ca="1" si="20"/>
        <v>7</v>
      </c>
      <c r="C393" s="353">
        <f t="shared" ca="1" si="20"/>
        <v>6</v>
      </c>
      <c r="D393" s="354">
        <f t="shared" ca="1" si="17"/>
        <v>347</v>
      </c>
      <c r="E393" s="445"/>
      <c r="F393" s="157"/>
      <c r="G393" s="333"/>
      <c r="H393" s="370"/>
    </row>
    <row r="394" spans="1:8" hidden="1">
      <c r="A394" s="353">
        <f t="shared" ca="1" si="20"/>
        <v>10</v>
      </c>
      <c r="B394" s="353">
        <f t="shared" ca="1" si="20"/>
        <v>7</v>
      </c>
      <c r="C394" s="353">
        <f t="shared" ca="1" si="20"/>
        <v>6</v>
      </c>
      <c r="D394" s="354">
        <f t="shared" ca="1" si="17"/>
        <v>348</v>
      </c>
      <c r="E394" s="445"/>
      <c r="F394" s="157"/>
      <c r="G394" s="333"/>
      <c r="H394" s="370"/>
    </row>
    <row r="395" spans="1:8" hidden="1">
      <c r="A395" s="351">
        <f t="shared" ca="1" si="20"/>
        <v>10</v>
      </c>
      <c r="B395" s="351">
        <f t="shared" ca="1" si="20"/>
        <v>7</v>
      </c>
      <c r="C395" s="351">
        <f t="shared" ca="1" si="20"/>
        <v>6</v>
      </c>
      <c r="D395" s="352">
        <f t="shared" ca="1" si="17"/>
        <v>349</v>
      </c>
      <c r="E395" s="445"/>
      <c r="F395" s="157"/>
      <c r="G395" s="333"/>
      <c r="H395" s="370"/>
    </row>
    <row r="396" spans="1:8" hidden="1">
      <c r="A396" s="353">
        <f t="shared" ca="1" si="20"/>
        <v>10</v>
      </c>
      <c r="B396" s="353">
        <f t="shared" ca="1" si="20"/>
        <v>7</v>
      </c>
      <c r="C396" s="353">
        <f t="shared" ca="1" si="20"/>
        <v>6</v>
      </c>
      <c r="D396" s="354">
        <f t="shared" ca="1" si="17"/>
        <v>350</v>
      </c>
      <c r="E396" s="445"/>
      <c r="F396" s="347"/>
      <c r="G396" s="348"/>
      <c r="H396" s="371"/>
    </row>
    <row r="397" spans="1:8" hidden="1">
      <c r="A397" s="353">
        <f t="shared" ca="1" si="20"/>
        <v>10</v>
      </c>
      <c r="B397" s="353">
        <f t="shared" ca="1" si="20"/>
        <v>7</v>
      </c>
      <c r="C397" s="353">
        <f t="shared" ca="1" si="20"/>
        <v>6</v>
      </c>
      <c r="D397" s="354">
        <f t="shared" ca="1" si="17"/>
        <v>351</v>
      </c>
      <c r="E397" s="445"/>
      <c r="F397" s="347"/>
      <c r="G397" s="348"/>
      <c r="H397" s="371"/>
    </row>
    <row r="398" spans="1:8" hidden="1">
      <c r="A398" s="353">
        <f t="shared" ca="1" si="20"/>
        <v>10</v>
      </c>
      <c r="B398" s="353">
        <f t="shared" ca="1" si="20"/>
        <v>7</v>
      </c>
      <c r="C398" s="353">
        <f t="shared" ca="1" si="20"/>
        <v>6</v>
      </c>
      <c r="D398" s="354">
        <f t="shared" ca="1" si="17"/>
        <v>352</v>
      </c>
      <c r="E398" s="445"/>
      <c r="F398" s="347"/>
      <c r="G398" s="348"/>
      <c r="H398" s="371"/>
    </row>
    <row r="399" spans="1:8" hidden="1">
      <c r="A399" s="353">
        <f t="shared" ca="1" si="20"/>
        <v>10</v>
      </c>
      <c r="B399" s="353">
        <f t="shared" ca="1" si="20"/>
        <v>7</v>
      </c>
      <c r="C399" s="353">
        <f t="shared" ca="1" si="20"/>
        <v>6</v>
      </c>
      <c r="D399" s="354">
        <f t="shared" ca="1" si="17"/>
        <v>353</v>
      </c>
      <c r="E399" s="445"/>
      <c r="F399" s="347"/>
      <c r="G399" s="348"/>
      <c r="H399" s="371"/>
    </row>
    <row r="400" spans="1:8" hidden="1">
      <c r="A400" s="353">
        <f t="shared" ca="1" si="20"/>
        <v>10</v>
      </c>
      <c r="B400" s="353">
        <f t="shared" ca="1" si="20"/>
        <v>7</v>
      </c>
      <c r="C400" s="353">
        <f t="shared" ca="1" si="20"/>
        <v>6</v>
      </c>
      <c r="D400" s="354">
        <f t="shared" ca="1" si="17"/>
        <v>354</v>
      </c>
      <c r="E400" s="445"/>
      <c r="F400" s="347"/>
      <c r="G400" s="348"/>
      <c r="H400" s="371"/>
    </row>
    <row r="401" spans="1:8" hidden="1">
      <c r="A401" s="353">
        <f t="shared" ca="1" si="20"/>
        <v>10</v>
      </c>
      <c r="B401" s="353">
        <f t="shared" ca="1" si="20"/>
        <v>7</v>
      </c>
      <c r="C401" s="353">
        <f t="shared" ca="1" si="20"/>
        <v>6</v>
      </c>
      <c r="D401" s="354">
        <f t="shared" ca="1" si="17"/>
        <v>355</v>
      </c>
      <c r="E401" s="445"/>
      <c r="F401" s="347"/>
      <c r="G401" s="348"/>
      <c r="H401" s="371"/>
    </row>
    <row r="402" spans="1:8" hidden="1">
      <c r="A402" s="353">
        <f t="shared" ca="1" si="20"/>
        <v>10</v>
      </c>
      <c r="B402" s="353">
        <f t="shared" ca="1" si="20"/>
        <v>7</v>
      </c>
      <c r="C402" s="353">
        <f t="shared" ca="1" si="20"/>
        <v>6</v>
      </c>
      <c r="D402" s="354">
        <f t="shared" ref="D402:D465" ca="1" si="21">IF(INDIRECT("S(-1)",FALSE)&lt;&gt;INDIRECT("Z(-1)S(-1)",FALSE),0,INDIRECT("Z(-1)",FALSE)+1)</f>
        <v>356</v>
      </c>
      <c r="E402" s="445"/>
      <c r="F402" s="347"/>
      <c r="G402" s="348"/>
      <c r="H402" s="371"/>
    </row>
    <row r="403" spans="1:8" s="346" customFormat="1" hidden="1">
      <c r="A403" s="353">
        <f t="shared" ca="1" si="20"/>
        <v>10</v>
      </c>
      <c r="B403" s="353">
        <f t="shared" ca="1" si="20"/>
        <v>7</v>
      </c>
      <c r="C403" s="353">
        <f t="shared" ca="1" si="20"/>
        <v>6</v>
      </c>
      <c r="D403" s="354">
        <f t="shared" ca="1" si="21"/>
        <v>357</v>
      </c>
      <c r="E403" s="446"/>
      <c r="F403" s="347"/>
      <c r="G403" s="348"/>
      <c r="H403" s="371"/>
    </row>
    <row r="404" spans="1:8" s="346" customFormat="1" hidden="1">
      <c r="A404" s="353">
        <f t="shared" ca="1" si="20"/>
        <v>10</v>
      </c>
      <c r="B404" s="353">
        <f t="shared" ca="1" si="20"/>
        <v>7</v>
      </c>
      <c r="C404" s="353">
        <f t="shared" ca="1" si="20"/>
        <v>6</v>
      </c>
      <c r="D404" s="354">
        <f t="shared" ca="1" si="21"/>
        <v>358</v>
      </c>
      <c r="E404" s="446"/>
      <c r="F404" s="347"/>
      <c r="G404" s="348"/>
      <c r="H404" s="371"/>
    </row>
    <row r="405" spans="1:8" s="346" customFormat="1" hidden="1">
      <c r="A405" s="353">
        <f t="shared" ca="1" si="20"/>
        <v>10</v>
      </c>
      <c r="B405" s="353">
        <f t="shared" ca="1" si="20"/>
        <v>7</v>
      </c>
      <c r="C405" s="353">
        <f t="shared" ca="1" si="20"/>
        <v>6</v>
      </c>
      <c r="D405" s="354">
        <f t="shared" ca="1" si="21"/>
        <v>359</v>
      </c>
      <c r="E405" s="446"/>
      <c r="F405" s="347"/>
      <c r="G405" s="348"/>
      <c r="H405" s="371"/>
    </row>
    <row r="406" spans="1:8" hidden="1">
      <c r="A406" s="353">
        <f t="shared" ca="1" si="20"/>
        <v>10</v>
      </c>
      <c r="B406" s="353">
        <f t="shared" ca="1" si="20"/>
        <v>7</v>
      </c>
      <c r="C406" s="353">
        <f t="shared" ca="1" si="20"/>
        <v>6</v>
      </c>
      <c r="D406" s="354">
        <f t="shared" ca="1" si="21"/>
        <v>360</v>
      </c>
      <c r="E406" s="445"/>
      <c r="F406" s="347"/>
      <c r="G406" s="348"/>
      <c r="H406" s="371"/>
    </row>
    <row r="407" spans="1:8" hidden="1">
      <c r="A407" s="353">
        <f t="shared" ca="1" si="20"/>
        <v>10</v>
      </c>
      <c r="B407" s="353">
        <f t="shared" ca="1" si="20"/>
        <v>7</v>
      </c>
      <c r="C407" s="353">
        <f t="shared" ca="1" si="20"/>
        <v>6</v>
      </c>
      <c r="D407" s="354">
        <f t="shared" ca="1" si="21"/>
        <v>361</v>
      </c>
      <c r="E407" s="445"/>
      <c r="F407" s="347"/>
      <c r="G407" s="348"/>
      <c r="H407" s="371"/>
    </row>
    <row r="408" spans="1:8" hidden="1">
      <c r="A408" s="353">
        <f t="shared" ca="1" si="20"/>
        <v>10</v>
      </c>
      <c r="B408" s="353">
        <f t="shared" ca="1" si="20"/>
        <v>7</v>
      </c>
      <c r="C408" s="353">
        <f t="shared" ca="1" si="20"/>
        <v>6</v>
      </c>
      <c r="D408" s="354">
        <f t="shared" ca="1" si="21"/>
        <v>362</v>
      </c>
      <c r="E408" s="445"/>
      <c r="F408" s="347"/>
      <c r="G408" s="348"/>
      <c r="H408" s="371"/>
    </row>
    <row r="409" spans="1:8" hidden="1">
      <c r="A409" s="353">
        <f t="shared" ca="1" si="20"/>
        <v>10</v>
      </c>
      <c r="B409" s="353">
        <f t="shared" ca="1" si="20"/>
        <v>7</v>
      </c>
      <c r="C409" s="353">
        <f t="shared" ca="1" si="20"/>
        <v>6</v>
      </c>
      <c r="D409" s="354">
        <f t="shared" ca="1" si="21"/>
        <v>363</v>
      </c>
      <c r="E409" s="445"/>
      <c r="F409" s="347"/>
      <c r="G409" s="348"/>
      <c r="H409" s="371"/>
    </row>
    <row r="410" spans="1:8" hidden="1">
      <c r="A410" s="353">
        <f t="shared" ca="1" si="20"/>
        <v>10</v>
      </c>
      <c r="B410" s="353">
        <f t="shared" ca="1" si="20"/>
        <v>7</v>
      </c>
      <c r="C410" s="353">
        <f t="shared" ca="1" si="20"/>
        <v>6</v>
      </c>
      <c r="D410" s="354">
        <f t="shared" ca="1" si="21"/>
        <v>364</v>
      </c>
      <c r="E410" s="445"/>
      <c r="F410" s="347"/>
      <c r="G410" s="348"/>
      <c r="H410" s="371"/>
    </row>
    <row r="411" spans="1:8" hidden="1">
      <c r="A411" s="353">
        <f t="shared" ca="1" si="20"/>
        <v>10</v>
      </c>
      <c r="B411" s="353">
        <f t="shared" ca="1" si="20"/>
        <v>7</v>
      </c>
      <c r="C411" s="353">
        <f t="shared" ca="1" si="20"/>
        <v>6</v>
      </c>
      <c r="D411" s="354">
        <f t="shared" ca="1" si="21"/>
        <v>365</v>
      </c>
      <c r="E411" s="445"/>
      <c r="F411" s="347"/>
      <c r="G411" s="348"/>
      <c r="H411" s="371"/>
    </row>
    <row r="412" spans="1:8" hidden="1">
      <c r="A412" s="353">
        <f t="shared" ca="1" si="20"/>
        <v>10</v>
      </c>
      <c r="B412" s="353">
        <f t="shared" ca="1" si="20"/>
        <v>7</v>
      </c>
      <c r="C412" s="353">
        <f t="shared" ca="1" si="20"/>
        <v>6</v>
      </c>
      <c r="D412" s="354">
        <f t="shared" ca="1" si="21"/>
        <v>366</v>
      </c>
      <c r="E412" s="445"/>
      <c r="F412" s="347"/>
      <c r="G412" s="348"/>
      <c r="H412" s="371"/>
    </row>
    <row r="413" spans="1:8" s="346" customFormat="1" hidden="1">
      <c r="A413" s="353">
        <f t="shared" ca="1" si="20"/>
        <v>10</v>
      </c>
      <c r="B413" s="353">
        <f t="shared" ca="1" si="20"/>
        <v>7</v>
      </c>
      <c r="C413" s="353">
        <f t="shared" ca="1" si="20"/>
        <v>6</v>
      </c>
      <c r="D413" s="354">
        <f t="shared" ca="1" si="21"/>
        <v>367</v>
      </c>
      <c r="E413" s="446"/>
      <c r="F413" s="347"/>
      <c r="G413" s="348"/>
      <c r="H413" s="371"/>
    </row>
    <row r="414" spans="1:8" s="346" customFormat="1" hidden="1">
      <c r="A414" s="353">
        <f t="shared" ca="1" si="20"/>
        <v>10</v>
      </c>
      <c r="B414" s="353">
        <f t="shared" ca="1" si="20"/>
        <v>7</v>
      </c>
      <c r="C414" s="353">
        <f t="shared" ca="1" si="20"/>
        <v>6</v>
      </c>
      <c r="D414" s="354">
        <f t="shared" ca="1" si="21"/>
        <v>368</v>
      </c>
      <c r="E414" s="446"/>
      <c r="F414" s="347"/>
      <c r="G414" s="348"/>
      <c r="H414" s="371"/>
    </row>
    <row r="415" spans="1:8" s="346" customFormat="1" hidden="1">
      <c r="A415" s="353">
        <f t="shared" ca="1" si="20"/>
        <v>10</v>
      </c>
      <c r="B415" s="353">
        <f t="shared" ca="1" si="20"/>
        <v>7</v>
      </c>
      <c r="C415" s="353">
        <f t="shared" ca="1" si="20"/>
        <v>6</v>
      </c>
      <c r="D415" s="354">
        <f t="shared" ca="1" si="21"/>
        <v>369</v>
      </c>
      <c r="E415" s="446"/>
      <c r="F415" s="347"/>
      <c r="G415" s="348"/>
      <c r="H415" s="371"/>
    </row>
    <row r="416" spans="1:8" hidden="1">
      <c r="A416" s="353">
        <f t="shared" ca="1" si="20"/>
        <v>10</v>
      </c>
      <c r="B416" s="353">
        <f t="shared" ca="1" si="20"/>
        <v>7</v>
      </c>
      <c r="C416" s="353">
        <f t="shared" ca="1" si="20"/>
        <v>6</v>
      </c>
      <c r="D416" s="354">
        <f t="shared" ca="1" si="21"/>
        <v>370</v>
      </c>
      <c r="E416" s="445"/>
      <c r="F416" s="347"/>
      <c r="G416" s="348"/>
      <c r="H416" s="371"/>
    </row>
    <row r="417" spans="1:8" hidden="1">
      <c r="A417" s="353">
        <f t="shared" ca="1" si="20"/>
        <v>10</v>
      </c>
      <c r="B417" s="353">
        <f t="shared" ca="1" si="20"/>
        <v>7</v>
      </c>
      <c r="C417" s="353">
        <f t="shared" ca="1" si="20"/>
        <v>6</v>
      </c>
      <c r="D417" s="354">
        <f t="shared" ca="1" si="21"/>
        <v>371</v>
      </c>
      <c r="E417" s="445"/>
      <c r="F417" s="347"/>
      <c r="G417" s="348"/>
      <c r="H417" s="371"/>
    </row>
    <row r="418" spans="1:8" hidden="1">
      <c r="A418" s="353">
        <f t="shared" ca="1" si="20"/>
        <v>10</v>
      </c>
      <c r="B418" s="353">
        <f t="shared" ca="1" si="20"/>
        <v>7</v>
      </c>
      <c r="C418" s="353">
        <f t="shared" ca="1" si="20"/>
        <v>6</v>
      </c>
      <c r="D418" s="354">
        <f t="shared" ca="1" si="21"/>
        <v>372</v>
      </c>
      <c r="E418" s="445"/>
      <c r="F418" s="347"/>
      <c r="G418" s="348"/>
      <c r="H418" s="371"/>
    </row>
    <row r="419" spans="1:8" hidden="1">
      <c r="A419" s="353">
        <f t="shared" ca="1" si="20"/>
        <v>10</v>
      </c>
      <c r="B419" s="353">
        <f t="shared" ca="1" si="20"/>
        <v>7</v>
      </c>
      <c r="C419" s="353">
        <f t="shared" ca="1" si="20"/>
        <v>6</v>
      </c>
      <c r="D419" s="354">
        <f t="shared" ca="1" si="21"/>
        <v>373</v>
      </c>
      <c r="E419" s="445"/>
      <c r="F419" s="347"/>
      <c r="G419" s="348"/>
      <c r="H419" s="371"/>
    </row>
    <row r="420" spans="1:8" hidden="1">
      <c r="A420" s="353">
        <f t="shared" ca="1" si="20"/>
        <v>10</v>
      </c>
      <c r="B420" s="353">
        <f t="shared" ca="1" si="20"/>
        <v>7</v>
      </c>
      <c r="C420" s="353">
        <f t="shared" ca="1" si="20"/>
        <v>6</v>
      </c>
      <c r="D420" s="354">
        <f t="shared" ca="1" si="21"/>
        <v>374</v>
      </c>
      <c r="E420" s="445"/>
      <c r="F420" s="347"/>
      <c r="G420" s="348"/>
      <c r="H420" s="371"/>
    </row>
    <row r="421" spans="1:8" hidden="1">
      <c r="A421" s="353">
        <f t="shared" ca="1" si="20"/>
        <v>10</v>
      </c>
      <c r="B421" s="353">
        <f t="shared" ca="1" si="20"/>
        <v>7</v>
      </c>
      <c r="C421" s="353">
        <f t="shared" ca="1" si="20"/>
        <v>6</v>
      </c>
      <c r="D421" s="354">
        <f t="shared" ca="1" si="21"/>
        <v>375</v>
      </c>
      <c r="E421" s="445"/>
      <c r="F421" s="347"/>
      <c r="G421" s="348"/>
      <c r="H421" s="371"/>
    </row>
    <row r="422" spans="1:8" hidden="1">
      <c r="A422" s="353">
        <f t="shared" ca="1" si="20"/>
        <v>10</v>
      </c>
      <c r="B422" s="353">
        <f t="shared" ca="1" si="20"/>
        <v>7</v>
      </c>
      <c r="C422" s="353">
        <f t="shared" ca="1" si="20"/>
        <v>6</v>
      </c>
      <c r="D422" s="354">
        <f t="shared" ca="1" si="21"/>
        <v>376</v>
      </c>
      <c r="E422" s="445"/>
      <c r="F422" s="347"/>
      <c r="G422" s="348"/>
      <c r="H422" s="371"/>
    </row>
    <row r="423" spans="1:8" s="346" customFormat="1" hidden="1">
      <c r="A423" s="353">
        <f t="shared" ca="1" si="20"/>
        <v>10</v>
      </c>
      <c r="B423" s="353">
        <f t="shared" ca="1" si="20"/>
        <v>7</v>
      </c>
      <c r="C423" s="353">
        <f t="shared" ca="1" si="20"/>
        <v>6</v>
      </c>
      <c r="D423" s="354">
        <f t="shared" ca="1" si="21"/>
        <v>377</v>
      </c>
      <c r="E423" s="446"/>
      <c r="F423" s="347"/>
      <c r="G423" s="348"/>
      <c r="H423" s="371"/>
    </row>
    <row r="424" spans="1:8" s="346" customFormat="1" hidden="1">
      <c r="A424" s="353">
        <f t="shared" ca="1" si="20"/>
        <v>10</v>
      </c>
      <c r="B424" s="353">
        <f t="shared" ca="1" si="20"/>
        <v>7</v>
      </c>
      <c r="C424" s="353">
        <f t="shared" ca="1" si="20"/>
        <v>6</v>
      </c>
      <c r="D424" s="354">
        <f t="shared" ca="1" si="21"/>
        <v>378</v>
      </c>
      <c r="E424" s="446"/>
      <c r="F424" s="347"/>
      <c r="G424" s="348"/>
      <c r="H424" s="371"/>
    </row>
    <row r="425" spans="1:8" s="346" customFormat="1" hidden="1">
      <c r="A425" s="353">
        <f t="shared" ref="A425:C440" ca="1" si="22">INDIRECT("Z(-1)",FALSE)</f>
        <v>10</v>
      </c>
      <c r="B425" s="353">
        <f t="shared" ca="1" si="22"/>
        <v>7</v>
      </c>
      <c r="C425" s="353">
        <f t="shared" ca="1" si="22"/>
        <v>6</v>
      </c>
      <c r="D425" s="354">
        <f t="shared" ca="1" si="21"/>
        <v>379</v>
      </c>
      <c r="E425" s="446"/>
      <c r="F425" s="347"/>
      <c r="G425" s="348"/>
      <c r="H425" s="371"/>
    </row>
    <row r="426" spans="1:8" hidden="1">
      <c r="A426" s="353">
        <f t="shared" ca="1" si="22"/>
        <v>10</v>
      </c>
      <c r="B426" s="353">
        <f t="shared" ca="1" si="22"/>
        <v>7</v>
      </c>
      <c r="C426" s="353">
        <f t="shared" ca="1" si="22"/>
        <v>6</v>
      </c>
      <c r="D426" s="354">
        <f t="shared" ca="1" si="21"/>
        <v>380</v>
      </c>
      <c r="E426" s="445"/>
      <c r="F426" s="347"/>
      <c r="G426" s="348"/>
      <c r="H426" s="371"/>
    </row>
    <row r="427" spans="1:8" hidden="1">
      <c r="A427" s="353">
        <f t="shared" ca="1" si="22"/>
        <v>10</v>
      </c>
      <c r="B427" s="353">
        <f t="shared" ca="1" si="22"/>
        <v>7</v>
      </c>
      <c r="C427" s="353">
        <f t="shared" ca="1" si="22"/>
        <v>6</v>
      </c>
      <c r="D427" s="354">
        <f t="shared" ca="1" si="21"/>
        <v>381</v>
      </c>
      <c r="E427" s="445"/>
      <c r="F427" s="347"/>
      <c r="G427" s="348"/>
      <c r="H427" s="371"/>
    </row>
    <row r="428" spans="1:8" hidden="1">
      <c r="A428" s="353">
        <f t="shared" ca="1" si="22"/>
        <v>10</v>
      </c>
      <c r="B428" s="353">
        <f t="shared" ca="1" si="22"/>
        <v>7</v>
      </c>
      <c r="C428" s="353">
        <f t="shared" ca="1" si="22"/>
        <v>6</v>
      </c>
      <c r="D428" s="354">
        <f t="shared" ca="1" si="21"/>
        <v>382</v>
      </c>
      <c r="E428" s="445"/>
      <c r="F428" s="347"/>
      <c r="G428" s="348"/>
      <c r="H428" s="371"/>
    </row>
    <row r="429" spans="1:8" hidden="1">
      <c r="A429" s="353">
        <f t="shared" ca="1" si="22"/>
        <v>10</v>
      </c>
      <c r="B429" s="353">
        <f t="shared" ca="1" si="22"/>
        <v>7</v>
      </c>
      <c r="C429" s="353">
        <f t="shared" ca="1" si="22"/>
        <v>6</v>
      </c>
      <c r="D429" s="354">
        <f t="shared" ca="1" si="21"/>
        <v>383</v>
      </c>
      <c r="E429" s="445"/>
      <c r="F429" s="347"/>
      <c r="G429" s="348"/>
      <c r="H429" s="371"/>
    </row>
    <row r="430" spans="1:8" hidden="1">
      <c r="A430" s="353">
        <f t="shared" ca="1" si="22"/>
        <v>10</v>
      </c>
      <c r="B430" s="353">
        <f t="shared" ca="1" si="22"/>
        <v>7</v>
      </c>
      <c r="C430" s="353">
        <f t="shared" ca="1" si="22"/>
        <v>6</v>
      </c>
      <c r="D430" s="354">
        <f t="shared" ca="1" si="21"/>
        <v>384</v>
      </c>
      <c r="E430" s="445"/>
      <c r="F430" s="347"/>
      <c r="G430" s="348"/>
      <c r="H430" s="371"/>
    </row>
    <row r="431" spans="1:8" hidden="1">
      <c r="A431" s="353">
        <f t="shared" ca="1" si="22"/>
        <v>10</v>
      </c>
      <c r="B431" s="353">
        <f t="shared" ca="1" si="22"/>
        <v>7</v>
      </c>
      <c r="C431" s="353">
        <f t="shared" ca="1" si="22"/>
        <v>6</v>
      </c>
      <c r="D431" s="354">
        <f t="shared" ca="1" si="21"/>
        <v>385</v>
      </c>
      <c r="E431" s="445"/>
      <c r="F431" s="347"/>
      <c r="G431" s="348"/>
      <c r="H431" s="371"/>
    </row>
    <row r="432" spans="1:8" hidden="1">
      <c r="A432" s="353">
        <f t="shared" ca="1" si="22"/>
        <v>10</v>
      </c>
      <c r="B432" s="353">
        <f t="shared" ca="1" si="22"/>
        <v>7</v>
      </c>
      <c r="C432" s="353">
        <f t="shared" ca="1" si="22"/>
        <v>6</v>
      </c>
      <c r="D432" s="354">
        <f t="shared" ca="1" si="21"/>
        <v>386</v>
      </c>
      <c r="E432" s="445"/>
      <c r="F432" s="347"/>
      <c r="G432" s="348"/>
      <c r="H432" s="371"/>
    </row>
    <row r="433" spans="1:8" s="346" customFormat="1" hidden="1">
      <c r="A433" s="353">
        <f t="shared" ca="1" si="22"/>
        <v>10</v>
      </c>
      <c r="B433" s="353">
        <f t="shared" ca="1" si="22"/>
        <v>7</v>
      </c>
      <c r="C433" s="353">
        <f t="shared" ca="1" si="22"/>
        <v>6</v>
      </c>
      <c r="D433" s="354">
        <f t="shared" ca="1" si="21"/>
        <v>387</v>
      </c>
      <c r="E433" s="446"/>
      <c r="F433" s="347"/>
      <c r="G433" s="348"/>
      <c r="H433" s="371"/>
    </row>
    <row r="434" spans="1:8" s="346" customFormat="1" hidden="1">
      <c r="A434" s="353">
        <f t="shared" ca="1" si="22"/>
        <v>10</v>
      </c>
      <c r="B434" s="353">
        <f t="shared" ca="1" si="22"/>
        <v>7</v>
      </c>
      <c r="C434" s="353">
        <f t="shared" ca="1" si="22"/>
        <v>6</v>
      </c>
      <c r="D434" s="354">
        <f t="shared" ca="1" si="21"/>
        <v>388</v>
      </c>
      <c r="E434" s="446"/>
      <c r="F434" s="347"/>
      <c r="G434" s="348"/>
      <c r="H434" s="371"/>
    </row>
    <row r="435" spans="1:8" s="346" customFormat="1" hidden="1">
      <c r="A435" s="353">
        <f t="shared" ca="1" si="22"/>
        <v>10</v>
      </c>
      <c r="B435" s="353">
        <f t="shared" ca="1" si="22"/>
        <v>7</v>
      </c>
      <c r="C435" s="353">
        <f t="shared" ca="1" si="22"/>
        <v>6</v>
      </c>
      <c r="D435" s="354">
        <f t="shared" ca="1" si="21"/>
        <v>389</v>
      </c>
      <c r="E435" s="446"/>
      <c r="F435" s="347"/>
      <c r="G435" s="348"/>
      <c r="H435" s="371"/>
    </row>
    <row r="436" spans="1:8" hidden="1">
      <c r="A436" s="353">
        <f t="shared" ca="1" si="22"/>
        <v>10</v>
      </c>
      <c r="B436" s="353">
        <f t="shared" ca="1" si="22"/>
        <v>7</v>
      </c>
      <c r="C436" s="353">
        <f t="shared" ca="1" si="22"/>
        <v>6</v>
      </c>
      <c r="D436" s="354">
        <f t="shared" ca="1" si="21"/>
        <v>390</v>
      </c>
      <c r="E436" s="445"/>
      <c r="F436" s="347"/>
      <c r="G436" s="348"/>
      <c r="H436" s="371"/>
    </row>
    <row r="437" spans="1:8" s="346" customFormat="1" hidden="1">
      <c r="A437" s="353">
        <f t="shared" ca="1" si="22"/>
        <v>10</v>
      </c>
      <c r="B437" s="353">
        <f t="shared" ca="1" si="22"/>
        <v>7</v>
      </c>
      <c r="C437" s="353">
        <f t="shared" ca="1" si="22"/>
        <v>6</v>
      </c>
      <c r="D437" s="354">
        <f t="shared" ca="1" si="21"/>
        <v>391</v>
      </c>
      <c r="E437" s="446"/>
      <c r="F437" s="347"/>
      <c r="G437" s="348"/>
      <c r="H437" s="371"/>
    </row>
    <row r="438" spans="1:8" s="346" customFormat="1" hidden="1">
      <c r="A438" s="353">
        <f t="shared" ca="1" si="22"/>
        <v>10</v>
      </c>
      <c r="B438" s="353">
        <f t="shared" ca="1" si="22"/>
        <v>7</v>
      </c>
      <c r="C438" s="353">
        <f t="shared" ca="1" si="22"/>
        <v>6</v>
      </c>
      <c r="D438" s="354">
        <f t="shared" ca="1" si="21"/>
        <v>392</v>
      </c>
      <c r="E438" s="446"/>
      <c r="F438" s="347"/>
      <c r="G438" s="348"/>
      <c r="H438" s="371"/>
    </row>
    <row r="439" spans="1:8" s="346" customFormat="1" hidden="1">
      <c r="A439" s="353">
        <f t="shared" ca="1" si="22"/>
        <v>10</v>
      </c>
      <c r="B439" s="353">
        <f t="shared" ca="1" si="22"/>
        <v>7</v>
      </c>
      <c r="C439" s="353">
        <f t="shared" ca="1" si="22"/>
        <v>6</v>
      </c>
      <c r="D439" s="354">
        <f t="shared" ca="1" si="21"/>
        <v>393</v>
      </c>
      <c r="E439" s="446"/>
      <c r="F439" s="347"/>
      <c r="G439" s="348"/>
      <c r="H439" s="371"/>
    </row>
    <row r="440" spans="1:8" hidden="1">
      <c r="A440" s="353">
        <f t="shared" ca="1" si="22"/>
        <v>10</v>
      </c>
      <c r="B440" s="353">
        <f t="shared" ca="1" si="22"/>
        <v>7</v>
      </c>
      <c r="C440" s="353">
        <f t="shared" ca="1" si="22"/>
        <v>6</v>
      </c>
      <c r="D440" s="354">
        <f t="shared" ca="1" si="21"/>
        <v>394</v>
      </c>
      <c r="E440" s="445"/>
      <c r="F440" s="157"/>
      <c r="G440" s="333"/>
      <c r="H440" s="370"/>
    </row>
    <row r="441" spans="1:8" hidden="1">
      <c r="A441" s="353">
        <f t="shared" ref="A441:C474" ca="1" si="23">INDIRECT("Z(-1)",FALSE)</f>
        <v>10</v>
      </c>
      <c r="B441" s="353">
        <f t="shared" ca="1" si="23"/>
        <v>7</v>
      </c>
      <c r="C441" s="353">
        <f t="shared" ca="1" si="23"/>
        <v>6</v>
      </c>
      <c r="D441" s="354">
        <f t="shared" ca="1" si="21"/>
        <v>395</v>
      </c>
      <c r="E441" s="445"/>
      <c r="F441" s="157"/>
      <c r="G441" s="333"/>
      <c r="H441" s="370"/>
    </row>
    <row r="442" spans="1:8" hidden="1">
      <c r="A442" s="353">
        <f t="shared" ca="1" si="23"/>
        <v>10</v>
      </c>
      <c r="B442" s="353">
        <f t="shared" ca="1" si="23"/>
        <v>7</v>
      </c>
      <c r="C442" s="353">
        <f t="shared" ca="1" si="23"/>
        <v>6</v>
      </c>
      <c r="D442" s="354">
        <f t="shared" ca="1" si="21"/>
        <v>396</v>
      </c>
      <c r="E442" s="445"/>
      <c r="F442" s="157"/>
      <c r="G442" s="333"/>
      <c r="H442" s="370"/>
    </row>
    <row r="443" spans="1:8" hidden="1">
      <c r="A443" s="353">
        <f t="shared" ca="1" si="23"/>
        <v>10</v>
      </c>
      <c r="B443" s="353">
        <f t="shared" ca="1" si="23"/>
        <v>7</v>
      </c>
      <c r="C443" s="353">
        <f t="shared" ca="1" si="23"/>
        <v>6</v>
      </c>
      <c r="D443" s="354">
        <f t="shared" ca="1" si="21"/>
        <v>397</v>
      </c>
      <c r="E443" s="445"/>
      <c r="F443" s="157"/>
      <c r="G443" s="333"/>
      <c r="H443" s="370"/>
    </row>
    <row r="444" spans="1:8" hidden="1">
      <c r="A444" s="353">
        <f t="shared" ca="1" si="23"/>
        <v>10</v>
      </c>
      <c r="B444" s="353">
        <f t="shared" ca="1" si="23"/>
        <v>7</v>
      </c>
      <c r="C444" s="353">
        <f t="shared" ca="1" si="23"/>
        <v>6</v>
      </c>
      <c r="D444" s="354">
        <f t="shared" ca="1" si="21"/>
        <v>398</v>
      </c>
      <c r="E444" s="445"/>
      <c r="F444" s="157"/>
      <c r="G444" s="333"/>
      <c r="H444" s="370"/>
    </row>
    <row r="445" spans="1:8" hidden="1">
      <c r="A445" s="351">
        <f t="shared" ca="1" si="23"/>
        <v>10</v>
      </c>
      <c r="B445" s="351">
        <f t="shared" ca="1" si="23"/>
        <v>7</v>
      </c>
      <c r="C445" s="351">
        <f t="shared" ca="1" si="23"/>
        <v>6</v>
      </c>
      <c r="D445" s="352">
        <f t="shared" ca="1" si="21"/>
        <v>399</v>
      </c>
      <c r="E445" s="445"/>
      <c r="F445" s="157"/>
      <c r="G445" s="333"/>
      <c r="H445" s="370"/>
    </row>
    <row r="446" spans="1:8" hidden="1">
      <c r="A446" s="353">
        <f t="shared" ca="1" si="23"/>
        <v>10</v>
      </c>
      <c r="B446" s="353">
        <f t="shared" ca="1" si="23"/>
        <v>7</v>
      </c>
      <c r="C446" s="353">
        <f t="shared" ca="1" si="23"/>
        <v>6</v>
      </c>
      <c r="D446" s="354">
        <f t="shared" ca="1" si="21"/>
        <v>400</v>
      </c>
      <c r="E446" s="445"/>
      <c r="F446" s="347"/>
      <c r="G446" s="348"/>
      <c r="H446" s="371"/>
    </row>
    <row r="447" spans="1:8" hidden="1">
      <c r="A447" s="353">
        <f t="shared" ca="1" si="23"/>
        <v>10</v>
      </c>
      <c r="B447" s="353">
        <f t="shared" ca="1" si="23"/>
        <v>7</v>
      </c>
      <c r="C447" s="353">
        <f t="shared" ca="1" si="23"/>
        <v>6</v>
      </c>
      <c r="D447" s="354">
        <f t="shared" ca="1" si="21"/>
        <v>401</v>
      </c>
      <c r="E447" s="445"/>
      <c r="F447" s="347"/>
      <c r="G447" s="348"/>
      <c r="H447" s="371"/>
    </row>
    <row r="448" spans="1:8" hidden="1">
      <c r="A448" s="353">
        <f t="shared" ca="1" si="23"/>
        <v>10</v>
      </c>
      <c r="B448" s="353">
        <f t="shared" ca="1" si="23"/>
        <v>7</v>
      </c>
      <c r="C448" s="353">
        <f t="shared" ca="1" si="23"/>
        <v>6</v>
      </c>
      <c r="D448" s="354">
        <f t="shared" ca="1" si="21"/>
        <v>402</v>
      </c>
      <c r="E448" s="445"/>
      <c r="F448" s="347"/>
      <c r="G448" s="348"/>
      <c r="H448" s="371"/>
    </row>
    <row r="449" spans="1:8" hidden="1">
      <c r="A449" s="353">
        <f t="shared" ca="1" si="23"/>
        <v>10</v>
      </c>
      <c r="B449" s="353">
        <f t="shared" ca="1" si="23"/>
        <v>7</v>
      </c>
      <c r="C449" s="353">
        <f t="shared" ca="1" si="23"/>
        <v>6</v>
      </c>
      <c r="D449" s="354">
        <f t="shared" ca="1" si="21"/>
        <v>403</v>
      </c>
      <c r="E449" s="445"/>
      <c r="F449" s="347"/>
      <c r="G449" s="348"/>
      <c r="H449" s="371"/>
    </row>
    <row r="450" spans="1:8" hidden="1">
      <c r="A450" s="353">
        <f t="shared" ca="1" si="23"/>
        <v>10</v>
      </c>
      <c r="B450" s="353">
        <f t="shared" ca="1" si="23"/>
        <v>7</v>
      </c>
      <c r="C450" s="353">
        <f t="shared" ca="1" si="23"/>
        <v>6</v>
      </c>
      <c r="D450" s="354">
        <f t="shared" ca="1" si="21"/>
        <v>404</v>
      </c>
      <c r="E450" s="445"/>
      <c r="F450" s="347"/>
      <c r="G450" s="348"/>
      <c r="H450" s="371"/>
    </row>
    <row r="451" spans="1:8" hidden="1">
      <c r="A451" s="353">
        <f t="shared" ca="1" si="23"/>
        <v>10</v>
      </c>
      <c r="B451" s="353">
        <f t="shared" ca="1" si="23"/>
        <v>7</v>
      </c>
      <c r="C451" s="353">
        <f t="shared" ca="1" si="23"/>
        <v>6</v>
      </c>
      <c r="D451" s="354">
        <f t="shared" ca="1" si="21"/>
        <v>405</v>
      </c>
      <c r="E451" s="445"/>
      <c r="F451" s="347"/>
      <c r="G451" s="348"/>
      <c r="H451" s="371"/>
    </row>
    <row r="452" spans="1:8" hidden="1">
      <c r="A452" s="353">
        <f t="shared" ca="1" si="23"/>
        <v>10</v>
      </c>
      <c r="B452" s="353">
        <f t="shared" ca="1" si="23"/>
        <v>7</v>
      </c>
      <c r="C452" s="353">
        <f t="shared" ca="1" si="23"/>
        <v>6</v>
      </c>
      <c r="D452" s="354">
        <f t="shared" ca="1" si="21"/>
        <v>406</v>
      </c>
      <c r="E452" s="445"/>
      <c r="F452" s="347"/>
      <c r="G452" s="348"/>
      <c r="H452" s="371"/>
    </row>
    <row r="453" spans="1:8" s="346" customFormat="1" hidden="1">
      <c r="A453" s="353">
        <f t="shared" ca="1" si="23"/>
        <v>10</v>
      </c>
      <c r="B453" s="353">
        <f t="shared" ca="1" si="23"/>
        <v>7</v>
      </c>
      <c r="C453" s="353">
        <f t="shared" ca="1" si="23"/>
        <v>6</v>
      </c>
      <c r="D453" s="354">
        <f t="shared" ca="1" si="21"/>
        <v>407</v>
      </c>
      <c r="E453" s="446"/>
      <c r="F453" s="347"/>
      <c r="G453" s="348"/>
      <c r="H453" s="371"/>
    </row>
    <row r="454" spans="1:8" s="346" customFormat="1" hidden="1">
      <c r="A454" s="353">
        <f t="shared" ca="1" si="23"/>
        <v>10</v>
      </c>
      <c r="B454" s="353">
        <f t="shared" ca="1" si="23"/>
        <v>7</v>
      </c>
      <c r="C454" s="353">
        <f t="shared" ca="1" si="23"/>
        <v>6</v>
      </c>
      <c r="D454" s="354">
        <f t="shared" ca="1" si="21"/>
        <v>408</v>
      </c>
      <c r="E454" s="446"/>
      <c r="F454" s="347"/>
      <c r="G454" s="348"/>
      <c r="H454" s="371"/>
    </row>
    <row r="455" spans="1:8" s="346" customFormat="1" hidden="1">
      <c r="A455" s="353">
        <f t="shared" ca="1" si="23"/>
        <v>10</v>
      </c>
      <c r="B455" s="353">
        <f t="shared" ca="1" si="23"/>
        <v>7</v>
      </c>
      <c r="C455" s="353">
        <f t="shared" ca="1" si="23"/>
        <v>6</v>
      </c>
      <c r="D455" s="354">
        <f t="shared" ca="1" si="21"/>
        <v>409</v>
      </c>
      <c r="E455" s="446"/>
      <c r="F455" s="347"/>
      <c r="G455" s="348"/>
      <c r="H455" s="371"/>
    </row>
    <row r="456" spans="1:8" hidden="1">
      <c r="A456" s="353">
        <f t="shared" ca="1" si="23"/>
        <v>10</v>
      </c>
      <c r="B456" s="353">
        <f t="shared" ca="1" si="23"/>
        <v>7</v>
      </c>
      <c r="C456" s="353">
        <f t="shared" ca="1" si="23"/>
        <v>6</v>
      </c>
      <c r="D456" s="354">
        <f t="shared" ca="1" si="21"/>
        <v>410</v>
      </c>
      <c r="E456" s="445"/>
      <c r="F456" s="347"/>
      <c r="G456" s="348"/>
      <c r="H456" s="371"/>
    </row>
    <row r="457" spans="1:8" hidden="1">
      <c r="A457" s="353">
        <f t="shared" ca="1" si="23"/>
        <v>10</v>
      </c>
      <c r="B457" s="353">
        <f t="shared" ca="1" si="23"/>
        <v>7</v>
      </c>
      <c r="C457" s="353">
        <f t="shared" ca="1" si="23"/>
        <v>6</v>
      </c>
      <c r="D457" s="354">
        <f t="shared" ca="1" si="21"/>
        <v>411</v>
      </c>
      <c r="E457" s="445"/>
      <c r="F457" s="347"/>
      <c r="G457" s="348"/>
      <c r="H457" s="371"/>
    </row>
    <row r="458" spans="1:8" hidden="1">
      <c r="A458" s="353">
        <f t="shared" ca="1" si="23"/>
        <v>10</v>
      </c>
      <c r="B458" s="353">
        <f t="shared" ca="1" si="23"/>
        <v>7</v>
      </c>
      <c r="C458" s="353">
        <f t="shared" ca="1" si="23"/>
        <v>6</v>
      </c>
      <c r="D458" s="354">
        <f t="shared" ca="1" si="21"/>
        <v>412</v>
      </c>
      <c r="E458" s="445"/>
      <c r="F458" s="347"/>
      <c r="G458" s="348"/>
      <c r="H458" s="371"/>
    </row>
    <row r="459" spans="1:8" hidden="1">
      <c r="A459" s="353">
        <f t="shared" ca="1" si="23"/>
        <v>10</v>
      </c>
      <c r="B459" s="353">
        <f t="shared" ca="1" si="23"/>
        <v>7</v>
      </c>
      <c r="C459" s="353">
        <f t="shared" ca="1" si="23"/>
        <v>6</v>
      </c>
      <c r="D459" s="354">
        <f t="shared" ca="1" si="21"/>
        <v>413</v>
      </c>
      <c r="E459" s="445"/>
      <c r="F459" s="347"/>
      <c r="G459" s="348"/>
      <c r="H459" s="371"/>
    </row>
    <row r="460" spans="1:8" hidden="1">
      <c r="A460" s="353">
        <f t="shared" ca="1" si="23"/>
        <v>10</v>
      </c>
      <c r="B460" s="353">
        <f t="shared" ca="1" si="23"/>
        <v>7</v>
      </c>
      <c r="C460" s="353">
        <f t="shared" ca="1" si="23"/>
        <v>6</v>
      </c>
      <c r="D460" s="354">
        <f t="shared" ca="1" si="21"/>
        <v>414</v>
      </c>
      <c r="E460" s="445"/>
      <c r="F460" s="347"/>
      <c r="G460" s="348"/>
      <c r="H460" s="371"/>
    </row>
    <row r="461" spans="1:8" hidden="1">
      <c r="A461" s="353">
        <f t="shared" ca="1" si="23"/>
        <v>10</v>
      </c>
      <c r="B461" s="353">
        <f t="shared" ca="1" si="23"/>
        <v>7</v>
      </c>
      <c r="C461" s="353">
        <f t="shared" ca="1" si="23"/>
        <v>6</v>
      </c>
      <c r="D461" s="354">
        <f t="shared" ca="1" si="21"/>
        <v>415</v>
      </c>
      <c r="E461" s="445"/>
      <c r="F461" s="347"/>
      <c r="G461" s="348"/>
      <c r="H461" s="371"/>
    </row>
    <row r="462" spans="1:8" hidden="1">
      <c r="A462" s="353">
        <f t="shared" ca="1" si="23"/>
        <v>10</v>
      </c>
      <c r="B462" s="353">
        <f t="shared" ca="1" si="23"/>
        <v>7</v>
      </c>
      <c r="C462" s="353">
        <f t="shared" ca="1" si="23"/>
        <v>6</v>
      </c>
      <c r="D462" s="354">
        <f t="shared" ca="1" si="21"/>
        <v>416</v>
      </c>
      <c r="E462" s="445"/>
      <c r="F462" s="347"/>
      <c r="G462" s="348"/>
      <c r="H462" s="371"/>
    </row>
    <row r="463" spans="1:8" s="346" customFormat="1" hidden="1">
      <c r="A463" s="353">
        <f t="shared" ca="1" si="23"/>
        <v>10</v>
      </c>
      <c r="B463" s="353">
        <f t="shared" ca="1" si="23"/>
        <v>7</v>
      </c>
      <c r="C463" s="353">
        <f t="shared" ca="1" si="23"/>
        <v>6</v>
      </c>
      <c r="D463" s="354">
        <f t="shared" ca="1" si="21"/>
        <v>417</v>
      </c>
      <c r="E463" s="446"/>
      <c r="F463" s="347"/>
      <c r="G463" s="348"/>
      <c r="H463" s="371"/>
    </row>
    <row r="464" spans="1:8" s="346" customFormat="1" hidden="1">
      <c r="A464" s="353">
        <f t="shared" ca="1" si="23"/>
        <v>10</v>
      </c>
      <c r="B464" s="353">
        <f t="shared" ca="1" si="23"/>
        <v>7</v>
      </c>
      <c r="C464" s="353">
        <f t="shared" ca="1" si="23"/>
        <v>6</v>
      </c>
      <c r="D464" s="354">
        <f t="shared" ca="1" si="21"/>
        <v>418</v>
      </c>
      <c r="E464" s="446"/>
      <c r="F464" s="347"/>
      <c r="G464" s="348"/>
      <c r="H464" s="371"/>
    </row>
    <row r="465" spans="1:8" s="346" customFormat="1" hidden="1">
      <c r="A465" s="353">
        <f t="shared" ca="1" si="23"/>
        <v>10</v>
      </c>
      <c r="B465" s="353">
        <f t="shared" ca="1" si="23"/>
        <v>7</v>
      </c>
      <c r="C465" s="353">
        <f t="shared" ca="1" si="23"/>
        <v>6</v>
      </c>
      <c r="D465" s="354">
        <f t="shared" ca="1" si="21"/>
        <v>419</v>
      </c>
      <c r="E465" s="446"/>
      <c r="F465" s="347"/>
      <c r="G465" s="348"/>
      <c r="H465" s="371"/>
    </row>
    <row r="466" spans="1:8" hidden="1">
      <c r="A466" s="353">
        <f t="shared" ca="1" si="23"/>
        <v>10</v>
      </c>
      <c r="B466" s="353">
        <f t="shared" ca="1" si="23"/>
        <v>7</v>
      </c>
      <c r="C466" s="353">
        <f t="shared" ca="1" si="23"/>
        <v>6</v>
      </c>
      <c r="D466" s="354">
        <f t="shared" ref="D466:D508" ca="1" si="24">IF(INDIRECT("S(-1)",FALSE)&lt;&gt;INDIRECT("Z(-1)S(-1)",FALSE),0,INDIRECT("Z(-1)",FALSE)+1)</f>
        <v>420</v>
      </c>
      <c r="E466" s="445"/>
      <c r="F466" s="347"/>
      <c r="G466" s="348"/>
      <c r="H466" s="371"/>
    </row>
    <row r="467" spans="1:8" hidden="1">
      <c r="A467" s="353">
        <f t="shared" ca="1" si="23"/>
        <v>10</v>
      </c>
      <c r="B467" s="353">
        <f t="shared" ca="1" si="23"/>
        <v>7</v>
      </c>
      <c r="C467" s="353">
        <f t="shared" ca="1" si="23"/>
        <v>6</v>
      </c>
      <c r="D467" s="354">
        <f t="shared" ca="1" si="24"/>
        <v>421</v>
      </c>
      <c r="E467" s="445"/>
      <c r="F467" s="347"/>
      <c r="G467" s="348"/>
      <c r="H467" s="371"/>
    </row>
    <row r="468" spans="1:8" hidden="1">
      <c r="A468" s="353">
        <f t="shared" ca="1" si="23"/>
        <v>10</v>
      </c>
      <c r="B468" s="353">
        <f t="shared" ca="1" si="23"/>
        <v>7</v>
      </c>
      <c r="C468" s="353">
        <f t="shared" ca="1" si="23"/>
        <v>6</v>
      </c>
      <c r="D468" s="354">
        <f t="shared" ca="1" si="24"/>
        <v>422</v>
      </c>
      <c r="E468" s="445"/>
      <c r="F468" s="347"/>
      <c r="G468" s="348"/>
      <c r="H468" s="371"/>
    </row>
    <row r="469" spans="1:8" hidden="1">
      <c r="A469" s="353">
        <f t="shared" ca="1" si="23"/>
        <v>10</v>
      </c>
      <c r="B469" s="353">
        <f t="shared" ca="1" si="23"/>
        <v>7</v>
      </c>
      <c r="C469" s="353">
        <f t="shared" ca="1" si="23"/>
        <v>6</v>
      </c>
      <c r="D469" s="354">
        <f t="shared" ca="1" si="24"/>
        <v>423</v>
      </c>
      <c r="E469" s="445"/>
      <c r="F469" s="347"/>
      <c r="G469" s="348"/>
      <c r="H469" s="371"/>
    </row>
    <row r="470" spans="1:8" hidden="1">
      <c r="A470" s="353">
        <f t="shared" ca="1" si="23"/>
        <v>10</v>
      </c>
      <c r="B470" s="353">
        <f t="shared" ca="1" si="23"/>
        <v>7</v>
      </c>
      <c r="C470" s="353">
        <f t="shared" ca="1" si="23"/>
        <v>6</v>
      </c>
      <c r="D470" s="354">
        <f t="shared" ca="1" si="24"/>
        <v>424</v>
      </c>
      <c r="E470" s="445"/>
      <c r="F470" s="347"/>
      <c r="G470" s="348"/>
      <c r="H470" s="371"/>
    </row>
    <row r="471" spans="1:8" hidden="1">
      <c r="A471" s="353">
        <f t="shared" ca="1" si="23"/>
        <v>10</v>
      </c>
      <c r="B471" s="353">
        <f t="shared" ca="1" si="23"/>
        <v>7</v>
      </c>
      <c r="C471" s="353">
        <f t="shared" ca="1" si="23"/>
        <v>6</v>
      </c>
      <c r="D471" s="354">
        <f t="shared" ca="1" si="24"/>
        <v>425</v>
      </c>
      <c r="E471" s="445"/>
      <c r="F471" s="347"/>
      <c r="G471" s="348"/>
      <c r="H471" s="371"/>
    </row>
    <row r="472" spans="1:8" hidden="1">
      <c r="A472" s="353">
        <f t="shared" ca="1" si="23"/>
        <v>10</v>
      </c>
      <c r="B472" s="353">
        <f t="shared" ca="1" si="23"/>
        <v>7</v>
      </c>
      <c r="C472" s="353">
        <f t="shared" ca="1" si="23"/>
        <v>6</v>
      </c>
      <c r="D472" s="354">
        <f t="shared" ca="1" si="24"/>
        <v>426</v>
      </c>
      <c r="E472" s="445"/>
      <c r="F472" s="347"/>
      <c r="G472" s="348"/>
      <c r="H472" s="371"/>
    </row>
    <row r="473" spans="1:8" s="346" customFormat="1" hidden="1">
      <c r="A473" s="353">
        <f t="shared" ca="1" si="23"/>
        <v>10</v>
      </c>
      <c r="B473" s="353">
        <f t="shared" ca="1" si="23"/>
        <v>7</v>
      </c>
      <c r="C473" s="353">
        <f t="shared" ca="1" si="23"/>
        <v>6</v>
      </c>
      <c r="D473" s="354">
        <f t="shared" ca="1" si="24"/>
        <v>427</v>
      </c>
      <c r="E473" s="446"/>
      <c r="F473" s="347"/>
      <c r="G473" s="348"/>
      <c r="H473" s="371"/>
    </row>
    <row r="474" spans="1:8" s="346" customFormat="1" hidden="1">
      <c r="A474" s="353">
        <f t="shared" ca="1" si="23"/>
        <v>10</v>
      </c>
      <c r="B474" s="353">
        <f t="shared" ca="1" si="23"/>
        <v>7</v>
      </c>
      <c r="C474" s="353">
        <f t="shared" ca="1" si="23"/>
        <v>6</v>
      </c>
      <c r="D474" s="354">
        <f t="shared" ca="1" si="24"/>
        <v>428</v>
      </c>
      <c r="E474" s="446"/>
      <c r="F474" s="347"/>
      <c r="G474" s="348"/>
      <c r="H474" s="371"/>
    </row>
    <row r="475" spans="1:8" s="346" customFormat="1" hidden="1">
      <c r="A475" s="353">
        <f t="shared" ref="A475:C490" ca="1" si="25">INDIRECT("Z(-1)",FALSE)</f>
        <v>10</v>
      </c>
      <c r="B475" s="353">
        <f t="shared" ca="1" si="25"/>
        <v>7</v>
      </c>
      <c r="C475" s="353">
        <f t="shared" ca="1" si="25"/>
        <v>6</v>
      </c>
      <c r="D475" s="354">
        <f t="shared" ca="1" si="24"/>
        <v>429</v>
      </c>
      <c r="E475" s="446"/>
      <c r="F475" s="347"/>
      <c r="G475" s="348"/>
      <c r="H475" s="371"/>
    </row>
    <row r="476" spans="1:8" hidden="1">
      <c r="A476" s="353">
        <f t="shared" ca="1" si="25"/>
        <v>10</v>
      </c>
      <c r="B476" s="353">
        <f t="shared" ca="1" si="25"/>
        <v>7</v>
      </c>
      <c r="C476" s="353">
        <f t="shared" ca="1" si="25"/>
        <v>6</v>
      </c>
      <c r="D476" s="354">
        <f t="shared" ca="1" si="24"/>
        <v>430</v>
      </c>
      <c r="E476" s="445"/>
      <c r="F476" s="347"/>
      <c r="G476" s="348"/>
      <c r="H476" s="371"/>
    </row>
    <row r="477" spans="1:8" hidden="1">
      <c r="A477" s="353">
        <f t="shared" ca="1" si="25"/>
        <v>10</v>
      </c>
      <c r="B477" s="353">
        <f t="shared" ca="1" si="25"/>
        <v>7</v>
      </c>
      <c r="C477" s="353">
        <f t="shared" ca="1" si="25"/>
        <v>6</v>
      </c>
      <c r="D477" s="354">
        <f t="shared" ca="1" si="24"/>
        <v>431</v>
      </c>
      <c r="E477" s="445"/>
      <c r="F477" s="347"/>
      <c r="G477" s="348"/>
      <c r="H477" s="371"/>
    </row>
    <row r="478" spans="1:8" hidden="1">
      <c r="A478" s="353">
        <f t="shared" ca="1" si="25"/>
        <v>10</v>
      </c>
      <c r="B478" s="353">
        <f t="shared" ca="1" si="25"/>
        <v>7</v>
      </c>
      <c r="C478" s="353">
        <f t="shared" ca="1" si="25"/>
        <v>6</v>
      </c>
      <c r="D478" s="354">
        <f t="shared" ca="1" si="24"/>
        <v>432</v>
      </c>
      <c r="E478" s="445"/>
      <c r="F478" s="347"/>
      <c r="G478" s="348"/>
      <c r="H478" s="371"/>
    </row>
    <row r="479" spans="1:8" hidden="1">
      <c r="A479" s="353">
        <f t="shared" ca="1" si="25"/>
        <v>10</v>
      </c>
      <c r="B479" s="353">
        <f t="shared" ca="1" si="25"/>
        <v>7</v>
      </c>
      <c r="C479" s="353">
        <f t="shared" ca="1" si="25"/>
        <v>6</v>
      </c>
      <c r="D479" s="354">
        <f t="shared" ca="1" si="24"/>
        <v>433</v>
      </c>
      <c r="E479" s="445"/>
      <c r="F479" s="347"/>
      <c r="G479" s="348"/>
      <c r="H479" s="371"/>
    </row>
    <row r="480" spans="1:8" hidden="1">
      <c r="A480" s="353">
        <f t="shared" ca="1" si="25"/>
        <v>10</v>
      </c>
      <c r="B480" s="353">
        <f t="shared" ca="1" si="25"/>
        <v>7</v>
      </c>
      <c r="C480" s="353">
        <f t="shared" ca="1" si="25"/>
        <v>6</v>
      </c>
      <c r="D480" s="354">
        <f t="shared" ca="1" si="24"/>
        <v>434</v>
      </c>
      <c r="E480" s="445"/>
      <c r="F480" s="347"/>
      <c r="G480" s="348"/>
      <c r="H480" s="371"/>
    </row>
    <row r="481" spans="1:8" hidden="1">
      <c r="A481" s="353">
        <f t="shared" ca="1" si="25"/>
        <v>10</v>
      </c>
      <c r="B481" s="353">
        <f t="shared" ca="1" si="25"/>
        <v>7</v>
      </c>
      <c r="C481" s="353">
        <f t="shared" ca="1" si="25"/>
        <v>6</v>
      </c>
      <c r="D481" s="354">
        <f t="shared" ca="1" si="24"/>
        <v>435</v>
      </c>
      <c r="E481" s="445"/>
      <c r="F481" s="347"/>
      <c r="G481" s="348"/>
      <c r="H481" s="371"/>
    </row>
    <row r="482" spans="1:8" hidden="1">
      <c r="A482" s="353">
        <f t="shared" ca="1" si="25"/>
        <v>10</v>
      </c>
      <c r="B482" s="353">
        <f t="shared" ca="1" si="25"/>
        <v>7</v>
      </c>
      <c r="C482" s="353">
        <f t="shared" ca="1" si="25"/>
        <v>6</v>
      </c>
      <c r="D482" s="354">
        <f t="shared" ca="1" si="24"/>
        <v>436</v>
      </c>
      <c r="E482" s="445"/>
      <c r="F482" s="347"/>
      <c r="G482" s="348"/>
      <c r="H482" s="371"/>
    </row>
    <row r="483" spans="1:8" s="346" customFormat="1" hidden="1">
      <c r="A483" s="353">
        <f t="shared" ca="1" si="25"/>
        <v>10</v>
      </c>
      <c r="B483" s="353">
        <f t="shared" ca="1" si="25"/>
        <v>7</v>
      </c>
      <c r="C483" s="353">
        <f t="shared" ca="1" si="25"/>
        <v>6</v>
      </c>
      <c r="D483" s="354">
        <f t="shared" ca="1" si="24"/>
        <v>437</v>
      </c>
      <c r="E483" s="446"/>
      <c r="F483" s="347"/>
      <c r="G483" s="348"/>
      <c r="H483" s="371"/>
    </row>
    <row r="484" spans="1:8" s="346" customFormat="1" hidden="1">
      <c r="A484" s="353">
        <f t="shared" ca="1" si="25"/>
        <v>10</v>
      </c>
      <c r="B484" s="353">
        <f t="shared" ca="1" si="25"/>
        <v>7</v>
      </c>
      <c r="C484" s="353">
        <f t="shared" ca="1" si="25"/>
        <v>6</v>
      </c>
      <c r="D484" s="354">
        <f t="shared" ca="1" si="24"/>
        <v>438</v>
      </c>
      <c r="E484" s="446"/>
      <c r="F484" s="347"/>
      <c r="G484" s="348"/>
      <c r="H484" s="371"/>
    </row>
    <row r="485" spans="1:8" s="346" customFormat="1" hidden="1">
      <c r="A485" s="353">
        <f t="shared" ca="1" si="25"/>
        <v>10</v>
      </c>
      <c r="B485" s="353">
        <f t="shared" ca="1" si="25"/>
        <v>7</v>
      </c>
      <c r="C485" s="353">
        <f t="shared" ca="1" si="25"/>
        <v>6</v>
      </c>
      <c r="D485" s="354">
        <f t="shared" ca="1" si="24"/>
        <v>439</v>
      </c>
      <c r="E485" s="446"/>
      <c r="F485" s="347"/>
      <c r="G485" s="348"/>
      <c r="H485" s="371"/>
    </row>
    <row r="486" spans="1:8" hidden="1">
      <c r="A486" s="353">
        <f t="shared" ca="1" si="25"/>
        <v>10</v>
      </c>
      <c r="B486" s="353">
        <f t="shared" ca="1" si="25"/>
        <v>7</v>
      </c>
      <c r="C486" s="353">
        <f t="shared" ca="1" si="25"/>
        <v>6</v>
      </c>
      <c r="D486" s="354">
        <f t="shared" ca="1" si="24"/>
        <v>440</v>
      </c>
      <c r="E486" s="445"/>
      <c r="F486" s="347"/>
      <c r="G486" s="348"/>
      <c r="H486" s="371"/>
    </row>
    <row r="487" spans="1:8" s="346" customFormat="1" hidden="1">
      <c r="A487" s="353">
        <f t="shared" ca="1" si="25"/>
        <v>10</v>
      </c>
      <c r="B487" s="353">
        <f t="shared" ca="1" si="25"/>
        <v>7</v>
      </c>
      <c r="C487" s="353">
        <f t="shared" ca="1" si="25"/>
        <v>6</v>
      </c>
      <c r="D487" s="354">
        <f t="shared" ca="1" si="24"/>
        <v>441</v>
      </c>
      <c r="E487" s="446"/>
      <c r="F487" s="347"/>
      <c r="G487" s="348"/>
      <c r="H487" s="371"/>
    </row>
    <row r="488" spans="1:8" s="346" customFormat="1" hidden="1">
      <c r="A488" s="353">
        <f t="shared" ca="1" si="25"/>
        <v>10</v>
      </c>
      <c r="B488" s="353">
        <f t="shared" ca="1" si="25"/>
        <v>7</v>
      </c>
      <c r="C488" s="353">
        <f t="shared" ca="1" si="25"/>
        <v>6</v>
      </c>
      <c r="D488" s="354">
        <f t="shared" ca="1" si="24"/>
        <v>442</v>
      </c>
      <c r="E488" s="446"/>
      <c r="F488" s="347"/>
      <c r="G488" s="348"/>
      <c r="H488" s="371"/>
    </row>
    <row r="489" spans="1:8" s="346" customFormat="1" hidden="1">
      <c r="A489" s="353">
        <f t="shared" ca="1" si="25"/>
        <v>10</v>
      </c>
      <c r="B489" s="353">
        <f t="shared" ca="1" si="25"/>
        <v>7</v>
      </c>
      <c r="C489" s="353">
        <f t="shared" ca="1" si="25"/>
        <v>6</v>
      </c>
      <c r="D489" s="354">
        <f t="shared" ca="1" si="24"/>
        <v>443</v>
      </c>
      <c r="E489" s="446"/>
      <c r="F489" s="347"/>
      <c r="G489" s="348"/>
      <c r="H489" s="371"/>
    </row>
    <row r="490" spans="1:8" hidden="1">
      <c r="A490" s="353">
        <f t="shared" ca="1" si="25"/>
        <v>10</v>
      </c>
      <c r="B490" s="353">
        <f t="shared" ca="1" si="25"/>
        <v>7</v>
      </c>
      <c r="C490" s="353">
        <f t="shared" ca="1" si="25"/>
        <v>6</v>
      </c>
      <c r="D490" s="354">
        <f t="shared" ca="1" si="24"/>
        <v>444</v>
      </c>
      <c r="E490" s="445"/>
      <c r="F490" s="157"/>
      <c r="G490" s="333"/>
      <c r="H490" s="370"/>
    </row>
    <row r="491" spans="1:8" hidden="1">
      <c r="A491" s="353">
        <f t="shared" ref="A491:C508" ca="1" si="26">INDIRECT("Z(-1)",FALSE)</f>
        <v>10</v>
      </c>
      <c r="B491" s="353">
        <f t="shared" ca="1" si="26"/>
        <v>7</v>
      </c>
      <c r="C491" s="353">
        <f t="shared" ca="1" si="26"/>
        <v>6</v>
      </c>
      <c r="D491" s="354">
        <f t="shared" ca="1" si="24"/>
        <v>445</v>
      </c>
      <c r="E491" s="445"/>
      <c r="F491" s="157"/>
      <c r="G491" s="333"/>
      <c r="H491" s="370"/>
    </row>
    <row r="492" spans="1:8" hidden="1">
      <c r="A492" s="353">
        <f t="shared" ca="1" si="26"/>
        <v>10</v>
      </c>
      <c r="B492" s="353">
        <f t="shared" ca="1" si="26"/>
        <v>7</v>
      </c>
      <c r="C492" s="353">
        <f t="shared" ca="1" si="26"/>
        <v>6</v>
      </c>
      <c r="D492" s="354">
        <f t="shared" ca="1" si="24"/>
        <v>446</v>
      </c>
      <c r="E492" s="445"/>
      <c r="F492" s="157"/>
      <c r="G492" s="333"/>
      <c r="H492" s="370"/>
    </row>
    <row r="493" spans="1:8" hidden="1">
      <c r="A493" s="353">
        <f t="shared" ca="1" si="26"/>
        <v>10</v>
      </c>
      <c r="B493" s="353">
        <f t="shared" ca="1" si="26"/>
        <v>7</v>
      </c>
      <c r="C493" s="353">
        <f t="shared" ca="1" si="26"/>
        <v>6</v>
      </c>
      <c r="D493" s="354">
        <f t="shared" ca="1" si="24"/>
        <v>447</v>
      </c>
      <c r="E493" s="445"/>
      <c r="F493" s="157"/>
      <c r="G493" s="333"/>
      <c r="H493" s="370"/>
    </row>
    <row r="494" spans="1:8" hidden="1">
      <c r="A494" s="353">
        <f t="shared" ca="1" si="26"/>
        <v>10</v>
      </c>
      <c r="B494" s="353">
        <f t="shared" ca="1" si="26"/>
        <v>7</v>
      </c>
      <c r="C494" s="353">
        <f t="shared" ca="1" si="26"/>
        <v>6</v>
      </c>
      <c r="D494" s="354">
        <f t="shared" ca="1" si="24"/>
        <v>448</v>
      </c>
      <c r="E494" s="445"/>
      <c r="F494" s="157"/>
      <c r="G494" s="333"/>
      <c r="H494" s="370"/>
    </row>
    <row r="495" spans="1:8" hidden="1">
      <c r="A495" s="351">
        <f t="shared" ca="1" si="26"/>
        <v>10</v>
      </c>
      <c r="B495" s="351">
        <f t="shared" ca="1" si="26"/>
        <v>7</v>
      </c>
      <c r="C495" s="351">
        <f t="shared" ca="1" si="26"/>
        <v>6</v>
      </c>
      <c r="D495" s="352">
        <f t="shared" ca="1" si="24"/>
        <v>449</v>
      </c>
      <c r="E495" s="445"/>
      <c r="F495" s="157"/>
      <c r="G495" s="333"/>
      <c r="H495" s="370"/>
    </row>
    <row r="496" spans="1:8" hidden="1">
      <c r="A496" s="353">
        <f t="shared" ca="1" si="26"/>
        <v>10</v>
      </c>
      <c r="B496" s="353">
        <f t="shared" ca="1" si="26"/>
        <v>7</v>
      </c>
      <c r="C496" s="353">
        <f t="shared" ca="1" si="26"/>
        <v>6</v>
      </c>
      <c r="D496" s="354">
        <f t="shared" ca="1" si="24"/>
        <v>450</v>
      </c>
      <c r="E496" s="445"/>
      <c r="F496" s="347"/>
      <c r="G496" s="348"/>
      <c r="H496" s="371"/>
    </row>
    <row r="497" spans="1:8" hidden="1">
      <c r="A497" s="353">
        <f t="shared" ca="1" si="26"/>
        <v>10</v>
      </c>
      <c r="B497" s="353">
        <f t="shared" ca="1" si="26"/>
        <v>7</v>
      </c>
      <c r="C497" s="353">
        <f t="shared" ca="1" si="26"/>
        <v>6</v>
      </c>
      <c r="D497" s="354">
        <f t="shared" ca="1" si="24"/>
        <v>451</v>
      </c>
      <c r="E497" s="445"/>
      <c r="F497" s="347"/>
      <c r="G497" s="348"/>
      <c r="H497" s="371"/>
    </row>
    <row r="498" spans="1:8" hidden="1">
      <c r="A498" s="353">
        <f t="shared" ca="1" si="26"/>
        <v>10</v>
      </c>
      <c r="B498" s="353">
        <f t="shared" ca="1" si="26"/>
        <v>7</v>
      </c>
      <c r="C498" s="353">
        <f t="shared" ca="1" si="26"/>
        <v>6</v>
      </c>
      <c r="D498" s="354">
        <f t="shared" ca="1" si="24"/>
        <v>452</v>
      </c>
      <c r="E498" s="445"/>
      <c r="F498" s="347"/>
      <c r="G498" s="348"/>
      <c r="H498" s="371"/>
    </row>
    <row r="499" spans="1:8" hidden="1">
      <c r="A499" s="353">
        <f t="shared" ca="1" si="26"/>
        <v>10</v>
      </c>
      <c r="B499" s="353">
        <f t="shared" ca="1" si="26"/>
        <v>7</v>
      </c>
      <c r="C499" s="353">
        <f t="shared" ca="1" si="26"/>
        <v>6</v>
      </c>
      <c r="D499" s="354">
        <f t="shared" ca="1" si="24"/>
        <v>453</v>
      </c>
      <c r="E499" s="445"/>
      <c r="F499" s="347"/>
      <c r="G499" s="348"/>
      <c r="H499" s="371"/>
    </row>
    <row r="500" spans="1:8" hidden="1">
      <c r="A500" s="353">
        <f t="shared" ca="1" si="26"/>
        <v>10</v>
      </c>
      <c r="B500" s="353">
        <f t="shared" ca="1" si="26"/>
        <v>7</v>
      </c>
      <c r="C500" s="353">
        <f t="shared" ca="1" si="26"/>
        <v>6</v>
      </c>
      <c r="D500" s="354">
        <f t="shared" ca="1" si="24"/>
        <v>454</v>
      </c>
      <c r="E500" s="445"/>
      <c r="F500" s="347"/>
      <c r="G500" s="348"/>
      <c r="H500" s="371"/>
    </row>
    <row r="501" spans="1:8" hidden="1">
      <c r="A501" s="353">
        <f t="shared" ca="1" si="26"/>
        <v>10</v>
      </c>
      <c r="B501" s="353">
        <f t="shared" ca="1" si="26"/>
        <v>7</v>
      </c>
      <c r="C501" s="353">
        <f t="shared" ca="1" si="26"/>
        <v>6</v>
      </c>
      <c r="D501" s="354">
        <f t="shared" ca="1" si="24"/>
        <v>455</v>
      </c>
      <c r="E501" s="445"/>
      <c r="F501" s="347"/>
      <c r="G501" s="348"/>
      <c r="H501" s="371"/>
    </row>
    <row r="502" spans="1:8" hidden="1">
      <c r="A502" s="353">
        <f t="shared" ca="1" si="26"/>
        <v>10</v>
      </c>
      <c r="B502" s="353">
        <f t="shared" ca="1" si="26"/>
        <v>7</v>
      </c>
      <c r="C502" s="353">
        <f t="shared" ca="1" si="26"/>
        <v>6</v>
      </c>
      <c r="D502" s="354">
        <f t="shared" ca="1" si="24"/>
        <v>456</v>
      </c>
      <c r="E502" s="445"/>
      <c r="F502" s="347"/>
      <c r="G502" s="348"/>
      <c r="H502" s="371"/>
    </row>
    <row r="503" spans="1:8" s="346" customFormat="1" hidden="1">
      <c r="A503" s="353">
        <f t="shared" ca="1" si="26"/>
        <v>10</v>
      </c>
      <c r="B503" s="353">
        <f t="shared" ca="1" si="26"/>
        <v>7</v>
      </c>
      <c r="C503" s="353">
        <f t="shared" ca="1" si="26"/>
        <v>6</v>
      </c>
      <c r="D503" s="354">
        <f t="shared" ca="1" si="24"/>
        <v>457</v>
      </c>
      <c r="E503" s="446"/>
      <c r="F503" s="347"/>
      <c r="G503" s="348"/>
      <c r="H503" s="371"/>
    </row>
    <row r="504" spans="1:8" s="346" customFormat="1" hidden="1">
      <c r="A504" s="353">
        <f t="shared" ca="1" si="26"/>
        <v>10</v>
      </c>
      <c r="B504" s="353">
        <f t="shared" ca="1" si="26"/>
        <v>7</v>
      </c>
      <c r="C504" s="353">
        <f t="shared" ca="1" si="26"/>
        <v>6</v>
      </c>
      <c r="D504" s="354">
        <f t="shared" ca="1" si="24"/>
        <v>458</v>
      </c>
      <c r="E504" s="446"/>
      <c r="F504" s="347"/>
      <c r="G504" s="348"/>
      <c r="H504" s="371"/>
    </row>
    <row r="505" spans="1:8" s="346" customFormat="1" hidden="1">
      <c r="A505" s="353">
        <f t="shared" ca="1" si="26"/>
        <v>10</v>
      </c>
      <c r="B505" s="353">
        <f t="shared" ca="1" si="26"/>
        <v>7</v>
      </c>
      <c r="C505" s="353">
        <f t="shared" ca="1" si="26"/>
        <v>6</v>
      </c>
      <c r="D505" s="354">
        <f t="shared" ca="1" si="24"/>
        <v>459</v>
      </c>
      <c r="E505" s="446"/>
      <c r="F505" s="347"/>
      <c r="G505" s="348"/>
      <c r="H505" s="371"/>
    </row>
    <row r="506" spans="1:8" hidden="1">
      <c r="A506" s="353">
        <f t="shared" ca="1" si="26"/>
        <v>10</v>
      </c>
      <c r="B506" s="353">
        <f t="shared" ca="1" si="26"/>
        <v>7</v>
      </c>
      <c r="C506" s="353">
        <f t="shared" ca="1" si="26"/>
        <v>6</v>
      </c>
      <c r="D506" s="354">
        <f t="shared" ca="1" si="24"/>
        <v>460</v>
      </c>
      <c r="E506" s="445"/>
      <c r="F506" s="347"/>
      <c r="G506" s="348"/>
      <c r="H506" s="371"/>
    </row>
    <row r="507" spans="1:8" hidden="1">
      <c r="A507" s="351">
        <f t="shared" ca="1" si="26"/>
        <v>10</v>
      </c>
      <c r="B507" s="351">
        <f t="shared" ca="1" si="26"/>
        <v>7</v>
      </c>
      <c r="C507" s="351">
        <f t="shared" ca="1" si="26"/>
        <v>6</v>
      </c>
      <c r="D507" s="352">
        <f t="shared" ca="1" si="24"/>
        <v>461</v>
      </c>
      <c r="E507" s="445"/>
      <c r="F507" s="157"/>
      <c r="G507" s="333"/>
      <c r="H507" s="370"/>
    </row>
    <row r="508" spans="1:8" hidden="1">
      <c r="A508" s="351">
        <f t="shared" ca="1" si="26"/>
        <v>10</v>
      </c>
      <c r="B508" s="351">
        <f t="shared" ca="1" si="26"/>
        <v>7</v>
      </c>
      <c r="C508" s="351">
        <f t="shared" ca="1" si="26"/>
        <v>6</v>
      </c>
      <c r="D508" s="352">
        <f t="shared" ca="1" si="24"/>
        <v>462</v>
      </c>
      <c r="E508" s="445"/>
      <c r="F508" s="157"/>
      <c r="G508" s="333"/>
      <c r="H508" s="370"/>
    </row>
  </sheetData>
  <sheetProtection algorithmName="SHA-512" hashValue="JdTArjEQprCkDcpabEGs2p4iP4MadEx9AOh0XM94F1jxAbmxKkpOStbZo/jZ9eoebasqfsSEW3svwPNjXgyypQ==" saltValue="aFNELvWtLGs/319VMA3gJA==" spinCount="100000" sheet="1" objects="1" scenarios="1" formatColumns="0" formatRows="0" autoFilter="0"/>
  <autoFilter ref="F11:H508" xr:uid="{00000000-0001-0000-0900-000000000000}"/>
  <mergeCells count="13">
    <mergeCell ref="A11:D11"/>
    <mergeCell ref="A5:C5"/>
    <mergeCell ref="A6:C6"/>
    <mergeCell ref="A7:C7"/>
    <mergeCell ref="A8:C8"/>
    <mergeCell ref="A10:E10"/>
    <mergeCell ref="F10:G10"/>
    <mergeCell ref="A1:B1"/>
    <mergeCell ref="A2:B2"/>
    <mergeCell ref="C2:H2"/>
    <mergeCell ref="A3:E3"/>
    <mergeCell ref="F3:G3"/>
    <mergeCell ref="A4:C4"/>
  </mergeCells>
  <conditionalFormatting sqref="G13:H508">
    <cfRule type="expression" dxfId="29" priority="2">
      <formula>$F13="I"</formula>
    </cfRule>
  </conditionalFormatting>
  <conditionalFormatting sqref="H13:H508">
    <cfRule type="expression" dxfId="28" priority="1">
      <formula>#REF!="Ja"</formula>
    </cfRule>
  </conditionalFormatting>
  <conditionalFormatting sqref="A12:H508">
    <cfRule type="expression" dxfId="27" priority="3">
      <formula>$D12=0</formula>
    </cfRule>
  </conditionalFormatting>
  <conditionalFormatting sqref="A13:H508">
    <cfRule type="expression" dxfId="26" priority="4">
      <formula>$F13="I"</formula>
    </cfRule>
  </conditionalFormatting>
  <conditionalFormatting sqref="E6:E8">
    <cfRule type="expression" dxfId="25" priority="5">
      <formula>#REF!&gt;0</formula>
    </cfRule>
  </conditionalFormatting>
  <pageMargins left="0.70866141732283472" right="0.70866141732283472" top="0.78740157480314965" bottom="0.78740157480314965" header="0.31496062992125984" footer="0.31496062992125984"/>
  <pageSetup paperSize="9" scale="50" fitToHeight="0" orientation="landscape" r:id="rId1"/>
  <headerFooter>
    <oddFooter>&amp;C&amp;"-,Fett"&amp;10Register: &amp;A | Seite &amp;P von &amp;N</oddFooter>
  </headerFooter>
  <legacyDrawingHF r:id="rId2"/>
  <extLst>
    <ext xmlns:x14="http://schemas.microsoft.com/office/spreadsheetml/2009/9/main" uri="{CCE6A557-97BC-4b89-ADB6-D9C93CAAB3DF}">
      <x14:dataValidations xmlns:xm="http://schemas.microsoft.com/office/excel/2006/main" count="4">
        <x14:dataValidation type="list" allowBlank="1" showInputMessage="1" showErrorMessage="1" xr:uid="{C3ED9910-248F-4509-A09F-D63CCBAD633A}">
          <x14:formula1>
            <xm:f>Konfig!$I$21:$I$29</xm:f>
          </x14:formula1>
          <xm:sqref>B12</xm:sqref>
        </x14:dataValidation>
        <x14:dataValidation type="list" allowBlank="1" showInputMessage="1" showErrorMessage="1" xr:uid="{79057A14-B22F-460C-9FC2-8023BC7286EA}">
          <x14:formula1>
            <xm:f>Konfig!$I$30:$I$119</xm:f>
          </x14:formula1>
          <xm:sqref>A12</xm:sqref>
        </x14:dataValidation>
        <x14:dataValidation type="list" allowBlank="1" showInputMessage="1" showErrorMessage="1" xr:uid="{23FAF446-FCFB-4D00-9AF6-BE6FCC1E6743}">
          <x14:formula1>
            <xm:f>'1.1 AIZ-IVZ'!$AP$109</xm:f>
          </x14:formula1>
          <xm:sqref>F13:F508</xm:sqref>
        </x14:dataValidation>
        <x14:dataValidation type="list" allowBlank="1" showInputMessage="1" showErrorMessage="1" xr:uid="{4434C7B1-B3A6-454D-BBA3-9DABB533F187}">
          <x14:formula1>
            <xm:f>'1.1 AIZ-IVZ'!$AR$109:$AR$110</xm:f>
          </x14:formula1>
          <xm:sqref>G13:G508</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DA24B-2836-4AA4-8C7B-FDDFE26B86A0}">
  <sheetPr codeName="Tabelle1002">
    <tabColor theme="8" tint="0.79998168889431442"/>
  </sheetPr>
  <dimension ref="A1:H512"/>
  <sheetViews>
    <sheetView zoomScaleNormal="100" workbookViewId="0">
      <selection activeCell="G13" sqref="G13"/>
    </sheetView>
  </sheetViews>
  <sheetFormatPr defaultColWidth="0" defaultRowHeight="15" customHeight="1" zeroHeight="1"/>
  <cols>
    <col min="1" max="3" width="4.7109375" style="148" customWidth="1"/>
    <col min="4" max="4" width="6" style="159" bestFit="1" customWidth="1"/>
    <col min="5" max="5" width="78.7109375" style="148" customWidth="1"/>
    <col min="6" max="7" width="11.7109375" style="148" customWidth="1"/>
    <col min="8" max="8" width="45.85546875" style="148" customWidth="1"/>
    <col min="9" max="16384" width="0" style="148" hidden="1"/>
  </cols>
  <sheetData>
    <row r="1" spans="1:8" ht="18.75">
      <c r="A1" s="679" t="str">
        <f>CONCATENATE(A12,".0")</f>
        <v>12.0</v>
      </c>
      <c r="B1" s="679"/>
      <c r="C1" s="367" t="str">
        <f>INDEX(Konfig!$A$21:$D$1011,MATCH(A1,Konfig!$A$21:$A$1011,0),2)</f>
        <v>Grundlegende technische Anforderungen</v>
      </c>
      <c r="D1" s="367"/>
      <c r="E1" s="367"/>
      <c r="F1" s="367"/>
      <c r="G1" s="367"/>
      <c r="H1" s="367"/>
    </row>
    <row r="2" spans="1:8" ht="18.75">
      <c r="A2" s="635" t="str">
        <f>CONCATENATE(A12,".",B12)</f>
        <v>12.1</v>
      </c>
      <c r="B2" s="635"/>
      <c r="C2" s="635" t="str">
        <f>INDEX(Konfig!$A$21:$D$1011,MATCH(A2,Konfig!$A$21:$A$1011,0),2)</f>
        <v>Clients, Server, Storage</v>
      </c>
      <c r="D2" s="635"/>
      <c r="E2" s="635"/>
      <c r="F2" s="635"/>
      <c r="G2" s="635"/>
      <c r="H2" s="635"/>
    </row>
    <row r="3" spans="1:8" ht="18.75">
      <c r="A3" s="636" t="s">
        <v>645</v>
      </c>
      <c r="B3" s="636"/>
      <c r="C3" s="636"/>
      <c r="D3" s="636"/>
      <c r="E3" s="636"/>
      <c r="F3" s="637"/>
      <c r="G3" s="637"/>
      <c r="H3" s="149"/>
    </row>
    <row r="4" spans="1:8">
      <c r="A4" s="638" t="s">
        <v>753</v>
      </c>
      <c r="B4" s="638"/>
      <c r="C4" s="638"/>
      <c r="D4" s="489"/>
      <c r="E4" s="498">
        <f ca="1">COUNTIFS($D$12:$D$512,"&gt;0",$E$12:$E$512,"*",$F$12:$F$512,"&lt;&gt;I")</f>
        <v>6</v>
      </c>
      <c r="F4" s="150"/>
      <c r="G4" s="150"/>
      <c r="H4" s="490"/>
    </row>
    <row r="5" spans="1:8">
      <c r="A5" s="641" t="s">
        <v>754</v>
      </c>
      <c r="B5" s="641"/>
      <c r="C5" s="641"/>
      <c r="D5" s="491"/>
      <c r="E5" s="499">
        <f ca="1">COUNTIFS($D$12:$D$512,"&gt;0",$E$12:$E$512,"*",$F$12:$F$512,"&lt;&gt;I",$G$12:$G$512,"*")</f>
        <v>0</v>
      </c>
      <c r="F5" s="492"/>
      <c r="G5" s="493"/>
      <c r="H5" s="494"/>
    </row>
    <row r="6" spans="1:8">
      <c r="A6" s="642" t="s">
        <v>755</v>
      </c>
      <c r="B6" s="642"/>
      <c r="C6" s="642"/>
      <c r="D6" s="198"/>
      <c r="E6" s="499">
        <f ca="1">COUNTIFS($D$12:$D$512,"&gt;0",$E$12:$E$512,"*",$F$12:$F$512,"&lt;&gt;I",$G$12:$G$512,"VH")</f>
        <v>0</v>
      </c>
      <c r="F6" s="492"/>
      <c r="G6" s="493"/>
      <c r="H6" s="494"/>
    </row>
    <row r="7" spans="1:8">
      <c r="A7" s="642" t="s">
        <v>756</v>
      </c>
      <c r="B7" s="642"/>
      <c r="C7" s="642"/>
      <c r="D7" s="198"/>
      <c r="E7" s="499">
        <f ca="1">COUNTIFS($D$12:$D$512,"&gt;0",$E$12:$E$512,"*",$F$12:$F$512,"&lt;&gt;I",$G$12:$G$512,"NV")</f>
        <v>0</v>
      </c>
      <c r="F7" s="493"/>
      <c r="G7" s="495"/>
      <c r="H7" s="494"/>
    </row>
    <row r="8" spans="1:8">
      <c r="A8" s="642" t="s">
        <v>757</v>
      </c>
      <c r="B8" s="642"/>
      <c r="C8" s="642"/>
      <c r="D8" s="249"/>
      <c r="E8" s="499">
        <f ca="1">E4-E5</f>
        <v>6</v>
      </c>
      <c r="F8" s="493"/>
      <c r="G8" s="495"/>
      <c r="H8" s="494" t="str">
        <f>HYPERLINK("#"&amp;"'"&amp;'1.1 AIZ-IVZ'!Y99&amp;"'!M13",'1.1 AIZ-IVZ'!Y99)</f>
        <v/>
      </c>
    </row>
    <row r="9" spans="1:8" hidden="1">
      <c r="A9" s="496"/>
      <c r="B9" s="496"/>
      <c r="C9" s="496"/>
      <c r="D9" s="496"/>
      <c r="E9" s="496"/>
      <c r="F9" s="151"/>
      <c r="G9" s="152"/>
      <c r="H9" s="497" t="str">
        <f>HYPERLINK("#"&amp;"'"&amp;'1.1 AIZ-IVZ'!Y100&amp;"'!M13",'1.1 AIZ-IVZ'!Y100)</f>
        <v/>
      </c>
    </row>
    <row r="10" spans="1:8" s="1" customFormat="1">
      <c r="A10" s="623" t="str">
        <f>HYPERLINK("#"&amp;"'1.3 AIZ-BAV'!A1","Link zu Bearbeitungsvorgaben / Ausfüllhinweise")</f>
        <v>Link zu Bearbeitungsvorgaben / Ausfüllhinweise</v>
      </c>
      <c r="B10" s="623"/>
      <c r="C10" s="623"/>
      <c r="D10" s="623"/>
      <c r="E10" s="623"/>
      <c r="F10" s="634" t="str">
        <f>IF(SUBTOTAL(3,F13:H512)&lt;&gt;COUNTA(F13:H512),"Achtung! Autofilter aktiv.","")</f>
        <v/>
      </c>
      <c r="G10" s="634"/>
      <c r="H10" s="261" t="str">
        <f>HYPERLINK("#"&amp;"'1.1 AIZ-IVZ'!A1","Link zu Inhaltsverzeichnis")</f>
        <v>Link zu Inhaltsverzeichnis</v>
      </c>
    </row>
    <row r="11" spans="1:8">
      <c r="A11" s="639" t="s">
        <v>569</v>
      </c>
      <c r="B11" s="640"/>
      <c r="C11" s="640"/>
      <c r="D11" s="640"/>
      <c r="E11" s="153" t="s">
        <v>343</v>
      </c>
      <c r="F11" s="260" t="s">
        <v>351</v>
      </c>
      <c r="G11" s="481"/>
      <c r="H11" s="483"/>
    </row>
    <row r="12" spans="1:8">
      <c r="A12" s="349">
        <v>12</v>
      </c>
      <c r="B12" s="349">
        <v>1</v>
      </c>
      <c r="C12" s="349">
        <v>1</v>
      </c>
      <c r="D12" s="350">
        <f>IF(C12&gt;0,0,D11+1)</f>
        <v>0</v>
      </c>
      <c r="E12" s="444" t="s">
        <v>1521</v>
      </c>
      <c r="F12" s="154"/>
      <c r="G12" s="482"/>
      <c r="H12" s="484"/>
    </row>
    <row r="13" spans="1:8">
      <c r="A13" s="351">
        <f ca="1">INDIRECT("Z(-1)",FALSE)</f>
        <v>12</v>
      </c>
      <c r="B13" s="351">
        <f ca="1">INDIRECT("Z(-1)",FALSE)</f>
        <v>1</v>
      </c>
      <c r="C13" s="351">
        <f ca="1">INDIRECT("Z(-1)",FALSE)</f>
        <v>1</v>
      </c>
      <c r="D13" s="352">
        <f t="shared" ref="D13:D86" ca="1" si="0">IF(INDIRECT("S(-1)",FALSE)&lt;&gt;INDIRECT("Z(-1)S(-1)",FALSE),0,INDIRECT("Z(-1)",FALSE)+1)</f>
        <v>1</v>
      </c>
      <c r="E13" s="445" t="s">
        <v>1522</v>
      </c>
      <c r="F13" s="156"/>
      <c r="G13" s="333"/>
      <c r="H13" s="370"/>
    </row>
    <row r="14" spans="1:8">
      <c r="A14" s="351">
        <f t="shared" ref="A14:C29" ca="1" si="1">INDIRECT("Z(-1)",FALSE)</f>
        <v>12</v>
      </c>
      <c r="B14" s="351">
        <f t="shared" ca="1" si="1"/>
        <v>1</v>
      </c>
      <c r="C14" s="351">
        <f t="shared" ca="1" si="1"/>
        <v>1</v>
      </c>
      <c r="D14" s="352">
        <f t="shared" ca="1" si="0"/>
        <v>2</v>
      </c>
      <c r="E14" s="445" t="s">
        <v>1523</v>
      </c>
      <c r="F14" s="157" t="s">
        <v>381</v>
      </c>
      <c r="G14" s="333"/>
      <c r="H14" s="370"/>
    </row>
    <row r="15" spans="1:8">
      <c r="A15" s="351">
        <f t="shared" ca="1" si="1"/>
        <v>12</v>
      </c>
      <c r="B15" s="351">
        <f t="shared" ca="1" si="1"/>
        <v>1</v>
      </c>
      <c r="C15" s="351">
        <f t="shared" ca="1" si="1"/>
        <v>1</v>
      </c>
      <c r="D15" s="352">
        <f t="shared" ca="1" si="0"/>
        <v>3</v>
      </c>
      <c r="E15" s="445" t="s">
        <v>1524</v>
      </c>
      <c r="F15" s="157"/>
      <c r="G15" s="333"/>
      <c r="H15" s="370"/>
    </row>
    <row r="16" spans="1:8">
      <c r="A16" s="351">
        <f t="shared" ca="1" si="1"/>
        <v>12</v>
      </c>
      <c r="B16" s="351">
        <f t="shared" ca="1" si="1"/>
        <v>1</v>
      </c>
      <c r="C16" s="351">
        <v>2</v>
      </c>
      <c r="D16" s="352">
        <f t="shared" ca="1" si="0"/>
        <v>0</v>
      </c>
      <c r="E16" s="445" t="s">
        <v>1525</v>
      </c>
      <c r="F16" s="157"/>
      <c r="G16" s="333"/>
      <c r="H16" s="370"/>
    </row>
    <row r="17" spans="1:8">
      <c r="A17" s="351">
        <f t="shared" ca="1" si="1"/>
        <v>12</v>
      </c>
      <c r="B17" s="351">
        <f t="shared" ca="1" si="1"/>
        <v>1</v>
      </c>
      <c r="C17" s="351">
        <f t="shared" ca="1" si="1"/>
        <v>2</v>
      </c>
      <c r="D17" s="352">
        <f t="shared" ca="1" si="0"/>
        <v>1</v>
      </c>
      <c r="E17" s="445" t="s">
        <v>1526</v>
      </c>
      <c r="F17" s="157"/>
      <c r="G17" s="333"/>
      <c r="H17" s="370"/>
    </row>
    <row r="18" spans="1:8">
      <c r="A18" s="351">
        <f t="shared" ca="1" si="1"/>
        <v>12</v>
      </c>
      <c r="B18" s="351">
        <f t="shared" ca="1" si="1"/>
        <v>1</v>
      </c>
      <c r="C18" s="351">
        <f t="shared" ca="1" si="1"/>
        <v>2</v>
      </c>
      <c r="D18" s="352">
        <f t="shared" ca="1" si="0"/>
        <v>2</v>
      </c>
      <c r="E18" s="445" t="s">
        <v>1527</v>
      </c>
      <c r="F18" s="157"/>
      <c r="G18" s="333"/>
      <c r="H18" s="370"/>
    </row>
    <row r="19" spans="1:8">
      <c r="A19" s="351">
        <f t="shared" ca="1" si="1"/>
        <v>12</v>
      </c>
      <c r="B19" s="351">
        <f t="shared" ca="1" si="1"/>
        <v>1</v>
      </c>
      <c r="C19" s="351">
        <f t="shared" ca="1" si="1"/>
        <v>2</v>
      </c>
      <c r="D19" s="352">
        <f t="shared" ca="1" si="0"/>
        <v>3</v>
      </c>
      <c r="E19" s="445" t="s">
        <v>1528</v>
      </c>
      <c r="F19" s="157"/>
      <c r="G19" s="333"/>
      <c r="H19" s="370"/>
    </row>
    <row r="20" spans="1:8">
      <c r="A20" s="351">
        <f t="shared" ca="1" si="1"/>
        <v>12</v>
      </c>
      <c r="B20" s="351">
        <f t="shared" ca="1" si="1"/>
        <v>1</v>
      </c>
      <c r="C20" s="351">
        <v>3</v>
      </c>
      <c r="D20" s="352">
        <f t="shared" ca="1" si="0"/>
        <v>0</v>
      </c>
      <c r="E20" s="445" t="s">
        <v>1529</v>
      </c>
      <c r="F20" s="157"/>
      <c r="G20" s="333"/>
      <c r="H20" s="370"/>
    </row>
    <row r="21" spans="1:8">
      <c r="A21" s="351">
        <f t="shared" ca="1" si="1"/>
        <v>12</v>
      </c>
      <c r="B21" s="351">
        <f t="shared" ca="1" si="1"/>
        <v>1</v>
      </c>
      <c r="C21" s="351">
        <f t="shared" ca="1" si="1"/>
        <v>3</v>
      </c>
      <c r="D21" s="352">
        <f t="shared" ca="1" si="0"/>
        <v>1</v>
      </c>
      <c r="E21" s="446" t="s">
        <v>1530</v>
      </c>
      <c r="F21" s="157"/>
      <c r="G21" s="333"/>
      <c r="H21" s="370"/>
    </row>
    <row r="22" spans="1:8" hidden="1">
      <c r="A22" s="351">
        <f t="shared" ca="1" si="1"/>
        <v>12</v>
      </c>
      <c r="B22" s="351">
        <f t="shared" ca="1" si="1"/>
        <v>1</v>
      </c>
      <c r="C22" s="351">
        <f t="shared" ca="1" si="1"/>
        <v>3</v>
      </c>
      <c r="D22" s="352">
        <f t="shared" ca="1" si="0"/>
        <v>2</v>
      </c>
      <c r="E22" s="445"/>
      <c r="F22" s="157"/>
      <c r="G22" s="333"/>
      <c r="H22" s="370"/>
    </row>
    <row r="23" spans="1:8" hidden="1">
      <c r="A23" s="351">
        <f t="shared" ca="1" si="1"/>
        <v>12</v>
      </c>
      <c r="B23" s="351">
        <f t="shared" ca="1" si="1"/>
        <v>1</v>
      </c>
      <c r="C23" s="351">
        <f t="shared" ca="1" si="1"/>
        <v>3</v>
      </c>
      <c r="D23" s="352">
        <f t="shared" ca="1" si="0"/>
        <v>3</v>
      </c>
      <c r="E23" s="445"/>
      <c r="F23" s="157"/>
      <c r="G23" s="333"/>
      <c r="H23" s="370"/>
    </row>
    <row r="24" spans="1:8" hidden="1">
      <c r="A24" s="351">
        <f t="shared" ca="1" si="1"/>
        <v>12</v>
      </c>
      <c r="B24" s="351">
        <f t="shared" ca="1" si="1"/>
        <v>1</v>
      </c>
      <c r="C24" s="351">
        <f t="shared" ca="1" si="1"/>
        <v>3</v>
      </c>
      <c r="D24" s="352">
        <f t="shared" ca="1" si="0"/>
        <v>4</v>
      </c>
      <c r="E24" s="445"/>
      <c r="F24" s="157"/>
      <c r="G24" s="333"/>
      <c r="H24" s="370"/>
    </row>
    <row r="25" spans="1:8" hidden="1">
      <c r="A25" s="351">
        <f t="shared" ca="1" si="1"/>
        <v>12</v>
      </c>
      <c r="B25" s="351">
        <f t="shared" ca="1" si="1"/>
        <v>1</v>
      </c>
      <c r="C25" s="351">
        <f t="shared" ca="1" si="1"/>
        <v>3</v>
      </c>
      <c r="D25" s="352">
        <f t="shared" ca="1" si="0"/>
        <v>5</v>
      </c>
      <c r="E25" s="445"/>
      <c r="F25" s="157"/>
      <c r="G25" s="333"/>
      <c r="H25" s="370"/>
    </row>
    <row r="26" spans="1:8" hidden="1">
      <c r="A26" s="351">
        <f t="shared" ca="1" si="1"/>
        <v>12</v>
      </c>
      <c r="B26" s="351">
        <f t="shared" ca="1" si="1"/>
        <v>1</v>
      </c>
      <c r="C26" s="351">
        <f t="shared" ca="1" si="1"/>
        <v>3</v>
      </c>
      <c r="D26" s="352">
        <f t="shared" ca="1" si="0"/>
        <v>6</v>
      </c>
      <c r="E26" s="445"/>
      <c r="F26" s="157"/>
      <c r="G26" s="333"/>
      <c r="H26" s="370"/>
    </row>
    <row r="27" spans="1:8" hidden="1">
      <c r="A27" s="351">
        <f t="shared" ca="1" si="1"/>
        <v>12</v>
      </c>
      <c r="B27" s="351">
        <f t="shared" ca="1" si="1"/>
        <v>1</v>
      </c>
      <c r="C27" s="351">
        <f t="shared" ca="1" si="1"/>
        <v>3</v>
      </c>
      <c r="D27" s="352">
        <f t="shared" ca="1" si="0"/>
        <v>7</v>
      </c>
      <c r="E27" s="445"/>
      <c r="F27" s="157"/>
      <c r="G27" s="333"/>
      <c r="H27" s="370"/>
    </row>
    <row r="28" spans="1:8" hidden="1">
      <c r="A28" s="351">
        <f t="shared" ca="1" si="1"/>
        <v>12</v>
      </c>
      <c r="B28" s="351">
        <f t="shared" ca="1" si="1"/>
        <v>1</v>
      </c>
      <c r="C28" s="351">
        <f t="shared" ca="1" si="1"/>
        <v>3</v>
      </c>
      <c r="D28" s="352">
        <f t="shared" ca="1" si="0"/>
        <v>8</v>
      </c>
      <c r="E28" s="445"/>
      <c r="F28" s="157"/>
      <c r="G28" s="333"/>
      <c r="H28" s="370"/>
    </row>
    <row r="29" spans="1:8" hidden="1">
      <c r="A29" s="351">
        <f t="shared" ca="1" si="1"/>
        <v>12</v>
      </c>
      <c r="B29" s="351">
        <f t="shared" ca="1" si="1"/>
        <v>1</v>
      </c>
      <c r="C29" s="351">
        <f t="shared" ca="1" si="1"/>
        <v>3</v>
      </c>
      <c r="D29" s="352">
        <f t="shared" ca="1" si="0"/>
        <v>9</v>
      </c>
      <c r="E29" s="445"/>
      <c r="F29" s="157"/>
      <c r="G29" s="333"/>
      <c r="H29" s="370"/>
    </row>
    <row r="30" spans="1:8" hidden="1">
      <c r="A30" s="351">
        <f t="shared" ref="A30:C45" ca="1" si="2">INDIRECT("Z(-1)",FALSE)</f>
        <v>12</v>
      </c>
      <c r="B30" s="351">
        <f t="shared" ca="1" si="2"/>
        <v>1</v>
      </c>
      <c r="C30" s="351">
        <f t="shared" ca="1" si="2"/>
        <v>3</v>
      </c>
      <c r="D30" s="352">
        <f t="shared" ca="1" si="0"/>
        <v>10</v>
      </c>
      <c r="E30" s="445"/>
      <c r="F30" s="157"/>
      <c r="G30" s="333"/>
      <c r="H30" s="370"/>
    </row>
    <row r="31" spans="1:8" hidden="1">
      <c r="A31" s="351">
        <f t="shared" ca="1" si="2"/>
        <v>12</v>
      </c>
      <c r="B31" s="351">
        <f t="shared" ca="1" si="2"/>
        <v>1</v>
      </c>
      <c r="C31" s="351">
        <f t="shared" ca="1" si="2"/>
        <v>3</v>
      </c>
      <c r="D31" s="352">
        <f t="shared" ca="1" si="0"/>
        <v>11</v>
      </c>
      <c r="E31" s="445"/>
      <c r="F31" s="157"/>
      <c r="G31" s="333"/>
      <c r="H31" s="370"/>
    </row>
    <row r="32" spans="1:8" hidden="1">
      <c r="A32" s="351">
        <f t="shared" ca="1" si="2"/>
        <v>12</v>
      </c>
      <c r="B32" s="351">
        <f t="shared" ca="1" si="2"/>
        <v>1</v>
      </c>
      <c r="C32" s="351">
        <f t="shared" ca="1" si="2"/>
        <v>3</v>
      </c>
      <c r="D32" s="352">
        <f t="shared" ca="1" si="0"/>
        <v>12</v>
      </c>
      <c r="E32" s="445"/>
      <c r="F32" s="157"/>
      <c r="G32" s="333"/>
      <c r="H32" s="370"/>
    </row>
    <row r="33" spans="1:8" hidden="1">
      <c r="A33" s="351">
        <f t="shared" ca="1" si="2"/>
        <v>12</v>
      </c>
      <c r="B33" s="351">
        <f t="shared" ca="1" si="2"/>
        <v>1</v>
      </c>
      <c r="C33" s="351">
        <f t="shared" ca="1" si="2"/>
        <v>3</v>
      </c>
      <c r="D33" s="352">
        <f t="shared" ca="1" si="0"/>
        <v>13</v>
      </c>
      <c r="E33" s="445"/>
      <c r="F33" s="157"/>
      <c r="G33" s="333"/>
      <c r="H33" s="370"/>
    </row>
    <row r="34" spans="1:8" hidden="1">
      <c r="A34" s="351">
        <f t="shared" ca="1" si="2"/>
        <v>12</v>
      </c>
      <c r="B34" s="351">
        <f t="shared" ca="1" si="2"/>
        <v>1</v>
      </c>
      <c r="C34" s="351">
        <f t="shared" ca="1" si="2"/>
        <v>3</v>
      </c>
      <c r="D34" s="352">
        <f t="shared" ca="1" si="0"/>
        <v>14</v>
      </c>
      <c r="E34" s="446"/>
      <c r="F34" s="157"/>
      <c r="G34" s="333"/>
      <c r="H34" s="370"/>
    </row>
    <row r="35" spans="1:8" hidden="1">
      <c r="A35" s="351">
        <f t="shared" ca="1" si="2"/>
        <v>12</v>
      </c>
      <c r="B35" s="351">
        <f t="shared" ca="1" si="2"/>
        <v>1</v>
      </c>
      <c r="C35" s="351">
        <f t="shared" ca="1" si="2"/>
        <v>3</v>
      </c>
      <c r="D35" s="352">
        <f t="shared" ca="1" si="0"/>
        <v>15</v>
      </c>
      <c r="E35" s="445"/>
      <c r="F35" s="157"/>
      <c r="G35" s="333"/>
      <c r="H35" s="370"/>
    </row>
    <row r="36" spans="1:8" hidden="1">
      <c r="A36" s="351">
        <f t="shared" ca="1" si="2"/>
        <v>12</v>
      </c>
      <c r="B36" s="351">
        <f t="shared" ca="1" si="2"/>
        <v>1</v>
      </c>
      <c r="C36" s="351">
        <f t="shared" ca="1" si="2"/>
        <v>3</v>
      </c>
      <c r="D36" s="352">
        <f t="shared" ca="1" si="0"/>
        <v>16</v>
      </c>
      <c r="E36" s="445"/>
      <c r="F36" s="157"/>
      <c r="G36" s="333"/>
      <c r="H36" s="370"/>
    </row>
    <row r="37" spans="1:8" hidden="1">
      <c r="A37" s="351">
        <f t="shared" ca="1" si="2"/>
        <v>12</v>
      </c>
      <c r="B37" s="351">
        <f t="shared" ca="1" si="2"/>
        <v>1</v>
      </c>
      <c r="C37" s="351">
        <f t="shared" ca="1" si="2"/>
        <v>3</v>
      </c>
      <c r="D37" s="352">
        <f t="shared" ca="1" si="0"/>
        <v>17</v>
      </c>
      <c r="E37" s="445"/>
      <c r="F37" s="157"/>
      <c r="G37" s="333"/>
      <c r="H37" s="370"/>
    </row>
    <row r="38" spans="1:8" hidden="1">
      <c r="A38" s="351">
        <f t="shared" ca="1" si="2"/>
        <v>12</v>
      </c>
      <c r="B38" s="351">
        <f t="shared" ca="1" si="2"/>
        <v>1</v>
      </c>
      <c r="C38" s="351">
        <f t="shared" ca="1" si="2"/>
        <v>3</v>
      </c>
      <c r="D38" s="352">
        <f t="shared" ca="1" si="0"/>
        <v>18</v>
      </c>
      <c r="E38" s="445"/>
      <c r="F38" s="157"/>
      <c r="G38" s="333"/>
      <c r="H38" s="370"/>
    </row>
    <row r="39" spans="1:8" hidden="1">
      <c r="A39" s="351">
        <f t="shared" ca="1" si="2"/>
        <v>12</v>
      </c>
      <c r="B39" s="351">
        <f t="shared" ca="1" si="2"/>
        <v>1</v>
      </c>
      <c r="C39" s="351">
        <f t="shared" ca="1" si="2"/>
        <v>3</v>
      </c>
      <c r="D39" s="352">
        <f t="shared" ca="1" si="0"/>
        <v>19</v>
      </c>
      <c r="E39" s="445"/>
      <c r="F39" s="157"/>
      <c r="G39" s="333"/>
      <c r="H39" s="370"/>
    </row>
    <row r="40" spans="1:8" hidden="1">
      <c r="A40" s="351">
        <f t="shared" ca="1" si="2"/>
        <v>12</v>
      </c>
      <c r="B40" s="351">
        <f t="shared" ca="1" si="2"/>
        <v>1</v>
      </c>
      <c r="C40" s="351">
        <f t="shared" ca="1" si="2"/>
        <v>3</v>
      </c>
      <c r="D40" s="352">
        <f t="shared" ca="1" si="0"/>
        <v>20</v>
      </c>
      <c r="E40" s="445"/>
      <c r="F40" s="157"/>
      <c r="G40" s="333"/>
      <c r="H40" s="370"/>
    </row>
    <row r="41" spans="1:8" hidden="1">
      <c r="A41" s="351">
        <f t="shared" ca="1" si="2"/>
        <v>12</v>
      </c>
      <c r="B41" s="351">
        <f t="shared" ca="1" si="2"/>
        <v>1</v>
      </c>
      <c r="C41" s="351">
        <f t="shared" ca="1" si="2"/>
        <v>3</v>
      </c>
      <c r="D41" s="352">
        <f t="shared" ca="1" si="0"/>
        <v>21</v>
      </c>
      <c r="E41" s="445"/>
      <c r="F41" s="157"/>
      <c r="G41" s="333"/>
      <c r="H41" s="370"/>
    </row>
    <row r="42" spans="1:8" hidden="1">
      <c r="A42" s="351">
        <f t="shared" ca="1" si="2"/>
        <v>12</v>
      </c>
      <c r="B42" s="351">
        <f t="shared" ca="1" si="2"/>
        <v>1</v>
      </c>
      <c r="C42" s="351">
        <f t="shared" ca="1" si="2"/>
        <v>3</v>
      </c>
      <c r="D42" s="352">
        <f t="shared" ca="1" si="0"/>
        <v>22</v>
      </c>
      <c r="E42" s="445"/>
      <c r="F42" s="157"/>
      <c r="G42" s="333"/>
      <c r="H42" s="370"/>
    </row>
    <row r="43" spans="1:8" hidden="1">
      <c r="A43" s="351">
        <f t="shared" ca="1" si="2"/>
        <v>12</v>
      </c>
      <c r="B43" s="351">
        <f t="shared" ca="1" si="2"/>
        <v>1</v>
      </c>
      <c r="C43" s="351">
        <f t="shared" ca="1" si="2"/>
        <v>3</v>
      </c>
      <c r="D43" s="352">
        <f t="shared" ca="1" si="0"/>
        <v>23</v>
      </c>
      <c r="E43" s="445"/>
      <c r="F43" s="157"/>
      <c r="G43" s="333"/>
      <c r="H43" s="370"/>
    </row>
    <row r="44" spans="1:8" hidden="1">
      <c r="A44" s="351">
        <f t="shared" ca="1" si="2"/>
        <v>12</v>
      </c>
      <c r="B44" s="351">
        <f t="shared" ca="1" si="2"/>
        <v>1</v>
      </c>
      <c r="C44" s="351">
        <f t="shared" ca="1" si="2"/>
        <v>3</v>
      </c>
      <c r="D44" s="352">
        <f t="shared" ca="1" si="0"/>
        <v>24</v>
      </c>
      <c r="E44" s="445"/>
      <c r="F44" s="157"/>
      <c r="G44" s="333"/>
      <c r="H44" s="370"/>
    </row>
    <row r="45" spans="1:8" hidden="1">
      <c r="A45" s="351">
        <f t="shared" ca="1" si="2"/>
        <v>12</v>
      </c>
      <c r="B45" s="351">
        <f t="shared" ca="1" si="2"/>
        <v>1</v>
      </c>
      <c r="C45" s="351">
        <f t="shared" ca="1" si="2"/>
        <v>3</v>
      </c>
      <c r="D45" s="352">
        <f t="shared" ca="1" si="0"/>
        <v>25</v>
      </c>
      <c r="E45" s="445"/>
      <c r="F45" s="157"/>
      <c r="G45" s="333"/>
      <c r="H45" s="370"/>
    </row>
    <row r="46" spans="1:8" hidden="1">
      <c r="A46" s="351">
        <f t="shared" ref="A46:C65" ca="1" si="3">INDIRECT("Z(-1)",FALSE)</f>
        <v>12</v>
      </c>
      <c r="B46" s="351">
        <f t="shared" ca="1" si="3"/>
        <v>1</v>
      </c>
      <c r="C46" s="351">
        <f t="shared" ca="1" si="3"/>
        <v>3</v>
      </c>
      <c r="D46" s="352">
        <f t="shared" ca="1" si="0"/>
        <v>26</v>
      </c>
      <c r="E46" s="445"/>
      <c r="F46" s="157"/>
      <c r="G46" s="333"/>
      <c r="H46" s="370"/>
    </row>
    <row r="47" spans="1:8" hidden="1">
      <c r="A47" s="351">
        <f t="shared" ca="1" si="3"/>
        <v>12</v>
      </c>
      <c r="B47" s="351">
        <f t="shared" ca="1" si="3"/>
        <v>1</v>
      </c>
      <c r="C47" s="351">
        <f t="shared" ca="1" si="3"/>
        <v>3</v>
      </c>
      <c r="D47" s="352">
        <f t="shared" ca="1" si="0"/>
        <v>27</v>
      </c>
      <c r="E47" s="445"/>
      <c r="F47" s="157"/>
      <c r="G47" s="333"/>
      <c r="H47" s="370"/>
    </row>
    <row r="48" spans="1:8" hidden="1">
      <c r="A48" s="351">
        <f t="shared" ca="1" si="3"/>
        <v>12</v>
      </c>
      <c r="B48" s="351">
        <f t="shared" ca="1" si="3"/>
        <v>1</v>
      </c>
      <c r="C48" s="351">
        <f t="shared" ca="1" si="3"/>
        <v>3</v>
      </c>
      <c r="D48" s="352">
        <f t="shared" ca="1" si="0"/>
        <v>28</v>
      </c>
      <c r="E48" s="445"/>
      <c r="F48" s="157"/>
      <c r="G48" s="333"/>
      <c r="H48" s="370"/>
    </row>
    <row r="49" spans="1:8" hidden="1">
      <c r="A49" s="351">
        <f t="shared" ca="1" si="3"/>
        <v>12</v>
      </c>
      <c r="B49" s="351">
        <f t="shared" ca="1" si="3"/>
        <v>1</v>
      </c>
      <c r="C49" s="351">
        <f t="shared" ca="1" si="3"/>
        <v>3</v>
      </c>
      <c r="D49" s="352">
        <f t="shared" ca="1" si="0"/>
        <v>29</v>
      </c>
      <c r="E49" s="445"/>
      <c r="F49" s="157"/>
      <c r="G49" s="333"/>
      <c r="H49" s="370"/>
    </row>
    <row r="50" spans="1:8" hidden="1">
      <c r="A50" s="351">
        <f t="shared" ca="1" si="3"/>
        <v>12</v>
      </c>
      <c r="B50" s="351">
        <f t="shared" ca="1" si="3"/>
        <v>1</v>
      </c>
      <c r="C50" s="351">
        <f t="shared" ca="1" si="3"/>
        <v>3</v>
      </c>
      <c r="D50" s="352">
        <f t="shared" ca="1" si="0"/>
        <v>30</v>
      </c>
      <c r="E50" s="445"/>
      <c r="F50" s="157"/>
      <c r="G50" s="333"/>
      <c r="H50" s="370"/>
    </row>
    <row r="51" spans="1:8" hidden="1">
      <c r="A51" s="351">
        <f t="shared" ca="1" si="3"/>
        <v>12</v>
      </c>
      <c r="B51" s="351">
        <f t="shared" ca="1" si="3"/>
        <v>1</v>
      </c>
      <c r="C51" s="351">
        <f t="shared" ca="1" si="3"/>
        <v>3</v>
      </c>
      <c r="D51" s="352">
        <f t="shared" ca="1" si="0"/>
        <v>31</v>
      </c>
      <c r="E51" s="445"/>
      <c r="F51" s="157"/>
      <c r="G51" s="333"/>
      <c r="H51" s="370"/>
    </row>
    <row r="52" spans="1:8" hidden="1">
      <c r="A52" s="351">
        <f t="shared" ca="1" si="3"/>
        <v>12</v>
      </c>
      <c r="B52" s="351">
        <f t="shared" ca="1" si="3"/>
        <v>1</v>
      </c>
      <c r="C52" s="351">
        <f t="shared" ca="1" si="3"/>
        <v>3</v>
      </c>
      <c r="D52" s="352">
        <f t="shared" ca="1" si="0"/>
        <v>32</v>
      </c>
      <c r="E52" s="445"/>
      <c r="F52" s="157"/>
      <c r="G52" s="333"/>
      <c r="H52" s="370"/>
    </row>
    <row r="53" spans="1:8" hidden="1">
      <c r="A53" s="351">
        <f t="shared" ca="1" si="3"/>
        <v>12</v>
      </c>
      <c r="B53" s="351">
        <f t="shared" ca="1" si="3"/>
        <v>1</v>
      </c>
      <c r="C53" s="351">
        <f t="shared" ca="1" si="3"/>
        <v>3</v>
      </c>
      <c r="D53" s="352">
        <f t="shared" ca="1" si="0"/>
        <v>33</v>
      </c>
      <c r="E53" s="445"/>
      <c r="F53" s="157"/>
      <c r="G53" s="333"/>
      <c r="H53" s="370"/>
    </row>
    <row r="54" spans="1:8" hidden="1">
      <c r="A54" s="351">
        <f t="shared" ca="1" si="3"/>
        <v>12</v>
      </c>
      <c r="B54" s="351">
        <f t="shared" ca="1" si="3"/>
        <v>1</v>
      </c>
      <c r="C54" s="351">
        <f t="shared" ca="1" si="3"/>
        <v>3</v>
      </c>
      <c r="D54" s="352">
        <f t="shared" ca="1" si="0"/>
        <v>34</v>
      </c>
      <c r="E54" s="445"/>
      <c r="F54" s="157"/>
      <c r="G54" s="333"/>
      <c r="H54" s="370"/>
    </row>
    <row r="55" spans="1:8" hidden="1">
      <c r="A55" s="351">
        <f t="shared" ca="1" si="3"/>
        <v>12</v>
      </c>
      <c r="B55" s="351">
        <f t="shared" ca="1" si="3"/>
        <v>1</v>
      </c>
      <c r="C55" s="351">
        <f t="shared" ca="1" si="3"/>
        <v>3</v>
      </c>
      <c r="D55" s="352">
        <f t="shared" ca="1" si="0"/>
        <v>35</v>
      </c>
      <c r="E55" s="445"/>
      <c r="F55" s="157"/>
      <c r="G55" s="333"/>
      <c r="H55" s="370"/>
    </row>
    <row r="56" spans="1:8" hidden="1">
      <c r="A56" s="351">
        <f t="shared" ca="1" si="3"/>
        <v>12</v>
      </c>
      <c r="B56" s="351">
        <f t="shared" ca="1" si="3"/>
        <v>1</v>
      </c>
      <c r="C56" s="351">
        <f t="shared" ca="1" si="3"/>
        <v>3</v>
      </c>
      <c r="D56" s="352">
        <f t="shared" ca="1" si="0"/>
        <v>36</v>
      </c>
      <c r="E56" s="445"/>
      <c r="F56" s="157"/>
      <c r="G56" s="333"/>
      <c r="H56" s="370"/>
    </row>
    <row r="57" spans="1:8" hidden="1">
      <c r="A57" s="351">
        <f t="shared" ca="1" si="3"/>
        <v>12</v>
      </c>
      <c r="B57" s="351">
        <f t="shared" ca="1" si="3"/>
        <v>1</v>
      </c>
      <c r="C57" s="351">
        <f t="shared" ca="1" si="3"/>
        <v>3</v>
      </c>
      <c r="D57" s="352">
        <f t="shared" ca="1" si="0"/>
        <v>37</v>
      </c>
      <c r="E57" s="445"/>
      <c r="F57" s="157"/>
      <c r="G57" s="333"/>
      <c r="H57" s="370"/>
    </row>
    <row r="58" spans="1:8" hidden="1">
      <c r="A58" s="351">
        <f t="shared" ca="1" si="3"/>
        <v>12</v>
      </c>
      <c r="B58" s="351">
        <f t="shared" ca="1" si="3"/>
        <v>1</v>
      </c>
      <c r="C58" s="351">
        <f t="shared" ca="1" si="3"/>
        <v>3</v>
      </c>
      <c r="D58" s="352">
        <f t="shared" ca="1" si="0"/>
        <v>38</v>
      </c>
      <c r="E58" s="445"/>
      <c r="F58" s="157"/>
      <c r="G58" s="333"/>
      <c r="H58" s="370"/>
    </row>
    <row r="59" spans="1:8" hidden="1">
      <c r="A59" s="351">
        <f t="shared" ca="1" si="3"/>
        <v>12</v>
      </c>
      <c r="B59" s="351">
        <f t="shared" ca="1" si="3"/>
        <v>1</v>
      </c>
      <c r="C59" s="351">
        <f t="shared" ca="1" si="3"/>
        <v>3</v>
      </c>
      <c r="D59" s="352">
        <f t="shared" ca="1" si="0"/>
        <v>39</v>
      </c>
      <c r="E59" s="445"/>
      <c r="F59" s="157"/>
      <c r="G59" s="333"/>
      <c r="H59" s="370"/>
    </row>
    <row r="60" spans="1:8" hidden="1">
      <c r="A60" s="351">
        <f t="shared" ca="1" si="3"/>
        <v>12</v>
      </c>
      <c r="B60" s="351">
        <f t="shared" ca="1" si="3"/>
        <v>1</v>
      </c>
      <c r="C60" s="351">
        <f t="shared" ca="1" si="3"/>
        <v>3</v>
      </c>
      <c r="D60" s="352">
        <f t="shared" ca="1" si="0"/>
        <v>40</v>
      </c>
      <c r="E60" s="445"/>
      <c r="F60" s="347"/>
      <c r="G60" s="348"/>
      <c r="H60" s="371"/>
    </row>
    <row r="61" spans="1:8" hidden="1">
      <c r="A61" s="351">
        <f t="shared" ca="1" si="3"/>
        <v>12</v>
      </c>
      <c r="B61" s="351">
        <f t="shared" ca="1" si="3"/>
        <v>1</v>
      </c>
      <c r="C61" s="351">
        <f t="shared" ca="1" si="3"/>
        <v>3</v>
      </c>
      <c r="D61" s="352">
        <f t="shared" ca="1" si="0"/>
        <v>41</v>
      </c>
      <c r="E61" s="445"/>
      <c r="F61" s="347"/>
      <c r="G61" s="348"/>
      <c r="H61" s="371"/>
    </row>
    <row r="62" spans="1:8" hidden="1">
      <c r="A62" s="351">
        <f t="shared" ca="1" si="3"/>
        <v>12</v>
      </c>
      <c r="B62" s="351">
        <f t="shared" ca="1" si="3"/>
        <v>1</v>
      </c>
      <c r="C62" s="351">
        <f t="shared" ca="1" si="3"/>
        <v>3</v>
      </c>
      <c r="D62" s="352">
        <f t="shared" ca="1" si="0"/>
        <v>42</v>
      </c>
      <c r="E62" s="445"/>
      <c r="F62" s="347"/>
      <c r="G62" s="348"/>
      <c r="H62" s="371"/>
    </row>
    <row r="63" spans="1:8" hidden="1">
      <c r="A63" s="351">
        <f t="shared" ca="1" si="3"/>
        <v>12</v>
      </c>
      <c r="B63" s="351">
        <f t="shared" ca="1" si="3"/>
        <v>1</v>
      </c>
      <c r="C63" s="351">
        <f t="shared" ca="1" si="3"/>
        <v>3</v>
      </c>
      <c r="D63" s="352">
        <f t="shared" ca="1" si="0"/>
        <v>43</v>
      </c>
      <c r="E63" s="445"/>
      <c r="F63" s="347"/>
      <c r="G63" s="348"/>
      <c r="H63" s="371"/>
    </row>
    <row r="64" spans="1:8" hidden="1">
      <c r="A64" s="351">
        <f t="shared" ca="1" si="3"/>
        <v>12</v>
      </c>
      <c r="B64" s="351">
        <f t="shared" ca="1" si="3"/>
        <v>1</v>
      </c>
      <c r="C64" s="351">
        <f t="shared" ca="1" si="3"/>
        <v>3</v>
      </c>
      <c r="D64" s="352">
        <f t="shared" ca="1" si="0"/>
        <v>44</v>
      </c>
      <c r="E64" s="445"/>
      <c r="F64" s="347"/>
      <c r="G64" s="348"/>
      <c r="H64" s="371"/>
    </row>
    <row r="65" spans="1:8" hidden="1">
      <c r="A65" s="351">
        <f t="shared" ca="1" si="3"/>
        <v>12</v>
      </c>
      <c r="B65" s="351">
        <f t="shared" ca="1" si="3"/>
        <v>1</v>
      </c>
      <c r="C65" s="351">
        <f t="shared" ca="1" si="3"/>
        <v>3</v>
      </c>
      <c r="D65" s="352">
        <f t="shared" ca="1" si="0"/>
        <v>45</v>
      </c>
      <c r="E65" s="445"/>
      <c r="F65" s="347"/>
      <c r="G65" s="348"/>
      <c r="H65" s="371"/>
    </row>
    <row r="66" spans="1:8" hidden="1">
      <c r="A66" s="351">
        <f t="shared" ref="A66:C85" ca="1" si="4">INDIRECT("Z(-1)",FALSE)</f>
        <v>12</v>
      </c>
      <c r="B66" s="351">
        <f t="shared" ca="1" si="4"/>
        <v>1</v>
      </c>
      <c r="C66" s="351">
        <f t="shared" ca="1" si="4"/>
        <v>3</v>
      </c>
      <c r="D66" s="352">
        <f t="shared" ca="1" si="0"/>
        <v>46</v>
      </c>
      <c r="E66" s="445"/>
      <c r="F66" s="347"/>
      <c r="G66" s="348"/>
      <c r="H66" s="371"/>
    </row>
    <row r="67" spans="1:8" hidden="1">
      <c r="A67" s="351">
        <f t="shared" ca="1" si="4"/>
        <v>12</v>
      </c>
      <c r="B67" s="351">
        <f t="shared" ca="1" si="4"/>
        <v>1</v>
      </c>
      <c r="C67" s="351">
        <f t="shared" ca="1" si="4"/>
        <v>3</v>
      </c>
      <c r="D67" s="352">
        <f t="shared" ca="1" si="0"/>
        <v>47</v>
      </c>
      <c r="E67" s="445"/>
      <c r="F67" s="347"/>
      <c r="G67" s="348"/>
      <c r="H67" s="371"/>
    </row>
    <row r="68" spans="1:8" hidden="1">
      <c r="A68" s="351">
        <f t="shared" ca="1" si="4"/>
        <v>12</v>
      </c>
      <c r="B68" s="351">
        <f t="shared" ca="1" si="4"/>
        <v>1</v>
      </c>
      <c r="C68" s="351">
        <f t="shared" ca="1" si="4"/>
        <v>3</v>
      </c>
      <c r="D68" s="352">
        <f t="shared" ca="1" si="0"/>
        <v>48</v>
      </c>
      <c r="E68" s="445"/>
      <c r="F68" s="347"/>
      <c r="G68" s="348"/>
      <c r="H68" s="371"/>
    </row>
    <row r="69" spans="1:8" hidden="1">
      <c r="A69" s="353">
        <f t="shared" ca="1" si="4"/>
        <v>12</v>
      </c>
      <c r="B69" s="353">
        <f t="shared" ca="1" si="4"/>
        <v>1</v>
      </c>
      <c r="C69" s="351">
        <f t="shared" ca="1" si="4"/>
        <v>3</v>
      </c>
      <c r="D69" s="354">
        <f t="shared" ca="1" si="0"/>
        <v>49</v>
      </c>
      <c r="E69" s="445"/>
      <c r="F69" s="347"/>
      <c r="G69" s="348"/>
      <c r="H69" s="371"/>
    </row>
    <row r="70" spans="1:8" hidden="1">
      <c r="A70" s="353">
        <f t="shared" ca="1" si="4"/>
        <v>12</v>
      </c>
      <c r="B70" s="353">
        <f t="shared" ca="1" si="4"/>
        <v>1</v>
      </c>
      <c r="C70" s="351">
        <f t="shared" ca="1" si="4"/>
        <v>3</v>
      </c>
      <c r="D70" s="354">
        <f t="shared" ca="1" si="0"/>
        <v>50</v>
      </c>
      <c r="E70" s="445"/>
      <c r="F70" s="347"/>
      <c r="G70" s="348"/>
      <c r="H70" s="371"/>
    </row>
    <row r="71" spans="1:8" hidden="1">
      <c r="A71" s="353">
        <f t="shared" ca="1" si="4"/>
        <v>12</v>
      </c>
      <c r="B71" s="353">
        <f t="shared" ca="1" si="4"/>
        <v>1</v>
      </c>
      <c r="C71" s="351">
        <f t="shared" ca="1" si="4"/>
        <v>3</v>
      </c>
      <c r="D71" s="354">
        <f t="shared" ca="1" si="0"/>
        <v>51</v>
      </c>
      <c r="E71" s="445"/>
      <c r="F71" s="347"/>
      <c r="G71" s="348"/>
      <c r="H71" s="371"/>
    </row>
    <row r="72" spans="1:8" hidden="1">
      <c r="A72" s="353">
        <f t="shared" ca="1" si="4"/>
        <v>12</v>
      </c>
      <c r="B72" s="353">
        <f t="shared" ca="1" si="4"/>
        <v>1</v>
      </c>
      <c r="C72" s="351">
        <f t="shared" ca="1" si="4"/>
        <v>3</v>
      </c>
      <c r="D72" s="354">
        <f t="shared" ca="1" si="0"/>
        <v>52</v>
      </c>
      <c r="E72" s="445"/>
      <c r="F72" s="347"/>
      <c r="G72" s="348"/>
      <c r="H72" s="371"/>
    </row>
    <row r="73" spans="1:8" hidden="1">
      <c r="A73" s="353">
        <f t="shared" ca="1" si="4"/>
        <v>12</v>
      </c>
      <c r="B73" s="353">
        <f t="shared" ca="1" si="4"/>
        <v>1</v>
      </c>
      <c r="C73" s="351">
        <f t="shared" ca="1" si="4"/>
        <v>3</v>
      </c>
      <c r="D73" s="354">
        <f t="shared" ca="1" si="0"/>
        <v>53</v>
      </c>
      <c r="E73" s="445"/>
      <c r="F73" s="347"/>
      <c r="G73" s="348"/>
      <c r="H73" s="371"/>
    </row>
    <row r="74" spans="1:8" hidden="1">
      <c r="A74" s="353">
        <f t="shared" ca="1" si="4"/>
        <v>12</v>
      </c>
      <c r="B74" s="353">
        <f t="shared" ca="1" si="4"/>
        <v>1</v>
      </c>
      <c r="C74" s="351">
        <f t="shared" ca="1" si="4"/>
        <v>3</v>
      </c>
      <c r="D74" s="354">
        <f t="shared" ca="1" si="0"/>
        <v>54</v>
      </c>
      <c r="E74" s="445"/>
      <c r="F74" s="347"/>
      <c r="G74" s="348"/>
      <c r="H74" s="371"/>
    </row>
    <row r="75" spans="1:8" hidden="1">
      <c r="A75" s="353">
        <f t="shared" ca="1" si="4"/>
        <v>12</v>
      </c>
      <c r="B75" s="353">
        <f t="shared" ca="1" si="4"/>
        <v>1</v>
      </c>
      <c r="C75" s="351">
        <f t="shared" ca="1" si="4"/>
        <v>3</v>
      </c>
      <c r="D75" s="354">
        <f t="shared" ca="1" si="0"/>
        <v>55</v>
      </c>
      <c r="E75" s="445"/>
      <c r="F75" s="347"/>
      <c r="G75" s="348"/>
      <c r="H75" s="371"/>
    </row>
    <row r="76" spans="1:8" hidden="1">
      <c r="A76" s="353">
        <f t="shared" ca="1" si="4"/>
        <v>12</v>
      </c>
      <c r="B76" s="353">
        <f t="shared" ca="1" si="4"/>
        <v>1</v>
      </c>
      <c r="C76" s="351">
        <f t="shared" ca="1" si="4"/>
        <v>3</v>
      </c>
      <c r="D76" s="354">
        <f t="shared" ca="1" si="0"/>
        <v>56</v>
      </c>
      <c r="E76" s="445"/>
      <c r="F76" s="347"/>
      <c r="G76" s="348"/>
      <c r="H76" s="371"/>
    </row>
    <row r="77" spans="1:8" s="346" customFormat="1" hidden="1">
      <c r="A77" s="353">
        <f t="shared" ca="1" si="4"/>
        <v>12</v>
      </c>
      <c r="B77" s="353">
        <f t="shared" ca="1" si="4"/>
        <v>1</v>
      </c>
      <c r="C77" s="351">
        <f t="shared" ca="1" si="4"/>
        <v>3</v>
      </c>
      <c r="D77" s="354">
        <f t="shared" ca="1" si="0"/>
        <v>57</v>
      </c>
      <c r="E77" s="446"/>
      <c r="F77" s="347"/>
      <c r="G77" s="348"/>
      <c r="H77" s="371"/>
    </row>
    <row r="78" spans="1:8" s="346" customFormat="1" hidden="1">
      <c r="A78" s="353">
        <f t="shared" ca="1" si="4"/>
        <v>12</v>
      </c>
      <c r="B78" s="353">
        <f t="shared" ca="1" si="4"/>
        <v>1</v>
      </c>
      <c r="C78" s="351">
        <f t="shared" ca="1" si="4"/>
        <v>3</v>
      </c>
      <c r="D78" s="354">
        <f t="shared" ca="1" si="0"/>
        <v>58</v>
      </c>
      <c r="E78" s="446"/>
      <c r="F78" s="347"/>
      <c r="G78" s="348"/>
      <c r="H78" s="371"/>
    </row>
    <row r="79" spans="1:8" s="346" customFormat="1" hidden="1">
      <c r="A79" s="353">
        <f t="shared" ca="1" si="4"/>
        <v>12</v>
      </c>
      <c r="B79" s="353">
        <f t="shared" ca="1" si="4"/>
        <v>1</v>
      </c>
      <c r="C79" s="351">
        <f t="shared" ca="1" si="4"/>
        <v>3</v>
      </c>
      <c r="D79" s="354">
        <f t="shared" ca="1" si="0"/>
        <v>59</v>
      </c>
      <c r="E79" s="446"/>
      <c r="F79" s="347"/>
      <c r="G79" s="348"/>
      <c r="H79" s="371"/>
    </row>
    <row r="80" spans="1:8" hidden="1">
      <c r="A80" s="353">
        <f t="shared" ca="1" si="4"/>
        <v>12</v>
      </c>
      <c r="B80" s="353">
        <f t="shared" ca="1" si="4"/>
        <v>1</v>
      </c>
      <c r="C80" s="351">
        <f t="shared" ca="1" si="4"/>
        <v>3</v>
      </c>
      <c r="D80" s="354">
        <f t="shared" ca="1" si="0"/>
        <v>60</v>
      </c>
      <c r="E80" s="445"/>
      <c r="F80" s="347"/>
      <c r="G80" s="348"/>
      <c r="H80" s="371"/>
    </row>
    <row r="81" spans="1:8" hidden="1">
      <c r="A81" s="353">
        <f t="shared" ca="1" si="4"/>
        <v>12</v>
      </c>
      <c r="B81" s="353">
        <f t="shared" ca="1" si="4"/>
        <v>1</v>
      </c>
      <c r="C81" s="351">
        <f t="shared" ca="1" si="4"/>
        <v>3</v>
      </c>
      <c r="D81" s="354">
        <f t="shared" ca="1" si="0"/>
        <v>61</v>
      </c>
      <c r="E81" s="445"/>
      <c r="F81" s="347"/>
      <c r="G81" s="348"/>
      <c r="H81" s="371"/>
    </row>
    <row r="82" spans="1:8" hidden="1">
      <c r="A82" s="353">
        <f t="shared" ca="1" si="4"/>
        <v>12</v>
      </c>
      <c r="B82" s="353">
        <f t="shared" ca="1" si="4"/>
        <v>1</v>
      </c>
      <c r="C82" s="351">
        <f t="shared" ca="1" si="4"/>
        <v>3</v>
      </c>
      <c r="D82" s="354">
        <f t="shared" ca="1" si="0"/>
        <v>62</v>
      </c>
      <c r="E82" s="445"/>
      <c r="F82" s="347"/>
      <c r="G82" s="348"/>
      <c r="H82" s="371"/>
    </row>
    <row r="83" spans="1:8" hidden="1">
      <c r="A83" s="353">
        <f t="shared" ca="1" si="4"/>
        <v>12</v>
      </c>
      <c r="B83" s="353">
        <f t="shared" ca="1" si="4"/>
        <v>1</v>
      </c>
      <c r="C83" s="351">
        <f t="shared" ca="1" si="4"/>
        <v>3</v>
      </c>
      <c r="D83" s="354">
        <f t="shared" ca="1" si="0"/>
        <v>63</v>
      </c>
      <c r="E83" s="445"/>
      <c r="F83" s="347"/>
      <c r="G83" s="348"/>
      <c r="H83" s="371"/>
    </row>
    <row r="84" spans="1:8" hidden="1">
      <c r="A84" s="353">
        <f t="shared" ca="1" si="4"/>
        <v>12</v>
      </c>
      <c r="B84" s="353">
        <f t="shared" ca="1" si="4"/>
        <v>1</v>
      </c>
      <c r="C84" s="351">
        <f t="shared" ca="1" si="4"/>
        <v>3</v>
      </c>
      <c r="D84" s="354">
        <f t="shared" ca="1" si="0"/>
        <v>64</v>
      </c>
      <c r="E84" s="445"/>
      <c r="F84" s="347"/>
      <c r="G84" s="348"/>
      <c r="H84" s="371"/>
    </row>
    <row r="85" spans="1:8" hidden="1">
      <c r="A85" s="353">
        <f t="shared" ca="1" si="4"/>
        <v>12</v>
      </c>
      <c r="B85" s="353">
        <f t="shared" ca="1" si="4"/>
        <v>1</v>
      </c>
      <c r="C85" s="351">
        <f t="shared" ca="1" si="4"/>
        <v>3</v>
      </c>
      <c r="D85" s="354">
        <f t="shared" ca="1" si="0"/>
        <v>65</v>
      </c>
      <c r="E85" s="445"/>
      <c r="F85" s="347"/>
      <c r="G85" s="348"/>
      <c r="H85" s="371"/>
    </row>
    <row r="86" spans="1:8" hidden="1">
      <c r="A86" s="353">
        <f t="shared" ref="A86:C105" ca="1" si="5">INDIRECT("Z(-1)",FALSE)</f>
        <v>12</v>
      </c>
      <c r="B86" s="353">
        <f t="shared" ca="1" si="5"/>
        <v>1</v>
      </c>
      <c r="C86" s="351">
        <f t="shared" ca="1" si="5"/>
        <v>3</v>
      </c>
      <c r="D86" s="354">
        <f t="shared" ca="1" si="0"/>
        <v>66</v>
      </c>
      <c r="E86" s="445"/>
      <c r="F86" s="347"/>
      <c r="G86" s="348"/>
      <c r="H86" s="371"/>
    </row>
    <row r="87" spans="1:8" s="346" customFormat="1" hidden="1">
      <c r="A87" s="353">
        <f t="shared" ca="1" si="5"/>
        <v>12</v>
      </c>
      <c r="B87" s="353">
        <f t="shared" ca="1" si="5"/>
        <v>1</v>
      </c>
      <c r="C87" s="351">
        <f t="shared" ca="1" si="5"/>
        <v>3</v>
      </c>
      <c r="D87" s="354">
        <f t="shared" ref="D87:D341" ca="1" si="6">IF(INDIRECT("S(-1)",FALSE)&lt;&gt;INDIRECT("Z(-1)S(-1)",FALSE),0,INDIRECT("Z(-1)",FALSE)+1)</f>
        <v>67</v>
      </c>
      <c r="E87" s="446"/>
      <c r="F87" s="347"/>
      <c r="G87" s="348"/>
      <c r="H87" s="371"/>
    </row>
    <row r="88" spans="1:8" s="346" customFormat="1" hidden="1">
      <c r="A88" s="353">
        <f t="shared" ca="1" si="5"/>
        <v>12</v>
      </c>
      <c r="B88" s="353">
        <f t="shared" ca="1" si="5"/>
        <v>1</v>
      </c>
      <c r="C88" s="351">
        <f t="shared" ca="1" si="5"/>
        <v>3</v>
      </c>
      <c r="D88" s="354">
        <f t="shared" ca="1" si="6"/>
        <v>68</v>
      </c>
      <c r="E88" s="446"/>
      <c r="F88" s="347"/>
      <c r="G88" s="348"/>
      <c r="H88" s="371"/>
    </row>
    <row r="89" spans="1:8" s="346" customFormat="1" hidden="1">
      <c r="A89" s="353">
        <f t="shared" ca="1" si="5"/>
        <v>12</v>
      </c>
      <c r="B89" s="353">
        <f t="shared" ca="1" si="5"/>
        <v>1</v>
      </c>
      <c r="C89" s="351">
        <f t="shared" ca="1" si="5"/>
        <v>3</v>
      </c>
      <c r="D89" s="354">
        <f t="shared" ca="1" si="6"/>
        <v>69</v>
      </c>
      <c r="E89" s="446"/>
      <c r="F89" s="347"/>
      <c r="G89" s="348"/>
      <c r="H89" s="371"/>
    </row>
    <row r="90" spans="1:8" hidden="1">
      <c r="A90" s="353">
        <f t="shared" ca="1" si="5"/>
        <v>12</v>
      </c>
      <c r="B90" s="353">
        <f t="shared" ca="1" si="5"/>
        <v>1</v>
      </c>
      <c r="C90" s="351">
        <f t="shared" ca="1" si="5"/>
        <v>3</v>
      </c>
      <c r="D90" s="354">
        <f t="shared" ca="1" si="6"/>
        <v>70</v>
      </c>
      <c r="E90" s="445"/>
      <c r="F90" s="347"/>
      <c r="G90" s="348"/>
      <c r="H90" s="371"/>
    </row>
    <row r="91" spans="1:8" s="346" customFormat="1" hidden="1">
      <c r="A91" s="353">
        <f t="shared" ca="1" si="5"/>
        <v>12</v>
      </c>
      <c r="B91" s="353">
        <f t="shared" ca="1" si="5"/>
        <v>1</v>
      </c>
      <c r="C91" s="351">
        <f t="shared" ca="1" si="5"/>
        <v>3</v>
      </c>
      <c r="D91" s="354">
        <f t="shared" ca="1" si="6"/>
        <v>71</v>
      </c>
      <c r="E91" s="446"/>
      <c r="F91" s="347"/>
      <c r="G91" s="348"/>
      <c r="H91" s="371"/>
    </row>
    <row r="92" spans="1:8" s="346" customFormat="1" hidden="1">
      <c r="A92" s="353">
        <f t="shared" ca="1" si="5"/>
        <v>12</v>
      </c>
      <c r="B92" s="353">
        <f t="shared" ca="1" si="5"/>
        <v>1</v>
      </c>
      <c r="C92" s="351">
        <f t="shared" ca="1" si="5"/>
        <v>3</v>
      </c>
      <c r="D92" s="354">
        <f t="shared" ca="1" si="6"/>
        <v>72</v>
      </c>
      <c r="E92" s="446"/>
      <c r="F92" s="347"/>
      <c r="G92" s="348"/>
      <c r="H92" s="371"/>
    </row>
    <row r="93" spans="1:8" s="346" customFormat="1" hidden="1">
      <c r="A93" s="353">
        <f t="shared" ca="1" si="5"/>
        <v>12</v>
      </c>
      <c r="B93" s="353">
        <f t="shared" ca="1" si="5"/>
        <v>1</v>
      </c>
      <c r="C93" s="351">
        <f t="shared" ca="1" si="5"/>
        <v>3</v>
      </c>
      <c r="D93" s="354">
        <f t="shared" ca="1" si="6"/>
        <v>73</v>
      </c>
      <c r="E93" s="446"/>
      <c r="F93" s="347"/>
      <c r="G93" s="348"/>
      <c r="H93" s="371"/>
    </row>
    <row r="94" spans="1:8" hidden="1">
      <c r="A94" s="353">
        <f t="shared" ca="1" si="5"/>
        <v>12</v>
      </c>
      <c r="B94" s="353">
        <f t="shared" ca="1" si="5"/>
        <v>1</v>
      </c>
      <c r="C94" s="351">
        <f t="shared" ca="1" si="5"/>
        <v>3</v>
      </c>
      <c r="D94" s="354">
        <f t="shared" ca="1" si="6"/>
        <v>74</v>
      </c>
      <c r="E94" s="445"/>
      <c r="F94" s="157"/>
      <c r="G94" s="333"/>
      <c r="H94" s="370"/>
    </row>
    <row r="95" spans="1:8" hidden="1">
      <c r="A95" s="353">
        <f t="shared" ca="1" si="5"/>
        <v>12</v>
      </c>
      <c r="B95" s="353">
        <f t="shared" ca="1" si="5"/>
        <v>1</v>
      </c>
      <c r="C95" s="351">
        <f t="shared" ca="1" si="5"/>
        <v>3</v>
      </c>
      <c r="D95" s="354">
        <f t="shared" ca="1" si="6"/>
        <v>75</v>
      </c>
      <c r="E95" s="445"/>
      <c r="F95" s="157"/>
      <c r="G95" s="333"/>
      <c r="H95" s="370"/>
    </row>
    <row r="96" spans="1:8" hidden="1">
      <c r="A96" s="353">
        <f t="shared" ca="1" si="5"/>
        <v>12</v>
      </c>
      <c r="B96" s="353">
        <f t="shared" ca="1" si="5"/>
        <v>1</v>
      </c>
      <c r="C96" s="351">
        <f t="shared" ca="1" si="5"/>
        <v>3</v>
      </c>
      <c r="D96" s="354">
        <f t="shared" ca="1" si="6"/>
        <v>76</v>
      </c>
      <c r="E96" s="445"/>
      <c r="F96" s="157"/>
      <c r="G96" s="333"/>
      <c r="H96" s="370"/>
    </row>
    <row r="97" spans="1:8" hidden="1">
      <c r="A97" s="353">
        <f t="shared" ca="1" si="5"/>
        <v>12</v>
      </c>
      <c r="B97" s="353">
        <f t="shared" ca="1" si="5"/>
        <v>1</v>
      </c>
      <c r="C97" s="351">
        <f t="shared" ca="1" si="5"/>
        <v>3</v>
      </c>
      <c r="D97" s="354">
        <f t="shared" ca="1" si="6"/>
        <v>77</v>
      </c>
      <c r="E97" s="445"/>
      <c r="F97" s="157"/>
      <c r="G97" s="333"/>
      <c r="H97" s="370"/>
    </row>
    <row r="98" spans="1:8" hidden="1">
      <c r="A98" s="353">
        <f t="shared" ca="1" si="5"/>
        <v>12</v>
      </c>
      <c r="B98" s="353">
        <f t="shared" ca="1" si="5"/>
        <v>1</v>
      </c>
      <c r="C98" s="351">
        <f t="shared" ca="1" si="5"/>
        <v>3</v>
      </c>
      <c r="D98" s="354">
        <f t="shared" ca="1" si="6"/>
        <v>78</v>
      </c>
      <c r="E98" s="445"/>
      <c r="F98" s="157"/>
      <c r="G98" s="333"/>
      <c r="H98" s="370"/>
    </row>
    <row r="99" spans="1:8" hidden="1">
      <c r="A99" s="351">
        <f t="shared" ca="1" si="5"/>
        <v>12</v>
      </c>
      <c r="B99" s="351">
        <f t="shared" ca="1" si="5"/>
        <v>1</v>
      </c>
      <c r="C99" s="351">
        <f t="shared" ca="1" si="5"/>
        <v>3</v>
      </c>
      <c r="D99" s="352">
        <f t="shared" ca="1" si="6"/>
        <v>79</v>
      </c>
      <c r="E99" s="445"/>
      <c r="F99" s="157"/>
      <c r="G99" s="333"/>
      <c r="H99" s="370"/>
    </row>
    <row r="100" spans="1:8" hidden="1">
      <c r="A100" s="353">
        <f t="shared" ca="1" si="5"/>
        <v>12</v>
      </c>
      <c r="B100" s="353">
        <f t="shared" ca="1" si="5"/>
        <v>1</v>
      </c>
      <c r="C100" s="351">
        <f t="shared" ca="1" si="5"/>
        <v>3</v>
      </c>
      <c r="D100" s="354">
        <f t="shared" ca="1" si="6"/>
        <v>80</v>
      </c>
      <c r="E100" s="445"/>
      <c r="F100" s="347"/>
      <c r="G100" s="348"/>
      <c r="H100" s="371"/>
    </row>
    <row r="101" spans="1:8" hidden="1">
      <c r="A101" s="353">
        <f t="shared" ca="1" si="5"/>
        <v>12</v>
      </c>
      <c r="B101" s="353">
        <f t="shared" ca="1" si="5"/>
        <v>1</v>
      </c>
      <c r="C101" s="351">
        <f t="shared" ca="1" si="5"/>
        <v>3</v>
      </c>
      <c r="D101" s="354">
        <f t="shared" ca="1" si="6"/>
        <v>81</v>
      </c>
      <c r="E101" s="445"/>
      <c r="F101" s="347"/>
      <c r="G101" s="348"/>
      <c r="H101" s="371"/>
    </row>
    <row r="102" spans="1:8" hidden="1">
      <c r="A102" s="353">
        <f t="shared" ca="1" si="5"/>
        <v>12</v>
      </c>
      <c r="B102" s="353">
        <f t="shared" ca="1" si="5"/>
        <v>1</v>
      </c>
      <c r="C102" s="351">
        <f t="shared" ca="1" si="5"/>
        <v>3</v>
      </c>
      <c r="D102" s="354">
        <f t="shared" ca="1" si="6"/>
        <v>82</v>
      </c>
      <c r="E102" s="445"/>
      <c r="F102" s="347"/>
      <c r="G102" s="348"/>
      <c r="H102" s="371"/>
    </row>
    <row r="103" spans="1:8" hidden="1">
      <c r="A103" s="353">
        <f t="shared" ca="1" si="5"/>
        <v>12</v>
      </c>
      <c r="B103" s="353">
        <f t="shared" ca="1" si="5"/>
        <v>1</v>
      </c>
      <c r="C103" s="351">
        <f t="shared" ca="1" si="5"/>
        <v>3</v>
      </c>
      <c r="D103" s="354">
        <f t="shared" ca="1" si="6"/>
        <v>83</v>
      </c>
      <c r="E103" s="445"/>
      <c r="F103" s="347"/>
      <c r="G103" s="348"/>
      <c r="H103" s="371"/>
    </row>
    <row r="104" spans="1:8" hidden="1">
      <c r="A104" s="353">
        <f t="shared" ca="1" si="5"/>
        <v>12</v>
      </c>
      <c r="B104" s="353">
        <f t="shared" ca="1" si="5"/>
        <v>1</v>
      </c>
      <c r="C104" s="351">
        <f t="shared" ca="1" si="5"/>
        <v>3</v>
      </c>
      <c r="D104" s="354">
        <f t="shared" ca="1" si="6"/>
        <v>84</v>
      </c>
      <c r="E104" s="445"/>
      <c r="F104" s="347"/>
      <c r="G104" s="348"/>
      <c r="H104" s="371"/>
    </row>
    <row r="105" spans="1:8" hidden="1">
      <c r="A105" s="353">
        <f t="shared" ca="1" si="5"/>
        <v>12</v>
      </c>
      <c r="B105" s="353">
        <f t="shared" ca="1" si="5"/>
        <v>1</v>
      </c>
      <c r="C105" s="351">
        <f t="shared" ca="1" si="5"/>
        <v>3</v>
      </c>
      <c r="D105" s="354">
        <f t="shared" ca="1" si="6"/>
        <v>85</v>
      </c>
      <c r="E105" s="445"/>
      <c r="F105" s="347"/>
      <c r="G105" s="348"/>
      <c r="H105" s="371"/>
    </row>
    <row r="106" spans="1:8" hidden="1">
      <c r="A106" s="353">
        <f t="shared" ref="A106:C121" ca="1" si="7">INDIRECT("Z(-1)",FALSE)</f>
        <v>12</v>
      </c>
      <c r="B106" s="353">
        <f t="shared" ca="1" si="7"/>
        <v>1</v>
      </c>
      <c r="C106" s="351">
        <f t="shared" ca="1" si="7"/>
        <v>3</v>
      </c>
      <c r="D106" s="354">
        <f t="shared" ca="1" si="6"/>
        <v>86</v>
      </c>
      <c r="E106" s="445"/>
      <c r="F106" s="347"/>
      <c r="G106" s="348"/>
      <c r="H106" s="371"/>
    </row>
    <row r="107" spans="1:8" s="346" customFormat="1" hidden="1">
      <c r="A107" s="353">
        <f t="shared" ca="1" si="7"/>
        <v>12</v>
      </c>
      <c r="B107" s="353">
        <f t="shared" ca="1" si="7"/>
        <v>1</v>
      </c>
      <c r="C107" s="351">
        <f t="shared" ca="1" si="7"/>
        <v>3</v>
      </c>
      <c r="D107" s="354">
        <f t="shared" ca="1" si="6"/>
        <v>87</v>
      </c>
      <c r="E107" s="446"/>
      <c r="F107" s="347"/>
      <c r="G107" s="348"/>
      <c r="H107" s="371"/>
    </row>
    <row r="108" spans="1:8" s="346" customFormat="1" hidden="1">
      <c r="A108" s="353">
        <f t="shared" ca="1" si="7"/>
        <v>12</v>
      </c>
      <c r="B108" s="353">
        <f t="shared" ca="1" si="7"/>
        <v>1</v>
      </c>
      <c r="C108" s="351">
        <f t="shared" ca="1" si="7"/>
        <v>3</v>
      </c>
      <c r="D108" s="354">
        <f t="shared" ca="1" si="6"/>
        <v>88</v>
      </c>
      <c r="E108" s="446"/>
      <c r="F108" s="347"/>
      <c r="G108" s="348"/>
      <c r="H108" s="371"/>
    </row>
    <row r="109" spans="1:8" s="346" customFormat="1" hidden="1">
      <c r="A109" s="353">
        <f t="shared" ca="1" si="7"/>
        <v>12</v>
      </c>
      <c r="B109" s="353">
        <f t="shared" ca="1" si="7"/>
        <v>1</v>
      </c>
      <c r="C109" s="351">
        <f t="shared" ca="1" si="7"/>
        <v>3</v>
      </c>
      <c r="D109" s="354">
        <f t="shared" ca="1" si="6"/>
        <v>89</v>
      </c>
      <c r="E109" s="446"/>
      <c r="F109" s="347"/>
      <c r="G109" s="348"/>
      <c r="H109" s="371"/>
    </row>
    <row r="110" spans="1:8" hidden="1">
      <c r="A110" s="353">
        <f t="shared" ca="1" si="7"/>
        <v>12</v>
      </c>
      <c r="B110" s="353">
        <f t="shared" ca="1" si="7"/>
        <v>1</v>
      </c>
      <c r="C110" s="351">
        <f t="shared" ca="1" si="7"/>
        <v>3</v>
      </c>
      <c r="D110" s="354">
        <f t="shared" ca="1" si="6"/>
        <v>90</v>
      </c>
      <c r="E110" s="445"/>
      <c r="F110" s="347"/>
      <c r="G110" s="348"/>
      <c r="H110" s="371"/>
    </row>
    <row r="111" spans="1:8" hidden="1">
      <c r="A111" s="353">
        <f t="shared" ca="1" si="7"/>
        <v>12</v>
      </c>
      <c r="B111" s="353">
        <f t="shared" ca="1" si="7"/>
        <v>1</v>
      </c>
      <c r="C111" s="351">
        <f t="shared" ca="1" si="7"/>
        <v>3</v>
      </c>
      <c r="D111" s="354">
        <f t="shared" ca="1" si="6"/>
        <v>91</v>
      </c>
      <c r="E111" s="445"/>
      <c r="F111" s="347"/>
      <c r="G111" s="348"/>
      <c r="H111" s="371"/>
    </row>
    <row r="112" spans="1:8" hidden="1">
      <c r="A112" s="353">
        <f t="shared" ca="1" si="7"/>
        <v>12</v>
      </c>
      <c r="B112" s="353">
        <f t="shared" ca="1" si="7"/>
        <v>1</v>
      </c>
      <c r="C112" s="351">
        <f t="shared" ca="1" si="7"/>
        <v>3</v>
      </c>
      <c r="D112" s="354">
        <f t="shared" ca="1" si="6"/>
        <v>92</v>
      </c>
      <c r="E112" s="445"/>
      <c r="F112" s="347"/>
      <c r="G112" s="348"/>
      <c r="H112" s="371"/>
    </row>
    <row r="113" spans="1:8" hidden="1">
      <c r="A113" s="353">
        <f t="shared" ca="1" si="7"/>
        <v>12</v>
      </c>
      <c r="B113" s="353">
        <f t="shared" ca="1" si="7"/>
        <v>1</v>
      </c>
      <c r="C113" s="351">
        <f t="shared" ca="1" si="7"/>
        <v>3</v>
      </c>
      <c r="D113" s="354">
        <f t="shared" ca="1" si="6"/>
        <v>93</v>
      </c>
      <c r="E113" s="445"/>
      <c r="F113" s="347"/>
      <c r="G113" s="348"/>
      <c r="H113" s="371"/>
    </row>
    <row r="114" spans="1:8" hidden="1">
      <c r="A114" s="353">
        <f t="shared" ca="1" si="7"/>
        <v>12</v>
      </c>
      <c r="B114" s="353">
        <f t="shared" ca="1" si="7"/>
        <v>1</v>
      </c>
      <c r="C114" s="351">
        <f t="shared" ca="1" si="7"/>
        <v>3</v>
      </c>
      <c r="D114" s="354">
        <f t="shared" ca="1" si="6"/>
        <v>94</v>
      </c>
      <c r="E114" s="445"/>
      <c r="F114" s="347"/>
      <c r="G114" s="348"/>
      <c r="H114" s="371"/>
    </row>
    <row r="115" spans="1:8" hidden="1">
      <c r="A115" s="353">
        <f t="shared" ca="1" si="7"/>
        <v>12</v>
      </c>
      <c r="B115" s="353">
        <f t="shared" ca="1" si="7"/>
        <v>1</v>
      </c>
      <c r="C115" s="351">
        <f t="shared" ca="1" si="7"/>
        <v>3</v>
      </c>
      <c r="D115" s="354">
        <f t="shared" ca="1" si="6"/>
        <v>95</v>
      </c>
      <c r="E115" s="445"/>
      <c r="F115" s="347"/>
      <c r="G115" s="348"/>
      <c r="H115" s="371"/>
    </row>
    <row r="116" spans="1:8" hidden="1">
      <c r="A116" s="353">
        <f t="shared" ca="1" si="7"/>
        <v>12</v>
      </c>
      <c r="B116" s="353">
        <f t="shared" ca="1" si="7"/>
        <v>1</v>
      </c>
      <c r="C116" s="351">
        <f t="shared" ca="1" si="7"/>
        <v>3</v>
      </c>
      <c r="D116" s="354">
        <f t="shared" ca="1" si="6"/>
        <v>96</v>
      </c>
      <c r="E116" s="445"/>
      <c r="F116" s="347"/>
      <c r="G116" s="348"/>
      <c r="H116" s="371"/>
    </row>
    <row r="117" spans="1:8" s="346" customFormat="1" hidden="1">
      <c r="A117" s="353">
        <f t="shared" ca="1" si="7"/>
        <v>12</v>
      </c>
      <c r="B117" s="353">
        <f t="shared" ca="1" si="7"/>
        <v>1</v>
      </c>
      <c r="C117" s="351">
        <f t="shared" ca="1" si="7"/>
        <v>3</v>
      </c>
      <c r="D117" s="354">
        <f t="shared" ca="1" si="6"/>
        <v>97</v>
      </c>
      <c r="E117" s="446"/>
      <c r="F117" s="347"/>
      <c r="G117" s="348"/>
      <c r="H117" s="371"/>
    </row>
    <row r="118" spans="1:8" s="346" customFormat="1" hidden="1">
      <c r="A118" s="353">
        <f t="shared" ca="1" si="7"/>
        <v>12</v>
      </c>
      <c r="B118" s="353">
        <f t="shared" ca="1" si="7"/>
        <v>1</v>
      </c>
      <c r="C118" s="351">
        <f t="shared" ca="1" si="7"/>
        <v>3</v>
      </c>
      <c r="D118" s="354">
        <f t="shared" ca="1" si="6"/>
        <v>98</v>
      </c>
      <c r="E118" s="446"/>
      <c r="F118" s="347"/>
      <c r="G118" s="348"/>
      <c r="H118" s="371"/>
    </row>
    <row r="119" spans="1:8" s="346" customFormat="1" hidden="1">
      <c r="A119" s="353">
        <f t="shared" ca="1" si="7"/>
        <v>12</v>
      </c>
      <c r="B119" s="353">
        <f t="shared" ca="1" si="7"/>
        <v>1</v>
      </c>
      <c r="C119" s="351">
        <f t="shared" ca="1" si="7"/>
        <v>3</v>
      </c>
      <c r="D119" s="354">
        <f t="shared" ca="1" si="6"/>
        <v>99</v>
      </c>
      <c r="E119" s="446"/>
      <c r="F119" s="347"/>
      <c r="G119" s="348"/>
      <c r="H119" s="371"/>
    </row>
    <row r="120" spans="1:8" hidden="1">
      <c r="A120" s="353">
        <f t="shared" ca="1" si="7"/>
        <v>12</v>
      </c>
      <c r="B120" s="353">
        <f t="shared" ca="1" si="7"/>
        <v>1</v>
      </c>
      <c r="C120" s="351">
        <f t="shared" ca="1" si="7"/>
        <v>3</v>
      </c>
      <c r="D120" s="354">
        <f t="shared" ca="1" si="6"/>
        <v>100</v>
      </c>
      <c r="E120" s="445"/>
      <c r="F120" s="347"/>
      <c r="G120" s="348"/>
      <c r="H120" s="371"/>
    </row>
    <row r="121" spans="1:8" hidden="1">
      <c r="A121" s="353">
        <f t="shared" ca="1" si="7"/>
        <v>12</v>
      </c>
      <c r="B121" s="353">
        <f t="shared" ca="1" si="7"/>
        <v>1</v>
      </c>
      <c r="C121" s="353">
        <f t="shared" ca="1" si="7"/>
        <v>3</v>
      </c>
      <c r="D121" s="354">
        <f t="shared" ca="1" si="6"/>
        <v>101</v>
      </c>
      <c r="E121" s="445"/>
      <c r="F121" s="347"/>
      <c r="G121" s="348"/>
      <c r="H121" s="371"/>
    </row>
    <row r="122" spans="1:8" hidden="1">
      <c r="A122" s="353">
        <f t="shared" ref="A122:C137" ca="1" si="8">INDIRECT("Z(-1)",FALSE)</f>
        <v>12</v>
      </c>
      <c r="B122" s="353">
        <f t="shared" ca="1" si="8"/>
        <v>1</v>
      </c>
      <c r="C122" s="353">
        <f t="shared" ca="1" si="8"/>
        <v>3</v>
      </c>
      <c r="D122" s="354">
        <f t="shared" ca="1" si="6"/>
        <v>102</v>
      </c>
      <c r="E122" s="445"/>
      <c r="F122" s="347"/>
      <c r="G122" s="348"/>
      <c r="H122" s="371"/>
    </row>
    <row r="123" spans="1:8" hidden="1">
      <c r="A123" s="353">
        <f t="shared" ca="1" si="8"/>
        <v>12</v>
      </c>
      <c r="B123" s="353">
        <f t="shared" ca="1" si="8"/>
        <v>1</v>
      </c>
      <c r="C123" s="353">
        <f t="shared" ca="1" si="8"/>
        <v>3</v>
      </c>
      <c r="D123" s="354">
        <f t="shared" ca="1" si="6"/>
        <v>103</v>
      </c>
      <c r="E123" s="445"/>
      <c r="F123" s="347"/>
      <c r="G123" s="348"/>
      <c r="H123" s="371"/>
    </row>
    <row r="124" spans="1:8" hidden="1">
      <c r="A124" s="353">
        <f t="shared" ca="1" si="8"/>
        <v>12</v>
      </c>
      <c r="B124" s="353">
        <f t="shared" ca="1" si="8"/>
        <v>1</v>
      </c>
      <c r="C124" s="353">
        <f t="shared" ca="1" si="8"/>
        <v>3</v>
      </c>
      <c r="D124" s="354">
        <f t="shared" ca="1" si="6"/>
        <v>104</v>
      </c>
      <c r="E124" s="445"/>
      <c r="F124" s="347"/>
      <c r="G124" s="348"/>
      <c r="H124" s="371"/>
    </row>
    <row r="125" spans="1:8" hidden="1">
      <c r="A125" s="353">
        <f t="shared" ca="1" si="8"/>
        <v>12</v>
      </c>
      <c r="B125" s="353">
        <f t="shared" ca="1" si="8"/>
        <v>1</v>
      </c>
      <c r="C125" s="353">
        <f t="shared" ca="1" si="8"/>
        <v>3</v>
      </c>
      <c r="D125" s="354">
        <f t="shared" ca="1" si="6"/>
        <v>105</v>
      </c>
      <c r="E125" s="445"/>
      <c r="F125" s="347"/>
      <c r="G125" s="348"/>
      <c r="H125" s="371"/>
    </row>
    <row r="126" spans="1:8" hidden="1">
      <c r="A126" s="353">
        <f t="shared" ca="1" si="8"/>
        <v>12</v>
      </c>
      <c r="B126" s="353">
        <f t="shared" ca="1" si="8"/>
        <v>1</v>
      </c>
      <c r="C126" s="353">
        <f t="shared" ca="1" si="8"/>
        <v>3</v>
      </c>
      <c r="D126" s="354">
        <f t="shared" ca="1" si="6"/>
        <v>106</v>
      </c>
      <c r="E126" s="445"/>
      <c r="F126" s="347"/>
      <c r="G126" s="348"/>
      <c r="H126" s="371"/>
    </row>
    <row r="127" spans="1:8" s="346" customFormat="1" hidden="1">
      <c r="A127" s="353">
        <f t="shared" ca="1" si="8"/>
        <v>12</v>
      </c>
      <c r="B127" s="353">
        <f t="shared" ca="1" si="8"/>
        <v>1</v>
      </c>
      <c r="C127" s="353">
        <f t="shared" ca="1" si="8"/>
        <v>3</v>
      </c>
      <c r="D127" s="354">
        <f t="shared" ca="1" si="6"/>
        <v>107</v>
      </c>
      <c r="E127" s="446"/>
      <c r="F127" s="347"/>
      <c r="G127" s="348"/>
      <c r="H127" s="371"/>
    </row>
    <row r="128" spans="1:8" s="346" customFormat="1" hidden="1">
      <c r="A128" s="353">
        <f t="shared" ca="1" si="8"/>
        <v>12</v>
      </c>
      <c r="B128" s="353">
        <f t="shared" ca="1" si="8"/>
        <v>1</v>
      </c>
      <c r="C128" s="353">
        <f t="shared" ca="1" si="8"/>
        <v>3</v>
      </c>
      <c r="D128" s="354">
        <f t="shared" ca="1" si="6"/>
        <v>108</v>
      </c>
      <c r="E128" s="446"/>
      <c r="F128" s="347"/>
      <c r="G128" s="348"/>
      <c r="H128" s="371"/>
    </row>
    <row r="129" spans="1:8" s="346" customFormat="1" hidden="1">
      <c r="A129" s="353">
        <f t="shared" ca="1" si="8"/>
        <v>12</v>
      </c>
      <c r="B129" s="353">
        <f t="shared" ca="1" si="8"/>
        <v>1</v>
      </c>
      <c r="C129" s="353">
        <f t="shared" ca="1" si="8"/>
        <v>3</v>
      </c>
      <c r="D129" s="354">
        <f t="shared" ca="1" si="6"/>
        <v>109</v>
      </c>
      <c r="E129" s="446"/>
      <c r="F129" s="347"/>
      <c r="G129" s="348"/>
      <c r="H129" s="371"/>
    </row>
    <row r="130" spans="1:8" hidden="1">
      <c r="A130" s="353">
        <f t="shared" ca="1" si="8"/>
        <v>12</v>
      </c>
      <c r="B130" s="353">
        <f t="shared" ca="1" si="8"/>
        <v>1</v>
      </c>
      <c r="C130" s="353">
        <f t="shared" ca="1" si="8"/>
        <v>3</v>
      </c>
      <c r="D130" s="354">
        <f t="shared" ca="1" si="6"/>
        <v>110</v>
      </c>
      <c r="E130" s="445"/>
      <c r="F130" s="347"/>
      <c r="G130" s="348"/>
      <c r="H130" s="371"/>
    </row>
    <row r="131" spans="1:8" hidden="1">
      <c r="A131" s="353">
        <f t="shared" ca="1" si="8"/>
        <v>12</v>
      </c>
      <c r="B131" s="353">
        <f t="shared" ca="1" si="8"/>
        <v>1</v>
      </c>
      <c r="C131" s="353">
        <f t="shared" ca="1" si="8"/>
        <v>3</v>
      </c>
      <c r="D131" s="354">
        <f t="shared" ca="1" si="6"/>
        <v>111</v>
      </c>
      <c r="E131" s="445"/>
      <c r="F131" s="347"/>
      <c r="G131" s="348"/>
      <c r="H131" s="371"/>
    </row>
    <row r="132" spans="1:8" hidden="1">
      <c r="A132" s="353">
        <f t="shared" ca="1" si="8"/>
        <v>12</v>
      </c>
      <c r="B132" s="353">
        <f t="shared" ca="1" si="8"/>
        <v>1</v>
      </c>
      <c r="C132" s="353">
        <f t="shared" ca="1" si="8"/>
        <v>3</v>
      </c>
      <c r="D132" s="354">
        <f t="shared" ca="1" si="6"/>
        <v>112</v>
      </c>
      <c r="E132" s="445"/>
      <c r="F132" s="347"/>
      <c r="G132" s="348"/>
      <c r="H132" s="371"/>
    </row>
    <row r="133" spans="1:8" hidden="1">
      <c r="A133" s="353">
        <f t="shared" ca="1" si="8"/>
        <v>12</v>
      </c>
      <c r="B133" s="353">
        <f t="shared" ca="1" si="8"/>
        <v>1</v>
      </c>
      <c r="C133" s="353">
        <f t="shared" ca="1" si="8"/>
        <v>3</v>
      </c>
      <c r="D133" s="354">
        <f t="shared" ca="1" si="6"/>
        <v>113</v>
      </c>
      <c r="E133" s="445"/>
      <c r="F133" s="347"/>
      <c r="G133" s="348"/>
      <c r="H133" s="371"/>
    </row>
    <row r="134" spans="1:8" hidden="1">
      <c r="A134" s="353">
        <f t="shared" ca="1" si="8"/>
        <v>12</v>
      </c>
      <c r="B134" s="353">
        <f t="shared" ca="1" si="8"/>
        <v>1</v>
      </c>
      <c r="C134" s="353">
        <f t="shared" ca="1" si="8"/>
        <v>3</v>
      </c>
      <c r="D134" s="354">
        <f t="shared" ca="1" si="6"/>
        <v>114</v>
      </c>
      <c r="E134" s="445"/>
      <c r="F134" s="347"/>
      <c r="G134" s="348"/>
      <c r="H134" s="371"/>
    </row>
    <row r="135" spans="1:8" hidden="1">
      <c r="A135" s="353">
        <f t="shared" ca="1" si="8"/>
        <v>12</v>
      </c>
      <c r="B135" s="353">
        <f t="shared" ca="1" si="8"/>
        <v>1</v>
      </c>
      <c r="C135" s="353">
        <f t="shared" ca="1" si="8"/>
        <v>3</v>
      </c>
      <c r="D135" s="354">
        <f t="shared" ca="1" si="6"/>
        <v>115</v>
      </c>
      <c r="E135" s="445"/>
      <c r="F135" s="347"/>
      <c r="G135" s="348"/>
      <c r="H135" s="371"/>
    </row>
    <row r="136" spans="1:8" hidden="1">
      <c r="A136" s="353">
        <f t="shared" ca="1" si="8"/>
        <v>12</v>
      </c>
      <c r="B136" s="353">
        <f t="shared" ca="1" si="8"/>
        <v>1</v>
      </c>
      <c r="C136" s="353">
        <f t="shared" ca="1" si="8"/>
        <v>3</v>
      </c>
      <c r="D136" s="354">
        <f t="shared" ca="1" si="6"/>
        <v>116</v>
      </c>
      <c r="E136" s="445"/>
      <c r="F136" s="347"/>
      <c r="G136" s="348"/>
      <c r="H136" s="371"/>
    </row>
    <row r="137" spans="1:8" s="346" customFormat="1" hidden="1">
      <c r="A137" s="353">
        <f t="shared" ca="1" si="8"/>
        <v>12</v>
      </c>
      <c r="B137" s="353">
        <f t="shared" ca="1" si="8"/>
        <v>1</v>
      </c>
      <c r="C137" s="353">
        <f t="shared" ca="1" si="8"/>
        <v>3</v>
      </c>
      <c r="D137" s="354">
        <f t="shared" ca="1" si="6"/>
        <v>117</v>
      </c>
      <c r="E137" s="446"/>
      <c r="F137" s="347"/>
      <c r="G137" s="348"/>
      <c r="H137" s="371"/>
    </row>
    <row r="138" spans="1:8" s="346" customFormat="1" hidden="1">
      <c r="A138" s="353">
        <f t="shared" ref="A138:C178" ca="1" si="9">INDIRECT("Z(-1)",FALSE)</f>
        <v>12</v>
      </c>
      <c r="B138" s="353">
        <f t="shared" ca="1" si="9"/>
        <v>1</v>
      </c>
      <c r="C138" s="353">
        <f t="shared" ca="1" si="9"/>
        <v>3</v>
      </c>
      <c r="D138" s="354">
        <f t="shared" ca="1" si="6"/>
        <v>118</v>
      </c>
      <c r="E138" s="446"/>
      <c r="F138" s="347"/>
      <c r="G138" s="348"/>
      <c r="H138" s="371"/>
    </row>
    <row r="139" spans="1:8" s="346" customFormat="1" hidden="1">
      <c r="A139" s="353">
        <f t="shared" ca="1" si="9"/>
        <v>12</v>
      </c>
      <c r="B139" s="353">
        <f t="shared" ca="1" si="9"/>
        <v>1</v>
      </c>
      <c r="C139" s="353">
        <f t="shared" ca="1" si="9"/>
        <v>3</v>
      </c>
      <c r="D139" s="354">
        <f t="shared" ca="1" si="6"/>
        <v>119</v>
      </c>
      <c r="E139" s="446"/>
      <c r="F139" s="347"/>
      <c r="G139" s="348"/>
      <c r="H139" s="371"/>
    </row>
    <row r="140" spans="1:8" hidden="1">
      <c r="A140" s="353">
        <f t="shared" ca="1" si="9"/>
        <v>12</v>
      </c>
      <c r="B140" s="353">
        <f t="shared" ca="1" si="9"/>
        <v>1</v>
      </c>
      <c r="C140" s="353">
        <f t="shared" ca="1" si="9"/>
        <v>3</v>
      </c>
      <c r="D140" s="354">
        <f t="shared" ca="1" si="6"/>
        <v>120</v>
      </c>
      <c r="E140" s="445"/>
      <c r="F140" s="347"/>
      <c r="G140" s="348"/>
      <c r="H140" s="371"/>
    </row>
    <row r="141" spans="1:8" s="346" customFormat="1" hidden="1">
      <c r="A141" s="353">
        <f t="shared" ca="1" si="9"/>
        <v>12</v>
      </c>
      <c r="B141" s="353">
        <f t="shared" ca="1" si="9"/>
        <v>1</v>
      </c>
      <c r="C141" s="353">
        <f t="shared" ca="1" si="9"/>
        <v>3</v>
      </c>
      <c r="D141" s="354">
        <f t="shared" ca="1" si="6"/>
        <v>121</v>
      </c>
      <c r="E141" s="446"/>
      <c r="F141" s="347"/>
      <c r="G141" s="348"/>
      <c r="H141" s="371"/>
    </row>
    <row r="142" spans="1:8" s="346" customFormat="1" hidden="1">
      <c r="A142" s="353">
        <f t="shared" ca="1" si="9"/>
        <v>12</v>
      </c>
      <c r="B142" s="353">
        <f t="shared" ca="1" si="9"/>
        <v>1</v>
      </c>
      <c r="C142" s="353">
        <f t="shared" ca="1" si="9"/>
        <v>3</v>
      </c>
      <c r="D142" s="354">
        <f t="shared" ca="1" si="6"/>
        <v>122</v>
      </c>
      <c r="E142" s="446"/>
      <c r="F142" s="347"/>
      <c r="G142" s="348"/>
      <c r="H142" s="371"/>
    </row>
    <row r="143" spans="1:8" s="346" customFormat="1" hidden="1">
      <c r="A143" s="353">
        <f t="shared" ca="1" si="9"/>
        <v>12</v>
      </c>
      <c r="B143" s="353">
        <f t="shared" ca="1" si="9"/>
        <v>1</v>
      </c>
      <c r="C143" s="353">
        <f t="shared" ca="1" si="9"/>
        <v>3</v>
      </c>
      <c r="D143" s="354">
        <f t="shared" ca="1" si="6"/>
        <v>123</v>
      </c>
      <c r="E143" s="446"/>
      <c r="F143" s="347"/>
      <c r="G143" s="348"/>
      <c r="H143" s="371"/>
    </row>
    <row r="144" spans="1:8" hidden="1">
      <c r="A144" s="353">
        <f t="shared" ca="1" si="9"/>
        <v>12</v>
      </c>
      <c r="B144" s="353">
        <f t="shared" ca="1" si="9"/>
        <v>1</v>
      </c>
      <c r="C144" s="353">
        <f t="shared" ca="1" si="9"/>
        <v>3</v>
      </c>
      <c r="D144" s="354">
        <f t="shared" ca="1" si="6"/>
        <v>124</v>
      </c>
      <c r="E144" s="445"/>
      <c r="F144" s="157"/>
      <c r="G144" s="333"/>
      <c r="H144" s="370"/>
    </row>
    <row r="145" spans="1:8" hidden="1">
      <c r="A145" s="353">
        <f t="shared" ca="1" si="9"/>
        <v>12</v>
      </c>
      <c r="B145" s="353">
        <f t="shared" ca="1" si="9"/>
        <v>1</v>
      </c>
      <c r="C145" s="353">
        <f t="shared" ca="1" si="9"/>
        <v>3</v>
      </c>
      <c r="D145" s="354">
        <f t="shared" ca="1" si="6"/>
        <v>125</v>
      </c>
      <c r="E145" s="445"/>
      <c r="F145" s="157"/>
      <c r="G145" s="333"/>
      <c r="H145" s="370"/>
    </row>
    <row r="146" spans="1:8" hidden="1">
      <c r="A146" s="353">
        <f t="shared" ca="1" si="9"/>
        <v>12</v>
      </c>
      <c r="B146" s="353">
        <f t="shared" ca="1" si="9"/>
        <v>1</v>
      </c>
      <c r="C146" s="353">
        <f t="shared" ca="1" si="9"/>
        <v>3</v>
      </c>
      <c r="D146" s="354">
        <f t="shared" ca="1" si="6"/>
        <v>126</v>
      </c>
      <c r="E146" s="445"/>
      <c r="F146" s="157"/>
      <c r="G146" s="333"/>
      <c r="H146" s="370"/>
    </row>
    <row r="147" spans="1:8" hidden="1">
      <c r="A147" s="353">
        <f t="shared" ca="1" si="9"/>
        <v>12</v>
      </c>
      <c r="B147" s="353">
        <f t="shared" ca="1" si="9"/>
        <v>1</v>
      </c>
      <c r="C147" s="353">
        <f t="shared" ca="1" si="9"/>
        <v>3</v>
      </c>
      <c r="D147" s="354">
        <f t="shared" ca="1" si="6"/>
        <v>127</v>
      </c>
      <c r="E147" s="445"/>
      <c r="F147" s="157"/>
      <c r="G147" s="333"/>
      <c r="H147" s="370"/>
    </row>
    <row r="148" spans="1:8" hidden="1">
      <c r="A148" s="353">
        <f t="shared" ca="1" si="9"/>
        <v>12</v>
      </c>
      <c r="B148" s="353">
        <f t="shared" ca="1" si="9"/>
        <v>1</v>
      </c>
      <c r="C148" s="353">
        <f t="shared" ca="1" si="9"/>
        <v>3</v>
      </c>
      <c r="D148" s="354">
        <f t="shared" ca="1" si="6"/>
        <v>128</v>
      </c>
      <c r="E148" s="445"/>
      <c r="F148" s="157"/>
      <c r="G148" s="333"/>
      <c r="H148" s="370"/>
    </row>
    <row r="149" spans="1:8" hidden="1">
      <c r="A149" s="351">
        <f t="shared" ca="1" si="9"/>
        <v>12</v>
      </c>
      <c r="B149" s="351">
        <f t="shared" ca="1" si="9"/>
        <v>1</v>
      </c>
      <c r="C149" s="351">
        <f t="shared" ca="1" si="9"/>
        <v>3</v>
      </c>
      <c r="D149" s="352">
        <f t="shared" ca="1" si="6"/>
        <v>129</v>
      </c>
      <c r="E149" s="445"/>
      <c r="F149" s="157"/>
      <c r="G149" s="333"/>
      <c r="H149" s="370"/>
    </row>
    <row r="150" spans="1:8" hidden="1">
      <c r="A150" s="353">
        <f t="shared" ca="1" si="9"/>
        <v>12</v>
      </c>
      <c r="B150" s="353">
        <f t="shared" ca="1" si="9"/>
        <v>1</v>
      </c>
      <c r="C150" s="353">
        <f t="shared" ca="1" si="9"/>
        <v>3</v>
      </c>
      <c r="D150" s="354">
        <f t="shared" ca="1" si="6"/>
        <v>130</v>
      </c>
      <c r="E150" s="445"/>
      <c r="F150" s="347"/>
      <c r="G150" s="348"/>
      <c r="H150" s="371"/>
    </row>
    <row r="151" spans="1:8" hidden="1">
      <c r="A151" s="353">
        <f t="shared" ca="1" si="9"/>
        <v>12</v>
      </c>
      <c r="B151" s="353">
        <f t="shared" ca="1" si="9"/>
        <v>1</v>
      </c>
      <c r="C151" s="353">
        <f t="shared" ca="1" si="9"/>
        <v>3</v>
      </c>
      <c r="D151" s="354">
        <f t="shared" ca="1" si="6"/>
        <v>131</v>
      </c>
      <c r="E151" s="445"/>
      <c r="F151" s="347"/>
      <c r="G151" s="348"/>
      <c r="H151" s="371"/>
    </row>
    <row r="152" spans="1:8" hidden="1">
      <c r="A152" s="353">
        <f t="shared" ca="1" si="9"/>
        <v>12</v>
      </c>
      <c r="B152" s="353">
        <f t="shared" ca="1" si="9"/>
        <v>1</v>
      </c>
      <c r="C152" s="353">
        <f t="shared" ca="1" si="9"/>
        <v>3</v>
      </c>
      <c r="D152" s="354">
        <f t="shared" ca="1" si="6"/>
        <v>132</v>
      </c>
      <c r="E152" s="445"/>
      <c r="F152" s="347"/>
      <c r="G152" s="348"/>
      <c r="H152" s="371"/>
    </row>
    <row r="153" spans="1:8" hidden="1">
      <c r="A153" s="353">
        <f t="shared" ca="1" si="9"/>
        <v>12</v>
      </c>
      <c r="B153" s="353">
        <f t="shared" ca="1" si="9"/>
        <v>1</v>
      </c>
      <c r="C153" s="353">
        <f t="shared" ca="1" si="9"/>
        <v>3</v>
      </c>
      <c r="D153" s="354">
        <f t="shared" ca="1" si="6"/>
        <v>133</v>
      </c>
      <c r="E153" s="445"/>
      <c r="F153" s="347"/>
      <c r="G153" s="348"/>
      <c r="H153" s="371"/>
    </row>
    <row r="154" spans="1:8" hidden="1">
      <c r="A154" s="353">
        <f t="shared" ca="1" si="9"/>
        <v>12</v>
      </c>
      <c r="B154" s="353">
        <f t="shared" ca="1" si="9"/>
        <v>1</v>
      </c>
      <c r="C154" s="353">
        <f t="shared" ca="1" si="9"/>
        <v>3</v>
      </c>
      <c r="D154" s="354">
        <f t="shared" ca="1" si="6"/>
        <v>134</v>
      </c>
      <c r="E154" s="445"/>
      <c r="F154" s="347"/>
      <c r="G154" s="348"/>
      <c r="H154" s="371"/>
    </row>
    <row r="155" spans="1:8" hidden="1">
      <c r="A155" s="353">
        <f t="shared" ca="1" si="9"/>
        <v>12</v>
      </c>
      <c r="B155" s="353">
        <f t="shared" ca="1" si="9"/>
        <v>1</v>
      </c>
      <c r="C155" s="353">
        <f t="shared" ca="1" si="9"/>
        <v>3</v>
      </c>
      <c r="D155" s="354">
        <f t="shared" ca="1" si="6"/>
        <v>135</v>
      </c>
      <c r="E155" s="445"/>
      <c r="F155" s="347"/>
      <c r="G155" s="348"/>
      <c r="H155" s="371"/>
    </row>
    <row r="156" spans="1:8" hidden="1">
      <c r="A156" s="353">
        <f t="shared" ca="1" si="9"/>
        <v>12</v>
      </c>
      <c r="B156" s="353">
        <f t="shared" ca="1" si="9"/>
        <v>1</v>
      </c>
      <c r="C156" s="353">
        <f t="shared" ca="1" si="9"/>
        <v>3</v>
      </c>
      <c r="D156" s="354">
        <f t="shared" ca="1" si="6"/>
        <v>136</v>
      </c>
      <c r="E156" s="445"/>
      <c r="F156" s="347"/>
      <c r="G156" s="348"/>
      <c r="H156" s="371"/>
    </row>
    <row r="157" spans="1:8" s="346" customFormat="1" hidden="1">
      <c r="A157" s="353">
        <f t="shared" ca="1" si="9"/>
        <v>12</v>
      </c>
      <c r="B157" s="353">
        <f t="shared" ca="1" si="9"/>
        <v>1</v>
      </c>
      <c r="C157" s="353">
        <f t="shared" ca="1" si="9"/>
        <v>3</v>
      </c>
      <c r="D157" s="354">
        <f t="shared" ca="1" si="6"/>
        <v>137</v>
      </c>
      <c r="E157" s="446"/>
      <c r="F157" s="347"/>
      <c r="G157" s="348"/>
      <c r="H157" s="371"/>
    </row>
    <row r="158" spans="1:8" s="346" customFormat="1" hidden="1">
      <c r="A158" s="353">
        <f t="shared" ca="1" si="9"/>
        <v>12</v>
      </c>
      <c r="B158" s="353">
        <f t="shared" ca="1" si="9"/>
        <v>1</v>
      </c>
      <c r="C158" s="353">
        <f t="shared" ca="1" si="9"/>
        <v>3</v>
      </c>
      <c r="D158" s="354">
        <f t="shared" ca="1" si="6"/>
        <v>138</v>
      </c>
      <c r="E158" s="446"/>
      <c r="F158" s="347"/>
      <c r="G158" s="348"/>
      <c r="H158" s="371"/>
    </row>
    <row r="159" spans="1:8" s="346" customFormat="1" hidden="1">
      <c r="A159" s="353">
        <f t="shared" ca="1" si="9"/>
        <v>12</v>
      </c>
      <c r="B159" s="353">
        <f t="shared" ca="1" si="9"/>
        <v>1</v>
      </c>
      <c r="C159" s="353">
        <f t="shared" ca="1" si="9"/>
        <v>3</v>
      </c>
      <c r="D159" s="354">
        <f t="shared" ca="1" si="6"/>
        <v>139</v>
      </c>
      <c r="E159" s="446"/>
      <c r="F159" s="347"/>
      <c r="G159" s="348"/>
      <c r="H159" s="371"/>
    </row>
    <row r="160" spans="1:8" hidden="1">
      <c r="A160" s="353">
        <f t="shared" ca="1" si="9"/>
        <v>12</v>
      </c>
      <c r="B160" s="353">
        <f t="shared" ca="1" si="9"/>
        <v>1</v>
      </c>
      <c r="C160" s="353">
        <f t="shared" ca="1" si="9"/>
        <v>3</v>
      </c>
      <c r="D160" s="354">
        <f t="shared" ca="1" si="6"/>
        <v>140</v>
      </c>
      <c r="E160" s="445"/>
      <c r="F160" s="347"/>
      <c r="G160" s="348"/>
      <c r="H160" s="371"/>
    </row>
    <row r="161" spans="1:8" hidden="1">
      <c r="A161" s="353">
        <f t="shared" ca="1" si="9"/>
        <v>12</v>
      </c>
      <c r="B161" s="353">
        <f t="shared" ca="1" si="9"/>
        <v>1</v>
      </c>
      <c r="C161" s="353">
        <f t="shared" ca="1" si="9"/>
        <v>3</v>
      </c>
      <c r="D161" s="354">
        <f t="shared" ca="1" si="6"/>
        <v>141</v>
      </c>
      <c r="E161" s="445"/>
      <c r="F161" s="347"/>
      <c r="G161" s="348"/>
      <c r="H161" s="371"/>
    </row>
    <row r="162" spans="1:8" hidden="1">
      <c r="A162" s="353">
        <f t="shared" ca="1" si="9"/>
        <v>12</v>
      </c>
      <c r="B162" s="353">
        <f t="shared" ca="1" si="9"/>
        <v>1</v>
      </c>
      <c r="C162" s="353">
        <f t="shared" ca="1" si="9"/>
        <v>3</v>
      </c>
      <c r="D162" s="354">
        <f t="shared" ca="1" si="6"/>
        <v>142</v>
      </c>
      <c r="E162" s="445"/>
      <c r="F162" s="347"/>
      <c r="G162" s="348"/>
      <c r="H162" s="371"/>
    </row>
    <row r="163" spans="1:8" hidden="1">
      <c r="A163" s="353">
        <f t="shared" ca="1" si="9"/>
        <v>12</v>
      </c>
      <c r="B163" s="353">
        <f t="shared" ca="1" si="9"/>
        <v>1</v>
      </c>
      <c r="C163" s="353">
        <f t="shared" ca="1" si="9"/>
        <v>3</v>
      </c>
      <c r="D163" s="354">
        <f t="shared" ca="1" si="6"/>
        <v>143</v>
      </c>
      <c r="E163" s="445"/>
      <c r="F163" s="347"/>
      <c r="G163" s="348"/>
      <c r="H163" s="371"/>
    </row>
    <row r="164" spans="1:8" hidden="1">
      <c r="A164" s="353">
        <f t="shared" ca="1" si="9"/>
        <v>12</v>
      </c>
      <c r="B164" s="353">
        <f t="shared" ca="1" si="9"/>
        <v>1</v>
      </c>
      <c r="C164" s="353">
        <f t="shared" ca="1" si="9"/>
        <v>3</v>
      </c>
      <c r="D164" s="354">
        <f t="shared" ca="1" si="6"/>
        <v>144</v>
      </c>
      <c r="E164" s="445"/>
      <c r="F164" s="347"/>
      <c r="G164" s="348"/>
      <c r="H164" s="371"/>
    </row>
    <row r="165" spans="1:8" hidden="1">
      <c r="A165" s="353">
        <f t="shared" ca="1" si="9"/>
        <v>12</v>
      </c>
      <c r="B165" s="353">
        <f t="shared" ca="1" si="9"/>
        <v>1</v>
      </c>
      <c r="C165" s="353">
        <f t="shared" ca="1" si="9"/>
        <v>3</v>
      </c>
      <c r="D165" s="354">
        <f t="shared" ca="1" si="6"/>
        <v>145</v>
      </c>
      <c r="E165" s="445"/>
      <c r="F165" s="347"/>
      <c r="G165" s="348"/>
      <c r="H165" s="371"/>
    </row>
    <row r="166" spans="1:8" hidden="1">
      <c r="A166" s="353">
        <f t="shared" ca="1" si="9"/>
        <v>12</v>
      </c>
      <c r="B166" s="353">
        <f t="shared" ca="1" si="9"/>
        <v>1</v>
      </c>
      <c r="C166" s="353">
        <f t="shared" ca="1" si="9"/>
        <v>3</v>
      </c>
      <c r="D166" s="354">
        <f t="shared" ca="1" si="6"/>
        <v>146</v>
      </c>
      <c r="E166" s="445"/>
      <c r="F166" s="347"/>
      <c r="G166" s="348"/>
      <c r="H166" s="371"/>
    </row>
    <row r="167" spans="1:8" s="346" customFormat="1" hidden="1">
      <c r="A167" s="353">
        <f t="shared" ca="1" si="9"/>
        <v>12</v>
      </c>
      <c r="B167" s="353">
        <f t="shared" ca="1" si="9"/>
        <v>1</v>
      </c>
      <c r="C167" s="353">
        <f t="shared" ca="1" si="9"/>
        <v>3</v>
      </c>
      <c r="D167" s="354">
        <f t="shared" ca="1" si="6"/>
        <v>147</v>
      </c>
      <c r="E167" s="446"/>
      <c r="F167" s="347"/>
      <c r="G167" s="348"/>
      <c r="H167" s="371"/>
    </row>
    <row r="168" spans="1:8" s="346" customFormat="1" hidden="1">
      <c r="A168" s="353">
        <f t="shared" ca="1" si="9"/>
        <v>12</v>
      </c>
      <c r="B168" s="353">
        <f t="shared" ca="1" si="9"/>
        <v>1</v>
      </c>
      <c r="C168" s="353">
        <f t="shared" ca="1" si="9"/>
        <v>3</v>
      </c>
      <c r="D168" s="354">
        <f t="shared" ca="1" si="6"/>
        <v>148</v>
      </c>
      <c r="E168" s="446"/>
      <c r="F168" s="347"/>
      <c r="G168" s="348"/>
      <c r="H168" s="371"/>
    </row>
    <row r="169" spans="1:8" s="346" customFormat="1" hidden="1">
      <c r="A169" s="353">
        <f t="shared" ca="1" si="9"/>
        <v>12</v>
      </c>
      <c r="B169" s="353">
        <f t="shared" ca="1" si="9"/>
        <v>1</v>
      </c>
      <c r="C169" s="353">
        <f t="shared" ca="1" si="9"/>
        <v>3</v>
      </c>
      <c r="D169" s="354">
        <f t="shared" ca="1" si="6"/>
        <v>149</v>
      </c>
      <c r="E169" s="446"/>
      <c r="F169" s="347"/>
      <c r="G169" s="348"/>
      <c r="H169" s="371"/>
    </row>
    <row r="170" spans="1:8" hidden="1">
      <c r="A170" s="353">
        <f t="shared" ca="1" si="9"/>
        <v>12</v>
      </c>
      <c r="B170" s="353">
        <f t="shared" ca="1" si="9"/>
        <v>1</v>
      </c>
      <c r="C170" s="353">
        <f t="shared" ca="1" si="9"/>
        <v>3</v>
      </c>
      <c r="D170" s="354">
        <f t="shared" ca="1" si="6"/>
        <v>150</v>
      </c>
      <c r="E170" s="445"/>
      <c r="F170" s="347"/>
      <c r="G170" s="348"/>
      <c r="H170" s="371"/>
    </row>
    <row r="171" spans="1:8" hidden="1">
      <c r="A171" s="353">
        <f t="shared" ca="1" si="9"/>
        <v>12</v>
      </c>
      <c r="B171" s="353">
        <f t="shared" ca="1" si="9"/>
        <v>1</v>
      </c>
      <c r="C171" s="353">
        <f t="shared" ca="1" si="9"/>
        <v>3</v>
      </c>
      <c r="D171" s="354">
        <f t="shared" ca="1" si="6"/>
        <v>151</v>
      </c>
      <c r="E171" s="445"/>
      <c r="F171" s="347"/>
      <c r="G171" s="348"/>
      <c r="H171" s="371"/>
    </row>
    <row r="172" spans="1:8" hidden="1">
      <c r="A172" s="353">
        <f t="shared" ca="1" si="9"/>
        <v>12</v>
      </c>
      <c r="B172" s="353">
        <f t="shared" ca="1" si="9"/>
        <v>1</v>
      </c>
      <c r="C172" s="353">
        <f t="shared" ca="1" si="9"/>
        <v>3</v>
      </c>
      <c r="D172" s="354">
        <f t="shared" ca="1" si="6"/>
        <v>152</v>
      </c>
      <c r="E172" s="445"/>
      <c r="F172" s="347"/>
      <c r="G172" s="348"/>
      <c r="H172" s="371"/>
    </row>
    <row r="173" spans="1:8" hidden="1">
      <c r="A173" s="353">
        <f t="shared" ca="1" si="9"/>
        <v>12</v>
      </c>
      <c r="B173" s="353">
        <f t="shared" ca="1" si="9"/>
        <v>1</v>
      </c>
      <c r="C173" s="353">
        <f t="shared" ca="1" si="9"/>
        <v>3</v>
      </c>
      <c r="D173" s="354">
        <f t="shared" ca="1" si="6"/>
        <v>153</v>
      </c>
      <c r="E173" s="445"/>
      <c r="F173" s="347"/>
      <c r="G173" s="348"/>
      <c r="H173" s="371"/>
    </row>
    <row r="174" spans="1:8" hidden="1">
      <c r="A174" s="353">
        <f t="shared" ca="1" si="9"/>
        <v>12</v>
      </c>
      <c r="B174" s="353">
        <f t="shared" ca="1" si="9"/>
        <v>1</v>
      </c>
      <c r="C174" s="353">
        <f t="shared" ca="1" si="9"/>
        <v>3</v>
      </c>
      <c r="D174" s="354">
        <f t="shared" ca="1" si="6"/>
        <v>154</v>
      </c>
      <c r="E174" s="445"/>
      <c r="F174" s="347"/>
      <c r="G174" s="348"/>
      <c r="H174" s="371"/>
    </row>
    <row r="175" spans="1:8" hidden="1">
      <c r="A175" s="353">
        <f t="shared" ca="1" si="9"/>
        <v>12</v>
      </c>
      <c r="B175" s="353">
        <f t="shared" ca="1" si="9"/>
        <v>1</v>
      </c>
      <c r="C175" s="353">
        <f t="shared" ca="1" si="9"/>
        <v>3</v>
      </c>
      <c r="D175" s="354">
        <f t="shared" ca="1" si="6"/>
        <v>155</v>
      </c>
      <c r="E175" s="445"/>
      <c r="F175" s="347"/>
      <c r="G175" s="348"/>
      <c r="H175" s="371"/>
    </row>
    <row r="176" spans="1:8" hidden="1">
      <c r="A176" s="353">
        <f t="shared" ca="1" si="9"/>
        <v>12</v>
      </c>
      <c r="B176" s="353">
        <f t="shared" ca="1" si="9"/>
        <v>1</v>
      </c>
      <c r="C176" s="353">
        <f t="shared" ca="1" si="9"/>
        <v>3</v>
      </c>
      <c r="D176" s="354">
        <f t="shared" ca="1" si="6"/>
        <v>156</v>
      </c>
      <c r="E176" s="445"/>
      <c r="F176" s="347"/>
      <c r="G176" s="348"/>
      <c r="H176" s="371"/>
    </row>
    <row r="177" spans="1:8" s="346" customFormat="1" hidden="1">
      <c r="A177" s="353">
        <f t="shared" ca="1" si="9"/>
        <v>12</v>
      </c>
      <c r="B177" s="353">
        <f t="shared" ca="1" si="9"/>
        <v>1</v>
      </c>
      <c r="C177" s="353">
        <f t="shared" ca="1" si="9"/>
        <v>3</v>
      </c>
      <c r="D177" s="354">
        <f t="shared" ca="1" si="6"/>
        <v>157</v>
      </c>
      <c r="E177" s="446"/>
      <c r="F177" s="347"/>
      <c r="G177" s="348"/>
      <c r="H177" s="371"/>
    </row>
    <row r="178" spans="1:8" s="346" customFormat="1" hidden="1">
      <c r="A178" s="353">
        <f t="shared" ca="1" si="9"/>
        <v>12</v>
      </c>
      <c r="B178" s="353">
        <f t="shared" ca="1" si="9"/>
        <v>1</v>
      </c>
      <c r="C178" s="353">
        <f t="shared" ca="1" si="9"/>
        <v>3</v>
      </c>
      <c r="D178" s="354">
        <f t="shared" ca="1" si="6"/>
        <v>158</v>
      </c>
      <c r="E178" s="446"/>
      <c r="F178" s="347"/>
      <c r="G178" s="348"/>
      <c r="H178" s="371"/>
    </row>
    <row r="179" spans="1:8" s="346" customFormat="1" hidden="1">
      <c r="A179" s="353">
        <f t="shared" ref="A179:C194" ca="1" si="10">INDIRECT("Z(-1)",FALSE)</f>
        <v>12</v>
      </c>
      <c r="B179" s="353">
        <f t="shared" ca="1" si="10"/>
        <v>1</v>
      </c>
      <c r="C179" s="353">
        <f t="shared" ca="1" si="10"/>
        <v>3</v>
      </c>
      <c r="D179" s="354">
        <f t="shared" ca="1" si="6"/>
        <v>159</v>
      </c>
      <c r="E179" s="446"/>
      <c r="F179" s="347"/>
      <c r="G179" s="348"/>
      <c r="H179" s="371"/>
    </row>
    <row r="180" spans="1:8" hidden="1">
      <c r="A180" s="353">
        <f t="shared" ca="1" si="10"/>
        <v>12</v>
      </c>
      <c r="B180" s="353">
        <f t="shared" ca="1" si="10"/>
        <v>1</v>
      </c>
      <c r="C180" s="353">
        <f t="shared" ca="1" si="10"/>
        <v>3</v>
      </c>
      <c r="D180" s="354">
        <f t="shared" ca="1" si="6"/>
        <v>160</v>
      </c>
      <c r="E180" s="445"/>
      <c r="F180" s="347"/>
      <c r="G180" s="348"/>
      <c r="H180" s="371"/>
    </row>
    <row r="181" spans="1:8" hidden="1">
      <c r="A181" s="353">
        <f t="shared" ca="1" si="10"/>
        <v>12</v>
      </c>
      <c r="B181" s="353">
        <f t="shared" ca="1" si="10"/>
        <v>1</v>
      </c>
      <c r="C181" s="353">
        <f t="shared" ca="1" si="10"/>
        <v>3</v>
      </c>
      <c r="D181" s="354">
        <f t="shared" ca="1" si="6"/>
        <v>161</v>
      </c>
      <c r="E181" s="445"/>
      <c r="F181" s="347"/>
      <c r="G181" s="348"/>
      <c r="H181" s="371"/>
    </row>
    <row r="182" spans="1:8" hidden="1">
      <c r="A182" s="353">
        <f t="shared" ca="1" si="10"/>
        <v>12</v>
      </c>
      <c r="B182" s="353">
        <f t="shared" ca="1" si="10"/>
        <v>1</v>
      </c>
      <c r="C182" s="353">
        <f t="shared" ca="1" si="10"/>
        <v>3</v>
      </c>
      <c r="D182" s="354">
        <f t="shared" ca="1" si="6"/>
        <v>162</v>
      </c>
      <c r="E182" s="445"/>
      <c r="F182" s="347"/>
      <c r="G182" s="348"/>
      <c r="H182" s="371"/>
    </row>
    <row r="183" spans="1:8" hidden="1">
      <c r="A183" s="353">
        <f t="shared" ca="1" si="10"/>
        <v>12</v>
      </c>
      <c r="B183" s="353">
        <f t="shared" ca="1" si="10"/>
        <v>1</v>
      </c>
      <c r="C183" s="353">
        <f t="shared" ca="1" si="10"/>
        <v>3</v>
      </c>
      <c r="D183" s="354">
        <f t="shared" ca="1" si="6"/>
        <v>163</v>
      </c>
      <c r="E183" s="445"/>
      <c r="F183" s="347"/>
      <c r="G183" s="348"/>
      <c r="H183" s="371"/>
    </row>
    <row r="184" spans="1:8" hidden="1">
      <c r="A184" s="353">
        <f t="shared" ca="1" si="10"/>
        <v>12</v>
      </c>
      <c r="B184" s="353">
        <f t="shared" ca="1" si="10"/>
        <v>1</v>
      </c>
      <c r="C184" s="353">
        <f t="shared" ca="1" si="10"/>
        <v>3</v>
      </c>
      <c r="D184" s="354">
        <f t="shared" ca="1" si="6"/>
        <v>164</v>
      </c>
      <c r="E184" s="445"/>
      <c r="F184" s="347"/>
      <c r="G184" s="348"/>
      <c r="H184" s="371"/>
    </row>
    <row r="185" spans="1:8" hidden="1">
      <c r="A185" s="353">
        <f t="shared" ca="1" si="10"/>
        <v>12</v>
      </c>
      <c r="B185" s="353">
        <f t="shared" ca="1" si="10"/>
        <v>1</v>
      </c>
      <c r="C185" s="353">
        <f t="shared" ca="1" si="10"/>
        <v>3</v>
      </c>
      <c r="D185" s="354">
        <f t="shared" ca="1" si="6"/>
        <v>165</v>
      </c>
      <c r="E185" s="445"/>
      <c r="F185" s="347"/>
      <c r="G185" s="348"/>
      <c r="H185" s="371"/>
    </row>
    <row r="186" spans="1:8" hidden="1">
      <c r="A186" s="353">
        <f t="shared" ca="1" si="10"/>
        <v>12</v>
      </c>
      <c r="B186" s="353">
        <f t="shared" ca="1" si="10"/>
        <v>1</v>
      </c>
      <c r="C186" s="353">
        <f t="shared" ca="1" si="10"/>
        <v>3</v>
      </c>
      <c r="D186" s="354">
        <f t="shared" ca="1" si="6"/>
        <v>166</v>
      </c>
      <c r="E186" s="445"/>
      <c r="F186" s="347"/>
      <c r="G186" s="348"/>
      <c r="H186" s="371"/>
    </row>
    <row r="187" spans="1:8" s="346" customFormat="1" hidden="1">
      <c r="A187" s="353">
        <f t="shared" ca="1" si="10"/>
        <v>12</v>
      </c>
      <c r="B187" s="353">
        <f t="shared" ca="1" si="10"/>
        <v>1</v>
      </c>
      <c r="C187" s="353">
        <f t="shared" ca="1" si="10"/>
        <v>3</v>
      </c>
      <c r="D187" s="354">
        <f t="shared" ca="1" si="6"/>
        <v>167</v>
      </c>
      <c r="E187" s="446"/>
      <c r="F187" s="347"/>
      <c r="G187" s="348"/>
      <c r="H187" s="371"/>
    </row>
    <row r="188" spans="1:8" s="346" customFormat="1" hidden="1">
      <c r="A188" s="353">
        <f t="shared" ca="1" si="10"/>
        <v>12</v>
      </c>
      <c r="B188" s="353">
        <f t="shared" ca="1" si="10"/>
        <v>1</v>
      </c>
      <c r="C188" s="353">
        <f t="shared" ca="1" si="10"/>
        <v>3</v>
      </c>
      <c r="D188" s="354">
        <f t="shared" ca="1" si="6"/>
        <v>168</v>
      </c>
      <c r="E188" s="446"/>
      <c r="F188" s="347"/>
      <c r="G188" s="348"/>
      <c r="H188" s="371"/>
    </row>
    <row r="189" spans="1:8" s="346" customFormat="1" hidden="1">
      <c r="A189" s="353">
        <f t="shared" ca="1" si="10"/>
        <v>12</v>
      </c>
      <c r="B189" s="353">
        <f t="shared" ca="1" si="10"/>
        <v>1</v>
      </c>
      <c r="C189" s="353">
        <f t="shared" ca="1" si="10"/>
        <v>3</v>
      </c>
      <c r="D189" s="354">
        <f t="shared" ca="1" si="6"/>
        <v>169</v>
      </c>
      <c r="E189" s="446"/>
      <c r="F189" s="347"/>
      <c r="G189" s="348"/>
      <c r="H189" s="371"/>
    </row>
    <row r="190" spans="1:8" hidden="1">
      <c r="A190" s="353">
        <f t="shared" ca="1" si="10"/>
        <v>12</v>
      </c>
      <c r="B190" s="353">
        <f t="shared" ca="1" si="10"/>
        <v>1</v>
      </c>
      <c r="C190" s="353">
        <f t="shared" ca="1" si="10"/>
        <v>3</v>
      </c>
      <c r="D190" s="354">
        <f t="shared" ca="1" si="6"/>
        <v>170</v>
      </c>
      <c r="E190" s="445"/>
      <c r="F190" s="347"/>
      <c r="G190" s="348"/>
      <c r="H190" s="371"/>
    </row>
    <row r="191" spans="1:8" s="346" customFormat="1" hidden="1">
      <c r="A191" s="353">
        <f t="shared" ca="1" si="10"/>
        <v>12</v>
      </c>
      <c r="B191" s="353">
        <f t="shared" ca="1" si="10"/>
        <v>1</v>
      </c>
      <c r="C191" s="353">
        <f t="shared" ca="1" si="10"/>
        <v>3</v>
      </c>
      <c r="D191" s="354">
        <f t="shared" ca="1" si="6"/>
        <v>171</v>
      </c>
      <c r="E191" s="446"/>
      <c r="F191" s="347"/>
      <c r="G191" s="348"/>
      <c r="H191" s="371"/>
    </row>
    <row r="192" spans="1:8" s="346" customFormat="1" hidden="1">
      <c r="A192" s="353">
        <f t="shared" ca="1" si="10"/>
        <v>12</v>
      </c>
      <c r="B192" s="353">
        <f t="shared" ca="1" si="10"/>
        <v>1</v>
      </c>
      <c r="C192" s="353">
        <f t="shared" ca="1" si="10"/>
        <v>3</v>
      </c>
      <c r="D192" s="354">
        <f t="shared" ca="1" si="6"/>
        <v>172</v>
      </c>
      <c r="E192" s="446"/>
      <c r="F192" s="347"/>
      <c r="G192" s="348"/>
      <c r="H192" s="371"/>
    </row>
    <row r="193" spans="1:8" s="346" customFormat="1" hidden="1">
      <c r="A193" s="353">
        <f t="shared" ca="1" si="10"/>
        <v>12</v>
      </c>
      <c r="B193" s="353">
        <f t="shared" ca="1" si="10"/>
        <v>1</v>
      </c>
      <c r="C193" s="353">
        <f t="shared" ca="1" si="10"/>
        <v>3</v>
      </c>
      <c r="D193" s="354">
        <f t="shared" ca="1" si="6"/>
        <v>173</v>
      </c>
      <c r="E193" s="446"/>
      <c r="F193" s="347"/>
      <c r="G193" s="348"/>
      <c r="H193" s="371"/>
    </row>
    <row r="194" spans="1:8" hidden="1">
      <c r="A194" s="353">
        <f t="shared" ca="1" si="10"/>
        <v>12</v>
      </c>
      <c r="B194" s="353">
        <f t="shared" ca="1" si="10"/>
        <v>1</v>
      </c>
      <c r="C194" s="353">
        <f t="shared" ca="1" si="10"/>
        <v>3</v>
      </c>
      <c r="D194" s="354">
        <f t="shared" ca="1" si="6"/>
        <v>174</v>
      </c>
      <c r="E194" s="445"/>
      <c r="F194" s="157"/>
      <c r="G194" s="333"/>
      <c r="H194" s="370"/>
    </row>
    <row r="195" spans="1:8" hidden="1">
      <c r="A195" s="353">
        <f t="shared" ref="A195:C228" ca="1" si="11">INDIRECT("Z(-1)",FALSE)</f>
        <v>12</v>
      </c>
      <c r="B195" s="353">
        <f t="shared" ca="1" si="11"/>
        <v>1</v>
      </c>
      <c r="C195" s="353">
        <f t="shared" ca="1" si="11"/>
        <v>3</v>
      </c>
      <c r="D195" s="354">
        <f t="shared" ca="1" si="6"/>
        <v>175</v>
      </c>
      <c r="E195" s="445"/>
      <c r="F195" s="157"/>
      <c r="G195" s="333"/>
      <c r="H195" s="370"/>
    </row>
    <row r="196" spans="1:8" hidden="1">
      <c r="A196" s="353">
        <f t="shared" ca="1" si="11"/>
        <v>12</v>
      </c>
      <c r="B196" s="353">
        <f t="shared" ca="1" si="11"/>
        <v>1</v>
      </c>
      <c r="C196" s="353">
        <f t="shared" ca="1" si="11"/>
        <v>3</v>
      </c>
      <c r="D196" s="354">
        <f t="shared" ca="1" si="6"/>
        <v>176</v>
      </c>
      <c r="E196" s="445"/>
      <c r="F196" s="157"/>
      <c r="G196" s="333"/>
      <c r="H196" s="370"/>
    </row>
    <row r="197" spans="1:8" hidden="1">
      <c r="A197" s="353">
        <f t="shared" ca="1" si="11"/>
        <v>12</v>
      </c>
      <c r="B197" s="353">
        <f t="shared" ca="1" si="11"/>
        <v>1</v>
      </c>
      <c r="C197" s="353">
        <f t="shared" ca="1" si="11"/>
        <v>3</v>
      </c>
      <c r="D197" s="354">
        <f t="shared" ca="1" si="6"/>
        <v>177</v>
      </c>
      <c r="E197" s="445"/>
      <c r="F197" s="157"/>
      <c r="G197" s="333"/>
      <c r="H197" s="370"/>
    </row>
    <row r="198" spans="1:8" hidden="1">
      <c r="A198" s="353">
        <f t="shared" ca="1" si="11"/>
        <v>12</v>
      </c>
      <c r="B198" s="353">
        <f t="shared" ca="1" si="11"/>
        <v>1</v>
      </c>
      <c r="C198" s="353">
        <f t="shared" ca="1" si="11"/>
        <v>3</v>
      </c>
      <c r="D198" s="354">
        <f t="shared" ca="1" si="6"/>
        <v>178</v>
      </c>
      <c r="E198" s="445"/>
      <c r="F198" s="157"/>
      <c r="G198" s="333"/>
      <c r="H198" s="370"/>
    </row>
    <row r="199" spans="1:8" hidden="1">
      <c r="A199" s="351">
        <f t="shared" ca="1" si="11"/>
        <v>12</v>
      </c>
      <c r="B199" s="351">
        <f t="shared" ca="1" si="11"/>
        <v>1</v>
      </c>
      <c r="C199" s="351">
        <f t="shared" ca="1" si="11"/>
        <v>3</v>
      </c>
      <c r="D199" s="352">
        <f t="shared" ca="1" si="6"/>
        <v>179</v>
      </c>
      <c r="E199" s="445"/>
      <c r="F199" s="157"/>
      <c r="G199" s="333"/>
      <c r="H199" s="370"/>
    </row>
    <row r="200" spans="1:8" hidden="1">
      <c r="A200" s="353">
        <f t="shared" ca="1" si="11"/>
        <v>12</v>
      </c>
      <c r="B200" s="353">
        <f t="shared" ca="1" si="11"/>
        <v>1</v>
      </c>
      <c r="C200" s="353">
        <f t="shared" ca="1" si="11"/>
        <v>3</v>
      </c>
      <c r="D200" s="354">
        <f t="shared" ca="1" si="6"/>
        <v>180</v>
      </c>
      <c r="E200" s="445"/>
      <c r="F200" s="347"/>
      <c r="G200" s="348"/>
      <c r="H200" s="371"/>
    </row>
    <row r="201" spans="1:8" hidden="1">
      <c r="A201" s="353">
        <f t="shared" ca="1" si="11"/>
        <v>12</v>
      </c>
      <c r="B201" s="353">
        <f t="shared" ca="1" si="11"/>
        <v>1</v>
      </c>
      <c r="C201" s="353">
        <f t="shared" ca="1" si="11"/>
        <v>3</v>
      </c>
      <c r="D201" s="354">
        <f t="shared" ca="1" si="6"/>
        <v>181</v>
      </c>
      <c r="E201" s="445"/>
      <c r="F201" s="347"/>
      <c r="G201" s="348"/>
      <c r="H201" s="371"/>
    </row>
    <row r="202" spans="1:8" hidden="1">
      <c r="A202" s="353">
        <f t="shared" ca="1" si="11"/>
        <v>12</v>
      </c>
      <c r="B202" s="353">
        <f t="shared" ca="1" si="11"/>
        <v>1</v>
      </c>
      <c r="C202" s="353">
        <f t="shared" ca="1" si="11"/>
        <v>3</v>
      </c>
      <c r="D202" s="354">
        <f t="shared" ca="1" si="6"/>
        <v>182</v>
      </c>
      <c r="E202" s="445"/>
      <c r="F202" s="347"/>
      <c r="G202" s="348"/>
      <c r="H202" s="371"/>
    </row>
    <row r="203" spans="1:8" hidden="1">
      <c r="A203" s="353">
        <f t="shared" ca="1" si="11"/>
        <v>12</v>
      </c>
      <c r="B203" s="353">
        <f t="shared" ca="1" si="11"/>
        <v>1</v>
      </c>
      <c r="C203" s="353">
        <f t="shared" ca="1" si="11"/>
        <v>3</v>
      </c>
      <c r="D203" s="354">
        <f t="shared" ca="1" si="6"/>
        <v>183</v>
      </c>
      <c r="E203" s="445"/>
      <c r="F203" s="347"/>
      <c r="G203" s="348"/>
      <c r="H203" s="371"/>
    </row>
    <row r="204" spans="1:8" hidden="1">
      <c r="A204" s="353">
        <f t="shared" ca="1" si="11"/>
        <v>12</v>
      </c>
      <c r="B204" s="353">
        <f t="shared" ca="1" si="11"/>
        <v>1</v>
      </c>
      <c r="C204" s="353">
        <f t="shared" ca="1" si="11"/>
        <v>3</v>
      </c>
      <c r="D204" s="354">
        <f t="shared" ca="1" si="6"/>
        <v>184</v>
      </c>
      <c r="E204" s="445"/>
      <c r="F204" s="347"/>
      <c r="G204" s="348"/>
      <c r="H204" s="371"/>
    </row>
    <row r="205" spans="1:8" hidden="1">
      <c r="A205" s="353">
        <f t="shared" ca="1" si="11"/>
        <v>12</v>
      </c>
      <c r="B205" s="353">
        <f t="shared" ca="1" si="11"/>
        <v>1</v>
      </c>
      <c r="C205" s="353">
        <f t="shared" ca="1" si="11"/>
        <v>3</v>
      </c>
      <c r="D205" s="354">
        <f t="shared" ca="1" si="6"/>
        <v>185</v>
      </c>
      <c r="E205" s="445"/>
      <c r="F205" s="347"/>
      <c r="G205" s="348"/>
      <c r="H205" s="371"/>
    </row>
    <row r="206" spans="1:8" hidden="1">
      <c r="A206" s="353">
        <f t="shared" ca="1" si="11"/>
        <v>12</v>
      </c>
      <c r="B206" s="353">
        <f t="shared" ca="1" si="11"/>
        <v>1</v>
      </c>
      <c r="C206" s="353">
        <f t="shared" ca="1" si="11"/>
        <v>3</v>
      </c>
      <c r="D206" s="354">
        <f t="shared" ca="1" si="6"/>
        <v>186</v>
      </c>
      <c r="E206" s="445"/>
      <c r="F206" s="347"/>
      <c r="G206" s="348"/>
      <c r="H206" s="371"/>
    </row>
    <row r="207" spans="1:8" s="346" customFormat="1" hidden="1">
      <c r="A207" s="353">
        <f t="shared" ca="1" si="11"/>
        <v>12</v>
      </c>
      <c r="B207" s="353">
        <f t="shared" ca="1" si="11"/>
        <v>1</v>
      </c>
      <c r="C207" s="353">
        <f t="shared" ca="1" si="11"/>
        <v>3</v>
      </c>
      <c r="D207" s="354">
        <f t="shared" ca="1" si="6"/>
        <v>187</v>
      </c>
      <c r="E207" s="446"/>
      <c r="F207" s="347"/>
      <c r="G207" s="348"/>
      <c r="H207" s="371"/>
    </row>
    <row r="208" spans="1:8" s="346" customFormat="1" hidden="1">
      <c r="A208" s="353">
        <f t="shared" ca="1" si="11"/>
        <v>12</v>
      </c>
      <c r="B208" s="353">
        <f t="shared" ca="1" si="11"/>
        <v>1</v>
      </c>
      <c r="C208" s="353">
        <f t="shared" ca="1" si="11"/>
        <v>3</v>
      </c>
      <c r="D208" s="354">
        <f t="shared" ca="1" si="6"/>
        <v>188</v>
      </c>
      <c r="E208" s="446"/>
      <c r="F208" s="347"/>
      <c r="G208" s="348"/>
      <c r="H208" s="371"/>
    </row>
    <row r="209" spans="1:8" s="346" customFormat="1" hidden="1">
      <c r="A209" s="353">
        <f t="shared" ca="1" si="11"/>
        <v>12</v>
      </c>
      <c r="B209" s="353">
        <f t="shared" ca="1" si="11"/>
        <v>1</v>
      </c>
      <c r="C209" s="353">
        <f t="shared" ca="1" si="11"/>
        <v>3</v>
      </c>
      <c r="D209" s="354">
        <f t="shared" ca="1" si="6"/>
        <v>189</v>
      </c>
      <c r="E209" s="446"/>
      <c r="F209" s="347"/>
      <c r="G209" s="348"/>
      <c r="H209" s="371"/>
    </row>
    <row r="210" spans="1:8" hidden="1">
      <c r="A210" s="353">
        <f t="shared" ca="1" si="11"/>
        <v>12</v>
      </c>
      <c r="B210" s="353">
        <f t="shared" ca="1" si="11"/>
        <v>1</v>
      </c>
      <c r="C210" s="353">
        <f t="shared" ca="1" si="11"/>
        <v>3</v>
      </c>
      <c r="D210" s="354">
        <f t="shared" ca="1" si="6"/>
        <v>190</v>
      </c>
      <c r="E210" s="445"/>
      <c r="F210" s="347"/>
      <c r="G210" s="348"/>
      <c r="H210" s="371"/>
    </row>
    <row r="211" spans="1:8" hidden="1">
      <c r="A211" s="353">
        <f t="shared" ca="1" si="11"/>
        <v>12</v>
      </c>
      <c r="B211" s="353">
        <f t="shared" ca="1" si="11"/>
        <v>1</v>
      </c>
      <c r="C211" s="353">
        <f t="shared" ca="1" si="11"/>
        <v>3</v>
      </c>
      <c r="D211" s="354">
        <f t="shared" ca="1" si="6"/>
        <v>191</v>
      </c>
      <c r="E211" s="445"/>
      <c r="F211" s="347"/>
      <c r="G211" s="348"/>
      <c r="H211" s="371"/>
    </row>
    <row r="212" spans="1:8" hidden="1">
      <c r="A212" s="353">
        <f t="shared" ca="1" si="11"/>
        <v>12</v>
      </c>
      <c r="B212" s="353">
        <f t="shared" ca="1" si="11"/>
        <v>1</v>
      </c>
      <c r="C212" s="353">
        <f t="shared" ca="1" si="11"/>
        <v>3</v>
      </c>
      <c r="D212" s="354">
        <f t="shared" ca="1" si="6"/>
        <v>192</v>
      </c>
      <c r="E212" s="445"/>
      <c r="F212" s="347"/>
      <c r="G212" s="348"/>
      <c r="H212" s="371"/>
    </row>
    <row r="213" spans="1:8" hidden="1">
      <c r="A213" s="353">
        <f t="shared" ca="1" si="11"/>
        <v>12</v>
      </c>
      <c r="B213" s="353">
        <f t="shared" ca="1" si="11"/>
        <v>1</v>
      </c>
      <c r="C213" s="353">
        <f t="shared" ca="1" si="11"/>
        <v>3</v>
      </c>
      <c r="D213" s="354">
        <f t="shared" ca="1" si="6"/>
        <v>193</v>
      </c>
      <c r="E213" s="445"/>
      <c r="F213" s="347"/>
      <c r="G213" s="348"/>
      <c r="H213" s="371"/>
    </row>
    <row r="214" spans="1:8" hidden="1">
      <c r="A214" s="353">
        <f t="shared" ca="1" si="11"/>
        <v>12</v>
      </c>
      <c r="B214" s="353">
        <f t="shared" ca="1" si="11"/>
        <v>1</v>
      </c>
      <c r="C214" s="353">
        <f t="shared" ca="1" si="11"/>
        <v>3</v>
      </c>
      <c r="D214" s="354">
        <f t="shared" ca="1" si="6"/>
        <v>194</v>
      </c>
      <c r="E214" s="445"/>
      <c r="F214" s="347"/>
      <c r="G214" s="348"/>
      <c r="H214" s="371"/>
    </row>
    <row r="215" spans="1:8" hidden="1">
      <c r="A215" s="353">
        <f t="shared" ca="1" si="11"/>
        <v>12</v>
      </c>
      <c r="B215" s="353">
        <f t="shared" ca="1" si="11"/>
        <v>1</v>
      </c>
      <c r="C215" s="353">
        <f t="shared" ca="1" si="11"/>
        <v>3</v>
      </c>
      <c r="D215" s="354">
        <f t="shared" ca="1" si="6"/>
        <v>195</v>
      </c>
      <c r="E215" s="445"/>
      <c r="F215" s="347"/>
      <c r="G215" s="348"/>
      <c r="H215" s="371"/>
    </row>
    <row r="216" spans="1:8" hidden="1">
      <c r="A216" s="353">
        <f t="shared" ca="1" si="11"/>
        <v>12</v>
      </c>
      <c r="B216" s="353">
        <f t="shared" ca="1" si="11"/>
        <v>1</v>
      </c>
      <c r="C216" s="353">
        <f t="shared" ca="1" si="11"/>
        <v>3</v>
      </c>
      <c r="D216" s="354">
        <f t="shared" ca="1" si="6"/>
        <v>196</v>
      </c>
      <c r="E216" s="445"/>
      <c r="F216" s="347"/>
      <c r="G216" s="348"/>
      <c r="H216" s="371"/>
    </row>
    <row r="217" spans="1:8" s="346" customFormat="1" hidden="1">
      <c r="A217" s="353">
        <f t="shared" ca="1" si="11"/>
        <v>12</v>
      </c>
      <c r="B217" s="353">
        <f t="shared" ca="1" si="11"/>
        <v>1</v>
      </c>
      <c r="C217" s="353">
        <f t="shared" ca="1" si="11"/>
        <v>3</v>
      </c>
      <c r="D217" s="354">
        <f t="shared" ca="1" si="6"/>
        <v>197</v>
      </c>
      <c r="E217" s="446"/>
      <c r="F217" s="347"/>
      <c r="G217" s="348"/>
      <c r="H217" s="371"/>
    </row>
    <row r="218" spans="1:8" s="346" customFormat="1" hidden="1">
      <c r="A218" s="353">
        <f t="shared" ca="1" si="11"/>
        <v>12</v>
      </c>
      <c r="B218" s="353">
        <f t="shared" ca="1" si="11"/>
        <v>1</v>
      </c>
      <c r="C218" s="353">
        <f t="shared" ca="1" si="11"/>
        <v>3</v>
      </c>
      <c r="D218" s="354">
        <f t="shared" ca="1" si="6"/>
        <v>198</v>
      </c>
      <c r="E218" s="446"/>
      <c r="F218" s="347"/>
      <c r="G218" s="348"/>
      <c r="H218" s="371"/>
    </row>
    <row r="219" spans="1:8" s="346" customFormat="1" hidden="1">
      <c r="A219" s="353">
        <f t="shared" ca="1" si="11"/>
        <v>12</v>
      </c>
      <c r="B219" s="353">
        <f t="shared" ca="1" si="11"/>
        <v>1</v>
      </c>
      <c r="C219" s="353">
        <f t="shared" ca="1" si="11"/>
        <v>3</v>
      </c>
      <c r="D219" s="354">
        <f t="shared" ca="1" si="6"/>
        <v>199</v>
      </c>
      <c r="E219" s="446"/>
      <c r="F219" s="347"/>
      <c r="G219" s="348"/>
      <c r="H219" s="371"/>
    </row>
    <row r="220" spans="1:8" hidden="1">
      <c r="A220" s="353">
        <f t="shared" ca="1" si="11"/>
        <v>12</v>
      </c>
      <c r="B220" s="353">
        <f t="shared" ca="1" si="11"/>
        <v>1</v>
      </c>
      <c r="C220" s="353">
        <f t="shared" ca="1" si="11"/>
        <v>3</v>
      </c>
      <c r="D220" s="354">
        <f t="shared" ca="1" si="6"/>
        <v>200</v>
      </c>
      <c r="E220" s="445"/>
      <c r="F220" s="347"/>
      <c r="G220" s="348"/>
      <c r="H220" s="371"/>
    </row>
    <row r="221" spans="1:8" hidden="1">
      <c r="A221" s="353">
        <f t="shared" ca="1" si="11"/>
        <v>12</v>
      </c>
      <c r="B221" s="353">
        <f t="shared" ca="1" si="11"/>
        <v>1</v>
      </c>
      <c r="C221" s="353">
        <f t="shared" ca="1" si="11"/>
        <v>3</v>
      </c>
      <c r="D221" s="354">
        <f t="shared" ca="1" si="6"/>
        <v>201</v>
      </c>
      <c r="E221" s="445"/>
      <c r="F221" s="347"/>
      <c r="G221" s="348"/>
      <c r="H221" s="371"/>
    </row>
    <row r="222" spans="1:8" hidden="1">
      <c r="A222" s="353">
        <f t="shared" ca="1" si="11"/>
        <v>12</v>
      </c>
      <c r="B222" s="353">
        <f t="shared" ca="1" si="11"/>
        <v>1</v>
      </c>
      <c r="C222" s="353">
        <f t="shared" ca="1" si="11"/>
        <v>3</v>
      </c>
      <c r="D222" s="354">
        <f t="shared" ca="1" si="6"/>
        <v>202</v>
      </c>
      <c r="E222" s="445"/>
      <c r="F222" s="347"/>
      <c r="G222" s="348"/>
      <c r="H222" s="371"/>
    </row>
    <row r="223" spans="1:8" hidden="1">
      <c r="A223" s="353">
        <f t="shared" ca="1" si="11"/>
        <v>12</v>
      </c>
      <c r="B223" s="353">
        <f t="shared" ca="1" si="11"/>
        <v>1</v>
      </c>
      <c r="C223" s="353">
        <f t="shared" ca="1" si="11"/>
        <v>3</v>
      </c>
      <c r="D223" s="354">
        <f t="shared" ca="1" si="6"/>
        <v>203</v>
      </c>
      <c r="E223" s="445"/>
      <c r="F223" s="347"/>
      <c r="G223" s="348"/>
      <c r="H223" s="371"/>
    </row>
    <row r="224" spans="1:8" hidden="1">
      <c r="A224" s="353">
        <f t="shared" ca="1" si="11"/>
        <v>12</v>
      </c>
      <c r="B224" s="353">
        <f t="shared" ca="1" si="11"/>
        <v>1</v>
      </c>
      <c r="C224" s="353">
        <f t="shared" ca="1" si="11"/>
        <v>3</v>
      </c>
      <c r="D224" s="354">
        <f t="shared" ca="1" si="6"/>
        <v>204</v>
      </c>
      <c r="E224" s="445"/>
      <c r="F224" s="347"/>
      <c r="G224" s="348"/>
      <c r="H224" s="371"/>
    </row>
    <row r="225" spans="1:8" hidden="1">
      <c r="A225" s="353">
        <f t="shared" ca="1" si="11"/>
        <v>12</v>
      </c>
      <c r="B225" s="353">
        <f t="shared" ca="1" si="11"/>
        <v>1</v>
      </c>
      <c r="C225" s="353">
        <f t="shared" ca="1" si="11"/>
        <v>3</v>
      </c>
      <c r="D225" s="354">
        <f t="shared" ca="1" si="6"/>
        <v>205</v>
      </c>
      <c r="E225" s="445"/>
      <c r="F225" s="347"/>
      <c r="G225" s="348"/>
      <c r="H225" s="371"/>
    </row>
    <row r="226" spans="1:8" hidden="1">
      <c r="A226" s="353">
        <f t="shared" ca="1" si="11"/>
        <v>12</v>
      </c>
      <c r="B226" s="353">
        <f t="shared" ca="1" si="11"/>
        <v>1</v>
      </c>
      <c r="C226" s="353">
        <f t="shared" ca="1" si="11"/>
        <v>3</v>
      </c>
      <c r="D226" s="354">
        <f t="shared" ca="1" si="6"/>
        <v>206</v>
      </c>
      <c r="E226" s="445"/>
      <c r="F226" s="347"/>
      <c r="G226" s="348"/>
      <c r="H226" s="371"/>
    </row>
    <row r="227" spans="1:8" s="346" customFormat="1" hidden="1">
      <c r="A227" s="353">
        <f t="shared" ca="1" si="11"/>
        <v>12</v>
      </c>
      <c r="B227" s="353">
        <f t="shared" ca="1" si="11"/>
        <v>1</v>
      </c>
      <c r="C227" s="353">
        <f t="shared" ca="1" si="11"/>
        <v>3</v>
      </c>
      <c r="D227" s="354">
        <f t="shared" ca="1" si="6"/>
        <v>207</v>
      </c>
      <c r="E227" s="446"/>
      <c r="F227" s="347"/>
      <c r="G227" s="348"/>
      <c r="H227" s="371"/>
    </row>
    <row r="228" spans="1:8" s="346" customFormat="1" hidden="1">
      <c r="A228" s="353">
        <f t="shared" ca="1" si="11"/>
        <v>12</v>
      </c>
      <c r="B228" s="353">
        <f t="shared" ca="1" si="11"/>
        <v>1</v>
      </c>
      <c r="C228" s="353">
        <f t="shared" ca="1" si="11"/>
        <v>3</v>
      </c>
      <c r="D228" s="354">
        <f t="shared" ca="1" si="6"/>
        <v>208</v>
      </c>
      <c r="E228" s="446"/>
      <c r="F228" s="347"/>
      <c r="G228" s="348"/>
      <c r="H228" s="371"/>
    </row>
    <row r="229" spans="1:8" s="346" customFormat="1" hidden="1">
      <c r="A229" s="353">
        <f t="shared" ref="A229:C244" ca="1" si="12">INDIRECT("Z(-1)",FALSE)</f>
        <v>12</v>
      </c>
      <c r="B229" s="353">
        <f t="shared" ca="1" si="12"/>
        <v>1</v>
      </c>
      <c r="C229" s="353">
        <f t="shared" ca="1" si="12"/>
        <v>3</v>
      </c>
      <c r="D229" s="354">
        <f t="shared" ca="1" si="6"/>
        <v>209</v>
      </c>
      <c r="E229" s="446"/>
      <c r="F229" s="347"/>
      <c r="G229" s="348"/>
      <c r="H229" s="371"/>
    </row>
    <row r="230" spans="1:8" hidden="1">
      <c r="A230" s="353">
        <f t="shared" ca="1" si="12"/>
        <v>12</v>
      </c>
      <c r="B230" s="353">
        <f t="shared" ca="1" si="12"/>
        <v>1</v>
      </c>
      <c r="C230" s="353">
        <f t="shared" ca="1" si="12"/>
        <v>3</v>
      </c>
      <c r="D230" s="354">
        <f t="shared" ca="1" si="6"/>
        <v>210</v>
      </c>
      <c r="E230" s="445"/>
      <c r="F230" s="347"/>
      <c r="G230" s="348"/>
      <c r="H230" s="371"/>
    </row>
    <row r="231" spans="1:8" hidden="1">
      <c r="A231" s="353">
        <f t="shared" ca="1" si="12"/>
        <v>12</v>
      </c>
      <c r="B231" s="353">
        <f t="shared" ca="1" si="12"/>
        <v>1</v>
      </c>
      <c r="C231" s="353">
        <f t="shared" ca="1" si="12"/>
        <v>3</v>
      </c>
      <c r="D231" s="354">
        <f t="shared" ca="1" si="6"/>
        <v>211</v>
      </c>
      <c r="E231" s="445"/>
      <c r="F231" s="347"/>
      <c r="G231" s="348"/>
      <c r="H231" s="371"/>
    </row>
    <row r="232" spans="1:8" hidden="1">
      <c r="A232" s="353">
        <f t="shared" ca="1" si="12"/>
        <v>12</v>
      </c>
      <c r="B232" s="353">
        <f t="shared" ca="1" si="12"/>
        <v>1</v>
      </c>
      <c r="C232" s="353">
        <f t="shared" ca="1" si="12"/>
        <v>3</v>
      </c>
      <c r="D232" s="354">
        <f t="shared" ca="1" si="6"/>
        <v>212</v>
      </c>
      <c r="E232" s="445"/>
      <c r="F232" s="347"/>
      <c r="G232" s="348"/>
      <c r="H232" s="371"/>
    </row>
    <row r="233" spans="1:8" hidden="1">
      <c r="A233" s="353">
        <f t="shared" ca="1" si="12"/>
        <v>12</v>
      </c>
      <c r="B233" s="353">
        <f t="shared" ca="1" si="12"/>
        <v>1</v>
      </c>
      <c r="C233" s="353">
        <f t="shared" ca="1" si="12"/>
        <v>3</v>
      </c>
      <c r="D233" s="354">
        <f t="shared" ca="1" si="6"/>
        <v>213</v>
      </c>
      <c r="E233" s="445"/>
      <c r="F233" s="347"/>
      <c r="G233" s="348"/>
      <c r="H233" s="371"/>
    </row>
    <row r="234" spans="1:8" hidden="1">
      <c r="A234" s="353">
        <f t="shared" ca="1" si="12"/>
        <v>12</v>
      </c>
      <c r="B234" s="353">
        <f t="shared" ca="1" si="12"/>
        <v>1</v>
      </c>
      <c r="C234" s="353">
        <f t="shared" ca="1" si="12"/>
        <v>3</v>
      </c>
      <c r="D234" s="354">
        <f t="shared" ca="1" si="6"/>
        <v>214</v>
      </c>
      <c r="E234" s="445"/>
      <c r="F234" s="347"/>
      <c r="G234" s="348"/>
      <c r="H234" s="371"/>
    </row>
    <row r="235" spans="1:8" hidden="1">
      <c r="A235" s="353">
        <f t="shared" ca="1" si="12"/>
        <v>12</v>
      </c>
      <c r="B235" s="353">
        <f t="shared" ca="1" si="12"/>
        <v>1</v>
      </c>
      <c r="C235" s="353">
        <f t="shared" ca="1" si="12"/>
        <v>3</v>
      </c>
      <c r="D235" s="354">
        <f t="shared" ca="1" si="6"/>
        <v>215</v>
      </c>
      <c r="E235" s="445"/>
      <c r="F235" s="347"/>
      <c r="G235" s="348"/>
      <c r="H235" s="371"/>
    </row>
    <row r="236" spans="1:8" hidden="1">
      <c r="A236" s="353">
        <f t="shared" ca="1" si="12"/>
        <v>12</v>
      </c>
      <c r="B236" s="353">
        <f t="shared" ca="1" si="12"/>
        <v>1</v>
      </c>
      <c r="C236" s="353">
        <f t="shared" ca="1" si="12"/>
        <v>3</v>
      </c>
      <c r="D236" s="354">
        <f t="shared" ca="1" si="6"/>
        <v>216</v>
      </c>
      <c r="E236" s="445"/>
      <c r="F236" s="347"/>
      <c r="G236" s="348"/>
      <c r="H236" s="371"/>
    </row>
    <row r="237" spans="1:8" s="346" customFormat="1" hidden="1">
      <c r="A237" s="353">
        <f t="shared" ca="1" si="12"/>
        <v>12</v>
      </c>
      <c r="B237" s="353">
        <f t="shared" ca="1" si="12"/>
        <v>1</v>
      </c>
      <c r="C237" s="353">
        <f t="shared" ca="1" si="12"/>
        <v>3</v>
      </c>
      <c r="D237" s="354">
        <f t="shared" ca="1" si="6"/>
        <v>217</v>
      </c>
      <c r="E237" s="446"/>
      <c r="F237" s="347"/>
      <c r="G237" s="348"/>
      <c r="H237" s="371"/>
    </row>
    <row r="238" spans="1:8" s="346" customFormat="1" hidden="1">
      <c r="A238" s="353">
        <f t="shared" ca="1" si="12"/>
        <v>12</v>
      </c>
      <c r="B238" s="353">
        <f t="shared" ca="1" si="12"/>
        <v>1</v>
      </c>
      <c r="C238" s="353">
        <f t="shared" ca="1" si="12"/>
        <v>3</v>
      </c>
      <c r="D238" s="354">
        <f t="shared" ca="1" si="6"/>
        <v>218</v>
      </c>
      <c r="E238" s="446"/>
      <c r="F238" s="347"/>
      <c r="G238" s="348"/>
      <c r="H238" s="371"/>
    </row>
    <row r="239" spans="1:8" s="346" customFormat="1" hidden="1">
      <c r="A239" s="353">
        <f t="shared" ca="1" si="12"/>
        <v>12</v>
      </c>
      <c r="B239" s="353">
        <f t="shared" ca="1" si="12"/>
        <v>1</v>
      </c>
      <c r="C239" s="353">
        <f t="shared" ca="1" si="12"/>
        <v>3</v>
      </c>
      <c r="D239" s="354">
        <f t="shared" ca="1" si="6"/>
        <v>219</v>
      </c>
      <c r="E239" s="446"/>
      <c r="F239" s="347"/>
      <c r="G239" s="348"/>
      <c r="H239" s="371"/>
    </row>
    <row r="240" spans="1:8" hidden="1">
      <c r="A240" s="353">
        <f t="shared" ca="1" si="12"/>
        <v>12</v>
      </c>
      <c r="B240" s="353">
        <f t="shared" ca="1" si="12"/>
        <v>1</v>
      </c>
      <c r="C240" s="353">
        <f t="shared" ca="1" si="12"/>
        <v>3</v>
      </c>
      <c r="D240" s="354">
        <f t="shared" ca="1" si="6"/>
        <v>220</v>
      </c>
      <c r="E240" s="445"/>
      <c r="F240" s="347"/>
      <c r="G240" s="348"/>
      <c r="H240" s="371"/>
    </row>
    <row r="241" spans="1:8" s="346" customFormat="1" hidden="1">
      <c r="A241" s="353">
        <f t="shared" ca="1" si="12"/>
        <v>12</v>
      </c>
      <c r="B241" s="353">
        <f t="shared" ca="1" si="12"/>
        <v>1</v>
      </c>
      <c r="C241" s="353">
        <f t="shared" ca="1" si="12"/>
        <v>3</v>
      </c>
      <c r="D241" s="354">
        <f t="shared" ca="1" si="6"/>
        <v>221</v>
      </c>
      <c r="E241" s="446"/>
      <c r="F241" s="347"/>
      <c r="G241" s="348"/>
      <c r="H241" s="371"/>
    </row>
    <row r="242" spans="1:8" s="346" customFormat="1" hidden="1">
      <c r="A242" s="353">
        <f t="shared" ca="1" si="12"/>
        <v>12</v>
      </c>
      <c r="B242" s="353">
        <f t="shared" ca="1" si="12"/>
        <v>1</v>
      </c>
      <c r="C242" s="353">
        <f t="shared" ca="1" si="12"/>
        <v>3</v>
      </c>
      <c r="D242" s="354">
        <f t="shared" ca="1" si="6"/>
        <v>222</v>
      </c>
      <c r="E242" s="446"/>
      <c r="F242" s="347"/>
      <c r="G242" s="348"/>
      <c r="H242" s="371"/>
    </row>
    <row r="243" spans="1:8" s="346" customFormat="1" hidden="1">
      <c r="A243" s="353">
        <f t="shared" ca="1" si="12"/>
        <v>12</v>
      </c>
      <c r="B243" s="353">
        <f t="shared" ca="1" si="12"/>
        <v>1</v>
      </c>
      <c r="C243" s="353">
        <f t="shared" ca="1" si="12"/>
        <v>3</v>
      </c>
      <c r="D243" s="354">
        <f t="shared" ca="1" si="6"/>
        <v>223</v>
      </c>
      <c r="E243" s="446"/>
      <c r="F243" s="347"/>
      <c r="G243" s="348"/>
      <c r="H243" s="371"/>
    </row>
    <row r="244" spans="1:8" hidden="1">
      <c r="A244" s="353">
        <f t="shared" ca="1" si="12"/>
        <v>12</v>
      </c>
      <c r="B244" s="353">
        <f t="shared" ca="1" si="12"/>
        <v>1</v>
      </c>
      <c r="C244" s="353">
        <f t="shared" ca="1" si="12"/>
        <v>3</v>
      </c>
      <c r="D244" s="354">
        <f t="shared" ca="1" si="6"/>
        <v>224</v>
      </c>
      <c r="E244" s="445"/>
      <c r="F244" s="157"/>
      <c r="G244" s="333"/>
      <c r="H244" s="370"/>
    </row>
    <row r="245" spans="1:8" hidden="1">
      <c r="A245" s="353">
        <f t="shared" ref="A245:C278" ca="1" si="13">INDIRECT("Z(-1)",FALSE)</f>
        <v>12</v>
      </c>
      <c r="B245" s="353">
        <f t="shared" ca="1" si="13"/>
        <v>1</v>
      </c>
      <c r="C245" s="353">
        <f t="shared" ca="1" si="13"/>
        <v>3</v>
      </c>
      <c r="D245" s="354">
        <f t="shared" ca="1" si="6"/>
        <v>225</v>
      </c>
      <c r="E245" s="445"/>
      <c r="F245" s="157"/>
      <c r="G245" s="333"/>
      <c r="H245" s="370"/>
    </row>
    <row r="246" spans="1:8" hidden="1">
      <c r="A246" s="353">
        <f t="shared" ca="1" si="13"/>
        <v>12</v>
      </c>
      <c r="B246" s="353">
        <f t="shared" ca="1" si="13"/>
        <v>1</v>
      </c>
      <c r="C246" s="353">
        <f t="shared" ca="1" si="13"/>
        <v>3</v>
      </c>
      <c r="D246" s="354">
        <f t="shared" ca="1" si="6"/>
        <v>226</v>
      </c>
      <c r="E246" s="445"/>
      <c r="F246" s="157"/>
      <c r="G246" s="333"/>
      <c r="H246" s="370"/>
    </row>
    <row r="247" spans="1:8" hidden="1">
      <c r="A247" s="353">
        <f t="shared" ca="1" si="13"/>
        <v>12</v>
      </c>
      <c r="B247" s="353">
        <f t="shared" ca="1" si="13"/>
        <v>1</v>
      </c>
      <c r="C247" s="353">
        <f t="shared" ca="1" si="13"/>
        <v>3</v>
      </c>
      <c r="D247" s="354">
        <f t="shared" ca="1" si="6"/>
        <v>227</v>
      </c>
      <c r="E247" s="445"/>
      <c r="F247" s="157"/>
      <c r="G247" s="333"/>
      <c r="H247" s="370"/>
    </row>
    <row r="248" spans="1:8" hidden="1">
      <c r="A248" s="353">
        <f t="shared" ca="1" si="13"/>
        <v>12</v>
      </c>
      <c r="B248" s="353">
        <f t="shared" ca="1" si="13"/>
        <v>1</v>
      </c>
      <c r="C248" s="353">
        <f t="shared" ca="1" si="13"/>
        <v>3</v>
      </c>
      <c r="D248" s="354">
        <f t="shared" ca="1" si="6"/>
        <v>228</v>
      </c>
      <c r="E248" s="445"/>
      <c r="F248" s="157"/>
      <c r="G248" s="333"/>
      <c r="H248" s="370"/>
    </row>
    <row r="249" spans="1:8" hidden="1">
      <c r="A249" s="351">
        <f t="shared" ca="1" si="13"/>
        <v>12</v>
      </c>
      <c r="B249" s="351">
        <f t="shared" ca="1" si="13"/>
        <v>1</v>
      </c>
      <c r="C249" s="351">
        <f t="shared" ca="1" si="13"/>
        <v>3</v>
      </c>
      <c r="D249" s="352">
        <f t="shared" ca="1" si="6"/>
        <v>229</v>
      </c>
      <c r="E249" s="445"/>
      <c r="F249" s="157"/>
      <c r="G249" s="333"/>
      <c r="H249" s="370"/>
    </row>
    <row r="250" spans="1:8" hidden="1">
      <c r="A250" s="353">
        <f t="shared" ca="1" si="13"/>
        <v>12</v>
      </c>
      <c r="B250" s="353">
        <f t="shared" ca="1" si="13"/>
        <v>1</v>
      </c>
      <c r="C250" s="353">
        <f t="shared" ca="1" si="13"/>
        <v>3</v>
      </c>
      <c r="D250" s="354">
        <f t="shared" ca="1" si="6"/>
        <v>230</v>
      </c>
      <c r="E250" s="445"/>
      <c r="F250" s="347"/>
      <c r="G250" s="348"/>
      <c r="H250" s="371"/>
    </row>
    <row r="251" spans="1:8" hidden="1">
      <c r="A251" s="353">
        <f t="shared" ca="1" si="13"/>
        <v>12</v>
      </c>
      <c r="B251" s="353">
        <f t="shared" ca="1" si="13"/>
        <v>1</v>
      </c>
      <c r="C251" s="353">
        <f t="shared" ca="1" si="13"/>
        <v>3</v>
      </c>
      <c r="D251" s="354">
        <f t="shared" ca="1" si="6"/>
        <v>231</v>
      </c>
      <c r="E251" s="445"/>
      <c r="F251" s="347"/>
      <c r="G251" s="348"/>
      <c r="H251" s="371"/>
    </row>
    <row r="252" spans="1:8" hidden="1">
      <c r="A252" s="353">
        <f t="shared" ca="1" si="13"/>
        <v>12</v>
      </c>
      <c r="B252" s="353">
        <f t="shared" ca="1" si="13"/>
        <v>1</v>
      </c>
      <c r="C252" s="353">
        <f t="shared" ca="1" si="13"/>
        <v>3</v>
      </c>
      <c r="D252" s="354">
        <f t="shared" ca="1" si="6"/>
        <v>232</v>
      </c>
      <c r="E252" s="445"/>
      <c r="F252" s="347"/>
      <c r="G252" s="348"/>
      <c r="H252" s="371"/>
    </row>
    <row r="253" spans="1:8" hidden="1">
      <c r="A253" s="353">
        <f t="shared" ca="1" si="13"/>
        <v>12</v>
      </c>
      <c r="B253" s="353">
        <f t="shared" ca="1" si="13"/>
        <v>1</v>
      </c>
      <c r="C253" s="353">
        <f t="shared" ca="1" si="13"/>
        <v>3</v>
      </c>
      <c r="D253" s="354">
        <f t="shared" ca="1" si="6"/>
        <v>233</v>
      </c>
      <c r="E253" s="445"/>
      <c r="F253" s="347"/>
      <c r="G253" s="348"/>
      <c r="H253" s="371"/>
    </row>
    <row r="254" spans="1:8" hidden="1">
      <c r="A254" s="353">
        <f t="shared" ca="1" si="13"/>
        <v>12</v>
      </c>
      <c r="B254" s="353">
        <f t="shared" ca="1" si="13"/>
        <v>1</v>
      </c>
      <c r="C254" s="353">
        <f t="shared" ca="1" si="13"/>
        <v>3</v>
      </c>
      <c r="D254" s="354">
        <f t="shared" ca="1" si="6"/>
        <v>234</v>
      </c>
      <c r="E254" s="445"/>
      <c r="F254" s="347"/>
      <c r="G254" s="348"/>
      <c r="H254" s="371"/>
    </row>
    <row r="255" spans="1:8" hidden="1">
      <c r="A255" s="353">
        <f t="shared" ca="1" si="13"/>
        <v>12</v>
      </c>
      <c r="B255" s="353">
        <f t="shared" ca="1" si="13"/>
        <v>1</v>
      </c>
      <c r="C255" s="353">
        <f t="shared" ca="1" si="13"/>
        <v>3</v>
      </c>
      <c r="D255" s="354">
        <f t="shared" ca="1" si="6"/>
        <v>235</v>
      </c>
      <c r="E255" s="445"/>
      <c r="F255" s="347"/>
      <c r="G255" s="348"/>
      <c r="H255" s="371"/>
    </row>
    <row r="256" spans="1:8" hidden="1">
      <c r="A256" s="353">
        <f t="shared" ca="1" si="13"/>
        <v>12</v>
      </c>
      <c r="B256" s="353">
        <f t="shared" ca="1" si="13"/>
        <v>1</v>
      </c>
      <c r="C256" s="353">
        <f t="shared" ca="1" si="13"/>
        <v>3</v>
      </c>
      <c r="D256" s="354">
        <f t="shared" ca="1" si="6"/>
        <v>236</v>
      </c>
      <c r="E256" s="445"/>
      <c r="F256" s="347"/>
      <c r="G256" s="348"/>
      <c r="H256" s="371"/>
    </row>
    <row r="257" spans="1:8" s="346" customFormat="1" hidden="1">
      <c r="A257" s="353">
        <f t="shared" ca="1" si="13"/>
        <v>12</v>
      </c>
      <c r="B257" s="353">
        <f t="shared" ca="1" si="13"/>
        <v>1</v>
      </c>
      <c r="C257" s="353">
        <f t="shared" ca="1" si="13"/>
        <v>3</v>
      </c>
      <c r="D257" s="354">
        <f t="shared" ca="1" si="6"/>
        <v>237</v>
      </c>
      <c r="E257" s="446"/>
      <c r="F257" s="347"/>
      <c r="G257" s="348"/>
      <c r="H257" s="371"/>
    </row>
    <row r="258" spans="1:8" s="346" customFormat="1" hidden="1">
      <c r="A258" s="353">
        <f t="shared" ca="1" si="13"/>
        <v>12</v>
      </c>
      <c r="B258" s="353">
        <f t="shared" ca="1" si="13"/>
        <v>1</v>
      </c>
      <c r="C258" s="353">
        <f t="shared" ca="1" si="13"/>
        <v>3</v>
      </c>
      <c r="D258" s="354">
        <f t="shared" ca="1" si="6"/>
        <v>238</v>
      </c>
      <c r="E258" s="446"/>
      <c r="F258" s="347"/>
      <c r="G258" s="348"/>
      <c r="H258" s="371"/>
    </row>
    <row r="259" spans="1:8" s="346" customFormat="1" hidden="1">
      <c r="A259" s="353">
        <f t="shared" ca="1" si="13"/>
        <v>12</v>
      </c>
      <c r="B259" s="353">
        <f t="shared" ca="1" si="13"/>
        <v>1</v>
      </c>
      <c r="C259" s="353">
        <f t="shared" ca="1" si="13"/>
        <v>3</v>
      </c>
      <c r="D259" s="354">
        <f t="shared" ca="1" si="6"/>
        <v>239</v>
      </c>
      <c r="E259" s="446"/>
      <c r="F259" s="347"/>
      <c r="G259" s="348"/>
      <c r="H259" s="371"/>
    </row>
    <row r="260" spans="1:8" hidden="1">
      <c r="A260" s="353">
        <f t="shared" ca="1" si="13"/>
        <v>12</v>
      </c>
      <c r="B260" s="353">
        <f t="shared" ca="1" si="13"/>
        <v>1</v>
      </c>
      <c r="C260" s="353">
        <f t="shared" ca="1" si="13"/>
        <v>3</v>
      </c>
      <c r="D260" s="354">
        <f t="shared" ca="1" si="6"/>
        <v>240</v>
      </c>
      <c r="E260" s="445"/>
      <c r="F260" s="347"/>
      <c r="G260" s="348"/>
      <c r="H260" s="371"/>
    </row>
    <row r="261" spans="1:8" hidden="1">
      <c r="A261" s="353">
        <f t="shared" ca="1" si="13"/>
        <v>12</v>
      </c>
      <c r="B261" s="353">
        <f t="shared" ca="1" si="13"/>
        <v>1</v>
      </c>
      <c r="C261" s="353">
        <f t="shared" ca="1" si="13"/>
        <v>3</v>
      </c>
      <c r="D261" s="354">
        <f t="shared" ca="1" si="6"/>
        <v>241</v>
      </c>
      <c r="E261" s="445"/>
      <c r="F261" s="347"/>
      <c r="G261" s="348"/>
      <c r="H261" s="371"/>
    </row>
    <row r="262" spans="1:8" hidden="1">
      <c r="A262" s="353">
        <f t="shared" ca="1" si="13"/>
        <v>12</v>
      </c>
      <c r="B262" s="353">
        <f t="shared" ca="1" si="13"/>
        <v>1</v>
      </c>
      <c r="C262" s="353">
        <f t="shared" ca="1" si="13"/>
        <v>3</v>
      </c>
      <c r="D262" s="354">
        <f t="shared" ca="1" si="6"/>
        <v>242</v>
      </c>
      <c r="E262" s="445"/>
      <c r="F262" s="347"/>
      <c r="G262" s="348"/>
      <c r="H262" s="371"/>
    </row>
    <row r="263" spans="1:8" hidden="1">
      <c r="A263" s="353">
        <f t="shared" ca="1" si="13"/>
        <v>12</v>
      </c>
      <c r="B263" s="353">
        <f t="shared" ca="1" si="13"/>
        <v>1</v>
      </c>
      <c r="C263" s="353">
        <f t="shared" ca="1" si="13"/>
        <v>3</v>
      </c>
      <c r="D263" s="354">
        <f t="shared" ca="1" si="6"/>
        <v>243</v>
      </c>
      <c r="E263" s="445"/>
      <c r="F263" s="347"/>
      <c r="G263" s="348"/>
      <c r="H263" s="371"/>
    </row>
    <row r="264" spans="1:8" hidden="1">
      <c r="A264" s="353">
        <f t="shared" ca="1" si="13"/>
        <v>12</v>
      </c>
      <c r="B264" s="353">
        <f t="shared" ca="1" si="13"/>
        <v>1</v>
      </c>
      <c r="C264" s="353">
        <f t="shared" ca="1" si="13"/>
        <v>3</v>
      </c>
      <c r="D264" s="354">
        <f t="shared" ca="1" si="6"/>
        <v>244</v>
      </c>
      <c r="E264" s="445"/>
      <c r="F264" s="347"/>
      <c r="G264" s="348"/>
      <c r="H264" s="371"/>
    </row>
    <row r="265" spans="1:8" hidden="1">
      <c r="A265" s="353">
        <f t="shared" ca="1" si="13"/>
        <v>12</v>
      </c>
      <c r="B265" s="353">
        <f t="shared" ca="1" si="13"/>
        <v>1</v>
      </c>
      <c r="C265" s="353">
        <f t="shared" ca="1" si="13"/>
        <v>3</v>
      </c>
      <c r="D265" s="354">
        <f t="shared" ca="1" si="6"/>
        <v>245</v>
      </c>
      <c r="E265" s="445"/>
      <c r="F265" s="347"/>
      <c r="G265" s="348"/>
      <c r="H265" s="371"/>
    </row>
    <row r="266" spans="1:8" hidden="1">
      <c r="A266" s="353">
        <f t="shared" ca="1" si="13"/>
        <v>12</v>
      </c>
      <c r="B266" s="353">
        <f t="shared" ca="1" si="13"/>
        <v>1</v>
      </c>
      <c r="C266" s="353">
        <f t="shared" ca="1" si="13"/>
        <v>3</v>
      </c>
      <c r="D266" s="354">
        <f t="shared" ca="1" si="6"/>
        <v>246</v>
      </c>
      <c r="E266" s="445"/>
      <c r="F266" s="347"/>
      <c r="G266" s="348"/>
      <c r="H266" s="371"/>
    </row>
    <row r="267" spans="1:8" s="346" customFormat="1" hidden="1">
      <c r="A267" s="353">
        <f t="shared" ca="1" si="13"/>
        <v>12</v>
      </c>
      <c r="B267" s="353">
        <f t="shared" ca="1" si="13"/>
        <v>1</v>
      </c>
      <c r="C267" s="353">
        <f t="shared" ca="1" si="13"/>
        <v>3</v>
      </c>
      <c r="D267" s="354">
        <f t="shared" ca="1" si="6"/>
        <v>247</v>
      </c>
      <c r="E267" s="446"/>
      <c r="F267" s="347"/>
      <c r="G267" s="348"/>
      <c r="H267" s="371"/>
    </row>
    <row r="268" spans="1:8" s="346" customFormat="1" hidden="1">
      <c r="A268" s="353">
        <f t="shared" ca="1" si="13"/>
        <v>12</v>
      </c>
      <c r="B268" s="353">
        <f t="shared" ca="1" si="13"/>
        <v>1</v>
      </c>
      <c r="C268" s="353">
        <f t="shared" ca="1" si="13"/>
        <v>3</v>
      </c>
      <c r="D268" s="354">
        <f t="shared" ca="1" si="6"/>
        <v>248</v>
      </c>
      <c r="E268" s="446"/>
      <c r="F268" s="347"/>
      <c r="G268" s="348"/>
      <c r="H268" s="371"/>
    </row>
    <row r="269" spans="1:8" s="346" customFormat="1" hidden="1">
      <c r="A269" s="353">
        <f t="shared" ca="1" si="13"/>
        <v>12</v>
      </c>
      <c r="B269" s="353">
        <f t="shared" ca="1" si="13"/>
        <v>1</v>
      </c>
      <c r="C269" s="353">
        <f t="shared" ca="1" si="13"/>
        <v>3</v>
      </c>
      <c r="D269" s="354">
        <f t="shared" ca="1" si="6"/>
        <v>249</v>
      </c>
      <c r="E269" s="446"/>
      <c r="F269" s="347"/>
      <c r="G269" s="348"/>
      <c r="H269" s="371"/>
    </row>
    <row r="270" spans="1:8" hidden="1">
      <c r="A270" s="353">
        <f t="shared" ca="1" si="13"/>
        <v>12</v>
      </c>
      <c r="B270" s="353">
        <f t="shared" ca="1" si="13"/>
        <v>1</v>
      </c>
      <c r="C270" s="353">
        <f t="shared" ca="1" si="13"/>
        <v>3</v>
      </c>
      <c r="D270" s="354">
        <f t="shared" ca="1" si="6"/>
        <v>250</v>
      </c>
      <c r="E270" s="445"/>
      <c r="F270" s="347"/>
      <c r="G270" s="348"/>
      <c r="H270" s="371"/>
    </row>
    <row r="271" spans="1:8" hidden="1">
      <c r="A271" s="353">
        <f t="shared" ca="1" si="13"/>
        <v>12</v>
      </c>
      <c r="B271" s="353">
        <f t="shared" ca="1" si="13"/>
        <v>1</v>
      </c>
      <c r="C271" s="353">
        <f t="shared" ca="1" si="13"/>
        <v>3</v>
      </c>
      <c r="D271" s="354">
        <f t="shared" ca="1" si="6"/>
        <v>251</v>
      </c>
      <c r="E271" s="445"/>
      <c r="F271" s="347"/>
      <c r="G271" s="348"/>
      <c r="H271" s="371"/>
    </row>
    <row r="272" spans="1:8" hidden="1">
      <c r="A272" s="353">
        <f t="shared" ca="1" si="13"/>
        <v>12</v>
      </c>
      <c r="B272" s="353">
        <f t="shared" ca="1" si="13"/>
        <v>1</v>
      </c>
      <c r="C272" s="353">
        <f t="shared" ca="1" si="13"/>
        <v>3</v>
      </c>
      <c r="D272" s="354">
        <f t="shared" ca="1" si="6"/>
        <v>252</v>
      </c>
      <c r="E272" s="445"/>
      <c r="F272" s="347"/>
      <c r="G272" s="348"/>
      <c r="H272" s="371"/>
    </row>
    <row r="273" spans="1:8" hidden="1">
      <c r="A273" s="353">
        <f t="shared" ca="1" si="13"/>
        <v>12</v>
      </c>
      <c r="B273" s="353">
        <f t="shared" ca="1" si="13"/>
        <v>1</v>
      </c>
      <c r="C273" s="353">
        <f t="shared" ca="1" si="13"/>
        <v>3</v>
      </c>
      <c r="D273" s="354">
        <f t="shared" ca="1" si="6"/>
        <v>253</v>
      </c>
      <c r="E273" s="445"/>
      <c r="F273" s="347"/>
      <c r="G273" s="348"/>
      <c r="H273" s="371"/>
    </row>
    <row r="274" spans="1:8" hidden="1">
      <c r="A274" s="353">
        <f t="shared" ca="1" si="13"/>
        <v>12</v>
      </c>
      <c r="B274" s="353">
        <f t="shared" ca="1" si="13"/>
        <v>1</v>
      </c>
      <c r="C274" s="353">
        <f t="shared" ca="1" si="13"/>
        <v>3</v>
      </c>
      <c r="D274" s="354">
        <f t="shared" ca="1" si="6"/>
        <v>254</v>
      </c>
      <c r="E274" s="445"/>
      <c r="F274" s="347"/>
      <c r="G274" s="348"/>
      <c r="H274" s="371"/>
    </row>
    <row r="275" spans="1:8" hidden="1">
      <c r="A275" s="353">
        <f t="shared" ca="1" si="13"/>
        <v>12</v>
      </c>
      <c r="B275" s="353">
        <f t="shared" ca="1" si="13"/>
        <v>1</v>
      </c>
      <c r="C275" s="353">
        <f t="shared" ca="1" si="13"/>
        <v>3</v>
      </c>
      <c r="D275" s="354">
        <f t="shared" ca="1" si="6"/>
        <v>255</v>
      </c>
      <c r="E275" s="445"/>
      <c r="F275" s="347"/>
      <c r="G275" s="348"/>
      <c r="H275" s="371"/>
    </row>
    <row r="276" spans="1:8" hidden="1">
      <c r="A276" s="353">
        <f t="shared" ca="1" si="13"/>
        <v>12</v>
      </c>
      <c r="B276" s="353">
        <f t="shared" ca="1" si="13"/>
        <v>1</v>
      </c>
      <c r="C276" s="353">
        <f t="shared" ca="1" si="13"/>
        <v>3</v>
      </c>
      <c r="D276" s="354">
        <f t="shared" ca="1" si="6"/>
        <v>256</v>
      </c>
      <c r="E276" s="445"/>
      <c r="F276" s="347"/>
      <c r="G276" s="348"/>
      <c r="H276" s="371"/>
    </row>
    <row r="277" spans="1:8" s="346" customFormat="1" hidden="1">
      <c r="A277" s="353">
        <f t="shared" ca="1" si="13"/>
        <v>12</v>
      </c>
      <c r="B277" s="353">
        <f t="shared" ca="1" si="13"/>
        <v>1</v>
      </c>
      <c r="C277" s="353">
        <f t="shared" ca="1" si="13"/>
        <v>3</v>
      </c>
      <c r="D277" s="354">
        <f t="shared" ca="1" si="6"/>
        <v>257</v>
      </c>
      <c r="E277" s="446"/>
      <c r="F277" s="347"/>
      <c r="G277" s="348"/>
      <c r="H277" s="371"/>
    </row>
    <row r="278" spans="1:8" s="346" customFormat="1" hidden="1">
      <c r="A278" s="353">
        <f t="shared" ca="1" si="13"/>
        <v>12</v>
      </c>
      <c r="B278" s="353">
        <f t="shared" ca="1" si="13"/>
        <v>1</v>
      </c>
      <c r="C278" s="353">
        <f t="shared" ca="1" si="13"/>
        <v>3</v>
      </c>
      <c r="D278" s="354">
        <f t="shared" ca="1" si="6"/>
        <v>258</v>
      </c>
      <c r="E278" s="446"/>
      <c r="F278" s="347"/>
      <c r="G278" s="348"/>
      <c r="H278" s="371"/>
    </row>
    <row r="279" spans="1:8" s="346" customFormat="1" hidden="1">
      <c r="A279" s="353">
        <f t="shared" ref="A279:C294" ca="1" si="14">INDIRECT("Z(-1)",FALSE)</f>
        <v>12</v>
      </c>
      <c r="B279" s="353">
        <f t="shared" ca="1" si="14"/>
        <v>1</v>
      </c>
      <c r="C279" s="353">
        <f t="shared" ca="1" si="14"/>
        <v>3</v>
      </c>
      <c r="D279" s="354">
        <f t="shared" ca="1" si="6"/>
        <v>259</v>
      </c>
      <c r="E279" s="446"/>
      <c r="F279" s="347"/>
      <c r="G279" s="348"/>
      <c r="H279" s="371"/>
    </row>
    <row r="280" spans="1:8" hidden="1">
      <c r="A280" s="353">
        <f t="shared" ca="1" si="14"/>
        <v>12</v>
      </c>
      <c r="B280" s="353">
        <f t="shared" ca="1" si="14"/>
        <v>1</v>
      </c>
      <c r="C280" s="353">
        <f t="shared" ca="1" si="14"/>
        <v>3</v>
      </c>
      <c r="D280" s="354">
        <f t="shared" ca="1" si="6"/>
        <v>260</v>
      </c>
      <c r="E280" s="445"/>
      <c r="F280" s="347"/>
      <c r="G280" s="348"/>
      <c r="H280" s="371"/>
    </row>
    <row r="281" spans="1:8" hidden="1">
      <c r="A281" s="353">
        <f t="shared" ca="1" si="14"/>
        <v>12</v>
      </c>
      <c r="B281" s="353">
        <f t="shared" ca="1" si="14"/>
        <v>1</v>
      </c>
      <c r="C281" s="353">
        <f t="shared" ca="1" si="14"/>
        <v>3</v>
      </c>
      <c r="D281" s="354">
        <f t="shared" ca="1" si="6"/>
        <v>261</v>
      </c>
      <c r="E281" s="445"/>
      <c r="F281" s="347"/>
      <c r="G281" s="348"/>
      <c r="H281" s="371"/>
    </row>
    <row r="282" spans="1:8" hidden="1">
      <c r="A282" s="353">
        <f t="shared" ca="1" si="14"/>
        <v>12</v>
      </c>
      <c r="B282" s="353">
        <f t="shared" ca="1" si="14"/>
        <v>1</v>
      </c>
      <c r="C282" s="353">
        <f t="shared" ca="1" si="14"/>
        <v>3</v>
      </c>
      <c r="D282" s="354">
        <f t="shared" ca="1" si="6"/>
        <v>262</v>
      </c>
      <c r="E282" s="445"/>
      <c r="F282" s="347"/>
      <c r="G282" s="348"/>
      <c r="H282" s="371"/>
    </row>
    <row r="283" spans="1:8" hidden="1">
      <c r="A283" s="353">
        <f t="shared" ca="1" si="14"/>
        <v>12</v>
      </c>
      <c r="B283" s="353">
        <f t="shared" ca="1" si="14"/>
        <v>1</v>
      </c>
      <c r="C283" s="353">
        <f t="shared" ca="1" si="14"/>
        <v>3</v>
      </c>
      <c r="D283" s="354">
        <f t="shared" ca="1" si="6"/>
        <v>263</v>
      </c>
      <c r="E283" s="445"/>
      <c r="F283" s="347"/>
      <c r="G283" s="348"/>
      <c r="H283" s="371"/>
    </row>
    <row r="284" spans="1:8" hidden="1">
      <c r="A284" s="353">
        <f t="shared" ca="1" si="14"/>
        <v>12</v>
      </c>
      <c r="B284" s="353">
        <f t="shared" ca="1" si="14"/>
        <v>1</v>
      </c>
      <c r="C284" s="353">
        <f t="shared" ca="1" si="14"/>
        <v>3</v>
      </c>
      <c r="D284" s="354">
        <f t="shared" ca="1" si="6"/>
        <v>264</v>
      </c>
      <c r="E284" s="445"/>
      <c r="F284" s="347"/>
      <c r="G284" s="348"/>
      <c r="H284" s="371"/>
    </row>
    <row r="285" spans="1:8" hidden="1">
      <c r="A285" s="353">
        <f t="shared" ca="1" si="14"/>
        <v>12</v>
      </c>
      <c r="B285" s="353">
        <f t="shared" ca="1" si="14"/>
        <v>1</v>
      </c>
      <c r="C285" s="353">
        <f t="shared" ca="1" si="14"/>
        <v>3</v>
      </c>
      <c r="D285" s="354">
        <f t="shared" ca="1" si="6"/>
        <v>265</v>
      </c>
      <c r="E285" s="445"/>
      <c r="F285" s="347"/>
      <c r="G285" s="348"/>
      <c r="H285" s="371"/>
    </row>
    <row r="286" spans="1:8" hidden="1">
      <c r="A286" s="353">
        <f t="shared" ca="1" si="14"/>
        <v>12</v>
      </c>
      <c r="B286" s="353">
        <f t="shared" ca="1" si="14"/>
        <v>1</v>
      </c>
      <c r="C286" s="353">
        <f t="shared" ca="1" si="14"/>
        <v>3</v>
      </c>
      <c r="D286" s="354">
        <f t="shared" ca="1" si="6"/>
        <v>266</v>
      </c>
      <c r="E286" s="445"/>
      <c r="F286" s="347"/>
      <c r="G286" s="348"/>
      <c r="H286" s="371"/>
    </row>
    <row r="287" spans="1:8" s="346" customFormat="1" hidden="1">
      <c r="A287" s="353">
        <f t="shared" ca="1" si="14"/>
        <v>12</v>
      </c>
      <c r="B287" s="353">
        <f t="shared" ca="1" si="14"/>
        <v>1</v>
      </c>
      <c r="C287" s="353">
        <f t="shared" ca="1" si="14"/>
        <v>3</v>
      </c>
      <c r="D287" s="354">
        <f t="shared" ca="1" si="6"/>
        <v>267</v>
      </c>
      <c r="E287" s="446"/>
      <c r="F287" s="347"/>
      <c r="G287" s="348"/>
      <c r="H287" s="371"/>
    </row>
    <row r="288" spans="1:8" s="346" customFormat="1" hidden="1">
      <c r="A288" s="353">
        <f t="shared" ca="1" si="14"/>
        <v>12</v>
      </c>
      <c r="B288" s="353">
        <f t="shared" ca="1" si="14"/>
        <v>1</v>
      </c>
      <c r="C288" s="353">
        <f t="shared" ca="1" si="14"/>
        <v>3</v>
      </c>
      <c r="D288" s="354">
        <f t="shared" ca="1" si="6"/>
        <v>268</v>
      </c>
      <c r="E288" s="446"/>
      <c r="F288" s="347"/>
      <c r="G288" s="348"/>
      <c r="H288" s="371"/>
    </row>
    <row r="289" spans="1:8" s="346" customFormat="1" hidden="1">
      <c r="A289" s="353">
        <f t="shared" ca="1" si="14"/>
        <v>12</v>
      </c>
      <c r="B289" s="353">
        <f t="shared" ca="1" si="14"/>
        <v>1</v>
      </c>
      <c r="C289" s="353">
        <f t="shared" ca="1" si="14"/>
        <v>3</v>
      </c>
      <c r="D289" s="354">
        <f t="shared" ca="1" si="6"/>
        <v>269</v>
      </c>
      <c r="E289" s="446"/>
      <c r="F289" s="347"/>
      <c r="G289" s="348"/>
      <c r="H289" s="371"/>
    </row>
    <row r="290" spans="1:8" hidden="1">
      <c r="A290" s="353">
        <f t="shared" ca="1" si="14"/>
        <v>12</v>
      </c>
      <c r="B290" s="353">
        <f t="shared" ca="1" si="14"/>
        <v>1</v>
      </c>
      <c r="C290" s="353">
        <f t="shared" ca="1" si="14"/>
        <v>3</v>
      </c>
      <c r="D290" s="354">
        <f t="shared" ca="1" si="6"/>
        <v>270</v>
      </c>
      <c r="E290" s="445"/>
      <c r="F290" s="347"/>
      <c r="G290" s="348"/>
      <c r="H290" s="371"/>
    </row>
    <row r="291" spans="1:8" s="346" customFormat="1" hidden="1">
      <c r="A291" s="353">
        <f t="shared" ca="1" si="14"/>
        <v>12</v>
      </c>
      <c r="B291" s="353">
        <f t="shared" ca="1" si="14"/>
        <v>1</v>
      </c>
      <c r="C291" s="353">
        <f t="shared" ca="1" si="14"/>
        <v>3</v>
      </c>
      <c r="D291" s="354">
        <f t="shared" ca="1" si="6"/>
        <v>271</v>
      </c>
      <c r="E291" s="446"/>
      <c r="F291" s="347"/>
      <c r="G291" s="348"/>
      <c r="H291" s="371"/>
    </row>
    <row r="292" spans="1:8" s="346" customFormat="1" hidden="1">
      <c r="A292" s="353">
        <f t="shared" ca="1" si="14"/>
        <v>12</v>
      </c>
      <c r="B292" s="353">
        <f t="shared" ca="1" si="14"/>
        <v>1</v>
      </c>
      <c r="C292" s="353">
        <f t="shared" ca="1" si="14"/>
        <v>3</v>
      </c>
      <c r="D292" s="354">
        <f t="shared" ca="1" si="6"/>
        <v>272</v>
      </c>
      <c r="E292" s="446"/>
      <c r="F292" s="347"/>
      <c r="G292" s="348"/>
      <c r="H292" s="371"/>
    </row>
    <row r="293" spans="1:8" s="346" customFormat="1" hidden="1">
      <c r="A293" s="353">
        <f t="shared" ca="1" si="14"/>
        <v>12</v>
      </c>
      <c r="B293" s="353">
        <f t="shared" ca="1" si="14"/>
        <v>1</v>
      </c>
      <c r="C293" s="353">
        <f t="shared" ca="1" si="14"/>
        <v>3</v>
      </c>
      <c r="D293" s="354">
        <f t="shared" ca="1" si="6"/>
        <v>273</v>
      </c>
      <c r="E293" s="446"/>
      <c r="F293" s="347"/>
      <c r="G293" s="348"/>
      <c r="H293" s="371"/>
    </row>
    <row r="294" spans="1:8" hidden="1">
      <c r="A294" s="353">
        <f t="shared" ca="1" si="14"/>
        <v>12</v>
      </c>
      <c r="B294" s="353">
        <f t="shared" ca="1" si="14"/>
        <v>1</v>
      </c>
      <c r="C294" s="353">
        <f t="shared" ca="1" si="14"/>
        <v>3</v>
      </c>
      <c r="D294" s="354">
        <f t="shared" ca="1" si="6"/>
        <v>274</v>
      </c>
      <c r="E294" s="445"/>
      <c r="F294" s="157"/>
      <c r="G294" s="333"/>
      <c r="H294" s="370"/>
    </row>
    <row r="295" spans="1:8" hidden="1">
      <c r="A295" s="353">
        <f t="shared" ref="A295:C328" ca="1" si="15">INDIRECT("Z(-1)",FALSE)</f>
        <v>12</v>
      </c>
      <c r="B295" s="353">
        <f t="shared" ca="1" si="15"/>
        <v>1</v>
      </c>
      <c r="C295" s="353">
        <f t="shared" ca="1" si="15"/>
        <v>3</v>
      </c>
      <c r="D295" s="354">
        <f t="shared" ca="1" si="6"/>
        <v>275</v>
      </c>
      <c r="E295" s="445"/>
      <c r="F295" s="157"/>
      <c r="G295" s="333"/>
      <c r="H295" s="370"/>
    </row>
    <row r="296" spans="1:8" hidden="1">
      <c r="A296" s="353">
        <f t="shared" ca="1" si="15"/>
        <v>12</v>
      </c>
      <c r="B296" s="353">
        <f t="shared" ca="1" si="15"/>
        <v>1</v>
      </c>
      <c r="C296" s="353">
        <f t="shared" ca="1" si="15"/>
        <v>3</v>
      </c>
      <c r="D296" s="354">
        <f t="shared" ca="1" si="6"/>
        <v>276</v>
      </c>
      <c r="E296" s="445"/>
      <c r="F296" s="157"/>
      <c r="G296" s="333"/>
      <c r="H296" s="370"/>
    </row>
    <row r="297" spans="1:8" hidden="1">
      <c r="A297" s="353">
        <f t="shared" ca="1" si="15"/>
        <v>12</v>
      </c>
      <c r="B297" s="353">
        <f t="shared" ca="1" si="15"/>
        <v>1</v>
      </c>
      <c r="C297" s="353">
        <f t="shared" ca="1" si="15"/>
        <v>3</v>
      </c>
      <c r="D297" s="354">
        <f t="shared" ca="1" si="6"/>
        <v>277</v>
      </c>
      <c r="E297" s="445"/>
      <c r="F297" s="157"/>
      <c r="G297" s="333"/>
      <c r="H297" s="370"/>
    </row>
    <row r="298" spans="1:8" hidden="1">
      <c r="A298" s="353">
        <f t="shared" ca="1" si="15"/>
        <v>12</v>
      </c>
      <c r="B298" s="353">
        <f t="shared" ca="1" si="15"/>
        <v>1</v>
      </c>
      <c r="C298" s="353">
        <f t="shared" ca="1" si="15"/>
        <v>3</v>
      </c>
      <c r="D298" s="354">
        <f t="shared" ca="1" si="6"/>
        <v>278</v>
      </c>
      <c r="E298" s="445"/>
      <c r="F298" s="157"/>
      <c r="G298" s="333"/>
      <c r="H298" s="370"/>
    </row>
    <row r="299" spans="1:8" hidden="1">
      <c r="A299" s="351">
        <f t="shared" ca="1" si="15"/>
        <v>12</v>
      </c>
      <c r="B299" s="351">
        <f t="shared" ca="1" si="15"/>
        <v>1</v>
      </c>
      <c r="C299" s="351">
        <f t="shared" ca="1" si="15"/>
        <v>3</v>
      </c>
      <c r="D299" s="352">
        <f t="shared" ca="1" si="6"/>
        <v>279</v>
      </c>
      <c r="E299" s="445"/>
      <c r="F299" s="157"/>
      <c r="G299" s="333"/>
      <c r="H299" s="370"/>
    </row>
    <row r="300" spans="1:8" hidden="1">
      <c r="A300" s="353">
        <f t="shared" ca="1" si="15"/>
        <v>12</v>
      </c>
      <c r="B300" s="353">
        <f t="shared" ca="1" si="15"/>
        <v>1</v>
      </c>
      <c r="C300" s="353">
        <f t="shared" ca="1" si="15"/>
        <v>3</v>
      </c>
      <c r="D300" s="354">
        <f t="shared" ca="1" si="6"/>
        <v>280</v>
      </c>
      <c r="E300" s="445"/>
      <c r="F300" s="347"/>
      <c r="G300" s="348"/>
      <c r="H300" s="371"/>
    </row>
    <row r="301" spans="1:8" hidden="1">
      <c r="A301" s="353">
        <f t="shared" ca="1" si="15"/>
        <v>12</v>
      </c>
      <c r="B301" s="353">
        <f t="shared" ca="1" si="15"/>
        <v>1</v>
      </c>
      <c r="C301" s="353">
        <f t="shared" ca="1" si="15"/>
        <v>3</v>
      </c>
      <c r="D301" s="354">
        <f t="shared" ca="1" si="6"/>
        <v>281</v>
      </c>
      <c r="E301" s="445"/>
      <c r="F301" s="347"/>
      <c r="G301" s="348"/>
      <c r="H301" s="371"/>
    </row>
    <row r="302" spans="1:8" hidden="1">
      <c r="A302" s="353">
        <f t="shared" ca="1" si="15"/>
        <v>12</v>
      </c>
      <c r="B302" s="353">
        <f t="shared" ca="1" si="15"/>
        <v>1</v>
      </c>
      <c r="C302" s="353">
        <f t="shared" ca="1" si="15"/>
        <v>3</v>
      </c>
      <c r="D302" s="354">
        <f t="shared" ca="1" si="6"/>
        <v>282</v>
      </c>
      <c r="E302" s="445"/>
      <c r="F302" s="347"/>
      <c r="G302" s="348"/>
      <c r="H302" s="371"/>
    </row>
    <row r="303" spans="1:8" hidden="1">
      <c r="A303" s="353">
        <f t="shared" ca="1" si="15"/>
        <v>12</v>
      </c>
      <c r="B303" s="353">
        <f t="shared" ca="1" si="15"/>
        <v>1</v>
      </c>
      <c r="C303" s="353">
        <f t="shared" ca="1" si="15"/>
        <v>3</v>
      </c>
      <c r="D303" s="354">
        <f t="shared" ca="1" si="6"/>
        <v>283</v>
      </c>
      <c r="E303" s="445"/>
      <c r="F303" s="347"/>
      <c r="G303" s="348"/>
      <c r="H303" s="371"/>
    </row>
    <row r="304" spans="1:8" hidden="1">
      <c r="A304" s="353">
        <f t="shared" ca="1" si="15"/>
        <v>12</v>
      </c>
      <c r="B304" s="353">
        <f t="shared" ca="1" si="15"/>
        <v>1</v>
      </c>
      <c r="C304" s="353">
        <f t="shared" ca="1" si="15"/>
        <v>3</v>
      </c>
      <c r="D304" s="354">
        <f t="shared" ca="1" si="6"/>
        <v>284</v>
      </c>
      <c r="E304" s="445"/>
      <c r="F304" s="347"/>
      <c r="G304" s="348"/>
      <c r="H304" s="371"/>
    </row>
    <row r="305" spans="1:8" hidden="1">
      <c r="A305" s="353">
        <f t="shared" ca="1" si="15"/>
        <v>12</v>
      </c>
      <c r="B305" s="353">
        <f t="shared" ca="1" si="15"/>
        <v>1</v>
      </c>
      <c r="C305" s="353">
        <f t="shared" ca="1" si="15"/>
        <v>3</v>
      </c>
      <c r="D305" s="354">
        <f t="shared" ca="1" si="6"/>
        <v>285</v>
      </c>
      <c r="E305" s="445"/>
      <c r="F305" s="347"/>
      <c r="G305" s="348"/>
      <c r="H305" s="371"/>
    </row>
    <row r="306" spans="1:8" hidden="1">
      <c r="A306" s="353">
        <f t="shared" ca="1" si="15"/>
        <v>12</v>
      </c>
      <c r="B306" s="353">
        <f t="shared" ca="1" si="15"/>
        <v>1</v>
      </c>
      <c r="C306" s="353">
        <f t="shared" ca="1" si="15"/>
        <v>3</v>
      </c>
      <c r="D306" s="354">
        <f t="shared" ca="1" si="6"/>
        <v>286</v>
      </c>
      <c r="E306" s="445"/>
      <c r="F306" s="347"/>
      <c r="G306" s="348"/>
      <c r="H306" s="371"/>
    </row>
    <row r="307" spans="1:8" s="346" customFormat="1" hidden="1">
      <c r="A307" s="353">
        <f t="shared" ca="1" si="15"/>
        <v>12</v>
      </c>
      <c r="B307" s="353">
        <f t="shared" ca="1" si="15"/>
        <v>1</v>
      </c>
      <c r="C307" s="353">
        <f t="shared" ca="1" si="15"/>
        <v>3</v>
      </c>
      <c r="D307" s="354">
        <f t="shared" ca="1" si="6"/>
        <v>287</v>
      </c>
      <c r="E307" s="446"/>
      <c r="F307" s="347"/>
      <c r="G307" s="348"/>
      <c r="H307" s="371"/>
    </row>
    <row r="308" spans="1:8" s="346" customFormat="1" hidden="1">
      <c r="A308" s="353">
        <f t="shared" ca="1" si="15"/>
        <v>12</v>
      </c>
      <c r="B308" s="353">
        <f t="shared" ca="1" si="15"/>
        <v>1</v>
      </c>
      <c r="C308" s="353">
        <f t="shared" ca="1" si="15"/>
        <v>3</v>
      </c>
      <c r="D308" s="354">
        <f t="shared" ca="1" si="6"/>
        <v>288</v>
      </c>
      <c r="E308" s="446"/>
      <c r="F308" s="347"/>
      <c r="G308" s="348"/>
      <c r="H308" s="371"/>
    </row>
    <row r="309" spans="1:8" s="346" customFormat="1" hidden="1">
      <c r="A309" s="353">
        <f t="shared" ca="1" si="15"/>
        <v>12</v>
      </c>
      <c r="B309" s="353">
        <f t="shared" ca="1" si="15"/>
        <v>1</v>
      </c>
      <c r="C309" s="353">
        <f t="shared" ca="1" si="15"/>
        <v>3</v>
      </c>
      <c r="D309" s="354">
        <f t="shared" ca="1" si="6"/>
        <v>289</v>
      </c>
      <c r="E309" s="446"/>
      <c r="F309" s="347"/>
      <c r="G309" s="348"/>
      <c r="H309" s="371"/>
    </row>
    <row r="310" spans="1:8" hidden="1">
      <c r="A310" s="353">
        <f t="shared" ca="1" si="15"/>
        <v>12</v>
      </c>
      <c r="B310" s="353">
        <f t="shared" ca="1" si="15"/>
        <v>1</v>
      </c>
      <c r="C310" s="353">
        <f t="shared" ca="1" si="15"/>
        <v>3</v>
      </c>
      <c r="D310" s="354">
        <f t="shared" ca="1" si="6"/>
        <v>290</v>
      </c>
      <c r="E310" s="445"/>
      <c r="F310" s="347"/>
      <c r="G310" s="348"/>
      <c r="H310" s="371"/>
    </row>
    <row r="311" spans="1:8" hidden="1">
      <c r="A311" s="353">
        <f t="shared" ca="1" si="15"/>
        <v>12</v>
      </c>
      <c r="B311" s="353">
        <f t="shared" ca="1" si="15"/>
        <v>1</v>
      </c>
      <c r="C311" s="353">
        <f t="shared" ca="1" si="15"/>
        <v>3</v>
      </c>
      <c r="D311" s="354">
        <f t="shared" ca="1" si="6"/>
        <v>291</v>
      </c>
      <c r="E311" s="445"/>
      <c r="F311" s="347"/>
      <c r="G311" s="348"/>
      <c r="H311" s="371"/>
    </row>
    <row r="312" spans="1:8" hidden="1">
      <c r="A312" s="353">
        <f t="shared" ca="1" si="15"/>
        <v>12</v>
      </c>
      <c r="B312" s="353">
        <f t="shared" ca="1" si="15"/>
        <v>1</v>
      </c>
      <c r="C312" s="353">
        <f t="shared" ca="1" si="15"/>
        <v>3</v>
      </c>
      <c r="D312" s="354">
        <f t="shared" ca="1" si="6"/>
        <v>292</v>
      </c>
      <c r="E312" s="445"/>
      <c r="F312" s="347"/>
      <c r="G312" s="348"/>
      <c r="H312" s="371"/>
    </row>
    <row r="313" spans="1:8" hidden="1">
      <c r="A313" s="353">
        <f t="shared" ca="1" si="15"/>
        <v>12</v>
      </c>
      <c r="B313" s="353">
        <f t="shared" ca="1" si="15"/>
        <v>1</v>
      </c>
      <c r="C313" s="353">
        <f t="shared" ca="1" si="15"/>
        <v>3</v>
      </c>
      <c r="D313" s="354">
        <f t="shared" ca="1" si="6"/>
        <v>293</v>
      </c>
      <c r="E313" s="445"/>
      <c r="F313" s="347"/>
      <c r="G313" s="348"/>
      <c r="H313" s="371"/>
    </row>
    <row r="314" spans="1:8" hidden="1">
      <c r="A314" s="353">
        <f t="shared" ca="1" si="15"/>
        <v>12</v>
      </c>
      <c r="B314" s="353">
        <f t="shared" ca="1" si="15"/>
        <v>1</v>
      </c>
      <c r="C314" s="353">
        <f t="shared" ca="1" si="15"/>
        <v>3</v>
      </c>
      <c r="D314" s="354">
        <f t="shared" ca="1" si="6"/>
        <v>294</v>
      </c>
      <c r="E314" s="445"/>
      <c r="F314" s="347"/>
      <c r="G314" s="348"/>
      <c r="H314" s="371"/>
    </row>
    <row r="315" spans="1:8" hidden="1">
      <c r="A315" s="353">
        <f t="shared" ca="1" si="15"/>
        <v>12</v>
      </c>
      <c r="B315" s="353">
        <f t="shared" ca="1" si="15"/>
        <v>1</v>
      </c>
      <c r="C315" s="353">
        <f t="shared" ca="1" si="15"/>
        <v>3</v>
      </c>
      <c r="D315" s="354">
        <f t="shared" ca="1" si="6"/>
        <v>295</v>
      </c>
      <c r="E315" s="445"/>
      <c r="F315" s="347"/>
      <c r="G315" s="348"/>
      <c r="H315" s="371"/>
    </row>
    <row r="316" spans="1:8" hidden="1">
      <c r="A316" s="353">
        <f t="shared" ca="1" si="15"/>
        <v>12</v>
      </c>
      <c r="B316" s="353">
        <f t="shared" ca="1" si="15"/>
        <v>1</v>
      </c>
      <c r="C316" s="353">
        <f t="shared" ca="1" si="15"/>
        <v>3</v>
      </c>
      <c r="D316" s="354">
        <f t="shared" ca="1" si="6"/>
        <v>296</v>
      </c>
      <c r="E316" s="445"/>
      <c r="F316" s="347"/>
      <c r="G316" s="348"/>
      <c r="H316" s="371"/>
    </row>
    <row r="317" spans="1:8" s="346" customFormat="1" hidden="1">
      <c r="A317" s="353">
        <f t="shared" ca="1" si="15"/>
        <v>12</v>
      </c>
      <c r="B317" s="353">
        <f t="shared" ca="1" si="15"/>
        <v>1</v>
      </c>
      <c r="C317" s="353">
        <f t="shared" ca="1" si="15"/>
        <v>3</v>
      </c>
      <c r="D317" s="354">
        <f t="shared" ca="1" si="6"/>
        <v>297</v>
      </c>
      <c r="E317" s="446"/>
      <c r="F317" s="347"/>
      <c r="G317" s="348"/>
      <c r="H317" s="371"/>
    </row>
    <row r="318" spans="1:8" s="346" customFormat="1" hidden="1">
      <c r="A318" s="353">
        <f t="shared" ca="1" si="15"/>
        <v>12</v>
      </c>
      <c r="B318" s="353">
        <f t="shared" ca="1" si="15"/>
        <v>1</v>
      </c>
      <c r="C318" s="353">
        <f t="shared" ca="1" si="15"/>
        <v>3</v>
      </c>
      <c r="D318" s="354">
        <f t="shared" ca="1" si="6"/>
        <v>298</v>
      </c>
      <c r="E318" s="446"/>
      <c r="F318" s="347"/>
      <c r="G318" s="348"/>
      <c r="H318" s="371"/>
    </row>
    <row r="319" spans="1:8" s="346" customFormat="1" hidden="1">
      <c r="A319" s="353">
        <f t="shared" ca="1" si="15"/>
        <v>12</v>
      </c>
      <c r="B319" s="353">
        <f t="shared" ca="1" si="15"/>
        <v>1</v>
      </c>
      <c r="C319" s="353">
        <f t="shared" ca="1" si="15"/>
        <v>3</v>
      </c>
      <c r="D319" s="354">
        <f t="shared" ca="1" si="6"/>
        <v>299</v>
      </c>
      <c r="E319" s="446"/>
      <c r="F319" s="347"/>
      <c r="G319" s="348"/>
      <c r="H319" s="371"/>
    </row>
    <row r="320" spans="1:8" hidden="1">
      <c r="A320" s="353">
        <f t="shared" ca="1" si="15"/>
        <v>12</v>
      </c>
      <c r="B320" s="353">
        <f t="shared" ca="1" si="15"/>
        <v>1</v>
      </c>
      <c r="C320" s="353">
        <f t="shared" ca="1" si="15"/>
        <v>3</v>
      </c>
      <c r="D320" s="354">
        <f t="shared" ca="1" si="6"/>
        <v>300</v>
      </c>
      <c r="E320" s="445"/>
      <c r="F320" s="347"/>
      <c r="G320" s="348"/>
      <c r="H320" s="371"/>
    </row>
    <row r="321" spans="1:8" hidden="1">
      <c r="A321" s="353">
        <f t="shared" ca="1" si="15"/>
        <v>12</v>
      </c>
      <c r="B321" s="353">
        <f t="shared" ca="1" si="15"/>
        <v>1</v>
      </c>
      <c r="C321" s="353">
        <f t="shared" ca="1" si="15"/>
        <v>3</v>
      </c>
      <c r="D321" s="354">
        <f t="shared" ca="1" si="6"/>
        <v>301</v>
      </c>
      <c r="E321" s="445"/>
      <c r="F321" s="347"/>
      <c r="G321" s="348"/>
      <c r="H321" s="371"/>
    </row>
    <row r="322" spans="1:8" hidden="1">
      <c r="A322" s="353">
        <f t="shared" ca="1" si="15"/>
        <v>12</v>
      </c>
      <c r="B322" s="353">
        <f t="shared" ca="1" si="15"/>
        <v>1</v>
      </c>
      <c r="C322" s="353">
        <f t="shared" ca="1" si="15"/>
        <v>3</v>
      </c>
      <c r="D322" s="354">
        <f t="shared" ca="1" si="6"/>
        <v>302</v>
      </c>
      <c r="E322" s="445"/>
      <c r="F322" s="347"/>
      <c r="G322" s="348"/>
      <c r="H322" s="371"/>
    </row>
    <row r="323" spans="1:8" hidden="1">
      <c r="A323" s="353">
        <f t="shared" ca="1" si="15"/>
        <v>12</v>
      </c>
      <c r="B323" s="353">
        <f t="shared" ca="1" si="15"/>
        <v>1</v>
      </c>
      <c r="C323" s="353">
        <f t="shared" ca="1" si="15"/>
        <v>3</v>
      </c>
      <c r="D323" s="354">
        <f t="shared" ca="1" si="6"/>
        <v>303</v>
      </c>
      <c r="E323" s="445"/>
      <c r="F323" s="347"/>
      <c r="G323" s="348"/>
      <c r="H323" s="371"/>
    </row>
    <row r="324" spans="1:8" hidden="1">
      <c r="A324" s="353">
        <f t="shared" ca="1" si="15"/>
        <v>12</v>
      </c>
      <c r="B324" s="353">
        <f t="shared" ca="1" si="15"/>
        <v>1</v>
      </c>
      <c r="C324" s="353">
        <f t="shared" ca="1" si="15"/>
        <v>3</v>
      </c>
      <c r="D324" s="354">
        <f t="shared" ca="1" si="6"/>
        <v>304</v>
      </c>
      <c r="E324" s="445"/>
      <c r="F324" s="347"/>
      <c r="G324" s="348"/>
      <c r="H324" s="371"/>
    </row>
    <row r="325" spans="1:8" hidden="1">
      <c r="A325" s="353">
        <f t="shared" ca="1" si="15"/>
        <v>12</v>
      </c>
      <c r="B325" s="353">
        <f t="shared" ca="1" si="15"/>
        <v>1</v>
      </c>
      <c r="C325" s="353">
        <f t="shared" ca="1" si="15"/>
        <v>3</v>
      </c>
      <c r="D325" s="354">
        <f t="shared" ca="1" si="6"/>
        <v>305</v>
      </c>
      <c r="E325" s="445"/>
      <c r="F325" s="347"/>
      <c r="G325" s="348"/>
      <c r="H325" s="371"/>
    </row>
    <row r="326" spans="1:8" hidden="1">
      <c r="A326" s="353">
        <f t="shared" ca="1" si="15"/>
        <v>12</v>
      </c>
      <c r="B326" s="353">
        <f t="shared" ca="1" si="15"/>
        <v>1</v>
      </c>
      <c r="C326" s="353">
        <f t="shared" ca="1" si="15"/>
        <v>3</v>
      </c>
      <c r="D326" s="354">
        <f t="shared" ca="1" si="6"/>
        <v>306</v>
      </c>
      <c r="E326" s="445"/>
      <c r="F326" s="347"/>
      <c r="G326" s="348"/>
      <c r="H326" s="371"/>
    </row>
    <row r="327" spans="1:8" s="346" customFormat="1" hidden="1">
      <c r="A327" s="353">
        <f t="shared" ca="1" si="15"/>
        <v>12</v>
      </c>
      <c r="B327" s="353">
        <f t="shared" ca="1" si="15"/>
        <v>1</v>
      </c>
      <c r="C327" s="353">
        <f t="shared" ca="1" si="15"/>
        <v>3</v>
      </c>
      <c r="D327" s="354">
        <f t="shared" ca="1" si="6"/>
        <v>307</v>
      </c>
      <c r="E327" s="446"/>
      <c r="F327" s="347"/>
      <c r="G327" s="348"/>
      <c r="H327" s="371"/>
    </row>
    <row r="328" spans="1:8" s="346" customFormat="1" hidden="1">
      <c r="A328" s="353">
        <f t="shared" ca="1" si="15"/>
        <v>12</v>
      </c>
      <c r="B328" s="353">
        <f t="shared" ca="1" si="15"/>
        <v>1</v>
      </c>
      <c r="C328" s="353">
        <f t="shared" ca="1" si="15"/>
        <v>3</v>
      </c>
      <c r="D328" s="354">
        <f t="shared" ca="1" si="6"/>
        <v>308</v>
      </c>
      <c r="E328" s="446"/>
      <c r="F328" s="347"/>
      <c r="G328" s="348"/>
      <c r="H328" s="371"/>
    </row>
    <row r="329" spans="1:8" s="346" customFormat="1" hidden="1">
      <c r="A329" s="353">
        <f t="shared" ref="A329:C344" ca="1" si="16">INDIRECT("Z(-1)",FALSE)</f>
        <v>12</v>
      </c>
      <c r="B329" s="353">
        <f t="shared" ca="1" si="16"/>
        <v>1</v>
      </c>
      <c r="C329" s="353">
        <f t="shared" ca="1" si="16"/>
        <v>3</v>
      </c>
      <c r="D329" s="354">
        <f t="shared" ca="1" si="6"/>
        <v>309</v>
      </c>
      <c r="E329" s="446"/>
      <c r="F329" s="347"/>
      <c r="G329" s="348"/>
      <c r="H329" s="371"/>
    </row>
    <row r="330" spans="1:8" hidden="1">
      <c r="A330" s="353">
        <f t="shared" ca="1" si="16"/>
        <v>12</v>
      </c>
      <c r="B330" s="353">
        <f t="shared" ca="1" si="16"/>
        <v>1</v>
      </c>
      <c r="C330" s="353">
        <f t="shared" ca="1" si="16"/>
        <v>3</v>
      </c>
      <c r="D330" s="354">
        <f t="shared" ca="1" si="6"/>
        <v>310</v>
      </c>
      <c r="E330" s="445"/>
      <c r="F330" s="347"/>
      <c r="G330" s="348"/>
      <c r="H330" s="371"/>
    </row>
    <row r="331" spans="1:8" hidden="1">
      <c r="A331" s="353">
        <f t="shared" ca="1" si="16"/>
        <v>12</v>
      </c>
      <c r="B331" s="353">
        <f t="shared" ca="1" si="16"/>
        <v>1</v>
      </c>
      <c r="C331" s="353">
        <f t="shared" ca="1" si="16"/>
        <v>3</v>
      </c>
      <c r="D331" s="354">
        <f t="shared" ca="1" si="6"/>
        <v>311</v>
      </c>
      <c r="E331" s="445"/>
      <c r="F331" s="347"/>
      <c r="G331" s="348"/>
      <c r="H331" s="371"/>
    </row>
    <row r="332" spans="1:8" hidden="1">
      <c r="A332" s="353">
        <f t="shared" ca="1" si="16"/>
        <v>12</v>
      </c>
      <c r="B332" s="353">
        <f t="shared" ca="1" si="16"/>
        <v>1</v>
      </c>
      <c r="C332" s="353">
        <f t="shared" ca="1" si="16"/>
        <v>3</v>
      </c>
      <c r="D332" s="354">
        <f t="shared" ca="1" si="6"/>
        <v>312</v>
      </c>
      <c r="E332" s="445"/>
      <c r="F332" s="347"/>
      <c r="G332" s="348"/>
      <c r="H332" s="371"/>
    </row>
    <row r="333" spans="1:8" hidden="1">
      <c r="A333" s="353">
        <f t="shared" ca="1" si="16"/>
        <v>12</v>
      </c>
      <c r="B333" s="353">
        <f t="shared" ca="1" si="16"/>
        <v>1</v>
      </c>
      <c r="C333" s="353">
        <f t="shared" ca="1" si="16"/>
        <v>3</v>
      </c>
      <c r="D333" s="354">
        <f t="shared" ca="1" si="6"/>
        <v>313</v>
      </c>
      <c r="E333" s="445"/>
      <c r="F333" s="347"/>
      <c r="G333" s="348"/>
      <c r="H333" s="371"/>
    </row>
    <row r="334" spans="1:8" hidden="1">
      <c r="A334" s="353">
        <f t="shared" ca="1" si="16"/>
        <v>12</v>
      </c>
      <c r="B334" s="353">
        <f t="shared" ca="1" si="16"/>
        <v>1</v>
      </c>
      <c r="C334" s="353">
        <f t="shared" ca="1" si="16"/>
        <v>3</v>
      </c>
      <c r="D334" s="354">
        <f t="shared" ca="1" si="6"/>
        <v>314</v>
      </c>
      <c r="E334" s="445"/>
      <c r="F334" s="347"/>
      <c r="G334" s="348"/>
      <c r="H334" s="371"/>
    </row>
    <row r="335" spans="1:8" hidden="1">
      <c r="A335" s="353">
        <f t="shared" ca="1" si="16"/>
        <v>12</v>
      </c>
      <c r="B335" s="353">
        <f t="shared" ca="1" si="16"/>
        <v>1</v>
      </c>
      <c r="C335" s="353">
        <f t="shared" ca="1" si="16"/>
        <v>3</v>
      </c>
      <c r="D335" s="354">
        <f t="shared" ca="1" si="6"/>
        <v>315</v>
      </c>
      <c r="E335" s="445"/>
      <c r="F335" s="347"/>
      <c r="G335" s="348"/>
      <c r="H335" s="371"/>
    </row>
    <row r="336" spans="1:8" hidden="1">
      <c r="A336" s="353">
        <f t="shared" ca="1" si="16"/>
        <v>12</v>
      </c>
      <c r="B336" s="353">
        <f t="shared" ca="1" si="16"/>
        <v>1</v>
      </c>
      <c r="C336" s="353">
        <f t="shared" ca="1" si="16"/>
        <v>3</v>
      </c>
      <c r="D336" s="354">
        <f t="shared" ca="1" si="6"/>
        <v>316</v>
      </c>
      <c r="E336" s="445"/>
      <c r="F336" s="347"/>
      <c r="G336" s="348"/>
      <c r="H336" s="371"/>
    </row>
    <row r="337" spans="1:8" s="346" customFormat="1" hidden="1">
      <c r="A337" s="353">
        <f t="shared" ca="1" si="16"/>
        <v>12</v>
      </c>
      <c r="B337" s="353">
        <f t="shared" ca="1" si="16"/>
        <v>1</v>
      </c>
      <c r="C337" s="353">
        <f t="shared" ca="1" si="16"/>
        <v>3</v>
      </c>
      <c r="D337" s="354">
        <f t="shared" ca="1" si="6"/>
        <v>317</v>
      </c>
      <c r="E337" s="446"/>
      <c r="F337" s="347"/>
      <c r="G337" s="348"/>
      <c r="H337" s="371"/>
    </row>
    <row r="338" spans="1:8" s="346" customFormat="1" hidden="1">
      <c r="A338" s="353">
        <f t="shared" ca="1" si="16"/>
        <v>12</v>
      </c>
      <c r="B338" s="353">
        <f t="shared" ca="1" si="16"/>
        <v>1</v>
      </c>
      <c r="C338" s="353">
        <f t="shared" ca="1" si="16"/>
        <v>3</v>
      </c>
      <c r="D338" s="354">
        <f t="shared" ca="1" si="6"/>
        <v>318</v>
      </c>
      <c r="E338" s="446"/>
      <c r="F338" s="347"/>
      <c r="G338" s="348"/>
      <c r="H338" s="371"/>
    </row>
    <row r="339" spans="1:8" s="346" customFormat="1" hidden="1">
      <c r="A339" s="353">
        <f t="shared" ca="1" si="16"/>
        <v>12</v>
      </c>
      <c r="B339" s="353">
        <f t="shared" ca="1" si="16"/>
        <v>1</v>
      </c>
      <c r="C339" s="353">
        <f t="shared" ca="1" si="16"/>
        <v>3</v>
      </c>
      <c r="D339" s="354">
        <f t="shared" ca="1" si="6"/>
        <v>319</v>
      </c>
      <c r="E339" s="446"/>
      <c r="F339" s="347"/>
      <c r="G339" s="348"/>
      <c r="H339" s="371"/>
    </row>
    <row r="340" spans="1:8" hidden="1">
      <c r="A340" s="353">
        <f t="shared" ca="1" si="16"/>
        <v>12</v>
      </c>
      <c r="B340" s="353">
        <f t="shared" ca="1" si="16"/>
        <v>1</v>
      </c>
      <c r="C340" s="353">
        <f t="shared" ca="1" si="16"/>
        <v>3</v>
      </c>
      <c r="D340" s="354">
        <f t="shared" ca="1" si="6"/>
        <v>320</v>
      </c>
      <c r="E340" s="445"/>
      <c r="F340" s="347"/>
      <c r="G340" s="348"/>
      <c r="H340" s="371"/>
    </row>
    <row r="341" spans="1:8" s="346" customFormat="1" hidden="1">
      <c r="A341" s="353">
        <f t="shared" ca="1" si="16"/>
        <v>12</v>
      </c>
      <c r="B341" s="353">
        <f t="shared" ca="1" si="16"/>
        <v>1</v>
      </c>
      <c r="C341" s="353">
        <f t="shared" ca="1" si="16"/>
        <v>3</v>
      </c>
      <c r="D341" s="354">
        <f t="shared" ca="1" si="6"/>
        <v>321</v>
      </c>
      <c r="E341" s="446"/>
      <c r="F341" s="347"/>
      <c r="G341" s="348"/>
      <c r="H341" s="371"/>
    </row>
    <row r="342" spans="1:8" s="346" customFormat="1" hidden="1">
      <c r="A342" s="353">
        <f t="shared" ca="1" si="16"/>
        <v>12</v>
      </c>
      <c r="B342" s="353">
        <f t="shared" ca="1" si="16"/>
        <v>1</v>
      </c>
      <c r="C342" s="353">
        <f t="shared" ca="1" si="16"/>
        <v>3</v>
      </c>
      <c r="D342" s="354">
        <f t="shared" ref="D342:D405" ca="1" si="17">IF(INDIRECT("S(-1)",FALSE)&lt;&gt;INDIRECT("Z(-1)S(-1)",FALSE),0,INDIRECT("Z(-1)",FALSE)+1)</f>
        <v>322</v>
      </c>
      <c r="E342" s="446"/>
      <c r="F342" s="347"/>
      <c r="G342" s="348"/>
      <c r="H342" s="371"/>
    </row>
    <row r="343" spans="1:8" s="346" customFormat="1" hidden="1">
      <c r="A343" s="353">
        <f t="shared" ca="1" si="16"/>
        <v>12</v>
      </c>
      <c r="B343" s="353">
        <f t="shared" ca="1" si="16"/>
        <v>1</v>
      </c>
      <c r="C343" s="353">
        <f t="shared" ca="1" si="16"/>
        <v>3</v>
      </c>
      <c r="D343" s="354">
        <f t="shared" ca="1" si="17"/>
        <v>323</v>
      </c>
      <c r="E343" s="446"/>
      <c r="F343" s="347"/>
      <c r="G343" s="348"/>
      <c r="H343" s="371"/>
    </row>
    <row r="344" spans="1:8" hidden="1">
      <c r="A344" s="353">
        <f t="shared" ca="1" si="16"/>
        <v>12</v>
      </c>
      <c r="B344" s="353">
        <f t="shared" ca="1" si="16"/>
        <v>1</v>
      </c>
      <c r="C344" s="353">
        <f t="shared" ca="1" si="16"/>
        <v>3</v>
      </c>
      <c r="D344" s="354">
        <f t="shared" ca="1" si="17"/>
        <v>324</v>
      </c>
      <c r="E344" s="445"/>
      <c r="F344" s="157"/>
      <c r="G344" s="333"/>
      <c r="H344" s="370"/>
    </row>
    <row r="345" spans="1:8" hidden="1">
      <c r="A345" s="353">
        <f t="shared" ref="A345:C378" ca="1" si="18">INDIRECT("Z(-1)",FALSE)</f>
        <v>12</v>
      </c>
      <c r="B345" s="353">
        <f t="shared" ca="1" si="18"/>
        <v>1</v>
      </c>
      <c r="C345" s="353">
        <f t="shared" ca="1" si="18"/>
        <v>3</v>
      </c>
      <c r="D345" s="354">
        <f t="shared" ca="1" si="17"/>
        <v>325</v>
      </c>
      <c r="E345" s="445"/>
      <c r="F345" s="157"/>
      <c r="G345" s="333"/>
      <c r="H345" s="370"/>
    </row>
    <row r="346" spans="1:8" hidden="1">
      <c r="A346" s="353">
        <f t="shared" ca="1" si="18"/>
        <v>12</v>
      </c>
      <c r="B346" s="353">
        <f t="shared" ca="1" si="18"/>
        <v>1</v>
      </c>
      <c r="C346" s="353">
        <f t="shared" ca="1" si="18"/>
        <v>3</v>
      </c>
      <c r="D346" s="354">
        <f t="shared" ca="1" si="17"/>
        <v>326</v>
      </c>
      <c r="E346" s="445"/>
      <c r="F346" s="157"/>
      <c r="G346" s="333"/>
      <c r="H346" s="370"/>
    </row>
    <row r="347" spans="1:8" hidden="1">
      <c r="A347" s="353">
        <f t="shared" ca="1" si="18"/>
        <v>12</v>
      </c>
      <c r="B347" s="353">
        <f t="shared" ca="1" si="18"/>
        <v>1</v>
      </c>
      <c r="C347" s="353">
        <f t="shared" ca="1" si="18"/>
        <v>3</v>
      </c>
      <c r="D347" s="354">
        <f t="shared" ca="1" si="17"/>
        <v>327</v>
      </c>
      <c r="E347" s="445"/>
      <c r="F347" s="157"/>
      <c r="G347" s="333"/>
      <c r="H347" s="370"/>
    </row>
    <row r="348" spans="1:8" hidden="1">
      <c r="A348" s="353">
        <f t="shared" ca="1" si="18"/>
        <v>12</v>
      </c>
      <c r="B348" s="353">
        <f t="shared" ca="1" si="18"/>
        <v>1</v>
      </c>
      <c r="C348" s="353">
        <f t="shared" ca="1" si="18"/>
        <v>3</v>
      </c>
      <c r="D348" s="354">
        <f t="shared" ca="1" si="17"/>
        <v>328</v>
      </c>
      <c r="E348" s="445"/>
      <c r="F348" s="157"/>
      <c r="G348" s="333"/>
      <c r="H348" s="370"/>
    </row>
    <row r="349" spans="1:8" hidden="1">
      <c r="A349" s="351">
        <f t="shared" ca="1" si="18"/>
        <v>12</v>
      </c>
      <c r="B349" s="351">
        <f t="shared" ca="1" si="18"/>
        <v>1</v>
      </c>
      <c r="C349" s="351">
        <f t="shared" ca="1" si="18"/>
        <v>3</v>
      </c>
      <c r="D349" s="352">
        <f t="shared" ca="1" si="17"/>
        <v>329</v>
      </c>
      <c r="E349" s="445"/>
      <c r="F349" s="157"/>
      <c r="G349" s="333"/>
      <c r="H349" s="370"/>
    </row>
    <row r="350" spans="1:8" hidden="1">
      <c r="A350" s="353">
        <f t="shared" ca="1" si="18"/>
        <v>12</v>
      </c>
      <c r="B350" s="353">
        <f t="shared" ca="1" si="18"/>
        <v>1</v>
      </c>
      <c r="C350" s="353">
        <f t="shared" ca="1" si="18"/>
        <v>3</v>
      </c>
      <c r="D350" s="354">
        <f t="shared" ca="1" si="17"/>
        <v>330</v>
      </c>
      <c r="E350" s="445"/>
      <c r="F350" s="347"/>
      <c r="G350" s="348"/>
      <c r="H350" s="371"/>
    </row>
    <row r="351" spans="1:8" hidden="1">
      <c r="A351" s="353">
        <f t="shared" ca="1" si="18"/>
        <v>12</v>
      </c>
      <c r="B351" s="353">
        <f t="shared" ca="1" si="18"/>
        <v>1</v>
      </c>
      <c r="C351" s="353">
        <f t="shared" ca="1" si="18"/>
        <v>3</v>
      </c>
      <c r="D351" s="354">
        <f t="shared" ca="1" si="17"/>
        <v>331</v>
      </c>
      <c r="E351" s="445"/>
      <c r="F351" s="347"/>
      <c r="G351" s="348"/>
      <c r="H351" s="371"/>
    </row>
    <row r="352" spans="1:8" hidden="1">
      <c r="A352" s="353">
        <f t="shared" ca="1" si="18"/>
        <v>12</v>
      </c>
      <c r="B352" s="353">
        <f t="shared" ca="1" si="18"/>
        <v>1</v>
      </c>
      <c r="C352" s="353">
        <f t="shared" ca="1" si="18"/>
        <v>3</v>
      </c>
      <c r="D352" s="354">
        <f t="shared" ca="1" si="17"/>
        <v>332</v>
      </c>
      <c r="E352" s="445"/>
      <c r="F352" s="347"/>
      <c r="G352" s="348"/>
      <c r="H352" s="371"/>
    </row>
    <row r="353" spans="1:8" hidden="1">
      <c r="A353" s="353">
        <f t="shared" ca="1" si="18"/>
        <v>12</v>
      </c>
      <c r="B353" s="353">
        <f t="shared" ca="1" si="18"/>
        <v>1</v>
      </c>
      <c r="C353" s="353">
        <f t="shared" ca="1" si="18"/>
        <v>3</v>
      </c>
      <c r="D353" s="354">
        <f t="shared" ca="1" si="17"/>
        <v>333</v>
      </c>
      <c r="E353" s="445"/>
      <c r="F353" s="347"/>
      <c r="G353" s="348"/>
      <c r="H353" s="371"/>
    </row>
    <row r="354" spans="1:8" hidden="1">
      <c r="A354" s="353">
        <f t="shared" ca="1" si="18"/>
        <v>12</v>
      </c>
      <c r="B354" s="353">
        <f t="shared" ca="1" si="18"/>
        <v>1</v>
      </c>
      <c r="C354" s="353">
        <f t="shared" ca="1" si="18"/>
        <v>3</v>
      </c>
      <c r="D354" s="354">
        <f t="shared" ca="1" si="17"/>
        <v>334</v>
      </c>
      <c r="E354" s="445"/>
      <c r="F354" s="347"/>
      <c r="G354" s="348"/>
      <c r="H354" s="371"/>
    </row>
    <row r="355" spans="1:8" hidden="1">
      <c r="A355" s="353">
        <f t="shared" ca="1" si="18"/>
        <v>12</v>
      </c>
      <c r="B355" s="353">
        <f t="shared" ca="1" si="18"/>
        <v>1</v>
      </c>
      <c r="C355" s="353">
        <f t="shared" ca="1" si="18"/>
        <v>3</v>
      </c>
      <c r="D355" s="354">
        <f t="shared" ca="1" si="17"/>
        <v>335</v>
      </c>
      <c r="E355" s="445"/>
      <c r="F355" s="347"/>
      <c r="G355" s="348"/>
      <c r="H355" s="371"/>
    </row>
    <row r="356" spans="1:8" hidden="1">
      <c r="A356" s="353">
        <f t="shared" ca="1" si="18"/>
        <v>12</v>
      </c>
      <c r="B356" s="353">
        <f t="shared" ca="1" si="18"/>
        <v>1</v>
      </c>
      <c r="C356" s="353">
        <f t="shared" ca="1" si="18"/>
        <v>3</v>
      </c>
      <c r="D356" s="354">
        <f t="shared" ca="1" si="17"/>
        <v>336</v>
      </c>
      <c r="E356" s="445"/>
      <c r="F356" s="347"/>
      <c r="G356" s="348"/>
      <c r="H356" s="371"/>
    </row>
    <row r="357" spans="1:8" s="346" customFormat="1" hidden="1">
      <c r="A357" s="353">
        <f t="shared" ca="1" si="18"/>
        <v>12</v>
      </c>
      <c r="B357" s="353">
        <f t="shared" ca="1" si="18"/>
        <v>1</v>
      </c>
      <c r="C357" s="353">
        <f t="shared" ca="1" si="18"/>
        <v>3</v>
      </c>
      <c r="D357" s="354">
        <f t="shared" ca="1" si="17"/>
        <v>337</v>
      </c>
      <c r="E357" s="446"/>
      <c r="F357" s="347"/>
      <c r="G357" s="348"/>
      <c r="H357" s="371"/>
    </row>
    <row r="358" spans="1:8" s="346" customFormat="1" hidden="1">
      <c r="A358" s="353">
        <f t="shared" ca="1" si="18"/>
        <v>12</v>
      </c>
      <c r="B358" s="353">
        <f t="shared" ca="1" si="18"/>
        <v>1</v>
      </c>
      <c r="C358" s="353">
        <f t="shared" ca="1" si="18"/>
        <v>3</v>
      </c>
      <c r="D358" s="354">
        <f t="shared" ca="1" si="17"/>
        <v>338</v>
      </c>
      <c r="E358" s="446"/>
      <c r="F358" s="347"/>
      <c r="G358" s="348"/>
      <c r="H358" s="371"/>
    </row>
    <row r="359" spans="1:8" s="346" customFormat="1" hidden="1">
      <c r="A359" s="353">
        <f t="shared" ca="1" si="18"/>
        <v>12</v>
      </c>
      <c r="B359" s="353">
        <f t="shared" ca="1" si="18"/>
        <v>1</v>
      </c>
      <c r="C359" s="353">
        <f t="shared" ca="1" si="18"/>
        <v>3</v>
      </c>
      <c r="D359" s="354">
        <f t="shared" ca="1" si="17"/>
        <v>339</v>
      </c>
      <c r="E359" s="446"/>
      <c r="F359" s="347"/>
      <c r="G359" s="348"/>
      <c r="H359" s="371"/>
    </row>
    <row r="360" spans="1:8" hidden="1">
      <c r="A360" s="353">
        <f t="shared" ca="1" si="18"/>
        <v>12</v>
      </c>
      <c r="B360" s="353">
        <f t="shared" ca="1" si="18"/>
        <v>1</v>
      </c>
      <c r="C360" s="353">
        <f t="shared" ca="1" si="18"/>
        <v>3</v>
      </c>
      <c r="D360" s="354">
        <f t="shared" ca="1" si="17"/>
        <v>340</v>
      </c>
      <c r="E360" s="445"/>
      <c r="F360" s="347"/>
      <c r="G360" s="348"/>
      <c r="H360" s="371"/>
    </row>
    <row r="361" spans="1:8" hidden="1">
      <c r="A361" s="353">
        <f t="shared" ca="1" si="18"/>
        <v>12</v>
      </c>
      <c r="B361" s="353">
        <f t="shared" ca="1" si="18"/>
        <v>1</v>
      </c>
      <c r="C361" s="353">
        <f t="shared" ca="1" si="18"/>
        <v>3</v>
      </c>
      <c r="D361" s="354">
        <f t="shared" ca="1" si="17"/>
        <v>341</v>
      </c>
      <c r="E361" s="445"/>
      <c r="F361" s="347"/>
      <c r="G361" s="348"/>
      <c r="H361" s="371"/>
    </row>
    <row r="362" spans="1:8" hidden="1">
      <c r="A362" s="353">
        <f t="shared" ca="1" si="18"/>
        <v>12</v>
      </c>
      <c r="B362" s="353">
        <f t="shared" ca="1" si="18"/>
        <v>1</v>
      </c>
      <c r="C362" s="353">
        <f t="shared" ca="1" si="18"/>
        <v>3</v>
      </c>
      <c r="D362" s="354">
        <f t="shared" ca="1" si="17"/>
        <v>342</v>
      </c>
      <c r="E362" s="445"/>
      <c r="F362" s="347"/>
      <c r="G362" s="348"/>
      <c r="H362" s="371"/>
    </row>
    <row r="363" spans="1:8" hidden="1">
      <c r="A363" s="353">
        <f t="shared" ca="1" si="18"/>
        <v>12</v>
      </c>
      <c r="B363" s="353">
        <f t="shared" ca="1" si="18"/>
        <v>1</v>
      </c>
      <c r="C363" s="353">
        <f t="shared" ca="1" si="18"/>
        <v>3</v>
      </c>
      <c r="D363" s="354">
        <f t="shared" ca="1" si="17"/>
        <v>343</v>
      </c>
      <c r="E363" s="445"/>
      <c r="F363" s="347"/>
      <c r="G363" s="348"/>
      <c r="H363" s="371"/>
    </row>
    <row r="364" spans="1:8" hidden="1">
      <c r="A364" s="353">
        <f t="shared" ca="1" si="18"/>
        <v>12</v>
      </c>
      <c r="B364" s="353">
        <f t="shared" ca="1" si="18"/>
        <v>1</v>
      </c>
      <c r="C364" s="353">
        <f t="shared" ca="1" si="18"/>
        <v>3</v>
      </c>
      <c r="D364" s="354">
        <f t="shared" ca="1" si="17"/>
        <v>344</v>
      </c>
      <c r="E364" s="445"/>
      <c r="F364" s="347"/>
      <c r="G364" s="348"/>
      <c r="H364" s="371"/>
    </row>
    <row r="365" spans="1:8" hidden="1">
      <c r="A365" s="353">
        <f t="shared" ca="1" si="18"/>
        <v>12</v>
      </c>
      <c r="B365" s="353">
        <f t="shared" ca="1" si="18"/>
        <v>1</v>
      </c>
      <c r="C365" s="353">
        <f t="shared" ca="1" si="18"/>
        <v>3</v>
      </c>
      <c r="D365" s="354">
        <f t="shared" ca="1" si="17"/>
        <v>345</v>
      </c>
      <c r="E365" s="445"/>
      <c r="F365" s="347"/>
      <c r="G365" s="348"/>
      <c r="H365" s="371"/>
    </row>
    <row r="366" spans="1:8" hidden="1">
      <c r="A366" s="353">
        <f t="shared" ca="1" si="18"/>
        <v>12</v>
      </c>
      <c r="B366" s="353">
        <f t="shared" ca="1" si="18"/>
        <v>1</v>
      </c>
      <c r="C366" s="353">
        <f t="shared" ca="1" si="18"/>
        <v>3</v>
      </c>
      <c r="D366" s="354">
        <f t="shared" ca="1" si="17"/>
        <v>346</v>
      </c>
      <c r="E366" s="445"/>
      <c r="F366" s="347"/>
      <c r="G366" s="348"/>
      <c r="H366" s="371"/>
    </row>
    <row r="367" spans="1:8" s="346" customFormat="1" hidden="1">
      <c r="A367" s="353">
        <f t="shared" ca="1" si="18"/>
        <v>12</v>
      </c>
      <c r="B367" s="353">
        <f t="shared" ca="1" si="18"/>
        <v>1</v>
      </c>
      <c r="C367" s="353">
        <f t="shared" ca="1" si="18"/>
        <v>3</v>
      </c>
      <c r="D367" s="354">
        <f t="shared" ca="1" si="17"/>
        <v>347</v>
      </c>
      <c r="E367" s="446"/>
      <c r="F367" s="347"/>
      <c r="G367" s="348"/>
      <c r="H367" s="371"/>
    </row>
    <row r="368" spans="1:8" s="346" customFormat="1" hidden="1">
      <c r="A368" s="353">
        <f t="shared" ca="1" si="18"/>
        <v>12</v>
      </c>
      <c r="B368" s="353">
        <f t="shared" ca="1" si="18"/>
        <v>1</v>
      </c>
      <c r="C368" s="353">
        <f t="shared" ca="1" si="18"/>
        <v>3</v>
      </c>
      <c r="D368" s="354">
        <f t="shared" ca="1" si="17"/>
        <v>348</v>
      </c>
      <c r="E368" s="446"/>
      <c r="F368" s="347"/>
      <c r="G368" s="348"/>
      <c r="H368" s="371"/>
    </row>
    <row r="369" spans="1:8" s="346" customFormat="1" hidden="1">
      <c r="A369" s="353">
        <f t="shared" ca="1" si="18"/>
        <v>12</v>
      </c>
      <c r="B369" s="353">
        <f t="shared" ca="1" si="18"/>
        <v>1</v>
      </c>
      <c r="C369" s="353">
        <f t="shared" ca="1" si="18"/>
        <v>3</v>
      </c>
      <c r="D369" s="354">
        <f t="shared" ca="1" si="17"/>
        <v>349</v>
      </c>
      <c r="E369" s="446"/>
      <c r="F369" s="347"/>
      <c r="G369" s="348"/>
      <c r="H369" s="371"/>
    </row>
    <row r="370" spans="1:8" hidden="1">
      <c r="A370" s="353">
        <f t="shared" ca="1" si="18"/>
        <v>12</v>
      </c>
      <c r="B370" s="353">
        <f t="shared" ca="1" si="18"/>
        <v>1</v>
      </c>
      <c r="C370" s="353">
        <f t="shared" ca="1" si="18"/>
        <v>3</v>
      </c>
      <c r="D370" s="354">
        <f t="shared" ca="1" si="17"/>
        <v>350</v>
      </c>
      <c r="E370" s="445"/>
      <c r="F370" s="347"/>
      <c r="G370" s="348"/>
      <c r="H370" s="371"/>
    </row>
    <row r="371" spans="1:8" hidden="1">
      <c r="A371" s="353">
        <f t="shared" ca="1" si="18"/>
        <v>12</v>
      </c>
      <c r="B371" s="353">
        <f t="shared" ca="1" si="18"/>
        <v>1</v>
      </c>
      <c r="C371" s="353">
        <f t="shared" ca="1" si="18"/>
        <v>3</v>
      </c>
      <c r="D371" s="354">
        <f t="shared" ca="1" si="17"/>
        <v>351</v>
      </c>
      <c r="E371" s="445"/>
      <c r="F371" s="347"/>
      <c r="G371" s="348"/>
      <c r="H371" s="371"/>
    </row>
    <row r="372" spans="1:8" hidden="1">
      <c r="A372" s="353">
        <f t="shared" ca="1" si="18"/>
        <v>12</v>
      </c>
      <c r="B372" s="353">
        <f t="shared" ca="1" si="18"/>
        <v>1</v>
      </c>
      <c r="C372" s="353">
        <f t="shared" ca="1" si="18"/>
        <v>3</v>
      </c>
      <c r="D372" s="354">
        <f t="shared" ca="1" si="17"/>
        <v>352</v>
      </c>
      <c r="E372" s="445"/>
      <c r="F372" s="347"/>
      <c r="G372" s="348"/>
      <c r="H372" s="371"/>
    </row>
    <row r="373" spans="1:8" hidden="1">
      <c r="A373" s="353">
        <f t="shared" ca="1" si="18"/>
        <v>12</v>
      </c>
      <c r="B373" s="353">
        <f t="shared" ca="1" si="18"/>
        <v>1</v>
      </c>
      <c r="C373" s="353">
        <f t="shared" ca="1" si="18"/>
        <v>3</v>
      </c>
      <c r="D373" s="354">
        <f t="shared" ca="1" si="17"/>
        <v>353</v>
      </c>
      <c r="E373" s="445"/>
      <c r="F373" s="347"/>
      <c r="G373" s="348"/>
      <c r="H373" s="371"/>
    </row>
    <row r="374" spans="1:8" hidden="1">
      <c r="A374" s="353">
        <f t="shared" ca="1" si="18"/>
        <v>12</v>
      </c>
      <c r="B374" s="353">
        <f t="shared" ca="1" si="18"/>
        <v>1</v>
      </c>
      <c r="C374" s="353">
        <f t="shared" ca="1" si="18"/>
        <v>3</v>
      </c>
      <c r="D374" s="354">
        <f t="shared" ca="1" si="17"/>
        <v>354</v>
      </c>
      <c r="E374" s="445"/>
      <c r="F374" s="347"/>
      <c r="G374" s="348"/>
      <c r="H374" s="371"/>
    </row>
    <row r="375" spans="1:8" hidden="1">
      <c r="A375" s="353">
        <f t="shared" ca="1" si="18"/>
        <v>12</v>
      </c>
      <c r="B375" s="353">
        <f t="shared" ca="1" si="18"/>
        <v>1</v>
      </c>
      <c r="C375" s="353">
        <f t="shared" ca="1" si="18"/>
        <v>3</v>
      </c>
      <c r="D375" s="354">
        <f t="shared" ca="1" si="17"/>
        <v>355</v>
      </c>
      <c r="E375" s="445"/>
      <c r="F375" s="347"/>
      <c r="G375" s="348"/>
      <c r="H375" s="371"/>
    </row>
    <row r="376" spans="1:8" hidden="1">
      <c r="A376" s="353">
        <f t="shared" ca="1" si="18"/>
        <v>12</v>
      </c>
      <c r="B376" s="353">
        <f t="shared" ca="1" si="18"/>
        <v>1</v>
      </c>
      <c r="C376" s="353">
        <f t="shared" ca="1" si="18"/>
        <v>3</v>
      </c>
      <c r="D376" s="354">
        <f t="shared" ca="1" si="17"/>
        <v>356</v>
      </c>
      <c r="E376" s="445"/>
      <c r="F376" s="347"/>
      <c r="G376" s="348"/>
      <c r="H376" s="371"/>
    </row>
    <row r="377" spans="1:8" s="346" customFormat="1" hidden="1">
      <c r="A377" s="353">
        <f t="shared" ca="1" si="18"/>
        <v>12</v>
      </c>
      <c r="B377" s="353">
        <f t="shared" ca="1" si="18"/>
        <v>1</v>
      </c>
      <c r="C377" s="353">
        <f t="shared" ca="1" si="18"/>
        <v>3</v>
      </c>
      <c r="D377" s="354">
        <f t="shared" ca="1" si="17"/>
        <v>357</v>
      </c>
      <c r="E377" s="446"/>
      <c r="F377" s="347"/>
      <c r="G377" s="348"/>
      <c r="H377" s="371"/>
    </row>
    <row r="378" spans="1:8" s="346" customFormat="1" hidden="1">
      <c r="A378" s="353">
        <f t="shared" ca="1" si="18"/>
        <v>12</v>
      </c>
      <c r="B378" s="353">
        <f t="shared" ca="1" si="18"/>
        <v>1</v>
      </c>
      <c r="C378" s="353">
        <f t="shared" ca="1" si="18"/>
        <v>3</v>
      </c>
      <c r="D378" s="354">
        <f t="shared" ca="1" si="17"/>
        <v>358</v>
      </c>
      <c r="E378" s="446"/>
      <c r="F378" s="347"/>
      <c r="G378" s="348"/>
      <c r="H378" s="371"/>
    </row>
    <row r="379" spans="1:8" s="346" customFormat="1" hidden="1">
      <c r="A379" s="353">
        <f t="shared" ref="A379:C394" ca="1" si="19">INDIRECT("Z(-1)",FALSE)</f>
        <v>12</v>
      </c>
      <c r="B379" s="353">
        <f t="shared" ca="1" si="19"/>
        <v>1</v>
      </c>
      <c r="C379" s="353">
        <f t="shared" ca="1" si="19"/>
        <v>3</v>
      </c>
      <c r="D379" s="354">
        <f t="shared" ca="1" si="17"/>
        <v>359</v>
      </c>
      <c r="E379" s="446"/>
      <c r="F379" s="347"/>
      <c r="G379" s="348"/>
      <c r="H379" s="371"/>
    </row>
    <row r="380" spans="1:8" hidden="1">
      <c r="A380" s="353">
        <f t="shared" ca="1" si="19"/>
        <v>12</v>
      </c>
      <c r="B380" s="353">
        <f t="shared" ca="1" si="19"/>
        <v>1</v>
      </c>
      <c r="C380" s="353">
        <f t="shared" ca="1" si="19"/>
        <v>3</v>
      </c>
      <c r="D380" s="354">
        <f t="shared" ca="1" si="17"/>
        <v>360</v>
      </c>
      <c r="E380" s="445"/>
      <c r="F380" s="347"/>
      <c r="G380" s="348"/>
      <c r="H380" s="371"/>
    </row>
    <row r="381" spans="1:8" hidden="1">
      <c r="A381" s="353">
        <f t="shared" ca="1" si="19"/>
        <v>12</v>
      </c>
      <c r="B381" s="353">
        <f t="shared" ca="1" si="19"/>
        <v>1</v>
      </c>
      <c r="C381" s="353">
        <f t="shared" ca="1" si="19"/>
        <v>3</v>
      </c>
      <c r="D381" s="354">
        <f t="shared" ca="1" si="17"/>
        <v>361</v>
      </c>
      <c r="E381" s="445"/>
      <c r="F381" s="347"/>
      <c r="G381" s="348"/>
      <c r="H381" s="371"/>
    </row>
    <row r="382" spans="1:8" hidden="1">
      <c r="A382" s="353">
        <f t="shared" ca="1" si="19"/>
        <v>12</v>
      </c>
      <c r="B382" s="353">
        <f t="shared" ca="1" si="19"/>
        <v>1</v>
      </c>
      <c r="C382" s="353">
        <f t="shared" ca="1" si="19"/>
        <v>3</v>
      </c>
      <c r="D382" s="354">
        <f t="shared" ca="1" si="17"/>
        <v>362</v>
      </c>
      <c r="E382" s="445"/>
      <c r="F382" s="347"/>
      <c r="G382" s="348"/>
      <c r="H382" s="371"/>
    </row>
    <row r="383" spans="1:8" hidden="1">
      <c r="A383" s="353">
        <f t="shared" ca="1" si="19"/>
        <v>12</v>
      </c>
      <c r="B383" s="353">
        <f t="shared" ca="1" si="19"/>
        <v>1</v>
      </c>
      <c r="C383" s="353">
        <f t="shared" ca="1" si="19"/>
        <v>3</v>
      </c>
      <c r="D383" s="354">
        <f t="shared" ca="1" si="17"/>
        <v>363</v>
      </c>
      <c r="E383" s="445"/>
      <c r="F383" s="347"/>
      <c r="G383" s="348"/>
      <c r="H383" s="371"/>
    </row>
    <row r="384" spans="1:8" hidden="1">
      <c r="A384" s="353">
        <f t="shared" ca="1" si="19"/>
        <v>12</v>
      </c>
      <c r="B384" s="353">
        <f t="shared" ca="1" si="19"/>
        <v>1</v>
      </c>
      <c r="C384" s="353">
        <f t="shared" ca="1" si="19"/>
        <v>3</v>
      </c>
      <c r="D384" s="354">
        <f t="shared" ca="1" si="17"/>
        <v>364</v>
      </c>
      <c r="E384" s="445"/>
      <c r="F384" s="347"/>
      <c r="G384" s="348"/>
      <c r="H384" s="371"/>
    </row>
    <row r="385" spans="1:8" hidden="1">
      <c r="A385" s="353">
        <f t="shared" ca="1" si="19"/>
        <v>12</v>
      </c>
      <c r="B385" s="353">
        <f t="shared" ca="1" si="19"/>
        <v>1</v>
      </c>
      <c r="C385" s="353">
        <f t="shared" ca="1" si="19"/>
        <v>3</v>
      </c>
      <c r="D385" s="354">
        <f t="shared" ca="1" si="17"/>
        <v>365</v>
      </c>
      <c r="E385" s="445"/>
      <c r="F385" s="347"/>
      <c r="G385" s="348"/>
      <c r="H385" s="371"/>
    </row>
    <row r="386" spans="1:8" hidden="1">
      <c r="A386" s="353">
        <f t="shared" ca="1" si="19"/>
        <v>12</v>
      </c>
      <c r="B386" s="353">
        <f t="shared" ca="1" si="19"/>
        <v>1</v>
      </c>
      <c r="C386" s="353">
        <f t="shared" ca="1" si="19"/>
        <v>3</v>
      </c>
      <c r="D386" s="354">
        <f t="shared" ca="1" si="17"/>
        <v>366</v>
      </c>
      <c r="E386" s="445"/>
      <c r="F386" s="347"/>
      <c r="G386" s="348"/>
      <c r="H386" s="371"/>
    </row>
    <row r="387" spans="1:8" s="346" customFormat="1" hidden="1">
      <c r="A387" s="353">
        <f t="shared" ca="1" si="19"/>
        <v>12</v>
      </c>
      <c r="B387" s="353">
        <f t="shared" ca="1" si="19"/>
        <v>1</v>
      </c>
      <c r="C387" s="353">
        <f t="shared" ca="1" si="19"/>
        <v>3</v>
      </c>
      <c r="D387" s="354">
        <f t="shared" ca="1" si="17"/>
        <v>367</v>
      </c>
      <c r="E387" s="446"/>
      <c r="F387" s="347"/>
      <c r="G387" s="348"/>
      <c r="H387" s="371"/>
    </row>
    <row r="388" spans="1:8" s="346" customFormat="1" hidden="1">
      <c r="A388" s="353">
        <f t="shared" ca="1" si="19"/>
        <v>12</v>
      </c>
      <c r="B388" s="353">
        <f t="shared" ca="1" si="19"/>
        <v>1</v>
      </c>
      <c r="C388" s="353">
        <f t="shared" ca="1" si="19"/>
        <v>3</v>
      </c>
      <c r="D388" s="354">
        <f t="shared" ca="1" si="17"/>
        <v>368</v>
      </c>
      <c r="E388" s="446"/>
      <c r="F388" s="347"/>
      <c r="G388" s="348"/>
      <c r="H388" s="371"/>
    </row>
    <row r="389" spans="1:8" s="346" customFormat="1" hidden="1">
      <c r="A389" s="353">
        <f t="shared" ca="1" si="19"/>
        <v>12</v>
      </c>
      <c r="B389" s="353">
        <f t="shared" ca="1" si="19"/>
        <v>1</v>
      </c>
      <c r="C389" s="353">
        <f t="shared" ca="1" si="19"/>
        <v>3</v>
      </c>
      <c r="D389" s="354">
        <f t="shared" ca="1" si="17"/>
        <v>369</v>
      </c>
      <c r="E389" s="446"/>
      <c r="F389" s="347"/>
      <c r="G389" s="348"/>
      <c r="H389" s="371"/>
    </row>
    <row r="390" spans="1:8" hidden="1">
      <c r="A390" s="353">
        <f t="shared" ca="1" si="19"/>
        <v>12</v>
      </c>
      <c r="B390" s="353">
        <f t="shared" ca="1" si="19"/>
        <v>1</v>
      </c>
      <c r="C390" s="353">
        <f t="shared" ca="1" si="19"/>
        <v>3</v>
      </c>
      <c r="D390" s="354">
        <f t="shared" ca="1" si="17"/>
        <v>370</v>
      </c>
      <c r="E390" s="445"/>
      <c r="F390" s="347"/>
      <c r="G390" s="348"/>
      <c r="H390" s="371"/>
    </row>
    <row r="391" spans="1:8" s="346" customFormat="1" hidden="1">
      <c r="A391" s="353">
        <f t="shared" ca="1" si="19"/>
        <v>12</v>
      </c>
      <c r="B391" s="353">
        <f t="shared" ca="1" si="19"/>
        <v>1</v>
      </c>
      <c r="C391" s="353">
        <f t="shared" ca="1" si="19"/>
        <v>3</v>
      </c>
      <c r="D391" s="354">
        <f t="shared" ca="1" si="17"/>
        <v>371</v>
      </c>
      <c r="E391" s="446"/>
      <c r="F391" s="347"/>
      <c r="G391" s="348"/>
      <c r="H391" s="371"/>
    </row>
    <row r="392" spans="1:8" s="346" customFormat="1" hidden="1">
      <c r="A392" s="353">
        <f t="shared" ca="1" si="19"/>
        <v>12</v>
      </c>
      <c r="B392" s="353">
        <f t="shared" ca="1" si="19"/>
        <v>1</v>
      </c>
      <c r="C392" s="353">
        <f t="shared" ca="1" si="19"/>
        <v>3</v>
      </c>
      <c r="D392" s="354">
        <f t="shared" ca="1" si="17"/>
        <v>372</v>
      </c>
      <c r="E392" s="446"/>
      <c r="F392" s="347"/>
      <c r="G392" s="348"/>
      <c r="H392" s="371"/>
    </row>
    <row r="393" spans="1:8" s="346" customFormat="1" hidden="1">
      <c r="A393" s="353">
        <f t="shared" ca="1" si="19"/>
        <v>12</v>
      </c>
      <c r="B393" s="353">
        <f t="shared" ca="1" si="19"/>
        <v>1</v>
      </c>
      <c r="C393" s="353">
        <f t="shared" ca="1" si="19"/>
        <v>3</v>
      </c>
      <c r="D393" s="354">
        <f t="shared" ca="1" si="17"/>
        <v>373</v>
      </c>
      <c r="E393" s="446"/>
      <c r="F393" s="347"/>
      <c r="G393" s="348"/>
      <c r="H393" s="371"/>
    </row>
    <row r="394" spans="1:8" hidden="1">
      <c r="A394" s="353">
        <f t="shared" ca="1" si="19"/>
        <v>12</v>
      </c>
      <c r="B394" s="353">
        <f t="shared" ca="1" si="19"/>
        <v>1</v>
      </c>
      <c r="C394" s="353">
        <f t="shared" ca="1" si="19"/>
        <v>3</v>
      </c>
      <c r="D394" s="354">
        <f t="shared" ca="1" si="17"/>
        <v>374</v>
      </c>
      <c r="E394" s="445"/>
      <c r="F394" s="157"/>
      <c r="G394" s="333"/>
      <c r="H394" s="370"/>
    </row>
    <row r="395" spans="1:8" hidden="1">
      <c r="A395" s="353">
        <f t="shared" ref="A395:C428" ca="1" si="20">INDIRECT("Z(-1)",FALSE)</f>
        <v>12</v>
      </c>
      <c r="B395" s="353">
        <f t="shared" ca="1" si="20"/>
        <v>1</v>
      </c>
      <c r="C395" s="353">
        <f t="shared" ca="1" si="20"/>
        <v>3</v>
      </c>
      <c r="D395" s="354">
        <f t="shared" ca="1" si="17"/>
        <v>375</v>
      </c>
      <c r="E395" s="445"/>
      <c r="F395" s="157"/>
      <c r="G395" s="333"/>
      <c r="H395" s="370"/>
    </row>
    <row r="396" spans="1:8" hidden="1">
      <c r="A396" s="353">
        <f t="shared" ca="1" si="20"/>
        <v>12</v>
      </c>
      <c r="B396" s="353">
        <f t="shared" ca="1" si="20"/>
        <v>1</v>
      </c>
      <c r="C396" s="353">
        <f t="shared" ca="1" si="20"/>
        <v>3</v>
      </c>
      <c r="D396" s="354">
        <f t="shared" ca="1" si="17"/>
        <v>376</v>
      </c>
      <c r="E396" s="445"/>
      <c r="F396" s="157"/>
      <c r="G396" s="333"/>
      <c r="H396" s="370"/>
    </row>
    <row r="397" spans="1:8" hidden="1">
      <c r="A397" s="353">
        <f t="shared" ca="1" si="20"/>
        <v>12</v>
      </c>
      <c r="B397" s="353">
        <f t="shared" ca="1" si="20"/>
        <v>1</v>
      </c>
      <c r="C397" s="353">
        <f t="shared" ca="1" si="20"/>
        <v>3</v>
      </c>
      <c r="D397" s="354">
        <f t="shared" ca="1" si="17"/>
        <v>377</v>
      </c>
      <c r="E397" s="445"/>
      <c r="F397" s="157"/>
      <c r="G397" s="333"/>
      <c r="H397" s="370"/>
    </row>
    <row r="398" spans="1:8" hidden="1">
      <c r="A398" s="353">
        <f t="shared" ca="1" si="20"/>
        <v>12</v>
      </c>
      <c r="B398" s="353">
        <f t="shared" ca="1" si="20"/>
        <v>1</v>
      </c>
      <c r="C398" s="353">
        <f t="shared" ca="1" si="20"/>
        <v>3</v>
      </c>
      <c r="D398" s="354">
        <f t="shared" ca="1" si="17"/>
        <v>378</v>
      </c>
      <c r="E398" s="445"/>
      <c r="F398" s="157"/>
      <c r="G398" s="333"/>
      <c r="H398" s="370"/>
    </row>
    <row r="399" spans="1:8" hidden="1">
      <c r="A399" s="351">
        <f t="shared" ca="1" si="20"/>
        <v>12</v>
      </c>
      <c r="B399" s="351">
        <f t="shared" ca="1" si="20"/>
        <v>1</v>
      </c>
      <c r="C399" s="351">
        <f t="shared" ca="1" si="20"/>
        <v>3</v>
      </c>
      <c r="D399" s="352">
        <f t="shared" ca="1" si="17"/>
        <v>379</v>
      </c>
      <c r="E399" s="445"/>
      <c r="F399" s="157"/>
      <c r="G399" s="333"/>
      <c r="H399" s="370"/>
    </row>
    <row r="400" spans="1:8" hidden="1">
      <c r="A400" s="353">
        <f t="shared" ca="1" si="20"/>
        <v>12</v>
      </c>
      <c r="B400" s="353">
        <f t="shared" ca="1" si="20"/>
        <v>1</v>
      </c>
      <c r="C400" s="353">
        <f t="shared" ca="1" si="20"/>
        <v>3</v>
      </c>
      <c r="D400" s="354">
        <f t="shared" ca="1" si="17"/>
        <v>380</v>
      </c>
      <c r="E400" s="445"/>
      <c r="F400" s="347"/>
      <c r="G400" s="348"/>
      <c r="H400" s="371"/>
    </row>
    <row r="401" spans="1:8" hidden="1">
      <c r="A401" s="353">
        <f t="shared" ca="1" si="20"/>
        <v>12</v>
      </c>
      <c r="B401" s="353">
        <f t="shared" ca="1" si="20"/>
        <v>1</v>
      </c>
      <c r="C401" s="353">
        <f t="shared" ca="1" si="20"/>
        <v>3</v>
      </c>
      <c r="D401" s="354">
        <f t="shared" ca="1" si="17"/>
        <v>381</v>
      </c>
      <c r="E401" s="445"/>
      <c r="F401" s="347"/>
      <c r="G401" s="348"/>
      <c r="H401" s="371"/>
    </row>
    <row r="402" spans="1:8" hidden="1">
      <c r="A402" s="353">
        <f t="shared" ca="1" si="20"/>
        <v>12</v>
      </c>
      <c r="B402" s="353">
        <f t="shared" ca="1" si="20"/>
        <v>1</v>
      </c>
      <c r="C402" s="353">
        <f t="shared" ca="1" si="20"/>
        <v>3</v>
      </c>
      <c r="D402" s="354">
        <f t="shared" ca="1" si="17"/>
        <v>382</v>
      </c>
      <c r="E402" s="445"/>
      <c r="F402" s="347"/>
      <c r="G402" s="348"/>
      <c r="H402" s="371"/>
    </row>
    <row r="403" spans="1:8" hidden="1">
      <c r="A403" s="353">
        <f t="shared" ca="1" si="20"/>
        <v>12</v>
      </c>
      <c r="B403" s="353">
        <f t="shared" ca="1" si="20"/>
        <v>1</v>
      </c>
      <c r="C403" s="353">
        <f t="shared" ca="1" si="20"/>
        <v>3</v>
      </c>
      <c r="D403" s="354">
        <f t="shared" ca="1" si="17"/>
        <v>383</v>
      </c>
      <c r="E403" s="445"/>
      <c r="F403" s="347"/>
      <c r="G403" s="348"/>
      <c r="H403" s="371"/>
    </row>
    <row r="404" spans="1:8" hidden="1">
      <c r="A404" s="353">
        <f t="shared" ca="1" si="20"/>
        <v>12</v>
      </c>
      <c r="B404" s="353">
        <f t="shared" ca="1" si="20"/>
        <v>1</v>
      </c>
      <c r="C404" s="353">
        <f t="shared" ca="1" si="20"/>
        <v>3</v>
      </c>
      <c r="D404" s="354">
        <f t="shared" ca="1" si="17"/>
        <v>384</v>
      </c>
      <c r="E404" s="445"/>
      <c r="F404" s="347"/>
      <c r="G404" s="348"/>
      <c r="H404" s="371"/>
    </row>
    <row r="405" spans="1:8" hidden="1">
      <c r="A405" s="353">
        <f t="shared" ca="1" si="20"/>
        <v>12</v>
      </c>
      <c r="B405" s="353">
        <f t="shared" ca="1" si="20"/>
        <v>1</v>
      </c>
      <c r="C405" s="353">
        <f t="shared" ca="1" si="20"/>
        <v>3</v>
      </c>
      <c r="D405" s="354">
        <f t="shared" ca="1" si="17"/>
        <v>385</v>
      </c>
      <c r="E405" s="445"/>
      <c r="F405" s="347"/>
      <c r="G405" s="348"/>
      <c r="H405" s="371"/>
    </row>
    <row r="406" spans="1:8" hidden="1">
      <c r="A406" s="353">
        <f t="shared" ca="1" si="20"/>
        <v>12</v>
      </c>
      <c r="B406" s="353">
        <f t="shared" ca="1" si="20"/>
        <v>1</v>
      </c>
      <c r="C406" s="353">
        <f t="shared" ca="1" si="20"/>
        <v>3</v>
      </c>
      <c r="D406" s="354">
        <f t="shared" ref="D406:D469" ca="1" si="21">IF(INDIRECT("S(-1)",FALSE)&lt;&gt;INDIRECT("Z(-1)S(-1)",FALSE),0,INDIRECT("Z(-1)",FALSE)+1)</f>
        <v>386</v>
      </c>
      <c r="E406" s="445"/>
      <c r="F406" s="347"/>
      <c r="G406" s="348"/>
      <c r="H406" s="371"/>
    </row>
    <row r="407" spans="1:8" s="346" customFormat="1" hidden="1">
      <c r="A407" s="353">
        <f t="shared" ca="1" si="20"/>
        <v>12</v>
      </c>
      <c r="B407" s="353">
        <f t="shared" ca="1" si="20"/>
        <v>1</v>
      </c>
      <c r="C407" s="353">
        <f t="shared" ca="1" si="20"/>
        <v>3</v>
      </c>
      <c r="D407" s="354">
        <f t="shared" ca="1" si="21"/>
        <v>387</v>
      </c>
      <c r="E407" s="446"/>
      <c r="F407" s="347"/>
      <c r="G407" s="348"/>
      <c r="H407" s="371"/>
    </row>
    <row r="408" spans="1:8" s="346" customFormat="1" hidden="1">
      <c r="A408" s="353">
        <f t="shared" ca="1" si="20"/>
        <v>12</v>
      </c>
      <c r="B408" s="353">
        <f t="shared" ca="1" si="20"/>
        <v>1</v>
      </c>
      <c r="C408" s="353">
        <f t="shared" ca="1" si="20"/>
        <v>3</v>
      </c>
      <c r="D408" s="354">
        <f t="shared" ca="1" si="21"/>
        <v>388</v>
      </c>
      <c r="E408" s="446"/>
      <c r="F408" s="347"/>
      <c r="G408" s="348"/>
      <c r="H408" s="371"/>
    </row>
    <row r="409" spans="1:8" s="346" customFormat="1" hidden="1">
      <c r="A409" s="353">
        <f t="shared" ca="1" si="20"/>
        <v>12</v>
      </c>
      <c r="B409" s="353">
        <f t="shared" ca="1" si="20"/>
        <v>1</v>
      </c>
      <c r="C409" s="353">
        <f t="shared" ca="1" si="20"/>
        <v>3</v>
      </c>
      <c r="D409" s="354">
        <f t="shared" ca="1" si="21"/>
        <v>389</v>
      </c>
      <c r="E409" s="446"/>
      <c r="F409" s="347"/>
      <c r="G409" s="348"/>
      <c r="H409" s="371"/>
    </row>
    <row r="410" spans="1:8" hidden="1">
      <c r="A410" s="353">
        <f t="shared" ca="1" si="20"/>
        <v>12</v>
      </c>
      <c r="B410" s="353">
        <f t="shared" ca="1" si="20"/>
        <v>1</v>
      </c>
      <c r="C410" s="353">
        <f t="shared" ca="1" si="20"/>
        <v>3</v>
      </c>
      <c r="D410" s="354">
        <f t="shared" ca="1" si="21"/>
        <v>390</v>
      </c>
      <c r="E410" s="445"/>
      <c r="F410" s="347"/>
      <c r="G410" s="348"/>
      <c r="H410" s="371"/>
    </row>
    <row r="411" spans="1:8" hidden="1">
      <c r="A411" s="353">
        <f t="shared" ca="1" si="20"/>
        <v>12</v>
      </c>
      <c r="B411" s="353">
        <f t="shared" ca="1" si="20"/>
        <v>1</v>
      </c>
      <c r="C411" s="353">
        <f t="shared" ca="1" si="20"/>
        <v>3</v>
      </c>
      <c r="D411" s="354">
        <f t="shared" ca="1" si="21"/>
        <v>391</v>
      </c>
      <c r="E411" s="445"/>
      <c r="F411" s="347"/>
      <c r="G411" s="348"/>
      <c r="H411" s="371"/>
    </row>
    <row r="412" spans="1:8" hidden="1">
      <c r="A412" s="353">
        <f t="shared" ca="1" si="20"/>
        <v>12</v>
      </c>
      <c r="B412" s="353">
        <f t="shared" ca="1" si="20"/>
        <v>1</v>
      </c>
      <c r="C412" s="353">
        <f t="shared" ca="1" si="20"/>
        <v>3</v>
      </c>
      <c r="D412" s="354">
        <f t="shared" ca="1" si="21"/>
        <v>392</v>
      </c>
      <c r="E412" s="445"/>
      <c r="F412" s="347"/>
      <c r="G412" s="348"/>
      <c r="H412" s="371"/>
    </row>
    <row r="413" spans="1:8" hidden="1">
      <c r="A413" s="353">
        <f t="shared" ca="1" si="20"/>
        <v>12</v>
      </c>
      <c r="B413" s="353">
        <f t="shared" ca="1" si="20"/>
        <v>1</v>
      </c>
      <c r="C413" s="353">
        <f t="shared" ca="1" si="20"/>
        <v>3</v>
      </c>
      <c r="D413" s="354">
        <f t="shared" ca="1" si="21"/>
        <v>393</v>
      </c>
      <c r="E413" s="445"/>
      <c r="F413" s="347"/>
      <c r="G413" s="348"/>
      <c r="H413" s="371"/>
    </row>
    <row r="414" spans="1:8" hidden="1">
      <c r="A414" s="353">
        <f t="shared" ca="1" si="20"/>
        <v>12</v>
      </c>
      <c r="B414" s="353">
        <f t="shared" ca="1" si="20"/>
        <v>1</v>
      </c>
      <c r="C414" s="353">
        <f t="shared" ca="1" si="20"/>
        <v>3</v>
      </c>
      <c r="D414" s="354">
        <f t="shared" ca="1" si="21"/>
        <v>394</v>
      </c>
      <c r="E414" s="445"/>
      <c r="F414" s="347"/>
      <c r="G414" s="348"/>
      <c r="H414" s="371"/>
    </row>
    <row r="415" spans="1:8" hidden="1">
      <c r="A415" s="353">
        <f t="shared" ca="1" si="20"/>
        <v>12</v>
      </c>
      <c r="B415" s="353">
        <f t="shared" ca="1" si="20"/>
        <v>1</v>
      </c>
      <c r="C415" s="353">
        <f t="shared" ca="1" si="20"/>
        <v>3</v>
      </c>
      <c r="D415" s="354">
        <f t="shared" ca="1" si="21"/>
        <v>395</v>
      </c>
      <c r="E415" s="445"/>
      <c r="F415" s="347"/>
      <c r="G415" s="348"/>
      <c r="H415" s="371"/>
    </row>
    <row r="416" spans="1:8" hidden="1">
      <c r="A416" s="353">
        <f t="shared" ca="1" si="20"/>
        <v>12</v>
      </c>
      <c r="B416" s="353">
        <f t="shared" ca="1" si="20"/>
        <v>1</v>
      </c>
      <c r="C416" s="353">
        <f t="shared" ca="1" si="20"/>
        <v>3</v>
      </c>
      <c r="D416" s="354">
        <f t="shared" ca="1" si="21"/>
        <v>396</v>
      </c>
      <c r="E416" s="445"/>
      <c r="F416" s="347"/>
      <c r="G416" s="348"/>
      <c r="H416" s="371"/>
    </row>
    <row r="417" spans="1:8" s="346" customFormat="1" hidden="1">
      <c r="A417" s="353">
        <f t="shared" ca="1" si="20"/>
        <v>12</v>
      </c>
      <c r="B417" s="353">
        <f t="shared" ca="1" si="20"/>
        <v>1</v>
      </c>
      <c r="C417" s="353">
        <f t="shared" ca="1" si="20"/>
        <v>3</v>
      </c>
      <c r="D417" s="354">
        <f t="shared" ca="1" si="21"/>
        <v>397</v>
      </c>
      <c r="E417" s="446"/>
      <c r="F417" s="347"/>
      <c r="G417" s="348"/>
      <c r="H417" s="371"/>
    </row>
    <row r="418" spans="1:8" s="346" customFormat="1" hidden="1">
      <c r="A418" s="353">
        <f t="shared" ca="1" si="20"/>
        <v>12</v>
      </c>
      <c r="B418" s="353">
        <f t="shared" ca="1" si="20"/>
        <v>1</v>
      </c>
      <c r="C418" s="353">
        <f t="shared" ca="1" si="20"/>
        <v>3</v>
      </c>
      <c r="D418" s="354">
        <f t="shared" ca="1" si="21"/>
        <v>398</v>
      </c>
      <c r="E418" s="446"/>
      <c r="F418" s="347"/>
      <c r="G418" s="348"/>
      <c r="H418" s="371"/>
    </row>
    <row r="419" spans="1:8" s="346" customFormat="1" hidden="1">
      <c r="A419" s="353">
        <f t="shared" ca="1" si="20"/>
        <v>12</v>
      </c>
      <c r="B419" s="353">
        <f t="shared" ca="1" si="20"/>
        <v>1</v>
      </c>
      <c r="C419" s="353">
        <f t="shared" ca="1" si="20"/>
        <v>3</v>
      </c>
      <c r="D419" s="354">
        <f t="shared" ca="1" si="21"/>
        <v>399</v>
      </c>
      <c r="E419" s="446"/>
      <c r="F419" s="347"/>
      <c r="G419" s="348"/>
      <c r="H419" s="371"/>
    </row>
    <row r="420" spans="1:8" hidden="1">
      <c r="A420" s="353">
        <f t="shared" ca="1" si="20"/>
        <v>12</v>
      </c>
      <c r="B420" s="353">
        <f t="shared" ca="1" si="20"/>
        <v>1</v>
      </c>
      <c r="C420" s="353">
        <f t="shared" ca="1" si="20"/>
        <v>3</v>
      </c>
      <c r="D420" s="354">
        <f t="shared" ca="1" si="21"/>
        <v>400</v>
      </c>
      <c r="E420" s="445"/>
      <c r="F420" s="347"/>
      <c r="G420" s="348"/>
      <c r="H420" s="371"/>
    </row>
    <row r="421" spans="1:8" hidden="1">
      <c r="A421" s="353">
        <f t="shared" ca="1" si="20"/>
        <v>12</v>
      </c>
      <c r="B421" s="353">
        <f t="shared" ca="1" si="20"/>
        <v>1</v>
      </c>
      <c r="C421" s="353">
        <f t="shared" ca="1" si="20"/>
        <v>3</v>
      </c>
      <c r="D421" s="354">
        <f t="shared" ca="1" si="21"/>
        <v>401</v>
      </c>
      <c r="E421" s="445"/>
      <c r="F421" s="347"/>
      <c r="G421" s="348"/>
      <c r="H421" s="371"/>
    </row>
    <row r="422" spans="1:8" hidden="1">
      <c r="A422" s="353">
        <f t="shared" ca="1" si="20"/>
        <v>12</v>
      </c>
      <c r="B422" s="353">
        <f t="shared" ca="1" si="20"/>
        <v>1</v>
      </c>
      <c r="C422" s="353">
        <f t="shared" ca="1" si="20"/>
        <v>3</v>
      </c>
      <c r="D422" s="354">
        <f t="shared" ca="1" si="21"/>
        <v>402</v>
      </c>
      <c r="E422" s="445"/>
      <c r="F422" s="347"/>
      <c r="G422" s="348"/>
      <c r="H422" s="371"/>
    </row>
    <row r="423" spans="1:8" hidden="1">
      <c r="A423" s="353">
        <f t="shared" ca="1" si="20"/>
        <v>12</v>
      </c>
      <c r="B423" s="353">
        <f t="shared" ca="1" si="20"/>
        <v>1</v>
      </c>
      <c r="C423" s="353">
        <f t="shared" ca="1" si="20"/>
        <v>3</v>
      </c>
      <c r="D423" s="354">
        <f t="shared" ca="1" si="21"/>
        <v>403</v>
      </c>
      <c r="E423" s="445"/>
      <c r="F423" s="347"/>
      <c r="G423" s="348"/>
      <c r="H423" s="371"/>
    </row>
    <row r="424" spans="1:8" hidden="1">
      <c r="A424" s="353">
        <f t="shared" ca="1" si="20"/>
        <v>12</v>
      </c>
      <c r="B424" s="353">
        <f t="shared" ca="1" si="20"/>
        <v>1</v>
      </c>
      <c r="C424" s="353">
        <f t="shared" ca="1" si="20"/>
        <v>3</v>
      </c>
      <c r="D424" s="354">
        <f t="shared" ca="1" si="21"/>
        <v>404</v>
      </c>
      <c r="E424" s="445"/>
      <c r="F424" s="347"/>
      <c r="G424" s="348"/>
      <c r="H424" s="371"/>
    </row>
    <row r="425" spans="1:8" hidden="1">
      <c r="A425" s="353">
        <f t="shared" ca="1" si="20"/>
        <v>12</v>
      </c>
      <c r="B425" s="353">
        <f t="shared" ca="1" si="20"/>
        <v>1</v>
      </c>
      <c r="C425" s="353">
        <f t="shared" ca="1" si="20"/>
        <v>3</v>
      </c>
      <c r="D425" s="354">
        <f t="shared" ca="1" si="21"/>
        <v>405</v>
      </c>
      <c r="E425" s="445"/>
      <c r="F425" s="347"/>
      <c r="G425" s="348"/>
      <c r="H425" s="371"/>
    </row>
    <row r="426" spans="1:8" hidden="1">
      <c r="A426" s="353">
        <f t="shared" ca="1" si="20"/>
        <v>12</v>
      </c>
      <c r="B426" s="353">
        <f t="shared" ca="1" si="20"/>
        <v>1</v>
      </c>
      <c r="C426" s="353">
        <f t="shared" ca="1" si="20"/>
        <v>3</v>
      </c>
      <c r="D426" s="354">
        <f t="shared" ca="1" si="21"/>
        <v>406</v>
      </c>
      <c r="E426" s="445"/>
      <c r="F426" s="347"/>
      <c r="G426" s="348"/>
      <c r="H426" s="371"/>
    </row>
    <row r="427" spans="1:8" s="346" customFormat="1" hidden="1">
      <c r="A427" s="353">
        <f t="shared" ca="1" si="20"/>
        <v>12</v>
      </c>
      <c r="B427" s="353">
        <f t="shared" ca="1" si="20"/>
        <v>1</v>
      </c>
      <c r="C427" s="353">
        <f t="shared" ca="1" si="20"/>
        <v>3</v>
      </c>
      <c r="D427" s="354">
        <f t="shared" ca="1" si="21"/>
        <v>407</v>
      </c>
      <c r="E427" s="446"/>
      <c r="F427" s="347"/>
      <c r="G427" s="348"/>
      <c r="H427" s="371"/>
    </row>
    <row r="428" spans="1:8" s="346" customFormat="1" hidden="1">
      <c r="A428" s="353">
        <f t="shared" ca="1" si="20"/>
        <v>12</v>
      </c>
      <c r="B428" s="353">
        <f t="shared" ca="1" si="20"/>
        <v>1</v>
      </c>
      <c r="C428" s="353">
        <f t="shared" ca="1" si="20"/>
        <v>3</v>
      </c>
      <c r="D428" s="354">
        <f t="shared" ca="1" si="21"/>
        <v>408</v>
      </c>
      <c r="E428" s="446"/>
      <c r="F428" s="347"/>
      <c r="G428" s="348"/>
      <c r="H428" s="371"/>
    </row>
    <row r="429" spans="1:8" s="346" customFormat="1" hidden="1">
      <c r="A429" s="353">
        <f t="shared" ref="A429:C444" ca="1" si="22">INDIRECT("Z(-1)",FALSE)</f>
        <v>12</v>
      </c>
      <c r="B429" s="353">
        <f t="shared" ca="1" si="22"/>
        <v>1</v>
      </c>
      <c r="C429" s="353">
        <f t="shared" ca="1" si="22"/>
        <v>3</v>
      </c>
      <c r="D429" s="354">
        <f t="shared" ca="1" si="21"/>
        <v>409</v>
      </c>
      <c r="E429" s="446"/>
      <c r="F429" s="347"/>
      <c r="G429" s="348"/>
      <c r="H429" s="371"/>
    </row>
    <row r="430" spans="1:8" hidden="1">
      <c r="A430" s="353">
        <f t="shared" ca="1" si="22"/>
        <v>12</v>
      </c>
      <c r="B430" s="353">
        <f t="shared" ca="1" si="22"/>
        <v>1</v>
      </c>
      <c r="C430" s="353">
        <f t="shared" ca="1" si="22"/>
        <v>3</v>
      </c>
      <c r="D430" s="354">
        <f t="shared" ca="1" si="21"/>
        <v>410</v>
      </c>
      <c r="E430" s="445"/>
      <c r="F430" s="347"/>
      <c r="G430" s="348"/>
      <c r="H430" s="371"/>
    </row>
    <row r="431" spans="1:8" hidden="1">
      <c r="A431" s="353">
        <f t="shared" ca="1" si="22"/>
        <v>12</v>
      </c>
      <c r="B431" s="353">
        <f t="shared" ca="1" si="22"/>
        <v>1</v>
      </c>
      <c r="C431" s="353">
        <f t="shared" ca="1" si="22"/>
        <v>3</v>
      </c>
      <c r="D431" s="354">
        <f t="shared" ca="1" si="21"/>
        <v>411</v>
      </c>
      <c r="E431" s="445"/>
      <c r="F431" s="347"/>
      <c r="G431" s="348"/>
      <c r="H431" s="371"/>
    </row>
    <row r="432" spans="1:8" hidden="1">
      <c r="A432" s="353">
        <f t="shared" ca="1" si="22"/>
        <v>12</v>
      </c>
      <c r="B432" s="353">
        <f t="shared" ca="1" si="22"/>
        <v>1</v>
      </c>
      <c r="C432" s="353">
        <f t="shared" ca="1" si="22"/>
        <v>3</v>
      </c>
      <c r="D432" s="354">
        <f t="shared" ca="1" si="21"/>
        <v>412</v>
      </c>
      <c r="E432" s="445"/>
      <c r="F432" s="347"/>
      <c r="G432" s="348"/>
      <c r="H432" s="371"/>
    </row>
    <row r="433" spans="1:8" hidden="1">
      <c r="A433" s="353">
        <f t="shared" ca="1" si="22"/>
        <v>12</v>
      </c>
      <c r="B433" s="353">
        <f t="shared" ca="1" si="22"/>
        <v>1</v>
      </c>
      <c r="C433" s="353">
        <f t="shared" ca="1" si="22"/>
        <v>3</v>
      </c>
      <c r="D433" s="354">
        <f t="shared" ca="1" si="21"/>
        <v>413</v>
      </c>
      <c r="E433" s="445"/>
      <c r="F433" s="347"/>
      <c r="G433" s="348"/>
      <c r="H433" s="371"/>
    </row>
    <row r="434" spans="1:8" hidden="1">
      <c r="A434" s="353">
        <f t="shared" ca="1" si="22"/>
        <v>12</v>
      </c>
      <c r="B434" s="353">
        <f t="shared" ca="1" si="22"/>
        <v>1</v>
      </c>
      <c r="C434" s="353">
        <f t="shared" ca="1" si="22"/>
        <v>3</v>
      </c>
      <c r="D434" s="354">
        <f t="shared" ca="1" si="21"/>
        <v>414</v>
      </c>
      <c r="E434" s="445"/>
      <c r="F434" s="347"/>
      <c r="G434" s="348"/>
      <c r="H434" s="371"/>
    </row>
    <row r="435" spans="1:8" hidden="1">
      <c r="A435" s="353">
        <f t="shared" ca="1" si="22"/>
        <v>12</v>
      </c>
      <c r="B435" s="353">
        <f t="shared" ca="1" si="22"/>
        <v>1</v>
      </c>
      <c r="C435" s="353">
        <f t="shared" ca="1" si="22"/>
        <v>3</v>
      </c>
      <c r="D435" s="354">
        <f t="shared" ca="1" si="21"/>
        <v>415</v>
      </c>
      <c r="E435" s="445"/>
      <c r="F435" s="347"/>
      <c r="G435" s="348"/>
      <c r="H435" s="371"/>
    </row>
    <row r="436" spans="1:8" hidden="1">
      <c r="A436" s="353">
        <f t="shared" ca="1" si="22"/>
        <v>12</v>
      </c>
      <c r="B436" s="353">
        <f t="shared" ca="1" si="22"/>
        <v>1</v>
      </c>
      <c r="C436" s="353">
        <f t="shared" ca="1" si="22"/>
        <v>3</v>
      </c>
      <c r="D436" s="354">
        <f t="shared" ca="1" si="21"/>
        <v>416</v>
      </c>
      <c r="E436" s="445"/>
      <c r="F436" s="347"/>
      <c r="G436" s="348"/>
      <c r="H436" s="371"/>
    </row>
    <row r="437" spans="1:8" s="346" customFormat="1" hidden="1">
      <c r="A437" s="353">
        <f t="shared" ca="1" si="22"/>
        <v>12</v>
      </c>
      <c r="B437" s="353">
        <f t="shared" ca="1" si="22"/>
        <v>1</v>
      </c>
      <c r="C437" s="353">
        <f t="shared" ca="1" si="22"/>
        <v>3</v>
      </c>
      <c r="D437" s="354">
        <f t="shared" ca="1" si="21"/>
        <v>417</v>
      </c>
      <c r="E437" s="446"/>
      <c r="F437" s="347"/>
      <c r="G437" s="348"/>
      <c r="H437" s="371"/>
    </row>
    <row r="438" spans="1:8" s="346" customFormat="1" hidden="1">
      <c r="A438" s="353">
        <f t="shared" ca="1" si="22"/>
        <v>12</v>
      </c>
      <c r="B438" s="353">
        <f t="shared" ca="1" si="22"/>
        <v>1</v>
      </c>
      <c r="C438" s="353">
        <f t="shared" ca="1" si="22"/>
        <v>3</v>
      </c>
      <c r="D438" s="354">
        <f t="shared" ca="1" si="21"/>
        <v>418</v>
      </c>
      <c r="E438" s="446"/>
      <c r="F438" s="347"/>
      <c r="G438" s="348"/>
      <c r="H438" s="371"/>
    </row>
    <row r="439" spans="1:8" s="346" customFormat="1" hidden="1">
      <c r="A439" s="353">
        <f t="shared" ca="1" si="22"/>
        <v>12</v>
      </c>
      <c r="B439" s="353">
        <f t="shared" ca="1" si="22"/>
        <v>1</v>
      </c>
      <c r="C439" s="353">
        <f t="shared" ca="1" si="22"/>
        <v>3</v>
      </c>
      <c r="D439" s="354">
        <f t="shared" ca="1" si="21"/>
        <v>419</v>
      </c>
      <c r="E439" s="446"/>
      <c r="F439" s="347"/>
      <c r="G439" s="348"/>
      <c r="H439" s="371"/>
    </row>
    <row r="440" spans="1:8" hidden="1">
      <c r="A440" s="353">
        <f t="shared" ca="1" si="22"/>
        <v>12</v>
      </c>
      <c r="B440" s="353">
        <f t="shared" ca="1" si="22"/>
        <v>1</v>
      </c>
      <c r="C440" s="353">
        <f t="shared" ca="1" si="22"/>
        <v>3</v>
      </c>
      <c r="D440" s="354">
        <f t="shared" ca="1" si="21"/>
        <v>420</v>
      </c>
      <c r="E440" s="445"/>
      <c r="F440" s="347"/>
      <c r="G440" s="348"/>
      <c r="H440" s="371"/>
    </row>
    <row r="441" spans="1:8" s="346" customFormat="1" hidden="1">
      <c r="A441" s="353">
        <f t="shared" ca="1" si="22"/>
        <v>12</v>
      </c>
      <c r="B441" s="353">
        <f t="shared" ca="1" si="22"/>
        <v>1</v>
      </c>
      <c r="C441" s="353">
        <f t="shared" ca="1" si="22"/>
        <v>3</v>
      </c>
      <c r="D441" s="354">
        <f t="shared" ca="1" si="21"/>
        <v>421</v>
      </c>
      <c r="E441" s="446"/>
      <c r="F441" s="347"/>
      <c r="G441" s="348"/>
      <c r="H441" s="371"/>
    </row>
    <row r="442" spans="1:8" s="346" customFormat="1" hidden="1">
      <c r="A442" s="353">
        <f t="shared" ca="1" si="22"/>
        <v>12</v>
      </c>
      <c r="B442" s="353">
        <f t="shared" ca="1" si="22"/>
        <v>1</v>
      </c>
      <c r="C442" s="353">
        <f t="shared" ca="1" si="22"/>
        <v>3</v>
      </c>
      <c r="D442" s="354">
        <f t="shared" ca="1" si="21"/>
        <v>422</v>
      </c>
      <c r="E442" s="446"/>
      <c r="F442" s="347"/>
      <c r="G442" s="348"/>
      <c r="H442" s="371"/>
    </row>
    <row r="443" spans="1:8" s="346" customFormat="1" hidden="1">
      <c r="A443" s="353">
        <f t="shared" ca="1" si="22"/>
        <v>12</v>
      </c>
      <c r="B443" s="353">
        <f t="shared" ca="1" si="22"/>
        <v>1</v>
      </c>
      <c r="C443" s="353">
        <f t="shared" ca="1" si="22"/>
        <v>3</v>
      </c>
      <c r="D443" s="354">
        <f t="shared" ca="1" si="21"/>
        <v>423</v>
      </c>
      <c r="E443" s="446"/>
      <c r="F443" s="347"/>
      <c r="G443" s="348"/>
      <c r="H443" s="371"/>
    </row>
    <row r="444" spans="1:8" hidden="1">
      <c r="A444" s="353">
        <f t="shared" ca="1" si="22"/>
        <v>12</v>
      </c>
      <c r="B444" s="353">
        <f t="shared" ca="1" si="22"/>
        <v>1</v>
      </c>
      <c r="C444" s="353">
        <f t="shared" ca="1" si="22"/>
        <v>3</v>
      </c>
      <c r="D444" s="354">
        <f t="shared" ca="1" si="21"/>
        <v>424</v>
      </c>
      <c r="E444" s="445"/>
      <c r="F444" s="157"/>
      <c r="G444" s="333"/>
      <c r="H444" s="370"/>
    </row>
    <row r="445" spans="1:8" hidden="1">
      <c r="A445" s="353">
        <f t="shared" ref="A445:C478" ca="1" si="23">INDIRECT("Z(-1)",FALSE)</f>
        <v>12</v>
      </c>
      <c r="B445" s="353">
        <f t="shared" ca="1" si="23"/>
        <v>1</v>
      </c>
      <c r="C445" s="353">
        <f t="shared" ca="1" si="23"/>
        <v>3</v>
      </c>
      <c r="D445" s="354">
        <f t="shared" ca="1" si="21"/>
        <v>425</v>
      </c>
      <c r="E445" s="445"/>
      <c r="F445" s="157"/>
      <c r="G445" s="333"/>
      <c r="H445" s="370"/>
    </row>
    <row r="446" spans="1:8" hidden="1">
      <c r="A446" s="353">
        <f t="shared" ca="1" si="23"/>
        <v>12</v>
      </c>
      <c r="B446" s="353">
        <f t="shared" ca="1" si="23"/>
        <v>1</v>
      </c>
      <c r="C446" s="353">
        <f t="shared" ca="1" si="23"/>
        <v>3</v>
      </c>
      <c r="D446" s="354">
        <f t="shared" ca="1" si="21"/>
        <v>426</v>
      </c>
      <c r="E446" s="445"/>
      <c r="F446" s="157"/>
      <c r="G446" s="333"/>
      <c r="H446" s="370"/>
    </row>
    <row r="447" spans="1:8" hidden="1">
      <c r="A447" s="353">
        <f t="shared" ca="1" si="23"/>
        <v>12</v>
      </c>
      <c r="B447" s="353">
        <f t="shared" ca="1" si="23"/>
        <v>1</v>
      </c>
      <c r="C447" s="353">
        <f t="shared" ca="1" si="23"/>
        <v>3</v>
      </c>
      <c r="D447" s="354">
        <f t="shared" ca="1" si="21"/>
        <v>427</v>
      </c>
      <c r="E447" s="445"/>
      <c r="F447" s="157"/>
      <c r="G447" s="333"/>
      <c r="H447" s="370"/>
    </row>
    <row r="448" spans="1:8" hidden="1">
      <c r="A448" s="353">
        <f t="shared" ca="1" si="23"/>
        <v>12</v>
      </c>
      <c r="B448" s="353">
        <f t="shared" ca="1" si="23"/>
        <v>1</v>
      </c>
      <c r="C448" s="353">
        <f t="shared" ca="1" si="23"/>
        <v>3</v>
      </c>
      <c r="D448" s="354">
        <f t="shared" ca="1" si="21"/>
        <v>428</v>
      </c>
      <c r="E448" s="445"/>
      <c r="F448" s="157"/>
      <c r="G448" s="333"/>
      <c r="H448" s="370"/>
    </row>
    <row r="449" spans="1:8" hidden="1">
      <c r="A449" s="351">
        <f t="shared" ca="1" si="23"/>
        <v>12</v>
      </c>
      <c r="B449" s="351">
        <f t="shared" ca="1" si="23"/>
        <v>1</v>
      </c>
      <c r="C449" s="351">
        <f t="shared" ca="1" si="23"/>
        <v>3</v>
      </c>
      <c r="D449" s="352">
        <f t="shared" ca="1" si="21"/>
        <v>429</v>
      </c>
      <c r="E449" s="445"/>
      <c r="F449" s="157"/>
      <c r="G449" s="333"/>
      <c r="H449" s="370"/>
    </row>
    <row r="450" spans="1:8" hidden="1">
      <c r="A450" s="353">
        <f t="shared" ca="1" si="23"/>
        <v>12</v>
      </c>
      <c r="B450" s="353">
        <f t="shared" ca="1" si="23"/>
        <v>1</v>
      </c>
      <c r="C450" s="353">
        <f t="shared" ca="1" si="23"/>
        <v>3</v>
      </c>
      <c r="D450" s="354">
        <f t="shared" ca="1" si="21"/>
        <v>430</v>
      </c>
      <c r="E450" s="445"/>
      <c r="F450" s="347"/>
      <c r="G450" s="348"/>
      <c r="H450" s="371"/>
    </row>
    <row r="451" spans="1:8" hidden="1">
      <c r="A451" s="353">
        <f t="shared" ca="1" si="23"/>
        <v>12</v>
      </c>
      <c r="B451" s="353">
        <f t="shared" ca="1" si="23"/>
        <v>1</v>
      </c>
      <c r="C451" s="353">
        <f t="shared" ca="1" si="23"/>
        <v>3</v>
      </c>
      <c r="D451" s="354">
        <f t="shared" ca="1" si="21"/>
        <v>431</v>
      </c>
      <c r="E451" s="445"/>
      <c r="F451" s="347"/>
      <c r="G451" s="348"/>
      <c r="H451" s="371"/>
    </row>
    <row r="452" spans="1:8" hidden="1">
      <c r="A452" s="353">
        <f t="shared" ca="1" si="23"/>
        <v>12</v>
      </c>
      <c r="B452" s="353">
        <f t="shared" ca="1" si="23"/>
        <v>1</v>
      </c>
      <c r="C452" s="353">
        <f t="shared" ca="1" si="23"/>
        <v>3</v>
      </c>
      <c r="D452" s="354">
        <f t="shared" ca="1" si="21"/>
        <v>432</v>
      </c>
      <c r="E452" s="445"/>
      <c r="F452" s="347"/>
      <c r="G452" s="348"/>
      <c r="H452" s="371"/>
    </row>
    <row r="453" spans="1:8" hidden="1">
      <c r="A453" s="353">
        <f t="shared" ca="1" si="23"/>
        <v>12</v>
      </c>
      <c r="B453" s="353">
        <f t="shared" ca="1" si="23"/>
        <v>1</v>
      </c>
      <c r="C453" s="353">
        <f t="shared" ca="1" si="23"/>
        <v>3</v>
      </c>
      <c r="D453" s="354">
        <f t="shared" ca="1" si="21"/>
        <v>433</v>
      </c>
      <c r="E453" s="445"/>
      <c r="F453" s="347"/>
      <c r="G453" s="348"/>
      <c r="H453" s="371"/>
    </row>
    <row r="454" spans="1:8" hidden="1">
      <c r="A454" s="353">
        <f t="shared" ca="1" si="23"/>
        <v>12</v>
      </c>
      <c r="B454" s="353">
        <f t="shared" ca="1" si="23"/>
        <v>1</v>
      </c>
      <c r="C454" s="353">
        <f t="shared" ca="1" si="23"/>
        <v>3</v>
      </c>
      <c r="D454" s="354">
        <f t="shared" ca="1" si="21"/>
        <v>434</v>
      </c>
      <c r="E454" s="445"/>
      <c r="F454" s="347"/>
      <c r="G454" s="348"/>
      <c r="H454" s="371"/>
    </row>
    <row r="455" spans="1:8" hidden="1">
      <c r="A455" s="353">
        <f t="shared" ca="1" si="23"/>
        <v>12</v>
      </c>
      <c r="B455" s="353">
        <f t="shared" ca="1" si="23"/>
        <v>1</v>
      </c>
      <c r="C455" s="353">
        <f t="shared" ca="1" si="23"/>
        <v>3</v>
      </c>
      <c r="D455" s="354">
        <f t="shared" ca="1" si="21"/>
        <v>435</v>
      </c>
      <c r="E455" s="445"/>
      <c r="F455" s="347"/>
      <c r="G455" s="348"/>
      <c r="H455" s="371"/>
    </row>
    <row r="456" spans="1:8" hidden="1">
      <c r="A456" s="353">
        <f t="shared" ca="1" si="23"/>
        <v>12</v>
      </c>
      <c r="B456" s="353">
        <f t="shared" ca="1" si="23"/>
        <v>1</v>
      </c>
      <c r="C456" s="353">
        <f t="shared" ca="1" si="23"/>
        <v>3</v>
      </c>
      <c r="D456" s="354">
        <f t="shared" ca="1" si="21"/>
        <v>436</v>
      </c>
      <c r="E456" s="445"/>
      <c r="F456" s="347"/>
      <c r="G456" s="348"/>
      <c r="H456" s="371"/>
    </row>
    <row r="457" spans="1:8" s="346" customFormat="1" hidden="1">
      <c r="A457" s="353">
        <f t="shared" ca="1" si="23"/>
        <v>12</v>
      </c>
      <c r="B457" s="353">
        <f t="shared" ca="1" si="23"/>
        <v>1</v>
      </c>
      <c r="C457" s="353">
        <f t="shared" ca="1" si="23"/>
        <v>3</v>
      </c>
      <c r="D457" s="354">
        <f t="shared" ca="1" si="21"/>
        <v>437</v>
      </c>
      <c r="E457" s="446"/>
      <c r="F457" s="347"/>
      <c r="G457" s="348"/>
      <c r="H457" s="371"/>
    </row>
    <row r="458" spans="1:8" s="346" customFormat="1" hidden="1">
      <c r="A458" s="353">
        <f t="shared" ca="1" si="23"/>
        <v>12</v>
      </c>
      <c r="B458" s="353">
        <f t="shared" ca="1" si="23"/>
        <v>1</v>
      </c>
      <c r="C458" s="353">
        <f t="shared" ca="1" si="23"/>
        <v>3</v>
      </c>
      <c r="D458" s="354">
        <f t="shared" ca="1" si="21"/>
        <v>438</v>
      </c>
      <c r="E458" s="446"/>
      <c r="F458" s="347"/>
      <c r="G458" s="348"/>
      <c r="H458" s="371"/>
    </row>
    <row r="459" spans="1:8" s="346" customFormat="1" hidden="1">
      <c r="A459" s="353">
        <f t="shared" ca="1" si="23"/>
        <v>12</v>
      </c>
      <c r="B459" s="353">
        <f t="shared" ca="1" si="23"/>
        <v>1</v>
      </c>
      <c r="C459" s="353">
        <f t="shared" ca="1" si="23"/>
        <v>3</v>
      </c>
      <c r="D459" s="354">
        <f t="shared" ca="1" si="21"/>
        <v>439</v>
      </c>
      <c r="E459" s="446"/>
      <c r="F459" s="347"/>
      <c r="G459" s="348"/>
      <c r="H459" s="371"/>
    </row>
    <row r="460" spans="1:8" hidden="1">
      <c r="A460" s="353">
        <f t="shared" ca="1" si="23"/>
        <v>12</v>
      </c>
      <c r="B460" s="353">
        <f t="shared" ca="1" si="23"/>
        <v>1</v>
      </c>
      <c r="C460" s="353">
        <f t="shared" ca="1" si="23"/>
        <v>3</v>
      </c>
      <c r="D460" s="354">
        <f t="shared" ca="1" si="21"/>
        <v>440</v>
      </c>
      <c r="E460" s="445"/>
      <c r="F460" s="347"/>
      <c r="G460" s="348"/>
      <c r="H460" s="371"/>
    </row>
    <row r="461" spans="1:8" hidden="1">
      <c r="A461" s="353">
        <f t="shared" ca="1" si="23"/>
        <v>12</v>
      </c>
      <c r="B461" s="353">
        <f t="shared" ca="1" si="23"/>
        <v>1</v>
      </c>
      <c r="C461" s="353">
        <f t="shared" ca="1" si="23"/>
        <v>3</v>
      </c>
      <c r="D461" s="354">
        <f t="shared" ca="1" si="21"/>
        <v>441</v>
      </c>
      <c r="E461" s="445"/>
      <c r="F461" s="347"/>
      <c r="G461" s="348"/>
      <c r="H461" s="371"/>
    </row>
    <row r="462" spans="1:8" hidden="1">
      <c r="A462" s="353">
        <f t="shared" ca="1" si="23"/>
        <v>12</v>
      </c>
      <c r="B462" s="353">
        <f t="shared" ca="1" si="23"/>
        <v>1</v>
      </c>
      <c r="C462" s="353">
        <f t="shared" ca="1" si="23"/>
        <v>3</v>
      </c>
      <c r="D462" s="354">
        <f t="shared" ca="1" si="21"/>
        <v>442</v>
      </c>
      <c r="E462" s="445"/>
      <c r="F462" s="347"/>
      <c r="G462" s="348"/>
      <c r="H462" s="371"/>
    </row>
    <row r="463" spans="1:8" hidden="1">
      <c r="A463" s="353">
        <f t="shared" ca="1" si="23"/>
        <v>12</v>
      </c>
      <c r="B463" s="353">
        <f t="shared" ca="1" si="23"/>
        <v>1</v>
      </c>
      <c r="C463" s="353">
        <f t="shared" ca="1" si="23"/>
        <v>3</v>
      </c>
      <c r="D463" s="354">
        <f t="shared" ca="1" si="21"/>
        <v>443</v>
      </c>
      <c r="E463" s="445"/>
      <c r="F463" s="347"/>
      <c r="G463" s="348"/>
      <c r="H463" s="371"/>
    </row>
    <row r="464" spans="1:8" hidden="1">
      <c r="A464" s="353">
        <f t="shared" ca="1" si="23"/>
        <v>12</v>
      </c>
      <c r="B464" s="353">
        <f t="shared" ca="1" si="23"/>
        <v>1</v>
      </c>
      <c r="C464" s="353">
        <f t="shared" ca="1" si="23"/>
        <v>3</v>
      </c>
      <c r="D464" s="354">
        <f t="shared" ca="1" si="21"/>
        <v>444</v>
      </c>
      <c r="E464" s="445"/>
      <c r="F464" s="347"/>
      <c r="G464" s="348"/>
      <c r="H464" s="371"/>
    </row>
    <row r="465" spans="1:8" hidden="1">
      <c r="A465" s="353">
        <f t="shared" ca="1" si="23"/>
        <v>12</v>
      </c>
      <c r="B465" s="353">
        <f t="shared" ca="1" si="23"/>
        <v>1</v>
      </c>
      <c r="C465" s="353">
        <f t="shared" ca="1" si="23"/>
        <v>3</v>
      </c>
      <c r="D465" s="354">
        <f t="shared" ca="1" si="21"/>
        <v>445</v>
      </c>
      <c r="E465" s="445"/>
      <c r="F465" s="347"/>
      <c r="G465" s="348"/>
      <c r="H465" s="371"/>
    </row>
    <row r="466" spans="1:8" hidden="1">
      <c r="A466" s="353">
        <f t="shared" ca="1" si="23"/>
        <v>12</v>
      </c>
      <c r="B466" s="353">
        <f t="shared" ca="1" si="23"/>
        <v>1</v>
      </c>
      <c r="C466" s="353">
        <f t="shared" ca="1" si="23"/>
        <v>3</v>
      </c>
      <c r="D466" s="354">
        <f t="shared" ca="1" si="21"/>
        <v>446</v>
      </c>
      <c r="E466" s="445"/>
      <c r="F466" s="347"/>
      <c r="G466" s="348"/>
      <c r="H466" s="371"/>
    </row>
    <row r="467" spans="1:8" s="346" customFormat="1" hidden="1">
      <c r="A467" s="353">
        <f t="shared" ca="1" si="23"/>
        <v>12</v>
      </c>
      <c r="B467" s="353">
        <f t="shared" ca="1" si="23"/>
        <v>1</v>
      </c>
      <c r="C467" s="353">
        <f t="shared" ca="1" si="23"/>
        <v>3</v>
      </c>
      <c r="D467" s="354">
        <f t="shared" ca="1" si="21"/>
        <v>447</v>
      </c>
      <c r="E467" s="446"/>
      <c r="F467" s="347"/>
      <c r="G467" s="348"/>
      <c r="H467" s="371"/>
    </row>
    <row r="468" spans="1:8" s="346" customFormat="1" hidden="1">
      <c r="A468" s="353">
        <f t="shared" ca="1" si="23"/>
        <v>12</v>
      </c>
      <c r="B468" s="353">
        <f t="shared" ca="1" si="23"/>
        <v>1</v>
      </c>
      <c r="C468" s="353">
        <f t="shared" ca="1" si="23"/>
        <v>3</v>
      </c>
      <c r="D468" s="354">
        <f t="shared" ca="1" si="21"/>
        <v>448</v>
      </c>
      <c r="E468" s="446"/>
      <c r="F468" s="347"/>
      <c r="G468" s="348"/>
      <c r="H468" s="371"/>
    </row>
    <row r="469" spans="1:8" s="346" customFormat="1" hidden="1">
      <c r="A469" s="353">
        <f t="shared" ca="1" si="23"/>
        <v>12</v>
      </c>
      <c r="B469" s="353">
        <f t="shared" ca="1" si="23"/>
        <v>1</v>
      </c>
      <c r="C469" s="353">
        <f t="shared" ca="1" si="23"/>
        <v>3</v>
      </c>
      <c r="D469" s="354">
        <f t="shared" ca="1" si="21"/>
        <v>449</v>
      </c>
      <c r="E469" s="446"/>
      <c r="F469" s="347"/>
      <c r="G469" s="348"/>
      <c r="H469" s="371"/>
    </row>
    <row r="470" spans="1:8" hidden="1">
      <c r="A470" s="353">
        <f t="shared" ca="1" si="23"/>
        <v>12</v>
      </c>
      <c r="B470" s="353">
        <f t="shared" ca="1" si="23"/>
        <v>1</v>
      </c>
      <c r="C470" s="353">
        <f t="shared" ca="1" si="23"/>
        <v>3</v>
      </c>
      <c r="D470" s="354">
        <f t="shared" ref="D470:D512" ca="1" si="24">IF(INDIRECT("S(-1)",FALSE)&lt;&gt;INDIRECT("Z(-1)S(-1)",FALSE),0,INDIRECT("Z(-1)",FALSE)+1)</f>
        <v>450</v>
      </c>
      <c r="E470" s="445"/>
      <c r="F470" s="347"/>
      <c r="G470" s="348"/>
      <c r="H470" s="371"/>
    </row>
    <row r="471" spans="1:8" hidden="1">
      <c r="A471" s="353">
        <f t="shared" ca="1" si="23"/>
        <v>12</v>
      </c>
      <c r="B471" s="353">
        <f t="shared" ca="1" si="23"/>
        <v>1</v>
      </c>
      <c r="C471" s="353">
        <f t="shared" ca="1" si="23"/>
        <v>3</v>
      </c>
      <c r="D471" s="354">
        <f t="shared" ca="1" si="24"/>
        <v>451</v>
      </c>
      <c r="E471" s="445"/>
      <c r="F471" s="347"/>
      <c r="G471" s="348"/>
      <c r="H471" s="371"/>
    </row>
    <row r="472" spans="1:8" hidden="1">
      <c r="A472" s="353">
        <f t="shared" ca="1" si="23"/>
        <v>12</v>
      </c>
      <c r="B472" s="353">
        <f t="shared" ca="1" si="23"/>
        <v>1</v>
      </c>
      <c r="C472" s="353">
        <f t="shared" ca="1" si="23"/>
        <v>3</v>
      </c>
      <c r="D472" s="354">
        <f t="shared" ca="1" si="24"/>
        <v>452</v>
      </c>
      <c r="E472" s="445"/>
      <c r="F472" s="347"/>
      <c r="G472" s="348"/>
      <c r="H472" s="371"/>
    </row>
    <row r="473" spans="1:8" hidden="1">
      <c r="A473" s="353">
        <f t="shared" ca="1" si="23"/>
        <v>12</v>
      </c>
      <c r="B473" s="353">
        <f t="shared" ca="1" si="23"/>
        <v>1</v>
      </c>
      <c r="C473" s="353">
        <f t="shared" ca="1" si="23"/>
        <v>3</v>
      </c>
      <c r="D473" s="354">
        <f t="shared" ca="1" si="24"/>
        <v>453</v>
      </c>
      <c r="E473" s="445"/>
      <c r="F473" s="347"/>
      <c r="G473" s="348"/>
      <c r="H473" s="371"/>
    </row>
    <row r="474" spans="1:8" hidden="1">
      <c r="A474" s="353">
        <f t="shared" ca="1" si="23"/>
        <v>12</v>
      </c>
      <c r="B474" s="353">
        <f t="shared" ca="1" si="23"/>
        <v>1</v>
      </c>
      <c r="C474" s="353">
        <f t="shared" ca="1" si="23"/>
        <v>3</v>
      </c>
      <c r="D474" s="354">
        <f t="shared" ca="1" si="24"/>
        <v>454</v>
      </c>
      <c r="E474" s="445"/>
      <c r="F474" s="347"/>
      <c r="G474" s="348"/>
      <c r="H474" s="371"/>
    </row>
    <row r="475" spans="1:8" hidden="1">
      <c r="A475" s="353">
        <f t="shared" ca="1" si="23"/>
        <v>12</v>
      </c>
      <c r="B475" s="353">
        <f t="shared" ca="1" si="23"/>
        <v>1</v>
      </c>
      <c r="C475" s="353">
        <f t="shared" ca="1" si="23"/>
        <v>3</v>
      </c>
      <c r="D475" s="354">
        <f t="shared" ca="1" si="24"/>
        <v>455</v>
      </c>
      <c r="E475" s="445"/>
      <c r="F475" s="347"/>
      <c r="G475" s="348"/>
      <c r="H475" s="371"/>
    </row>
    <row r="476" spans="1:8" hidden="1">
      <c r="A476" s="353">
        <f t="shared" ca="1" si="23"/>
        <v>12</v>
      </c>
      <c r="B476" s="353">
        <f t="shared" ca="1" si="23"/>
        <v>1</v>
      </c>
      <c r="C476" s="353">
        <f t="shared" ca="1" si="23"/>
        <v>3</v>
      </c>
      <c r="D476" s="354">
        <f t="shared" ca="1" si="24"/>
        <v>456</v>
      </c>
      <c r="E476" s="445"/>
      <c r="F476" s="347"/>
      <c r="G476" s="348"/>
      <c r="H476" s="371"/>
    </row>
    <row r="477" spans="1:8" s="346" customFormat="1" hidden="1">
      <c r="A477" s="353">
        <f t="shared" ca="1" si="23"/>
        <v>12</v>
      </c>
      <c r="B477" s="353">
        <f t="shared" ca="1" si="23"/>
        <v>1</v>
      </c>
      <c r="C477" s="353">
        <f t="shared" ca="1" si="23"/>
        <v>3</v>
      </c>
      <c r="D477" s="354">
        <f t="shared" ca="1" si="24"/>
        <v>457</v>
      </c>
      <c r="E477" s="446"/>
      <c r="F477" s="347"/>
      <c r="G477" s="348"/>
      <c r="H477" s="371"/>
    </row>
    <row r="478" spans="1:8" s="346" customFormat="1" hidden="1">
      <c r="A478" s="353">
        <f t="shared" ca="1" si="23"/>
        <v>12</v>
      </c>
      <c r="B478" s="353">
        <f t="shared" ca="1" si="23"/>
        <v>1</v>
      </c>
      <c r="C478" s="353">
        <f t="shared" ca="1" si="23"/>
        <v>3</v>
      </c>
      <c r="D478" s="354">
        <f t="shared" ca="1" si="24"/>
        <v>458</v>
      </c>
      <c r="E478" s="446"/>
      <c r="F478" s="347"/>
      <c r="G478" s="348"/>
      <c r="H478" s="371"/>
    </row>
    <row r="479" spans="1:8" s="346" customFormat="1" hidden="1">
      <c r="A479" s="353">
        <f t="shared" ref="A479:C494" ca="1" si="25">INDIRECT("Z(-1)",FALSE)</f>
        <v>12</v>
      </c>
      <c r="B479" s="353">
        <f t="shared" ca="1" si="25"/>
        <v>1</v>
      </c>
      <c r="C479" s="353">
        <f t="shared" ca="1" si="25"/>
        <v>3</v>
      </c>
      <c r="D479" s="354">
        <f t="shared" ca="1" si="24"/>
        <v>459</v>
      </c>
      <c r="E479" s="446"/>
      <c r="F479" s="347"/>
      <c r="G479" s="348"/>
      <c r="H479" s="371"/>
    </row>
    <row r="480" spans="1:8" hidden="1">
      <c r="A480" s="353">
        <f t="shared" ca="1" si="25"/>
        <v>12</v>
      </c>
      <c r="B480" s="353">
        <f t="shared" ca="1" si="25"/>
        <v>1</v>
      </c>
      <c r="C480" s="353">
        <f t="shared" ca="1" si="25"/>
        <v>3</v>
      </c>
      <c r="D480" s="354">
        <f t="shared" ca="1" si="24"/>
        <v>460</v>
      </c>
      <c r="E480" s="445"/>
      <c r="F480" s="347"/>
      <c r="G480" s="348"/>
      <c r="H480" s="371"/>
    </row>
    <row r="481" spans="1:8" hidden="1">
      <c r="A481" s="353">
        <f t="shared" ca="1" si="25"/>
        <v>12</v>
      </c>
      <c r="B481" s="353">
        <f t="shared" ca="1" si="25"/>
        <v>1</v>
      </c>
      <c r="C481" s="353">
        <f t="shared" ca="1" si="25"/>
        <v>3</v>
      </c>
      <c r="D481" s="354">
        <f t="shared" ca="1" si="24"/>
        <v>461</v>
      </c>
      <c r="E481" s="445"/>
      <c r="F481" s="347"/>
      <c r="G481" s="348"/>
      <c r="H481" s="371"/>
    </row>
    <row r="482" spans="1:8" hidden="1">
      <c r="A482" s="353">
        <f t="shared" ca="1" si="25"/>
        <v>12</v>
      </c>
      <c r="B482" s="353">
        <f t="shared" ca="1" si="25"/>
        <v>1</v>
      </c>
      <c r="C482" s="353">
        <f t="shared" ca="1" si="25"/>
        <v>3</v>
      </c>
      <c r="D482" s="354">
        <f t="shared" ca="1" si="24"/>
        <v>462</v>
      </c>
      <c r="E482" s="445"/>
      <c r="F482" s="347"/>
      <c r="G482" s="348"/>
      <c r="H482" s="371"/>
    </row>
    <row r="483" spans="1:8" hidden="1">
      <c r="A483" s="353">
        <f t="shared" ca="1" si="25"/>
        <v>12</v>
      </c>
      <c r="B483" s="353">
        <f t="shared" ca="1" si="25"/>
        <v>1</v>
      </c>
      <c r="C483" s="353">
        <f t="shared" ca="1" si="25"/>
        <v>3</v>
      </c>
      <c r="D483" s="354">
        <f t="shared" ca="1" si="24"/>
        <v>463</v>
      </c>
      <c r="E483" s="445"/>
      <c r="F483" s="347"/>
      <c r="G483" s="348"/>
      <c r="H483" s="371"/>
    </row>
    <row r="484" spans="1:8" hidden="1">
      <c r="A484" s="353">
        <f t="shared" ca="1" si="25"/>
        <v>12</v>
      </c>
      <c r="B484" s="353">
        <f t="shared" ca="1" si="25"/>
        <v>1</v>
      </c>
      <c r="C484" s="353">
        <f t="shared" ca="1" si="25"/>
        <v>3</v>
      </c>
      <c r="D484" s="354">
        <f t="shared" ca="1" si="24"/>
        <v>464</v>
      </c>
      <c r="E484" s="445"/>
      <c r="F484" s="347"/>
      <c r="G484" s="348"/>
      <c r="H484" s="371"/>
    </row>
    <row r="485" spans="1:8" hidden="1">
      <c r="A485" s="353">
        <f t="shared" ca="1" si="25"/>
        <v>12</v>
      </c>
      <c r="B485" s="353">
        <f t="shared" ca="1" si="25"/>
        <v>1</v>
      </c>
      <c r="C485" s="353">
        <f t="shared" ca="1" si="25"/>
        <v>3</v>
      </c>
      <c r="D485" s="354">
        <f t="shared" ca="1" si="24"/>
        <v>465</v>
      </c>
      <c r="E485" s="445"/>
      <c r="F485" s="347"/>
      <c r="G485" s="348"/>
      <c r="H485" s="371"/>
    </row>
    <row r="486" spans="1:8" hidden="1">
      <c r="A486" s="353">
        <f t="shared" ca="1" si="25"/>
        <v>12</v>
      </c>
      <c r="B486" s="353">
        <f t="shared" ca="1" si="25"/>
        <v>1</v>
      </c>
      <c r="C486" s="353">
        <f t="shared" ca="1" si="25"/>
        <v>3</v>
      </c>
      <c r="D486" s="354">
        <f t="shared" ca="1" si="24"/>
        <v>466</v>
      </c>
      <c r="E486" s="445"/>
      <c r="F486" s="347"/>
      <c r="G486" s="348"/>
      <c r="H486" s="371"/>
    </row>
    <row r="487" spans="1:8" s="346" customFormat="1" hidden="1">
      <c r="A487" s="353">
        <f t="shared" ca="1" si="25"/>
        <v>12</v>
      </c>
      <c r="B487" s="353">
        <f t="shared" ca="1" si="25"/>
        <v>1</v>
      </c>
      <c r="C487" s="353">
        <f t="shared" ca="1" si="25"/>
        <v>3</v>
      </c>
      <c r="D487" s="354">
        <f t="shared" ca="1" si="24"/>
        <v>467</v>
      </c>
      <c r="E487" s="446"/>
      <c r="F487" s="347"/>
      <c r="G487" s="348"/>
      <c r="H487" s="371"/>
    </row>
    <row r="488" spans="1:8" s="346" customFormat="1" hidden="1">
      <c r="A488" s="353">
        <f t="shared" ca="1" si="25"/>
        <v>12</v>
      </c>
      <c r="B488" s="353">
        <f t="shared" ca="1" si="25"/>
        <v>1</v>
      </c>
      <c r="C488" s="353">
        <f t="shared" ca="1" si="25"/>
        <v>3</v>
      </c>
      <c r="D488" s="354">
        <f t="shared" ca="1" si="24"/>
        <v>468</v>
      </c>
      <c r="E488" s="446"/>
      <c r="F488" s="347"/>
      <c r="G488" s="348"/>
      <c r="H488" s="371"/>
    </row>
    <row r="489" spans="1:8" s="346" customFormat="1" hidden="1">
      <c r="A489" s="353">
        <f t="shared" ca="1" si="25"/>
        <v>12</v>
      </c>
      <c r="B489" s="353">
        <f t="shared" ca="1" si="25"/>
        <v>1</v>
      </c>
      <c r="C489" s="353">
        <f t="shared" ca="1" si="25"/>
        <v>3</v>
      </c>
      <c r="D489" s="354">
        <f t="shared" ca="1" si="24"/>
        <v>469</v>
      </c>
      <c r="E489" s="446"/>
      <c r="F489" s="347"/>
      <c r="G489" s="348"/>
      <c r="H489" s="371"/>
    </row>
    <row r="490" spans="1:8" hidden="1">
      <c r="A490" s="353">
        <f t="shared" ca="1" si="25"/>
        <v>12</v>
      </c>
      <c r="B490" s="353">
        <f t="shared" ca="1" si="25"/>
        <v>1</v>
      </c>
      <c r="C490" s="353">
        <f t="shared" ca="1" si="25"/>
        <v>3</v>
      </c>
      <c r="D490" s="354">
        <f t="shared" ca="1" si="24"/>
        <v>470</v>
      </c>
      <c r="E490" s="445"/>
      <c r="F490" s="347"/>
      <c r="G490" s="348"/>
      <c r="H490" s="371"/>
    </row>
    <row r="491" spans="1:8" s="346" customFormat="1" hidden="1">
      <c r="A491" s="353">
        <f t="shared" ca="1" si="25"/>
        <v>12</v>
      </c>
      <c r="B491" s="353">
        <f t="shared" ca="1" si="25"/>
        <v>1</v>
      </c>
      <c r="C491" s="353">
        <f t="shared" ca="1" si="25"/>
        <v>3</v>
      </c>
      <c r="D491" s="354">
        <f t="shared" ca="1" si="24"/>
        <v>471</v>
      </c>
      <c r="E491" s="446"/>
      <c r="F491" s="347"/>
      <c r="G491" s="348"/>
      <c r="H491" s="371"/>
    </row>
    <row r="492" spans="1:8" s="346" customFormat="1" hidden="1">
      <c r="A492" s="353">
        <f t="shared" ca="1" si="25"/>
        <v>12</v>
      </c>
      <c r="B492" s="353">
        <f t="shared" ca="1" si="25"/>
        <v>1</v>
      </c>
      <c r="C492" s="353">
        <f t="shared" ca="1" si="25"/>
        <v>3</v>
      </c>
      <c r="D492" s="354">
        <f t="shared" ca="1" si="24"/>
        <v>472</v>
      </c>
      <c r="E492" s="446"/>
      <c r="F492" s="347"/>
      <c r="G492" s="348"/>
      <c r="H492" s="371"/>
    </row>
    <row r="493" spans="1:8" s="346" customFormat="1" hidden="1">
      <c r="A493" s="353">
        <f t="shared" ca="1" si="25"/>
        <v>12</v>
      </c>
      <c r="B493" s="353">
        <f t="shared" ca="1" si="25"/>
        <v>1</v>
      </c>
      <c r="C493" s="353">
        <f t="shared" ca="1" si="25"/>
        <v>3</v>
      </c>
      <c r="D493" s="354">
        <f t="shared" ca="1" si="24"/>
        <v>473</v>
      </c>
      <c r="E493" s="446"/>
      <c r="F493" s="347"/>
      <c r="G493" s="348"/>
      <c r="H493" s="371"/>
    </row>
    <row r="494" spans="1:8" hidden="1">
      <c r="A494" s="353">
        <f t="shared" ca="1" si="25"/>
        <v>12</v>
      </c>
      <c r="B494" s="353">
        <f t="shared" ca="1" si="25"/>
        <v>1</v>
      </c>
      <c r="C494" s="353">
        <f t="shared" ca="1" si="25"/>
        <v>3</v>
      </c>
      <c r="D494" s="354">
        <f t="shared" ca="1" si="24"/>
        <v>474</v>
      </c>
      <c r="E494" s="445"/>
      <c r="F494" s="157"/>
      <c r="G494" s="333"/>
      <c r="H494" s="370"/>
    </row>
    <row r="495" spans="1:8" hidden="1">
      <c r="A495" s="353">
        <f t="shared" ref="A495:C512" ca="1" si="26">INDIRECT("Z(-1)",FALSE)</f>
        <v>12</v>
      </c>
      <c r="B495" s="353">
        <f t="shared" ca="1" si="26"/>
        <v>1</v>
      </c>
      <c r="C495" s="353">
        <f t="shared" ca="1" si="26"/>
        <v>3</v>
      </c>
      <c r="D495" s="354">
        <f t="shared" ca="1" si="24"/>
        <v>475</v>
      </c>
      <c r="E495" s="445"/>
      <c r="F495" s="157"/>
      <c r="G495" s="333"/>
      <c r="H495" s="370"/>
    </row>
    <row r="496" spans="1:8" hidden="1">
      <c r="A496" s="353">
        <f t="shared" ca="1" si="26"/>
        <v>12</v>
      </c>
      <c r="B496" s="353">
        <f t="shared" ca="1" si="26"/>
        <v>1</v>
      </c>
      <c r="C496" s="353">
        <f t="shared" ca="1" si="26"/>
        <v>3</v>
      </c>
      <c r="D496" s="354">
        <f t="shared" ca="1" si="24"/>
        <v>476</v>
      </c>
      <c r="E496" s="445"/>
      <c r="F496" s="157"/>
      <c r="G496" s="333"/>
      <c r="H496" s="370"/>
    </row>
    <row r="497" spans="1:8" hidden="1">
      <c r="A497" s="353">
        <f t="shared" ca="1" si="26"/>
        <v>12</v>
      </c>
      <c r="B497" s="353">
        <f t="shared" ca="1" si="26"/>
        <v>1</v>
      </c>
      <c r="C497" s="353">
        <f t="shared" ca="1" si="26"/>
        <v>3</v>
      </c>
      <c r="D497" s="354">
        <f t="shared" ca="1" si="24"/>
        <v>477</v>
      </c>
      <c r="E497" s="445"/>
      <c r="F497" s="157"/>
      <c r="G497" s="333"/>
      <c r="H497" s="370"/>
    </row>
    <row r="498" spans="1:8" hidden="1">
      <c r="A498" s="353">
        <f t="shared" ca="1" si="26"/>
        <v>12</v>
      </c>
      <c r="B498" s="353">
        <f t="shared" ca="1" si="26"/>
        <v>1</v>
      </c>
      <c r="C498" s="353">
        <f t="shared" ca="1" si="26"/>
        <v>3</v>
      </c>
      <c r="D498" s="354">
        <f t="shared" ca="1" si="24"/>
        <v>478</v>
      </c>
      <c r="E498" s="445"/>
      <c r="F498" s="157"/>
      <c r="G498" s="333"/>
      <c r="H498" s="370"/>
    </row>
    <row r="499" spans="1:8" hidden="1">
      <c r="A499" s="351">
        <f t="shared" ca="1" si="26"/>
        <v>12</v>
      </c>
      <c r="B499" s="351">
        <f t="shared" ca="1" si="26"/>
        <v>1</v>
      </c>
      <c r="C499" s="351">
        <f t="shared" ca="1" si="26"/>
        <v>3</v>
      </c>
      <c r="D499" s="352">
        <f t="shared" ca="1" si="24"/>
        <v>479</v>
      </c>
      <c r="E499" s="445"/>
      <c r="F499" s="157"/>
      <c r="G499" s="333"/>
      <c r="H499" s="370"/>
    </row>
    <row r="500" spans="1:8" hidden="1">
      <c r="A500" s="353">
        <f t="shared" ca="1" si="26"/>
        <v>12</v>
      </c>
      <c r="B500" s="353">
        <f t="shared" ca="1" si="26"/>
        <v>1</v>
      </c>
      <c r="C500" s="353">
        <f t="shared" ca="1" si="26"/>
        <v>3</v>
      </c>
      <c r="D500" s="354">
        <f t="shared" ca="1" si="24"/>
        <v>480</v>
      </c>
      <c r="E500" s="445"/>
      <c r="F500" s="347"/>
      <c r="G500" s="348"/>
      <c r="H500" s="371"/>
    </row>
    <row r="501" spans="1:8" hidden="1">
      <c r="A501" s="353">
        <f t="shared" ca="1" si="26"/>
        <v>12</v>
      </c>
      <c r="B501" s="353">
        <f t="shared" ca="1" si="26"/>
        <v>1</v>
      </c>
      <c r="C501" s="353">
        <f t="shared" ca="1" si="26"/>
        <v>3</v>
      </c>
      <c r="D501" s="354">
        <f t="shared" ca="1" si="24"/>
        <v>481</v>
      </c>
      <c r="E501" s="445"/>
      <c r="F501" s="347"/>
      <c r="G501" s="348"/>
      <c r="H501" s="371"/>
    </row>
    <row r="502" spans="1:8" hidden="1">
      <c r="A502" s="353">
        <f t="shared" ca="1" si="26"/>
        <v>12</v>
      </c>
      <c r="B502" s="353">
        <f t="shared" ca="1" si="26"/>
        <v>1</v>
      </c>
      <c r="C502" s="353">
        <f t="shared" ca="1" si="26"/>
        <v>3</v>
      </c>
      <c r="D502" s="354">
        <f t="shared" ca="1" si="24"/>
        <v>482</v>
      </c>
      <c r="E502" s="445"/>
      <c r="F502" s="347"/>
      <c r="G502" s="348"/>
      <c r="H502" s="371"/>
    </row>
    <row r="503" spans="1:8" hidden="1">
      <c r="A503" s="353">
        <f t="shared" ca="1" si="26"/>
        <v>12</v>
      </c>
      <c r="B503" s="353">
        <f t="shared" ca="1" si="26"/>
        <v>1</v>
      </c>
      <c r="C503" s="353">
        <f t="shared" ca="1" si="26"/>
        <v>3</v>
      </c>
      <c r="D503" s="354">
        <f t="shared" ca="1" si="24"/>
        <v>483</v>
      </c>
      <c r="E503" s="445"/>
      <c r="F503" s="347"/>
      <c r="G503" s="348"/>
      <c r="H503" s="371"/>
    </row>
    <row r="504" spans="1:8" hidden="1">
      <c r="A504" s="353">
        <f t="shared" ca="1" si="26"/>
        <v>12</v>
      </c>
      <c r="B504" s="353">
        <f t="shared" ca="1" si="26"/>
        <v>1</v>
      </c>
      <c r="C504" s="353">
        <f t="shared" ca="1" si="26"/>
        <v>3</v>
      </c>
      <c r="D504" s="354">
        <f t="shared" ca="1" si="24"/>
        <v>484</v>
      </c>
      <c r="E504" s="445"/>
      <c r="F504" s="347"/>
      <c r="G504" s="348"/>
      <c r="H504" s="371"/>
    </row>
    <row r="505" spans="1:8" hidden="1">
      <c r="A505" s="353">
        <f t="shared" ca="1" si="26"/>
        <v>12</v>
      </c>
      <c r="B505" s="353">
        <f t="shared" ca="1" si="26"/>
        <v>1</v>
      </c>
      <c r="C505" s="353">
        <f t="shared" ca="1" si="26"/>
        <v>3</v>
      </c>
      <c r="D505" s="354">
        <f t="shared" ca="1" si="24"/>
        <v>485</v>
      </c>
      <c r="E505" s="445"/>
      <c r="F505" s="347"/>
      <c r="G505" s="348"/>
      <c r="H505" s="371"/>
    </row>
    <row r="506" spans="1:8" hidden="1">
      <c r="A506" s="353">
        <f t="shared" ca="1" si="26"/>
        <v>12</v>
      </c>
      <c r="B506" s="353">
        <f t="shared" ca="1" si="26"/>
        <v>1</v>
      </c>
      <c r="C506" s="353">
        <f t="shared" ca="1" si="26"/>
        <v>3</v>
      </c>
      <c r="D506" s="354">
        <f t="shared" ca="1" si="24"/>
        <v>486</v>
      </c>
      <c r="E506" s="445"/>
      <c r="F506" s="347"/>
      <c r="G506" s="348"/>
      <c r="H506" s="371"/>
    </row>
    <row r="507" spans="1:8" s="346" customFormat="1" hidden="1">
      <c r="A507" s="353">
        <f t="shared" ca="1" si="26"/>
        <v>12</v>
      </c>
      <c r="B507" s="353">
        <f t="shared" ca="1" si="26"/>
        <v>1</v>
      </c>
      <c r="C507" s="353">
        <f t="shared" ca="1" si="26"/>
        <v>3</v>
      </c>
      <c r="D507" s="354">
        <f t="shared" ca="1" si="24"/>
        <v>487</v>
      </c>
      <c r="E507" s="446"/>
      <c r="F507" s="347"/>
      <c r="G507" s="348"/>
      <c r="H507" s="371"/>
    </row>
    <row r="508" spans="1:8" s="346" customFormat="1" hidden="1">
      <c r="A508" s="353">
        <f t="shared" ca="1" si="26"/>
        <v>12</v>
      </c>
      <c r="B508" s="353">
        <f t="shared" ca="1" si="26"/>
        <v>1</v>
      </c>
      <c r="C508" s="353">
        <f t="shared" ca="1" si="26"/>
        <v>3</v>
      </c>
      <c r="D508" s="354">
        <f t="shared" ca="1" si="24"/>
        <v>488</v>
      </c>
      <c r="E508" s="446"/>
      <c r="F508" s="347"/>
      <c r="G508" s="348"/>
      <c r="H508" s="371"/>
    </row>
    <row r="509" spans="1:8" s="346" customFormat="1" hidden="1">
      <c r="A509" s="353">
        <f t="shared" ca="1" si="26"/>
        <v>12</v>
      </c>
      <c r="B509" s="353">
        <f t="shared" ca="1" si="26"/>
        <v>1</v>
      </c>
      <c r="C509" s="353">
        <f t="shared" ca="1" si="26"/>
        <v>3</v>
      </c>
      <c r="D509" s="354">
        <f t="shared" ca="1" si="24"/>
        <v>489</v>
      </c>
      <c r="E509" s="446"/>
      <c r="F509" s="347"/>
      <c r="G509" s="348"/>
      <c r="H509" s="371"/>
    </row>
    <row r="510" spans="1:8" hidden="1">
      <c r="A510" s="353">
        <f t="shared" ca="1" si="26"/>
        <v>12</v>
      </c>
      <c r="B510" s="353">
        <f t="shared" ca="1" si="26"/>
        <v>1</v>
      </c>
      <c r="C510" s="353">
        <f t="shared" ca="1" si="26"/>
        <v>3</v>
      </c>
      <c r="D510" s="354">
        <f t="shared" ca="1" si="24"/>
        <v>490</v>
      </c>
      <c r="E510" s="445"/>
      <c r="F510" s="347"/>
      <c r="G510" s="348"/>
      <c r="H510" s="371"/>
    </row>
    <row r="511" spans="1:8" hidden="1">
      <c r="A511" s="351">
        <f t="shared" ca="1" si="26"/>
        <v>12</v>
      </c>
      <c r="B511" s="351">
        <f t="shared" ca="1" si="26"/>
        <v>1</v>
      </c>
      <c r="C511" s="351">
        <f t="shared" ca="1" si="26"/>
        <v>3</v>
      </c>
      <c r="D511" s="352">
        <f t="shared" ca="1" si="24"/>
        <v>491</v>
      </c>
      <c r="E511" s="445"/>
      <c r="F511" s="157"/>
      <c r="G511" s="333"/>
      <c r="H511" s="370"/>
    </row>
    <row r="512" spans="1:8" hidden="1">
      <c r="A512" s="351">
        <f t="shared" ca="1" si="26"/>
        <v>12</v>
      </c>
      <c r="B512" s="351">
        <f t="shared" ca="1" si="26"/>
        <v>1</v>
      </c>
      <c r="C512" s="351">
        <f t="shared" ca="1" si="26"/>
        <v>3</v>
      </c>
      <c r="D512" s="352">
        <f t="shared" ca="1" si="24"/>
        <v>492</v>
      </c>
      <c r="E512" s="445"/>
      <c r="F512" s="157"/>
      <c r="G512" s="333"/>
      <c r="H512" s="370"/>
    </row>
  </sheetData>
  <sheetProtection algorithmName="SHA-512" hashValue="PQ5h+OX7oPSCEazVDbWmYWGeksGl899U2cEzxzYIApPLRpzUOvIlTwKHjd4e+SQyLQIW0h06EuyyBCIdvSIJtg==" saltValue="JqKEYvJZNDBNrB1hdDIreg==" spinCount="100000" sheet="1" objects="1" scenarios="1" formatColumns="0" formatRows="0" autoFilter="0"/>
  <autoFilter ref="F11:H512" xr:uid="{00000000-0001-0000-0900-000000000000}"/>
  <mergeCells count="13">
    <mergeCell ref="F10:G10"/>
    <mergeCell ref="A1:B1"/>
    <mergeCell ref="A2:B2"/>
    <mergeCell ref="C2:H2"/>
    <mergeCell ref="A3:E3"/>
    <mergeCell ref="F3:G3"/>
    <mergeCell ref="A4:C4"/>
    <mergeCell ref="A11:D11"/>
    <mergeCell ref="A5:C5"/>
    <mergeCell ref="A6:C6"/>
    <mergeCell ref="A7:C7"/>
    <mergeCell ref="A8:C8"/>
    <mergeCell ref="A10:E10"/>
  </mergeCells>
  <conditionalFormatting sqref="G13:H512">
    <cfRule type="expression" dxfId="24" priority="2">
      <formula>$F13="I"</formula>
    </cfRule>
  </conditionalFormatting>
  <conditionalFormatting sqref="H13:H512">
    <cfRule type="expression" dxfId="23" priority="1">
      <formula>#REF!="Ja"</formula>
    </cfRule>
  </conditionalFormatting>
  <conditionalFormatting sqref="A12:H512">
    <cfRule type="expression" dxfId="22" priority="3">
      <formula>$D12=0</formula>
    </cfRule>
  </conditionalFormatting>
  <conditionalFormatting sqref="A13:H512">
    <cfRule type="expression" dxfId="21" priority="4">
      <formula>$F13="I"</formula>
    </cfRule>
  </conditionalFormatting>
  <conditionalFormatting sqref="E6:E8">
    <cfRule type="expression" dxfId="20" priority="5">
      <formula>#REF!&gt;0</formula>
    </cfRule>
  </conditionalFormatting>
  <pageMargins left="0.70866141732283472" right="0.70866141732283472" top="0.78740157480314965" bottom="0.78740157480314965" header="0.31496062992125984" footer="0.31496062992125984"/>
  <pageSetup paperSize="9" scale="50" fitToHeight="0" orientation="landscape" r:id="rId1"/>
  <headerFooter>
    <oddFooter>&amp;C&amp;"-,Fett"&amp;10Register: &amp;A | Seite &amp;P von &amp;N</oddFooter>
  </headerFooter>
  <legacyDrawingHF r:id="rId2"/>
  <extLst>
    <ext xmlns:x14="http://schemas.microsoft.com/office/spreadsheetml/2009/9/main" uri="{CCE6A557-97BC-4b89-ADB6-D9C93CAAB3DF}">
      <x14:dataValidations xmlns:xm="http://schemas.microsoft.com/office/excel/2006/main" count="4">
        <x14:dataValidation type="list" allowBlank="1" showInputMessage="1" showErrorMessage="1" xr:uid="{615CC324-1177-4D56-863E-A6BA11755CBD}">
          <x14:formula1>
            <xm:f>'1.1 AIZ-IVZ'!$AP$109</xm:f>
          </x14:formula1>
          <xm:sqref>F13:F512</xm:sqref>
        </x14:dataValidation>
        <x14:dataValidation type="list" allowBlank="1" showInputMessage="1" showErrorMessage="1" xr:uid="{B331B48F-E8CF-4015-BDAA-B3F84C83C2FE}">
          <x14:formula1>
            <xm:f>Konfig!$I$21:$I$29</xm:f>
          </x14:formula1>
          <xm:sqref>B12</xm:sqref>
        </x14:dataValidation>
        <x14:dataValidation type="list" allowBlank="1" showInputMessage="1" showErrorMessage="1" xr:uid="{A0574478-5347-4892-AC61-017509488903}">
          <x14:formula1>
            <xm:f>Konfig!$I$30:$I$119</xm:f>
          </x14:formula1>
          <xm:sqref>A12</xm:sqref>
        </x14:dataValidation>
        <x14:dataValidation type="list" allowBlank="1" showInputMessage="1" showErrorMessage="1" xr:uid="{F002FB94-032E-4457-9C5C-2076E42EDC3E}">
          <x14:formula1>
            <xm:f>'1.1 AIZ-IVZ'!$AR$109:$AR$110</xm:f>
          </x14:formula1>
          <xm:sqref>G13:G512</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A26C7-8325-4410-BED8-63E3C1A52B2B}">
  <sheetPr codeName="Tabelle1003">
    <tabColor theme="8" tint="0.79998168889431442"/>
  </sheetPr>
  <dimension ref="A1:H512"/>
  <sheetViews>
    <sheetView zoomScaleNormal="100" workbookViewId="0">
      <selection activeCell="G13" sqref="G13"/>
    </sheetView>
  </sheetViews>
  <sheetFormatPr defaultColWidth="0" defaultRowHeight="15" zeroHeight="1"/>
  <cols>
    <col min="1" max="3" width="4.7109375" style="148" customWidth="1"/>
    <col min="4" max="4" width="6" style="159" bestFit="1" customWidth="1"/>
    <col min="5" max="5" width="78.7109375" style="148" customWidth="1"/>
    <col min="6" max="7" width="11.7109375" style="148" customWidth="1"/>
    <col min="8" max="8" width="45.85546875" style="148" customWidth="1"/>
    <col min="9" max="16384" width="0" style="148" hidden="1"/>
  </cols>
  <sheetData>
    <row r="1" spans="1:8" ht="18.75">
      <c r="A1" s="679" t="str">
        <f>CONCATENATE(A12,".0")</f>
        <v>13.0</v>
      </c>
      <c r="B1" s="679"/>
      <c r="C1" s="367" t="str">
        <f>INDEX(Konfig!$A$21:$D$1011,MATCH(A1,Konfig!$A$21:$A$1011,0),2)</f>
        <v>Integration, Kommunikation und Datenübernahme</v>
      </c>
      <c r="D1" s="367"/>
      <c r="E1" s="367"/>
      <c r="F1" s="367"/>
      <c r="G1" s="367"/>
      <c r="H1" s="367"/>
    </row>
    <row r="2" spans="1:8" ht="18.75">
      <c r="A2" s="635" t="str">
        <f>CONCATENATE(A12,".",B12)</f>
        <v>13.1</v>
      </c>
      <c r="B2" s="635"/>
      <c r="C2" s="635" t="str">
        <f>INDEX(Konfig!$A$21:$D$1011,MATCH(A2,Konfig!$A$21:$A$1011,0),2)</f>
        <v>Schnittstellen intern</v>
      </c>
      <c r="D2" s="635"/>
      <c r="E2" s="635"/>
      <c r="F2" s="635"/>
      <c r="G2" s="635"/>
      <c r="H2" s="635"/>
    </row>
    <row r="3" spans="1:8" ht="18.75">
      <c r="A3" s="636" t="s">
        <v>645</v>
      </c>
      <c r="B3" s="636"/>
      <c r="C3" s="636"/>
      <c r="D3" s="636"/>
      <c r="E3" s="636"/>
      <c r="F3" s="637"/>
      <c r="G3" s="637"/>
      <c r="H3" s="149"/>
    </row>
    <row r="4" spans="1:8">
      <c r="A4" s="638" t="s">
        <v>753</v>
      </c>
      <c r="B4" s="638"/>
      <c r="C4" s="638"/>
      <c r="D4" s="489"/>
      <c r="E4" s="498">
        <f ca="1">COUNTIFS($D$12:$D$512,"&gt;0",$E$12:$E$512,"*",$F$12:$F$512,"&lt;&gt;I")</f>
        <v>8</v>
      </c>
      <c r="F4" s="150"/>
      <c r="G4" s="150"/>
      <c r="H4" s="490"/>
    </row>
    <row r="5" spans="1:8">
      <c r="A5" s="641" t="s">
        <v>754</v>
      </c>
      <c r="B5" s="641"/>
      <c r="C5" s="641"/>
      <c r="D5" s="491"/>
      <c r="E5" s="499">
        <f ca="1">COUNTIFS($D$12:$D$512,"&gt;0",$E$12:$E$512,"*",$F$12:$F$512,"&lt;&gt;I",$G$12:$G$512,"*")</f>
        <v>0</v>
      </c>
      <c r="F5" s="492"/>
      <c r="G5" s="493"/>
      <c r="H5" s="494"/>
    </row>
    <row r="6" spans="1:8">
      <c r="A6" s="642" t="s">
        <v>755</v>
      </c>
      <c r="B6" s="642"/>
      <c r="C6" s="642"/>
      <c r="D6" s="198"/>
      <c r="E6" s="499">
        <f ca="1">COUNTIFS($D$12:$D$512,"&gt;0",$E$12:$E$512,"*",$F$12:$F$512,"&lt;&gt;I",$G$12:$G$512,"VH")</f>
        <v>0</v>
      </c>
      <c r="F6" s="492"/>
      <c r="G6" s="493"/>
      <c r="H6" s="494"/>
    </row>
    <row r="7" spans="1:8">
      <c r="A7" s="642" t="s">
        <v>756</v>
      </c>
      <c r="B7" s="642"/>
      <c r="C7" s="642"/>
      <c r="D7" s="198"/>
      <c r="E7" s="499">
        <f ca="1">COUNTIFS($D$12:$D$512,"&gt;0",$E$12:$E$512,"*",$F$12:$F$512,"&lt;&gt;I",$G$12:$G$512,"NV")</f>
        <v>0</v>
      </c>
      <c r="F7" s="493"/>
      <c r="G7" s="495"/>
      <c r="H7" s="494"/>
    </row>
    <row r="8" spans="1:8">
      <c r="A8" s="642" t="s">
        <v>757</v>
      </c>
      <c r="B8" s="642"/>
      <c r="C8" s="642"/>
      <c r="D8" s="249"/>
      <c r="E8" s="499">
        <f ca="1">E4-E5</f>
        <v>8</v>
      </c>
      <c r="F8" s="493"/>
      <c r="G8" s="495"/>
      <c r="H8" s="494" t="str">
        <f>HYPERLINK("#"&amp;"'"&amp;'1.1 AIZ-IVZ'!Y99&amp;"'!M13",'1.1 AIZ-IVZ'!Y99)</f>
        <v/>
      </c>
    </row>
    <row r="9" spans="1:8" hidden="1">
      <c r="A9" s="496"/>
      <c r="B9" s="496"/>
      <c r="C9" s="496"/>
      <c r="D9" s="496"/>
      <c r="E9" s="496"/>
      <c r="F9" s="151"/>
      <c r="G9" s="152"/>
      <c r="H9" s="497" t="str">
        <f>HYPERLINK("#"&amp;"'"&amp;'1.1 AIZ-IVZ'!Y100&amp;"'!M13",'1.1 AIZ-IVZ'!Y100)</f>
        <v/>
      </c>
    </row>
    <row r="10" spans="1:8" s="1" customFormat="1">
      <c r="A10" s="623" t="str">
        <f>HYPERLINK("#"&amp;"'1.3 AIZ-BAV'!A1","Link zu Bearbeitungsvorgaben / Ausfüllhinweise")</f>
        <v>Link zu Bearbeitungsvorgaben / Ausfüllhinweise</v>
      </c>
      <c r="B10" s="623"/>
      <c r="C10" s="623"/>
      <c r="D10" s="623"/>
      <c r="E10" s="623"/>
      <c r="F10" s="634" t="str">
        <f>IF(SUBTOTAL(3,F13:H512)&lt;&gt;COUNTA(F13:H512),"Achtung! Autofilter aktiv.","")</f>
        <v/>
      </c>
      <c r="G10" s="634"/>
      <c r="H10" s="261" t="str">
        <f>HYPERLINK("#"&amp;"'1.1 AIZ-IVZ'!A1","Link zu Inhaltsverzeichnis")</f>
        <v>Link zu Inhaltsverzeichnis</v>
      </c>
    </row>
    <row r="11" spans="1:8">
      <c r="A11" s="639" t="s">
        <v>569</v>
      </c>
      <c r="B11" s="640"/>
      <c r="C11" s="640"/>
      <c r="D11" s="640"/>
      <c r="E11" s="153" t="s">
        <v>343</v>
      </c>
      <c r="F11" s="260" t="s">
        <v>351</v>
      </c>
      <c r="G11" s="481"/>
      <c r="H11" s="483"/>
    </row>
    <row r="12" spans="1:8">
      <c r="A12" s="349">
        <v>13</v>
      </c>
      <c r="B12" s="349">
        <v>1</v>
      </c>
      <c r="C12" s="349">
        <v>1</v>
      </c>
      <c r="D12" s="350">
        <f>IF(C12&gt;0,0,D11+1)</f>
        <v>0</v>
      </c>
      <c r="E12" s="444" t="s">
        <v>1521</v>
      </c>
      <c r="F12" s="154"/>
      <c r="G12" s="482"/>
      <c r="H12" s="484"/>
    </row>
    <row r="13" spans="1:8">
      <c r="A13" s="351">
        <f ca="1">INDIRECT("Z(-1)",FALSE)</f>
        <v>13</v>
      </c>
      <c r="B13" s="351">
        <f ca="1">INDIRECT("Z(-1)",FALSE)</f>
        <v>1</v>
      </c>
      <c r="C13" s="351">
        <f ca="1">INDIRECT("Z(-1)",FALSE)</f>
        <v>1</v>
      </c>
      <c r="D13" s="352">
        <f t="shared" ref="D13:D86" ca="1" si="0">IF(INDIRECT("S(-1)",FALSE)&lt;&gt;INDIRECT("Z(-1)S(-1)",FALSE),0,INDIRECT("Z(-1)",FALSE)+1)</f>
        <v>1</v>
      </c>
      <c r="E13" s="445" t="s">
        <v>1522</v>
      </c>
      <c r="F13" s="156"/>
      <c r="G13" s="333"/>
      <c r="H13" s="370"/>
    </row>
    <row r="14" spans="1:8">
      <c r="A14" s="351">
        <f t="shared" ref="A14:C29" ca="1" si="1">INDIRECT("Z(-1)",FALSE)</f>
        <v>13</v>
      </c>
      <c r="B14" s="351">
        <f t="shared" ca="1" si="1"/>
        <v>1</v>
      </c>
      <c r="C14" s="351">
        <f t="shared" ca="1" si="1"/>
        <v>1</v>
      </c>
      <c r="D14" s="352">
        <f t="shared" ca="1" si="0"/>
        <v>2</v>
      </c>
      <c r="E14" s="445" t="s">
        <v>1523</v>
      </c>
      <c r="F14" s="157"/>
      <c r="G14" s="333"/>
      <c r="H14" s="370"/>
    </row>
    <row r="15" spans="1:8">
      <c r="A15" s="351">
        <f t="shared" ca="1" si="1"/>
        <v>13</v>
      </c>
      <c r="B15" s="351">
        <f t="shared" ca="1" si="1"/>
        <v>1</v>
      </c>
      <c r="C15" s="351">
        <f t="shared" ca="1" si="1"/>
        <v>1</v>
      </c>
      <c r="D15" s="352">
        <f t="shared" ca="1" si="0"/>
        <v>3</v>
      </c>
      <c r="E15" s="445" t="s">
        <v>1524</v>
      </c>
      <c r="F15" s="157"/>
      <c r="G15" s="333"/>
      <c r="H15" s="370"/>
    </row>
    <row r="16" spans="1:8">
      <c r="A16" s="351">
        <f t="shared" ca="1" si="1"/>
        <v>13</v>
      </c>
      <c r="B16" s="351">
        <f t="shared" ca="1" si="1"/>
        <v>1</v>
      </c>
      <c r="C16" s="351">
        <f t="shared" ca="1" si="1"/>
        <v>1</v>
      </c>
      <c r="D16" s="352">
        <f t="shared" ca="1" si="0"/>
        <v>4</v>
      </c>
      <c r="E16" s="445" t="s">
        <v>1525</v>
      </c>
      <c r="F16" s="157"/>
      <c r="G16" s="333"/>
      <c r="H16" s="370"/>
    </row>
    <row r="17" spans="1:8">
      <c r="A17" s="351">
        <f t="shared" ca="1" si="1"/>
        <v>13</v>
      </c>
      <c r="B17" s="351">
        <f t="shared" ca="1" si="1"/>
        <v>1</v>
      </c>
      <c r="C17" s="351">
        <f t="shared" ca="1" si="1"/>
        <v>1</v>
      </c>
      <c r="D17" s="352">
        <f t="shared" ca="1" si="0"/>
        <v>5</v>
      </c>
      <c r="E17" s="445" t="s">
        <v>1526</v>
      </c>
      <c r="F17" s="157" t="s">
        <v>381</v>
      </c>
      <c r="G17" s="333"/>
      <c r="H17" s="370"/>
    </row>
    <row r="18" spans="1:8">
      <c r="A18" s="351">
        <f t="shared" ca="1" si="1"/>
        <v>13</v>
      </c>
      <c r="B18" s="351">
        <f t="shared" ca="1" si="1"/>
        <v>1</v>
      </c>
      <c r="C18" s="351">
        <f t="shared" ca="1" si="1"/>
        <v>1</v>
      </c>
      <c r="D18" s="352">
        <f t="shared" ca="1" si="0"/>
        <v>6</v>
      </c>
      <c r="E18" s="445" t="s">
        <v>1527</v>
      </c>
      <c r="F18" s="157"/>
      <c r="G18" s="333"/>
      <c r="H18" s="370"/>
    </row>
    <row r="19" spans="1:8">
      <c r="A19" s="351">
        <f t="shared" ca="1" si="1"/>
        <v>13</v>
      </c>
      <c r="B19" s="351">
        <f t="shared" ca="1" si="1"/>
        <v>1</v>
      </c>
      <c r="C19" s="351">
        <f t="shared" ca="1" si="1"/>
        <v>1</v>
      </c>
      <c r="D19" s="352">
        <f t="shared" ca="1" si="0"/>
        <v>7</v>
      </c>
      <c r="E19" s="445" t="s">
        <v>1528</v>
      </c>
      <c r="F19" s="157"/>
      <c r="G19" s="333"/>
      <c r="H19" s="370"/>
    </row>
    <row r="20" spans="1:8">
      <c r="A20" s="351">
        <f t="shared" ca="1" si="1"/>
        <v>13</v>
      </c>
      <c r="B20" s="351">
        <f t="shared" ca="1" si="1"/>
        <v>1</v>
      </c>
      <c r="C20" s="351">
        <f t="shared" ca="1" si="1"/>
        <v>1</v>
      </c>
      <c r="D20" s="352">
        <f t="shared" ca="1" si="0"/>
        <v>8</v>
      </c>
      <c r="E20" s="445" t="s">
        <v>1529</v>
      </c>
      <c r="F20" s="157"/>
      <c r="G20" s="333"/>
      <c r="H20" s="370"/>
    </row>
    <row r="21" spans="1:8">
      <c r="A21" s="351">
        <f t="shared" ca="1" si="1"/>
        <v>13</v>
      </c>
      <c r="B21" s="351">
        <f t="shared" ca="1" si="1"/>
        <v>1</v>
      </c>
      <c r="C21" s="351">
        <f t="shared" ca="1" si="1"/>
        <v>1</v>
      </c>
      <c r="D21" s="352">
        <f t="shared" ca="1" si="0"/>
        <v>9</v>
      </c>
      <c r="E21" s="446" t="s">
        <v>1530</v>
      </c>
      <c r="F21" s="157"/>
      <c r="G21" s="333"/>
      <c r="H21" s="370"/>
    </row>
    <row r="22" spans="1:8" hidden="1">
      <c r="A22" s="351">
        <f t="shared" ca="1" si="1"/>
        <v>13</v>
      </c>
      <c r="B22" s="351">
        <f t="shared" ca="1" si="1"/>
        <v>1</v>
      </c>
      <c r="C22" s="351">
        <f t="shared" ca="1" si="1"/>
        <v>1</v>
      </c>
      <c r="D22" s="352">
        <f t="shared" ca="1" si="0"/>
        <v>10</v>
      </c>
      <c r="E22" s="445"/>
      <c r="F22" s="157"/>
      <c r="G22" s="333"/>
      <c r="H22" s="370"/>
    </row>
    <row r="23" spans="1:8" hidden="1">
      <c r="A23" s="351">
        <f t="shared" ca="1" si="1"/>
        <v>13</v>
      </c>
      <c r="B23" s="351">
        <f t="shared" ca="1" si="1"/>
        <v>1</v>
      </c>
      <c r="C23" s="351">
        <f t="shared" ca="1" si="1"/>
        <v>1</v>
      </c>
      <c r="D23" s="352">
        <f t="shared" ca="1" si="0"/>
        <v>11</v>
      </c>
      <c r="E23" s="445"/>
      <c r="F23" s="157"/>
      <c r="G23" s="333"/>
      <c r="H23" s="370"/>
    </row>
    <row r="24" spans="1:8" hidden="1">
      <c r="A24" s="351">
        <f t="shared" ca="1" si="1"/>
        <v>13</v>
      </c>
      <c r="B24" s="351">
        <f t="shared" ca="1" si="1"/>
        <v>1</v>
      </c>
      <c r="C24" s="351">
        <f t="shared" ca="1" si="1"/>
        <v>1</v>
      </c>
      <c r="D24" s="352">
        <f t="shared" ca="1" si="0"/>
        <v>12</v>
      </c>
      <c r="E24" s="445"/>
      <c r="F24" s="157"/>
      <c r="G24" s="333"/>
      <c r="H24" s="370"/>
    </row>
    <row r="25" spans="1:8" hidden="1">
      <c r="A25" s="351">
        <f t="shared" ca="1" si="1"/>
        <v>13</v>
      </c>
      <c r="B25" s="351">
        <f t="shared" ca="1" si="1"/>
        <v>1</v>
      </c>
      <c r="C25" s="351">
        <f t="shared" ca="1" si="1"/>
        <v>1</v>
      </c>
      <c r="D25" s="352">
        <f t="shared" ca="1" si="0"/>
        <v>13</v>
      </c>
      <c r="E25" s="445"/>
      <c r="F25" s="157"/>
      <c r="G25" s="333"/>
      <c r="H25" s="370"/>
    </row>
    <row r="26" spans="1:8" hidden="1">
      <c r="A26" s="351">
        <f t="shared" ca="1" si="1"/>
        <v>13</v>
      </c>
      <c r="B26" s="351">
        <f t="shared" ca="1" si="1"/>
        <v>1</v>
      </c>
      <c r="C26" s="351">
        <f t="shared" ca="1" si="1"/>
        <v>1</v>
      </c>
      <c r="D26" s="352">
        <f t="shared" ca="1" si="0"/>
        <v>14</v>
      </c>
      <c r="E26" s="445"/>
      <c r="F26" s="157"/>
      <c r="G26" s="333"/>
      <c r="H26" s="370"/>
    </row>
    <row r="27" spans="1:8" hidden="1">
      <c r="A27" s="351">
        <f t="shared" ca="1" si="1"/>
        <v>13</v>
      </c>
      <c r="B27" s="351">
        <f t="shared" ca="1" si="1"/>
        <v>1</v>
      </c>
      <c r="C27" s="351">
        <f t="shared" ca="1" si="1"/>
        <v>1</v>
      </c>
      <c r="D27" s="352">
        <f t="shared" ca="1" si="0"/>
        <v>15</v>
      </c>
      <c r="E27" s="445"/>
      <c r="F27" s="157"/>
      <c r="G27" s="333"/>
      <c r="H27" s="370"/>
    </row>
    <row r="28" spans="1:8" hidden="1">
      <c r="A28" s="351">
        <f t="shared" ca="1" si="1"/>
        <v>13</v>
      </c>
      <c r="B28" s="351">
        <f t="shared" ca="1" si="1"/>
        <v>1</v>
      </c>
      <c r="C28" s="351">
        <f t="shared" ca="1" si="1"/>
        <v>1</v>
      </c>
      <c r="D28" s="352">
        <f t="shared" ca="1" si="0"/>
        <v>16</v>
      </c>
      <c r="E28" s="445"/>
      <c r="F28" s="157"/>
      <c r="G28" s="333"/>
      <c r="H28" s="370"/>
    </row>
    <row r="29" spans="1:8" hidden="1">
      <c r="A29" s="351">
        <f t="shared" ca="1" si="1"/>
        <v>13</v>
      </c>
      <c r="B29" s="351">
        <f t="shared" ca="1" si="1"/>
        <v>1</v>
      </c>
      <c r="C29" s="351">
        <f t="shared" ca="1" si="1"/>
        <v>1</v>
      </c>
      <c r="D29" s="352">
        <f t="shared" ca="1" si="0"/>
        <v>17</v>
      </c>
      <c r="E29" s="445"/>
      <c r="F29" s="157"/>
      <c r="G29" s="333"/>
      <c r="H29" s="370"/>
    </row>
    <row r="30" spans="1:8" hidden="1">
      <c r="A30" s="351">
        <f t="shared" ref="A30:C45" ca="1" si="2">INDIRECT("Z(-1)",FALSE)</f>
        <v>13</v>
      </c>
      <c r="B30" s="351">
        <f t="shared" ca="1" si="2"/>
        <v>1</v>
      </c>
      <c r="C30" s="351">
        <f t="shared" ca="1" si="2"/>
        <v>1</v>
      </c>
      <c r="D30" s="352">
        <f t="shared" ca="1" si="0"/>
        <v>18</v>
      </c>
      <c r="E30" s="445"/>
      <c r="F30" s="157"/>
      <c r="G30" s="333"/>
      <c r="H30" s="370"/>
    </row>
    <row r="31" spans="1:8" hidden="1">
      <c r="A31" s="351">
        <f t="shared" ca="1" si="2"/>
        <v>13</v>
      </c>
      <c r="B31" s="351">
        <f t="shared" ca="1" si="2"/>
        <v>1</v>
      </c>
      <c r="C31" s="351">
        <f t="shared" ca="1" si="2"/>
        <v>1</v>
      </c>
      <c r="D31" s="352">
        <f t="shared" ca="1" si="0"/>
        <v>19</v>
      </c>
      <c r="E31" s="445"/>
      <c r="F31" s="157"/>
      <c r="G31" s="333"/>
      <c r="H31" s="370"/>
    </row>
    <row r="32" spans="1:8" hidden="1">
      <c r="A32" s="351">
        <f t="shared" ca="1" si="2"/>
        <v>13</v>
      </c>
      <c r="B32" s="351">
        <f t="shared" ca="1" si="2"/>
        <v>1</v>
      </c>
      <c r="C32" s="351">
        <f t="shared" ca="1" si="2"/>
        <v>1</v>
      </c>
      <c r="D32" s="352">
        <f t="shared" ca="1" si="0"/>
        <v>20</v>
      </c>
      <c r="E32" s="445"/>
      <c r="F32" s="157"/>
      <c r="G32" s="333"/>
      <c r="H32" s="370"/>
    </row>
    <row r="33" spans="1:8" hidden="1">
      <c r="A33" s="351">
        <f t="shared" ca="1" si="2"/>
        <v>13</v>
      </c>
      <c r="B33" s="351">
        <f t="shared" ca="1" si="2"/>
        <v>1</v>
      </c>
      <c r="C33" s="351">
        <f t="shared" ca="1" si="2"/>
        <v>1</v>
      </c>
      <c r="D33" s="352">
        <f t="shared" ca="1" si="0"/>
        <v>21</v>
      </c>
      <c r="E33" s="445"/>
      <c r="F33" s="157"/>
      <c r="G33" s="333"/>
      <c r="H33" s="370"/>
    </row>
    <row r="34" spans="1:8" hidden="1">
      <c r="A34" s="351">
        <f t="shared" ca="1" si="2"/>
        <v>13</v>
      </c>
      <c r="B34" s="351">
        <f t="shared" ca="1" si="2"/>
        <v>1</v>
      </c>
      <c r="C34" s="351">
        <f t="shared" ca="1" si="2"/>
        <v>1</v>
      </c>
      <c r="D34" s="352">
        <f t="shared" ca="1" si="0"/>
        <v>22</v>
      </c>
      <c r="E34" s="446"/>
      <c r="F34" s="157"/>
      <c r="G34" s="333"/>
      <c r="H34" s="370"/>
    </row>
    <row r="35" spans="1:8" hidden="1">
      <c r="A35" s="351">
        <f t="shared" ca="1" si="2"/>
        <v>13</v>
      </c>
      <c r="B35" s="351">
        <f t="shared" ca="1" si="2"/>
        <v>1</v>
      </c>
      <c r="C35" s="351">
        <f t="shared" ca="1" si="2"/>
        <v>1</v>
      </c>
      <c r="D35" s="352">
        <f t="shared" ca="1" si="0"/>
        <v>23</v>
      </c>
      <c r="E35" s="445"/>
      <c r="F35" s="157"/>
      <c r="G35" s="333"/>
      <c r="H35" s="370"/>
    </row>
    <row r="36" spans="1:8" hidden="1">
      <c r="A36" s="351">
        <f t="shared" ca="1" si="2"/>
        <v>13</v>
      </c>
      <c r="B36" s="351">
        <f t="shared" ca="1" si="2"/>
        <v>1</v>
      </c>
      <c r="C36" s="351">
        <f t="shared" ca="1" si="2"/>
        <v>1</v>
      </c>
      <c r="D36" s="352">
        <f t="shared" ca="1" si="0"/>
        <v>24</v>
      </c>
      <c r="E36" s="445"/>
      <c r="F36" s="157"/>
      <c r="G36" s="333"/>
      <c r="H36" s="370"/>
    </row>
    <row r="37" spans="1:8" hidden="1">
      <c r="A37" s="351">
        <f t="shared" ca="1" si="2"/>
        <v>13</v>
      </c>
      <c r="B37" s="351">
        <f t="shared" ca="1" si="2"/>
        <v>1</v>
      </c>
      <c r="C37" s="351">
        <f t="shared" ca="1" si="2"/>
        <v>1</v>
      </c>
      <c r="D37" s="352">
        <f t="shared" ca="1" si="0"/>
        <v>25</v>
      </c>
      <c r="E37" s="445"/>
      <c r="F37" s="157"/>
      <c r="G37" s="333"/>
      <c r="H37" s="370"/>
    </row>
    <row r="38" spans="1:8" hidden="1">
      <c r="A38" s="351">
        <f t="shared" ca="1" si="2"/>
        <v>13</v>
      </c>
      <c r="B38" s="351">
        <f t="shared" ca="1" si="2"/>
        <v>1</v>
      </c>
      <c r="C38" s="351">
        <f t="shared" ca="1" si="2"/>
        <v>1</v>
      </c>
      <c r="D38" s="352">
        <f t="shared" ca="1" si="0"/>
        <v>26</v>
      </c>
      <c r="E38" s="445"/>
      <c r="F38" s="157"/>
      <c r="G38" s="333"/>
      <c r="H38" s="370"/>
    </row>
    <row r="39" spans="1:8" hidden="1">
      <c r="A39" s="351">
        <f t="shared" ca="1" si="2"/>
        <v>13</v>
      </c>
      <c r="B39" s="351">
        <f t="shared" ca="1" si="2"/>
        <v>1</v>
      </c>
      <c r="C39" s="351">
        <f t="shared" ca="1" si="2"/>
        <v>1</v>
      </c>
      <c r="D39" s="352">
        <f t="shared" ca="1" si="0"/>
        <v>27</v>
      </c>
      <c r="E39" s="445"/>
      <c r="F39" s="157"/>
      <c r="G39" s="333"/>
      <c r="H39" s="370"/>
    </row>
    <row r="40" spans="1:8" hidden="1">
      <c r="A40" s="351">
        <f t="shared" ca="1" si="2"/>
        <v>13</v>
      </c>
      <c r="B40" s="351">
        <f t="shared" ca="1" si="2"/>
        <v>1</v>
      </c>
      <c r="C40" s="351">
        <f t="shared" ca="1" si="2"/>
        <v>1</v>
      </c>
      <c r="D40" s="352">
        <f t="shared" ca="1" si="0"/>
        <v>28</v>
      </c>
      <c r="E40" s="445"/>
      <c r="F40" s="157"/>
      <c r="G40" s="333"/>
      <c r="H40" s="370"/>
    </row>
    <row r="41" spans="1:8" hidden="1">
      <c r="A41" s="351">
        <f t="shared" ca="1" si="2"/>
        <v>13</v>
      </c>
      <c r="B41" s="351">
        <f t="shared" ca="1" si="2"/>
        <v>1</v>
      </c>
      <c r="C41" s="351">
        <f t="shared" ca="1" si="2"/>
        <v>1</v>
      </c>
      <c r="D41" s="352">
        <f t="shared" ca="1" si="0"/>
        <v>29</v>
      </c>
      <c r="E41" s="445"/>
      <c r="F41" s="157"/>
      <c r="G41" s="333"/>
      <c r="H41" s="370"/>
    </row>
    <row r="42" spans="1:8" hidden="1">
      <c r="A42" s="351">
        <f t="shared" ca="1" si="2"/>
        <v>13</v>
      </c>
      <c r="B42" s="351">
        <f t="shared" ca="1" si="2"/>
        <v>1</v>
      </c>
      <c r="C42" s="351">
        <f t="shared" ca="1" si="2"/>
        <v>1</v>
      </c>
      <c r="D42" s="352">
        <f t="shared" ca="1" si="0"/>
        <v>30</v>
      </c>
      <c r="E42" s="445"/>
      <c r="F42" s="157"/>
      <c r="G42" s="333"/>
      <c r="H42" s="370"/>
    </row>
    <row r="43" spans="1:8" hidden="1">
      <c r="A43" s="351">
        <f t="shared" ca="1" si="2"/>
        <v>13</v>
      </c>
      <c r="B43" s="351">
        <f t="shared" ca="1" si="2"/>
        <v>1</v>
      </c>
      <c r="C43" s="351">
        <f t="shared" ca="1" si="2"/>
        <v>1</v>
      </c>
      <c r="D43" s="352">
        <f t="shared" ca="1" si="0"/>
        <v>31</v>
      </c>
      <c r="E43" s="445"/>
      <c r="F43" s="157"/>
      <c r="G43" s="333"/>
      <c r="H43" s="370"/>
    </row>
    <row r="44" spans="1:8" hidden="1">
      <c r="A44" s="351">
        <f t="shared" ca="1" si="2"/>
        <v>13</v>
      </c>
      <c r="B44" s="351">
        <f t="shared" ca="1" si="2"/>
        <v>1</v>
      </c>
      <c r="C44" s="351">
        <f t="shared" ca="1" si="2"/>
        <v>1</v>
      </c>
      <c r="D44" s="352">
        <f t="shared" ca="1" si="0"/>
        <v>32</v>
      </c>
      <c r="E44" s="445"/>
      <c r="F44" s="157"/>
      <c r="G44" s="333"/>
      <c r="H44" s="370"/>
    </row>
    <row r="45" spans="1:8" hidden="1">
      <c r="A45" s="351">
        <f t="shared" ca="1" si="2"/>
        <v>13</v>
      </c>
      <c r="B45" s="351">
        <f t="shared" ca="1" si="2"/>
        <v>1</v>
      </c>
      <c r="C45" s="351">
        <f t="shared" ca="1" si="2"/>
        <v>1</v>
      </c>
      <c r="D45" s="352">
        <f t="shared" ca="1" si="0"/>
        <v>33</v>
      </c>
      <c r="E45" s="445"/>
      <c r="F45" s="157"/>
      <c r="G45" s="333"/>
      <c r="H45" s="370"/>
    </row>
    <row r="46" spans="1:8" hidden="1">
      <c r="A46" s="351">
        <f t="shared" ref="A46:C65" ca="1" si="3">INDIRECT("Z(-1)",FALSE)</f>
        <v>13</v>
      </c>
      <c r="B46" s="351">
        <f t="shared" ca="1" si="3"/>
        <v>1</v>
      </c>
      <c r="C46" s="351">
        <f t="shared" ca="1" si="3"/>
        <v>1</v>
      </c>
      <c r="D46" s="352">
        <f t="shared" ca="1" si="0"/>
        <v>34</v>
      </c>
      <c r="E46" s="445"/>
      <c r="F46" s="157"/>
      <c r="G46" s="333"/>
      <c r="H46" s="370"/>
    </row>
    <row r="47" spans="1:8" hidden="1">
      <c r="A47" s="351">
        <f t="shared" ca="1" si="3"/>
        <v>13</v>
      </c>
      <c r="B47" s="351">
        <f t="shared" ca="1" si="3"/>
        <v>1</v>
      </c>
      <c r="C47" s="351">
        <f t="shared" ca="1" si="3"/>
        <v>1</v>
      </c>
      <c r="D47" s="352">
        <f t="shared" ca="1" si="0"/>
        <v>35</v>
      </c>
      <c r="E47" s="445"/>
      <c r="F47" s="157"/>
      <c r="G47" s="333"/>
      <c r="H47" s="370"/>
    </row>
    <row r="48" spans="1:8" hidden="1">
      <c r="A48" s="351">
        <f t="shared" ca="1" si="3"/>
        <v>13</v>
      </c>
      <c r="B48" s="351">
        <f t="shared" ca="1" si="3"/>
        <v>1</v>
      </c>
      <c r="C48" s="351">
        <f t="shared" ca="1" si="3"/>
        <v>1</v>
      </c>
      <c r="D48" s="352">
        <f t="shared" ca="1" si="0"/>
        <v>36</v>
      </c>
      <c r="E48" s="445"/>
      <c r="F48" s="157"/>
      <c r="G48" s="333"/>
      <c r="H48" s="370"/>
    </row>
    <row r="49" spans="1:8" hidden="1">
      <c r="A49" s="351">
        <f t="shared" ca="1" si="3"/>
        <v>13</v>
      </c>
      <c r="B49" s="351">
        <f t="shared" ca="1" si="3"/>
        <v>1</v>
      </c>
      <c r="C49" s="351">
        <f t="shared" ca="1" si="3"/>
        <v>1</v>
      </c>
      <c r="D49" s="352">
        <f t="shared" ca="1" si="0"/>
        <v>37</v>
      </c>
      <c r="E49" s="445"/>
      <c r="F49" s="157"/>
      <c r="G49" s="333"/>
      <c r="H49" s="370"/>
    </row>
    <row r="50" spans="1:8" hidden="1">
      <c r="A50" s="351">
        <f t="shared" ca="1" si="3"/>
        <v>13</v>
      </c>
      <c r="B50" s="351">
        <f t="shared" ca="1" si="3"/>
        <v>1</v>
      </c>
      <c r="C50" s="351">
        <f t="shared" ca="1" si="3"/>
        <v>1</v>
      </c>
      <c r="D50" s="352">
        <f t="shared" ca="1" si="0"/>
        <v>38</v>
      </c>
      <c r="E50" s="445"/>
      <c r="F50" s="157"/>
      <c r="G50" s="333"/>
      <c r="H50" s="370"/>
    </row>
    <row r="51" spans="1:8" hidden="1">
      <c r="A51" s="351">
        <f t="shared" ca="1" si="3"/>
        <v>13</v>
      </c>
      <c r="B51" s="351">
        <f t="shared" ca="1" si="3"/>
        <v>1</v>
      </c>
      <c r="C51" s="351">
        <f t="shared" ca="1" si="3"/>
        <v>1</v>
      </c>
      <c r="D51" s="352">
        <f t="shared" ca="1" si="0"/>
        <v>39</v>
      </c>
      <c r="E51" s="445"/>
      <c r="F51" s="157"/>
      <c r="G51" s="333"/>
      <c r="H51" s="370"/>
    </row>
    <row r="52" spans="1:8" hidden="1">
      <c r="A52" s="351">
        <f t="shared" ca="1" si="3"/>
        <v>13</v>
      </c>
      <c r="B52" s="351">
        <f t="shared" ca="1" si="3"/>
        <v>1</v>
      </c>
      <c r="C52" s="351">
        <f t="shared" ca="1" si="3"/>
        <v>1</v>
      </c>
      <c r="D52" s="352">
        <f t="shared" ca="1" si="0"/>
        <v>40</v>
      </c>
      <c r="E52" s="445"/>
      <c r="F52" s="157"/>
      <c r="G52" s="333"/>
      <c r="H52" s="370"/>
    </row>
    <row r="53" spans="1:8" hidden="1">
      <c r="A53" s="351">
        <f t="shared" ca="1" si="3"/>
        <v>13</v>
      </c>
      <c r="B53" s="351">
        <f t="shared" ca="1" si="3"/>
        <v>1</v>
      </c>
      <c r="C53" s="351">
        <f t="shared" ca="1" si="3"/>
        <v>1</v>
      </c>
      <c r="D53" s="352">
        <f t="shared" ca="1" si="0"/>
        <v>41</v>
      </c>
      <c r="E53" s="445"/>
      <c r="F53" s="157"/>
      <c r="G53" s="333"/>
      <c r="H53" s="370"/>
    </row>
    <row r="54" spans="1:8" hidden="1">
      <c r="A54" s="351">
        <f t="shared" ca="1" si="3"/>
        <v>13</v>
      </c>
      <c r="B54" s="351">
        <f t="shared" ca="1" si="3"/>
        <v>1</v>
      </c>
      <c r="C54" s="351">
        <f t="shared" ca="1" si="3"/>
        <v>1</v>
      </c>
      <c r="D54" s="352">
        <f t="shared" ca="1" si="0"/>
        <v>42</v>
      </c>
      <c r="E54" s="445"/>
      <c r="F54" s="157"/>
      <c r="G54" s="333"/>
      <c r="H54" s="370"/>
    </row>
    <row r="55" spans="1:8" hidden="1">
      <c r="A55" s="351">
        <f t="shared" ca="1" si="3"/>
        <v>13</v>
      </c>
      <c r="B55" s="351">
        <f t="shared" ca="1" si="3"/>
        <v>1</v>
      </c>
      <c r="C55" s="351">
        <f t="shared" ca="1" si="3"/>
        <v>1</v>
      </c>
      <c r="D55" s="352">
        <f t="shared" ca="1" si="0"/>
        <v>43</v>
      </c>
      <c r="E55" s="445"/>
      <c r="F55" s="157"/>
      <c r="G55" s="333"/>
      <c r="H55" s="370"/>
    </row>
    <row r="56" spans="1:8" hidden="1">
      <c r="A56" s="351">
        <f t="shared" ca="1" si="3"/>
        <v>13</v>
      </c>
      <c r="B56" s="351">
        <f t="shared" ca="1" si="3"/>
        <v>1</v>
      </c>
      <c r="C56" s="351">
        <f t="shared" ca="1" si="3"/>
        <v>1</v>
      </c>
      <c r="D56" s="352">
        <f t="shared" ca="1" si="0"/>
        <v>44</v>
      </c>
      <c r="E56" s="445"/>
      <c r="F56" s="157"/>
      <c r="G56" s="333"/>
      <c r="H56" s="370"/>
    </row>
    <row r="57" spans="1:8" hidden="1">
      <c r="A57" s="351">
        <f t="shared" ca="1" si="3"/>
        <v>13</v>
      </c>
      <c r="B57" s="351">
        <f t="shared" ca="1" si="3"/>
        <v>1</v>
      </c>
      <c r="C57" s="351">
        <f t="shared" ca="1" si="3"/>
        <v>1</v>
      </c>
      <c r="D57" s="352">
        <f t="shared" ca="1" si="0"/>
        <v>45</v>
      </c>
      <c r="E57" s="445"/>
      <c r="F57" s="157"/>
      <c r="G57" s="333"/>
      <c r="H57" s="370"/>
    </row>
    <row r="58" spans="1:8" hidden="1">
      <c r="A58" s="351">
        <f t="shared" ca="1" si="3"/>
        <v>13</v>
      </c>
      <c r="B58" s="351">
        <f t="shared" ca="1" si="3"/>
        <v>1</v>
      </c>
      <c r="C58" s="351">
        <f t="shared" ca="1" si="3"/>
        <v>1</v>
      </c>
      <c r="D58" s="352">
        <f t="shared" ca="1" si="0"/>
        <v>46</v>
      </c>
      <c r="E58" s="445"/>
      <c r="F58" s="157"/>
      <c r="G58" s="333"/>
      <c r="H58" s="370"/>
    </row>
    <row r="59" spans="1:8" hidden="1">
      <c r="A59" s="351">
        <f t="shared" ca="1" si="3"/>
        <v>13</v>
      </c>
      <c r="B59" s="351">
        <f t="shared" ca="1" si="3"/>
        <v>1</v>
      </c>
      <c r="C59" s="351">
        <f t="shared" ca="1" si="3"/>
        <v>1</v>
      </c>
      <c r="D59" s="352">
        <f t="shared" ca="1" si="0"/>
        <v>47</v>
      </c>
      <c r="E59" s="445"/>
      <c r="F59" s="157"/>
      <c r="G59" s="333"/>
      <c r="H59" s="370"/>
    </row>
    <row r="60" spans="1:8" hidden="1">
      <c r="A60" s="351">
        <f t="shared" ca="1" si="3"/>
        <v>13</v>
      </c>
      <c r="B60" s="351">
        <f t="shared" ca="1" si="3"/>
        <v>1</v>
      </c>
      <c r="C60" s="351">
        <f t="shared" ca="1" si="3"/>
        <v>1</v>
      </c>
      <c r="D60" s="352">
        <f t="shared" ca="1" si="0"/>
        <v>48</v>
      </c>
      <c r="E60" s="445"/>
      <c r="F60" s="347"/>
      <c r="G60" s="348"/>
      <c r="H60" s="371"/>
    </row>
    <row r="61" spans="1:8" hidden="1">
      <c r="A61" s="351">
        <f t="shared" ca="1" si="3"/>
        <v>13</v>
      </c>
      <c r="B61" s="351">
        <f t="shared" ca="1" si="3"/>
        <v>1</v>
      </c>
      <c r="C61" s="351">
        <f t="shared" ca="1" si="3"/>
        <v>1</v>
      </c>
      <c r="D61" s="352">
        <f t="shared" ca="1" si="0"/>
        <v>49</v>
      </c>
      <c r="E61" s="445"/>
      <c r="F61" s="347"/>
      <c r="G61" s="348"/>
      <c r="H61" s="371"/>
    </row>
    <row r="62" spans="1:8" hidden="1">
      <c r="A62" s="351">
        <f t="shared" ca="1" si="3"/>
        <v>13</v>
      </c>
      <c r="B62" s="351">
        <f t="shared" ca="1" si="3"/>
        <v>1</v>
      </c>
      <c r="C62" s="351">
        <f t="shared" ca="1" si="3"/>
        <v>1</v>
      </c>
      <c r="D62" s="352">
        <f t="shared" ca="1" si="0"/>
        <v>50</v>
      </c>
      <c r="E62" s="445"/>
      <c r="F62" s="347"/>
      <c r="G62" s="348"/>
      <c r="H62" s="371"/>
    </row>
    <row r="63" spans="1:8" hidden="1">
      <c r="A63" s="351">
        <f t="shared" ca="1" si="3"/>
        <v>13</v>
      </c>
      <c r="B63" s="351">
        <f t="shared" ca="1" si="3"/>
        <v>1</v>
      </c>
      <c r="C63" s="351">
        <f t="shared" ca="1" si="3"/>
        <v>1</v>
      </c>
      <c r="D63" s="352">
        <f t="shared" ca="1" si="0"/>
        <v>51</v>
      </c>
      <c r="E63" s="445"/>
      <c r="F63" s="347"/>
      <c r="G63" s="348"/>
      <c r="H63" s="371"/>
    </row>
    <row r="64" spans="1:8" hidden="1">
      <c r="A64" s="351">
        <f t="shared" ca="1" si="3"/>
        <v>13</v>
      </c>
      <c r="B64" s="351">
        <f t="shared" ca="1" si="3"/>
        <v>1</v>
      </c>
      <c r="C64" s="351">
        <f t="shared" ca="1" si="3"/>
        <v>1</v>
      </c>
      <c r="D64" s="352">
        <f t="shared" ca="1" si="0"/>
        <v>52</v>
      </c>
      <c r="E64" s="445"/>
      <c r="F64" s="347"/>
      <c r="G64" s="348"/>
      <c r="H64" s="371"/>
    </row>
    <row r="65" spans="1:8" hidden="1">
      <c r="A65" s="351">
        <f t="shared" ca="1" si="3"/>
        <v>13</v>
      </c>
      <c r="B65" s="351">
        <f t="shared" ca="1" si="3"/>
        <v>1</v>
      </c>
      <c r="C65" s="351">
        <f t="shared" ca="1" si="3"/>
        <v>1</v>
      </c>
      <c r="D65" s="352">
        <f t="shared" ca="1" si="0"/>
        <v>53</v>
      </c>
      <c r="E65" s="445"/>
      <c r="F65" s="347"/>
      <c r="G65" s="348"/>
      <c r="H65" s="371"/>
    </row>
    <row r="66" spans="1:8" hidden="1">
      <c r="A66" s="351">
        <f t="shared" ref="A66:C85" ca="1" si="4">INDIRECT("Z(-1)",FALSE)</f>
        <v>13</v>
      </c>
      <c r="B66" s="351">
        <f t="shared" ca="1" si="4"/>
        <v>1</v>
      </c>
      <c r="C66" s="351">
        <f t="shared" ca="1" si="4"/>
        <v>1</v>
      </c>
      <c r="D66" s="352">
        <f t="shared" ca="1" si="0"/>
        <v>54</v>
      </c>
      <c r="E66" s="445"/>
      <c r="F66" s="347"/>
      <c r="G66" s="348"/>
      <c r="H66" s="371"/>
    </row>
    <row r="67" spans="1:8" hidden="1">
      <c r="A67" s="351">
        <f t="shared" ca="1" si="4"/>
        <v>13</v>
      </c>
      <c r="B67" s="351">
        <f t="shared" ca="1" si="4"/>
        <v>1</v>
      </c>
      <c r="C67" s="351">
        <f t="shared" ca="1" si="4"/>
        <v>1</v>
      </c>
      <c r="D67" s="352">
        <f t="shared" ca="1" si="0"/>
        <v>55</v>
      </c>
      <c r="E67" s="445"/>
      <c r="F67" s="347"/>
      <c r="G67" s="348"/>
      <c r="H67" s="371"/>
    </row>
    <row r="68" spans="1:8" hidden="1">
      <c r="A68" s="351">
        <f t="shared" ca="1" si="4"/>
        <v>13</v>
      </c>
      <c r="B68" s="351">
        <f t="shared" ca="1" si="4"/>
        <v>1</v>
      </c>
      <c r="C68" s="351">
        <f t="shared" ca="1" si="4"/>
        <v>1</v>
      </c>
      <c r="D68" s="352">
        <f t="shared" ca="1" si="0"/>
        <v>56</v>
      </c>
      <c r="E68" s="445"/>
      <c r="F68" s="347"/>
      <c r="G68" s="348"/>
      <c r="H68" s="371"/>
    </row>
    <row r="69" spans="1:8" hidden="1">
      <c r="A69" s="353">
        <f t="shared" ca="1" si="4"/>
        <v>13</v>
      </c>
      <c r="B69" s="353">
        <f t="shared" ca="1" si="4"/>
        <v>1</v>
      </c>
      <c r="C69" s="351">
        <f t="shared" ca="1" si="4"/>
        <v>1</v>
      </c>
      <c r="D69" s="354">
        <f t="shared" ca="1" si="0"/>
        <v>57</v>
      </c>
      <c r="E69" s="445"/>
      <c r="F69" s="347"/>
      <c r="G69" s="348"/>
      <c r="H69" s="371"/>
    </row>
    <row r="70" spans="1:8" hidden="1">
      <c r="A70" s="353">
        <f t="shared" ca="1" si="4"/>
        <v>13</v>
      </c>
      <c r="B70" s="353">
        <f t="shared" ca="1" si="4"/>
        <v>1</v>
      </c>
      <c r="C70" s="351">
        <f t="shared" ca="1" si="4"/>
        <v>1</v>
      </c>
      <c r="D70" s="354">
        <f t="shared" ca="1" si="0"/>
        <v>58</v>
      </c>
      <c r="E70" s="445"/>
      <c r="F70" s="347"/>
      <c r="G70" s="348"/>
      <c r="H70" s="371"/>
    </row>
    <row r="71" spans="1:8" hidden="1">
      <c r="A71" s="353">
        <f t="shared" ca="1" si="4"/>
        <v>13</v>
      </c>
      <c r="B71" s="353">
        <f t="shared" ca="1" si="4"/>
        <v>1</v>
      </c>
      <c r="C71" s="351">
        <f t="shared" ca="1" si="4"/>
        <v>1</v>
      </c>
      <c r="D71" s="354">
        <f t="shared" ca="1" si="0"/>
        <v>59</v>
      </c>
      <c r="E71" s="445"/>
      <c r="F71" s="347"/>
      <c r="G71" s="348"/>
      <c r="H71" s="371"/>
    </row>
    <row r="72" spans="1:8" hidden="1">
      <c r="A72" s="353">
        <f t="shared" ca="1" si="4"/>
        <v>13</v>
      </c>
      <c r="B72" s="353">
        <f t="shared" ca="1" si="4"/>
        <v>1</v>
      </c>
      <c r="C72" s="351">
        <f t="shared" ca="1" si="4"/>
        <v>1</v>
      </c>
      <c r="D72" s="354">
        <f t="shared" ca="1" si="0"/>
        <v>60</v>
      </c>
      <c r="E72" s="445"/>
      <c r="F72" s="347"/>
      <c r="G72" s="348"/>
      <c r="H72" s="371"/>
    </row>
    <row r="73" spans="1:8" hidden="1">
      <c r="A73" s="353">
        <f t="shared" ca="1" si="4"/>
        <v>13</v>
      </c>
      <c r="B73" s="353">
        <f t="shared" ca="1" si="4"/>
        <v>1</v>
      </c>
      <c r="C73" s="351">
        <f t="shared" ca="1" si="4"/>
        <v>1</v>
      </c>
      <c r="D73" s="354">
        <f t="shared" ca="1" si="0"/>
        <v>61</v>
      </c>
      <c r="E73" s="445"/>
      <c r="F73" s="347"/>
      <c r="G73" s="348"/>
      <c r="H73" s="371"/>
    </row>
    <row r="74" spans="1:8" hidden="1">
      <c r="A74" s="353">
        <f t="shared" ca="1" si="4"/>
        <v>13</v>
      </c>
      <c r="B74" s="353">
        <f t="shared" ca="1" si="4"/>
        <v>1</v>
      </c>
      <c r="C74" s="351">
        <f t="shared" ca="1" si="4"/>
        <v>1</v>
      </c>
      <c r="D74" s="354">
        <f t="shared" ca="1" si="0"/>
        <v>62</v>
      </c>
      <c r="E74" s="445"/>
      <c r="F74" s="347"/>
      <c r="G74" s="348"/>
      <c r="H74" s="371"/>
    </row>
    <row r="75" spans="1:8" hidden="1">
      <c r="A75" s="353">
        <f t="shared" ca="1" si="4"/>
        <v>13</v>
      </c>
      <c r="B75" s="353">
        <f t="shared" ca="1" si="4"/>
        <v>1</v>
      </c>
      <c r="C75" s="351">
        <f t="shared" ca="1" si="4"/>
        <v>1</v>
      </c>
      <c r="D75" s="354">
        <f t="shared" ca="1" si="0"/>
        <v>63</v>
      </c>
      <c r="E75" s="445"/>
      <c r="F75" s="347"/>
      <c r="G75" s="348"/>
      <c r="H75" s="371"/>
    </row>
    <row r="76" spans="1:8" hidden="1">
      <c r="A76" s="353">
        <f t="shared" ca="1" si="4"/>
        <v>13</v>
      </c>
      <c r="B76" s="353">
        <f t="shared" ca="1" si="4"/>
        <v>1</v>
      </c>
      <c r="C76" s="351">
        <f t="shared" ca="1" si="4"/>
        <v>1</v>
      </c>
      <c r="D76" s="354">
        <f t="shared" ca="1" si="0"/>
        <v>64</v>
      </c>
      <c r="E76" s="445"/>
      <c r="F76" s="347"/>
      <c r="G76" s="348"/>
      <c r="H76" s="371"/>
    </row>
    <row r="77" spans="1:8" s="346" customFormat="1" hidden="1">
      <c r="A77" s="353">
        <f t="shared" ca="1" si="4"/>
        <v>13</v>
      </c>
      <c r="B77" s="353">
        <f t="shared" ca="1" si="4"/>
        <v>1</v>
      </c>
      <c r="C77" s="351">
        <f t="shared" ca="1" si="4"/>
        <v>1</v>
      </c>
      <c r="D77" s="354">
        <f t="shared" ca="1" si="0"/>
        <v>65</v>
      </c>
      <c r="E77" s="446"/>
      <c r="F77" s="347"/>
      <c r="G77" s="348"/>
      <c r="H77" s="371"/>
    </row>
    <row r="78" spans="1:8" s="346" customFormat="1" hidden="1">
      <c r="A78" s="353">
        <f t="shared" ca="1" si="4"/>
        <v>13</v>
      </c>
      <c r="B78" s="353">
        <f t="shared" ca="1" si="4"/>
        <v>1</v>
      </c>
      <c r="C78" s="351">
        <f t="shared" ca="1" si="4"/>
        <v>1</v>
      </c>
      <c r="D78" s="354">
        <f t="shared" ca="1" si="0"/>
        <v>66</v>
      </c>
      <c r="E78" s="446"/>
      <c r="F78" s="347"/>
      <c r="G78" s="348"/>
      <c r="H78" s="371"/>
    </row>
    <row r="79" spans="1:8" s="346" customFormat="1" hidden="1">
      <c r="A79" s="353">
        <f t="shared" ca="1" si="4"/>
        <v>13</v>
      </c>
      <c r="B79" s="353">
        <f t="shared" ca="1" si="4"/>
        <v>1</v>
      </c>
      <c r="C79" s="351">
        <f t="shared" ca="1" si="4"/>
        <v>1</v>
      </c>
      <c r="D79" s="354">
        <f t="shared" ca="1" si="0"/>
        <v>67</v>
      </c>
      <c r="E79" s="446"/>
      <c r="F79" s="347"/>
      <c r="G79" s="348"/>
      <c r="H79" s="371"/>
    </row>
    <row r="80" spans="1:8" hidden="1">
      <c r="A80" s="353">
        <f t="shared" ca="1" si="4"/>
        <v>13</v>
      </c>
      <c r="B80" s="353">
        <f t="shared" ca="1" si="4"/>
        <v>1</v>
      </c>
      <c r="C80" s="351">
        <f t="shared" ca="1" si="4"/>
        <v>1</v>
      </c>
      <c r="D80" s="354">
        <f t="shared" ca="1" si="0"/>
        <v>68</v>
      </c>
      <c r="E80" s="445"/>
      <c r="F80" s="347"/>
      <c r="G80" s="348"/>
      <c r="H80" s="371"/>
    </row>
    <row r="81" spans="1:8" hidden="1">
      <c r="A81" s="353">
        <f t="shared" ca="1" si="4"/>
        <v>13</v>
      </c>
      <c r="B81" s="353">
        <f t="shared" ca="1" si="4"/>
        <v>1</v>
      </c>
      <c r="C81" s="351">
        <f t="shared" ca="1" si="4"/>
        <v>1</v>
      </c>
      <c r="D81" s="354">
        <f t="shared" ca="1" si="0"/>
        <v>69</v>
      </c>
      <c r="E81" s="445"/>
      <c r="F81" s="347"/>
      <c r="G81" s="348"/>
      <c r="H81" s="371"/>
    </row>
    <row r="82" spans="1:8" hidden="1">
      <c r="A82" s="353">
        <f t="shared" ca="1" si="4"/>
        <v>13</v>
      </c>
      <c r="B82" s="353">
        <f t="shared" ca="1" si="4"/>
        <v>1</v>
      </c>
      <c r="C82" s="351">
        <f t="shared" ca="1" si="4"/>
        <v>1</v>
      </c>
      <c r="D82" s="354">
        <f t="shared" ca="1" si="0"/>
        <v>70</v>
      </c>
      <c r="E82" s="445"/>
      <c r="F82" s="347"/>
      <c r="G82" s="348"/>
      <c r="H82" s="371"/>
    </row>
    <row r="83" spans="1:8" hidden="1">
      <c r="A83" s="353">
        <f t="shared" ca="1" si="4"/>
        <v>13</v>
      </c>
      <c r="B83" s="353">
        <f t="shared" ca="1" si="4"/>
        <v>1</v>
      </c>
      <c r="C83" s="351">
        <f t="shared" ca="1" si="4"/>
        <v>1</v>
      </c>
      <c r="D83" s="354">
        <f t="shared" ca="1" si="0"/>
        <v>71</v>
      </c>
      <c r="E83" s="445"/>
      <c r="F83" s="347"/>
      <c r="G83" s="348"/>
      <c r="H83" s="371"/>
    </row>
    <row r="84" spans="1:8" hidden="1">
      <c r="A84" s="353">
        <f t="shared" ca="1" si="4"/>
        <v>13</v>
      </c>
      <c r="B84" s="353">
        <f t="shared" ca="1" si="4"/>
        <v>1</v>
      </c>
      <c r="C84" s="351">
        <f t="shared" ca="1" si="4"/>
        <v>1</v>
      </c>
      <c r="D84" s="354">
        <f t="shared" ca="1" si="0"/>
        <v>72</v>
      </c>
      <c r="E84" s="445"/>
      <c r="F84" s="347"/>
      <c r="G84" s="348"/>
      <c r="H84" s="371"/>
    </row>
    <row r="85" spans="1:8" hidden="1">
      <c r="A85" s="353">
        <f t="shared" ca="1" si="4"/>
        <v>13</v>
      </c>
      <c r="B85" s="353">
        <f t="shared" ca="1" si="4"/>
        <v>1</v>
      </c>
      <c r="C85" s="351">
        <f t="shared" ca="1" si="4"/>
        <v>1</v>
      </c>
      <c r="D85" s="354">
        <f t="shared" ca="1" si="0"/>
        <v>73</v>
      </c>
      <c r="E85" s="445"/>
      <c r="F85" s="347"/>
      <c r="G85" s="348"/>
      <c r="H85" s="371"/>
    </row>
    <row r="86" spans="1:8" hidden="1">
      <c r="A86" s="353">
        <f t="shared" ref="A86:C105" ca="1" si="5">INDIRECT("Z(-1)",FALSE)</f>
        <v>13</v>
      </c>
      <c r="B86" s="353">
        <f t="shared" ca="1" si="5"/>
        <v>1</v>
      </c>
      <c r="C86" s="351">
        <f t="shared" ca="1" si="5"/>
        <v>1</v>
      </c>
      <c r="D86" s="354">
        <f t="shared" ca="1" si="0"/>
        <v>74</v>
      </c>
      <c r="E86" s="445"/>
      <c r="F86" s="347"/>
      <c r="G86" s="348"/>
      <c r="H86" s="371"/>
    </row>
    <row r="87" spans="1:8" s="346" customFormat="1" hidden="1">
      <c r="A87" s="353">
        <f t="shared" ca="1" si="5"/>
        <v>13</v>
      </c>
      <c r="B87" s="353">
        <f t="shared" ca="1" si="5"/>
        <v>1</v>
      </c>
      <c r="C87" s="351">
        <f t="shared" ca="1" si="5"/>
        <v>1</v>
      </c>
      <c r="D87" s="354">
        <f t="shared" ref="D87:D341" ca="1" si="6">IF(INDIRECT("S(-1)",FALSE)&lt;&gt;INDIRECT("Z(-1)S(-1)",FALSE),0,INDIRECT("Z(-1)",FALSE)+1)</f>
        <v>75</v>
      </c>
      <c r="E87" s="446"/>
      <c r="F87" s="347"/>
      <c r="G87" s="348"/>
      <c r="H87" s="371"/>
    </row>
    <row r="88" spans="1:8" s="346" customFormat="1" hidden="1">
      <c r="A88" s="353">
        <f t="shared" ca="1" si="5"/>
        <v>13</v>
      </c>
      <c r="B88" s="353">
        <f t="shared" ca="1" si="5"/>
        <v>1</v>
      </c>
      <c r="C88" s="351">
        <f t="shared" ca="1" si="5"/>
        <v>1</v>
      </c>
      <c r="D88" s="354">
        <f t="shared" ca="1" si="6"/>
        <v>76</v>
      </c>
      <c r="E88" s="446"/>
      <c r="F88" s="347"/>
      <c r="G88" s="348"/>
      <c r="H88" s="371"/>
    </row>
    <row r="89" spans="1:8" s="346" customFormat="1" hidden="1">
      <c r="A89" s="353">
        <f t="shared" ca="1" si="5"/>
        <v>13</v>
      </c>
      <c r="B89" s="353">
        <f t="shared" ca="1" si="5"/>
        <v>1</v>
      </c>
      <c r="C89" s="351">
        <f t="shared" ca="1" si="5"/>
        <v>1</v>
      </c>
      <c r="D89" s="354">
        <f t="shared" ca="1" si="6"/>
        <v>77</v>
      </c>
      <c r="E89" s="446"/>
      <c r="F89" s="347"/>
      <c r="G89" s="348"/>
      <c r="H89" s="371"/>
    </row>
    <row r="90" spans="1:8" hidden="1">
      <c r="A90" s="353">
        <f t="shared" ca="1" si="5"/>
        <v>13</v>
      </c>
      <c r="B90" s="353">
        <f t="shared" ca="1" si="5"/>
        <v>1</v>
      </c>
      <c r="C90" s="351">
        <f t="shared" ca="1" si="5"/>
        <v>1</v>
      </c>
      <c r="D90" s="354">
        <f t="shared" ca="1" si="6"/>
        <v>78</v>
      </c>
      <c r="E90" s="445"/>
      <c r="F90" s="347"/>
      <c r="G90" s="348"/>
      <c r="H90" s="371"/>
    </row>
    <row r="91" spans="1:8" s="346" customFormat="1" hidden="1">
      <c r="A91" s="353">
        <f t="shared" ca="1" si="5"/>
        <v>13</v>
      </c>
      <c r="B91" s="353">
        <f t="shared" ca="1" si="5"/>
        <v>1</v>
      </c>
      <c r="C91" s="351">
        <f t="shared" ca="1" si="5"/>
        <v>1</v>
      </c>
      <c r="D91" s="354">
        <f t="shared" ca="1" si="6"/>
        <v>79</v>
      </c>
      <c r="E91" s="446"/>
      <c r="F91" s="347"/>
      <c r="G91" s="348"/>
      <c r="H91" s="371"/>
    </row>
    <row r="92" spans="1:8" s="346" customFormat="1" hidden="1">
      <c r="A92" s="353">
        <f t="shared" ca="1" si="5"/>
        <v>13</v>
      </c>
      <c r="B92" s="353">
        <f t="shared" ca="1" si="5"/>
        <v>1</v>
      </c>
      <c r="C92" s="351">
        <f t="shared" ca="1" si="5"/>
        <v>1</v>
      </c>
      <c r="D92" s="354">
        <f t="shared" ca="1" si="6"/>
        <v>80</v>
      </c>
      <c r="E92" s="446"/>
      <c r="F92" s="347"/>
      <c r="G92" s="348"/>
      <c r="H92" s="371"/>
    </row>
    <row r="93" spans="1:8" s="346" customFormat="1" hidden="1">
      <c r="A93" s="353">
        <f t="shared" ca="1" si="5"/>
        <v>13</v>
      </c>
      <c r="B93" s="353">
        <f t="shared" ca="1" si="5"/>
        <v>1</v>
      </c>
      <c r="C93" s="351">
        <f t="shared" ca="1" si="5"/>
        <v>1</v>
      </c>
      <c r="D93" s="354">
        <f t="shared" ca="1" si="6"/>
        <v>81</v>
      </c>
      <c r="E93" s="446"/>
      <c r="F93" s="347"/>
      <c r="G93" s="348"/>
      <c r="H93" s="371"/>
    </row>
    <row r="94" spans="1:8" hidden="1">
      <c r="A94" s="353">
        <f t="shared" ca="1" si="5"/>
        <v>13</v>
      </c>
      <c r="B94" s="353">
        <f t="shared" ca="1" si="5"/>
        <v>1</v>
      </c>
      <c r="C94" s="351">
        <f t="shared" ca="1" si="5"/>
        <v>1</v>
      </c>
      <c r="D94" s="354">
        <f t="shared" ca="1" si="6"/>
        <v>82</v>
      </c>
      <c r="E94" s="445"/>
      <c r="F94" s="157"/>
      <c r="G94" s="333"/>
      <c r="H94" s="370"/>
    </row>
    <row r="95" spans="1:8" hidden="1">
      <c r="A95" s="353">
        <f t="shared" ca="1" si="5"/>
        <v>13</v>
      </c>
      <c r="B95" s="353">
        <f t="shared" ca="1" si="5"/>
        <v>1</v>
      </c>
      <c r="C95" s="351">
        <f t="shared" ca="1" si="5"/>
        <v>1</v>
      </c>
      <c r="D95" s="354">
        <f t="shared" ca="1" si="6"/>
        <v>83</v>
      </c>
      <c r="E95" s="445"/>
      <c r="F95" s="157"/>
      <c r="G95" s="333"/>
      <c r="H95" s="370"/>
    </row>
    <row r="96" spans="1:8" hidden="1">
      <c r="A96" s="353">
        <f t="shared" ca="1" si="5"/>
        <v>13</v>
      </c>
      <c r="B96" s="353">
        <f t="shared" ca="1" si="5"/>
        <v>1</v>
      </c>
      <c r="C96" s="351">
        <f t="shared" ca="1" si="5"/>
        <v>1</v>
      </c>
      <c r="D96" s="354">
        <f t="shared" ca="1" si="6"/>
        <v>84</v>
      </c>
      <c r="E96" s="445"/>
      <c r="F96" s="157"/>
      <c r="G96" s="333"/>
      <c r="H96" s="370"/>
    </row>
    <row r="97" spans="1:8" hidden="1">
      <c r="A97" s="353">
        <f t="shared" ca="1" si="5"/>
        <v>13</v>
      </c>
      <c r="B97" s="353">
        <f t="shared" ca="1" si="5"/>
        <v>1</v>
      </c>
      <c r="C97" s="351">
        <f t="shared" ca="1" si="5"/>
        <v>1</v>
      </c>
      <c r="D97" s="354">
        <f t="shared" ca="1" si="6"/>
        <v>85</v>
      </c>
      <c r="E97" s="445"/>
      <c r="F97" s="157"/>
      <c r="G97" s="333"/>
      <c r="H97" s="370"/>
    </row>
    <row r="98" spans="1:8" hidden="1">
      <c r="A98" s="353">
        <f t="shared" ca="1" si="5"/>
        <v>13</v>
      </c>
      <c r="B98" s="353">
        <f t="shared" ca="1" si="5"/>
        <v>1</v>
      </c>
      <c r="C98" s="351">
        <f t="shared" ca="1" si="5"/>
        <v>1</v>
      </c>
      <c r="D98" s="354">
        <f t="shared" ca="1" si="6"/>
        <v>86</v>
      </c>
      <c r="E98" s="445"/>
      <c r="F98" s="157"/>
      <c r="G98" s="333"/>
      <c r="H98" s="370"/>
    </row>
    <row r="99" spans="1:8" hidden="1">
      <c r="A99" s="351">
        <f t="shared" ca="1" si="5"/>
        <v>13</v>
      </c>
      <c r="B99" s="351">
        <f t="shared" ca="1" si="5"/>
        <v>1</v>
      </c>
      <c r="C99" s="351">
        <f t="shared" ca="1" si="5"/>
        <v>1</v>
      </c>
      <c r="D99" s="352">
        <f t="shared" ca="1" si="6"/>
        <v>87</v>
      </c>
      <c r="E99" s="445"/>
      <c r="F99" s="157"/>
      <c r="G99" s="333"/>
      <c r="H99" s="370"/>
    </row>
    <row r="100" spans="1:8" hidden="1">
      <c r="A100" s="353">
        <f t="shared" ca="1" si="5"/>
        <v>13</v>
      </c>
      <c r="B100" s="353">
        <f t="shared" ca="1" si="5"/>
        <v>1</v>
      </c>
      <c r="C100" s="351">
        <f t="shared" ca="1" si="5"/>
        <v>1</v>
      </c>
      <c r="D100" s="354">
        <f t="shared" ca="1" si="6"/>
        <v>88</v>
      </c>
      <c r="E100" s="445"/>
      <c r="F100" s="347"/>
      <c r="G100" s="348"/>
      <c r="H100" s="371"/>
    </row>
    <row r="101" spans="1:8" hidden="1">
      <c r="A101" s="353">
        <f t="shared" ca="1" si="5"/>
        <v>13</v>
      </c>
      <c r="B101" s="353">
        <f t="shared" ca="1" si="5"/>
        <v>1</v>
      </c>
      <c r="C101" s="351">
        <f t="shared" ca="1" si="5"/>
        <v>1</v>
      </c>
      <c r="D101" s="354">
        <f t="shared" ca="1" si="6"/>
        <v>89</v>
      </c>
      <c r="E101" s="445"/>
      <c r="F101" s="347"/>
      <c r="G101" s="348"/>
      <c r="H101" s="371"/>
    </row>
    <row r="102" spans="1:8" hidden="1">
      <c r="A102" s="353">
        <f t="shared" ca="1" si="5"/>
        <v>13</v>
      </c>
      <c r="B102" s="353">
        <f t="shared" ca="1" si="5"/>
        <v>1</v>
      </c>
      <c r="C102" s="351">
        <f t="shared" ca="1" si="5"/>
        <v>1</v>
      </c>
      <c r="D102" s="354">
        <f t="shared" ca="1" si="6"/>
        <v>90</v>
      </c>
      <c r="E102" s="445"/>
      <c r="F102" s="347"/>
      <c r="G102" s="348"/>
      <c r="H102" s="371"/>
    </row>
    <row r="103" spans="1:8" hidden="1">
      <c r="A103" s="353">
        <f t="shared" ca="1" si="5"/>
        <v>13</v>
      </c>
      <c r="B103" s="353">
        <f t="shared" ca="1" si="5"/>
        <v>1</v>
      </c>
      <c r="C103" s="351">
        <f t="shared" ca="1" si="5"/>
        <v>1</v>
      </c>
      <c r="D103" s="354">
        <f t="shared" ca="1" si="6"/>
        <v>91</v>
      </c>
      <c r="E103" s="445"/>
      <c r="F103" s="347"/>
      <c r="G103" s="348"/>
      <c r="H103" s="371"/>
    </row>
    <row r="104" spans="1:8" hidden="1">
      <c r="A104" s="353">
        <f t="shared" ca="1" si="5"/>
        <v>13</v>
      </c>
      <c r="B104" s="353">
        <f t="shared" ca="1" si="5"/>
        <v>1</v>
      </c>
      <c r="C104" s="351">
        <f t="shared" ca="1" si="5"/>
        <v>1</v>
      </c>
      <c r="D104" s="354">
        <f t="shared" ca="1" si="6"/>
        <v>92</v>
      </c>
      <c r="E104" s="445"/>
      <c r="F104" s="347"/>
      <c r="G104" s="348"/>
      <c r="H104" s="371"/>
    </row>
    <row r="105" spans="1:8" hidden="1">
      <c r="A105" s="353">
        <f t="shared" ca="1" si="5"/>
        <v>13</v>
      </c>
      <c r="B105" s="353">
        <f t="shared" ca="1" si="5"/>
        <v>1</v>
      </c>
      <c r="C105" s="351">
        <f t="shared" ca="1" si="5"/>
        <v>1</v>
      </c>
      <c r="D105" s="354">
        <f t="shared" ca="1" si="6"/>
        <v>93</v>
      </c>
      <c r="E105" s="445"/>
      <c r="F105" s="347"/>
      <c r="G105" s="348"/>
      <c r="H105" s="371"/>
    </row>
    <row r="106" spans="1:8" hidden="1">
      <c r="A106" s="353">
        <f t="shared" ref="A106:C121" ca="1" si="7">INDIRECT("Z(-1)",FALSE)</f>
        <v>13</v>
      </c>
      <c r="B106" s="353">
        <f t="shared" ca="1" si="7"/>
        <v>1</v>
      </c>
      <c r="C106" s="351">
        <f t="shared" ca="1" si="7"/>
        <v>1</v>
      </c>
      <c r="D106" s="354">
        <f t="shared" ca="1" si="6"/>
        <v>94</v>
      </c>
      <c r="E106" s="445"/>
      <c r="F106" s="347"/>
      <c r="G106" s="348"/>
      <c r="H106" s="371"/>
    </row>
    <row r="107" spans="1:8" s="346" customFormat="1" hidden="1">
      <c r="A107" s="353">
        <f t="shared" ca="1" si="7"/>
        <v>13</v>
      </c>
      <c r="B107" s="353">
        <f t="shared" ca="1" si="7"/>
        <v>1</v>
      </c>
      <c r="C107" s="351">
        <f t="shared" ca="1" si="7"/>
        <v>1</v>
      </c>
      <c r="D107" s="354">
        <f t="shared" ca="1" si="6"/>
        <v>95</v>
      </c>
      <c r="E107" s="446"/>
      <c r="F107" s="347"/>
      <c r="G107" s="348"/>
      <c r="H107" s="371"/>
    </row>
    <row r="108" spans="1:8" s="346" customFormat="1" hidden="1">
      <c r="A108" s="353">
        <f t="shared" ca="1" si="7"/>
        <v>13</v>
      </c>
      <c r="B108" s="353">
        <f t="shared" ca="1" si="7"/>
        <v>1</v>
      </c>
      <c r="C108" s="351">
        <f t="shared" ca="1" si="7"/>
        <v>1</v>
      </c>
      <c r="D108" s="354">
        <f t="shared" ca="1" si="6"/>
        <v>96</v>
      </c>
      <c r="E108" s="446"/>
      <c r="F108" s="347"/>
      <c r="G108" s="348"/>
      <c r="H108" s="371"/>
    </row>
    <row r="109" spans="1:8" s="346" customFormat="1" hidden="1">
      <c r="A109" s="353">
        <f t="shared" ca="1" si="7"/>
        <v>13</v>
      </c>
      <c r="B109" s="353">
        <f t="shared" ca="1" si="7"/>
        <v>1</v>
      </c>
      <c r="C109" s="351">
        <f t="shared" ca="1" si="7"/>
        <v>1</v>
      </c>
      <c r="D109" s="354">
        <f t="shared" ca="1" si="6"/>
        <v>97</v>
      </c>
      <c r="E109" s="446"/>
      <c r="F109" s="347"/>
      <c r="G109" s="348"/>
      <c r="H109" s="371"/>
    </row>
    <row r="110" spans="1:8" hidden="1">
      <c r="A110" s="353">
        <f t="shared" ca="1" si="7"/>
        <v>13</v>
      </c>
      <c r="B110" s="353">
        <f t="shared" ca="1" si="7"/>
        <v>1</v>
      </c>
      <c r="C110" s="351">
        <f t="shared" ca="1" si="7"/>
        <v>1</v>
      </c>
      <c r="D110" s="354">
        <f t="shared" ca="1" si="6"/>
        <v>98</v>
      </c>
      <c r="E110" s="445"/>
      <c r="F110" s="347"/>
      <c r="G110" s="348"/>
      <c r="H110" s="371"/>
    </row>
    <row r="111" spans="1:8" hidden="1">
      <c r="A111" s="353">
        <f t="shared" ca="1" si="7"/>
        <v>13</v>
      </c>
      <c r="B111" s="353">
        <f t="shared" ca="1" si="7"/>
        <v>1</v>
      </c>
      <c r="C111" s="351">
        <f t="shared" ca="1" si="7"/>
        <v>1</v>
      </c>
      <c r="D111" s="354">
        <f t="shared" ca="1" si="6"/>
        <v>99</v>
      </c>
      <c r="E111" s="445"/>
      <c r="F111" s="347"/>
      <c r="G111" s="348"/>
      <c r="H111" s="371"/>
    </row>
    <row r="112" spans="1:8" hidden="1">
      <c r="A112" s="353">
        <f t="shared" ca="1" si="7"/>
        <v>13</v>
      </c>
      <c r="B112" s="353">
        <f t="shared" ca="1" si="7"/>
        <v>1</v>
      </c>
      <c r="C112" s="351">
        <f t="shared" ca="1" si="7"/>
        <v>1</v>
      </c>
      <c r="D112" s="354">
        <f t="shared" ca="1" si="6"/>
        <v>100</v>
      </c>
      <c r="E112" s="445"/>
      <c r="F112" s="347"/>
      <c r="G112" s="348"/>
      <c r="H112" s="371"/>
    </row>
    <row r="113" spans="1:8" hidden="1">
      <c r="A113" s="353">
        <f t="shared" ca="1" si="7"/>
        <v>13</v>
      </c>
      <c r="B113" s="353">
        <f t="shared" ca="1" si="7"/>
        <v>1</v>
      </c>
      <c r="C113" s="351">
        <f t="shared" ca="1" si="7"/>
        <v>1</v>
      </c>
      <c r="D113" s="354">
        <f t="shared" ca="1" si="6"/>
        <v>101</v>
      </c>
      <c r="E113" s="445"/>
      <c r="F113" s="347"/>
      <c r="G113" s="348"/>
      <c r="H113" s="371"/>
    </row>
    <row r="114" spans="1:8" hidden="1">
      <c r="A114" s="353">
        <f t="shared" ca="1" si="7"/>
        <v>13</v>
      </c>
      <c r="B114" s="353">
        <f t="shared" ca="1" si="7"/>
        <v>1</v>
      </c>
      <c r="C114" s="351">
        <f t="shared" ca="1" si="7"/>
        <v>1</v>
      </c>
      <c r="D114" s="354">
        <f t="shared" ca="1" si="6"/>
        <v>102</v>
      </c>
      <c r="E114" s="445"/>
      <c r="F114" s="347"/>
      <c r="G114" s="348"/>
      <c r="H114" s="371"/>
    </row>
    <row r="115" spans="1:8" hidden="1">
      <c r="A115" s="353">
        <f t="shared" ca="1" si="7"/>
        <v>13</v>
      </c>
      <c r="B115" s="353">
        <f t="shared" ca="1" si="7"/>
        <v>1</v>
      </c>
      <c r="C115" s="351">
        <f t="shared" ca="1" si="7"/>
        <v>1</v>
      </c>
      <c r="D115" s="354">
        <f t="shared" ca="1" si="6"/>
        <v>103</v>
      </c>
      <c r="E115" s="445"/>
      <c r="F115" s="347"/>
      <c r="G115" s="348"/>
      <c r="H115" s="371"/>
    </row>
    <row r="116" spans="1:8" hidden="1">
      <c r="A116" s="353">
        <f t="shared" ca="1" si="7"/>
        <v>13</v>
      </c>
      <c r="B116" s="353">
        <f t="shared" ca="1" si="7"/>
        <v>1</v>
      </c>
      <c r="C116" s="351">
        <f t="shared" ca="1" si="7"/>
        <v>1</v>
      </c>
      <c r="D116" s="354">
        <f t="shared" ca="1" si="6"/>
        <v>104</v>
      </c>
      <c r="E116" s="445"/>
      <c r="F116" s="347"/>
      <c r="G116" s="348"/>
      <c r="H116" s="371"/>
    </row>
    <row r="117" spans="1:8" s="346" customFormat="1" hidden="1">
      <c r="A117" s="353">
        <f t="shared" ca="1" si="7"/>
        <v>13</v>
      </c>
      <c r="B117" s="353">
        <f t="shared" ca="1" si="7"/>
        <v>1</v>
      </c>
      <c r="C117" s="351">
        <f t="shared" ca="1" si="7"/>
        <v>1</v>
      </c>
      <c r="D117" s="354">
        <f t="shared" ca="1" si="6"/>
        <v>105</v>
      </c>
      <c r="E117" s="446"/>
      <c r="F117" s="347"/>
      <c r="G117" s="348"/>
      <c r="H117" s="371"/>
    </row>
    <row r="118" spans="1:8" s="346" customFormat="1" hidden="1">
      <c r="A118" s="353">
        <f t="shared" ca="1" si="7"/>
        <v>13</v>
      </c>
      <c r="B118" s="353">
        <f t="shared" ca="1" si="7"/>
        <v>1</v>
      </c>
      <c r="C118" s="351">
        <f t="shared" ca="1" si="7"/>
        <v>1</v>
      </c>
      <c r="D118" s="354">
        <f t="shared" ca="1" si="6"/>
        <v>106</v>
      </c>
      <c r="E118" s="446"/>
      <c r="F118" s="347"/>
      <c r="G118" s="348"/>
      <c r="H118" s="371"/>
    </row>
    <row r="119" spans="1:8" s="346" customFormat="1" hidden="1">
      <c r="A119" s="353">
        <f t="shared" ca="1" si="7"/>
        <v>13</v>
      </c>
      <c r="B119" s="353">
        <f t="shared" ca="1" si="7"/>
        <v>1</v>
      </c>
      <c r="C119" s="351">
        <f t="shared" ca="1" si="7"/>
        <v>1</v>
      </c>
      <c r="D119" s="354">
        <f t="shared" ca="1" si="6"/>
        <v>107</v>
      </c>
      <c r="E119" s="446"/>
      <c r="F119" s="347"/>
      <c r="G119" s="348"/>
      <c r="H119" s="371"/>
    </row>
    <row r="120" spans="1:8" hidden="1">
      <c r="A120" s="353">
        <f t="shared" ca="1" si="7"/>
        <v>13</v>
      </c>
      <c r="B120" s="353">
        <f t="shared" ca="1" si="7"/>
        <v>1</v>
      </c>
      <c r="C120" s="351">
        <f t="shared" ca="1" si="7"/>
        <v>1</v>
      </c>
      <c r="D120" s="354">
        <f t="shared" ca="1" si="6"/>
        <v>108</v>
      </c>
      <c r="E120" s="445"/>
      <c r="F120" s="347"/>
      <c r="G120" s="348"/>
      <c r="H120" s="371"/>
    </row>
    <row r="121" spans="1:8" hidden="1">
      <c r="A121" s="353">
        <f t="shared" ca="1" si="7"/>
        <v>13</v>
      </c>
      <c r="B121" s="353">
        <f t="shared" ca="1" si="7"/>
        <v>1</v>
      </c>
      <c r="C121" s="353">
        <f t="shared" ca="1" si="7"/>
        <v>1</v>
      </c>
      <c r="D121" s="354">
        <f t="shared" ca="1" si="6"/>
        <v>109</v>
      </c>
      <c r="E121" s="445"/>
      <c r="F121" s="347"/>
      <c r="G121" s="348"/>
      <c r="H121" s="371"/>
    </row>
    <row r="122" spans="1:8" hidden="1">
      <c r="A122" s="353">
        <f t="shared" ref="A122:C137" ca="1" si="8">INDIRECT("Z(-1)",FALSE)</f>
        <v>13</v>
      </c>
      <c r="B122" s="353">
        <f t="shared" ca="1" si="8"/>
        <v>1</v>
      </c>
      <c r="C122" s="353">
        <f t="shared" ca="1" si="8"/>
        <v>1</v>
      </c>
      <c r="D122" s="354">
        <f t="shared" ca="1" si="6"/>
        <v>110</v>
      </c>
      <c r="E122" s="445"/>
      <c r="F122" s="347"/>
      <c r="G122" s="348"/>
      <c r="H122" s="371"/>
    </row>
    <row r="123" spans="1:8" hidden="1">
      <c r="A123" s="353">
        <f t="shared" ca="1" si="8"/>
        <v>13</v>
      </c>
      <c r="B123" s="353">
        <f t="shared" ca="1" si="8"/>
        <v>1</v>
      </c>
      <c r="C123" s="353">
        <f t="shared" ca="1" si="8"/>
        <v>1</v>
      </c>
      <c r="D123" s="354">
        <f t="shared" ca="1" si="6"/>
        <v>111</v>
      </c>
      <c r="E123" s="445"/>
      <c r="F123" s="347"/>
      <c r="G123" s="348"/>
      <c r="H123" s="371"/>
    </row>
    <row r="124" spans="1:8" hidden="1">
      <c r="A124" s="353">
        <f t="shared" ca="1" si="8"/>
        <v>13</v>
      </c>
      <c r="B124" s="353">
        <f t="shared" ca="1" si="8"/>
        <v>1</v>
      </c>
      <c r="C124" s="353">
        <f t="shared" ca="1" si="8"/>
        <v>1</v>
      </c>
      <c r="D124" s="354">
        <f t="shared" ca="1" si="6"/>
        <v>112</v>
      </c>
      <c r="E124" s="445"/>
      <c r="F124" s="347"/>
      <c r="G124" s="348"/>
      <c r="H124" s="371"/>
    </row>
    <row r="125" spans="1:8" hidden="1">
      <c r="A125" s="353">
        <f t="shared" ca="1" si="8"/>
        <v>13</v>
      </c>
      <c r="B125" s="353">
        <f t="shared" ca="1" si="8"/>
        <v>1</v>
      </c>
      <c r="C125" s="353">
        <f t="shared" ca="1" si="8"/>
        <v>1</v>
      </c>
      <c r="D125" s="354">
        <f t="shared" ca="1" si="6"/>
        <v>113</v>
      </c>
      <c r="E125" s="445"/>
      <c r="F125" s="347"/>
      <c r="G125" s="348"/>
      <c r="H125" s="371"/>
    </row>
    <row r="126" spans="1:8" hidden="1">
      <c r="A126" s="353">
        <f t="shared" ca="1" si="8"/>
        <v>13</v>
      </c>
      <c r="B126" s="353">
        <f t="shared" ca="1" si="8"/>
        <v>1</v>
      </c>
      <c r="C126" s="353">
        <f t="shared" ca="1" si="8"/>
        <v>1</v>
      </c>
      <c r="D126" s="354">
        <f t="shared" ca="1" si="6"/>
        <v>114</v>
      </c>
      <c r="E126" s="445"/>
      <c r="F126" s="347"/>
      <c r="G126" s="348"/>
      <c r="H126" s="371"/>
    </row>
    <row r="127" spans="1:8" s="346" customFormat="1" hidden="1">
      <c r="A127" s="353">
        <f t="shared" ca="1" si="8"/>
        <v>13</v>
      </c>
      <c r="B127" s="353">
        <f t="shared" ca="1" si="8"/>
        <v>1</v>
      </c>
      <c r="C127" s="353">
        <f t="shared" ca="1" si="8"/>
        <v>1</v>
      </c>
      <c r="D127" s="354">
        <f t="shared" ca="1" si="6"/>
        <v>115</v>
      </c>
      <c r="E127" s="446"/>
      <c r="F127" s="347"/>
      <c r="G127" s="348"/>
      <c r="H127" s="371"/>
    </row>
    <row r="128" spans="1:8" s="346" customFormat="1" hidden="1">
      <c r="A128" s="353">
        <f t="shared" ca="1" si="8"/>
        <v>13</v>
      </c>
      <c r="B128" s="353">
        <f t="shared" ca="1" si="8"/>
        <v>1</v>
      </c>
      <c r="C128" s="353">
        <f t="shared" ca="1" si="8"/>
        <v>1</v>
      </c>
      <c r="D128" s="354">
        <f t="shared" ca="1" si="6"/>
        <v>116</v>
      </c>
      <c r="E128" s="446"/>
      <c r="F128" s="347"/>
      <c r="G128" s="348"/>
      <c r="H128" s="371"/>
    </row>
    <row r="129" spans="1:8" s="346" customFormat="1" hidden="1">
      <c r="A129" s="353">
        <f t="shared" ca="1" si="8"/>
        <v>13</v>
      </c>
      <c r="B129" s="353">
        <f t="shared" ca="1" si="8"/>
        <v>1</v>
      </c>
      <c r="C129" s="353">
        <f t="shared" ca="1" si="8"/>
        <v>1</v>
      </c>
      <c r="D129" s="354">
        <f t="shared" ca="1" si="6"/>
        <v>117</v>
      </c>
      <c r="E129" s="446"/>
      <c r="F129" s="347"/>
      <c r="G129" s="348"/>
      <c r="H129" s="371"/>
    </row>
    <row r="130" spans="1:8" hidden="1">
      <c r="A130" s="353">
        <f t="shared" ca="1" si="8"/>
        <v>13</v>
      </c>
      <c r="B130" s="353">
        <f t="shared" ca="1" si="8"/>
        <v>1</v>
      </c>
      <c r="C130" s="353">
        <f t="shared" ca="1" si="8"/>
        <v>1</v>
      </c>
      <c r="D130" s="354">
        <f t="shared" ca="1" si="6"/>
        <v>118</v>
      </c>
      <c r="E130" s="445"/>
      <c r="F130" s="347"/>
      <c r="G130" s="348"/>
      <c r="H130" s="371"/>
    </row>
    <row r="131" spans="1:8" hidden="1">
      <c r="A131" s="353">
        <f t="shared" ca="1" si="8"/>
        <v>13</v>
      </c>
      <c r="B131" s="353">
        <f t="shared" ca="1" si="8"/>
        <v>1</v>
      </c>
      <c r="C131" s="353">
        <f t="shared" ca="1" si="8"/>
        <v>1</v>
      </c>
      <c r="D131" s="354">
        <f t="shared" ca="1" si="6"/>
        <v>119</v>
      </c>
      <c r="E131" s="445"/>
      <c r="F131" s="347"/>
      <c r="G131" s="348"/>
      <c r="H131" s="371"/>
    </row>
    <row r="132" spans="1:8" hidden="1">
      <c r="A132" s="353">
        <f t="shared" ca="1" si="8"/>
        <v>13</v>
      </c>
      <c r="B132" s="353">
        <f t="shared" ca="1" si="8"/>
        <v>1</v>
      </c>
      <c r="C132" s="353">
        <f t="shared" ca="1" si="8"/>
        <v>1</v>
      </c>
      <c r="D132" s="354">
        <f t="shared" ca="1" si="6"/>
        <v>120</v>
      </c>
      <c r="E132" s="445"/>
      <c r="F132" s="347"/>
      <c r="G132" s="348"/>
      <c r="H132" s="371"/>
    </row>
    <row r="133" spans="1:8" hidden="1">
      <c r="A133" s="353">
        <f t="shared" ca="1" si="8"/>
        <v>13</v>
      </c>
      <c r="B133" s="353">
        <f t="shared" ca="1" si="8"/>
        <v>1</v>
      </c>
      <c r="C133" s="353">
        <f t="shared" ca="1" si="8"/>
        <v>1</v>
      </c>
      <c r="D133" s="354">
        <f t="shared" ca="1" si="6"/>
        <v>121</v>
      </c>
      <c r="E133" s="445"/>
      <c r="F133" s="347"/>
      <c r="G133" s="348"/>
      <c r="H133" s="371"/>
    </row>
    <row r="134" spans="1:8" hidden="1">
      <c r="A134" s="353">
        <f t="shared" ca="1" si="8"/>
        <v>13</v>
      </c>
      <c r="B134" s="353">
        <f t="shared" ca="1" si="8"/>
        <v>1</v>
      </c>
      <c r="C134" s="353">
        <f t="shared" ca="1" si="8"/>
        <v>1</v>
      </c>
      <c r="D134" s="354">
        <f t="shared" ca="1" si="6"/>
        <v>122</v>
      </c>
      <c r="E134" s="445"/>
      <c r="F134" s="347"/>
      <c r="G134" s="348"/>
      <c r="H134" s="371"/>
    </row>
    <row r="135" spans="1:8" hidden="1">
      <c r="A135" s="353">
        <f t="shared" ca="1" si="8"/>
        <v>13</v>
      </c>
      <c r="B135" s="353">
        <f t="shared" ca="1" si="8"/>
        <v>1</v>
      </c>
      <c r="C135" s="353">
        <f t="shared" ca="1" si="8"/>
        <v>1</v>
      </c>
      <c r="D135" s="354">
        <f t="shared" ca="1" si="6"/>
        <v>123</v>
      </c>
      <c r="E135" s="445"/>
      <c r="F135" s="347"/>
      <c r="G135" s="348"/>
      <c r="H135" s="371"/>
    </row>
    <row r="136" spans="1:8" hidden="1">
      <c r="A136" s="353">
        <f t="shared" ca="1" si="8"/>
        <v>13</v>
      </c>
      <c r="B136" s="353">
        <f t="shared" ca="1" si="8"/>
        <v>1</v>
      </c>
      <c r="C136" s="353">
        <f t="shared" ca="1" si="8"/>
        <v>1</v>
      </c>
      <c r="D136" s="354">
        <f t="shared" ca="1" si="6"/>
        <v>124</v>
      </c>
      <c r="E136" s="445"/>
      <c r="F136" s="347"/>
      <c r="G136" s="348"/>
      <c r="H136" s="371"/>
    </row>
    <row r="137" spans="1:8" s="346" customFormat="1" hidden="1">
      <c r="A137" s="353">
        <f t="shared" ca="1" si="8"/>
        <v>13</v>
      </c>
      <c r="B137" s="353">
        <f t="shared" ca="1" si="8"/>
        <v>1</v>
      </c>
      <c r="C137" s="353">
        <f t="shared" ca="1" si="8"/>
        <v>1</v>
      </c>
      <c r="D137" s="354">
        <f t="shared" ca="1" si="6"/>
        <v>125</v>
      </c>
      <c r="E137" s="446"/>
      <c r="F137" s="347"/>
      <c r="G137" s="348"/>
      <c r="H137" s="371"/>
    </row>
    <row r="138" spans="1:8" s="346" customFormat="1" hidden="1">
      <c r="A138" s="353">
        <f t="shared" ref="A138:C178" ca="1" si="9">INDIRECT("Z(-1)",FALSE)</f>
        <v>13</v>
      </c>
      <c r="B138" s="353">
        <f t="shared" ca="1" si="9"/>
        <v>1</v>
      </c>
      <c r="C138" s="353">
        <f t="shared" ca="1" si="9"/>
        <v>1</v>
      </c>
      <c r="D138" s="354">
        <f t="shared" ca="1" si="6"/>
        <v>126</v>
      </c>
      <c r="E138" s="446"/>
      <c r="F138" s="347"/>
      <c r="G138" s="348"/>
      <c r="H138" s="371"/>
    </row>
    <row r="139" spans="1:8" s="346" customFormat="1" hidden="1">
      <c r="A139" s="353">
        <f t="shared" ca="1" si="9"/>
        <v>13</v>
      </c>
      <c r="B139" s="353">
        <f t="shared" ca="1" si="9"/>
        <v>1</v>
      </c>
      <c r="C139" s="353">
        <f t="shared" ca="1" si="9"/>
        <v>1</v>
      </c>
      <c r="D139" s="354">
        <f t="shared" ca="1" si="6"/>
        <v>127</v>
      </c>
      <c r="E139" s="446"/>
      <c r="F139" s="347"/>
      <c r="G139" s="348"/>
      <c r="H139" s="371"/>
    </row>
    <row r="140" spans="1:8" hidden="1">
      <c r="A140" s="353">
        <f t="shared" ca="1" si="9"/>
        <v>13</v>
      </c>
      <c r="B140" s="353">
        <f t="shared" ca="1" si="9"/>
        <v>1</v>
      </c>
      <c r="C140" s="353">
        <f t="shared" ca="1" si="9"/>
        <v>1</v>
      </c>
      <c r="D140" s="354">
        <f t="shared" ca="1" si="6"/>
        <v>128</v>
      </c>
      <c r="E140" s="445"/>
      <c r="F140" s="347"/>
      <c r="G140" s="348"/>
      <c r="H140" s="371"/>
    </row>
    <row r="141" spans="1:8" s="346" customFormat="1" hidden="1">
      <c r="A141" s="353">
        <f t="shared" ca="1" si="9"/>
        <v>13</v>
      </c>
      <c r="B141" s="353">
        <f t="shared" ca="1" si="9"/>
        <v>1</v>
      </c>
      <c r="C141" s="353">
        <f t="shared" ca="1" si="9"/>
        <v>1</v>
      </c>
      <c r="D141" s="354">
        <f t="shared" ca="1" si="6"/>
        <v>129</v>
      </c>
      <c r="E141" s="446"/>
      <c r="F141" s="347"/>
      <c r="G141" s="348"/>
      <c r="H141" s="371"/>
    </row>
    <row r="142" spans="1:8" s="346" customFormat="1" hidden="1">
      <c r="A142" s="353">
        <f t="shared" ca="1" si="9"/>
        <v>13</v>
      </c>
      <c r="B142" s="353">
        <f t="shared" ca="1" si="9"/>
        <v>1</v>
      </c>
      <c r="C142" s="353">
        <f t="shared" ca="1" si="9"/>
        <v>1</v>
      </c>
      <c r="D142" s="354">
        <f t="shared" ca="1" si="6"/>
        <v>130</v>
      </c>
      <c r="E142" s="446"/>
      <c r="F142" s="347"/>
      <c r="G142" s="348"/>
      <c r="H142" s="371"/>
    </row>
    <row r="143" spans="1:8" s="346" customFormat="1" hidden="1">
      <c r="A143" s="353">
        <f t="shared" ca="1" si="9"/>
        <v>13</v>
      </c>
      <c r="B143" s="353">
        <f t="shared" ca="1" si="9"/>
        <v>1</v>
      </c>
      <c r="C143" s="353">
        <f t="shared" ca="1" si="9"/>
        <v>1</v>
      </c>
      <c r="D143" s="354">
        <f t="shared" ca="1" si="6"/>
        <v>131</v>
      </c>
      <c r="E143" s="446"/>
      <c r="F143" s="347"/>
      <c r="G143" s="348"/>
      <c r="H143" s="371"/>
    </row>
    <row r="144" spans="1:8" hidden="1">
      <c r="A144" s="353">
        <f t="shared" ca="1" si="9"/>
        <v>13</v>
      </c>
      <c r="B144" s="353">
        <f t="shared" ca="1" si="9"/>
        <v>1</v>
      </c>
      <c r="C144" s="353">
        <f t="shared" ca="1" si="9"/>
        <v>1</v>
      </c>
      <c r="D144" s="354">
        <f t="shared" ca="1" si="6"/>
        <v>132</v>
      </c>
      <c r="E144" s="445"/>
      <c r="F144" s="157"/>
      <c r="G144" s="333"/>
      <c r="H144" s="370"/>
    </row>
    <row r="145" spans="1:8" hidden="1">
      <c r="A145" s="353">
        <f t="shared" ca="1" si="9"/>
        <v>13</v>
      </c>
      <c r="B145" s="353">
        <f t="shared" ca="1" si="9"/>
        <v>1</v>
      </c>
      <c r="C145" s="353">
        <f t="shared" ca="1" si="9"/>
        <v>1</v>
      </c>
      <c r="D145" s="354">
        <f t="shared" ca="1" si="6"/>
        <v>133</v>
      </c>
      <c r="E145" s="445"/>
      <c r="F145" s="157"/>
      <c r="G145" s="333"/>
      <c r="H145" s="370"/>
    </row>
    <row r="146" spans="1:8" hidden="1">
      <c r="A146" s="353">
        <f t="shared" ca="1" si="9"/>
        <v>13</v>
      </c>
      <c r="B146" s="353">
        <f t="shared" ca="1" si="9"/>
        <v>1</v>
      </c>
      <c r="C146" s="353">
        <f t="shared" ca="1" si="9"/>
        <v>1</v>
      </c>
      <c r="D146" s="354">
        <f t="shared" ca="1" si="6"/>
        <v>134</v>
      </c>
      <c r="E146" s="445"/>
      <c r="F146" s="157"/>
      <c r="G146" s="333"/>
      <c r="H146" s="370"/>
    </row>
    <row r="147" spans="1:8" hidden="1">
      <c r="A147" s="353">
        <f t="shared" ca="1" si="9"/>
        <v>13</v>
      </c>
      <c r="B147" s="353">
        <f t="shared" ca="1" si="9"/>
        <v>1</v>
      </c>
      <c r="C147" s="353">
        <f t="shared" ca="1" si="9"/>
        <v>1</v>
      </c>
      <c r="D147" s="354">
        <f t="shared" ca="1" si="6"/>
        <v>135</v>
      </c>
      <c r="E147" s="445"/>
      <c r="F147" s="157"/>
      <c r="G147" s="333"/>
      <c r="H147" s="370"/>
    </row>
    <row r="148" spans="1:8" hidden="1">
      <c r="A148" s="353">
        <f t="shared" ca="1" si="9"/>
        <v>13</v>
      </c>
      <c r="B148" s="353">
        <f t="shared" ca="1" si="9"/>
        <v>1</v>
      </c>
      <c r="C148" s="353">
        <f t="shared" ca="1" si="9"/>
        <v>1</v>
      </c>
      <c r="D148" s="354">
        <f t="shared" ca="1" si="6"/>
        <v>136</v>
      </c>
      <c r="E148" s="445"/>
      <c r="F148" s="157"/>
      <c r="G148" s="333"/>
      <c r="H148" s="370"/>
    </row>
    <row r="149" spans="1:8" hidden="1">
      <c r="A149" s="351">
        <f t="shared" ca="1" si="9"/>
        <v>13</v>
      </c>
      <c r="B149" s="351">
        <f t="shared" ca="1" si="9"/>
        <v>1</v>
      </c>
      <c r="C149" s="351">
        <f t="shared" ca="1" si="9"/>
        <v>1</v>
      </c>
      <c r="D149" s="352">
        <f t="shared" ca="1" si="6"/>
        <v>137</v>
      </c>
      <c r="E149" s="445"/>
      <c r="F149" s="157"/>
      <c r="G149" s="333"/>
      <c r="H149" s="370"/>
    </row>
    <row r="150" spans="1:8" hidden="1">
      <c r="A150" s="353">
        <f t="shared" ca="1" si="9"/>
        <v>13</v>
      </c>
      <c r="B150" s="353">
        <f t="shared" ca="1" si="9"/>
        <v>1</v>
      </c>
      <c r="C150" s="353">
        <f t="shared" ca="1" si="9"/>
        <v>1</v>
      </c>
      <c r="D150" s="354">
        <f t="shared" ca="1" si="6"/>
        <v>138</v>
      </c>
      <c r="E150" s="445"/>
      <c r="F150" s="347"/>
      <c r="G150" s="348"/>
      <c r="H150" s="371"/>
    </row>
    <row r="151" spans="1:8" hidden="1">
      <c r="A151" s="353">
        <f t="shared" ca="1" si="9"/>
        <v>13</v>
      </c>
      <c r="B151" s="353">
        <f t="shared" ca="1" si="9"/>
        <v>1</v>
      </c>
      <c r="C151" s="353">
        <f t="shared" ca="1" si="9"/>
        <v>1</v>
      </c>
      <c r="D151" s="354">
        <f t="shared" ca="1" si="6"/>
        <v>139</v>
      </c>
      <c r="E151" s="445"/>
      <c r="F151" s="347"/>
      <c r="G151" s="348"/>
      <c r="H151" s="371"/>
    </row>
    <row r="152" spans="1:8" hidden="1">
      <c r="A152" s="353">
        <f t="shared" ca="1" si="9"/>
        <v>13</v>
      </c>
      <c r="B152" s="353">
        <f t="shared" ca="1" si="9"/>
        <v>1</v>
      </c>
      <c r="C152" s="353">
        <f t="shared" ca="1" si="9"/>
        <v>1</v>
      </c>
      <c r="D152" s="354">
        <f t="shared" ca="1" si="6"/>
        <v>140</v>
      </c>
      <c r="E152" s="445"/>
      <c r="F152" s="347"/>
      <c r="G152" s="348"/>
      <c r="H152" s="371"/>
    </row>
    <row r="153" spans="1:8" hidden="1">
      <c r="A153" s="353">
        <f t="shared" ca="1" si="9"/>
        <v>13</v>
      </c>
      <c r="B153" s="353">
        <f t="shared" ca="1" si="9"/>
        <v>1</v>
      </c>
      <c r="C153" s="353">
        <f t="shared" ca="1" si="9"/>
        <v>1</v>
      </c>
      <c r="D153" s="354">
        <f t="shared" ca="1" si="6"/>
        <v>141</v>
      </c>
      <c r="E153" s="445"/>
      <c r="F153" s="347"/>
      <c r="G153" s="348"/>
      <c r="H153" s="371"/>
    </row>
    <row r="154" spans="1:8" hidden="1">
      <c r="A154" s="353">
        <f t="shared" ca="1" si="9"/>
        <v>13</v>
      </c>
      <c r="B154" s="353">
        <f t="shared" ca="1" si="9"/>
        <v>1</v>
      </c>
      <c r="C154" s="353">
        <f t="shared" ca="1" si="9"/>
        <v>1</v>
      </c>
      <c r="D154" s="354">
        <f t="shared" ca="1" si="6"/>
        <v>142</v>
      </c>
      <c r="E154" s="445"/>
      <c r="F154" s="347"/>
      <c r="G154" s="348"/>
      <c r="H154" s="371"/>
    </row>
    <row r="155" spans="1:8" hidden="1">
      <c r="A155" s="353">
        <f t="shared" ca="1" si="9"/>
        <v>13</v>
      </c>
      <c r="B155" s="353">
        <f t="shared" ca="1" si="9"/>
        <v>1</v>
      </c>
      <c r="C155" s="353">
        <f t="shared" ca="1" si="9"/>
        <v>1</v>
      </c>
      <c r="D155" s="354">
        <f t="shared" ca="1" si="6"/>
        <v>143</v>
      </c>
      <c r="E155" s="445"/>
      <c r="F155" s="347"/>
      <c r="G155" s="348"/>
      <c r="H155" s="371"/>
    </row>
    <row r="156" spans="1:8" hidden="1">
      <c r="A156" s="353">
        <f t="shared" ca="1" si="9"/>
        <v>13</v>
      </c>
      <c r="B156" s="353">
        <f t="shared" ca="1" si="9"/>
        <v>1</v>
      </c>
      <c r="C156" s="353">
        <f t="shared" ca="1" si="9"/>
        <v>1</v>
      </c>
      <c r="D156" s="354">
        <f t="shared" ca="1" si="6"/>
        <v>144</v>
      </c>
      <c r="E156" s="445"/>
      <c r="F156" s="347"/>
      <c r="G156" s="348"/>
      <c r="H156" s="371"/>
    </row>
    <row r="157" spans="1:8" s="346" customFormat="1" hidden="1">
      <c r="A157" s="353">
        <f t="shared" ca="1" si="9"/>
        <v>13</v>
      </c>
      <c r="B157" s="353">
        <f t="shared" ca="1" si="9"/>
        <v>1</v>
      </c>
      <c r="C157" s="353">
        <f t="shared" ca="1" si="9"/>
        <v>1</v>
      </c>
      <c r="D157" s="354">
        <f t="shared" ca="1" si="6"/>
        <v>145</v>
      </c>
      <c r="E157" s="446"/>
      <c r="F157" s="347"/>
      <c r="G157" s="348"/>
      <c r="H157" s="371"/>
    </row>
    <row r="158" spans="1:8" s="346" customFormat="1" hidden="1">
      <c r="A158" s="353">
        <f t="shared" ca="1" si="9"/>
        <v>13</v>
      </c>
      <c r="B158" s="353">
        <f t="shared" ca="1" si="9"/>
        <v>1</v>
      </c>
      <c r="C158" s="353">
        <f t="shared" ca="1" si="9"/>
        <v>1</v>
      </c>
      <c r="D158" s="354">
        <f t="shared" ca="1" si="6"/>
        <v>146</v>
      </c>
      <c r="E158" s="446"/>
      <c r="F158" s="347"/>
      <c r="G158" s="348"/>
      <c r="H158" s="371"/>
    </row>
    <row r="159" spans="1:8" s="346" customFormat="1" hidden="1">
      <c r="A159" s="353">
        <f t="shared" ca="1" si="9"/>
        <v>13</v>
      </c>
      <c r="B159" s="353">
        <f t="shared" ca="1" si="9"/>
        <v>1</v>
      </c>
      <c r="C159" s="353">
        <f t="shared" ca="1" si="9"/>
        <v>1</v>
      </c>
      <c r="D159" s="354">
        <f t="shared" ca="1" si="6"/>
        <v>147</v>
      </c>
      <c r="E159" s="446"/>
      <c r="F159" s="347"/>
      <c r="G159" s="348"/>
      <c r="H159" s="371"/>
    </row>
    <row r="160" spans="1:8" hidden="1">
      <c r="A160" s="353">
        <f t="shared" ca="1" si="9"/>
        <v>13</v>
      </c>
      <c r="B160" s="353">
        <f t="shared" ca="1" si="9"/>
        <v>1</v>
      </c>
      <c r="C160" s="353">
        <f t="shared" ca="1" si="9"/>
        <v>1</v>
      </c>
      <c r="D160" s="354">
        <f t="shared" ca="1" si="6"/>
        <v>148</v>
      </c>
      <c r="E160" s="445"/>
      <c r="F160" s="347"/>
      <c r="G160" s="348"/>
      <c r="H160" s="371"/>
    </row>
    <row r="161" spans="1:8" hidden="1">
      <c r="A161" s="353">
        <f t="shared" ca="1" si="9"/>
        <v>13</v>
      </c>
      <c r="B161" s="353">
        <f t="shared" ca="1" si="9"/>
        <v>1</v>
      </c>
      <c r="C161" s="353">
        <f t="shared" ca="1" si="9"/>
        <v>1</v>
      </c>
      <c r="D161" s="354">
        <f t="shared" ca="1" si="6"/>
        <v>149</v>
      </c>
      <c r="E161" s="445"/>
      <c r="F161" s="347"/>
      <c r="G161" s="348"/>
      <c r="H161" s="371"/>
    </row>
    <row r="162" spans="1:8" hidden="1">
      <c r="A162" s="353">
        <f t="shared" ca="1" si="9"/>
        <v>13</v>
      </c>
      <c r="B162" s="353">
        <f t="shared" ca="1" si="9"/>
        <v>1</v>
      </c>
      <c r="C162" s="353">
        <f t="shared" ca="1" si="9"/>
        <v>1</v>
      </c>
      <c r="D162" s="354">
        <f t="shared" ca="1" si="6"/>
        <v>150</v>
      </c>
      <c r="E162" s="445"/>
      <c r="F162" s="347"/>
      <c r="G162" s="348"/>
      <c r="H162" s="371"/>
    </row>
    <row r="163" spans="1:8" hidden="1">
      <c r="A163" s="353">
        <f t="shared" ca="1" si="9"/>
        <v>13</v>
      </c>
      <c r="B163" s="353">
        <f t="shared" ca="1" si="9"/>
        <v>1</v>
      </c>
      <c r="C163" s="353">
        <f t="shared" ca="1" si="9"/>
        <v>1</v>
      </c>
      <c r="D163" s="354">
        <f t="shared" ca="1" si="6"/>
        <v>151</v>
      </c>
      <c r="E163" s="445"/>
      <c r="F163" s="347"/>
      <c r="G163" s="348"/>
      <c r="H163" s="371"/>
    </row>
    <row r="164" spans="1:8" hidden="1">
      <c r="A164" s="353">
        <f t="shared" ca="1" si="9"/>
        <v>13</v>
      </c>
      <c r="B164" s="353">
        <f t="shared" ca="1" si="9"/>
        <v>1</v>
      </c>
      <c r="C164" s="353">
        <f t="shared" ca="1" si="9"/>
        <v>1</v>
      </c>
      <c r="D164" s="354">
        <f t="shared" ca="1" si="6"/>
        <v>152</v>
      </c>
      <c r="E164" s="445"/>
      <c r="F164" s="347"/>
      <c r="G164" s="348"/>
      <c r="H164" s="371"/>
    </row>
    <row r="165" spans="1:8" hidden="1">
      <c r="A165" s="353">
        <f t="shared" ca="1" si="9"/>
        <v>13</v>
      </c>
      <c r="B165" s="353">
        <f t="shared" ca="1" si="9"/>
        <v>1</v>
      </c>
      <c r="C165" s="353">
        <f t="shared" ca="1" si="9"/>
        <v>1</v>
      </c>
      <c r="D165" s="354">
        <f t="shared" ca="1" si="6"/>
        <v>153</v>
      </c>
      <c r="E165" s="445"/>
      <c r="F165" s="347"/>
      <c r="G165" s="348"/>
      <c r="H165" s="371"/>
    </row>
    <row r="166" spans="1:8" hidden="1">
      <c r="A166" s="353">
        <f t="shared" ca="1" si="9"/>
        <v>13</v>
      </c>
      <c r="B166" s="353">
        <f t="shared" ca="1" si="9"/>
        <v>1</v>
      </c>
      <c r="C166" s="353">
        <f t="shared" ca="1" si="9"/>
        <v>1</v>
      </c>
      <c r="D166" s="354">
        <f t="shared" ca="1" si="6"/>
        <v>154</v>
      </c>
      <c r="E166" s="445"/>
      <c r="F166" s="347"/>
      <c r="G166" s="348"/>
      <c r="H166" s="371"/>
    </row>
    <row r="167" spans="1:8" s="346" customFormat="1" hidden="1">
      <c r="A167" s="353">
        <f t="shared" ca="1" si="9"/>
        <v>13</v>
      </c>
      <c r="B167" s="353">
        <f t="shared" ca="1" si="9"/>
        <v>1</v>
      </c>
      <c r="C167" s="353">
        <f t="shared" ca="1" si="9"/>
        <v>1</v>
      </c>
      <c r="D167" s="354">
        <f t="shared" ca="1" si="6"/>
        <v>155</v>
      </c>
      <c r="E167" s="446"/>
      <c r="F167" s="347"/>
      <c r="G167" s="348"/>
      <c r="H167" s="371"/>
    </row>
    <row r="168" spans="1:8" s="346" customFormat="1" hidden="1">
      <c r="A168" s="353">
        <f t="shared" ca="1" si="9"/>
        <v>13</v>
      </c>
      <c r="B168" s="353">
        <f t="shared" ca="1" si="9"/>
        <v>1</v>
      </c>
      <c r="C168" s="353">
        <f t="shared" ca="1" si="9"/>
        <v>1</v>
      </c>
      <c r="D168" s="354">
        <f t="shared" ca="1" si="6"/>
        <v>156</v>
      </c>
      <c r="E168" s="446"/>
      <c r="F168" s="347"/>
      <c r="G168" s="348"/>
      <c r="H168" s="371"/>
    </row>
    <row r="169" spans="1:8" s="346" customFormat="1" hidden="1">
      <c r="A169" s="353">
        <f t="shared" ca="1" si="9"/>
        <v>13</v>
      </c>
      <c r="B169" s="353">
        <f t="shared" ca="1" si="9"/>
        <v>1</v>
      </c>
      <c r="C169" s="353">
        <f t="shared" ca="1" si="9"/>
        <v>1</v>
      </c>
      <c r="D169" s="354">
        <f t="shared" ca="1" si="6"/>
        <v>157</v>
      </c>
      <c r="E169" s="446"/>
      <c r="F169" s="347"/>
      <c r="G169" s="348"/>
      <c r="H169" s="371"/>
    </row>
    <row r="170" spans="1:8" hidden="1">
      <c r="A170" s="353">
        <f t="shared" ca="1" si="9"/>
        <v>13</v>
      </c>
      <c r="B170" s="353">
        <f t="shared" ca="1" si="9"/>
        <v>1</v>
      </c>
      <c r="C170" s="353">
        <f t="shared" ca="1" si="9"/>
        <v>1</v>
      </c>
      <c r="D170" s="354">
        <f t="shared" ca="1" si="6"/>
        <v>158</v>
      </c>
      <c r="E170" s="445"/>
      <c r="F170" s="347"/>
      <c r="G170" s="348"/>
      <c r="H170" s="371"/>
    </row>
    <row r="171" spans="1:8" hidden="1">
      <c r="A171" s="353">
        <f t="shared" ca="1" si="9"/>
        <v>13</v>
      </c>
      <c r="B171" s="353">
        <f t="shared" ca="1" si="9"/>
        <v>1</v>
      </c>
      <c r="C171" s="353">
        <f t="shared" ca="1" si="9"/>
        <v>1</v>
      </c>
      <c r="D171" s="354">
        <f t="shared" ca="1" si="6"/>
        <v>159</v>
      </c>
      <c r="E171" s="445"/>
      <c r="F171" s="347"/>
      <c r="G171" s="348"/>
      <c r="H171" s="371"/>
    </row>
    <row r="172" spans="1:8" hidden="1">
      <c r="A172" s="353">
        <f t="shared" ca="1" si="9"/>
        <v>13</v>
      </c>
      <c r="B172" s="353">
        <f t="shared" ca="1" si="9"/>
        <v>1</v>
      </c>
      <c r="C172" s="353">
        <f t="shared" ca="1" si="9"/>
        <v>1</v>
      </c>
      <c r="D172" s="354">
        <f t="shared" ca="1" si="6"/>
        <v>160</v>
      </c>
      <c r="E172" s="445"/>
      <c r="F172" s="347"/>
      <c r="G172" s="348"/>
      <c r="H172" s="371"/>
    </row>
    <row r="173" spans="1:8" hidden="1">
      <c r="A173" s="353">
        <f t="shared" ca="1" si="9"/>
        <v>13</v>
      </c>
      <c r="B173" s="353">
        <f t="shared" ca="1" si="9"/>
        <v>1</v>
      </c>
      <c r="C173" s="353">
        <f t="shared" ca="1" si="9"/>
        <v>1</v>
      </c>
      <c r="D173" s="354">
        <f t="shared" ca="1" si="6"/>
        <v>161</v>
      </c>
      <c r="E173" s="445"/>
      <c r="F173" s="347"/>
      <c r="G173" s="348"/>
      <c r="H173" s="371"/>
    </row>
    <row r="174" spans="1:8" hidden="1">
      <c r="A174" s="353">
        <f t="shared" ca="1" si="9"/>
        <v>13</v>
      </c>
      <c r="B174" s="353">
        <f t="shared" ca="1" si="9"/>
        <v>1</v>
      </c>
      <c r="C174" s="353">
        <f t="shared" ca="1" si="9"/>
        <v>1</v>
      </c>
      <c r="D174" s="354">
        <f t="shared" ca="1" si="6"/>
        <v>162</v>
      </c>
      <c r="E174" s="445"/>
      <c r="F174" s="347"/>
      <c r="G174" s="348"/>
      <c r="H174" s="371"/>
    </row>
    <row r="175" spans="1:8" hidden="1">
      <c r="A175" s="353">
        <f t="shared" ca="1" si="9"/>
        <v>13</v>
      </c>
      <c r="B175" s="353">
        <f t="shared" ca="1" si="9"/>
        <v>1</v>
      </c>
      <c r="C175" s="353">
        <f t="shared" ca="1" si="9"/>
        <v>1</v>
      </c>
      <c r="D175" s="354">
        <f t="shared" ca="1" si="6"/>
        <v>163</v>
      </c>
      <c r="E175" s="445"/>
      <c r="F175" s="347"/>
      <c r="G175" s="348"/>
      <c r="H175" s="371"/>
    </row>
    <row r="176" spans="1:8" hidden="1">
      <c r="A176" s="353">
        <f t="shared" ca="1" si="9"/>
        <v>13</v>
      </c>
      <c r="B176" s="353">
        <f t="shared" ca="1" si="9"/>
        <v>1</v>
      </c>
      <c r="C176" s="353">
        <f t="shared" ca="1" si="9"/>
        <v>1</v>
      </c>
      <c r="D176" s="354">
        <f t="shared" ca="1" si="6"/>
        <v>164</v>
      </c>
      <c r="E176" s="445"/>
      <c r="F176" s="347"/>
      <c r="G176" s="348"/>
      <c r="H176" s="371"/>
    </row>
    <row r="177" spans="1:8" s="346" customFormat="1" hidden="1">
      <c r="A177" s="353">
        <f t="shared" ca="1" si="9"/>
        <v>13</v>
      </c>
      <c r="B177" s="353">
        <f t="shared" ca="1" si="9"/>
        <v>1</v>
      </c>
      <c r="C177" s="353">
        <f t="shared" ca="1" si="9"/>
        <v>1</v>
      </c>
      <c r="D177" s="354">
        <f t="shared" ca="1" si="6"/>
        <v>165</v>
      </c>
      <c r="E177" s="446"/>
      <c r="F177" s="347"/>
      <c r="G177" s="348"/>
      <c r="H177" s="371"/>
    </row>
    <row r="178" spans="1:8" s="346" customFormat="1" hidden="1">
      <c r="A178" s="353">
        <f t="shared" ca="1" si="9"/>
        <v>13</v>
      </c>
      <c r="B178" s="353">
        <f t="shared" ca="1" si="9"/>
        <v>1</v>
      </c>
      <c r="C178" s="353">
        <f t="shared" ca="1" si="9"/>
        <v>1</v>
      </c>
      <c r="D178" s="354">
        <f t="shared" ca="1" si="6"/>
        <v>166</v>
      </c>
      <c r="E178" s="446"/>
      <c r="F178" s="347"/>
      <c r="G178" s="348"/>
      <c r="H178" s="371"/>
    </row>
    <row r="179" spans="1:8" s="346" customFormat="1" hidden="1">
      <c r="A179" s="353">
        <f t="shared" ref="A179:C194" ca="1" si="10">INDIRECT("Z(-1)",FALSE)</f>
        <v>13</v>
      </c>
      <c r="B179" s="353">
        <f t="shared" ca="1" si="10"/>
        <v>1</v>
      </c>
      <c r="C179" s="353">
        <f t="shared" ca="1" si="10"/>
        <v>1</v>
      </c>
      <c r="D179" s="354">
        <f t="shared" ca="1" si="6"/>
        <v>167</v>
      </c>
      <c r="E179" s="446"/>
      <c r="F179" s="347"/>
      <c r="G179" s="348"/>
      <c r="H179" s="371"/>
    </row>
    <row r="180" spans="1:8" hidden="1">
      <c r="A180" s="353">
        <f t="shared" ca="1" si="10"/>
        <v>13</v>
      </c>
      <c r="B180" s="353">
        <f t="shared" ca="1" si="10"/>
        <v>1</v>
      </c>
      <c r="C180" s="353">
        <f t="shared" ca="1" si="10"/>
        <v>1</v>
      </c>
      <c r="D180" s="354">
        <f t="shared" ca="1" si="6"/>
        <v>168</v>
      </c>
      <c r="E180" s="445"/>
      <c r="F180" s="347"/>
      <c r="G180" s="348"/>
      <c r="H180" s="371"/>
    </row>
    <row r="181" spans="1:8" hidden="1">
      <c r="A181" s="353">
        <f t="shared" ca="1" si="10"/>
        <v>13</v>
      </c>
      <c r="B181" s="353">
        <f t="shared" ca="1" si="10"/>
        <v>1</v>
      </c>
      <c r="C181" s="353">
        <f t="shared" ca="1" si="10"/>
        <v>1</v>
      </c>
      <c r="D181" s="354">
        <f t="shared" ca="1" si="6"/>
        <v>169</v>
      </c>
      <c r="E181" s="445"/>
      <c r="F181" s="347"/>
      <c r="G181" s="348"/>
      <c r="H181" s="371"/>
    </row>
    <row r="182" spans="1:8" hidden="1">
      <c r="A182" s="353">
        <f t="shared" ca="1" si="10"/>
        <v>13</v>
      </c>
      <c r="B182" s="353">
        <f t="shared" ca="1" si="10"/>
        <v>1</v>
      </c>
      <c r="C182" s="353">
        <f t="shared" ca="1" si="10"/>
        <v>1</v>
      </c>
      <c r="D182" s="354">
        <f t="shared" ca="1" si="6"/>
        <v>170</v>
      </c>
      <c r="E182" s="445"/>
      <c r="F182" s="347"/>
      <c r="G182" s="348"/>
      <c r="H182" s="371"/>
    </row>
    <row r="183" spans="1:8" hidden="1">
      <c r="A183" s="353">
        <f t="shared" ca="1" si="10"/>
        <v>13</v>
      </c>
      <c r="B183" s="353">
        <f t="shared" ca="1" si="10"/>
        <v>1</v>
      </c>
      <c r="C183" s="353">
        <f t="shared" ca="1" si="10"/>
        <v>1</v>
      </c>
      <c r="D183" s="354">
        <f t="shared" ca="1" si="6"/>
        <v>171</v>
      </c>
      <c r="E183" s="445"/>
      <c r="F183" s="347"/>
      <c r="G183" s="348"/>
      <c r="H183" s="371"/>
    </row>
    <row r="184" spans="1:8" hidden="1">
      <c r="A184" s="353">
        <f t="shared" ca="1" si="10"/>
        <v>13</v>
      </c>
      <c r="B184" s="353">
        <f t="shared" ca="1" si="10"/>
        <v>1</v>
      </c>
      <c r="C184" s="353">
        <f t="shared" ca="1" si="10"/>
        <v>1</v>
      </c>
      <c r="D184" s="354">
        <f t="shared" ca="1" si="6"/>
        <v>172</v>
      </c>
      <c r="E184" s="445"/>
      <c r="F184" s="347"/>
      <c r="G184" s="348"/>
      <c r="H184" s="371"/>
    </row>
    <row r="185" spans="1:8" hidden="1">
      <c r="A185" s="353">
        <f t="shared" ca="1" si="10"/>
        <v>13</v>
      </c>
      <c r="B185" s="353">
        <f t="shared" ca="1" si="10"/>
        <v>1</v>
      </c>
      <c r="C185" s="353">
        <f t="shared" ca="1" si="10"/>
        <v>1</v>
      </c>
      <c r="D185" s="354">
        <f t="shared" ca="1" si="6"/>
        <v>173</v>
      </c>
      <c r="E185" s="445"/>
      <c r="F185" s="347"/>
      <c r="G185" s="348"/>
      <c r="H185" s="371"/>
    </row>
    <row r="186" spans="1:8" hidden="1">
      <c r="A186" s="353">
        <f t="shared" ca="1" si="10"/>
        <v>13</v>
      </c>
      <c r="B186" s="353">
        <f t="shared" ca="1" si="10"/>
        <v>1</v>
      </c>
      <c r="C186" s="353">
        <f t="shared" ca="1" si="10"/>
        <v>1</v>
      </c>
      <c r="D186" s="354">
        <f t="shared" ca="1" si="6"/>
        <v>174</v>
      </c>
      <c r="E186" s="445"/>
      <c r="F186" s="347"/>
      <c r="G186" s="348"/>
      <c r="H186" s="371"/>
    </row>
    <row r="187" spans="1:8" s="346" customFormat="1" hidden="1">
      <c r="A187" s="353">
        <f t="shared" ca="1" si="10"/>
        <v>13</v>
      </c>
      <c r="B187" s="353">
        <f t="shared" ca="1" si="10"/>
        <v>1</v>
      </c>
      <c r="C187" s="353">
        <f t="shared" ca="1" si="10"/>
        <v>1</v>
      </c>
      <c r="D187" s="354">
        <f t="shared" ca="1" si="6"/>
        <v>175</v>
      </c>
      <c r="E187" s="446"/>
      <c r="F187" s="347"/>
      <c r="G187" s="348"/>
      <c r="H187" s="371"/>
    </row>
    <row r="188" spans="1:8" s="346" customFormat="1" hidden="1">
      <c r="A188" s="353">
        <f t="shared" ca="1" si="10"/>
        <v>13</v>
      </c>
      <c r="B188" s="353">
        <f t="shared" ca="1" si="10"/>
        <v>1</v>
      </c>
      <c r="C188" s="353">
        <f t="shared" ca="1" si="10"/>
        <v>1</v>
      </c>
      <c r="D188" s="354">
        <f t="shared" ca="1" si="6"/>
        <v>176</v>
      </c>
      <c r="E188" s="446"/>
      <c r="F188" s="347"/>
      <c r="G188" s="348"/>
      <c r="H188" s="371"/>
    </row>
    <row r="189" spans="1:8" s="346" customFormat="1" hidden="1">
      <c r="A189" s="353">
        <f t="shared" ca="1" si="10"/>
        <v>13</v>
      </c>
      <c r="B189" s="353">
        <f t="shared" ca="1" si="10"/>
        <v>1</v>
      </c>
      <c r="C189" s="353">
        <f t="shared" ca="1" si="10"/>
        <v>1</v>
      </c>
      <c r="D189" s="354">
        <f t="shared" ca="1" si="6"/>
        <v>177</v>
      </c>
      <c r="E189" s="446"/>
      <c r="F189" s="347"/>
      <c r="G189" s="348"/>
      <c r="H189" s="371"/>
    </row>
    <row r="190" spans="1:8" hidden="1">
      <c r="A190" s="353">
        <f t="shared" ca="1" si="10"/>
        <v>13</v>
      </c>
      <c r="B190" s="353">
        <f t="shared" ca="1" si="10"/>
        <v>1</v>
      </c>
      <c r="C190" s="353">
        <f t="shared" ca="1" si="10"/>
        <v>1</v>
      </c>
      <c r="D190" s="354">
        <f t="shared" ca="1" si="6"/>
        <v>178</v>
      </c>
      <c r="E190" s="445"/>
      <c r="F190" s="347"/>
      <c r="G190" s="348"/>
      <c r="H190" s="371"/>
    </row>
    <row r="191" spans="1:8" s="346" customFormat="1" hidden="1">
      <c r="A191" s="353">
        <f t="shared" ca="1" si="10"/>
        <v>13</v>
      </c>
      <c r="B191" s="353">
        <f t="shared" ca="1" si="10"/>
        <v>1</v>
      </c>
      <c r="C191" s="353">
        <f t="shared" ca="1" si="10"/>
        <v>1</v>
      </c>
      <c r="D191" s="354">
        <f t="shared" ca="1" si="6"/>
        <v>179</v>
      </c>
      <c r="E191" s="446"/>
      <c r="F191" s="347"/>
      <c r="G191" s="348"/>
      <c r="H191" s="371"/>
    </row>
    <row r="192" spans="1:8" s="346" customFormat="1" hidden="1">
      <c r="A192" s="353">
        <f t="shared" ca="1" si="10"/>
        <v>13</v>
      </c>
      <c r="B192" s="353">
        <f t="shared" ca="1" si="10"/>
        <v>1</v>
      </c>
      <c r="C192" s="353">
        <f t="shared" ca="1" si="10"/>
        <v>1</v>
      </c>
      <c r="D192" s="354">
        <f t="shared" ca="1" si="6"/>
        <v>180</v>
      </c>
      <c r="E192" s="446"/>
      <c r="F192" s="347"/>
      <c r="G192" s="348"/>
      <c r="H192" s="371"/>
    </row>
    <row r="193" spans="1:8" s="346" customFormat="1" hidden="1">
      <c r="A193" s="353">
        <f t="shared" ca="1" si="10"/>
        <v>13</v>
      </c>
      <c r="B193" s="353">
        <f t="shared" ca="1" si="10"/>
        <v>1</v>
      </c>
      <c r="C193" s="353">
        <f t="shared" ca="1" si="10"/>
        <v>1</v>
      </c>
      <c r="D193" s="354">
        <f t="shared" ca="1" si="6"/>
        <v>181</v>
      </c>
      <c r="E193" s="446"/>
      <c r="F193" s="347"/>
      <c r="G193" s="348"/>
      <c r="H193" s="371"/>
    </row>
    <row r="194" spans="1:8" hidden="1">
      <c r="A194" s="353">
        <f t="shared" ca="1" si="10"/>
        <v>13</v>
      </c>
      <c r="B194" s="353">
        <f t="shared" ca="1" si="10"/>
        <v>1</v>
      </c>
      <c r="C194" s="353">
        <f t="shared" ca="1" si="10"/>
        <v>1</v>
      </c>
      <c r="D194" s="354">
        <f t="shared" ca="1" si="6"/>
        <v>182</v>
      </c>
      <c r="E194" s="445"/>
      <c r="F194" s="157"/>
      <c r="G194" s="333"/>
      <c r="H194" s="370"/>
    </row>
    <row r="195" spans="1:8" hidden="1">
      <c r="A195" s="353">
        <f t="shared" ref="A195:C228" ca="1" si="11">INDIRECT("Z(-1)",FALSE)</f>
        <v>13</v>
      </c>
      <c r="B195" s="353">
        <f t="shared" ca="1" si="11"/>
        <v>1</v>
      </c>
      <c r="C195" s="353">
        <f t="shared" ca="1" si="11"/>
        <v>1</v>
      </c>
      <c r="D195" s="354">
        <f t="shared" ca="1" si="6"/>
        <v>183</v>
      </c>
      <c r="E195" s="445"/>
      <c r="F195" s="157"/>
      <c r="G195" s="333"/>
      <c r="H195" s="370"/>
    </row>
    <row r="196" spans="1:8" hidden="1">
      <c r="A196" s="353">
        <f t="shared" ca="1" si="11"/>
        <v>13</v>
      </c>
      <c r="B196" s="353">
        <f t="shared" ca="1" si="11"/>
        <v>1</v>
      </c>
      <c r="C196" s="353">
        <f t="shared" ca="1" si="11"/>
        <v>1</v>
      </c>
      <c r="D196" s="354">
        <f t="shared" ca="1" si="6"/>
        <v>184</v>
      </c>
      <c r="E196" s="445"/>
      <c r="F196" s="157"/>
      <c r="G196" s="333"/>
      <c r="H196" s="370"/>
    </row>
    <row r="197" spans="1:8" hidden="1">
      <c r="A197" s="353">
        <f t="shared" ca="1" si="11"/>
        <v>13</v>
      </c>
      <c r="B197" s="353">
        <f t="shared" ca="1" si="11"/>
        <v>1</v>
      </c>
      <c r="C197" s="353">
        <f t="shared" ca="1" si="11"/>
        <v>1</v>
      </c>
      <c r="D197" s="354">
        <f t="shared" ca="1" si="6"/>
        <v>185</v>
      </c>
      <c r="E197" s="445"/>
      <c r="F197" s="157"/>
      <c r="G197" s="333"/>
      <c r="H197" s="370"/>
    </row>
    <row r="198" spans="1:8" hidden="1">
      <c r="A198" s="353">
        <f t="shared" ca="1" si="11"/>
        <v>13</v>
      </c>
      <c r="B198" s="353">
        <f t="shared" ca="1" si="11"/>
        <v>1</v>
      </c>
      <c r="C198" s="353">
        <f t="shared" ca="1" si="11"/>
        <v>1</v>
      </c>
      <c r="D198" s="354">
        <f t="shared" ca="1" si="6"/>
        <v>186</v>
      </c>
      <c r="E198" s="445"/>
      <c r="F198" s="157"/>
      <c r="G198" s="333"/>
      <c r="H198" s="370"/>
    </row>
    <row r="199" spans="1:8" hidden="1">
      <c r="A199" s="351">
        <f t="shared" ca="1" si="11"/>
        <v>13</v>
      </c>
      <c r="B199" s="351">
        <f t="shared" ca="1" si="11"/>
        <v>1</v>
      </c>
      <c r="C199" s="351">
        <f t="shared" ca="1" si="11"/>
        <v>1</v>
      </c>
      <c r="D199" s="352">
        <f t="shared" ca="1" si="6"/>
        <v>187</v>
      </c>
      <c r="E199" s="445"/>
      <c r="F199" s="157"/>
      <c r="G199" s="333"/>
      <c r="H199" s="370"/>
    </row>
    <row r="200" spans="1:8" hidden="1">
      <c r="A200" s="353">
        <f t="shared" ca="1" si="11"/>
        <v>13</v>
      </c>
      <c r="B200" s="353">
        <f t="shared" ca="1" si="11"/>
        <v>1</v>
      </c>
      <c r="C200" s="353">
        <f t="shared" ca="1" si="11"/>
        <v>1</v>
      </c>
      <c r="D200" s="354">
        <f t="shared" ca="1" si="6"/>
        <v>188</v>
      </c>
      <c r="E200" s="445"/>
      <c r="F200" s="347"/>
      <c r="G200" s="348"/>
      <c r="H200" s="371"/>
    </row>
    <row r="201" spans="1:8" hidden="1">
      <c r="A201" s="353">
        <f t="shared" ca="1" si="11"/>
        <v>13</v>
      </c>
      <c r="B201" s="353">
        <f t="shared" ca="1" si="11"/>
        <v>1</v>
      </c>
      <c r="C201" s="353">
        <f t="shared" ca="1" si="11"/>
        <v>1</v>
      </c>
      <c r="D201" s="354">
        <f t="shared" ca="1" si="6"/>
        <v>189</v>
      </c>
      <c r="E201" s="445"/>
      <c r="F201" s="347"/>
      <c r="G201" s="348"/>
      <c r="H201" s="371"/>
    </row>
    <row r="202" spans="1:8" hidden="1">
      <c r="A202" s="353">
        <f t="shared" ca="1" si="11"/>
        <v>13</v>
      </c>
      <c r="B202" s="353">
        <f t="shared" ca="1" si="11"/>
        <v>1</v>
      </c>
      <c r="C202" s="353">
        <f t="shared" ca="1" si="11"/>
        <v>1</v>
      </c>
      <c r="D202" s="354">
        <f t="shared" ca="1" si="6"/>
        <v>190</v>
      </c>
      <c r="E202" s="445"/>
      <c r="F202" s="347"/>
      <c r="G202" s="348"/>
      <c r="H202" s="371"/>
    </row>
    <row r="203" spans="1:8" hidden="1">
      <c r="A203" s="353">
        <f t="shared" ca="1" si="11"/>
        <v>13</v>
      </c>
      <c r="B203" s="353">
        <f t="shared" ca="1" si="11"/>
        <v>1</v>
      </c>
      <c r="C203" s="353">
        <f t="shared" ca="1" si="11"/>
        <v>1</v>
      </c>
      <c r="D203" s="354">
        <f t="shared" ca="1" si="6"/>
        <v>191</v>
      </c>
      <c r="E203" s="445"/>
      <c r="F203" s="347"/>
      <c r="G203" s="348"/>
      <c r="H203" s="371"/>
    </row>
    <row r="204" spans="1:8" hidden="1">
      <c r="A204" s="353">
        <f t="shared" ca="1" si="11"/>
        <v>13</v>
      </c>
      <c r="B204" s="353">
        <f t="shared" ca="1" si="11"/>
        <v>1</v>
      </c>
      <c r="C204" s="353">
        <f t="shared" ca="1" si="11"/>
        <v>1</v>
      </c>
      <c r="D204" s="354">
        <f t="shared" ca="1" si="6"/>
        <v>192</v>
      </c>
      <c r="E204" s="445"/>
      <c r="F204" s="347"/>
      <c r="G204" s="348"/>
      <c r="H204" s="371"/>
    </row>
    <row r="205" spans="1:8" hidden="1">
      <c r="A205" s="353">
        <f t="shared" ca="1" si="11"/>
        <v>13</v>
      </c>
      <c r="B205" s="353">
        <f t="shared" ca="1" si="11"/>
        <v>1</v>
      </c>
      <c r="C205" s="353">
        <f t="shared" ca="1" si="11"/>
        <v>1</v>
      </c>
      <c r="D205" s="354">
        <f t="shared" ca="1" si="6"/>
        <v>193</v>
      </c>
      <c r="E205" s="445"/>
      <c r="F205" s="347"/>
      <c r="G205" s="348"/>
      <c r="H205" s="371"/>
    </row>
    <row r="206" spans="1:8" hidden="1">
      <c r="A206" s="353">
        <f t="shared" ca="1" si="11"/>
        <v>13</v>
      </c>
      <c r="B206" s="353">
        <f t="shared" ca="1" si="11"/>
        <v>1</v>
      </c>
      <c r="C206" s="353">
        <f t="shared" ca="1" si="11"/>
        <v>1</v>
      </c>
      <c r="D206" s="354">
        <f t="shared" ca="1" si="6"/>
        <v>194</v>
      </c>
      <c r="E206" s="445"/>
      <c r="F206" s="347"/>
      <c r="G206" s="348"/>
      <c r="H206" s="371"/>
    </row>
    <row r="207" spans="1:8" s="346" customFormat="1" hidden="1">
      <c r="A207" s="353">
        <f t="shared" ca="1" si="11"/>
        <v>13</v>
      </c>
      <c r="B207" s="353">
        <f t="shared" ca="1" si="11"/>
        <v>1</v>
      </c>
      <c r="C207" s="353">
        <f t="shared" ca="1" si="11"/>
        <v>1</v>
      </c>
      <c r="D207" s="354">
        <f t="shared" ca="1" si="6"/>
        <v>195</v>
      </c>
      <c r="E207" s="446"/>
      <c r="F207" s="347"/>
      <c r="G207" s="348"/>
      <c r="H207" s="371"/>
    </row>
    <row r="208" spans="1:8" s="346" customFormat="1" hidden="1">
      <c r="A208" s="353">
        <f t="shared" ca="1" si="11"/>
        <v>13</v>
      </c>
      <c r="B208" s="353">
        <f t="shared" ca="1" si="11"/>
        <v>1</v>
      </c>
      <c r="C208" s="353">
        <f t="shared" ca="1" si="11"/>
        <v>1</v>
      </c>
      <c r="D208" s="354">
        <f t="shared" ca="1" si="6"/>
        <v>196</v>
      </c>
      <c r="E208" s="446"/>
      <c r="F208" s="347"/>
      <c r="G208" s="348"/>
      <c r="H208" s="371"/>
    </row>
    <row r="209" spans="1:8" s="346" customFormat="1" hidden="1">
      <c r="A209" s="353">
        <f t="shared" ca="1" si="11"/>
        <v>13</v>
      </c>
      <c r="B209" s="353">
        <f t="shared" ca="1" si="11"/>
        <v>1</v>
      </c>
      <c r="C209" s="353">
        <f t="shared" ca="1" si="11"/>
        <v>1</v>
      </c>
      <c r="D209" s="354">
        <f t="shared" ca="1" si="6"/>
        <v>197</v>
      </c>
      <c r="E209" s="446"/>
      <c r="F209" s="347"/>
      <c r="G209" s="348"/>
      <c r="H209" s="371"/>
    </row>
    <row r="210" spans="1:8" hidden="1">
      <c r="A210" s="353">
        <f t="shared" ca="1" si="11"/>
        <v>13</v>
      </c>
      <c r="B210" s="353">
        <f t="shared" ca="1" si="11"/>
        <v>1</v>
      </c>
      <c r="C210" s="353">
        <f t="shared" ca="1" si="11"/>
        <v>1</v>
      </c>
      <c r="D210" s="354">
        <f t="shared" ca="1" si="6"/>
        <v>198</v>
      </c>
      <c r="E210" s="445"/>
      <c r="F210" s="347"/>
      <c r="G210" s="348"/>
      <c r="H210" s="371"/>
    </row>
    <row r="211" spans="1:8" hidden="1">
      <c r="A211" s="353">
        <f t="shared" ca="1" si="11"/>
        <v>13</v>
      </c>
      <c r="B211" s="353">
        <f t="shared" ca="1" si="11"/>
        <v>1</v>
      </c>
      <c r="C211" s="353">
        <f t="shared" ca="1" si="11"/>
        <v>1</v>
      </c>
      <c r="D211" s="354">
        <f t="shared" ca="1" si="6"/>
        <v>199</v>
      </c>
      <c r="E211" s="445"/>
      <c r="F211" s="347"/>
      <c r="G211" s="348"/>
      <c r="H211" s="371"/>
    </row>
    <row r="212" spans="1:8" hidden="1">
      <c r="A212" s="353">
        <f t="shared" ca="1" si="11"/>
        <v>13</v>
      </c>
      <c r="B212" s="353">
        <f t="shared" ca="1" si="11"/>
        <v>1</v>
      </c>
      <c r="C212" s="353">
        <f t="shared" ca="1" si="11"/>
        <v>1</v>
      </c>
      <c r="D212" s="354">
        <f t="shared" ca="1" si="6"/>
        <v>200</v>
      </c>
      <c r="E212" s="445"/>
      <c r="F212" s="347"/>
      <c r="G212" s="348"/>
      <c r="H212" s="371"/>
    </row>
    <row r="213" spans="1:8" hidden="1">
      <c r="A213" s="353">
        <f t="shared" ca="1" si="11"/>
        <v>13</v>
      </c>
      <c r="B213" s="353">
        <f t="shared" ca="1" si="11"/>
        <v>1</v>
      </c>
      <c r="C213" s="353">
        <f t="shared" ca="1" si="11"/>
        <v>1</v>
      </c>
      <c r="D213" s="354">
        <f t="shared" ca="1" si="6"/>
        <v>201</v>
      </c>
      <c r="E213" s="445"/>
      <c r="F213" s="347"/>
      <c r="G213" s="348"/>
      <c r="H213" s="371"/>
    </row>
    <row r="214" spans="1:8" hidden="1">
      <c r="A214" s="353">
        <f t="shared" ca="1" si="11"/>
        <v>13</v>
      </c>
      <c r="B214" s="353">
        <f t="shared" ca="1" si="11"/>
        <v>1</v>
      </c>
      <c r="C214" s="353">
        <f t="shared" ca="1" si="11"/>
        <v>1</v>
      </c>
      <c r="D214" s="354">
        <f t="shared" ca="1" si="6"/>
        <v>202</v>
      </c>
      <c r="E214" s="445"/>
      <c r="F214" s="347"/>
      <c r="G214" s="348"/>
      <c r="H214" s="371"/>
    </row>
    <row r="215" spans="1:8" hidden="1">
      <c r="A215" s="353">
        <f t="shared" ca="1" si="11"/>
        <v>13</v>
      </c>
      <c r="B215" s="353">
        <f t="shared" ca="1" si="11"/>
        <v>1</v>
      </c>
      <c r="C215" s="353">
        <f t="shared" ca="1" si="11"/>
        <v>1</v>
      </c>
      <c r="D215" s="354">
        <f t="shared" ca="1" si="6"/>
        <v>203</v>
      </c>
      <c r="E215" s="445"/>
      <c r="F215" s="347"/>
      <c r="G215" s="348"/>
      <c r="H215" s="371"/>
    </row>
    <row r="216" spans="1:8" hidden="1">
      <c r="A216" s="353">
        <f t="shared" ca="1" si="11"/>
        <v>13</v>
      </c>
      <c r="B216" s="353">
        <f t="shared" ca="1" si="11"/>
        <v>1</v>
      </c>
      <c r="C216" s="353">
        <f t="shared" ca="1" si="11"/>
        <v>1</v>
      </c>
      <c r="D216" s="354">
        <f t="shared" ca="1" si="6"/>
        <v>204</v>
      </c>
      <c r="E216" s="445"/>
      <c r="F216" s="347"/>
      <c r="G216" s="348"/>
      <c r="H216" s="371"/>
    </row>
    <row r="217" spans="1:8" s="346" customFormat="1" hidden="1">
      <c r="A217" s="353">
        <f t="shared" ca="1" si="11"/>
        <v>13</v>
      </c>
      <c r="B217" s="353">
        <f t="shared" ca="1" si="11"/>
        <v>1</v>
      </c>
      <c r="C217" s="353">
        <f t="shared" ca="1" si="11"/>
        <v>1</v>
      </c>
      <c r="D217" s="354">
        <f t="shared" ca="1" si="6"/>
        <v>205</v>
      </c>
      <c r="E217" s="446"/>
      <c r="F217" s="347"/>
      <c r="G217" s="348"/>
      <c r="H217" s="371"/>
    </row>
    <row r="218" spans="1:8" s="346" customFormat="1" hidden="1">
      <c r="A218" s="353">
        <f t="shared" ca="1" si="11"/>
        <v>13</v>
      </c>
      <c r="B218" s="353">
        <f t="shared" ca="1" si="11"/>
        <v>1</v>
      </c>
      <c r="C218" s="353">
        <f t="shared" ca="1" si="11"/>
        <v>1</v>
      </c>
      <c r="D218" s="354">
        <f t="shared" ca="1" si="6"/>
        <v>206</v>
      </c>
      <c r="E218" s="446"/>
      <c r="F218" s="347"/>
      <c r="G218" s="348"/>
      <c r="H218" s="371"/>
    </row>
    <row r="219" spans="1:8" s="346" customFormat="1" hidden="1">
      <c r="A219" s="353">
        <f t="shared" ca="1" si="11"/>
        <v>13</v>
      </c>
      <c r="B219" s="353">
        <f t="shared" ca="1" si="11"/>
        <v>1</v>
      </c>
      <c r="C219" s="353">
        <f t="shared" ca="1" si="11"/>
        <v>1</v>
      </c>
      <c r="D219" s="354">
        <f t="shared" ca="1" si="6"/>
        <v>207</v>
      </c>
      <c r="E219" s="446"/>
      <c r="F219" s="347"/>
      <c r="G219" s="348"/>
      <c r="H219" s="371"/>
    </row>
    <row r="220" spans="1:8" hidden="1">
      <c r="A220" s="353">
        <f t="shared" ca="1" si="11"/>
        <v>13</v>
      </c>
      <c r="B220" s="353">
        <f t="shared" ca="1" si="11"/>
        <v>1</v>
      </c>
      <c r="C220" s="353">
        <f t="shared" ca="1" si="11"/>
        <v>1</v>
      </c>
      <c r="D220" s="354">
        <f t="shared" ca="1" si="6"/>
        <v>208</v>
      </c>
      <c r="E220" s="445"/>
      <c r="F220" s="347"/>
      <c r="G220" s="348"/>
      <c r="H220" s="371"/>
    </row>
    <row r="221" spans="1:8" hidden="1">
      <c r="A221" s="353">
        <f t="shared" ca="1" si="11"/>
        <v>13</v>
      </c>
      <c r="B221" s="353">
        <f t="shared" ca="1" si="11"/>
        <v>1</v>
      </c>
      <c r="C221" s="353">
        <f t="shared" ca="1" si="11"/>
        <v>1</v>
      </c>
      <c r="D221" s="354">
        <f t="shared" ca="1" si="6"/>
        <v>209</v>
      </c>
      <c r="E221" s="445"/>
      <c r="F221" s="347"/>
      <c r="G221" s="348"/>
      <c r="H221" s="371"/>
    </row>
    <row r="222" spans="1:8" hidden="1">
      <c r="A222" s="353">
        <f t="shared" ca="1" si="11"/>
        <v>13</v>
      </c>
      <c r="B222" s="353">
        <f t="shared" ca="1" si="11"/>
        <v>1</v>
      </c>
      <c r="C222" s="353">
        <f t="shared" ca="1" si="11"/>
        <v>1</v>
      </c>
      <c r="D222" s="354">
        <f t="shared" ca="1" si="6"/>
        <v>210</v>
      </c>
      <c r="E222" s="445"/>
      <c r="F222" s="347"/>
      <c r="G222" s="348"/>
      <c r="H222" s="371"/>
    </row>
    <row r="223" spans="1:8" hidden="1">
      <c r="A223" s="353">
        <f t="shared" ca="1" si="11"/>
        <v>13</v>
      </c>
      <c r="B223" s="353">
        <f t="shared" ca="1" si="11"/>
        <v>1</v>
      </c>
      <c r="C223" s="353">
        <f t="shared" ca="1" si="11"/>
        <v>1</v>
      </c>
      <c r="D223" s="354">
        <f t="shared" ca="1" si="6"/>
        <v>211</v>
      </c>
      <c r="E223" s="445"/>
      <c r="F223" s="347"/>
      <c r="G223" s="348"/>
      <c r="H223" s="371"/>
    </row>
    <row r="224" spans="1:8" hidden="1">
      <c r="A224" s="353">
        <f t="shared" ca="1" si="11"/>
        <v>13</v>
      </c>
      <c r="B224" s="353">
        <f t="shared" ca="1" si="11"/>
        <v>1</v>
      </c>
      <c r="C224" s="353">
        <f t="shared" ca="1" si="11"/>
        <v>1</v>
      </c>
      <c r="D224" s="354">
        <f t="shared" ca="1" si="6"/>
        <v>212</v>
      </c>
      <c r="E224" s="445"/>
      <c r="F224" s="347"/>
      <c r="G224" s="348"/>
      <c r="H224" s="371"/>
    </row>
    <row r="225" spans="1:8" hidden="1">
      <c r="A225" s="353">
        <f t="shared" ca="1" si="11"/>
        <v>13</v>
      </c>
      <c r="B225" s="353">
        <f t="shared" ca="1" si="11"/>
        <v>1</v>
      </c>
      <c r="C225" s="353">
        <f t="shared" ca="1" si="11"/>
        <v>1</v>
      </c>
      <c r="D225" s="354">
        <f t="shared" ca="1" si="6"/>
        <v>213</v>
      </c>
      <c r="E225" s="445"/>
      <c r="F225" s="347"/>
      <c r="G225" s="348"/>
      <c r="H225" s="371"/>
    </row>
    <row r="226" spans="1:8" hidden="1">
      <c r="A226" s="353">
        <f t="shared" ca="1" si="11"/>
        <v>13</v>
      </c>
      <c r="B226" s="353">
        <f t="shared" ca="1" si="11"/>
        <v>1</v>
      </c>
      <c r="C226" s="353">
        <f t="shared" ca="1" si="11"/>
        <v>1</v>
      </c>
      <c r="D226" s="354">
        <f t="shared" ca="1" si="6"/>
        <v>214</v>
      </c>
      <c r="E226" s="445"/>
      <c r="F226" s="347"/>
      <c r="G226" s="348"/>
      <c r="H226" s="371"/>
    </row>
    <row r="227" spans="1:8" s="346" customFormat="1" hidden="1">
      <c r="A227" s="353">
        <f t="shared" ca="1" si="11"/>
        <v>13</v>
      </c>
      <c r="B227" s="353">
        <f t="shared" ca="1" si="11"/>
        <v>1</v>
      </c>
      <c r="C227" s="353">
        <f t="shared" ca="1" si="11"/>
        <v>1</v>
      </c>
      <c r="D227" s="354">
        <f t="shared" ca="1" si="6"/>
        <v>215</v>
      </c>
      <c r="E227" s="446"/>
      <c r="F227" s="347"/>
      <c r="G227" s="348"/>
      <c r="H227" s="371"/>
    </row>
    <row r="228" spans="1:8" s="346" customFormat="1" hidden="1">
      <c r="A228" s="353">
        <f t="shared" ca="1" si="11"/>
        <v>13</v>
      </c>
      <c r="B228" s="353">
        <f t="shared" ca="1" si="11"/>
        <v>1</v>
      </c>
      <c r="C228" s="353">
        <f t="shared" ca="1" si="11"/>
        <v>1</v>
      </c>
      <c r="D228" s="354">
        <f t="shared" ca="1" si="6"/>
        <v>216</v>
      </c>
      <c r="E228" s="446"/>
      <c r="F228" s="347"/>
      <c r="G228" s="348"/>
      <c r="H228" s="371"/>
    </row>
    <row r="229" spans="1:8" s="346" customFormat="1" hidden="1">
      <c r="A229" s="353">
        <f t="shared" ref="A229:C244" ca="1" si="12">INDIRECT("Z(-1)",FALSE)</f>
        <v>13</v>
      </c>
      <c r="B229" s="353">
        <f t="shared" ca="1" si="12"/>
        <v>1</v>
      </c>
      <c r="C229" s="353">
        <f t="shared" ca="1" si="12"/>
        <v>1</v>
      </c>
      <c r="D229" s="354">
        <f t="shared" ca="1" si="6"/>
        <v>217</v>
      </c>
      <c r="E229" s="446"/>
      <c r="F229" s="347"/>
      <c r="G229" s="348"/>
      <c r="H229" s="371"/>
    </row>
    <row r="230" spans="1:8" hidden="1">
      <c r="A230" s="353">
        <f t="shared" ca="1" si="12"/>
        <v>13</v>
      </c>
      <c r="B230" s="353">
        <f t="shared" ca="1" si="12"/>
        <v>1</v>
      </c>
      <c r="C230" s="353">
        <f t="shared" ca="1" si="12"/>
        <v>1</v>
      </c>
      <c r="D230" s="354">
        <f t="shared" ca="1" si="6"/>
        <v>218</v>
      </c>
      <c r="E230" s="445"/>
      <c r="F230" s="347"/>
      <c r="G230" s="348"/>
      <c r="H230" s="371"/>
    </row>
    <row r="231" spans="1:8" hidden="1">
      <c r="A231" s="353">
        <f t="shared" ca="1" si="12"/>
        <v>13</v>
      </c>
      <c r="B231" s="353">
        <f t="shared" ca="1" si="12"/>
        <v>1</v>
      </c>
      <c r="C231" s="353">
        <f t="shared" ca="1" si="12"/>
        <v>1</v>
      </c>
      <c r="D231" s="354">
        <f t="shared" ca="1" si="6"/>
        <v>219</v>
      </c>
      <c r="E231" s="445"/>
      <c r="F231" s="347"/>
      <c r="G231" s="348"/>
      <c r="H231" s="371"/>
    </row>
    <row r="232" spans="1:8" hidden="1">
      <c r="A232" s="353">
        <f t="shared" ca="1" si="12"/>
        <v>13</v>
      </c>
      <c r="B232" s="353">
        <f t="shared" ca="1" si="12"/>
        <v>1</v>
      </c>
      <c r="C232" s="353">
        <f t="shared" ca="1" si="12"/>
        <v>1</v>
      </c>
      <c r="D232" s="354">
        <f t="shared" ca="1" si="6"/>
        <v>220</v>
      </c>
      <c r="E232" s="445"/>
      <c r="F232" s="347"/>
      <c r="G232" s="348"/>
      <c r="H232" s="371"/>
    </row>
    <row r="233" spans="1:8" hidden="1">
      <c r="A233" s="353">
        <f t="shared" ca="1" si="12"/>
        <v>13</v>
      </c>
      <c r="B233" s="353">
        <f t="shared" ca="1" si="12"/>
        <v>1</v>
      </c>
      <c r="C233" s="353">
        <f t="shared" ca="1" si="12"/>
        <v>1</v>
      </c>
      <c r="D233" s="354">
        <f t="shared" ca="1" si="6"/>
        <v>221</v>
      </c>
      <c r="E233" s="445"/>
      <c r="F233" s="347"/>
      <c r="G233" s="348"/>
      <c r="H233" s="371"/>
    </row>
    <row r="234" spans="1:8" hidden="1">
      <c r="A234" s="353">
        <f t="shared" ca="1" si="12"/>
        <v>13</v>
      </c>
      <c r="B234" s="353">
        <f t="shared" ca="1" si="12"/>
        <v>1</v>
      </c>
      <c r="C234" s="353">
        <f t="shared" ca="1" si="12"/>
        <v>1</v>
      </c>
      <c r="D234" s="354">
        <f t="shared" ca="1" si="6"/>
        <v>222</v>
      </c>
      <c r="E234" s="445"/>
      <c r="F234" s="347"/>
      <c r="G234" s="348"/>
      <c r="H234" s="371"/>
    </row>
    <row r="235" spans="1:8" hidden="1">
      <c r="A235" s="353">
        <f t="shared" ca="1" si="12"/>
        <v>13</v>
      </c>
      <c r="B235" s="353">
        <f t="shared" ca="1" si="12"/>
        <v>1</v>
      </c>
      <c r="C235" s="353">
        <f t="shared" ca="1" si="12"/>
        <v>1</v>
      </c>
      <c r="D235" s="354">
        <f t="shared" ca="1" si="6"/>
        <v>223</v>
      </c>
      <c r="E235" s="445"/>
      <c r="F235" s="347"/>
      <c r="G235" s="348"/>
      <c r="H235" s="371"/>
    </row>
    <row r="236" spans="1:8" hidden="1">
      <c r="A236" s="353">
        <f t="shared" ca="1" si="12"/>
        <v>13</v>
      </c>
      <c r="B236" s="353">
        <f t="shared" ca="1" si="12"/>
        <v>1</v>
      </c>
      <c r="C236" s="353">
        <f t="shared" ca="1" si="12"/>
        <v>1</v>
      </c>
      <c r="D236" s="354">
        <f t="shared" ca="1" si="6"/>
        <v>224</v>
      </c>
      <c r="E236" s="445"/>
      <c r="F236" s="347"/>
      <c r="G236" s="348"/>
      <c r="H236" s="371"/>
    </row>
    <row r="237" spans="1:8" s="346" customFormat="1" hidden="1">
      <c r="A237" s="353">
        <f t="shared" ca="1" si="12"/>
        <v>13</v>
      </c>
      <c r="B237" s="353">
        <f t="shared" ca="1" si="12"/>
        <v>1</v>
      </c>
      <c r="C237" s="353">
        <f t="shared" ca="1" si="12"/>
        <v>1</v>
      </c>
      <c r="D237" s="354">
        <f t="shared" ca="1" si="6"/>
        <v>225</v>
      </c>
      <c r="E237" s="446"/>
      <c r="F237" s="347"/>
      <c r="G237" s="348"/>
      <c r="H237" s="371"/>
    </row>
    <row r="238" spans="1:8" s="346" customFormat="1" hidden="1">
      <c r="A238" s="353">
        <f t="shared" ca="1" si="12"/>
        <v>13</v>
      </c>
      <c r="B238" s="353">
        <f t="shared" ca="1" si="12"/>
        <v>1</v>
      </c>
      <c r="C238" s="353">
        <f t="shared" ca="1" si="12"/>
        <v>1</v>
      </c>
      <c r="D238" s="354">
        <f t="shared" ca="1" si="6"/>
        <v>226</v>
      </c>
      <c r="E238" s="446"/>
      <c r="F238" s="347"/>
      <c r="G238" s="348"/>
      <c r="H238" s="371"/>
    </row>
    <row r="239" spans="1:8" s="346" customFormat="1" hidden="1">
      <c r="A239" s="353">
        <f t="shared" ca="1" si="12"/>
        <v>13</v>
      </c>
      <c r="B239" s="353">
        <f t="shared" ca="1" si="12"/>
        <v>1</v>
      </c>
      <c r="C239" s="353">
        <f t="shared" ca="1" si="12"/>
        <v>1</v>
      </c>
      <c r="D239" s="354">
        <f t="shared" ca="1" si="6"/>
        <v>227</v>
      </c>
      <c r="E239" s="446"/>
      <c r="F239" s="347"/>
      <c r="G239" s="348"/>
      <c r="H239" s="371"/>
    </row>
    <row r="240" spans="1:8" hidden="1">
      <c r="A240" s="353">
        <f t="shared" ca="1" si="12"/>
        <v>13</v>
      </c>
      <c r="B240" s="353">
        <f t="shared" ca="1" si="12"/>
        <v>1</v>
      </c>
      <c r="C240" s="353">
        <f t="shared" ca="1" si="12"/>
        <v>1</v>
      </c>
      <c r="D240" s="354">
        <f t="shared" ca="1" si="6"/>
        <v>228</v>
      </c>
      <c r="E240" s="445"/>
      <c r="F240" s="347"/>
      <c r="G240" s="348"/>
      <c r="H240" s="371"/>
    </row>
    <row r="241" spans="1:8" s="346" customFormat="1" hidden="1">
      <c r="A241" s="353">
        <f t="shared" ca="1" si="12"/>
        <v>13</v>
      </c>
      <c r="B241" s="353">
        <f t="shared" ca="1" si="12"/>
        <v>1</v>
      </c>
      <c r="C241" s="353">
        <f t="shared" ca="1" si="12"/>
        <v>1</v>
      </c>
      <c r="D241" s="354">
        <f t="shared" ca="1" si="6"/>
        <v>229</v>
      </c>
      <c r="E241" s="446"/>
      <c r="F241" s="347"/>
      <c r="G241" s="348"/>
      <c r="H241" s="371"/>
    </row>
    <row r="242" spans="1:8" s="346" customFormat="1" hidden="1">
      <c r="A242" s="353">
        <f t="shared" ca="1" si="12"/>
        <v>13</v>
      </c>
      <c r="B242" s="353">
        <f t="shared" ca="1" si="12"/>
        <v>1</v>
      </c>
      <c r="C242" s="353">
        <f t="shared" ca="1" si="12"/>
        <v>1</v>
      </c>
      <c r="D242" s="354">
        <f t="shared" ca="1" si="6"/>
        <v>230</v>
      </c>
      <c r="E242" s="446"/>
      <c r="F242" s="347"/>
      <c r="G242" s="348"/>
      <c r="H242" s="371"/>
    </row>
    <row r="243" spans="1:8" s="346" customFormat="1" hidden="1">
      <c r="A243" s="353">
        <f t="shared" ca="1" si="12"/>
        <v>13</v>
      </c>
      <c r="B243" s="353">
        <f t="shared" ca="1" si="12"/>
        <v>1</v>
      </c>
      <c r="C243" s="353">
        <f t="shared" ca="1" si="12"/>
        <v>1</v>
      </c>
      <c r="D243" s="354">
        <f t="shared" ca="1" si="6"/>
        <v>231</v>
      </c>
      <c r="E243" s="446"/>
      <c r="F243" s="347"/>
      <c r="G243" s="348"/>
      <c r="H243" s="371"/>
    </row>
    <row r="244" spans="1:8" hidden="1">
      <c r="A244" s="353">
        <f t="shared" ca="1" si="12"/>
        <v>13</v>
      </c>
      <c r="B244" s="353">
        <f t="shared" ca="1" si="12"/>
        <v>1</v>
      </c>
      <c r="C244" s="353">
        <f t="shared" ca="1" si="12"/>
        <v>1</v>
      </c>
      <c r="D244" s="354">
        <f t="shared" ca="1" si="6"/>
        <v>232</v>
      </c>
      <c r="E244" s="445"/>
      <c r="F244" s="157"/>
      <c r="G244" s="333"/>
      <c r="H244" s="370"/>
    </row>
    <row r="245" spans="1:8" hidden="1">
      <c r="A245" s="353">
        <f t="shared" ref="A245:C278" ca="1" si="13">INDIRECT("Z(-1)",FALSE)</f>
        <v>13</v>
      </c>
      <c r="B245" s="353">
        <f t="shared" ca="1" si="13"/>
        <v>1</v>
      </c>
      <c r="C245" s="353">
        <f t="shared" ca="1" si="13"/>
        <v>1</v>
      </c>
      <c r="D245" s="354">
        <f t="shared" ca="1" si="6"/>
        <v>233</v>
      </c>
      <c r="E245" s="445"/>
      <c r="F245" s="157"/>
      <c r="G245" s="333"/>
      <c r="H245" s="370"/>
    </row>
    <row r="246" spans="1:8" hidden="1">
      <c r="A246" s="353">
        <f t="shared" ca="1" si="13"/>
        <v>13</v>
      </c>
      <c r="B246" s="353">
        <f t="shared" ca="1" si="13"/>
        <v>1</v>
      </c>
      <c r="C246" s="353">
        <f t="shared" ca="1" si="13"/>
        <v>1</v>
      </c>
      <c r="D246" s="354">
        <f t="shared" ca="1" si="6"/>
        <v>234</v>
      </c>
      <c r="E246" s="445"/>
      <c r="F246" s="157"/>
      <c r="G246" s="333"/>
      <c r="H246" s="370"/>
    </row>
    <row r="247" spans="1:8" hidden="1">
      <c r="A247" s="353">
        <f t="shared" ca="1" si="13"/>
        <v>13</v>
      </c>
      <c r="B247" s="353">
        <f t="shared" ca="1" si="13"/>
        <v>1</v>
      </c>
      <c r="C247" s="353">
        <f t="shared" ca="1" si="13"/>
        <v>1</v>
      </c>
      <c r="D247" s="354">
        <f t="shared" ca="1" si="6"/>
        <v>235</v>
      </c>
      <c r="E247" s="445"/>
      <c r="F247" s="157"/>
      <c r="G247" s="333"/>
      <c r="H247" s="370"/>
    </row>
    <row r="248" spans="1:8" hidden="1">
      <c r="A248" s="353">
        <f t="shared" ca="1" si="13"/>
        <v>13</v>
      </c>
      <c r="B248" s="353">
        <f t="shared" ca="1" si="13"/>
        <v>1</v>
      </c>
      <c r="C248" s="353">
        <f t="shared" ca="1" si="13"/>
        <v>1</v>
      </c>
      <c r="D248" s="354">
        <f t="shared" ca="1" si="6"/>
        <v>236</v>
      </c>
      <c r="E248" s="445"/>
      <c r="F248" s="157"/>
      <c r="G248" s="333"/>
      <c r="H248" s="370"/>
    </row>
    <row r="249" spans="1:8" hidden="1">
      <c r="A249" s="351">
        <f t="shared" ca="1" si="13"/>
        <v>13</v>
      </c>
      <c r="B249" s="351">
        <f t="shared" ca="1" si="13"/>
        <v>1</v>
      </c>
      <c r="C249" s="351">
        <f t="shared" ca="1" si="13"/>
        <v>1</v>
      </c>
      <c r="D249" s="352">
        <f t="shared" ca="1" si="6"/>
        <v>237</v>
      </c>
      <c r="E249" s="445"/>
      <c r="F249" s="157"/>
      <c r="G249" s="333"/>
      <c r="H249" s="370"/>
    </row>
    <row r="250" spans="1:8" hidden="1">
      <c r="A250" s="353">
        <f t="shared" ca="1" si="13"/>
        <v>13</v>
      </c>
      <c r="B250" s="353">
        <f t="shared" ca="1" si="13"/>
        <v>1</v>
      </c>
      <c r="C250" s="353">
        <f t="shared" ca="1" si="13"/>
        <v>1</v>
      </c>
      <c r="D250" s="354">
        <f t="shared" ca="1" si="6"/>
        <v>238</v>
      </c>
      <c r="E250" s="445"/>
      <c r="F250" s="347"/>
      <c r="G250" s="348"/>
      <c r="H250" s="371"/>
    </row>
    <row r="251" spans="1:8" hidden="1">
      <c r="A251" s="353">
        <f t="shared" ca="1" si="13"/>
        <v>13</v>
      </c>
      <c r="B251" s="353">
        <f t="shared" ca="1" si="13"/>
        <v>1</v>
      </c>
      <c r="C251" s="353">
        <f t="shared" ca="1" si="13"/>
        <v>1</v>
      </c>
      <c r="D251" s="354">
        <f t="shared" ca="1" si="6"/>
        <v>239</v>
      </c>
      <c r="E251" s="445"/>
      <c r="F251" s="347"/>
      <c r="G251" s="348"/>
      <c r="H251" s="371"/>
    </row>
    <row r="252" spans="1:8" hidden="1">
      <c r="A252" s="353">
        <f t="shared" ca="1" si="13"/>
        <v>13</v>
      </c>
      <c r="B252" s="353">
        <f t="shared" ca="1" si="13"/>
        <v>1</v>
      </c>
      <c r="C252" s="353">
        <f t="shared" ca="1" si="13"/>
        <v>1</v>
      </c>
      <c r="D252" s="354">
        <f t="shared" ca="1" si="6"/>
        <v>240</v>
      </c>
      <c r="E252" s="445"/>
      <c r="F252" s="347"/>
      <c r="G252" s="348"/>
      <c r="H252" s="371"/>
    </row>
    <row r="253" spans="1:8" hidden="1">
      <c r="A253" s="353">
        <f t="shared" ca="1" si="13"/>
        <v>13</v>
      </c>
      <c r="B253" s="353">
        <f t="shared" ca="1" si="13"/>
        <v>1</v>
      </c>
      <c r="C253" s="353">
        <f t="shared" ca="1" si="13"/>
        <v>1</v>
      </c>
      <c r="D253" s="354">
        <f t="shared" ca="1" si="6"/>
        <v>241</v>
      </c>
      <c r="E253" s="445"/>
      <c r="F253" s="347"/>
      <c r="G253" s="348"/>
      <c r="H253" s="371"/>
    </row>
    <row r="254" spans="1:8" hidden="1">
      <c r="A254" s="353">
        <f t="shared" ca="1" si="13"/>
        <v>13</v>
      </c>
      <c r="B254" s="353">
        <f t="shared" ca="1" si="13"/>
        <v>1</v>
      </c>
      <c r="C254" s="353">
        <f t="shared" ca="1" si="13"/>
        <v>1</v>
      </c>
      <c r="D254" s="354">
        <f t="shared" ca="1" si="6"/>
        <v>242</v>
      </c>
      <c r="E254" s="445"/>
      <c r="F254" s="347"/>
      <c r="G254" s="348"/>
      <c r="H254" s="371"/>
    </row>
    <row r="255" spans="1:8" hidden="1">
      <c r="A255" s="353">
        <f t="shared" ca="1" si="13"/>
        <v>13</v>
      </c>
      <c r="B255" s="353">
        <f t="shared" ca="1" si="13"/>
        <v>1</v>
      </c>
      <c r="C255" s="353">
        <f t="shared" ca="1" si="13"/>
        <v>1</v>
      </c>
      <c r="D255" s="354">
        <f t="shared" ca="1" si="6"/>
        <v>243</v>
      </c>
      <c r="E255" s="445"/>
      <c r="F255" s="347"/>
      <c r="G255" s="348"/>
      <c r="H255" s="371"/>
    </row>
    <row r="256" spans="1:8" hidden="1">
      <c r="A256" s="353">
        <f t="shared" ca="1" si="13"/>
        <v>13</v>
      </c>
      <c r="B256" s="353">
        <f t="shared" ca="1" si="13"/>
        <v>1</v>
      </c>
      <c r="C256" s="353">
        <f t="shared" ca="1" si="13"/>
        <v>1</v>
      </c>
      <c r="D256" s="354">
        <f t="shared" ca="1" si="6"/>
        <v>244</v>
      </c>
      <c r="E256" s="445"/>
      <c r="F256" s="347"/>
      <c r="G256" s="348"/>
      <c r="H256" s="371"/>
    </row>
    <row r="257" spans="1:8" s="346" customFormat="1" hidden="1">
      <c r="A257" s="353">
        <f t="shared" ca="1" si="13"/>
        <v>13</v>
      </c>
      <c r="B257" s="353">
        <f t="shared" ca="1" si="13"/>
        <v>1</v>
      </c>
      <c r="C257" s="353">
        <f t="shared" ca="1" si="13"/>
        <v>1</v>
      </c>
      <c r="D257" s="354">
        <f t="shared" ca="1" si="6"/>
        <v>245</v>
      </c>
      <c r="E257" s="446"/>
      <c r="F257" s="347"/>
      <c r="G257" s="348"/>
      <c r="H257" s="371"/>
    </row>
    <row r="258" spans="1:8" s="346" customFormat="1" hidden="1">
      <c r="A258" s="353">
        <f t="shared" ca="1" si="13"/>
        <v>13</v>
      </c>
      <c r="B258" s="353">
        <f t="shared" ca="1" si="13"/>
        <v>1</v>
      </c>
      <c r="C258" s="353">
        <f t="shared" ca="1" si="13"/>
        <v>1</v>
      </c>
      <c r="D258" s="354">
        <f t="shared" ca="1" si="6"/>
        <v>246</v>
      </c>
      <c r="E258" s="446"/>
      <c r="F258" s="347"/>
      <c r="G258" s="348"/>
      <c r="H258" s="371"/>
    </row>
    <row r="259" spans="1:8" s="346" customFormat="1" hidden="1">
      <c r="A259" s="353">
        <f t="shared" ca="1" si="13"/>
        <v>13</v>
      </c>
      <c r="B259" s="353">
        <f t="shared" ca="1" si="13"/>
        <v>1</v>
      </c>
      <c r="C259" s="353">
        <f t="shared" ca="1" si="13"/>
        <v>1</v>
      </c>
      <c r="D259" s="354">
        <f t="shared" ca="1" si="6"/>
        <v>247</v>
      </c>
      <c r="E259" s="446"/>
      <c r="F259" s="347"/>
      <c r="G259" s="348"/>
      <c r="H259" s="371"/>
    </row>
    <row r="260" spans="1:8" hidden="1">
      <c r="A260" s="353">
        <f t="shared" ca="1" si="13"/>
        <v>13</v>
      </c>
      <c r="B260" s="353">
        <f t="shared" ca="1" si="13"/>
        <v>1</v>
      </c>
      <c r="C260" s="353">
        <f t="shared" ca="1" si="13"/>
        <v>1</v>
      </c>
      <c r="D260" s="354">
        <f t="shared" ca="1" si="6"/>
        <v>248</v>
      </c>
      <c r="E260" s="445"/>
      <c r="F260" s="347"/>
      <c r="G260" s="348"/>
      <c r="H260" s="371"/>
    </row>
    <row r="261" spans="1:8" hidden="1">
      <c r="A261" s="353">
        <f t="shared" ca="1" si="13"/>
        <v>13</v>
      </c>
      <c r="B261" s="353">
        <f t="shared" ca="1" si="13"/>
        <v>1</v>
      </c>
      <c r="C261" s="353">
        <f t="shared" ca="1" si="13"/>
        <v>1</v>
      </c>
      <c r="D261" s="354">
        <f t="shared" ca="1" si="6"/>
        <v>249</v>
      </c>
      <c r="E261" s="445"/>
      <c r="F261" s="347"/>
      <c r="G261" s="348"/>
      <c r="H261" s="371"/>
    </row>
    <row r="262" spans="1:8" hidden="1">
      <c r="A262" s="353">
        <f t="shared" ca="1" si="13"/>
        <v>13</v>
      </c>
      <c r="B262" s="353">
        <f t="shared" ca="1" si="13"/>
        <v>1</v>
      </c>
      <c r="C262" s="353">
        <f t="shared" ca="1" si="13"/>
        <v>1</v>
      </c>
      <c r="D262" s="354">
        <f t="shared" ca="1" si="6"/>
        <v>250</v>
      </c>
      <c r="E262" s="445"/>
      <c r="F262" s="347"/>
      <c r="G262" s="348"/>
      <c r="H262" s="371"/>
    </row>
    <row r="263" spans="1:8" hidden="1">
      <c r="A263" s="353">
        <f t="shared" ca="1" si="13"/>
        <v>13</v>
      </c>
      <c r="B263" s="353">
        <f t="shared" ca="1" si="13"/>
        <v>1</v>
      </c>
      <c r="C263" s="353">
        <f t="shared" ca="1" si="13"/>
        <v>1</v>
      </c>
      <c r="D263" s="354">
        <f t="shared" ca="1" si="6"/>
        <v>251</v>
      </c>
      <c r="E263" s="445"/>
      <c r="F263" s="347"/>
      <c r="G263" s="348"/>
      <c r="H263" s="371"/>
    </row>
    <row r="264" spans="1:8" hidden="1">
      <c r="A264" s="353">
        <f t="shared" ca="1" si="13"/>
        <v>13</v>
      </c>
      <c r="B264" s="353">
        <f t="shared" ca="1" si="13"/>
        <v>1</v>
      </c>
      <c r="C264" s="353">
        <f t="shared" ca="1" si="13"/>
        <v>1</v>
      </c>
      <c r="D264" s="354">
        <f t="shared" ca="1" si="6"/>
        <v>252</v>
      </c>
      <c r="E264" s="445"/>
      <c r="F264" s="347"/>
      <c r="G264" s="348"/>
      <c r="H264" s="371"/>
    </row>
    <row r="265" spans="1:8" hidden="1">
      <c r="A265" s="353">
        <f t="shared" ca="1" si="13"/>
        <v>13</v>
      </c>
      <c r="B265" s="353">
        <f t="shared" ca="1" si="13"/>
        <v>1</v>
      </c>
      <c r="C265" s="353">
        <f t="shared" ca="1" si="13"/>
        <v>1</v>
      </c>
      <c r="D265" s="354">
        <f t="shared" ca="1" si="6"/>
        <v>253</v>
      </c>
      <c r="E265" s="445"/>
      <c r="F265" s="347"/>
      <c r="G265" s="348"/>
      <c r="H265" s="371"/>
    </row>
    <row r="266" spans="1:8" hidden="1">
      <c r="A266" s="353">
        <f t="shared" ca="1" si="13"/>
        <v>13</v>
      </c>
      <c r="B266" s="353">
        <f t="shared" ca="1" si="13"/>
        <v>1</v>
      </c>
      <c r="C266" s="353">
        <f t="shared" ca="1" si="13"/>
        <v>1</v>
      </c>
      <c r="D266" s="354">
        <f t="shared" ca="1" si="6"/>
        <v>254</v>
      </c>
      <c r="E266" s="445"/>
      <c r="F266" s="347"/>
      <c r="G266" s="348"/>
      <c r="H266" s="371"/>
    </row>
    <row r="267" spans="1:8" s="346" customFormat="1" hidden="1">
      <c r="A267" s="353">
        <f t="shared" ca="1" si="13"/>
        <v>13</v>
      </c>
      <c r="B267" s="353">
        <f t="shared" ca="1" si="13"/>
        <v>1</v>
      </c>
      <c r="C267" s="353">
        <f t="shared" ca="1" si="13"/>
        <v>1</v>
      </c>
      <c r="D267" s="354">
        <f t="shared" ca="1" si="6"/>
        <v>255</v>
      </c>
      <c r="E267" s="446"/>
      <c r="F267" s="347"/>
      <c r="G267" s="348"/>
      <c r="H267" s="371"/>
    </row>
    <row r="268" spans="1:8" s="346" customFormat="1" hidden="1">
      <c r="A268" s="353">
        <f t="shared" ca="1" si="13"/>
        <v>13</v>
      </c>
      <c r="B268" s="353">
        <f t="shared" ca="1" si="13"/>
        <v>1</v>
      </c>
      <c r="C268" s="353">
        <f t="shared" ca="1" si="13"/>
        <v>1</v>
      </c>
      <c r="D268" s="354">
        <f t="shared" ca="1" si="6"/>
        <v>256</v>
      </c>
      <c r="E268" s="446"/>
      <c r="F268" s="347"/>
      <c r="G268" s="348"/>
      <c r="H268" s="371"/>
    </row>
    <row r="269" spans="1:8" s="346" customFormat="1" hidden="1">
      <c r="A269" s="353">
        <f t="shared" ca="1" si="13"/>
        <v>13</v>
      </c>
      <c r="B269" s="353">
        <f t="shared" ca="1" si="13"/>
        <v>1</v>
      </c>
      <c r="C269" s="353">
        <f t="shared" ca="1" si="13"/>
        <v>1</v>
      </c>
      <c r="D269" s="354">
        <f t="shared" ca="1" si="6"/>
        <v>257</v>
      </c>
      <c r="E269" s="446"/>
      <c r="F269" s="347"/>
      <c r="G269" s="348"/>
      <c r="H269" s="371"/>
    </row>
    <row r="270" spans="1:8" hidden="1">
      <c r="A270" s="353">
        <f t="shared" ca="1" si="13"/>
        <v>13</v>
      </c>
      <c r="B270" s="353">
        <f t="shared" ca="1" si="13"/>
        <v>1</v>
      </c>
      <c r="C270" s="353">
        <f t="shared" ca="1" si="13"/>
        <v>1</v>
      </c>
      <c r="D270" s="354">
        <f t="shared" ca="1" si="6"/>
        <v>258</v>
      </c>
      <c r="E270" s="445"/>
      <c r="F270" s="347"/>
      <c r="G270" s="348"/>
      <c r="H270" s="371"/>
    </row>
    <row r="271" spans="1:8" hidden="1">
      <c r="A271" s="353">
        <f t="shared" ca="1" si="13"/>
        <v>13</v>
      </c>
      <c r="B271" s="353">
        <f t="shared" ca="1" si="13"/>
        <v>1</v>
      </c>
      <c r="C271" s="353">
        <f t="shared" ca="1" si="13"/>
        <v>1</v>
      </c>
      <c r="D271" s="354">
        <f t="shared" ca="1" si="6"/>
        <v>259</v>
      </c>
      <c r="E271" s="445"/>
      <c r="F271" s="347"/>
      <c r="G271" s="348"/>
      <c r="H271" s="371"/>
    </row>
    <row r="272" spans="1:8" hidden="1">
      <c r="A272" s="353">
        <f t="shared" ca="1" si="13"/>
        <v>13</v>
      </c>
      <c r="B272" s="353">
        <f t="shared" ca="1" si="13"/>
        <v>1</v>
      </c>
      <c r="C272" s="353">
        <f t="shared" ca="1" si="13"/>
        <v>1</v>
      </c>
      <c r="D272" s="354">
        <f t="shared" ca="1" si="6"/>
        <v>260</v>
      </c>
      <c r="E272" s="445"/>
      <c r="F272" s="347"/>
      <c r="G272" s="348"/>
      <c r="H272" s="371"/>
    </row>
    <row r="273" spans="1:8" hidden="1">
      <c r="A273" s="353">
        <f t="shared" ca="1" si="13"/>
        <v>13</v>
      </c>
      <c r="B273" s="353">
        <f t="shared" ca="1" si="13"/>
        <v>1</v>
      </c>
      <c r="C273" s="353">
        <f t="shared" ca="1" si="13"/>
        <v>1</v>
      </c>
      <c r="D273" s="354">
        <f t="shared" ca="1" si="6"/>
        <v>261</v>
      </c>
      <c r="E273" s="445"/>
      <c r="F273" s="347"/>
      <c r="G273" s="348"/>
      <c r="H273" s="371"/>
    </row>
    <row r="274" spans="1:8" hidden="1">
      <c r="A274" s="353">
        <f t="shared" ca="1" si="13"/>
        <v>13</v>
      </c>
      <c r="B274" s="353">
        <f t="shared" ca="1" si="13"/>
        <v>1</v>
      </c>
      <c r="C274" s="353">
        <f t="shared" ca="1" si="13"/>
        <v>1</v>
      </c>
      <c r="D274" s="354">
        <f t="shared" ca="1" si="6"/>
        <v>262</v>
      </c>
      <c r="E274" s="445"/>
      <c r="F274" s="347"/>
      <c r="G274" s="348"/>
      <c r="H274" s="371"/>
    </row>
    <row r="275" spans="1:8" hidden="1">
      <c r="A275" s="353">
        <f t="shared" ca="1" si="13"/>
        <v>13</v>
      </c>
      <c r="B275" s="353">
        <f t="shared" ca="1" si="13"/>
        <v>1</v>
      </c>
      <c r="C275" s="353">
        <f t="shared" ca="1" si="13"/>
        <v>1</v>
      </c>
      <c r="D275" s="354">
        <f t="shared" ca="1" si="6"/>
        <v>263</v>
      </c>
      <c r="E275" s="445"/>
      <c r="F275" s="347"/>
      <c r="G275" s="348"/>
      <c r="H275" s="371"/>
    </row>
    <row r="276" spans="1:8" hidden="1">
      <c r="A276" s="353">
        <f t="shared" ca="1" si="13"/>
        <v>13</v>
      </c>
      <c r="B276" s="353">
        <f t="shared" ca="1" si="13"/>
        <v>1</v>
      </c>
      <c r="C276" s="353">
        <f t="shared" ca="1" si="13"/>
        <v>1</v>
      </c>
      <c r="D276" s="354">
        <f t="shared" ca="1" si="6"/>
        <v>264</v>
      </c>
      <c r="E276" s="445"/>
      <c r="F276" s="347"/>
      <c r="G276" s="348"/>
      <c r="H276" s="371"/>
    </row>
    <row r="277" spans="1:8" s="346" customFormat="1" hidden="1">
      <c r="A277" s="353">
        <f t="shared" ca="1" si="13"/>
        <v>13</v>
      </c>
      <c r="B277" s="353">
        <f t="shared" ca="1" si="13"/>
        <v>1</v>
      </c>
      <c r="C277" s="353">
        <f t="shared" ca="1" si="13"/>
        <v>1</v>
      </c>
      <c r="D277" s="354">
        <f t="shared" ca="1" si="6"/>
        <v>265</v>
      </c>
      <c r="E277" s="446"/>
      <c r="F277" s="347"/>
      <c r="G277" s="348"/>
      <c r="H277" s="371"/>
    </row>
    <row r="278" spans="1:8" s="346" customFormat="1" hidden="1">
      <c r="A278" s="353">
        <f t="shared" ca="1" si="13"/>
        <v>13</v>
      </c>
      <c r="B278" s="353">
        <f t="shared" ca="1" si="13"/>
        <v>1</v>
      </c>
      <c r="C278" s="353">
        <f t="shared" ca="1" si="13"/>
        <v>1</v>
      </c>
      <c r="D278" s="354">
        <f t="shared" ca="1" si="6"/>
        <v>266</v>
      </c>
      <c r="E278" s="446"/>
      <c r="F278" s="347"/>
      <c r="G278" s="348"/>
      <c r="H278" s="371"/>
    </row>
    <row r="279" spans="1:8" s="346" customFormat="1" hidden="1">
      <c r="A279" s="353">
        <f t="shared" ref="A279:C294" ca="1" si="14">INDIRECT("Z(-1)",FALSE)</f>
        <v>13</v>
      </c>
      <c r="B279" s="353">
        <f t="shared" ca="1" si="14"/>
        <v>1</v>
      </c>
      <c r="C279" s="353">
        <f t="shared" ca="1" si="14"/>
        <v>1</v>
      </c>
      <c r="D279" s="354">
        <f t="shared" ca="1" si="6"/>
        <v>267</v>
      </c>
      <c r="E279" s="446"/>
      <c r="F279" s="347"/>
      <c r="G279" s="348"/>
      <c r="H279" s="371"/>
    </row>
    <row r="280" spans="1:8" hidden="1">
      <c r="A280" s="353">
        <f t="shared" ca="1" si="14"/>
        <v>13</v>
      </c>
      <c r="B280" s="353">
        <f t="shared" ca="1" si="14"/>
        <v>1</v>
      </c>
      <c r="C280" s="353">
        <f t="shared" ca="1" si="14"/>
        <v>1</v>
      </c>
      <c r="D280" s="354">
        <f t="shared" ca="1" si="6"/>
        <v>268</v>
      </c>
      <c r="E280" s="445"/>
      <c r="F280" s="347"/>
      <c r="G280" s="348"/>
      <c r="H280" s="371"/>
    </row>
    <row r="281" spans="1:8" hidden="1">
      <c r="A281" s="353">
        <f t="shared" ca="1" si="14"/>
        <v>13</v>
      </c>
      <c r="B281" s="353">
        <f t="shared" ca="1" si="14"/>
        <v>1</v>
      </c>
      <c r="C281" s="353">
        <f t="shared" ca="1" si="14"/>
        <v>1</v>
      </c>
      <c r="D281" s="354">
        <f t="shared" ca="1" si="6"/>
        <v>269</v>
      </c>
      <c r="E281" s="445"/>
      <c r="F281" s="347"/>
      <c r="G281" s="348"/>
      <c r="H281" s="371"/>
    </row>
    <row r="282" spans="1:8" hidden="1">
      <c r="A282" s="353">
        <f t="shared" ca="1" si="14"/>
        <v>13</v>
      </c>
      <c r="B282" s="353">
        <f t="shared" ca="1" si="14"/>
        <v>1</v>
      </c>
      <c r="C282" s="353">
        <f t="shared" ca="1" si="14"/>
        <v>1</v>
      </c>
      <c r="D282" s="354">
        <f t="shared" ca="1" si="6"/>
        <v>270</v>
      </c>
      <c r="E282" s="445"/>
      <c r="F282" s="347"/>
      <c r="G282" s="348"/>
      <c r="H282" s="371"/>
    </row>
    <row r="283" spans="1:8" hidden="1">
      <c r="A283" s="353">
        <f t="shared" ca="1" si="14"/>
        <v>13</v>
      </c>
      <c r="B283" s="353">
        <f t="shared" ca="1" si="14"/>
        <v>1</v>
      </c>
      <c r="C283" s="353">
        <f t="shared" ca="1" si="14"/>
        <v>1</v>
      </c>
      <c r="D283" s="354">
        <f t="shared" ca="1" si="6"/>
        <v>271</v>
      </c>
      <c r="E283" s="445"/>
      <c r="F283" s="347"/>
      <c r="G283" s="348"/>
      <c r="H283" s="371"/>
    </row>
    <row r="284" spans="1:8" hidden="1">
      <c r="A284" s="353">
        <f t="shared" ca="1" si="14"/>
        <v>13</v>
      </c>
      <c r="B284" s="353">
        <f t="shared" ca="1" si="14"/>
        <v>1</v>
      </c>
      <c r="C284" s="353">
        <f t="shared" ca="1" si="14"/>
        <v>1</v>
      </c>
      <c r="D284" s="354">
        <f t="shared" ca="1" si="6"/>
        <v>272</v>
      </c>
      <c r="E284" s="445"/>
      <c r="F284" s="347"/>
      <c r="G284" s="348"/>
      <c r="H284" s="371"/>
    </row>
    <row r="285" spans="1:8" hidden="1">
      <c r="A285" s="353">
        <f t="shared" ca="1" si="14"/>
        <v>13</v>
      </c>
      <c r="B285" s="353">
        <f t="shared" ca="1" si="14"/>
        <v>1</v>
      </c>
      <c r="C285" s="353">
        <f t="shared" ca="1" si="14"/>
        <v>1</v>
      </c>
      <c r="D285" s="354">
        <f t="shared" ca="1" si="6"/>
        <v>273</v>
      </c>
      <c r="E285" s="445"/>
      <c r="F285" s="347"/>
      <c r="G285" s="348"/>
      <c r="H285" s="371"/>
    </row>
    <row r="286" spans="1:8" hidden="1">
      <c r="A286" s="353">
        <f t="shared" ca="1" si="14"/>
        <v>13</v>
      </c>
      <c r="B286" s="353">
        <f t="shared" ca="1" si="14"/>
        <v>1</v>
      </c>
      <c r="C286" s="353">
        <f t="shared" ca="1" si="14"/>
        <v>1</v>
      </c>
      <c r="D286" s="354">
        <f t="shared" ca="1" si="6"/>
        <v>274</v>
      </c>
      <c r="E286" s="445"/>
      <c r="F286" s="347"/>
      <c r="G286" s="348"/>
      <c r="H286" s="371"/>
    </row>
    <row r="287" spans="1:8" s="346" customFormat="1" hidden="1">
      <c r="A287" s="353">
        <f t="shared" ca="1" si="14"/>
        <v>13</v>
      </c>
      <c r="B287" s="353">
        <f t="shared" ca="1" si="14"/>
        <v>1</v>
      </c>
      <c r="C287" s="353">
        <f t="shared" ca="1" si="14"/>
        <v>1</v>
      </c>
      <c r="D287" s="354">
        <f t="shared" ca="1" si="6"/>
        <v>275</v>
      </c>
      <c r="E287" s="446"/>
      <c r="F287" s="347"/>
      <c r="G287" s="348"/>
      <c r="H287" s="371"/>
    </row>
    <row r="288" spans="1:8" s="346" customFormat="1" hidden="1">
      <c r="A288" s="353">
        <f t="shared" ca="1" si="14"/>
        <v>13</v>
      </c>
      <c r="B288" s="353">
        <f t="shared" ca="1" si="14"/>
        <v>1</v>
      </c>
      <c r="C288" s="353">
        <f t="shared" ca="1" si="14"/>
        <v>1</v>
      </c>
      <c r="D288" s="354">
        <f t="shared" ca="1" si="6"/>
        <v>276</v>
      </c>
      <c r="E288" s="446"/>
      <c r="F288" s="347"/>
      <c r="G288" s="348"/>
      <c r="H288" s="371"/>
    </row>
    <row r="289" spans="1:8" s="346" customFormat="1" hidden="1">
      <c r="A289" s="353">
        <f t="shared" ca="1" si="14"/>
        <v>13</v>
      </c>
      <c r="B289" s="353">
        <f t="shared" ca="1" si="14"/>
        <v>1</v>
      </c>
      <c r="C289" s="353">
        <f t="shared" ca="1" si="14"/>
        <v>1</v>
      </c>
      <c r="D289" s="354">
        <f t="shared" ca="1" si="6"/>
        <v>277</v>
      </c>
      <c r="E289" s="446"/>
      <c r="F289" s="347"/>
      <c r="G289" s="348"/>
      <c r="H289" s="371"/>
    </row>
    <row r="290" spans="1:8" hidden="1">
      <c r="A290" s="353">
        <f t="shared" ca="1" si="14"/>
        <v>13</v>
      </c>
      <c r="B290" s="353">
        <f t="shared" ca="1" si="14"/>
        <v>1</v>
      </c>
      <c r="C290" s="353">
        <f t="shared" ca="1" si="14"/>
        <v>1</v>
      </c>
      <c r="D290" s="354">
        <f t="shared" ca="1" si="6"/>
        <v>278</v>
      </c>
      <c r="E290" s="445"/>
      <c r="F290" s="347"/>
      <c r="G290" s="348"/>
      <c r="H290" s="371"/>
    </row>
    <row r="291" spans="1:8" s="346" customFormat="1" hidden="1">
      <c r="A291" s="353">
        <f t="shared" ca="1" si="14"/>
        <v>13</v>
      </c>
      <c r="B291" s="353">
        <f t="shared" ca="1" si="14"/>
        <v>1</v>
      </c>
      <c r="C291" s="353">
        <f t="shared" ca="1" si="14"/>
        <v>1</v>
      </c>
      <c r="D291" s="354">
        <f t="shared" ca="1" si="6"/>
        <v>279</v>
      </c>
      <c r="E291" s="446"/>
      <c r="F291" s="347"/>
      <c r="G291" s="348"/>
      <c r="H291" s="371"/>
    </row>
    <row r="292" spans="1:8" s="346" customFormat="1" hidden="1">
      <c r="A292" s="353">
        <f t="shared" ca="1" si="14"/>
        <v>13</v>
      </c>
      <c r="B292" s="353">
        <f t="shared" ca="1" si="14"/>
        <v>1</v>
      </c>
      <c r="C292" s="353">
        <f t="shared" ca="1" si="14"/>
        <v>1</v>
      </c>
      <c r="D292" s="354">
        <f t="shared" ca="1" si="6"/>
        <v>280</v>
      </c>
      <c r="E292" s="446"/>
      <c r="F292" s="347"/>
      <c r="G292" s="348"/>
      <c r="H292" s="371"/>
    </row>
    <row r="293" spans="1:8" s="346" customFormat="1" hidden="1">
      <c r="A293" s="353">
        <f t="shared" ca="1" si="14"/>
        <v>13</v>
      </c>
      <c r="B293" s="353">
        <f t="shared" ca="1" si="14"/>
        <v>1</v>
      </c>
      <c r="C293" s="353">
        <f t="shared" ca="1" si="14"/>
        <v>1</v>
      </c>
      <c r="D293" s="354">
        <f t="shared" ca="1" si="6"/>
        <v>281</v>
      </c>
      <c r="E293" s="446"/>
      <c r="F293" s="347"/>
      <c r="G293" s="348"/>
      <c r="H293" s="371"/>
    </row>
    <row r="294" spans="1:8" hidden="1">
      <c r="A294" s="353">
        <f t="shared" ca="1" si="14"/>
        <v>13</v>
      </c>
      <c r="B294" s="353">
        <f t="shared" ca="1" si="14"/>
        <v>1</v>
      </c>
      <c r="C294" s="353">
        <f t="shared" ca="1" si="14"/>
        <v>1</v>
      </c>
      <c r="D294" s="354">
        <f t="shared" ca="1" si="6"/>
        <v>282</v>
      </c>
      <c r="E294" s="445"/>
      <c r="F294" s="157"/>
      <c r="G294" s="333"/>
      <c r="H294" s="370"/>
    </row>
    <row r="295" spans="1:8" hidden="1">
      <c r="A295" s="353">
        <f t="shared" ref="A295:C328" ca="1" si="15">INDIRECT("Z(-1)",FALSE)</f>
        <v>13</v>
      </c>
      <c r="B295" s="353">
        <f t="shared" ca="1" si="15"/>
        <v>1</v>
      </c>
      <c r="C295" s="353">
        <f t="shared" ca="1" si="15"/>
        <v>1</v>
      </c>
      <c r="D295" s="354">
        <f t="shared" ca="1" si="6"/>
        <v>283</v>
      </c>
      <c r="E295" s="445"/>
      <c r="F295" s="157"/>
      <c r="G295" s="333"/>
      <c r="H295" s="370"/>
    </row>
    <row r="296" spans="1:8" hidden="1">
      <c r="A296" s="353">
        <f t="shared" ca="1" si="15"/>
        <v>13</v>
      </c>
      <c r="B296" s="353">
        <f t="shared" ca="1" si="15"/>
        <v>1</v>
      </c>
      <c r="C296" s="353">
        <f t="shared" ca="1" si="15"/>
        <v>1</v>
      </c>
      <c r="D296" s="354">
        <f t="shared" ca="1" si="6"/>
        <v>284</v>
      </c>
      <c r="E296" s="445"/>
      <c r="F296" s="157"/>
      <c r="G296" s="333"/>
      <c r="H296" s="370"/>
    </row>
    <row r="297" spans="1:8" hidden="1">
      <c r="A297" s="353">
        <f t="shared" ca="1" si="15"/>
        <v>13</v>
      </c>
      <c r="B297" s="353">
        <f t="shared" ca="1" si="15"/>
        <v>1</v>
      </c>
      <c r="C297" s="353">
        <f t="shared" ca="1" si="15"/>
        <v>1</v>
      </c>
      <c r="D297" s="354">
        <f t="shared" ca="1" si="6"/>
        <v>285</v>
      </c>
      <c r="E297" s="445"/>
      <c r="F297" s="157"/>
      <c r="G297" s="333"/>
      <c r="H297" s="370"/>
    </row>
    <row r="298" spans="1:8" hidden="1">
      <c r="A298" s="353">
        <f t="shared" ca="1" si="15"/>
        <v>13</v>
      </c>
      <c r="B298" s="353">
        <f t="shared" ca="1" si="15"/>
        <v>1</v>
      </c>
      <c r="C298" s="353">
        <f t="shared" ca="1" si="15"/>
        <v>1</v>
      </c>
      <c r="D298" s="354">
        <f t="shared" ca="1" si="6"/>
        <v>286</v>
      </c>
      <c r="E298" s="445"/>
      <c r="F298" s="157"/>
      <c r="G298" s="333"/>
      <c r="H298" s="370"/>
    </row>
    <row r="299" spans="1:8" hidden="1">
      <c r="A299" s="351">
        <f t="shared" ca="1" si="15"/>
        <v>13</v>
      </c>
      <c r="B299" s="351">
        <f t="shared" ca="1" si="15"/>
        <v>1</v>
      </c>
      <c r="C299" s="351">
        <f t="shared" ca="1" si="15"/>
        <v>1</v>
      </c>
      <c r="D299" s="352">
        <f t="shared" ca="1" si="6"/>
        <v>287</v>
      </c>
      <c r="E299" s="445"/>
      <c r="F299" s="157"/>
      <c r="G299" s="333"/>
      <c r="H299" s="370"/>
    </row>
    <row r="300" spans="1:8" hidden="1">
      <c r="A300" s="353">
        <f t="shared" ca="1" si="15"/>
        <v>13</v>
      </c>
      <c r="B300" s="353">
        <f t="shared" ca="1" si="15"/>
        <v>1</v>
      </c>
      <c r="C300" s="353">
        <f t="shared" ca="1" si="15"/>
        <v>1</v>
      </c>
      <c r="D300" s="354">
        <f t="shared" ca="1" si="6"/>
        <v>288</v>
      </c>
      <c r="E300" s="445"/>
      <c r="F300" s="347"/>
      <c r="G300" s="348"/>
      <c r="H300" s="371"/>
    </row>
    <row r="301" spans="1:8" hidden="1">
      <c r="A301" s="353">
        <f t="shared" ca="1" si="15"/>
        <v>13</v>
      </c>
      <c r="B301" s="353">
        <f t="shared" ca="1" si="15"/>
        <v>1</v>
      </c>
      <c r="C301" s="353">
        <f t="shared" ca="1" si="15"/>
        <v>1</v>
      </c>
      <c r="D301" s="354">
        <f t="shared" ca="1" si="6"/>
        <v>289</v>
      </c>
      <c r="E301" s="445"/>
      <c r="F301" s="347"/>
      <c r="G301" s="348"/>
      <c r="H301" s="371"/>
    </row>
    <row r="302" spans="1:8" hidden="1">
      <c r="A302" s="353">
        <f t="shared" ca="1" si="15"/>
        <v>13</v>
      </c>
      <c r="B302" s="353">
        <f t="shared" ca="1" si="15"/>
        <v>1</v>
      </c>
      <c r="C302" s="353">
        <f t="shared" ca="1" si="15"/>
        <v>1</v>
      </c>
      <c r="D302" s="354">
        <f t="shared" ca="1" si="6"/>
        <v>290</v>
      </c>
      <c r="E302" s="445"/>
      <c r="F302" s="347"/>
      <c r="G302" s="348"/>
      <c r="H302" s="371"/>
    </row>
    <row r="303" spans="1:8" hidden="1">
      <c r="A303" s="353">
        <f t="shared" ca="1" si="15"/>
        <v>13</v>
      </c>
      <c r="B303" s="353">
        <f t="shared" ca="1" si="15"/>
        <v>1</v>
      </c>
      <c r="C303" s="353">
        <f t="shared" ca="1" si="15"/>
        <v>1</v>
      </c>
      <c r="D303" s="354">
        <f t="shared" ca="1" si="6"/>
        <v>291</v>
      </c>
      <c r="E303" s="445"/>
      <c r="F303" s="347"/>
      <c r="G303" s="348"/>
      <c r="H303" s="371"/>
    </row>
    <row r="304" spans="1:8" hidden="1">
      <c r="A304" s="353">
        <f t="shared" ca="1" si="15"/>
        <v>13</v>
      </c>
      <c r="B304" s="353">
        <f t="shared" ca="1" si="15"/>
        <v>1</v>
      </c>
      <c r="C304" s="353">
        <f t="shared" ca="1" si="15"/>
        <v>1</v>
      </c>
      <c r="D304" s="354">
        <f t="shared" ca="1" si="6"/>
        <v>292</v>
      </c>
      <c r="E304" s="445"/>
      <c r="F304" s="347"/>
      <c r="G304" s="348"/>
      <c r="H304" s="371"/>
    </row>
    <row r="305" spans="1:8" hidden="1">
      <c r="A305" s="353">
        <f t="shared" ca="1" si="15"/>
        <v>13</v>
      </c>
      <c r="B305" s="353">
        <f t="shared" ca="1" si="15"/>
        <v>1</v>
      </c>
      <c r="C305" s="353">
        <f t="shared" ca="1" si="15"/>
        <v>1</v>
      </c>
      <c r="D305" s="354">
        <f t="shared" ca="1" si="6"/>
        <v>293</v>
      </c>
      <c r="E305" s="445"/>
      <c r="F305" s="347"/>
      <c r="G305" s="348"/>
      <c r="H305" s="371"/>
    </row>
    <row r="306" spans="1:8" hidden="1">
      <c r="A306" s="353">
        <f t="shared" ca="1" si="15"/>
        <v>13</v>
      </c>
      <c r="B306" s="353">
        <f t="shared" ca="1" si="15"/>
        <v>1</v>
      </c>
      <c r="C306" s="353">
        <f t="shared" ca="1" si="15"/>
        <v>1</v>
      </c>
      <c r="D306" s="354">
        <f t="shared" ca="1" si="6"/>
        <v>294</v>
      </c>
      <c r="E306" s="445"/>
      <c r="F306" s="347"/>
      <c r="G306" s="348"/>
      <c r="H306" s="371"/>
    </row>
    <row r="307" spans="1:8" s="346" customFormat="1" hidden="1">
      <c r="A307" s="353">
        <f t="shared" ca="1" si="15"/>
        <v>13</v>
      </c>
      <c r="B307" s="353">
        <f t="shared" ca="1" si="15"/>
        <v>1</v>
      </c>
      <c r="C307" s="353">
        <f t="shared" ca="1" si="15"/>
        <v>1</v>
      </c>
      <c r="D307" s="354">
        <f t="shared" ca="1" si="6"/>
        <v>295</v>
      </c>
      <c r="E307" s="446"/>
      <c r="F307" s="347"/>
      <c r="G307" s="348"/>
      <c r="H307" s="371"/>
    </row>
    <row r="308" spans="1:8" s="346" customFormat="1" hidden="1">
      <c r="A308" s="353">
        <f t="shared" ca="1" si="15"/>
        <v>13</v>
      </c>
      <c r="B308" s="353">
        <f t="shared" ca="1" si="15"/>
        <v>1</v>
      </c>
      <c r="C308" s="353">
        <f t="shared" ca="1" si="15"/>
        <v>1</v>
      </c>
      <c r="D308" s="354">
        <f t="shared" ca="1" si="6"/>
        <v>296</v>
      </c>
      <c r="E308" s="446"/>
      <c r="F308" s="347"/>
      <c r="G308" s="348"/>
      <c r="H308" s="371"/>
    </row>
    <row r="309" spans="1:8" s="346" customFormat="1" hidden="1">
      <c r="A309" s="353">
        <f t="shared" ca="1" si="15"/>
        <v>13</v>
      </c>
      <c r="B309" s="353">
        <f t="shared" ca="1" si="15"/>
        <v>1</v>
      </c>
      <c r="C309" s="353">
        <f t="shared" ca="1" si="15"/>
        <v>1</v>
      </c>
      <c r="D309" s="354">
        <f t="shared" ca="1" si="6"/>
        <v>297</v>
      </c>
      <c r="E309" s="446"/>
      <c r="F309" s="347"/>
      <c r="G309" s="348"/>
      <c r="H309" s="371"/>
    </row>
    <row r="310" spans="1:8" hidden="1">
      <c r="A310" s="353">
        <f t="shared" ca="1" si="15"/>
        <v>13</v>
      </c>
      <c r="B310" s="353">
        <f t="shared" ca="1" si="15"/>
        <v>1</v>
      </c>
      <c r="C310" s="353">
        <f t="shared" ca="1" si="15"/>
        <v>1</v>
      </c>
      <c r="D310" s="354">
        <f t="shared" ca="1" si="6"/>
        <v>298</v>
      </c>
      <c r="E310" s="445"/>
      <c r="F310" s="347"/>
      <c r="G310" s="348"/>
      <c r="H310" s="371"/>
    </row>
    <row r="311" spans="1:8" hidden="1">
      <c r="A311" s="353">
        <f t="shared" ca="1" si="15"/>
        <v>13</v>
      </c>
      <c r="B311" s="353">
        <f t="shared" ca="1" si="15"/>
        <v>1</v>
      </c>
      <c r="C311" s="353">
        <f t="shared" ca="1" si="15"/>
        <v>1</v>
      </c>
      <c r="D311" s="354">
        <f t="shared" ca="1" si="6"/>
        <v>299</v>
      </c>
      <c r="E311" s="445"/>
      <c r="F311" s="347"/>
      <c r="G311" s="348"/>
      <c r="H311" s="371"/>
    </row>
    <row r="312" spans="1:8" hidden="1">
      <c r="A312" s="353">
        <f t="shared" ca="1" si="15"/>
        <v>13</v>
      </c>
      <c r="B312" s="353">
        <f t="shared" ca="1" si="15"/>
        <v>1</v>
      </c>
      <c r="C312" s="353">
        <f t="shared" ca="1" si="15"/>
        <v>1</v>
      </c>
      <c r="D312" s="354">
        <f t="shared" ca="1" si="6"/>
        <v>300</v>
      </c>
      <c r="E312" s="445"/>
      <c r="F312" s="347"/>
      <c r="G312" s="348"/>
      <c r="H312" s="371"/>
    </row>
    <row r="313" spans="1:8" hidden="1">
      <c r="A313" s="353">
        <f t="shared" ca="1" si="15"/>
        <v>13</v>
      </c>
      <c r="B313" s="353">
        <f t="shared" ca="1" si="15"/>
        <v>1</v>
      </c>
      <c r="C313" s="353">
        <f t="shared" ca="1" si="15"/>
        <v>1</v>
      </c>
      <c r="D313" s="354">
        <f t="shared" ca="1" si="6"/>
        <v>301</v>
      </c>
      <c r="E313" s="445"/>
      <c r="F313" s="347"/>
      <c r="G313" s="348"/>
      <c r="H313" s="371"/>
    </row>
    <row r="314" spans="1:8" hidden="1">
      <c r="A314" s="353">
        <f t="shared" ca="1" si="15"/>
        <v>13</v>
      </c>
      <c r="B314" s="353">
        <f t="shared" ca="1" si="15"/>
        <v>1</v>
      </c>
      <c r="C314" s="353">
        <f t="shared" ca="1" si="15"/>
        <v>1</v>
      </c>
      <c r="D314" s="354">
        <f t="shared" ca="1" si="6"/>
        <v>302</v>
      </c>
      <c r="E314" s="445"/>
      <c r="F314" s="347"/>
      <c r="G314" s="348"/>
      <c r="H314" s="371"/>
    </row>
    <row r="315" spans="1:8" hidden="1">
      <c r="A315" s="353">
        <f t="shared" ca="1" si="15"/>
        <v>13</v>
      </c>
      <c r="B315" s="353">
        <f t="shared" ca="1" si="15"/>
        <v>1</v>
      </c>
      <c r="C315" s="353">
        <f t="shared" ca="1" si="15"/>
        <v>1</v>
      </c>
      <c r="D315" s="354">
        <f t="shared" ca="1" si="6"/>
        <v>303</v>
      </c>
      <c r="E315" s="445"/>
      <c r="F315" s="347"/>
      <c r="G315" s="348"/>
      <c r="H315" s="371"/>
    </row>
    <row r="316" spans="1:8" hidden="1">
      <c r="A316" s="353">
        <f t="shared" ca="1" si="15"/>
        <v>13</v>
      </c>
      <c r="B316" s="353">
        <f t="shared" ca="1" si="15"/>
        <v>1</v>
      </c>
      <c r="C316" s="353">
        <f t="shared" ca="1" si="15"/>
        <v>1</v>
      </c>
      <c r="D316" s="354">
        <f t="shared" ca="1" si="6"/>
        <v>304</v>
      </c>
      <c r="E316" s="445"/>
      <c r="F316" s="347"/>
      <c r="G316" s="348"/>
      <c r="H316" s="371"/>
    </row>
    <row r="317" spans="1:8" s="346" customFormat="1" hidden="1">
      <c r="A317" s="353">
        <f t="shared" ca="1" si="15"/>
        <v>13</v>
      </c>
      <c r="B317" s="353">
        <f t="shared" ca="1" si="15"/>
        <v>1</v>
      </c>
      <c r="C317" s="353">
        <f t="shared" ca="1" si="15"/>
        <v>1</v>
      </c>
      <c r="D317" s="354">
        <f t="shared" ca="1" si="6"/>
        <v>305</v>
      </c>
      <c r="E317" s="446"/>
      <c r="F317" s="347"/>
      <c r="G317" s="348"/>
      <c r="H317" s="371"/>
    </row>
    <row r="318" spans="1:8" s="346" customFormat="1" hidden="1">
      <c r="A318" s="353">
        <f t="shared" ca="1" si="15"/>
        <v>13</v>
      </c>
      <c r="B318" s="353">
        <f t="shared" ca="1" si="15"/>
        <v>1</v>
      </c>
      <c r="C318" s="353">
        <f t="shared" ca="1" si="15"/>
        <v>1</v>
      </c>
      <c r="D318" s="354">
        <f t="shared" ca="1" si="6"/>
        <v>306</v>
      </c>
      <c r="E318" s="446"/>
      <c r="F318" s="347"/>
      <c r="G318" s="348"/>
      <c r="H318" s="371"/>
    </row>
    <row r="319" spans="1:8" s="346" customFormat="1" hidden="1">
      <c r="A319" s="353">
        <f t="shared" ca="1" si="15"/>
        <v>13</v>
      </c>
      <c r="B319" s="353">
        <f t="shared" ca="1" si="15"/>
        <v>1</v>
      </c>
      <c r="C319" s="353">
        <f t="shared" ca="1" si="15"/>
        <v>1</v>
      </c>
      <c r="D319" s="354">
        <f t="shared" ca="1" si="6"/>
        <v>307</v>
      </c>
      <c r="E319" s="446"/>
      <c r="F319" s="347"/>
      <c r="G319" s="348"/>
      <c r="H319" s="371"/>
    </row>
    <row r="320" spans="1:8" hidden="1">
      <c r="A320" s="353">
        <f t="shared" ca="1" si="15"/>
        <v>13</v>
      </c>
      <c r="B320" s="353">
        <f t="shared" ca="1" si="15"/>
        <v>1</v>
      </c>
      <c r="C320" s="353">
        <f t="shared" ca="1" si="15"/>
        <v>1</v>
      </c>
      <c r="D320" s="354">
        <f t="shared" ca="1" si="6"/>
        <v>308</v>
      </c>
      <c r="E320" s="445"/>
      <c r="F320" s="347"/>
      <c r="G320" s="348"/>
      <c r="H320" s="371"/>
    </row>
    <row r="321" spans="1:8" hidden="1">
      <c r="A321" s="353">
        <f t="shared" ca="1" si="15"/>
        <v>13</v>
      </c>
      <c r="B321" s="353">
        <f t="shared" ca="1" si="15"/>
        <v>1</v>
      </c>
      <c r="C321" s="353">
        <f t="shared" ca="1" si="15"/>
        <v>1</v>
      </c>
      <c r="D321" s="354">
        <f t="shared" ca="1" si="6"/>
        <v>309</v>
      </c>
      <c r="E321" s="445"/>
      <c r="F321" s="347"/>
      <c r="G321" s="348"/>
      <c r="H321" s="371"/>
    </row>
    <row r="322" spans="1:8" hidden="1">
      <c r="A322" s="353">
        <f t="shared" ca="1" si="15"/>
        <v>13</v>
      </c>
      <c r="B322" s="353">
        <f t="shared" ca="1" si="15"/>
        <v>1</v>
      </c>
      <c r="C322" s="353">
        <f t="shared" ca="1" si="15"/>
        <v>1</v>
      </c>
      <c r="D322" s="354">
        <f t="shared" ca="1" si="6"/>
        <v>310</v>
      </c>
      <c r="E322" s="445"/>
      <c r="F322" s="347"/>
      <c r="G322" s="348"/>
      <c r="H322" s="371"/>
    </row>
    <row r="323" spans="1:8" hidden="1">
      <c r="A323" s="353">
        <f t="shared" ca="1" si="15"/>
        <v>13</v>
      </c>
      <c r="B323" s="353">
        <f t="shared" ca="1" si="15"/>
        <v>1</v>
      </c>
      <c r="C323" s="353">
        <f t="shared" ca="1" si="15"/>
        <v>1</v>
      </c>
      <c r="D323" s="354">
        <f t="shared" ca="1" si="6"/>
        <v>311</v>
      </c>
      <c r="E323" s="445"/>
      <c r="F323" s="347"/>
      <c r="G323" s="348"/>
      <c r="H323" s="371"/>
    </row>
    <row r="324" spans="1:8" hidden="1">
      <c r="A324" s="353">
        <f t="shared" ca="1" si="15"/>
        <v>13</v>
      </c>
      <c r="B324" s="353">
        <f t="shared" ca="1" si="15"/>
        <v>1</v>
      </c>
      <c r="C324" s="353">
        <f t="shared" ca="1" si="15"/>
        <v>1</v>
      </c>
      <c r="D324" s="354">
        <f t="shared" ca="1" si="6"/>
        <v>312</v>
      </c>
      <c r="E324" s="445"/>
      <c r="F324" s="347"/>
      <c r="G324" s="348"/>
      <c r="H324" s="371"/>
    </row>
    <row r="325" spans="1:8" hidden="1">
      <c r="A325" s="353">
        <f t="shared" ca="1" si="15"/>
        <v>13</v>
      </c>
      <c r="B325" s="353">
        <f t="shared" ca="1" si="15"/>
        <v>1</v>
      </c>
      <c r="C325" s="353">
        <f t="shared" ca="1" si="15"/>
        <v>1</v>
      </c>
      <c r="D325" s="354">
        <f t="shared" ca="1" si="6"/>
        <v>313</v>
      </c>
      <c r="E325" s="445"/>
      <c r="F325" s="347"/>
      <c r="G325" s="348"/>
      <c r="H325" s="371"/>
    </row>
    <row r="326" spans="1:8" hidden="1">
      <c r="A326" s="353">
        <f t="shared" ca="1" si="15"/>
        <v>13</v>
      </c>
      <c r="B326" s="353">
        <f t="shared" ca="1" si="15"/>
        <v>1</v>
      </c>
      <c r="C326" s="353">
        <f t="shared" ca="1" si="15"/>
        <v>1</v>
      </c>
      <c r="D326" s="354">
        <f t="shared" ca="1" si="6"/>
        <v>314</v>
      </c>
      <c r="E326" s="445"/>
      <c r="F326" s="347"/>
      <c r="G326" s="348"/>
      <c r="H326" s="371"/>
    </row>
    <row r="327" spans="1:8" s="346" customFormat="1" hidden="1">
      <c r="A327" s="353">
        <f t="shared" ca="1" si="15"/>
        <v>13</v>
      </c>
      <c r="B327" s="353">
        <f t="shared" ca="1" si="15"/>
        <v>1</v>
      </c>
      <c r="C327" s="353">
        <f t="shared" ca="1" si="15"/>
        <v>1</v>
      </c>
      <c r="D327" s="354">
        <f t="shared" ca="1" si="6"/>
        <v>315</v>
      </c>
      <c r="E327" s="446"/>
      <c r="F327" s="347"/>
      <c r="G327" s="348"/>
      <c r="H327" s="371"/>
    </row>
    <row r="328" spans="1:8" s="346" customFormat="1" hidden="1">
      <c r="A328" s="353">
        <f t="shared" ca="1" si="15"/>
        <v>13</v>
      </c>
      <c r="B328" s="353">
        <f t="shared" ca="1" si="15"/>
        <v>1</v>
      </c>
      <c r="C328" s="353">
        <f t="shared" ca="1" si="15"/>
        <v>1</v>
      </c>
      <c r="D328" s="354">
        <f t="shared" ca="1" si="6"/>
        <v>316</v>
      </c>
      <c r="E328" s="446"/>
      <c r="F328" s="347"/>
      <c r="G328" s="348"/>
      <c r="H328" s="371"/>
    </row>
    <row r="329" spans="1:8" s="346" customFormat="1" hidden="1">
      <c r="A329" s="353">
        <f t="shared" ref="A329:C344" ca="1" si="16">INDIRECT("Z(-1)",FALSE)</f>
        <v>13</v>
      </c>
      <c r="B329" s="353">
        <f t="shared" ca="1" si="16"/>
        <v>1</v>
      </c>
      <c r="C329" s="353">
        <f t="shared" ca="1" si="16"/>
        <v>1</v>
      </c>
      <c r="D329" s="354">
        <f t="shared" ca="1" si="6"/>
        <v>317</v>
      </c>
      <c r="E329" s="446"/>
      <c r="F329" s="347"/>
      <c r="G329" s="348"/>
      <c r="H329" s="371"/>
    </row>
    <row r="330" spans="1:8" hidden="1">
      <c r="A330" s="353">
        <f t="shared" ca="1" si="16"/>
        <v>13</v>
      </c>
      <c r="B330" s="353">
        <f t="shared" ca="1" si="16"/>
        <v>1</v>
      </c>
      <c r="C330" s="353">
        <f t="shared" ca="1" si="16"/>
        <v>1</v>
      </c>
      <c r="D330" s="354">
        <f t="shared" ca="1" si="6"/>
        <v>318</v>
      </c>
      <c r="E330" s="445"/>
      <c r="F330" s="347"/>
      <c r="G330" s="348"/>
      <c r="H330" s="371"/>
    </row>
    <row r="331" spans="1:8" hidden="1">
      <c r="A331" s="353">
        <f t="shared" ca="1" si="16"/>
        <v>13</v>
      </c>
      <c r="B331" s="353">
        <f t="shared" ca="1" si="16"/>
        <v>1</v>
      </c>
      <c r="C331" s="353">
        <f t="shared" ca="1" si="16"/>
        <v>1</v>
      </c>
      <c r="D331" s="354">
        <f t="shared" ca="1" si="6"/>
        <v>319</v>
      </c>
      <c r="E331" s="445"/>
      <c r="F331" s="347"/>
      <c r="G331" s="348"/>
      <c r="H331" s="371"/>
    </row>
    <row r="332" spans="1:8" hidden="1">
      <c r="A332" s="353">
        <f t="shared" ca="1" si="16"/>
        <v>13</v>
      </c>
      <c r="B332" s="353">
        <f t="shared" ca="1" si="16"/>
        <v>1</v>
      </c>
      <c r="C332" s="353">
        <f t="shared" ca="1" si="16"/>
        <v>1</v>
      </c>
      <c r="D332" s="354">
        <f t="shared" ca="1" si="6"/>
        <v>320</v>
      </c>
      <c r="E332" s="445"/>
      <c r="F332" s="347"/>
      <c r="G332" s="348"/>
      <c r="H332" s="371"/>
    </row>
    <row r="333" spans="1:8" hidden="1">
      <c r="A333" s="353">
        <f t="shared" ca="1" si="16"/>
        <v>13</v>
      </c>
      <c r="B333" s="353">
        <f t="shared" ca="1" si="16"/>
        <v>1</v>
      </c>
      <c r="C333" s="353">
        <f t="shared" ca="1" si="16"/>
        <v>1</v>
      </c>
      <c r="D333" s="354">
        <f t="shared" ca="1" si="6"/>
        <v>321</v>
      </c>
      <c r="E333" s="445"/>
      <c r="F333" s="347"/>
      <c r="G333" s="348"/>
      <c r="H333" s="371"/>
    </row>
    <row r="334" spans="1:8" hidden="1">
      <c r="A334" s="353">
        <f t="shared" ca="1" si="16"/>
        <v>13</v>
      </c>
      <c r="B334" s="353">
        <f t="shared" ca="1" si="16"/>
        <v>1</v>
      </c>
      <c r="C334" s="353">
        <f t="shared" ca="1" si="16"/>
        <v>1</v>
      </c>
      <c r="D334" s="354">
        <f t="shared" ca="1" si="6"/>
        <v>322</v>
      </c>
      <c r="E334" s="445"/>
      <c r="F334" s="347"/>
      <c r="G334" s="348"/>
      <c r="H334" s="371"/>
    </row>
    <row r="335" spans="1:8" hidden="1">
      <c r="A335" s="353">
        <f t="shared" ca="1" si="16"/>
        <v>13</v>
      </c>
      <c r="B335" s="353">
        <f t="shared" ca="1" si="16"/>
        <v>1</v>
      </c>
      <c r="C335" s="353">
        <f t="shared" ca="1" si="16"/>
        <v>1</v>
      </c>
      <c r="D335" s="354">
        <f t="shared" ca="1" si="6"/>
        <v>323</v>
      </c>
      <c r="E335" s="445"/>
      <c r="F335" s="347"/>
      <c r="G335" s="348"/>
      <c r="H335" s="371"/>
    </row>
    <row r="336" spans="1:8" hidden="1">
      <c r="A336" s="353">
        <f t="shared" ca="1" si="16"/>
        <v>13</v>
      </c>
      <c r="B336" s="353">
        <f t="shared" ca="1" si="16"/>
        <v>1</v>
      </c>
      <c r="C336" s="353">
        <f t="shared" ca="1" si="16"/>
        <v>1</v>
      </c>
      <c r="D336" s="354">
        <f t="shared" ca="1" si="6"/>
        <v>324</v>
      </c>
      <c r="E336" s="445"/>
      <c r="F336" s="347"/>
      <c r="G336" s="348"/>
      <c r="H336" s="371"/>
    </row>
    <row r="337" spans="1:8" s="346" customFormat="1" hidden="1">
      <c r="A337" s="353">
        <f t="shared" ca="1" si="16"/>
        <v>13</v>
      </c>
      <c r="B337" s="353">
        <f t="shared" ca="1" si="16"/>
        <v>1</v>
      </c>
      <c r="C337" s="353">
        <f t="shared" ca="1" si="16"/>
        <v>1</v>
      </c>
      <c r="D337" s="354">
        <f t="shared" ca="1" si="6"/>
        <v>325</v>
      </c>
      <c r="E337" s="446"/>
      <c r="F337" s="347"/>
      <c r="G337" s="348"/>
      <c r="H337" s="371"/>
    </row>
    <row r="338" spans="1:8" s="346" customFormat="1" hidden="1">
      <c r="A338" s="353">
        <f t="shared" ca="1" si="16"/>
        <v>13</v>
      </c>
      <c r="B338" s="353">
        <f t="shared" ca="1" si="16"/>
        <v>1</v>
      </c>
      <c r="C338" s="353">
        <f t="shared" ca="1" si="16"/>
        <v>1</v>
      </c>
      <c r="D338" s="354">
        <f t="shared" ca="1" si="6"/>
        <v>326</v>
      </c>
      <c r="E338" s="446"/>
      <c r="F338" s="347"/>
      <c r="G338" s="348"/>
      <c r="H338" s="371"/>
    </row>
    <row r="339" spans="1:8" s="346" customFormat="1" hidden="1">
      <c r="A339" s="353">
        <f t="shared" ca="1" si="16"/>
        <v>13</v>
      </c>
      <c r="B339" s="353">
        <f t="shared" ca="1" si="16"/>
        <v>1</v>
      </c>
      <c r="C339" s="353">
        <f t="shared" ca="1" si="16"/>
        <v>1</v>
      </c>
      <c r="D339" s="354">
        <f t="shared" ca="1" si="6"/>
        <v>327</v>
      </c>
      <c r="E339" s="446"/>
      <c r="F339" s="347"/>
      <c r="G339" s="348"/>
      <c r="H339" s="371"/>
    </row>
    <row r="340" spans="1:8" hidden="1">
      <c r="A340" s="353">
        <f t="shared" ca="1" si="16"/>
        <v>13</v>
      </c>
      <c r="B340" s="353">
        <f t="shared" ca="1" si="16"/>
        <v>1</v>
      </c>
      <c r="C340" s="353">
        <f t="shared" ca="1" si="16"/>
        <v>1</v>
      </c>
      <c r="D340" s="354">
        <f t="shared" ca="1" si="6"/>
        <v>328</v>
      </c>
      <c r="E340" s="445"/>
      <c r="F340" s="347"/>
      <c r="G340" s="348"/>
      <c r="H340" s="371"/>
    </row>
    <row r="341" spans="1:8" s="346" customFormat="1" hidden="1">
      <c r="A341" s="353">
        <f t="shared" ca="1" si="16"/>
        <v>13</v>
      </c>
      <c r="B341" s="353">
        <f t="shared" ca="1" si="16"/>
        <v>1</v>
      </c>
      <c r="C341" s="353">
        <f t="shared" ca="1" si="16"/>
        <v>1</v>
      </c>
      <c r="D341" s="354">
        <f t="shared" ca="1" si="6"/>
        <v>329</v>
      </c>
      <c r="E341" s="446"/>
      <c r="F341" s="347"/>
      <c r="G341" s="348"/>
      <c r="H341" s="371"/>
    </row>
    <row r="342" spans="1:8" s="346" customFormat="1" hidden="1">
      <c r="A342" s="353">
        <f t="shared" ca="1" si="16"/>
        <v>13</v>
      </c>
      <c r="B342" s="353">
        <f t="shared" ca="1" si="16"/>
        <v>1</v>
      </c>
      <c r="C342" s="353">
        <f t="shared" ca="1" si="16"/>
        <v>1</v>
      </c>
      <c r="D342" s="354">
        <f t="shared" ref="D342:D405" ca="1" si="17">IF(INDIRECT("S(-1)",FALSE)&lt;&gt;INDIRECT("Z(-1)S(-1)",FALSE),0,INDIRECT("Z(-1)",FALSE)+1)</f>
        <v>330</v>
      </c>
      <c r="E342" s="446"/>
      <c r="F342" s="347"/>
      <c r="G342" s="348"/>
      <c r="H342" s="371"/>
    </row>
    <row r="343" spans="1:8" s="346" customFormat="1" hidden="1">
      <c r="A343" s="353">
        <f t="shared" ca="1" si="16"/>
        <v>13</v>
      </c>
      <c r="B343" s="353">
        <f t="shared" ca="1" si="16"/>
        <v>1</v>
      </c>
      <c r="C343" s="353">
        <f t="shared" ca="1" si="16"/>
        <v>1</v>
      </c>
      <c r="D343" s="354">
        <f t="shared" ca="1" si="17"/>
        <v>331</v>
      </c>
      <c r="E343" s="446"/>
      <c r="F343" s="347"/>
      <c r="G343" s="348"/>
      <c r="H343" s="371"/>
    </row>
    <row r="344" spans="1:8" hidden="1">
      <c r="A344" s="353">
        <f t="shared" ca="1" si="16"/>
        <v>13</v>
      </c>
      <c r="B344" s="353">
        <f t="shared" ca="1" si="16"/>
        <v>1</v>
      </c>
      <c r="C344" s="353">
        <f t="shared" ca="1" si="16"/>
        <v>1</v>
      </c>
      <c r="D344" s="354">
        <f t="shared" ca="1" si="17"/>
        <v>332</v>
      </c>
      <c r="E344" s="445"/>
      <c r="F344" s="157"/>
      <c r="G344" s="333"/>
      <c r="H344" s="370"/>
    </row>
    <row r="345" spans="1:8" hidden="1">
      <c r="A345" s="353">
        <f t="shared" ref="A345:C378" ca="1" si="18">INDIRECT("Z(-1)",FALSE)</f>
        <v>13</v>
      </c>
      <c r="B345" s="353">
        <f t="shared" ca="1" si="18"/>
        <v>1</v>
      </c>
      <c r="C345" s="353">
        <f t="shared" ca="1" si="18"/>
        <v>1</v>
      </c>
      <c r="D345" s="354">
        <f t="shared" ca="1" si="17"/>
        <v>333</v>
      </c>
      <c r="E345" s="445"/>
      <c r="F345" s="157"/>
      <c r="G345" s="333"/>
      <c r="H345" s="370"/>
    </row>
    <row r="346" spans="1:8" hidden="1">
      <c r="A346" s="353">
        <f t="shared" ca="1" si="18"/>
        <v>13</v>
      </c>
      <c r="B346" s="353">
        <f t="shared" ca="1" si="18"/>
        <v>1</v>
      </c>
      <c r="C346" s="353">
        <f t="shared" ca="1" si="18"/>
        <v>1</v>
      </c>
      <c r="D346" s="354">
        <f t="shared" ca="1" si="17"/>
        <v>334</v>
      </c>
      <c r="E346" s="445"/>
      <c r="F346" s="157"/>
      <c r="G346" s="333"/>
      <c r="H346" s="370"/>
    </row>
    <row r="347" spans="1:8" hidden="1">
      <c r="A347" s="353">
        <f t="shared" ca="1" si="18"/>
        <v>13</v>
      </c>
      <c r="B347" s="353">
        <f t="shared" ca="1" si="18"/>
        <v>1</v>
      </c>
      <c r="C347" s="353">
        <f t="shared" ca="1" si="18"/>
        <v>1</v>
      </c>
      <c r="D347" s="354">
        <f t="shared" ca="1" si="17"/>
        <v>335</v>
      </c>
      <c r="E347" s="445"/>
      <c r="F347" s="157"/>
      <c r="G347" s="333"/>
      <c r="H347" s="370"/>
    </row>
    <row r="348" spans="1:8" hidden="1">
      <c r="A348" s="353">
        <f t="shared" ca="1" si="18"/>
        <v>13</v>
      </c>
      <c r="B348" s="353">
        <f t="shared" ca="1" si="18"/>
        <v>1</v>
      </c>
      <c r="C348" s="353">
        <f t="shared" ca="1" si="18"/>
        <v>1</v>
      </c>
      <c r="D348" s="354">
        <f t="shared" ca="1" si="17"/>
        <v>336</v>
      </c>
      <c r="E348" s="445"/>
      <c r="F348" s="157"/>
      <c r="G348" s="333"/>
      <c r="H348" s="370"/>
    </row>
    <row r="349" spans="1:8" hidden="1">
      <c r="A349" s="351">
        <f t="shared" ca="1" si="18"/>
        <v>13</v>
      </c>
      <c r="B349" s="351">
        <f t="shared" ca="1" si="18"/>
        <v>1</v>
      </c>
      <c r="C349" s="351">
        <f t="shared" ca="1" si="18"/>
        <v>1</v>
      </c>
      <c r="D349" s="352">
        <f t="shared" ca="1" si="17"/>
        <v>337</v>
      </c>
      <c r="E349" s="445"/>
      <c r="F349" s="157"/>
      <c r="G349" s="333"/>
      <c r="H349" s="370"/>
    </row>
    <row r="350" spans="1:8" hidden="1">
      <c r="A350" s="353">
        <f t="shared" ca="1" si="18"/>
        <v>13</v>
      </c>
      <c r="B350" s="353">
        <f t="shared" ca="1" si="18"/>
        <v>1</v>
      </c>
      <c r="C350" s="353">
        <f t="shared" ca="1" si="18"/>
        <v>1</v>
      </c>
      <c r="D350" s="354">
        <f t="shared" ca="1" si="17"/>
        <v>338</v>
      </c>
      <c r="E350" s="445"/>
      <c r="F350" s="347"/>
      <c r="G350" s="348"/>
      <c r="H350" s="371"/>
    </row>
    <row r="351" spans="1:8" hidden="1">
      <c r="A351" s="353">
        <f t="shared" ca="1" si="18"/>
        <v>13</v>
      </c>
      <c r="B351" s="353">
        <f t="shared" ca="1" si="18"/>
        <v>1</v>
      </c>
      <c r="C351" s="353">
        <f t="shared" ca="1" si="18"/>
        <v>1</v>
      </c>
      <c r="D351" s="354">
        <f t="shared" ca="1" si="17"/>
        <v>339</v>
      </c>
      <c r="E351" s="445"/>
      <c r="F351" s="347"/>
      <c r="G351" s="348"/>
      <c r="H351" s="371"/>
    </row>
    <row r="352" spans="1:8" hidden="1">
      <c r="A352" s="353">
        <f t="shared" ca="1" si="18"/>
        <v>13</v>
      </c>
      <c r="B352" s="353">
        <f t="shared" ca="1" si="18"/>
        <v>1</v>
      </c>
      <c r="C352" s="353">
        <f t="shared" ca="1" si="18"/>
        <v>1</v>
      </c>
      <c r="D352" s="354">
        <f t="shared" ca="1" si="17"/>
        <v>340</v>
      </c>
      <c r="E352" s="445"/>
      <c r="F352" s="347"/>
      <c r="G352" s="348"/>
      <c r="H352" s="371"/>
    </row>
    <row r="353" spans="1:8" hidden="1">
      <c r="A353" s="353">
        <f t="shared" ca="1" si="18"/>
        <v>13</v>
      </c>
      <c r="B353" s="353">
        <f t="shared" ca="1" si="18"/>
        <v>1</v>
      </c>
      <c r="C353" s="353">
        <f t="shared" ca="1" si="18"/>
        <v>1</v>
      </c>
      <c r="D353" s="354">
        <f t="shared" ca="1" si="17"/>
        <v>341</v>
      </c>
      <c r="E353" s="445"/>
      <c r="F353" s="347"/>
      <c r="G353" s="348"/>
      <c r="H353" s="371"/>
    </row>
    <row r="354" spans="1:8" hidden="1">
      <c r="A354" s="353">
        <f t="shared" ca="1" si="18"/>
        <v>13</v>
      </c>
      <c r="B354" s="353">
        <f t="shared" ca="1" si="18"/>
        <v>1</v>
      </c>
      <c r="C354" s="353">
        <f t="shared" ca="1" si="18"/>
        <v>1</v>
      </c>
      <c r="D354" s="354">
        <f t="shared" ca="1" si="17"/>
        <v>342</v>
      </c>
      <c r="E354" s="445"/>
      <c r="F354" s="347"/>
      <c r="G354" s="348"/>
      <c r="H354" s="371"/>
    </row>
    <row r="355" spans="1:8" hidden="1">
      <c r="A355" s="353">
        <f t="shared" ca="1" si="18"/>
        <v>13</v>
      </c>
      <c r="B355" s="353">
        <f t="shared" ca="1" si="18"/>
        <v>1</v>
      </c>
      <c r="C355" s="353">
        <f t="shared" ca="1" si="18"/>
        <v>1</v>
      </c>
      <c r="D355" s="354">
        <f t="shared" ca="1" si="17"/>
        <v>343</v>
      </c>
      <c r="E355" s="445"/>
      <c r="F355" s="347"/>
      <c r="G355" s="348"/>
      <c r="H355" s="371"/>
    </row>
    <row r="356" spans="1:8" hidden="1">
      <c r="A356" s="353">
        <f t="shared" ca="1" si="18"/>
        <v>13</v>
      </c>
      <c r="B356" s="353">
        <f t="shared" ca="1" si="18"/>
        <v>1</v>
      </c>
      <c r="C356" s="353">
        <f t="shared" ca="1" si="18"/>
        <v>1</v>
      </c>
      <c r="D356" s="354">
        <f t="shared" ca="1" si="17"/>
        <v>344</v>
      </c>
      <c r="E356" s="445"/>
      <c r="F356" s="347"/>
      <c r="G356" s="348"/>
      <c r="H356" s="371"/>
    </row>
    <row r="357" spans="1:8" s="346" customFormat="1" hidden="1">
      <c r="A357" s="353">
        <f t="shared" ca="1" si="18"/>
        <v>13</v>
      </c>
      <c r="B357" s="353">
        <f t="shared" ca="1" si="18"/>
        <v>1</v>
      </c>
      <c r="C357" s="353">
        <f t="shared" ca="1" si="18"/>
        <v>1</v>
      </c>
      <c r="D357" s="354">
        <f t="shared" ca="1" si="17"/>
        <v>345</v>
      </c>
      <c r="E357" s="446"/>
      <c r="F357" s="347"/>
      <c r="G357" s="348"/>
      <c r="H357" s="371"/>
    </row>
    <row r="358" spans="1:8" s="346" customFormat="1" hidden="1">
      <c r="A358" s="353">
        <f t="shared" ca="1" si="18"/>
        <v>13</v>
      </c>
      <c r="B358" s="353">
        <f t="shared" ca="1" si="18"/>
        <v>1</v>
      </c>
      <c r="C358" s="353">
        <f t="shared" ca="1" si="18"/>
        <v>1</v>
      </c>
      <c r="D358" s="354">
        <f t="shared" ca="1" si="17"/>
        <v>346</v>
      </c>
      <c r="E358" s="446"/>
      <c r="F358" s="347"/>
      <c r="G358" s="348"/>
      <c r="H358" s="371"/>
    </row>
    <row r="359" spans="1:8" s="346" customFormat="1" hidden="1">
      <c r="A359" s="353">
        <f t="shared" ca="1" si="18"/>
        <v>13</v>
      </c>
      <c r="B359" s="353">
        <f t="shared" ca="1" si="18"/>
        <v>1</v>
      </c>
      <c r="C359" s="353">
        <f t="shared" ca="1" si="18"/>
        <v>1</v>
      </c>
      <c r="D359" s="354">
        <f t="shared" ca="1" si="17"/>
        <v>347</v>
      </c>
      <c r="E359" s="446"/>
      <c r="F359" s="347"/>
      <c r="G359" s="348"/>
      <c r="H359" s="371"/>
    </row>
    <row r="360" spans="1:8" hidden="1">
      <c r="A360" s="353">
        <f t="shared" ca="1" si="18"/>
        <v>13</v>
      </c>
      <c r="B360" s="353">
        <f t="shared" ca="1" si="18"/>
        <v>1</v>
      </c>
      <c r="C360" s="353">
        <f t="shared" ca="1" si="18"/>
        <v>1</v>
      </c>
      <c r="D360" s="354">
        <f t="shared" ca="1" si="17"/>
        <v>348</v>
      </c>
      <c r="E360" s="445"/>
      <c r="F360" s="347"/>
      <c r="G360" s="348"/>
      <c r="H360" s="371"/>
    </row>
    <row r="361" spans="1:8" hidden="1">
      <c r="A361" s="353">
        <f t="shared" ca="1" si="18"/>
        <v>13</v>
      </c>
      <c r="B361" s="353">
        <f t="shared" ca="1" si="18"/>
        <v>1</v>
      </c>
      <c r="C361" s="353">
        <f t="shared" ca="1" si="18"/>
        <v>1</v>
      </c>
      <c r="D361" s="354">
        <f t="shared" ca="1" si="17"/>
        <v>349</v>
      </c>
      <c r="E361" s="445"/>
      <c r="F361" s="347"/>
      <c r="G361" s="348"/>
      <c r="H361" s="371"/>
    </row>
    <row r="362" spans="1:8" hidden="1">
      <c r="A362" s="353">
        <f t="shared" ca="1" si="18"/>
        <v>13</v>
      </c>
      <c r="B362" s="353">
        <f t="shared" ca="1" si="18"/>
        <v>1</v>
      </c>
      <c r="C362" s="353">
        <f t="shared" ca="1" si="18"/>
        <v>1</v>
      </c>
      <c r="D362" s="354">
        <f t="shared" ca="1" si="17"/>
        <v>350</v>
      </c>
      <c r="E362" s="445"/>
      <c r="F362" s="347"/>
      <c r="G362" s="348"/>
      <c r="H362" s="371"/>
    </row>
    <row r="363" spans="1:8" hidden="1">
      <c r="A363" s="353">
        <f t="shared" ca="1" si="18"/>
        <v>13</v>
      </c>
      <c r="B363" s="353">
        <f t="shared" ca="1" si="18"/>
        <v>1</v>
      </c>
      <c r="C363" s="353">
        <f t="shared" ca="1" si="18"/>
        <v>1</v>
      </c>
      <c r="D363" s="354">
        <f t="shared" ca="1" si="17"/>
        <v>351</v>
      </c>
      <c r="E363" s="445"/>
      <c r="F363" s="347"/>
      <c r="G363" s="348"/>
      <c r="H363" s="371"/>
    </row>
    <row r="364" spans="1:8" hidden="1">
      <c r="A364" s="353">
        <f t="shared" ca="1" si="18"/>
        <v>13</v>
      </c>
      <c r="B364" s="353">
        <f t="shared" ca="1" si="18"/>
        <v>1</v>
      </c>
      <c r="C364" s="353">
        <f t="shared" ca="1" si="18"/>
        <v>1</v>
      </c>
      <c r="D364" s="354">
        <f t="shared" ca="1" si="17"/>
        <v>352</v>
      </c>
      <c r="E364" s="445"/>
      <c r="F364" s="347"/>
      <c r="G364" s="348"/>
      <c r="H364" s="371"/>
    </row>
    <row r="365" spans="1:8" hidden="1">
      <c r="A365" s="353">
        <f t="shared" ca="1" si="18"/>
        <v>13</v>
      </c>
      <c r="B365" s="353">
        <f t="shared" ca="1" si="18"/>
        <v>1</v>
      </c>
      <c r="C365" s="353">
        <f t="shared" ca="1" si="18"/>
        <v>1</v>
      </c>
      <c r="D365" s="354">
        <f t="shared" ca="1" si="17"/>
        <v>353</v>
      </c>
      <c r="E365" s="445"/>
      <c r="F365" s="347"/>
      <c r="G365" s="348"/>
      <c r="H365" s="371"/>
    </row>
    <row r="366" spans="1:8" hidden="1">
      <c r="A366" s="353">
        <f t="shared" ca="1" si="18"/>
        <v>13</v>
      </c>
      <c r="B366" s="353">
        <f t="shared" ca="1" si="18"/>
        <v>1</v>
      </c>
      <c r="C366" s="353">
        <f t="shared" ca="1" si="18"/>
        <v>1</v>
      </c>
      <c r="D366" s="354">
        <f t="shared" ca="1" si="17"/>
        <v>354</v>
      </c>
      <c r="E366" s="445"/>
      <c r="F366" s="347"/>
      <c r="G366" s="348"/>
      <c r="H366" s="371"/>
    </row>
    <row r="367" spans="1:8" s="346" customFormat="1" hidden="1">
      <c r="A367" s="353">
        <f t="shared" ca="1" si="18"/>
        <v>13</v>
      </c>
      <c r="B367" s="353">
        <f t="shared" ca="1" si="18"/>
        <v>1</v>
      </c>
      <c r="C367" s="353">
        <f t="shared" ca="1" si="18"/>
        <v>1</v>
      </c>
      <c r="D367" s="354">
        <f t="shared" ca="1" si="17"/>
        <v>355</v>
      </c>
      <c r="E367" s="446"/>
      <c r="F367" s="347"/>
      <c r="G367" s="348"/>
      <c r="H367" s="371"/>
    </row>
    <row r="368" spans="1:8" s="346" customFormat="1" hidden="1">
      <c r="A368" s="353">
        <f t="shared" ca="1" si="18"/>
        <v>13</v>
      </c>
      <c r="B368" s="353">
        <f t="shared" ca="1" si="18"/>
        <v>1</v>
      </c>
      <c r="C368" s="353">
        <f t="shared" ca="1" si="18"/>
        <v>1</v>
      </c>
      <c r="D368" s="354">
        <f t="shared" ca="1" si="17"/>
        <v>356</v>
      </c>
      <c r="E368" s="446"/>
      <c r="F368" s="347"/>
      <c r="G368" s="348"/>
      <c r="H368" s="371"/>
    </row>
    <row r="369" spans="1:8" s="346" customFormat="1" hidden="1">
      <c r="A369" s="353">
        <f t="shared" ca="1" si="18"/>
        <v>13</v>
      </c>
      <c r="B369" s="353">
        <f t="shared" ca="1" si="18"/>
        <v>1</v>
      </c>
      <c r="C369" s="353">
        <f t="shared" ca="1" si="18"/>
        <v>1</v>
      </c>
      <c r="D369" s="354">
        <f t="shared" ca="1" si="17"/>
        <v>357</v>
      </c>
      <c r="E369" s="446"/>
      <c r="F369" s="347"/>
      <c r="G369" s="348"/>
      <c r="H369" s="371"/>
    </row>
    <row r="370" spans="1:8" hidden="1">
      <c r="A370" s="353">
        <f t="shared" ca="1" si="18"/>
        <v>13</v>
      </c>
      <c r="B370" s="353">
        <f t="shared" ca="1" si="18"/>
        <v>1</v>
      </c>
      <c r="C370" s="353">
        <f t="shared" ca="1" si="18"/>
        <v>1</v>
      </c>
      <c r="D370" s="354">
        <f t="shared" ca="1" si="17"/>
        <v>358</v>
      </c>
      <c r="E370" s="445"/>
      <c r="F370" s="347"/>
      <c r="G370" s="348"/>
      <c r="H370" s="371"/>
    </row>
    <row r="371" spans="1:8" hidden="1">
      <c r="A371" s="353">
        <f t="shared" ca="1" si="18"/>
        <v>13</v>
      </c>
      <c r="B371" s="353">
        <f t="shared" ca="1" si="18"/>
        <v>1</v>
      </c>
      <c r="C371" s="353">
        <f t="shared" ca="1" si="18"/>
        <v>1</v>
      </c>
      <c r="D371" s="354">
        <f t="shared" ca="1" si="17"/>
        <v>359</v>
      </c>
      <c r="E371" s="445"/>
      <c r="F371" s="347"/>
      <c r="G371" s="348"/>
      <c r="H371" s="371"/>
    </row>
    <row r="372" spans="1:8" hidden="1">
      <c r="A372" s="353">
        <f t="shared" ca="1" si="18"/>
        <v>13</v>
      </c>
      <c r="B372" s="353">
        <f t="shared" ca="1" si="18"/>
        <v>1</v>
      </c>
      <c r="C372" s="353">
        <f t="shared" ca="1" si="18"/>
        <v>1</v>
      </c>
      <c r="D372" s="354">
        <f t="shared" ca="1" si="17"/>
        <v>360</v>
      </c>
      <c r="E372" s="445"/>
      <c r="F372" s="347"/>
      <c r="G372" s="348"/>
      <c r="H372" s="371"/>
    </row>
    <row r="373" spans="1:8" hidden="1">
      <c r="A373" s="353">
        <f t="shared" ca="1" si="18"/>
        <v>13</v>
      </c>
      <c r="B373" s="353">
        <f t="shared" ca="1" si="18"/>
        <v>1</v>
      </c>
      <c r="C373" s="353">
        <f t="shared" ca="1" si="18"/>
        <v>1</v>
      </c>
      <c r="D373" s="354">
        <f t="shared" ca="1" si="17"/>
        <v>361</v>
      </c>
      <c r="E373" s="445"/>
      <c r="F373" s="347"/>
      <c r="G373" s="348"/>
      <c r="H373" s="371"/>
    </row>
    <row r="374" spans="1:8" hidden="1">
      <c r="A374" s="353">
        <f t="shared" ca="1" si="18"/>
        <v>13</v>
      </c>
      <c r="B374" s="353">
        <f t="shared" ca="1" si="18"/>
        <v>1</v>
      </c>
      <c r="C374" s="353">
        <f t="shared" ca="1" si="18"/>
        <v>1</v>
      </c>
      <c r="D374" s="354">
        <f t="shared" ca="1" si="17"/>
        <v>362</v>
      </c>
      <c r="E374" s="445"/>
      <c r="F374" s="347"/>
      <c r="G374" s="348"/>
      <c r="H374" s="371"/>
    </row>
    <row r="375" spans="1:8" hidden="1">
      <c r="A375" s="353">
        <f t="shared" ca="1" si="18"/>
        <v>13</v>
      </c>
      <c r="B375" s="353">
        <f t="shared" ca="1" si="18"/>
        <v>1</v>
      </c>
      <c r="C375" s="353">
        <f t="shared" ca="1" si="18"/>
        <v>1</v>
      </c>
      <c r="D375" s="354">
        <f t="shared" ca="1" si="17"/>
        <v>363</v>
      </c>
      <c r="E375" s="445"/>
      <c r="F375" s="347"/>
      <c r="G375" s="348"/>
      <c r="H375" s="371"/>
    </row>
    <row r="376" spans="1:8" hidden="1">
      <c r="A376" s="353">
        <f t="shared" ca="1" si="18"/>
        <v>13</v>
      </c>
      <c r="B376" s="353">
        <f t="shared" ca="1" si="18"/>
        <v>1</v>
      </c>
      <c r="C376" s="353">
        <f t="shared" ca="1" si="18"/>
        <v>1</v>
      </c>
      <c r="D376" s="354">
        <f t="shared" ca="1" si="17"/>
        <v>364</v>
      </c>
      <c r="E376" s="445"/>
      <c r="F376" s="347"/>
      <c r="G376" s="348"/>
      <c r="H376" s="371"/>
    </row>
    <row r="377" spans="1:8" s="346" customFormat="1" hidden="1">
      <c r="A377" s="353">
        <f t="shared" ca="1" si="18"/>
        <v>13</v>
      </c>
      <c r="B377" s="353">
        <f t="shared" ca="1" si="18"/>
        <v>1</v>
      </c>
      <c r="C377" s="353">
        <f t="shared" ca="1" si="18"/>
        <v>1</v>
      </c>
      <c r="D377" s="354">
        <f t="shared" ca="1" si="17"/>
        <v>365</v>
      </c>
      <c r="E377" s="446"/>
      <c r="F377" s="347"/>
      <c r="G377" s="348"/>
      <c r="H377" s="371"/>
    </row>
    <row r="378" spans="1:8" s="346" customFormat="1" hidden="1">
      <c r="A378" s="353">
        <f t="shared" ca="1" si="18"/>
        <v>13</v>
      </c>
      <c r="B378" s="353">
        <f t="shared" ca="1" si="18"/>
        <v>1</v>
      </c>
      <c r="C378" s="353">
        <f t="shared" ca="1" si="18"/>
        <v>1</v>
      </c>
      <c r="D378" s="354">
        <f t="shared" ca="1" si="17"/>
        <v>366</v>
      </c>
      <c r="E378" s="446"/>
      <c r="F378" s="347"/>
      <c r="G378" s="348"/>
      <c r="H378" s="371"/>
    </row>
    <row r="379" spans="1:8" s="346" customFormat="1" hidden="1">
      <c r="A379" s="353">
        <f t="shared" ref="A379:C394" ca="1" si="19">INDIRECT("Z(-1)",FALSE)</f>
        <v>13</v>
      </c>
      <c r="B379" s="353">
        <f t="shared" ca="1" si="19"/>
        <v>1</v>
      </c>
      <c r="C379" s="353">
        <f t="shared" ca="1" si="19"/>
        <v>1</v>
      </c>
      <c r="D379" s="354">
        <f t="shared" ca="1" si="17"/>
        <v>367</v>
      </c>
      <c r="E379" s="446"/>
      <c r="F379" s="347"/>
      <c r="G379" s="348"/>
      <c r="H379" s="371"/>
    </row>
    <row r="380" spans="1:8" hidden="1">
      <c r="A380" s="353">
        <f t="shared" ca="1" si="19"/>
        <v>13</v>
      </c>
      <c r="B380" s="353">
        <f t="shared" ca="1" si="19"/>
        <v>1</v>
      </c>
      <c r="C380" s="353">
        <f t="shared" ca="1" si="19"/>
        <v>1</v>
      </c>
      <c r="D380" s="354">
        <f t="shared" ca="1" si="17"/>
        <v>368</v>
      </c>
      <c r="E380" s="445"/>
      <c r="F380" s="347"/>
      <c r="G380" s="348"/>
      <c r="H380" s="371"/>
    </row>
    <row r="381" spans="1:8" hidden="1">
      <c r="A381" s="353">
        <f t="shared" ca="1" si="19"/>
        <v>13</v>
      </c>
      <c r="B381" s="353">
        <f t="shared" ca="1" si="19"/>
        <v>1</v>
      </c>
      <c r="C381" s="353">
        <f t="shared" ca="1" si="19"/>
        <v>1</v>
      </c>
      <c r="D381" s="354">
        <f t="shared" ca="1" si="17"/>
        <v>369</v>
      </c>
      <c r="E381" s="445"/>
      <c r="F381" s="347"/>
      <c r="G381" s="348"/>
      <c r="H381" s="371"/>
    </row>
    <row r="382" spans="1:8" hidden="1">
      <c r="A382" s="353">
        <f t="shared" ca="1" si="19"/>
        <v>13</v>
      </c>
      <c r="B382" s="353">
        <f t="shared" ca="1" si="19"/>
        <v>1</v>
      </c>
      <c r="C382" s="353">
        <f t="shared" ca="1" si="19"/>
        <v>1</v>
      </c>
      <c r="D382" s="354">
        <f t="shared" ca="1" si="17"/>
        <v>370</v>
      </c>
      <c r="E382" s="445"/>
      <c r="F382" s="347"/>
      <c r="G382" s="348"/>
      <c r="H382" s="371"/>
    </row>
    <row r="383" spans="1:8" hidden="1">
      <c r="A383" s="353">
        <f t="shared" ca="1" si="19"/>
        <v>13</v>
      </c>
      <c r="B383" s="353">
        <f t="shared" ca="1" si="19"/>
        <v>1</v>
      </c>
      <c r="C383" s="353">
        <f t="shared" ca="1" si="19"/>
        <v>1</v>
      </c>
      <c r="D383" s="354">
        <f t="shared" ca="1" si="17"/>
        <v>371</v>
      </c>
      <c r="E383" s="445"/>
      <c r="F383" s="347"/>
      <c r="G383" s="348"/>
      <c r="H383" s="371"/>
    </row>
    <row r="384" spans="1:8" hidden="1">
      <c r="A384" s="353">
        <f t="shared" ca="1" si="19"/>
        <v>13</v>
      </c>
      <c r="B384" s="353">
        <f t="shared" ca="1" si="19"/>
        <v>1</v>
      </c>
      <c r="C384" s="353">
        <f t="shared" ca="1" si="19"/>
        <v>1</v>
      </c>
      <c r="D384" s="354">
        <f t="shared" ca="1" si="17"/>
        <v>372</v>
      </c>
      <c r="E384" s="445"/>
      <c r="F384" s="347"/>
      <c r="G384" s="348"/>
      <c r="H384" s="371"/>
    </row>
    <row r="385" spans="1:8" hidden="1">
      <c r="A385" s="353">
        <f t="shared" ca="1" si="19"/>
        <v>13</v>
      </c>
      <c r="B385" s="353">
        <f t="shared" ca="1" si="19"/>
        <v>1</v>
      </c>
      <c r="C385" s="353">
        <f t="shared" ca="1" si="19"/>
        <v>1</v>
      </c>
      <c r="D385" s="354">
        <f t="shared" ca="1" si="17"/>
        <v>373</v>
      </c>
      <c r="E385" s="445"/>
      <c r="F385" s="347"/>
      <c r="G385" s="348"/>
      <c r="H385" s="371"/>
    </row>
    <row r="386" spans="1:8" hidden="1">
      <c r="A386" s="353">
        <f t="shared" ca="1" si="19"/>
        <v>13</v>
      </c>
      <c r="B386" s="353">
        <f t="shared" ca="1" si="19"/>
        <v>1</v>
      </c>
      <c r="C386" s="353">
        <f t="shared" ca="1" si="19"/>
        <v>1</v>
      </c>
      <c r="D386" s="354">
        <f t="shared" ca="1" si="17"/>
        <v>374</v>
      </c>
      <c r="E386" s="445"/>
      <c r="F386" s="347"/>
      <c r="G386" s="348"/>
      <c r="H386" s="371"/>
    </row>
    <row r="387" spans="1:8" s="346" customFormat="1" hidden="1">
      <c r="A387" s="353">
        <f t="shared" ca="1" si="19"/>
        <v>13</v>
      </c>
      <c r="B387" s="353">
        <f t="shared" ca="1" si="19"/>
        <v>1</v>
      </c>
      <c r="C387" s="353">
        <f t="shared" ca="1" si="19"/>
        <v>1</v>
      </c>
      <c r="D387" s="354">
        <f t="shared" ca="1" si="17"/>
        <v>375</v>
      </c>
      <c r="E387" s="446"/>
      <c r="F387" s="347"/>
      <c r="G387" s="348"/>
      <c r="H387" s="371"/>
    </row>
    <row r="388" spans="1:8" s="346" customFormat="1" hidden="1">
      <c r="A388" s="353">
        <f t="shared" ca="1" si="19"/>
        <v>13</v>
      </c>
      <c r="B388" s="353">
        <f t="shared" ca="1" si="19"/>
        <v>1</v>
      </c>
      <c r="C388" s="353">
        <f t="shared" ca="1" si="19"/>
        <v>1</v>
      </c>
      <c r="D388" s="354">
        <f t="shared" ca="1" si="17"/>
        <v>376</v>
      </c>
      <c r="E388" s="446"/>
      <c r="F388" s="347"/>
      <c r="G388" s="348"/>
      <c r="H388" s="371"/>
    </row>
    <row r="389" spans="1:8" s="346" customFormat="1" hidden="1">
      <c r="A389" s="353">
        <f t="shared" ca="1" si="19"/>
        <v>13</v>
      </c>
      <c r="B389" s="353">
        <f t="shared" ca="1" si="19"/>
        <v>1</v>
      </c>
      <c r="C389" s="353">
        <f t="shared" ca="1" si="19"/>
        <v>1</v>
      </c>
      <c r="D389" s="354">
        <f t="shared" ca="1" si="17"/>
        <v>377</v>
      </c>
      <c r="E389" s="446"/>
      <c r="F389" s="347"/>
      <c r="G389" s="348"/>
      <c r="H389" s="371"/>
    </row>
    <row r="390" spans="1:8" hidden="1">
      <c r="A390" s="353">
        <f t="shared" ca="1" si="19"/>
        <v>13</v>
      </c>
      <c r="B390" s="353">
        <f t="shared" ca="1" si="19"/>
        <v>1</v>
      </c>
      <c r="C390" s="353">
        <f t="shared" ca="1" si="19"/>
        <v>1</v>
      </c>
      <c r="D390" s="354">
        <f t="shared" ca="1" si="17"/>
        <v>378</v>
      </c>
      <c r="E390" s="445"/>
      <c r="F390" s="347"/>
      <c r="G390" s="348"/>
      <c r="H390" s="371"/>
    </row>
    <row r="391" spans="1:8" s="346" customFormat="1" hidden="1">
      <c r="A391" s="353">
        <f t="shared" ca="1" si="19"/>
        <v>13</v>
      </c>
      <c r="B391" s="353">
        <f t="shared" ca="1" si="19"/>
        <v>1</v>
      </c>
      <c r="C391" s="353">
        <f t="shared" ca="1" si="19"/>
        <v>1</v>
      </c>
      <c r="D391" s="354">
        <f t="shared" ca="1" si="17"/>
        <v>379</v>
      </c>
      <c r="E391" s="446"/>
      <c r="F391" s="347"/>
      <c r="G391" s="348"/>
      <c r="H391" s="371"/>
    </row>
    <row r="392" spans="1:8" s="346" customFormat="1" hidden="1">
      <c r="A392" s="353">
        <f t="shared" ca="1" si="19"/>
        <v>13</v>
      </c>
      <c r="B392" s="353">
        <f t="shared" ca="1" si="19"/>
        <v>1</v>
      </c>
      <c r="C392" s="353">
        <f t="shared" ca="1" si="19"/>
        <v>1</v>
      </c>
      <c r="D392" s="354">
        <f t="shared" ca="1" si="17"/>
        <v>380</v>
      </c>
      <c r="E392" s="446"/>
      <c r="F392" s="347"/>
      <c r="G392" s="348"/>
      <c r="H392" s="371"/>
    </row>
    <row r="393" spans="1:8" s="346" customFormat="1" hidden="1">
      <c r="A393" s="353">
        <f t="shared" ca="1" si="19"/>
        <v>13</v>
      </c>
      <c r="B393" s="353">
        <f t="shared" ca="1" si="19"/>
        <v>1</v>
      </c>
      <c r="C393" s="353">
        <f t="shared" ca="1" si="19"/>
        <v>1</v>
      </c>
      <c r="D393" s="354">
        <f t="shared" ca="1" si="17"/>
        <v>381</v>
      </c>
      <c r="E393" s="446"/>
      <c r="F393" s="347"/>
      <c r="G393" s="348"/>
      <c r="H393" s="371"/>
    </row>
    <row r="394" spans="1:8" hidden="1">
      <c r="A394" s="353">
        <f t="shared" ca="1" si="19"/>
        <v>13</v>
      </c>
      <c r="B394" s="353">
        <f t="shared" ca="1" si="19"/>
        <v>1</v>
      </c>
      <c r="C394" s="353">
        <f t="shared" ca="1" si="19"/>
        <v>1</v>
      </c>
      <c r="D394" s="354">
        <f t="shared" ca="1" si="17"/>
        <v>382</v>
      </c>
      <c r="E394" s="445"/>
      <c r="F394" s="157"/>
      <c r="G394" s="333"/>
      <c r="H394" s="370"/>
    </row>
    <row r="395" spans="1:8" hidden="1">
      <c r="A395" s="353">
        <f t="shared" ref="A395:C428" ca="1" si="20">INDIRECT("Z(-1)",FALSE)</f>
        <v>13</v>
      </c>
      <c r="B395" s="353">
        <f t="shared" ca="1" si="20"/>
        <v>1</v>
      </c>
      <c r="C395" s="353">
        <f t="shared" ca="1" si="20"/>
        <v>1</v>
      </c>
      <c r="D395" s="354">
        <f t="shared" ca="1" si="17"/>
        <v>383</v>
      </c>
      <c r="E395" s="445"/>
      <c r="F395" s="157"/>
      <c r="G395" s="333"/>
      <c r="H395" s="370"/>
    </row>
    <row r="396" spans="1:8" hidden="1">
      <c r="A396" s="353">
        <f t="shared" ca="1" si="20"/>
        <v>13</v>
      </c>
      <c r="B396" s="353">
        <f t="shared" ca="1" si="20"/>
        <v>1</v>
      </c>
      <c r="C396" s="353">
        <f t="shared" ca="1" si="20"/>
        <v>1</v>
      </c>
      <c r="D396" s="354">
        <f t="shared" ca="1" si="17"/>
        <v>384</v>
      </c>
      <c r="E396" s="445"/>
      <c r="F396" s="157"/>
      <c r="G396" s="333"/>
      <c r="H396" s="370"/>
    </row>
    <row r="397" spans="1:8" hidden="1">
      <c r="A397" s="353">
        <f t="shared" ca="1" si="20"/>
        <v>13</v>
      </c>
      <c r="B397" s="353">
        <f t="shared" ca="1" si="20"/>
        <v>1</v>
      </c>
      <c r="C397" s="353">
        <f t="shared" ca="1" si="20"/>
        <v>1</v>
      </c>
      <c r="D397" s="354">
        <f t="shared" ca="1" si="17"/>
        <v>385</v>
      </c>
      <c r="E397" s="445"/>
      <c r="F397" s="157"/>
      <c r="G397" s="333"/>
      <c r="H397" s="370"/>
    </row>
    <row r="398" spans="1:8" hidden="1">
      <c r="A398" s="353">
        <f t="shared" ca="1" si="20"/>
        <v>13</v>
      </c>
      <c r="B398" s="353">
        <f t="shared" ca="1" si="20"/>
        <v>1</v>
      </c>
      <c r="C398" s="353">
        <f t="shared" ca="1" si="20"/>
        <v>1</v>
      </c>
      <c r="D398" s="354">
        <f t="shared" ca="1" si="17"/>
        <v>386</v>
      </c>
      <c r="E398" s="445"/>
      <c r="F398" s="157"/>
      <c r="G398" s="333"/>
      <c r="H398" s="370"/>
    </row>
    <row r="399" spans="1:8" hidden="1">
      <c r="A399" s="351">
        <f t="shared" ca="1" si="20"/>
        <v>13</v>
      </c>
      <c r="B399" s="351">
        <f t="shared" ca="1" si="20"/>
        <v>1</v>
      </c>
      <c r="C399" s="351">
        <f t="shared" ca="1" si="20"/>
        <v>1</v>
      </c>
      <c r="D399" s="352">
        <f t="shared" ca="1" si="17"/>
        <v>387</v>
      </c>
      <c r="E399" s="445"/>
      <c r="F399" s="157"/>
      <c r="G399" s="333"/>
      <c r="H399" s="370"/>
    </row>
    <row r="400" spans="1:8" hidden="1">
      <c r="A400" s="353">
        <f t="shared" ca="1" si="20"/>
        <v>13</v>
      </c>
      <c r="B400" s="353">
        <f t="shared" ca="1" si="20"/>
        <v>1</v>
      </c>
      <c r="C400" s="353">
        <f t="shared" ca="1" si="20"/>
        <v>1</v>
      </c>
      <c r="D400" s="354">
        <f t="shared" ca="1" si="17"/>
        <v>388</v>
      </c>
      <c r="E400" s="445"/>
      <c r="F400" s="347"/>
      <c r="G400" s="348"/>
      <c r="H400" s="371"/>
    </row>
    <row r="401" spans="1:8" hidden="1">
      <c r="A401" s="353">
        <f t="shared" ca="1" si="20"/>
        <v>13</v>
      </c>
      <c r="B401" s="353">
        <f t="shared" ca="1" si="20"/>
        <v>1</v>
      </c>
      <c r="C401" s="353">
        <f t="shared" ca="1" si="20"/>
        <v>1</v>
      </c>
      <c r="D401" s="354">
        <f t="shared" ca="1" si="17"/>
        <v>389</v>
      </c>
      <c r="E401" s="445"/>
      <c r="F401" s="347"/>
      <c r="G401" s="348"/>
      <c r="H401" s="371"/>
    </row>
    <row r="402" spans="1:8" hidden="1">
      <c r="A402" s="353">
        <f t="shared" ca="1" si="20"/>
        <v>13</v>
      </c>
      <c r="B402" s="353">
        <f t="shared" ca="1" si="20"/>
        <v>1</v>
      </c>
      <c r="C402" s="353">
        <f t="shared" ca="1" si="20"/>
        <v>1</v>
      </c>
      <c r="D402" s="354">
        <f t="shared" ca="1" si="17"/>
        <v>390</v>
      </c>
      <c r="E402" s="445"/>
      <c r="F402" s="347"/>
      <c r="G402" s="348"/>
      <c r="H402" s="371"/>
    </row>
    <row r="403" spans="1:8" hidden="1">
      <c r="A403" s="353">
        <f t="shared" ca="1" si="20"/>
        <v>13</v>
      </c>
      <c r="B403" s="353">
        <f t="shared" ca="1" si="20"/>
        <v>1</v>
      </c>
      <c r="C403" s="353">
        <f t="shared" ca="1" si="20"/>
        <v>1</v>
      </c>
      <c r="D403" s="354">
        <f t="shared" ca="1" si="17"/>
        <v>391</v>
      </c>
      <c r="E403" s="445"/>
      <c r="F403" s="347"/>
      <c r="G403" s="348"/>
      <c r="H403" s="371"/>
    </row>
    <row r="404" spans="1:8" hidden="1">
      <c r="A404" s="353">
        <f t="shared" ca="1" si="20"/>
        <v>13</v>
      </c>
      <c r="B404" s="353">
        <f t="shared" ca="1" si="20"/>
        <v>1</v>
      </c>
      <c r="C404" s="353">
        <f t="shared" ca="1" si="20"/>
        <v>1</v>
      </c>
      <c r="D404" s="354">
        <f t="shared" ca="1" si="17"/>
        <v>392</v>
      </c>
      <c r="E404" s="445"/>
      <c r="F404" s="347"/>
      <c r="G404" s="348"/>
      <c r="H404" s="371"/>
    </row>
    <row r="405" spans="1:8" hidden="1">
      <c r="A405" s="353">
        <f t="shared" ca="1" si="20"/>
        <v>13</v>
      </c>
      <c r="B405" s="353">
        <f t="shared" ca="1" si="20"/>
        <v>1</v>
      </c>
      <c r="C405" s="353">
        <f t="shared" ca="1" si="20"/>
        <v>1</v>
      </c>
      <c r="D405" s="354">
        <f t="shared" ca="1" si="17"/>
        <v>393</v>
      </c>
      <c r="E405" s="445"/>
      <c r="F405" s="347"/>
      <c r="G405" s="348"/>
      <c r="H405" s="371"/>
    </row>
    <row r="406" spans="1:8" hidden="1">
      <c r="A406" s="353">
        <f t="shared" ca="1" si="20"/>
        <v>13</v>
      </c>
      <c r="B406" s="353">
        <f t="shared" ca="1" si="20"/>
        <v>1</v>
      </c>
      <c r="C406" s="353">
        <f t="shared" ca="1" si="20"/>
        <v>1</v>
      </c>
      <c r="D406" s="354">
        <f t="shared" ref="D406:D469" ca="1" si="21">IF(INDIRECT("S(-1)",FALSE)&lt;&gt;INDIRECT("Z(-1)S(-1)",FALSE),0,INDIRECT("Z(-1)",FALSE)+1)</f>
        <v>394</v>
      </c>
      <c r="E406" s="445"/>
      <c r="F406" s="347"/>
      <c r="G406" s="348"/>
      <c r="H406" s="371"/>
    </row>
    <row r="407" spans="1:8" s="346" customFormat="1" hidden="1">
      <c r="A407" s="353">
        <f t="shared" ca="1" si="20"/>
        <v>13</v>
      </c>
      <c r="B407" s="353">
        <f t="shared" ca="1" si="20"/>
        <v>1</v>
      </c>
      <c r="C407" s="353">
        <f t="shared" ca="1" si="20"/>
        <v>1</v>
      </c>
      <c r="D407" s="354">
        <f t="shared" ca="1" si="21"/>
        <v>395</v>
      </c>
      <c r="E407" s="446"/>
      <c r="F407" s="347"/>
      <c r="G407" s="348"/>
      <c r="H407" s="371"/>
    </row>
    <row r="408" spans="1:8" s="346" customFormat="1" hidden="1">
      <c r="A408" s="353">
        <f t="shared" ca="1" si="20"/>
        <v>13</v>
      </c>
      <c r="B408" s="353">
        <f t="shared" ca="1" si="20"/>
        <v>1</v>
      </c>
      <c r="C408" s="353">
        <f t="shared" ca="1" si="20"/>
        <v>1</v>
      </c>
      <c r="D408" s="354">
        <f t="shared" ca="1" si="21"/>
        <v>396</v>
      </c>
      <c r="E408" s="446"/>
      <c r="F408" s="347"/>
      <c r="G408" s="348"/>
      <c r="H408" s="371"/>
    </row>
    <row r="409" spans="1:8" s="346" customFormat="1" hidden="1">
      <c r="A409" s="353">
        <f t="shared" ca="1" si="20"/>
        <v>13</v>
      </c>
      <c r="B409" s="353">
        <f t="shared" ca="1" si="20"/>
        <v>1</v>
      </c>
      <c r="C409" s="353">
        <f t="shared" ca="1" si="20"/>
        <v>1</v>
      </c>
      <c r="D409" s="354">
        <f t="shared" ca="1" si="21"/>
        <v>397</v>
      </c>
      <c r="E409" s="446"/>
      <c r="F409" s="347"/>
      <c r="G409" s="348"/>
      <c r="H409" s="371"/>
    </row>
    <row r="410" spans="1:8" hidden="1">
      <c r="A410" s="353">
        <f t="shared" ca="1" si="20"/>
        <v>13</v>
      </c>
      <c r="B410" s="353">
        <f t="shared" ca="1" si="20"/>
        <v>1</v>
      </c>
      <c r="C410" s="353">
        <f t="shared" ca="1" si="20"/>
        <v>1</v>
      </c>
      <c r="D410" s="354">
        <f t="shared" ca="1" si="21"/>
        <v>398</v>
      </c>
      <c r="E410" s="445"/>
      <c r="F410" s="347"/>
      <c r="G410" s="348"/>
      <c r="H410" s="371"/>
    </row>
    <row r="411" spans="1:8" hidden="1">
      <c r="A411" s="353">
        <f t="shared" ca="1" si="20"/>
        <v>13</v>
      </c>
      <c r="B411" s="353">
        <f t="shared" ca="1" si="20"/>
        <v>1</v>
      </c>
      <c r="C411" s="353">
        <f t="shared" ca="1" si="20"/>
        <v>1</v>
      </c>
      <c r="D411" s="354">
        <f t="shared" ca="1" si="21"/>
        <v>399</v>
      </c>
      <c r="E411" s="445"/>
      <c r="F411" s="347"/>
      <c r="G411" s="348"/>
      <c r="H411" s="371"/>
    </row>
    <row r="412" spans="1:8" hidden="1">
      <c r="A412" s="353">
        <f t="shared" ca="1" si="20"/>
        <v>13</v>
      </c>
      <c r="B412" s="353">
        <f t="shared" ca="1" si="20"/>
        <v>1</v>
      </c>
      <c r="C412" s="353">
        <f t="shared" ca="1" si="20"/>
        <v>1</v>
      </c>
      <c r="D412" s="354">
        <f t="shared" ca="1" si="21"/>
        <v>400</v>
      </c>
      <c r="E412" s="445"/>
      <c r="F412" s="347"/>
      <c r="G412" s="348"/>
      <c r="H412" s="371"/>
    </row>
    <row r="413" spans="1:8" hidden="1">
      <c r="A413" s="353">
        <f t="shared" ca="1" si="20"/>
        <v>13</v>
      </c>
      <c r="B413" s="353">
        <f t="shared" ca="1" si="20"/>
        <v>1</v>
      </c>
      <c r="C413" s="353">
        <f t="shared" ca="1" si="20"/>
        <v>1</v>
      </c>
      <c r="D413" s="354">
        <f t="shared" ca="1" si="21"/>
        <v>401</v>
      </c>
      <c r="E413" s="445"/>
      <c r="F413" s="347"/>
      <c r="G413" s="348"/>
      <c r="H413" s="371"/>
    </row>
    <row r="414" spans="1:8" hidden="1">
      <c r="A414" s="353">
        <f t="shared" ca="1" si="20"/>
        <v>13</v>
      </c>
      <c r="B414" s="353">
        <f t="shared" ca="1" si="20"/>
        <v>1</v>
      </c>
      <c r="C414" s="353">
        <f t="shared" ca="1" si="20"/>
        <v>1</v>
      </c>
      <c r="D414" s="354">
        <f t="shared" ca="1" si="21"/>
        <v>402</v>
      </c>
      <c r="E414" s="445"/>
      <c r="F414" s="347"/>
      <c r="G414" s="348"/>
      <c r="H414" s="371"/>
    </row>
    <row r="415" spans="1:8" hidden="1">
      <c r="A415" s="353">
        <f t="shared" ca="1" si="20"/>
        <v>13</v>
      </c>
      <c r="B415" s="353">
        <f t="shared" ca="1" si="20"/>
        <v>1</v>
      </c>
      <c r="C415" s="353">
        <f t="shared" ca="1" si="20"/>
        <v>1</v>
      </c>
      <c r="D415" s="354">
        <f t="shared" ca="1" si="21"/>
        <v>403</v>
      </c>
      <c r="E415" s="445"/>
      <c r="F415" s="347"/>
      <c r="G415" s="348"/>
      <c r="H415" s="371"/>
    </row>
    <row r="416" spans="1:8" hidden="1">
      <c r="A416" s="353">
        <f t="shared" ca="1" si="20"/>
        <v>13</v>
      </c>
      <c r="B416" s="353">
        <f t="shared" ca="1" si="20"/>
        <v>1</v>
      </c>
      <c r="C416" s="353">
        <f t="shared" ca="1" si="20"/>
        <v>1</v>
      </c>
      <c r="D416" s="354">
        <f t="shared" ca="1" si="21"/>
        <v>404</v>
      </c>
      <c r="E416" s="445"/>
      <c r="F416" s="347"/>
      <c r="G416" s="348"/>
      <c r="H416" s="371"/>
    </row>
    <row r="417" spans="1:8" s="346" customFormat="1" hidden="1">
      <c r="A417" s="353">
        <f t="shared" ca="1" si="20"/>
        <v>13</v>
      </c>
      <c r="B417" s="353">
        <f t="shared" ca="1" si="20"/>
        <v>1</v>
      </c>
      <c r="C417" s="353">
        <f t="shared" ca="1" si="20"/>
        <v>1</v>
      </c>
      <c r="D417" s="354">
        <f t="shared" ca="1" si="21"/>
        <v>405</v>
      </c>
      <c r="E417" s="446"/>
      <c r="F417" s="347"/>
      <c r="G417" s="348"/>
      <c r="H417" s="371"/>
    </row>
    <row r="418" spans="1:8" s="346" customFormat="1" hidden="1">
      <c r="A418" s="353">
        <f t="shared" ca="1" si="20"/>
        <v>13</v>
      </c>
      <c r="B418" s="353">
        <f t="shared" ca="1" si="20"/>
        <v>1</v>
      </c>
      <c r="C418" s="353">
        <f t="shared" ca="1" si="20"/>
        <v>1</v>
      </c>
      <c r="D418" s="354">
        <f t="shared" ca="1" si="21"/>
        <v>406</v>
      </c>
      <c r="E418" s="446"/>
      <c r="F418" s="347"/>
      <c r="G418" s="348"/>
      <c r="H418" s="371"/>
    </row>
    <row r="419" spans="1:8" s="346" customFormat="1" hidden="1">
      <c r="A419" s="353">
        <f t="shared" ca="1" si="20"/>
        <v>13</v>
      </c>
      <c r="B419" s="353">
        <f t="shared" ca="1" si="20"/>
        <v>1</v>
      </c>
      <c r="C419" s="353">
        <f t="shared" ca="1" si="20"/>
        <v>1</v>
      </c>
      <c r="D419" s="354">
        <f t="shared" ca="1" si="21"/>
        <v>407</v>
      </c>
      <c r="E419" s="446"/>
      <c r="F419" s="347"/>
      <c r="G419" s="348"/>
      <c r="H419" s="371"/>
    </row>
    <row r="420" spans="1:8" hidden="1">
      <c r="A420" s="353">
        <f t="shared" ca="1" si="20"/>
        <v>13</v>
      </c>
      <c r="B420" s="353">
        <f t="shared" ca="1" si="20"/>
        <v>1</v>
      </c>
      <c r="C420" s="353">
        <f t="shared" ca="1" si="20"/>
        <v>1</v>
      </c>
      <c r="D420" s="354">
        <f t="shared" ca="1" si="21"/>
        <v>408</v>
      </c>
      <c r="E420" s="445"/>
      <c r="F420" s="347"/>
      <c r="G420" s="348"/>
      <c r="H420" s="371"/>
    </row>
    <row r="421" spans="1:8" hidden="1">
      <c r="A421" s="353">
        <f t="shared" ca="1" si="20"/>
        <v>13</v>
      </c>
      <c r="B421" s="353">
        <f t="shared" ca="1" si="20"/>
        <v>1</v>
      </c>
      <c r="C421" s="353">
        <f t="shared" ca="1" si="20"/>
        <v>1</v>
      </c>
      <c r="D421" s="354">
        <f t="shared" ca="1" si="21"/>
        <v>409</v>
      </c>
      <c r="E421" s="445"/>
      <c r="F421" s="347"/>
      <c r="G421" s="348"/>
      <c r="H421" s="371"/>
    </row>
    <row r="422" spans="1:8" hidden="1">
      <c r="A422" s="353">
        <f t="shared" ca="1" si="20"/>
        <v>13</v>
      </c>
      <c r="B422" s="353">
        <f t="shared" ca="1" si="20"/>
        <v>1</v>
      </c>
      <c r="C422" s="353">
        <f t="shared" ca="1" si="20"/>
        <v>1</v>
      </c>
      <c r="D422" s="354">
        <f t="shared" ca="1" si="21"/>
        <v>410</v>
      </c>
      <c r="E422" s="445"/>
      <c r="F422" s="347"/>
      <c r="G422" s="348"/>
      <c r="H422" s="371"/>
    </row>
    <row r="423" spans="1:8" hidden="1">
      <c r="A423" s="353">
        <f t="shared" ca="1" si="20"/>
        <v>13</v>
      </c>
      <c r="B423" s="353">
        <f t="shared" ca="1" si="20"/>
        <v>1</v>
      </c>
      <c r="C423" s="353">
        <f t="shared" ca="1" si="20"/>
        <v>1</v>
      </c>
      <c r="D423" s="354">
        <f t="shared" ca="1" si="21"/>
        <v>411</v>
      </c>
      <c r="E423" s="445"/>
      <c r="F423" s="347"/>
      <c r="G423" s="348"/>
      <c r="H423" s="371"/>
    </row>
    <row r="424" spans="1:8" hidden="1">
      <c r="A424" s="353">
        <f t="shared" ca="1" si="20"/>
        <v>13</v>
      </c>
      <c r="B424" s="353">
        <f t="shared" ca="1" si="20"/>
        <v>1</v>
      </c>
      <c r="C424" s="353">
        <f t="shared" ca="1" si="20"/>
        <v>1</v>
      </c>
      <c r="D424" s="354">
        <f t="shared" ca="1" si="21"/>
        <v>412</v>
      </c>
      <c r="E424" s="445"/>
      <c r="F424" s="347"/>
      <c r="G424" s="348"/>
      <c r="H424" s="371"/>
    </row>
    <row r="425" spans="1:8" hidden="1">
      <c r="A425" s="353">
        <f t="shared" ca="1" si="20"/>
        <v>13</v>
      </c>
      <c r="B425" s="353">
        <f t="shared" ca="1" si="20"/>
        <v>1</v>
      </c>
      <c r="C425" s="353">
        <f t="shared" ca="1" si="20"/>
        <v>1</v>
      </c>
      <c r="D425" s="354">
        <f t="shared" ca="1" si="21"/>
        <v>413</v>
      </c>
      <c r="E425" s="445"/>
      <c r="F425" s="347"/>
      <c r="G425" s="348"/>
      <c r="H425" s="371"/>
    </row>
    <row r="426" spans="1:8" hidden="1">
      <c r="A426" s="353">
        <f t="shared" ca="1" si="20"/>
        <v>13</v>
      </c>
      <c r="B426" s="353">
        <f t="shared" ca="1" si="20"/>
        <v>1</v>
      </c>
      <c r="C426" s="353">
        <f t="shared" ca="1" si="20"/>
        <v>1</v>
      </c>
      <c r="D426" s="354">
        <f t="shared" ca="1" si="21"/>
        <v>414</v>
      </c>
      <c r="E426" s="445"/>
      <c r="F426" s="347"/>
      <c r="G426" s="348"/>
      <c r="H426" s="371"/>
    </row>
    <row r="427" spans="1:8" s="346" customFormat="1" hidden="1">
      <c r="A427" s="353">
        <f t="shared" ca="1" si="20"/>
        <v>13</v>
      </c>
      <c r="B427" s="353">
        <f t="shared" ca="1" si="20"/>
        <v>1</v>
      </c>
      <c r="C427" s="353">
        <f t="shared" ca="1" si="20"/>
        <v>1</v>
      </c>
      <c r="D427" s="354">
        <f t="shared" ca="1" si="21"/>
        <v>415</v>
      </c>
      <c r="E427" s="446"/>
      <c r="F427" s="347"/>
      <c r="G427" s="348"/>
      <c r="H427" s="371"/>
    </row>
    <row r="428" spans="1:8" s="346" customFormat="1" hidden="1">
      <c r="A428" s="353">
        <f t="shared" ca="1" si="20"/>
        <v>13</v>
      </c>
      <c r="B428" s="353">
        <f t="shared" ca="1" si="20"/>
        <v>1</v>
      </c>
      <c r="C428" s="353">
        <f t="shared" ca="1" si="20"/>
        <v>1</v>
      </c>
      <c r="D428" s="354">
        <f t="shared" ca="1" si="21"/>
        <v>416</v>
      </c>
      <c r="E428" s="446"/>
      <c r="F428" s="347"/>
      <c r="G428" s="348"/>
      <c r="H428" s="371"/>
    </row>
    <row r="429" spans="1:8" s="346" customFormat="1" hidden="1">
      <c r="A429" s="353">
        <f t="shared" ref="A429:C444" ca="1" si="22">INDIRECT("Z(-1)",FALSE)</f>
        <v>13</v>
      </c>
      <c r="B429" s="353">
        <f t="shared" ca="1" si="22"/>
        <v>1</v>
      </c>
      <c r="C429" s="353">
        <f t="shared" ca="1" si="22"/>
        <v>1</v>
      </c>
      <c r="D429" s="354">
        <f t="shared" ca="1" si="21"/>
        <v>417</v>
      </c>
      <c r="E429" s="446"/>
      <c r="F429" s="347"/>
      <c r="G429" s="348"/>
      <c r="H429" s="371"/>
    </row>
    <row r="430" spans="1:8" hidden="1">
      <c r="A430" s="353">
        <f t="shared" ca="1" si="22"/>
        <v>13</v>
      </c>
      <c r="B430" s="353">
        <f t="shared" ca="1" si="22"/>
        <v>1</v>
      </c>
      <c r="C430" s="353">
        <f t="shared" ca="1" si="22"/>
        <v>1</v>
      </c>
      <c r="D430" s="354">
        <f t="shared" ca="1" si="21"/>
        <v>418</v>
      </c>
      <c r="E430" s="445"/>
      <c r="F430" s="347"/>
      <c r="G430" s="348"/>
      <c r="H430" s="371"/>
    </row>
    <row r="431" spans="1:8" hidden="1">
      <c r="A431" s="353">
        <f t="shared" ca="1" si="22"/>
        <v>13</v>
      </c>
      <c r="B431" s="353">
        <f t="shared" ca="1" si="22"/>
        <v>1</v>
      </c>
      <c r="C431" s="353">
        <f t="shared" ca="1" si="22"/>
        <v>1</v>
      </c>
      <c r="D431" s="354">
        <f t="shared" ca="1" si="21"/>
        <v>419</v>
      </c>
      <c r="E431" s="445"/>
      <c r="F431" s="347"/>
      <c r="G431" s="348"/>
      <c r="H431" s="371"/>
    </row>
    <row r="432" spans="1:8" hidden="1">
      <c r="A432" s="353">
        <f t="shared" ca="1" si="22"/>
        <v>13</v>
      </c>
      <c r="B432" s="353">
        <f t="shared" ca="1" si="22"/>
        <v>1</v>
      </c>
      <c r="C432" s="353">
        <f t="shared" ca="1" si="22"/>
        <v>1</v>
      </c>
      <c r="D432" s="354">
        <f t="shared" ca="1" si="21"/>
        <v>420</v>
      </c>
      <c r="E432" s="445"/>
      <c r="F432" s="347"/>
      <c r="G432" s="348"/>
      <c r="H432" s="371"/>
    </row>
    <row r="433" spans="1:8" hidden="1">
      <c r="A433" s="353">
        <f t="shared" ca="1" si="22"/>
        <v>13</v>
      </c>
      <c r="B433" s="353">
        <f t="shared" ca="1" si="22"/>
        <v>1</v>
      </c>
      <c r="C433" s="353">
        <f t="shared" ca="1" si="22"/>
        <v>1</v>
      </c>
      <c r="D433" s="354">
        <f t="shared" ca="1" si="21"/>
        <v>421</v>
      </c>
      <c r="E433" s="445"/>
      <c r="F433" s="347"/>
      <c r="G433" s="348"/>
      <c r="H433" s="371"/>
    </row>
    <row r="434" spans="1:8" hidden="1">
      <c r="A434" s="353">
        <f t="shared" ca="1" si="22"/>
        <v>13</v>
      </c>
      <c r="B434" s="353">
        <f t="shared" ca="1" si="22"/>
        <v>1</v>
      </c>
      <c r="C434" s="353">
        <f t="shared" ca="1" si="22"/>
        <v>1</v>
      </c>
      <c r="D434" s="354">
        <f t="shared" ca="1" si="21"/>
        <v>422</v>
      </c>
      <c r="E434" s="445"/>
      <c r="F434" s="347"/>
      <c r="G434" s="348"/>
      <c r="H434" s="371"/>
    </row>
    <row r="435" spans="1:8" hidden="1">
      <c r="A435" s="353">
        <f t="shared" ca="1" si="22"/>
        <v>13</v>
      </c>
      <c r="B435" s="353">
        <f t="shared" ca="1" si="22"/>
        <v>1</v>
      </c>
      <c r="C435" s="353">
        <f t="shared" ca="1" si="22"/>
        <v>1</v>
      </c>
      <c r="D435" s="354">
        <f t="shared" ca="1" si="21"/>
        <v>423</v>
      </c>
      <c r="E435" s="445"/>
      <c r="F435" s="347"/>
      <c r="G435" s="348"/>
      <c r="H435" s="371"/>
    </row>
    <row r="436" spans="1:8" hidden="1">
      <c r="A436" s="353">
        <f t="shared" ca="1" si="22"/>
        <v>13</v>
      </c>
      <c r="B436" s="353">
        <f t="shared" ca="1" si="22"/>
        <v>1</v>
      </c>
      <c r="C436" s="353">
        <f t="shared" ca="1" si="22"/>
        <v>1</v>
      </c>
      <c r="D436" s="354">
        <f t="shared" ca="1" si="21"/>
        <v>424</v>
      </c>
      <c r="E436" s="445"/>
      <c r="F436" s="347"/>
      <c r="G436" s="348"/>
      <c r="H436" s="371"/>
    </row>
    <row r="437" spans="1:8" s="346" customFormat="1" hidden="1">
      <c r="A437" s="353">
        <f t="shared" ca="1" si="22"/>
        <v>13</v>
      </c>
      <c r="B437" s="353">
        <f t="shared" ca="1" si="22"/>
        <v>1</v>
      </c>
      <c r="C437" s="353">
        <f t="shared" ca="1" si="22"/>
        <v>1</v>
      </c>
      <c r="D437" s="354">
        <f t="shared" ca="1" si="21"/>
        <v>425</v>
      </c>
      <c r="E437" s="446"/>
      <c r="F437" s="347"/>
      <c r="G437" s="348"/>
      <c r="H437" s="371"/>
    </row>
    <row r="438" spans="1:8" s="346" customFormat="1" hidden="1">
      <c r="A438" s="353">
        <f t="shared" ca="1" si="22"/>
        <v>13</v>
      </c>
      <c r="B438" s="353">
        <f t="shared" ca="1" si="22"/>
        <v>1</v>
      </c>
      <c r="C438" s="353">
        <f t="shared" ca="1" si="22"/>
        <v>1</v>
      </c>
      <c r="D438" s="354">
        <f t="shared" ca="1" si="21"/>
        <v>426</v>
      </c>
      <c r="E438" s="446"/>
      <c r="F438" s="347"/>
      <c r="G438" s="348"/>
      <c r="H438" s="371"/>
    </row>
    <row r="439" spans="1:8" s="346" customFormat="1" hidden="1">
      <c r="A439" s="353">
        <f t="shared" ca="1" si="22"/>
        <v>13</v>
      </c>
      <c r="B439" s="353">
        <f t="shared" ca="1" si="22"/>
        <v>1</v>
      </c>
      <c r="C439" s="353">
        <f t="shared" ca="1" si="22"/>
        <v>1</v>
      </c>
      <c r="D439" s="354">
        <f t="shared" ca="1" si="21"/>
        <v>427</v>
      </c>
      <c r="E439" s="446"/>
      <c r="F439" s="347"/>
      <c r="G439" s="348"/>
      <c r="H439" s="371"/>
    </row>
    <row r="440" spans="1:8" hidden="1">
      <c r="A440" s="353">
        <f t="shared" ca="1" si="22"/>
        <v>13</v>
      </c>
      <c r="B440" s="353">
        <f t="shared" ca="1" si="22"/>
        <v>1</v>
      </c>
      <c r="C440" s="353">
        <f t="shared" ca="1" si="22"/>
        <v>1</v>
      </c>
      <c r="D440" s="354">
        <f t="shared" ca="1" si="21"/>
        <v>428</v>
      </c>
      <c r="E440" s="445"/>
      <c r="F440" s="347"/>
      <c r="G440" s="348"/>
      <c r="H440" s="371"/>
    </row>
    <row r="441" spans="1:8" s="346" customFormat="1" hidden="1">
      <c r="A441" s="353">
        <f t="shared" ca="1" si="22"/>
        <v>13</v>
      </c>
      <c r="B441" s="353">
        <f t="shared" ca="1" si="22"/>
        <v>1</v>
      </c>
      <c r="C441" s="353">
        <f t="shared" ca="1" si="22"/>
        <v>1</v>
      </c>
      <c r="D441" s="354">
        <f t="shared" ca="1" si="21"/>
        <v>429</v>
      </c>
      <c r="E441" s="446"/>
      <c r="F441" s="347"/>
      <c r="G441" s="348"/>
      <c r="H441" s="371"/>
    </row>
    <row r="442" spans="1:8" s="346" customFormat="1" hidden="1">
      <c r="A442" s="353">
        <f t="shared" ca="1" si="22"/>
        <v>13</v>
      </c>
      <c r="B442" s="353">
        <f t="shared" ca="1" si="22"/>
        <v>1</v>
      </c>
      <c r="C442" s="353">
        <f t="shared" ca="1" si="22"/>
        <v>1</v>
      </c>
      <c r="D442" s="354">
        <f t="shared" ca="1" si="21"/>
        <v>430</v>
      </c>
      <c r="E442" s="446"/>
      <c r="F442" s="347"/>
      <c r="G442" s="348"/>
      <c r="H442" s="371"/>
    </row>
    <row r="443" spans="1:8" s="346" customFormat="1" hidden="1">
      <c r="A443" s="353">
        <f t="shared" ca="1" si="22"/>
        <v>13</v>
      </c>
      <c r="B443" s="353">
        <f t="shared" ca="1" si="22"/>
        <v>1</v>
      </c>
      <c r="C443" s="353">
        <f t="shared" ca="1" si="22"/>
        <v>1</v>
      </c>
      <c r="D443" s="354">
        <f t="shared" ca="1" si="21"/>
        <v>431</v>
      </c>
      <c r="E443" s="446"/>
      <c r="F443" s="347"/>
      <c r="G443" s="348"/>
      <c r="H443" s="371"/>
    </row>
    <row r="444" spans="1:8" hidden="1">
      <c r="A444" s="353">
        <f t="shared" ca="1" si="22"/>
        <v>13</v>
      </c>
      <c r="B444" s="353">
        <f t="shared" ca="1" si="22"/>
        <v>1</v>
      </c>
      <c r="C444" s="353">
        <f t="shared" ca="1" si="22"/>
        <v>1</v>
      </c>
      <c r="D444" s="354">
        <f t="shared" ca="1" si="21"/>
        <v>432</v>
      </c>
      <c r="E444" s="445"/>
      <c r="F444" s="157"/>
      <c r="G444" s="333"/>
      <c r="H444" s="370"/>
    </row>
    <row r="445" spans="1:8" hidden="1">
      <c r="A445" s="353">
        <f t="shared" ref="A445:C478" ca="1" si="23">INDIRECT("Z(-1)",FALSE)</f>
        <v>13</v>
      </c>
      <c r="B445" s="353">
        <f t="shared" ca="1" si="23"/>
        <v>1</v>
      </c>
      <c r="C445" s="353">
        <f t="shared" ca="1" si="23"/>
        <v>1</v>
      </c>
      <c r="D445" s="354">
        <f t="shared" ca="1" si="21"/>
        <v>433</v>
      </c>
      <c r="E445" s="445"/>
      <c r="F445" s="157"/>
      <c r="G445" s="333"/>
      <c r="H445" s="370"/>
    </row>
    <row r="446" spans="1:8" hidden="1">
      <c r="A446" s="353">
        <f t="shared" ca="1" si="23"/>
        <v>13</v>
      </c>
      <c r="B446" s="353">
        <f t="shared" ca="1" si="23"/>
        <v>1</v>
      </c>
      <c r="C446" s="353">
        <f t="shared" ca="1" si="23"/>
        <v>1</v>
      </c>
      <c r="D446" s="354">
        <f t="shared" ca="1" si="21"/>
        <v>434</v>
      </c>
      <c r="E446" s="445"/>
      <c r="F446" s="157"/>
      <c r="G446" s="333"/>
      <c r="H446" s="370"/>
    </row>
    <row r="447" spans="1:8" hidden="1">
      <c r="A447" s="353">
        <f t="shared" ca="1" si="23"/>
        <v>13</v>
      </c>
      <c r="B447" s="353">
        <f t="shared" ca="1" si="23"/>
        <v>1</v>
      </c>
      <c r="C447" s="353">
        <f t="shared" ca="1" si="23"/>
        <v>1</v>
      </c>
      <c r="D447" s="354">
        <f t="shared" ca="1" si="21"/>
        <v>435</v>
      </c>
      <c r="E447" s="445"/>
      <c r="F447" s="157"/>
      <c r="G447" s="333"/>
      <c r="H447" s="370"/>
    </row>
    <row r="448" spans="1:8" hidden="1">
      <c r="A448" s="353">
        <f t="shared" ca="1" si="23"/>
        <v>13</v>
      </c>
      <c r="B448" s="353">
        <f t="shared" ca="1" si="23"/>
        <v>1</v>
      </c>
      <c r="C448" s="353">
        <f t="shared" ca="1" si="23"/>
        <v>1</v>
      </c>
      <c r="D448" s="354">
        <f t="shared" ca="1" si="21"/>
        <v>436</v>
      </c>
      <c r="E448" s="445"/>
      <c r="F448" s="157"/>
      <c r="G448" s="333"/>
      <c r="H448" s="370"/>
    </row>
    <row r="449" spans="1:8" hidden="1">
      <c r="A449" s="351">
        <f t="shared" ca="1" si="23"/>
        <v>13</v>
      </c>
      <c r="B449" s="351">
        <f t="shared" ca="1" si="23"/>
        <v>1</v>
      </c>
      <c r="C449" s="351">
        <f t="shared" ca="1" si="23"/>
        <v>1</v>
      </c>
      <c r="D449" s="352">
        <f t="shared" ca="1" si="21"/>
        <v>437</v>
      </c>
      <c r="E449" s="445"/>
      <c r="F449" s="157"/>
      <c r="G449" s="333"/>
      <c r="H449" s="370"/>
    </row>
    <row r="450" spans="1:8" hidden="1">
      <c r="A450" s="353">
        <f t="shared" ca="1" si="23"/>
        <v>13</v>
      </c>
      <c r="B450" s="353">
        <f t="shared" ca="1" si="23"/>
        <v>1</v>
      </c>
      <c r="C450" s="353">
        <f t="shared" ca="1" si="23"/>
        <v>1</v>
      </c>
      <c r="D450" s="354">
        <f t="shared" ca="1" si="21"/>
        <v>438</v>
      </c>
      <c r="E450" s="445"/>
      <c r="F450" s="347"/>
      <c r="G450" s="348"/>
      <c r="H450" s="371"/>
    </row>
    <row r="451" spans="1:8" hidden="1">
      <c r="A451" s="353">
        <f t="shared" ca="1" si="23"/>
        <v>13</v>
      </c>
      <c r="B451" s="353">
        <f t="shared" ca="1" si="23"/>
        <v>1</v>
      </c>
      <c r="C451" s="353">
        <f t="shared" ca="1" si="23"/>
        <v>1</v>
      </c>
      <c r="D451" s="354">
        <f t="shared" ca="1" si="21"/>
        <v>439</v>
      </c>
      <c r="E451" s="445"/>
      <c r="F451" s="347"/>
      <c r="G451" s="348"/>
      <c r="H451" s="371"/>
    </row>
    <row r="452" spans="1:8" hidden="1">
      <c r="A452" s="353">
        <f t="shared" ca="1" si="23"/>
        <v>13</v>
      </c>
      <c r="B452" s="353">
        <f t="shared" ca="1" si="23"/>
        <v>1</v>
      </c>
      <c r="C452" s="353">
        <f t="shared" ca="1" si="23"/>
        <v>1</v>
      </c>
      <c r="D452" s="354">
        <f t="shared" ca="1" si="21"/>
        <v>440</v>
      </c>
      <c r="E452" s="445"/>
      <c r="F452" s="347"/>
      <c r="G452" s="348"/>
      <c r="H452" s="371"/>
    </row>
    <row r="453" spans="1:8" hidden="1">
      <c r="A453" s="353">
        <f t="shared" ca="1" si="23"/>
        <v>13</v>
      </c>
      <c r="B453" s="353">
        <f t="shared" ca="1" si="23"/>
        <v>1</v>
      </c>
      <c r="C453" s="353">
        <f t="shared" ca="1" si="23"/>
        <v>1</v>
      </c>
      <c r="D453" s="354">
        <f t="shared" ca="1" si="21"/>
        <v>441</v>
      </c>
      <c r="E453" s="445"/>
      <c r="F453" s="347"/>
      <c r="G453" s="348"/>
      <c r="H453" s="371"/>
    </row>
    <row r="454" spans="1:8" hidden="1">
      <c r="A454" s="353">
        <f t="shared" ca="1" si="23"/>
        <v>13</v>
      </c>
      <c r="B454" s="353">
        <f t="shared" ca="1" si="23"/>
        <v>1</v>
      </c>
      <c r="C454" s="353">
        <f t="shared" ca="1" si="23"/>
        <v>1</v>
      </c>
      <c r="D454" s="354">
        <f t="shared" ca="1" si="21"/>
        <v>442</v>
      </c>
      <c r="E454" s="445"/>
      <c r="F454" s="347"/>
      <c r="G454" s="348"/>
      <c r="H454" s="371"/>
    </row>
    <row r="455" spans="1:8" hidden="1">
      <c r="A455" s="353">
        <f t="shared" ca="1" si="23"/>
        <v>13</v>
      </c>
      <c r="B455" s="353">
        <f t="shared" ca="1" si="23"/>
        <v>1</v>
      </c>
      <c r="C455" s="353">
        <f t="shared" ca="1" si="23"/>
        <v>1</v>
      </c>
      <c r="D455" s="354">
        <f t="shared" ca="1" si="21"/>
        <v>443</v>
      </c>
      <c r="E455" s="445"/>
      <c r="F455" s="347"/>
      <c r="G455" s="348"/>
      <c r="H455" s="371"/>
    </row>
    <row r="456" spans="1:8" hidden="1">
      <c r="A456" s="353">
        <f t="shared" ca="1" si="23"/>
        <v>13</v>
      </c>
      <c r="B456" s="353">
        <f t="shared" ca="1" si="23"/>
        <v>1</v>
      </c>
      <c r="C456" s="353">
        <f t="shared" ca="1" si="23"/>
        <v>1</v>
      </c>
      <c r="D456" s="354">
        <f t="shared" ca="1" si="21"/>
        <v>444</v>
      </c>
      <c r="E456" s="445"/>
      <c r="F456" s="347"/>
      <c r="G456" s="348"/>
      <c r="H456" s="371"/>
    </row>
    <row r="457" spans="1:8" s="346" customFormat="1" hidden="1">
      <c r="A457" s="353">
        <f t="shared" ca="1" si="23"/>
        <v>13</v>
      </c>
      <c r="B457" s="353">
        <f t="shared" ca="1" si="23"/>
        <v>1</v>
      </c>
      <c r="C457" s="353">
        <f t="shared" ca="1" si="23"/>
        <v>1</v>
      </c>
      <c r="D457" s="354">
        <f t="shared" ca="1" si="21"/>
        <v>445</v>
      </c>
      <c r="E457" s="446"/>
      <c r="F457" s="347"/>
      <c r="G457" s="348"/>
      <c r="H457" s="371"/>
    </row>
    <row r="458" spans="1:8" s="346" customFormat="1" hidden="1">
      <c r="A458" s="353">
        <f t="shared" ca="1" si="23"/>
        <v>13</v>
      </c>
      <c r="B458" s="353">
        <f t="shared" ca="1" si="23"/>
        <v>1</v>
      </c>
      <c r="C458" s="353">
        <f t="shared" ca="1" si="23"/>
        <v>1</v>
      </c>
      <c r="D458" s="354">
        <f t="shared" ca="1" si="21"/>
        <v>446</v>
      </c>
      <c r="E458" s="446"/>
      <c r="F458" s="347"/>
      <c r="G458" s="348"/>
      <c r="H458" s="371"/>
    </row>
    <row r="459" spans="1:8" s="346" customFormat="1" hidden="1">
      <c r="A459" s="353">
        <f t="shared" ca="1" si="23"/>
        <v>13</v>
      </c>
      <c r="B459" s="353">
        <f t="shared" ca="1" si="23"/>
        <v>1</v>
      </c>
      <c r="C459" s="353">
        <f t="shared" ca="1" si="23"/>
        <v>1</v>
      </c>
      <c r="D459" s="354">
        <f t="shared" ca="1" si="21"/>
        <v>447</v>
      </c>
      <c r="E459" s="446"/>
      <c r="F459" s="347"/>
      <c r="G459" s="348"/>
      <c r="H459" s="371"/>
    </row>
    <row r="460" spans="1:8" hidden="1">
      <c r="A460" s="353">
        <f t="shared" ca="1" si="23"/>
        <v>13</v>
      </c>
      <c r="B460" s="353">
        <f t="shared" ca="1" si="23"/>
        <v>1</v>
      </c>
      <c r="C460" s="353">
        <f t="shared" ca="1" si="23"/>
        <v>1</v>
      </c>
      <c r="D460" s="354">
        <f t="shared" ca="1" si="21"/>
        <v>448</v>
      </c>
      <c r="E460" s="445"/>
      <c r="F460" s="347"/>
      <c r="G460" s="348"/>
      <c r="H460" s="371"/>
    </row>
    <row r="461" spans="1:8" hidden="1">
      <c r="A461" s="353">
        <f t="shared" ca="1" si="23"/>
        <v>13</v>
      </c>
      <c r="B461" s="353">
        <f t="shared" ca="1" si="23"/>
        <v>1</v>
      </c>
      <c r="C461" s="353">
        <f t="shared" ca="1" si="23"/>
        <v>1</v>
      </c>
      <c r="D461" s="354">
        <f t="shared" ca="1" si="21"/>
        <v>449</v>
      </c>
      <c r="E461" s="445"/>
      <c r="F461" s="347"/>
      <c r="G461" s="348"/>
      <c r="H461" s="371"/>
    </row>
    <row r="462" spans="1:8" hidden="1">
      <c r="A462" s="353">
        <f t="shared" ca="1" si="23"/>
        <v>13</v>
      </c>
      <c r="B462" s="353">
        <f t="shared" ca="1" si="23"/>
        <v>1</v>
      </c>
      <c r="C462" s="353">
        <f t="shared" ca="1" si="23"/>
        <v>1</v>
      </c>
      <c r="D462" s="354">
        <f t="shared" ca="1" si="21"/>
        <v>450</v>
      </c>
      <c r="E462" s="445"/>
      <c r="F462" s="347"/>
      <c r="G462" s="348"/>
      <c r="H462" s="371"/>
    </row>
    <row r="463" spans="1:8" hidden="1">
      <c r="A463" s="353">
        <f t="shared" ca="1" si="23"/>
        <v>13</v>
      </c>
      <c r="B463" s="353">
        <f t="shared" ca="1" si="23"/>
        <v>1</v>
      </c>
      <c r="C463" s="353">
        <f t="shared" ca="1" si="23"/>
        <v>1</v>
      </c>
      <c r="D463" s="354">
        <f t="shared" ca="1" si="21"/>
        <v>451</v>
      </c>
      <c r="E463" s="445"/>
      <c r="F463" s="347"/>
      <c r="G463" s="348"/>
      <c r="H463" s="371"/>
    </row>
    <row r="464" spans="1:8" hidden="1">
      <c r="A464" s="353">
        <f t="shared" ca="1" si="23"/>
        <v>13</v>
      </c>
      <c r="B464" s="353">
        <f t="shared" ca="1" si="23"/>
        <v>1</v>
      </c>
      <c r="C464" s="353">
        <f t="shared" ca="1" si="23"/>
        <v>1</v>
      </c>
      <c r="D464" s="354">
        <f t="shared" ca="1" si="21"/>
        <v>452</v>
      </c>
      <c r="E464" s="445"/>
      <c r="F464" s="347"/>
      <c r="G464" s="348"/>
      <c r="H464" s="371"/>
    </row>
    <row r="465" spans="1:8" hidden="1">
      <c r="A465" s="353">
        <f t="shared" ca="1" si="23"/>
        <v>13</v>
      </c>
      <c r="B465" s="353">
        <f t="shared" ca="1" si="23"/>
        <v>1</v>
      </c>
      <c r="C465" s="353">
        <f t="shared" ca="1" si="23"/>
        <v>1</v>
      </c>
      <c r="D465" s="354">
        <f t="shared" ca="1" si="21"/>
        <v>453</v>
      </c>
      <c r="E465" s="445"/>
      <c r="F465" s="347"/>
      <c r="G465" s="348"/>
      <c r="H465" s="371"/>
    </row>
    <row r="466" spans="1:8" hidden="1">
      <c r="A466" s="353">
        <f t="shared" ca="1" si="23"/>
        <v>13</v>
      </c>
      <c r="B466" s="353">
        <f t="shared" ca="1" si="23"/>
        <v>1</v>
      </c>
      <c r="C466" s="353">
        <f t="shared" ca="1" si="23"/>
        <v>1</v>
      </c>
      <c r="D466" s="354">
        <f t="shared" ca="1" si="21"/>
        <v>454</v>
      </c>
      <c r="E466" s="445"/>
      <c r="F466" s="347"/>
      <c r="G466" s="348"/>
      <c r="H466" s="371"/>
    </row>
    <row r="467" spans="1:8" s="346" customFormat="1" hidden="1">
      <c r="A467" s="353">
        <f t="shared" ca="1" si="23"/>
        <v>13</v>
      </c>
      <c r="B467" s="353">
        <f t="shared" ca="1" si="23"/>
        <v>1</v>
      </c>
      <c r="C467" s="353">
        <f t="shared" ca="1" si="23"/>
        <v>1</v>
      </c>
      <c r="D467" s="354">
        <f t="shared" ca="1" si="21"/>
        <v>455</v>
      </c>
      <c r="E467" s="446"/>
      <c r="F467" s="347"/>
      <c r="G467" s="348"/>
      <c r="H467" s="371"/>
    </row>
    <row r="468" spans="1:8" s="346" customFormat="1" hidden="1">
      <c r="A468" s="353">
        <f t="shared" ca="1" si="23"/>
        <v>13</v>
      </c>
      <c r="B468" s="353">
        <f t="shared" ca="1" si="23"/>
        <v>1</v>
      </c>
      <c r="C468" s="353">
        <f t="shared" ca="1" si="23"/>
        <v>1</v>
      </c>
      <c r="D468" s="354">
        <f t="shared" ca="1" si="21"/>
        <v>456</v>
      </c>
      <c r="E468" s="446"/>
      <c r="F468" s="347"/>
      <c r="G468" s="348"/>
      <c r="H468" s="371"/>
    </row>
    <row r="469" spans="1:8" s="346" customFormat="1" hidden="1">
      <c r="A469" s="353">
        <f t="shared" ca="1" si="23"/>
        <v>13</v>
      </c>
      <c r="B469" s="353">
        <f t="shared" ca="1" si="23"/>
        <v>1</v>
      </c>
      <c r="C469" s="353">
        <f t="shared" ca="1" si="23"/>
        <v>1</v>
      </c>
      <c r="D469" s="354">
        <f t="shared" ca="1" si="21"/>
        <v>457</v>
      </c>
      <c r="E469" s="446"/>
      <c r="F469" s="347"/>
      <c r="G469" s="348"/>
      <c r="H469" s="371"/>
    </row>
    <row r="470" spans="1:8" hidden="1">
      <c r="A470" s="353">
        <f t="shared" ca="1" si="23"/>
        <v>13</v>
      </c>
      <c r="B470" s="353">
        <f t="shared" ca="1" si="23"/>
        <v>1</v>
      </c>
      <c r="C470" s="353">
        <f t="shared" ca="1" si="23"/>
        <v>1</v>
      </c>
      <c r="D470" s="354">
        <f t="shared" ref="D470:D512" ca="1" si="24">IF(INDIRECT("S(-1)",FALSE)&lt;&gt;INDIRECT("Z(-1)S(-1)",FALSE),0,INDIRECT("Z(-1)",FALSE)+1)</f>
        <v>458</v>
      </c>
      <c r="E470" s="445"/>
      <c r="F470" s="347"/>
      <c r="G470" s="348"/>
      <c r="H470" s="371"/>
    </row>
    <row r="471" spans="1:8" hidden="1">
      <c r="A471" s="353">
        <f t="shared" ca="1" si="23"/>
        <v>13</v>
      </c>
      <c r="B471" s="353">
        <f t="shared" ca="1" si="23"/>
        <v>1</v>
      </c>
      <c r="C471" s="353">
        <f t="shared" ca="1" si="23"/>
        <v>1</v>
      </c>
      <c r="D471" s="354">
        <f t="shared" ca="1" si="24"/>
        <v>459</v>
      </c>
      <c r="E471" s="445"/>
      <c r="F471" s="347"/>
      <c r="G471" s="348"/>
      <c r="H471" s="371"/>
    </row>
    <row r="472" spans="1:8" hidden="1">
      <c r="A472" s="353">
        <f t="shared" ca="1" si="23"/>
        <v>13</v>
      </c>
      <c r="B472" s="353">
        <f t="shared" ca="1" si="23"/>
        <v>1</v>
      </c>
      <c r="C472" s="353">
        <f t="shared" ca="1" si="23"/>
        <v>1</v>
      </c>
      <c r="D472" s="354">
        <f t="shared" ca="1" si="24"/>
        <v>460</v>
      </c>
      <c r="E472" s="445"/>
      <c r="F472" s="347"/>
      <c r="G472" s="348"/>
      <c r="H472" s="371"/>
    </row>
    <row r="473" spans="1:8" hidden="1">
      <c r="A473" s="353">
        <f t="shared" ca="1" si="23"/>
        <v>13</v>
      </c>
      <c r="B473" s="353">
        <f t="shared" ca="1" si="23"/>
        <v>1</v>
      </c>
      <c r="C473" s="353">
        <f t="shared" ca="1" si="23"/>
        <v>1</v>
      </c>
      <c r="D473" s="354">
        <f t="shared" ca="1" si="24"/>
        <v>461</v>
      </c>
      <c r="E473" s="445"/>
      <c r="F473" s="347"/>
      <c r="G473" s="348"/>
      <c r="H473" s="371"/>
    </row>
    <row r="474" spans="1:8" hidden="1">
      <c r="A474" s="353">
        <f t="shared" ca="1" si="23"/>
        <v>13</v>
      </c>
      <c r="B474" s="353">
        <f t="shared" ca="1" si="23"/>
        <v>1</v>
      </c>
      <c r="C474" s="353">
        <f t="shared" ca="1" si="23"/>
        <v>1</v>
      </c>
      <c r="D474" s="354">
        <f t="shared" ca="1" si="24"/>
        <v>462</v>
      </c>
      <c r="E474" s="445"/>
      <c r="F474" s="347"/>
      <c r="G474" s="348"/>
      <c r="H474" s="371"/>
    </row>
    <row r="475" spans="1:8" hidden="1">
      <c r="A475" s="353">
        <f t="shared" ca="1" si="23"/>
        <v>13</v>
      </c>
      <c r="B475" s="353">
        <f t="shared" ca="1" si="23"/>
        <v>1</v>
      </c>
      <c r="C475" s="353">
        <f t="shared" ca="1" si="23"/>
        <v>1</v>
      </c>
      <c r="D475" s="354">
        <f t="shared" ca="1" si="24"/>
        <v>463</v>
      </c>
      <c r="E475" s="445"/>
      <c r="F475" s="347"/>
      <c r="G475" s="348"/>
      <c r="H475" s="371"/>
    </row>
    <row r="476" spans="1:8" hidden="1">
      <c r="A476" s="353">
        <f t="shared" ca="1" si="23"/>
        <v>13</v>
      </c>
      <c r="B476" s="353">
        <f t="shared" ca="1" si="23"/>
        <v>1</v>
      </c>
      <c r="C476" s="353">
        <f t="shared" ca="1" si="23"/>
        <v>1</v>
      </c>
      <c r="D476" s="354">
        <f t="shared" ca="1" si="24"/>
        <v>464</v>
      </c>
      <c r="E476" s="445"/>
      <c r="F476" s="347"/>
      <c r="G476" s="348"/>
      <c r="H476" s="371"/>
    </row>
    <row r="477" spans="1:8" s="346" customFormat="1" hidden="1">
      <c r="A477" s="353">
        <f t="shared" ca="1" si="23"/>
        <v>13</v>
      </c>
      <c r="B477" s="353">
        <f t="shared" ca="1" si="23"/>
        <v>1</v>
      </c>
      <c r="C477" s="353">
        <f t="shared" ca="1" si="23"/>
        <v>1</v>
      </c>
      <c r="D477" s="354">
        <f t="shared" ca="1" si="24"/>
        <v>465</v>
      </c>
      <c r="E477" s="446"/>
      <c r="F477" s="347"/>
      <c r="G477" s="348"/>
      <c r="H477" s="371"/>
    </row>
    <row r="478" spans="1:8" s="346" customFormat="1" hidden="1">
      <c r="A478" s="353">
        <f t="shared" ca="1" si="23"/>
        <v>13</v>
      </c>
      <c r="B478" s="353">
        <f t="shared" ca="1" si="23"/>
        <v>1</v>
      </c>
      <c r="C478" s="353">
        <f t="shared" ca="1" si="23"/>
        <v>1</v>
      </c>
      <c r="D478" s="354">
        <f t="shared" ca="1" si="24"/>
        <v>466</v>
      </c>
      <c r="E478" s="446"/>
      <c r="F478" s="347"/>
      <c r="G478" s="348"/>
      <c r="H478" s="371"/>
    </row>
    <row r="479" spans="1:8" s="346" customFormat="1" hidden="1">
      <c r="A479" s="353">
        <f t="shared" ref="A479:C494" ca="1" si="25">INDIRECT("Z(-1)",FALSE)</f>
        <v>13</v>
      </c>
      <c r="B479" s="353">
        <f t="shared" ca="1" si="25"/>
        <v>1</v>
      </c>
      <c r="C479" s="353">
        <f t="shared" ca="1" si="25"/>
        <v>1</v>
      </c>
      <c r="D479" s="354">
        <f t="shared" ca="1" si="24"/>
        <v>467</v>
      </c>
      <c r="E479" s="446"/>
      <c r="F479" s="347"/>
      <c r="G479" s="348"/>
      <c r="H479" s="371"/>
    </row>
    <row r="480" spans="1:8" hidden="1">
      <c r="A480" s="353">
        <f t="shared" ca="1" si="25"/>
        <v>13</v>
      </c>
      <c r="B480" s="353">
        <f t="shared" ca="1" si="25"/>
        <v>1</v>
      </c>
      <c r="C480" s="353">
        <f t="shared" ca="1" si="25"/>
        <v>1</v>
      </c>
      <c r="D480" s="354">
        <f t="shared" ca="1" si="24"/>
        <v>468</v>
      </c>
      <c r="E480" s="445"/>
      <c r="F480" s="347"/>
      <c r="G480" s="348"/>
      <c r="H480" s="371"/>
    </row>
    <row r="481" spans="1:8" hidden="1">
      <c r="A481" s="353">
        <f t="shared" ca="1" si="25"/>
        <v>13</v>
      </c>
      <c r="B481" s="353">
        <f t="shared" ca="1" si="25"/>
        <v>1</v>
      </c>
      <c r="C481" s="353">
        <f t="shared" ca="1" si="25"/>
        <v>1</v>
      </c>
      <c r="D481" s="354">
        <f t="shared" ca="1" si="24"/>
        <v>469</v>
      </c>
      <c r="E481" s="445"/>
      <c r="F481" s="347"/>
      <c r="G481" s="348"/>
      <c r="H481" s="371"/>
    </row>
    <row r="482" spans="1:8" hidden="1">
      <c r="A482" s="353">
        <f t="shared" ca="1" si="25"/>
        <v>13</v>
      </c>
      <c r="B482" s="353">
        <f t="shared" ca="1" si="25"/>
        <v>1</v>
      </c>
      <c r="C482" s="353">
        <f t="shared" ca="1" si="25"/>
        <v>1</v>
      </c>
      <c r="D482" s="354">
        <f t="shared" ca="1" si="24"/>
        <v>470</v>
      </c>
      <c r="E482" s="445"/>
      <c r="F482" s="347"/>
      <c r="G482" s="348"/>
      <c r="H482" s="371"/>
    </row>
    <row r="483" spans="1:8" hidden="1">
      <c r="A483" s="353">
        <f t="shared" ca="1" si="25"/>
        <v>13</v>
      </c>
      <c r="B483" s="353">
        <f t="shared" ca="1" si="25"/>
        <v>1</v>
      </c>
      <c r="C483" s="353">
        <f t="shared" ca="1" si="25"/>
        <v>1</v>
      </c>
      <c r="D483" s="354">
        <f t="shared" ca="1" si="24"/>
        <v>471</v>
      </c>
      <c r="E483" s="445"/>
      <c r="F483" s="347"/>
      <c r="G483" s="348"/>
      <c r="H483" s="371"/>
    </row>
    <row r="484" spans="1:8" hidden="1">
      <c r="A484" s="353">
        <f t="shared" ca="1" si="25"/>
        <v>13</v>
      </c>
      <c r="B484" s="353">
        <f t="shared" ca="1" si="25"/>
        <v>1</v>
      </c>
      <c r="C484" s="353">
        <f t="shared" ca="1" si="25"/>
        <v>1</v>
      </c>
      <c r="D484" s="354">
        <f t="shared" ca="1" si="24"/>
        <v>472</v>
      </c>
      <c r="E484" s="445"/>
      <c r="F484" s="347"/>
      <c r="G484" s="348"/>
      <c r="H484" s="371"/>
    </row>
    <row r="485" spans="1:8" hidden="1">
      <c r="A485" s="353">
        <f t="shared" ca="1" si="25"/>
        <v>13</v>
      </c>
      <c r="B485" s="353">
        <f t="shared" ca="1" si="25"/>
        <v>1</v>
      </c>
      <c r="C485" s="353">
        <f t="shared" ca="1" si="25"/>
        <v>1</v>
      </c>
      <c r="D485" s="354">
        <f t="shared" ca="1" si="24"/>
        <v>473</v>
      </c>
      <c r="E485" s="445"/>
      <c r="F485" s="347"/>
      <c r="G485" s="348"/>
      <c r="H485" s="371"/>
    </row>
    <row r="486" spans="1:8" hidden="1">
      <c r="A486" s="353">
        <f t="shared" ca="1" si="25"/>
        <v>13</v>
      </c>
      <c r="B486" s="353">
        <f t="shared" ca="1" si="25"/>
        <v>1</v>
      </c>
      <c r="C486" s="353">
        <f t="shared" ca="1" si="25"/>
        <v>1</v>
      </c>
      <c r="D486" s="354">
        <f t="shared" ca="1" si="24"/>
        <v>474</v>
      </c>
      <c r="E486" s="445"/>
      <c r="F486" s="347"/>
      <c r="G486" s="348"/>
      <c r="H486" s="371"/>
    </row>
    <row r="487" spans="1:8" s="346" customFormat="1" hidden="1">
      <c r="A487" s="353">
        <f t="shared" ca="1" si="25"/>
        <v>13</v>
      </c>
      <c r="B487" s="353">
        <f t="shared" ca="1" si="25"/>
        <v>1</v>
      </c>
      <c r="C487" s="353">
        <f t="shared" ca="1" si="25"/>
        <v>1</v>
      </c>
      <c r="D487" s="354">
        <f t="shared" ca="1" si="24"/>
        <v>475</v>
      </c>
      <c r="E487" s="446"/>
      <c r="F487" s="347"/>
      <c r="G487" s="348"/>
      <c r="H487" s="371"/>
    </row>
    <row r="488" spans="1:8" s="346" customFormat="1" hidden="1">
      <c r="A488" s="353">
        <f t="shared" ca="1" si="25"/>
        <v>13</v>
      </c>
      <c r="B488" s="353">
        <f t="shared" ca="1" si="25"/>
        <v>1</v>
      </c>
      <c r="C488" s="353">
        <f t="shared" ca="1" si="25"/>
        <v>1</v>
      </c>
      <c r="D488" s="354">
        <f t="shared" ca="1" si="24"/>
        <v>476</v>
      </c>
      <c r="E488" s="446"/>
      <c r="F488" s="347"/>
      <c r="G488" s="348"/>
      <c r="H488" s="371"/>
    </row>
    <row r="489" spans="1:8" s="346" customFormat="1" hidden="1">
      <c r="A489" s="353">
        <f t="shared" ca="1" si="25"/>
        <v>13</v>
      </c>
      <c r="B489" s="353">
        <f t="shared" ca="1" si="25"/>
        <v>1</v>
      </c>
      <c r="C489" s="353">
        <f t="shared" ca="1" si="25"/>
        <v>1</v>
      </c>
      <c r="D489" s="354">
        <f t="shared" ca="1" si="24"/>
        <v>477</v>
      </c>
      <c r="E489" s="446"/>
      <c r="F489" s="347"/>
      <c r="G489" s="348"/>
      <c r="H489" s="371"/>
    </row>
    <row r="490" spans="1:8" hidden="1">
      <c r="A490" s="353">
        <f t="shared" ca="1" si="25"/>
        <v>13</v>
      </c>
      <c r="B490" s="353">
        <f t="shared" ca="1" si="25"/>
        <v>1</v>
      </c>
      <c r="C490" s="353">
        <f t="shared" ca="1" si="25"/>
        <v>1</v>
      </c>
      <c r="D490" s="354">
        <f t="shared" ca="1" si="24"/>
        <v>478</v>
      </c>
      <c r="E490" s="445"/>
      <c r="F490" s="347"/>
      <c r="G490" s="348"/>
      <c r="H490" s="371"/>
    </row>
    <row r="491" spans="1:8" s="346" customFormat="1" hidden="1">
      <c r="A491" s="353">
        <f t="shared" ca="1" si="25"/>
        <v>13</v>
      </c>
      <c r="B491" s="353">
        <f t="shared" ca="1" si="25"/>
        <v>1</v>
      </c>
      <c r="C491" s="353">
        <f t="shared" ca="1" si="25"/>
        <v>1</v>
      </c>
      <c r="D491" s="354">
        <f t="shared" ca="1" si="24"/>
        <v>479</v>
      </c>
      <c r="E491" s="446"/>
      <c r="F491" s="347"/>
      <c r="G491" s="348"/>
      <c r="H491" s="371"/>
    </row>
    <row r="492" spans="1:8" s="346" customFormat="1" hidden="1">
      <c r="A492" s="353">
        <f t="shared" ca="1" si="25"/>
        <v>13</v>
      </c>
      <c r="B492" s="353">
        <f t="shared" ca="1" si="25"/>
        <v>1</v>
      </c>
      <c r="C492" s="353">
        <f t="shared" ca="1" si="25"/>
        <v>1</v>
      </c>
      <c r="D492" s="354">
        <f t="shared" ca="1" si="24"/>
        <v>480</v>
      </c>
      <c r="E492" s="446"/>
      <c r="F492" s="347"/>
      <c r="G492" s="348"/>
      <c r="H492" s="371"/>
    </row>
    <row r="493" spans="1:8" s="346" customFormat="1" hidden="1">
      <c r="A493" s="353">
        <f t="shared" ca="1" si="25"/>
        <v>13</v>
      </c>
      <c r="B493" s="353">
        <f t="shared" ca="1" si="25"/>
        <v>1</v>
      </c>
      <c r="C493" s="353">
        <f t="shared" ca="1" si="25"/>
        <v>1</v>
      </c>
      <c r="D493" s="354">
        <f t="shared" ca="1" si="24"/>
        <v>481</v>
      </c>
      <c r="E493" s="446"/>
      <c r="F493" s="347"/>
      <c r="G493" s="348"/>
      <c r="H493" s="371"/>
    </row>
    <row r="494" spans="1:8" hidden="1">
      <c r="A494" s="353">
        <f t="shared" ca="1" si="25"/>
        <v>13</v>
      </c>
      <c r="B494" s="353">
        <f t="shared" ca="1" si="25"/>
        <v>1</v>
      </c>
      <c r="C494" s="353">
        <f t="shared" ca="1" si="25"/>
        <v>1</v>
      </c>
      <c r="D494" s="354">
        <f t="shared" ca="1" si="24"/>
        <v>482</v>
      </c>
      <c r="E494" s="445"/>
      <c r="F494" s="157"/>
      <c r="G494" s="333"/>
      <c r="H494" s="370"/>
    </row>
    <row r="495" spans="1:8" hidden="1">
      <c r="A495" s="353">
        <f t="shared" ref="A495:C512" ca="1" si="26">INDIRECT("Z(-1)",FALSE)</f>
        <v>13</v>
      </c>
      <c r="B495" s="353">
        <f t="shared" ca="1" si="26"/>
        <v>1</v>
      </c>
      <c r="C495" s="353">
        <f t="shared" ca="1" si="26"/>
        <v>1</v>
      </c>
      <c r="D495" s="354">
        <f t="shared" ca="1" si="24"/>
        <v>483</v>
      </c>
      <c r="E495" s="445"/>
      <c r="F495" s="157"/>
      <c r="G495" s="333"/>
      <c r="H495" s="370"/>
    </row>
    <row r="496" spans="1:8" hidden="1">
      <c r="A496" s="353">
        <f t="shared" ca="1" si="26"/>
        <v>13</v>
      </c>
      <c r="B496" s="353">
        <f t="shared" ca="1" si="26"/>
        <v>1</v>
      </c>
      <c r="C496" s="353">
        <f t="shared" ca="1" si="26"/>
        <v>1</v>
      </c>
      <c r="D496" s="354">
        <f t="shared" ca="1" si="24"/>
        <v>484</v>
      </c>
      <c r="E496" s="445"/>
      <c r="F496" s="157"/>
      <c r="G496" s="333"/>
      <c r="H496" s="370"/>
    </row>
    <row r="497" spans="1:8" hidden="1">
      <c r="A497" s="353">
        <f t="shared" ca="1" si="26"/>
        <v>13</v>
      </c>
      <c r="B497" s="353">
        <f t="shared" ca="1" si="26"/>
        <v>1</v>
      </c>
      <c r="C497" s="353">
        <f t="shared" ca="1" si="26"/>
        <v>1</v>
      </c>
      <c r="D497" s="354">
        <f t="shared" ca="1" si="24"/>
        <v>485</v>
      </c>
      <c r="E497" s="445"/>
      <c r="F497" s="157"/>
      <c r="G497" s="333"/>
      <c r="H497" s="370"/>
    </row>
    <row r="498" spans="1:8" hidden="1">
      <c r="A498" s="353">
        <f t="shared" ca="1" si="26"/>
        <v>13</v>
      </c>
      <c r="B498" s="353">
        <f t="shared" ca="1" si="26"/>
        <v>1</v>
      </c>
      <c r="C498" s="353">
        <f t="shared" ca="1" si="26"/>
        <v>1</v>
      </c>
      <c r="D498" s="354">
        <f t="shared" ca="1" si="24"/>
        <v>486</v>
      </c>
      <c r="E498" s="445"/>
      <c r="F498" s="157"/>
      <c r="G498" s="333"/>
      <c r="H498" s="370"/>
    </row>
    <row r="499" spans="1:8" hidden="1">
      <c r="A499" s="351">
        <f t="shared" ca="1" si="26"/>
        <v>13</v>
      </c>
      <c r="B499" s="351">
        <f t="shared" ca="1" si="26"/>
        <v>1</v>
      </c>
      <c r="C499" s="351">
        <f t="shared" ca="1" si="26"/>
        <v>1</v>
      </c>
      <c r="D499" s="352">
        <f t="shared" ca="1" si="24"/>
        <v>487</v>
      </c>
      <c r="E499" s="445"/>
      <c r="F499" s="157"/>
      <c r="G499" s="333"/>
      <c r="H499" s="370"/>
    </row>
    <row r="500" spans="1:8" hidden="1">
      <c r="A500" s="353">
        <f t="shared" ca="1" si="26"/>
        <v>13</v>
      </c>
      <c r="B500" s="353">
        <f t="shared" ca="1" si="26"/>
        <v>1</v>
      </c>
      <c r="C500" s="353">
        <f t="shared" ca="1" si="26"/>
        <v>1</v>
      </c>
      <c r="D500" s="354">
        <f t="shared" ca="1" si="24"/>
        <v>488</v>
      </c>
      <c r="E500" s="445"/>
      <c r="F500" s="347"/>
      <c r="G500" s="348"/>
      <c r="H500" s="371"/>
    </row>
    <row r="501" spans="1:8" hidden="1">
      <c r="A501" s="353">
        <f t="shared" ca="1" si="26"/>
        <v>13</v>
      </c>
      <c r="B501" s="353">
        <f t="shared" ca="1" si="26"/>
        <v>1</v>
      </c>
      <c r="C501" s="353">
        <f t="shared" ca="1" si="26"/>
        <v>1</v>
      </c>
      <c r="D501" s="354">
        <f t="shared" ca="1" si="24"/>
        <v>489</v>
      </c>
      <c r="E501" s="445"/>
      <c r="F501" s="347"/>
      <c r="G501" s="348"/>
      <c r="H501" s="371"/>
    </row>
    <row r="502" spans="1:8" hidden="1">
      <c r="A502" s="353">
        <f t="shared" ca="1" si="26"/>
        <v>13</v>
      </c>
      <c r="B502" s="353">
        <f t="shared" ca="1" si="26"/>
        <v>1</v>
      </c>
      <c r="C502" s="353">
        <f t="shared" ca="1" si="26"/>
        <v>1</v>
      </c>
      <c r="D502" s="354">
        <f t="shared" ca="1" si="24"/>
        <v>490</v>
      </c>
      <c r="E502" s="445"/>
      <c r="F502" s="347"/>
      <c r="G502" s="348"/>
      <c r="H502" s="371"/>
    </row>
    <row r="503" spans="1:8" hidden="1">
      <c r="A503" s="353">
        <f t="shared" ca="1" si="26"/>
        <v>13</v>
      </c>
      <c r="B503" s="353">
        <f t="shared" ca="1" si="26"/>
        <v>1</v>
      </c>
      <c r="C503" s="353">
        <f t="shared" ca="1" si="26"/>
        <v>1</v>
      </c>
      <c r="D503" s="354">
        <f t="shared" ca="1" si="24"/>
        <v>491</v>
      </c>
      <c r="E503" s="445"/>
      <c r="F503" s="347"/>
      <c r="G503" s="348"/>
      <c r="H503" s="371"/>
    </row>
    <row r="504" spans="1:8" hidden="1">
      <c r="A504" s="353">
        <f t="shared" ca="1" si="26"/>
        <v>13</v>
      </c>
      <c r="B504" s="353">
        <f t="shared" ca="1" si="26"/>
        <v>1</v>
      </c>
      <c r="C504" s="353">
        <f t="shared" ca="1" si="26"/>
        <v>1</v>
      </c>
      <c r="D504" s="354">
        <f t="shared" ca="1" si="24"/>
        <v>492</v>
      </c>
      <c r="E504" s="445"/>
      <c r="F504" s="347"/>
      <c r="G504" s="348"/>
      <c r="H504" s="371"/>
    </row>
    <row r="505" spans="1:8" hidden="1">
      <c r="A505" s="353">
        <f t="shared" ca="1" si="26"/>
        <v>13</v>
      </c>
      <c r="B505" s="353">
        <f t="shared" ca="1" si="26"/>
        <v>1</v>
      </c>
      <c r="C505" s="353">
        <f t="shared" ca="1" si="26"/>
        <v>1</v>
      </c>
      <c r="D505" s="354">
        <f t="shared" ca="1" si="24"/>
        <v>493</v>
      </c>
      <c r="E505" s="445"/>
      <c r="F505" s="347"/>
      <c r="G505" s="348"/>
      <c r="H505" s="371"/>
    </row>
    <row r="506" spans="1:8" hidden="1">
      <c r="A506" s="353">
        <f t="shared" ca="1" si="26"/>
        <v>13</v>
      </c>
      <c r="B506" s="353">
        <f t="shared" ca="1" si="26"/>
        <v>1</v>
      </c>
      <c r="C506" s="353">
        <f t="shared" ca="1" si="26"/>
        <v>1</v>
      </c>
      <c r="D506" s="354">
        <f t="shared" ca="1" si="24"/>
        <v>494</v>
      </c>
      <c r="E506" s="445"/>
      <c r="F506" s="347"/>
      <c r="G506" s="348"/>
      <c r="H506" s="371"/>
    </row>
    <row r="507" spans="1:8" s="346" customFormat="1" hidden="1">
      <c r="A507" s="353">
        <f t="shared" ca="1" si="26"/>
        <v>13</v>
      </c>
      <c r="B507" s="353">
        <f t="shared" ca="1" si="26"/>
        <v>1</v>
      </c>
      <c r="C507" s="353">
        <f t="shared" ca="1" si="26"/>
        <v>1</v>
      </c>
      <c r="D507" s="354">
        <f t="shared" ca="1" si="24"/>
        <v>495</v>
      </c>
      <c r="E507" s="446"/>
      <c r="F507" s="347"/>
      <c r="G507" s="348"/>
      <c r="H507" s="371"/>
    </row>
    <row r="508" spans="1:8" s="346" customFormat="1" hidden="1">
      <c r="A508" s="353">
        <f t="shared" ca="1" si="26"/>
        <v>13</v>
      </c>
      <c r="B508" s="353">
        <f t="shared" ca="1" si="26"/>
        <v>1</v>
      </c>
      <c r="C508" s="353">
        <f t="shared" ca="1" si="26"/>
        <v>1</v>
      </c>
      <c r="D508" s="354">
        <f t="shared" ca="1" si="24"/>
        <v>496</v>
      </c>
      <c r="E508" s="446"/>
      <c r="F508" s="347"/>
      <c r="G508" s="348"/>
      <c r="H508" s="371"/>
    </row>
    <row r="509" spans="1:8" s="346" customFormat="1" hidden="1">
      <c r="A509" s="353">
        <f t="shared" ca="1" si="26"/>
        <v>13</v>
      </c>
      <c r="B509" s="353">
        <f t="shared" ca="1" si="26"/>
        <v>1</v>
      </c>
      <c r="C509" s="353">
        <f t="shared" ca="1" si="26"/>
        <v>1</v>
      </c>
      <c r="D509" s="354">
        <f t="shared" ca="1" si="24"/>
        <v>497</v>
      </c>
      <c r="E509" s="446"/>
      <c r="F509" s="347"/>
      <c r="G509" s="348"/>
      <c r="H509" s="371"/>
    </row>
    <row r="510" spans="1:8" hidden="1">
      <c r="A510" s="353">
        <f t="shared" ca="1" si="26"/>
        <v>13</v>
      </c>
      <c r="B510" s="353">
        <f t="shared" ca="1" si="26"/>
        <v>1</v>
      </c>
      <c r="C510" s="353">
        <f t="shared" ca="1" si="26"/>
        <v>1</v>
      </c>
      <c r="D510" s="354">
        <f t="shared" ca="1" si="24"/>
        <v>498</v>
      </c>
      <c r="E510" s="445"/>
      <c r="F510" s="347"/>
      <c r="G510" s="348"/>
      <c r="H510" s="371"/>
    </row>
    <row r="511" spans="1:8" hidden="1">
      <c r="A511" s="351">
        <f t="shared" ca="1" si="26"/>
        <v>13</v>
      </c>
      <c r="B511" s="351">
        <f t="shared" ca="1" si="26"/>
        <v>1</v>
      </c>
      <c r="C511" s="351">
        <f t="shared" ca="1" si="26"/>
        <v>1</v>
      </c>
      <c r="D511" s="352">
        <f t="shared" ca="1" si="24"/>
        <v>499</v>
      </c>
      <c r="E511" s="445"/>
      <c r="F511" s="157"/>
      <c r="G511" s="333"/>
      <c r="H511" s="370"/>
    </row>
    <row r="512" spans="1:8" hidden="1">
      <c r="A512" s="351">
        <f t="shared" ca="1" si="26"/>
        <v>13</v>
      </c>
      <c r="B512" s="351">
        <f t="shared" ca="1" si="26"/>
        <v>1</v>
      </c>
      <c r="C512" s="351">
        <f t="shared" ca="1" si="26"/>
        <v>1</v>
      </c>
      <c r="D512" s="352">
        <f t="shared" ca="1" si="24"/>
        <v>500</v>
      </c>
      <c r="E512" s="445"/>
      <c r="F512" s="157"/>
      <c r="G512" s="333"/>
      <c r="H512" s="370"/>
    </row>
  </sheetData>
  <sheetProtection algorithmName="SHA-512" hashValue="k+RJKmnCguCZeCkqn+oRIPC0bjOJBY2xfUCPOP2IZQu3mBX4I0cwiGktZ+D6AfjhjNK+CaLcsiE5p82F8427yQ==" saltValue="2VAIuWTr5D1+S+X5Hl+PVQ==" spinCount="100000" sheet="1" objects="1" scenarios="1" formatColumns="0" formatRows="0" autoFilter="0"/>
  <autoFilter ref="F11:H512" xr:uid="{00000000-0001-0000-0900-000000000000}"/>
  <mergeCells count="13">
    <mergeCell ref="F10:G10"/>
    <mergeCell ref="A1:B1"/>
    <mergeCell ref="A2:B2"/>
    <mergeCell ref="C2:H2"/>
    <mergeCell ref="A3:E3"/>
    <mergeCell ref="F3:G3"/>
    <mergeCell ref="A4:C4"/>
    <mergeCell ref="A11:D11"/>
    <mergeCell ref="A5:C5"/>
    <mergeCell ref="A6:C6"/>
    <mergeCell ref="A7:C7"/>
    <mergeCell ref="A8:C8"/>
    <mergeCell ref="A10:E10"/>
  </mergeCells>
  <conditionalFormatting sqref="G13:H512">
    <cfRule type="expression" dxfId="19" priority="2">
      <formula>$F13="I"</formula>
    </cfRule>
  </conditionalFormatting>
  <conditionalFormatting sqref="H13:H512">
    <cfRule type="expression" dxfId="18" priority="1">
      <formula>#REF!="Ja"</formula>
    </cfRule>
  </conditionalFormatting>
  <conditionalFormatting sqref="A12:H512">
    <cfRule type="expression" dxfId="17" priority="3">
      <formula>$D12=0</formula>
    </cfRule>
  </conditionalFormatting>
  <conditionalFormatting sqref="A13:H512">
    <cfRule type="expression" dxfId="16" priority="4">
      <formula>$F13="I"</formula>
    </cfRule>
  </conditionalFormatting>
  <conditionalFormatting sqref="E6:E8">
    <cfRule type="expression" dxfId="15" priority="5">
      <formula>#REF!&gt;0</formula>
    </cfRule>
  </conditionalFormatting>
  <pageMargins left="0.70866141732283472" right="0.70866141732283472" top="0.78740157480314965" bottom="0.78740157480314965" header="0.31496062992125984" footer="0.31496062992125984"/>
  <pageSetup paperSize="9" scale="50" fitToHeight="0" orientation="landscape" r:id="rId1"/>
  <headerFooter>
    <oddFooter>&amp;C&amp;"-,Fett"&amp;10Register: &amp;A | Seite &amp;P von &amp;N</oddFooter>
  </headerFooter>
  <legacyDrawingHF r:id="rId2"/>
  <extLst>
    <ext xmlns:x14="http://schemas.microsoft.com/office/spreadsheetml/2009/9/main" uri="{CCE6A557-97BC-4b89-ADB6-D9C93CAAB3DF}">
      <x14:dataValidations xmlns:xm="http://schemas.microsoft.com/office/excel/2006/main" count="4">
        <x14:dataValidation type="list" allowBlank="1" showInputMessage="1" showErrorMessage="1" xr:uid="{449D8284-C6BB-48DE-8C50-36B0FFB860E7}">
          <x14:formula1>
            <xm:f>'1.1 AIZ-IVZ'!$AP$109</xm:f>
          </x14:formula1>
          <xm:sqref>F13:F512</xm:sqref>
        </x14:dataValidation>
        <x14:dataValidation type="list" allowBlank="1" showInputMessage="1" showErrorMessage="1" xr:uid="{380155ED-D049-4DAA-A7CF-DAAF6B5F8AC1}">
          <x14:formula1>
            <xm:f>Konfig!$I$21:$I$29</xm:f>
          </x14:formula1>
          <xm:sqref>B12</xm:sqref>
        </x14:dataValidation>
        <x14:dataValidation type="list" allowBlank="1" showInputMessage="1" showErrorMessage="1" xr:uid="{6F6B2172-743D-4CD4-8DB9-E189D08704B0}">
          <x14:formula1>
            <xm:f>Konfig!$I$30:$I$119</xm:f>
          </x14:formula1>
          <xm:sqref>A12</xm:sqref>
        </x14:dataValidation>
        <x14:dataValidation type="list" allowBlank="1" showInputMessage="1" showErrorMessage="1" xr:uid="{614590C3-5CAB-4AB6-8172-C66CA28B50DF}">
          <x14:formula1>
            <xm:f>'1.1 AIZ-IVZ'!$AR$109:$AR$110</xm:f>
          </x14:formula1>
          <xm:sqref>G13:G512</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999">
    <tabColor theme="8" tint="0.79998168889431442"/>
  </sheetPr>
  <dimension ref="A1:H512"/>
  <sheetViews>
    <sheetView zoomScaleNormal="100" workbookViewId="0">
      <selection activeCell="G13" sqref="G13"/>
    </sheetView>
  </sheetViews>
  <sheetFormatPr defaultColWidth="0" defaultRowHeight="15" zeroHeight="1"/>
  <cols>
    <col min="1" max="3" width="4.7109375" style="148" customWidth="1"/>
    <col min="4" max="4" width="6" style="159" bestFit="1" customWidth="1"/>
    <col min="5" max="5" width="78.7109375" style="148" customWidth="1"/>
    <col min="6" max="7" width="11.7109375" style="148" customWidth="1"/>
    <col min="8" max="8" width="45.85546875" style="148" customWidth="1"/>
    <col min="9" max="16384" width="0" style="148" hidden="1"/>
  </cols>
  <sheetData>
    <row r="1" spans="1:8" ht="18.75">
      <c r="A1" s="679" t="str">
        <f>CONCATENATE(A12,".0")</f>
        <v>99.0</v>
      </c>
      <c r="B1" s="679"/>
      <c r="C1" s="367" t="str">
        <f>INDEX(Konfig!$A$21:$D$1011,MATCH(A1,Konfig!$A$21:$A$1011,0),2)</f>
        <v>Leer</v>
      </c>
      <c r="D1" s="367"/>
      <c r="E1" s="367"/>
      <c r="F1" s="367"/>
      <c r="G1" s="367"/>
      <c r="H1" s="367"/>
    </row>
    <row r="2" spans="1:8" ht="18.75">
      <c r="A2" s="635" t="str">
        <f>CONCATENATE(A12,".",B12)</f>
        <v>99.9</v>
      </c>
      <c r="B2" s="635"/>
      <c r="C2" s="635" t="str">
        <f>INDEX(Konfig!$A$21:$D$1011,MATCH(A2,Konfig!$A$21:$A$1011,0),2)</f>
        <v>Leeres Blatt</v>
      </c>
      <c r="D2" s="635"/>
      <c r="E2" s="635"/>
      <c r="F2" s="635"/>
      <c r="G2" s="635"/>
      <c r="H2" s="635"/>
    </row>
    <row r="3" spans="1:8" ht="18.75">
      <c r="A3" s="636" t="s">
        <v>645</v>
      </c>
      <c r="B3" s="636"/>
      <c r="C3" s="636"/>
      <c r="D3" s="636"/>
      <c r="E3" s="636"/>
      <c r="F3" s="637"/>
      <c r="G3" s="637"/>
      <c r="H3" s="149"/>
    </row>
    <row r="4" spans="1:8">
      <c r="A4" s="638" t="s">
        <v>753</v>
      </c>
      <c r="B4" s="638"/>
      <c r="C4" s="638"/>
      <c r="D4" s="489"/>
      <c r="E4" s="498">
        <f ca="1">COUNTIFS($D$12:$D$512,"&gt;0",$E$12:$E$512,"*",$F$12:$F$512,"&lt;&gt;I")</f>
        <v>0</v>
      </c>
      <c r="F4" s="150"/>
      <c r="G4" s="150"/>
      <c r="H4" s="490"/>
    </row>
    <row r="5" spans="1:8">
      <c r="A5" s="641" t="s">
        <v>754</v>
      </c>
      <c r="B5" s="641"/>
      <c r="C5" s="641"/>
      <c r="D5" s="491"/>
      <c r="E5" s="499">
        <f ca="1">COUNTIFS($D$12:$D$512,"&gt;0",$E$12:$E$512,"*",$F$12:$F$512,"&lt;&gt;I",$G$12:$G$512,"*")</f>
        <v>0</v>
      </c>
      <c r="F5" s="492"/>
      <c r="G5" s="493"/>
      <c r="H5" s="494"/>
    </row>
    <row r="6" spans="1:8">
      <c r="A6" s="642" t="s">
        <v>755</v>
      </c>
      <c r="B6" s="642"/>
      <c r="C6" s="642"/>
      <c r="D6" s="198"/>
      <c r="E6" s="499">
        <f ca="1">COUNTIFS($D$12:$D$512,"&gt;0",$E$12:$E$512,"*",$F$12:$F$512,"&lt;&gt;I",$G$12:$G$512,"VH")</f>
        <v>0</v>
      </c>
      <c r="F6" s="492"/>
      <c r="G6" s="493"/>
      <c r="H6" s="494"/>
    </row>
    <row r="7" spans="1:8">
      <c r="A7" s="642" t="s">
        <v>756</v>
      </c>
      <c r="B7" s="642"/>
      <c r="C7" s="642"/>
      <c r="D7" s="198"/>
      <c r="E7" s="499">
        <f ca="1">COUNTIFS($D$12:$D$512,"&gt;0",$E$12:$E$512,"*",$F$12:$F$512,"&lt;&gt;I",$G$12:$G$512,"NV")</f>
        <v>0</v>
      </c>
      <c r="F7" s="493"/>
      <c r="G7" s="495"/>
      <c r="H7" s="494"/>
    </row>
    <row r="8" spans="1:8">
      <c r="A8" s="642" t="s">
        <v>757</v>
      </c>
      <c r="B8" s="642"/>
      <c r="C8" s="642"/>
      <c r="D8" s="249"/>
      <c r="E8" s="499">
        <f ca="1">E4-E5</f>
        <v>0</v>
      </c>
      <c r="F8" s="493"/>
      <c r="G8" s="495"/>
      <c r="H8" s="494" t="str">
        <f>HYPERLINK("#"&amp;"'"&amp;'1.1 AIZ-IVZ'!Y99&amp;"'!M13",'1.1 AIZ-IVZ'!Y99)</f>
        <v/>
      </c>
    </row>
    <row r="9" spans="1:8" hidden="1">
      <c r="A9" s="496"/>
      <c r="B9" s="496"/>
      <c r="C9" s="496"/>
      <c r="D9" s="496"/>
      <c r="E9" s="496"/>
      <c r="F9" s="151"/>
      <c r="G9" s="152"/>
      <c r="H9" s="497" t="str">
        <f>HYPERLINK("#"&amp;"'"&amp;'1.1 AIZ-IVZ'!Y100&amp;"'!M13",'1.1 AIZ-IVZ'!Y100)</f>
        <v/>
      </c>
    </row>
    <row r="10" spans="1:8" s="1" customFormat="1">
      <c r="A10" s="623" t="str">
        <f>HYPERLINK("#"&amp;"'1.3 AIZ-BAV'!A1","Link zu Bearbeitungsvorgaben / Ausfüllhinweise")</f>
        <v>Link zu Bearbeitungsvorgaben / Ausfüllhinweise</v>
      </c>
      <c r="B10" s="623"/>
      <c r="C10" s="623"/>
      <c r="D10" s="623"/>
      <c r="E10" s="623"/>
      <c r="F10" s="634" t="str">
        <f>IF(SUBTOTAL(3,F13:H512)&lt;&gt;COUNTA(F13:H512),"Achtung! Autofilter aktiv.","")</f>
        <v/>
      </c>
      <c r="G10" s="634"/>
      <c r="H10" s="261" t="str">
        <f>HYPERLINK("#"&amp;"'1.1 AIZ-IVZ'!A1","Link zu Inhaltsverzeichnis")</f>
        <v>Link zu Inhaltsverzeichnis</v>
      </c>
    </row>
    <row r="11" spans="1:8">
      <c r="A11" s="639" t="s">
        <v>569</v>
      </c>
      <c r="B11" s="640"/>
      <c r="C11" s="640"/>
      <c r="D11" s="640"/>
      <c r="E11" s="153" t="s">
        <v>343</v>
      </c>
      <c r="F11" s="260" t="s">
        <v>351</v>
      </c>
      <c r="G11" s="481"/>
      <c r="H11" s="483"/>
    </row>
    <row r="12" spans="1:8" hidden="1">
      <c r="A12" s="349">
        <v>99</v>
      </c>
      <c r="B12" s="349">
        <v>9</v>
      </c>
      <c r="C12" s="349">
        <v>1</v>
      </c>
      <c r="D12" s="350">
        <f>IF(C12&gt;0,0,D11+1)</f>
        <v>0</v>
      </c>
      <c r="E12" s="444"/>
      <c r="F12" s="154"/>
      <c r="G12" s="482"/>
      <c r="H12" s="484"/>
    </row>
    <row r="13" spans="1:8" hidden="1">
      <c r="A13" s="351">
        <f ca="1">INDIRECT("Z(-1)",FALSE)</f>
        <v>99</v>
      </c>
      <c r="B13" s="351">
        <f ca="1">INDIRECT("Z(-1)",FALSE)</f>
        <v>9</v>
      </c>
      <c r="C13" s="351">
        <f ca="1">INDIRECT("Z(-1)",FALSE)</f>
        <v>1</v>
      </c>
      <c r="D13" s="352">
        <f t="shared" ref="D13:D86" ca="1" si="0">IF(INDIRECT("S(-1)",FALSE)&lt;&gt;INDIRECT("Z(-1)S(-1)",FALSE),0,INDIRECT("Z(-1)",FALSE)+1)</f>
        <v>1</v>
      </c>
      <c r="E13" s="445"/>
      <c r="F13" s="156"/>
      <c r="G13" s="333"/>
      <c r="H13" s="370"/>
    </row>
    <row r="14" spans="1:8" hidden="1">
      <c r="A14" s="351">
        <f t="shared" ref="A14:C29" ca="1" si="1">INDIRECT("Z(-1)",FALSE)</f>
        <v>99</v>
      </c>
      <c r="B14" s="351">
        <f t="shared" ca="1" si="1"/>
        <v>9</v>
      </c>
      <c r="C14" s="351">
        <f t="shared" ref="C14:C28" ca="1" si="2">INDIRECT("Z(-1)",FALSE)</f>
        <v>1</v>
      </c>
      <c r="D14" s="352">
        <f t="shared" ca="1" si="0"/>
        <v>2</v>
      </c>
      <c r="E14" s="445"/>
      <c r="F14" s="157"/>
      <c r="G14" s="333"/>
      <c r="H14" s="370"/>
    </row>
    <row r="15" spans="1:8" hidden="1">
      <c r="A15" s="351">
        <f t="shared" ca="1" si="1"/>
        <v>99</v>
      </c>
      <c r="B15" s="351">
        <f t="shared" ca="1" si="1"/>
        <v>9</v>
      </c>
      <c r="C15" s="351">
        <f t="shared" ca="1" si="2"/>
        <v>1</v>
      </c>
      <c r="D15" s="352">
        <f t="shared" ca="1" si="0"/>
        <v>3</v>
      </c>
      <c r="E15" s="445"/>
      <c r="F15" s="157"/>
      <c r="G15" s="333"/>
      <c r="H15" s="370"/>
    </row>
    <row r="16" spans="1:8" hidden="1">
      <c r="A16" s="351">
        <f t="shared" ca="1" si="1"/>
        <v>99</v>
      </c>
      <c r="B16" s="351">
        <f t="shared" ca="1" si="1"/>
        <v>9</v>
      </c>
      <c r="C16" s="351">
        <f t="shared" ca="1" si="2"/>
        <v>1</v>
      </c>
      <c r="D16" s="352">
        <f t="shared" ca="1" si="0"/>
        <v>4</v>
      </c>
      <c r="E16" s="445"/>
      <c r="F16" s="157"/>
      <c r="G16" s="333"/>
      <c r="H16" s="370"/>
    </row>
    <row r="17" spans="1:8" hidden="1">
      <c r="A17" s="351">
        <f t="shared" ca="1" si="1"/>
        <v>99</v>
      </c>
      <c r="B17" s="351">
        <f t="shared" ca="1" si="1"/>
        <v>9</v>
      </c>
      <c r="C17" s="351">
        <f t="shared" ca="1" si="2"/>
        <v>1</v>
      </c>
      <c r="D17" s="352">
        <f t="shared" ca="1" si="0"/>
        <v>5</v>
      </c>
      <c r="E17" s="445"/>
      <c r="F17" s="157"/>
      <c r="G17" s="333"/>
      <c r="H17" s="370"/>
    </row>
    <row r="18" spans="1:8" hidden="1">
      <c r="A18" s="351">
        <f t="shared" ca="1" si="1"/>
        <v>99</v>
      </c>
      <c r="B18" s="351">
        <f t="shared" ca="1" si="1"/>
        <v>9</v>
      </c>
      <c r="C18" s="351">
        <f t="shared" ca="1" si="2"/>
        <v>1</v>
      </c>
      <c r="D18" s="352">
        <f t="shared" ca="1" si="0"/>
        <v>6</v>
      </c>
      <c r="E18" s="445"/>
      <c r="F18" s="157"/>
      <c r="G18" s="333"/>
      <c r="H18" s="370"/>
    </row>
    <row r="19" spans="1:8" hidden="1">
      <c r="A19" s="351">
        <f t="shared" ca="1" si="1"/>
        <v>99</v>
      </c>
      <c r="B19" s="351">
        <f t="shared" ca="1" si="1"/>
        <v>9</v>
      </c>
      <c r="C19" s="351">
        <f t="shared" ca="1" si="2"/>
        <v>1</v>
      </c>
      <c r="D19" s="352">
        <f t="shared" ca="1" si="0"/>
        <v>7</v>
      </c>
      <c r="E19" s="445"/>
      <c r="F19" s="157"/>
      <c r="G19" s="333"/>
      <c r="H19" s="370"/>
    </row>
    <row r="20" spans="1:8" hidden="1">
      <c r="A20" s="351">
        <f t="shared" ca="1" si="1"/>
        <v>99</v>
      </c>
      <c r="B20" s="351">
        <f t="shared" ca="1" si="1"/>
        <v>9</v>
      </c>
      <c r="C20" s="351">
        <f t="shared" ca="1" si="2"/>
        <v>1</v>
      </c>
      <c r="D20" s="352">
        <f t="shared" ca="1" si="0"/>
        <v>8</v>
      </c>
      <c r="E20" s="445"/>
      <c r="F20" s="157"/>
      <c r="G20" s="333"/>
      <c r="H20" s="370"/>
    </row>
    <row r="21" spans="1:8" hidden="1">
      <c r="A21" s="351">
        <f t="shared" ca="1" si="1"/>
        <v>99</v>
      </c>
      <c r="B21" s="351">
        <f t="shared" ca="1" si="1"/>
        <v>9</v>
      </c>
      <c r="C21" s="351">
        <f t="shared" ca="1" si="2"/>
        <v>1</v>
      </c>
      <c r="D21" s="352">
        <f t="shared" ca="1" si="0"/>
        <v>9</v>
      </c>
      <c r="E21" s="446"/>
      <c r="F21" s="157"/>
      <c r="G21" s="333"/>
      <c r="H21" s="370"/>
    </row>
    <row r="22" spans="1:8" hidden="1">
      <c r="A22" s="351">
        <f t="shared" ca="1" si="1"/>
        <v>99</v>
      </c>
      <c r="B22" s="351">
        <f t="shared" ca="1" si="1"/>
        <v>9</v>
      </c>
      <c r="C22" s="351">
        <f t="shared" ca="1" si="2"/>
        <v>1</v>
      </c>
      <c r="D22" s="352">
        <f t="shared" ca="1" si="0"/>
        <v>10</v>
      </c>
      <c r="E22" s="445"/>
      <c r="F22" s="157"/>
      <c r="G22" s="333"/>
      <c r="H22" s="370"/>
    </row>
    <row r="23" spans="1:8" hidden="1">
      <c r="A23" s="351">
        <f t="shared" ca="1" si="1"/>
        <v>99</v>
      </c>
      <c r="B23" s="351">
        <f t="shared" ca="1" si="1"/>
        <v>9</v>
      </c>
      <c r="C23" s="351">
        <f t="shared" ca="1" si="2"/>
        <v>1</v>
      </c>
      <c r="D23" s="352">
        <f t="shared" ca="1" si="0"/>
        <v>11</v>
      </c>
      <c r="E23" s="445"/>
      <c r="F23" s="157"/>
      <c r="G23" s="333"/>
      <c r="H23" s="370"/>
    </row>
    <row r="24" spans="1:8" hidden="1">
      <c r="A24" s="351">
        <f t="shared" ca="1" si="1"/>
        <v>99</v>
      </c>
      <c r="B24" s="351">
        <f t="shared" ca="1" si="1"/>
        <v>9</v>
      </c>
      <c r="C24" s="351">
        <f t="shared" ca="1" si="2"/>
        <v>1</v>
      </c>
      <c r="D24" s="352">
        <f t="shared" ca="1" si="0"/>
        <v>12</v>
      </c>
      <c r="E24" s="445"/>
      <c r="F24" s="157"/>
      <c r="G24" s="333"/>
      <c r="H24" s="370"/>
    </row>
    <row r="25" spans="1:8" hidden="1">
      <c r="A25" s="351">
        <f t="shared" ca="1" si="1"/>
        <v>99</v>
      </c>
      <c r="B25" s="351">
        <f t="shared" ca="1" si="1"/>
        <v>9</v>
      </c>
      <c r="C25" s="351">
        <f t="shared" ca="1" si="2"/>
        <v>1</v>
      </c>
      <c r="D25" s="352">
        <f t="shared" ca="1" si="0"/>
        <v>13</v>
      </c>
      <c r="E25" s="445"/>
      <c r="F25" s="157"/>
      <c r="G25" s="333"/>
      <c r="H25" s="370"/>
    </row>
    <row r="26" spans="1:8" hidden="1">
      <c r="A26" s="351">
        <f t="shared" ca="1" si="1"/>
        <v>99</v>
      </c>
      <c r="B26" s="351">
        <f t="shared" ca="1" si="1"/>
        <v>9</v>
      </c>
      <c r="C26" s="351">
        <f t="shared" ca="1" si="2"/>
        <v>1</v>
      </c>
      <c r="D26" s="352">
        <f t="shared" ca="1" si="0"/>
        <v>14</v>
      </c>
      <c r="E26" s="445"/>
      <c r="F26" s="157"/>
      <c r="G26" s="333"/>
      <c r="H26" s="370"/>
    </row>
    <row r="27" spans="1:8" hidden="1">
      <c r="A27" s="351">
        <f t="shared" ca="1" si="1"/>
        <v>99</v>
      </c>
      <c r="B27" s="351">
        <f t="shared" ca="1" si="1"/>
        <v>9</v>
      </c>
      <c r="C27" s="351">
        <f t="shared" ca="1" si="2"/>
        <v>1</v>
      </c>
      <c r="D27" s="352">
        <f t="shared" ca="1" si="0"/>
        <v>15</v>
      </c>
      <c r="E27" s="445"/>
      <c r="F27" s="157"/>
      <c r="G27" s="333"/>
      <c r="H27" s="370"/>
    </row>
    <row r="28" spans="1:8" hidden="1">
      <c r="A28" s="351">
        <f t="shared" ca="1" si="1"/>
        <v>99</v>
      </c>
      <c r="B28" s="351">
        <f t="shared" ca="1" si="1"/>
        <v>9</v>
      </c>
      <c r="C28" s="351">
        <f t="shared" ca="1" si="2"/>
        <v>1</v>
      </c>
      <c r="D28" s="352">
        <f t="shared" ca="1" si="0"/>
        <v>16</v>
      </c>
      <c r="E28" s="445"/>
      <c r="F28" s="157"/>
      <c r="G28" s="333"/>
      <c r="H28" s="370"/>
    </row>
    <row r="29" spans="1:8" hidden="1">
      <c r="A29" s="351">
        <f t="shared" ca="1" si="1"/>
        <v>99</v>
      </c>
      <c r="B29" s="351">
        <f t="shared" ca="1" si="1"/>
        <v>9</v>
      </c>
      <c r="C29" s="351">
        <f t="shared" ca="1" si="1"/>
        <v>1</v>
      </c>
      <c r="D29" s="352">
        <f t="shared" ca="1" si="0"/>
        <v>17</v>
      </c>
      <c r="E29" s="445"/>
      <c r="F29" s="157"/>
      <c r="G29" s="333"/>
      <c r="H29" s="370"/>
    </row>
    <row r="30" spans="1:8" hidden="1">
      <c r="A30" s="351">
        <f t="shared" ref="A30:C41" ca="1" si="3">INDIRECT("Z(-1)",FALSE)</f>
        <v>99</v>
      </c>
      <c r="B30" s="351">
        <f t="shared" ca="1" si="3"/>
        <v>9</v>
      </c>
      <c r="C30" s="351">
        <f t="shared" ca="1" si="3"/>
        <v>1</v>
      </c>
      <c r="D30" s="352">
        <f t="shared" ca="1" si="0"/>
        <v>18</v>
      </c>
      <c r="E30" s="445"/>
      <c r="F30" s="157"/>
      <c r="G30" s="333"/>
      <c r="H30" s="370"/>
    </row>
    <row r="31" spans="1:8" hidden="1">
      <c r="A31" s="351">
        <f t="shared" ca="1" si="3"/>
        <v>99</v>
      </c>
      <c r="B31" s="351">
        <f t="shared" ca="1" si="3"/>
        <v>9</v>
      </c>
      <c r="C31" s="351">
        <f t="shared" ca="1" si="3"/>
        <v>1</v>
      </c>
      <c r="D31" s="352">
        <f t="shared" ca="1" si="0"/>
        <v>19</v>
      </c>
      <c r="E31" s="445"/>
      <c r="F31" s="157"/>
      <c r="G31" s="333"/>
      <c r="H31" s="370"/>
    </row>
    <row r="32" spans="1:8" hidden="1">
      <c r="A32" s="351">
        <f t="shared" ca="1" si="3"/>
        <v>99</v>
      </c>
      <c r="B32" s="351">
        <f t="shared" ca="1" si="3"/>
        <v>9</v>
      </c>
      <c r="C32" s="351">
        <f t="shared" ca="1" si="3"/>
        <v>1</v>
      </c>
      <c r="D32" s="352">
        <f t="shared" ca="1" si="0"/>
        <v>20</v>
      </c>
      <c r="E32" s="445"/>
      <c r="F32" s="157"/>
      <c r="G32" s="333"/>
      <c r="H32" s="370"/>
    </row>
    <row r="33" spans="1:8" hidden="1">
      <c r="A33" s="351">
        <f t="shared" ca="1" si="3"/>
        <v>99</v>
      </c>
      <c r="B33" s="351">
        <f t="shared" ca="1" si="3"/>
        <v>9</v>
      </c>
      <c r="C33" s="351">
        <f t="shared" ca="1" si="3"/>
        <v>1</v>
      </c>
      <c r="D33" s="352">
        <f t="shared" ca="1" si="0"/>
        <v>21</v>
      </c>
      <c r="E33" s="445"/>
      <c r="F33" s="157"/>
      <c r="G33" s="333"/>
      <c r="H33" s="370"/>
    </row>
    <row r="34" spans="1:8" hidden="1">
      <c r="A34" s="351">
        <f t="shared" ca="1" si="3"/>
        <v>99</v>
      </c>
      <c r="B34" s="351">
        <f t="shared" ca="1" si="3"/>
        <v>9</v>
      </c>
      <c r="C34" s="351">
        <f t="shared" ca="1" si="3"/>
        <v>1</v>
      </c>
      <c r="D34" s="352">
        <f t="shared" ca="1" si="0"/>
        <v>22</v>
      </c>
      <c r="E34" s="446"/>
      <c r="F34" s="157"/>
      <c r="G34" s="333"/>
      <c r="H34" s="370"/>
    </row>
    <row r="35" spans="1:8" hidden="1">
      <c r="A35" s="351">
        <f t="shared" ca="1" si="3"/>
        <v>99</v>
      </c>
      <c r="B35" s="351">
        <f t="shared" ca="1" si="3"/>
        <v>9</v>
      </c>
      <c r="C35" s="351">
        <f t="shared" ca="1" si="3"/>
        <v>1</v>
      </c>
      <c r="D35" s="352">
        <f t="shared" ca="1" si="0"/>
        <v>23</v>
      </c>
      <c r="E35" s="445"/>
      <c r="F35" s="157"/>
      <c r="G35" s="333"/>
      <c r="H35" s="370"/>
    </row>
    <row r="36" spans="1:8" hidden="1">
      <c r="A36" s="351">
        <f t="shared" ca="1" si="3"/>
        <v>99</v>
      </c>
      <c r="B36" s="351">
        <f t="shared" ca="1" si="3"/>
        <v>9</v>
      </c>
      <c r="C36" s="351">
        <f t="shared" ca="1" si="3"/>
        <v>1</v>
      </c>
      <c r="D36" s="352">
        <f t="shared" ca="1" si="0"/>
        <v>24</v>
      </c>
      <c r="E36" s="445"/>
      <c r="F36" s="157"/>
      <c r="G36" s="333"/>
      <c r="H36" s="370"/>
    </row>
    <row r="37" spans="1:8" hidden="1">
      <c r="A37" s="351">
        <f t="shared" ca="1" si="3"/>
        <v>99</v>
      </c>
      <c r="B37" s="351">
        <f t="shared" ca="1" si="3"/>
        <v>9</v>
      </c>
      <c r="C37" s="351">
        <f t="shared" ca="1" si="3"/>
        <v>1</v>
      </c>
      <c r="D37" s="352">
        <f t="shared" ca="1" si="0"/>
        <v>25</v>
      </c>
      <c r="E37" s="445"/>
      <c r="F37" s="157"/>
      <c r="G37" s="333"/>
      <c r="H37" s="370"/>
    </row>
    <row r="38" spans="1:8" hidden="1">
      <c r="A38" s="351">
        <f t="shared" ca="1" si="3"/>
        <v>99</v>
      </c>
      <c r="B38" s="351">
        <f t="shared" ca="1" si="3"/>
        <v>9</v>
      </c>
      <c r="C38" s="351">
        <f t="shared" ca="1" si="3"/>
        <v>1</v>
      </c>
      <c r="D38" s="352">
        <f t="shared" ca="1" si="0"/>
        <v>26</v>
      </c>
      <c r="E38" s="445"/>
      <c r="F38" s="157"/>
      <c r="G38" s="333"/>
      <c r="H38" s="370"/>
    </row>
    <row r="39" spans="1:8" hidden="1">
      <c r="A39" s="351">
        <f t="shared" ca="1" si="3"/>
        <v>99</v>
      </c>
      <c r="B39" s="351">
        <f t="shared" ca="1" si="3"/>
        <v>9</v>
      </c>
      <c r="C39" s="351">
        <f t="shared" ca="1" si="3"/>
        <v>1</v>
      </c>
      <c r="D39" s="352">
        <f t="shared" ca="1" si="0"/>
        <v>27</v>
      </c>
      <c r="E39" s="445"/>
      <c r="F39" s="157"/>
      <c r="G39" s="333"/>
      <c r="H39" s="370"/>
    </row>
    <row r="40" spans="1:8" hidden="1">
      <c r="A40" s="351">
        <f t="shared" ca="1" si="3"/>
        <v>99</v>
      </c>
      <c r="B40" s="351">
        <f t="shared" ca="1" si="3"/>
        <v>9</v>
      </c>
      <c r="C40" s="351">
        <f t="shared" ca="1" si="3"/>
        <v>1</v>
      </c>
      <c r="D40" s="352">
        <f t="shared" ca="1" si="0"/>
        <v>28</v>
      </c>
      <c r="E40" s="445"/>
      <c r="F40" s="157"/>
      <c r="G40" s="333"/>
      <c r="H40" s="370"/>
    </row>
    <row r="41" spans="1:8" hidden="1">
      <c r="A41" s="351">
        <f t="shared" ca="1" si="3"/>
        <v>99</v>
      </c>
      <c r="B41" s="351">
        <f t="shared" ca="1" si="3"/>
        <v>9</v>
      </c>
      <c r="C41" s="351">
        <f t="shared" ca="1" si="3"/>
        <v>1</v>
      </c>
      <c r="D41" s="352">
        <f t="shared" ca="1" si="0"/>
        <v>29</v>
      </c>
      <c r="E41" s="445"/>
      <c r="F41" s="157"/>
      <c r="G41" s="333"/>
      <c r="H41" s="370"/>
    </row>
    <row r="42" spans="1:8" hidden="1">
      <c r="A42" s="351">
        <f t="shared" ref="A42:B61" ca="1" si="4">INDIRECT("Z(-1)",FALSE)</f>
        <v>99</v>
      </c>
      <c r="B42" s="351">
        <f t="shared" ca="1" si="4"/>
        <v>9</v>
      </c>
      <c r="C42" s="351">
        <f t="shared" ref="C42:C105" ca="1" si="5">INDIRECT("Z(-1)",FALSE)</f>
        <v>1</v>
      </c>
      <c r="D42" s="352">
        <f t="shared" ca="1" si="0"/>
        <v>30</v>
      </c>
      <c r="E42" s="445"/>
      <c r="F42" s="157"/>
      <c r="G42" s="333"/>
      <c r="H42" s="370"/>
    </row>
    <row r="43" spans="1:8" hidden="1">
      <c r="A43" s="351">
        <f t="shared" ca="1" si="4"/>
        <v>99</v>
      </c>
      <c r="B43" s="351">
        <f t="shared" ca="1" si="4"/>
        <v>9</v>
      </c>
      <c r="C43" s="351">
        <f t="shared" ca="1" si="5"/>
        <v>1</v>
      </c>
      <c r="D43" s="352">
        <f t="shared" ca="1" si="0"/>
        <v>31</v>
      </c>
      <c r="E43" s="445"/>
      <c r="F43" s="157"/>
      <c r="G43" s="333"/>
      <c r="H43" s="370"/>
    </row>
    <row r="44" spans="1:8" hidden="1">
      <c r="A44" s="351">
        <f t="shared" ca="1" si="4"/>
        <v>99</v>
      </c>
      <c r="B44" s="351">
        <f t="shared" ca="1" si="4"/>
        <v>9</v>
      </c>
      <c r="C44" s="351">
        <f t="shared" ca="1" si="5"/>
        <v>1</v>
      </c>
      <c r="D44" s="352">
        <f t="shared" ca="1" si="0"/>
        <v>32</v>
      </c>
      <c r="E44" s="445"/>
      <c r="F44" s="157"/>
      <c r="G44" s="333"/>
      <c r="H44" s="370"/>
    </row>
    <row r="45" spans="1:8" hidden="1">
      <c r="A45" s="351">
        <f t="shared" ca="1" si="4"/>
        <v>99</v>
      </c>
      <c r="B45" s="351">
        <f t="shared" ca="1" si="4"/>
        <v>9</v>
      </c>
      <c r="C45" s="351">
        <f t="shared" ca="1" si="5"/>
        <v>1</v>
      </c>
      <c r="D45" s="352">
        <f t="shared" ca="1" si="0"/>
        <v>33</v>
      </c>
      <c r="E45" s="445"/>
      <c r="F45" s="157"/>
      <c r="G45" s="333"/>
      <c r="H45" s="370"/>
    </row>
    <row r="46" spans="1:8" hidden="1">
      <c r="A46" s="351">
        <f t="shared" ca="1" si="4"/>
        <v>99</v>
      </c>
      <c r="B46" s="351">
        <f t="shared" ca="1" si="4"/>
        <v>9</v>
      </c>
      <c r="C46" s="351">
        <f t="shared" ca="1" si="5"/>
        <v>1</v>
      </c>
      <c r="D46" s="352">
        <f t="shared" ca="1" si="0"/>
        <v>34</v>
      </c>
      <c r="E46" s="445"/>
      <c r="F46" s="157"/>
      <c r="G46" s="333"/>
      <c r="H46" s="370"/>
    </row>
    <row r="47" spans="1:8" hidden="1">
      <c r="A47" s="351">
        <f t="shared" ca="1" si="4"/>
        <v>99</v>
      </c>
      <c r="B47" s="351">
        <f t="shared" ca="1" si="4"/>
        <v>9</v>
      </c>
      <c r="C47" s="351">
        <f t="shared" ca="1" si="5"/>
        <v>1</v>
      </c>
      <c r="D47" s="352">
        <f t="shared" ca="1" si="0"/>
        <v>35</v>
      </c>
      <c r="E47" s="445"/>
      <c r="F47" s="157"/>
      <c r="G47" s="333"/>
      <c r="H47" s="370"/>
    </row>
    <row r="48" spans="1:8" hidden="1">
      <c r="A48" s="351">
        <f t="shared" ca="1" si="4"/>
        <v>99</v>
      </c>
      <c r="B48" s="351">
        <f t="shared" ca="1" si="4"/>
        <v>9</v>
      </c>
      <c r="C48" s="351">
        <f t="shared" ca="1" si="5"/>
        <v>1</v>
      </c>
      <c r="D48" s="352">
        <f t="shared" ca="1" si="0"/>
        <v>36</v>
      </c>
      <c r="E48" s="445"/>
      <c r="F48" s="157"/>
      <c r="G48" s="333"/>
      <c r="H48" s="370"/>
    </row>
    <row r="49" spans="1:8" hidden="1">
      <c r="A49" s="351">
        <f t="shared" ca="1" si="4"/>
        <v>99</v>
      </c>
      <c r="B49" s="351">
        <f t="shared" ca="1" si="4"/>
        <v>9</v>
      </c>
      <c r="C49" s="351">
        <f t="shared" ca="1" si="5"/>
        <v>1</v>
      </c>
      <c r="D49" s="352">
        <f t="shared" ca="1" si="0"/>
        <v>37</v>
      </c>
      <c r="E49" s="445"/>
      <c r="F49" s="157"/>
      <c r="G49" s="333"/>
      <c r="H49" s="370"/>
    </row>
    <row r="50" spans="1:8" hidden="1">
      <c r="A50" s="351">
        <f t="shared" ca="1" si="4"/>
        <v>99</v>
      </c>
      <c r="B50" s="351">
        <f t="shared" ca="1" si="4"/>
        <v>9</v>
      </c>
      <c r="C50" s="351">
        <f t="shared" ca="1" si="5"/>
        <v>1</v>
      </c>
      <c r="D50" s="352">
        <f t="shared" ca="1" si="0"/>
        <v>38</v>
      </c>
      <c r="E50" s="445"/>
      <c r="F50" s="157"/>
      <c r="G50" s="333"/>
      <c r="H50" s="370"/>
    </row>
    <row r="51" spans="1:8" hidden="1">
      <c r="A51" s="351">
        <f t="shared" ca="1" si="4"/>
        <v>99</v>
      </c>
      <c r="B51" s="351">
        <f t="shared" ca="1" si="4"/>
        <v>9</v>
      </c>
      <c r="C51" s="351">
        <f t="shared" ca="1" si="5"/>
        <v>1</v>
      </c>
      <c r="D51" s="352">
        <f t="shared" ca="1" si="0"/>
        <v>39</v>
      </c>
      <c r="E51" s="445"/>
      <c r="F51" s="157"/>
      <c r="G51" s="333"/>
      <c r="H51" s="370"/>
    </row>
    <row r="52" spans="1:8" hidden="1">
      <c r="A52" s="351">
        <f t="shared" ca="1" si="4"/>
        <v>99</v>
      </c>
      <c r="B52" s="351">
        <f t="shared" ca="1" si="4"/>
        <v>9</v>
      </c>
      <c r="C52" s="351">
        <f t="shared" ca="1" si="5"/>
        <v>1</v>
      </c>
      <c r="D52" s="352">
        <f t="shared" ca="1" si="0"/>
        <v>40</v>
      </c>
      <c r="E52" s="445"/>
      <c r="F52" s="157"/>
      <c r="G52" s="333"/>
      <c r="H52" s="370"/>
    </row>
    <row r="53" spans="1:8" hidden="1">
      <c r="A53" s="351">
        <f t="shared" ca="1" si="4"/>
        <v>99</v>
      </c>
      <c r="B53" s="351">
        <f t="shared" ca="1" si="4"/>
        <v>9</v>
      </c>
      <c r="C53" s="351">
        <f t="shared" ca="1" si="5"/>
        <v>1</v>
      </c>
      <c r="D53" s="352">
        <f t="shared" ca="1" si="0"/>
        <v>41</v>
      </c>
      <c r="E53" s="445"/>
      <c r="F53" s="157"/>
      <c r="G53" s="333"/>
      <c r="H53" s="370"/>
    </row>
    <row r="54" spans="1:8" hidden="1">
      <c r="A54" s="351">
        <f t="shared" ca="1" si="4"/>
        <v>99</v>
      </c>
      <c r="B54" s="351">
        <f t="shared" ca="1" si="4"/>
        <v>9</v>
      </c>
      <c r="C54" s="351">
        <f t="shared" ca="1" si="5"/>
        <v>1</v>
      </c>
      <c r="D54" s="352">
        <f t="shared" ca="1" si="0"/>
        <v>42</v>
      </c>
      <c r="E54" s="445"/>
      <c r="F54" s="157"/>
      <c r="G54" s="333"/>
      <c r="H54" s="370"/>
    </row>
    <row r="55" spans="1:8" hidden="1">
      <c r="A55" s="351">
        <f t="shared" ca="1" si="4"/>
        <v>99</v>
      </c>
      <c r="B55" s="351">
        <f t="shared" ca="1" si="4"/>
        <v>9</v>
      </c>
      <c r="C55" s="351">
        <f t="shared" ca="1" si="5"/>
        <v>1</v>
      </c>
      <c r="D55" s="352">
        <f t="shared" ca="1" si="0"/>
        <v>43</v>
      </c>
      <c r="E55" s="445"/>
      <c r="F55" s="157"/>
      <c r="G55" s="333"/>
      <c r="H55" s="370"/>
    </row>
    <row r="56" spans="1:8" hidden="1">
      <c r="A56" s="351">
        <f t="shared" ca="1" si="4"/>
        <v>99</v>
      </c>
      <c r="B56" s="351">
        <f t="shared" ca="1" si="4"/>
        <v>9</v>
      </c>
      <c r="C56" s="351">
        <f t="shared" ca="1" si="5"/>
        <v>1</v>
      </c>
      <c r="D56" s="352">
        <f t="shared" ca="1" si="0"/>
        <v>44</v>
      </c>
      <c r="E56" s="445"/>
      <c r="F56" s="157"/>
      <c r="G56" s="333"/>
      <c r="H56" s="370"/>
    </row>
    <row r="57" spans="1:8" hidden="1">
      <c r="A57" s="351">
        <f t="shared" ca="1" si="4"/>
        <v>99</v>
      </c>
      <c r="B57" s="351">
        <f t="shared" ca="1" si="4"/>
        <v>9</v>
      </c>
      <c r="C57" s="351">
        <f t="shared" ca="1" si="5"/>
        <v>1</v>
      </c>
      <c r="D57" s="352">
        <f t="shared" ca="1" si="0"/>
        <v>45</v>
      </c>
      <c r="E57" s="445"/>
      <c r="F57" s="157"/>
      <c r="G57" s="333"/>
      <c r="H57" s="370"/>
    </row>
    <row r="58" spans="1:8" hidden="1">
      <c r="A58" s="351">
        <f t="shared" ca="1" si="4"/>
        <v>99</v>
      </c>
      <c r="B58" s="351">
        <f t="shared" ca="1" si="4"/>
        <v>9</v>
      </c>
      <c r="C58" s="351">
        <f t="shared" ca="1" si="5"/>
        <v>1</v>
      </c>
      <c r="D58" s="352">
        <f t="shared" ca="1" si="0"/>
        <v>46</v>
      </c>
      <c r="E58" s="445"/>
      <c r="F58" s="157"/>
      <c r="G58" s="333"/>
      <c r="H58" s="370"/>
    </row>
    <row r="59" spans="1:8" hidden="1">
      <c r="A59" s="351">
        <f t="shared" ca="1" si="4"/>
        <v>99</v>
      </c>
      <c r="B59" s="351">
        <f t="shared" ca="1" si="4"/>
        <v>9</v>
      </c>
      <c r="C59" s="351">
        <f t="shared" ca="1" si="5"/>
        <v>1</v>
      </c>
      <c r="D59" s="352">
        <f t="shared" ca="1" si="0"/>
        <v>47</v>
      </c>
      <c r="E59" s="445"/>
      <c r="F59" s="157"/>
      <c r="G59" s="333"/>
      <c r="H59" s="370"/>
    </row>
    <row r="60" spans="1:8" hidden="1">
      <c r="A60" s="351">
        <f t="shared" ca="1" si="4"/>
        <v>99</v>
      </c>
      <c r="B60" s="351">
        <f t="shared" ca="1" si="4"/>
        <v>9</v>
      </c>
      <c r="C60" s="351">
        <f t="shared" ca="1" si="5"/>
        <v>1</v>
      </c>
      <c r="D60" s="352">
        <f t="shared" ca="1" si="0"/>
        <v>48</v>
      </c>
      <c r="E60" s="445"/>
      <c r="F60" s="347"/>
      <c r="G60" s="348"/>
      <c r="H60" s="371"/>
    </row>
    <row r="61" spans="1:8" hidden="1">
      <c r="A61" s="351">
        <f t="shared" ca="1" si="4"/>
        <v>99</v>
      </c>
      <c r="B61" s="351">
        <f t="shared" ca="1" si="4"/>
        <v>9</v>
      </c>
      <c r="C61" s="351">
        <f t="shared" ca="1" si="5"/>
        <v>1</v>
      </c>
      <c r="D61" s="352">
        <f t="shared" ca="1" si="0"/>
        <v>49</v>
      </c>
      <c r="E61" s="445"/>
      <c r="F61" s="347"/>
      <c r="G61" s="348"/>
      <c r="H61" s="371"/>
    </row>
    <row r="62" spans="1:8" hidden="1">
      <c r="A62" s="351">
        <f t="shared" ref="A62:B81" ca="1" si="6">INDIRECT("Z(-1)",FALSE)</f>
        <v>99</v>
      </c>
      <c r="B62" s="351">
        <f t="shared" ca="1" si="6"/>
        <v>9</v>
      </c>
      <c r="C62" s="351">
        <f t="shared" ca="1" si="5"/>
        <v>1</v>
      </c>
      <c r="D62" s="352">
        <f t="shared" ca="1" si="0"/>
        <v>50</v>
      </c>
      <c r="E62" s="445"/>
      <c r="F62" s="347"/>
      <c r="G62" s="348"/>
      <c r="H62" s="371"/>
    </row>
    <row r="63" spans="1:8" hidden="1">
      <c r="A63" s="351">
        <f t="shared" ca="1" si="6"/>
        <v>99</v>
      </c>
      <c r="B63" s="351">
        <f t="shared" ca="1" si="6"/>
        <v>9</v>
      </c>
      <c r="C63" s="351">
        <f t="shared" ca="1" si="5"/>
        <v>1</v>
      </c>
      <c r="D63" s="352">
        <f t="shared" ca="1" si="0"/>
        <v>51</v>
      </c>
      <c r="E63" s="445"/>
      <c r="F63" s="347"/>
      <c r="G63" s="348"/>
      <c r="H63" s="371"/>
    </row>
    <row r="64" spans="1:8" hidden="1">
      <c r="A64" s="351">
        <f t="shared" ca="1" si="6"/>
        <v>99</v>
      </c>
      <c r="B64" s="351">
        <f t="shared" ca="1" si="6"/>
        <v>9</v>
      </c>
      <c r="C64" s="351">
        <f t="shared" ca="1" si="5"/>
        <v>1</v>
      </c>
      <c r="D64" s="352">
        <f t="shared" ca="1" si="0"/>
        <v>52</v>
      </c>
      <c r="E64" s="445"/>
      <c r="F64" s="347"/>
      <c r="G64" s="348"/>
      <c r="H64" s="371"/>
    </row>
    <row r="65" spans="1:8" hidden="1">
      <c r="A65" s="351">
        <f t="shared" ca="1" si="6"/>
        <v>99</v>
      </c>
      <c r="B65" s="351">
        <f t="shared" ca="1" si="6"/>
        <v>9</v>
      </c>
      <c r="C65" s="351">
        <f t="shared" ca="1" si="5"/>
        <v>1</v>
      </c>
      <c r="D65" s="352">
        <f t="shared" ca="1" si="0"/>
        <v>53</v>
      </c>
      <c r="E65" s="445"/>
      <c r="F65" s="347"/>
      <c r="G65" s="348"/>
      <c r="H65" s="371"/>
    </row>
    <row r="66" spans="1:8" hidden="1">
      <c r="A66" s="351">
        <f t="shared" ca="1" si="6"/>
        <v>99</v>
      </c>
      <c r="B66" s="351">
        <f t="shared" ca="1" si="6"/>
        <v>9</v>
      </c>
      <c r="C66" s="351">
        <f t="shared" ca="1" si="5"/>
        <v>1</v>
      </c>
      <c r="D66" s="352">
        <f t="shared" ca="1" si="0"/>
        <v>54</v>
      </c>
      <c r="E66" s="445"/>
      <c r="F66" s="347"/>
      <c r="G66" s="348"/>
      <c r="H66" s="371"/>
    </row>
    <row r="67" spans="1:8" hidden="1">
      <c r="A67" s="351">
        <f t="shared" ca="1" si="6"/>
        <v>99</v>
      </c>
      <c r="B67" s="351">
        <f t="shared" ca="1" si="6"/>
        <v>9</v>
      </c>
      <c r="C67" s="351">
        <f t="shared" ca="1" si="5"/>
        <v>1</v>
      </c>
      <c r="D67" s="352">
        <f t="shared" ca="1" si="0"/>
        <v>55</v>
      </c>
      <c r="E67" s="445"/>
      <c r="F67" s="347"/>
      <c r="G67" s="348"/>
      <c r="H67" s="371"/>
    </row>
    <row r="68" spans="1:8" hidden="1">
      <c r="A68" s="351">
        <f t="shared" ca="1" si="6"/>
        <v>99</v>
      </c>
      <c r="B68" s="351">
        <f t="shared" ca="1" si="6"/>
        <v>9</v>
      </c>
      <c r="C68" s="351">
        <f t="shared" ca="1" si="5"/>
        <v>1</v>
      </c>
      <c r="D68" s="352">
        <f t="shared" ca="1" si="0"/>
        <v>56</v>
      </c>
      <c r="E68" s="445"/>
      <c r="F68" s="347"/>
      <c r="G68" s="348"/>
      <c r="H68" s="371"/>
    </row>
    <row r="69" spans="1:8" hidden="1">
      <c r="A69" s="353">
        <f t="shared" ca="1" si="6"/>
        <v>99</v>
      </c>
      <c r="B69" s="353">
        <f t="shared" ca="1" si="6"/>
        <v>9</v>
      </c>
      <c r="C69" s="351">
        <f t="shared" ca="1" si="5"/>
        <v>1</v>
      </c>
      <c r="D69" s="354">
        <f t="shared" ca="1" si="0"/>
        <v>57</v>
      </c>
      <c r="E69" s="445"/>
      <c r="F69" s="347"/>
      <c r="G69" s="348"/>
      <c r="H69" s="371"/>
    </row>
    <row r="70" spans="1:8" hidden="1">
      <c r="A70" s="353">
        <f t="shared" ca="1" si="6"/>
        <v>99</v>
      </c>
      <c r="B70" s="353">
        <f t="shared" ca="1" si="6"/>
        <v>9</v>
      </c>
      <c r="C70" s="351">
        <f t="shared" ca="1" si="5"/>
        <v>1</v>
      </c>
      <c r="D70" s="354">
        <f t="shared" ca="1" si="0"/>
        <v>58</v>
      </c>
      <c r="E70" s="445"/>
      <c r="F70" s="347"/>
      <c r="G70" s="348"/>
      <c r="H70" s="371"/>
    </row>
    <row r="71" spans="1:8" hidden="1">
      <c r="A71" s="353">
        <f t="shared" ca="1" si="6"/>
        <v>99</v>
      </c>
      <c r="B71" s="353">
        <f t="shared" ca="1" si="6"/>
        <v>9</v>
      </c>
      <c r="C71" s="351">
        <f t="shared" ca="1" si="5"/>
        <v>1</v>
      </c>
      <c r="D71" s="354">
        <f t="shared" ca="1" si="0"/>
        <v>59</v>
      </c>
      <c r="E71" s="445"/>
      <c r="F71" s="347"/>
      <c r="G71" s="348"/>
      <c r="H71" s="371"/>
    </row>
    <row r="72" spans="1:8" hidden="1">
      <c r="A72" s="353">
        <f t="shared" ca="1" si="6"/>
        <v>99</v>
      </c>
      <c r="B72" s="353">
        <f t="shared" ca="1" si="6"/>
        <v>9</v>
      </c>
      <c r="C72" s="351">
        <f t="shared" ca="1" si="5"/>
        <v>1</v>
      </c>
      <c r="D72" s="354">
        <f t="shared" ca="1" si="0"/>
        <v>60</v>
      </c>
      <c r="E72" s="445"/>
      <c r="F72" s="347"/>
      <c r="G72" s="348"/>
      <c r="H72" s="371"/>
    </row>
    <row r="73" spans="1:8" hidden="1">
      <c r="A73" s="353">
        <f t="shared" ca="1" si="6"/>
        <v>99</v>
      </c>
      <c r="B73" s="353">
        <f t="shared" ca="1" si="6"/>
        <v>9</v>
      </c>
      <c r="C73" s="351">
        <f t="shared" ca="1" si="5"/>
        <v>1</v>
      </c>
      <c r="D73" s="354">
        <f t="shared" ca="1" si="0"/>
        <v>61</v>
      </c>
      <c r="E73" s="445"/>
      <c r="F73" s="347"/>
      <c r="G73" s="348"/>
      <c r="H73" s="371"/>
    </row>
    <row r="74" spans="1:8" hidden="1">
      <c r="A74" s="353">
        <f t="shared" ca="1" si="6"/>
        <v>99</v>
      </c>
      <c r="B74" s="353">
        <f t="shared" ca="1" si="6"/>
        <v>9</v>
      </c>
      <c r="C74" s="351">
        <f t="shared" ca="1" si="5"/>
        <v>1</v>
      </c>
      <c r="D74" s="354">
        <f t="shared" ca="1" si="0"/>
        <v>62</v>
      </c>
      <c r="E74" s="445"/>
      <c r="F74" s="347"/>
      <c r="G74" s="348"/>
      <c r="H74" s="371"/>
    </row>
    <row r="75" spans="1:8" hidden="1">
      <c r="A75" s="353">
        <f t="shared" ca="1" si="6"/>
        <v>99</v>
      </c>
      <c r="B75" s="353">
        <f t="shared" ca="1" si="6"/>
        <v>9</v>
      </c>
      <c r="C75" s="351">
        <f t="shared" ca="1" si="5"/>
        <v>1</v>
      </c>
      <c r="D75" s="354">
        <f t="shared" ca="1" si="0"/>
        <v>63</v>
      </c>
      <c r="E75" s="445"/>
      <c r="F75" s="347"/>
      <c r="G75" s="348"/>
      <c r="H75" s="371"/>
    </row>
    <row r="76" spans="1:8" hidden="1">
      <c r="A76" s="353">
        <f t="shared" ca="1" si="6"/>
        <v>99</v>
      </c>
      <c r="B76" s="353">
        <f t="shared" ca="1" si="6"/>
        <v>9</v>
      </c>
      <c r="C76" s="351">
        <f t="shared" ca="1" si="5"/>
        <v>1</v>
      </c>
      <c r="D76" s="354">
        <f t="shared" ca="1" si="0"/>
        <v>64</v>
      </c>
      <c r="E76" s="445"/>
      <c r="F76" s="347"/>
      <c r="G76" s="348"/>
      <c r="H76" s="371"/>
    </row>
    <row r="77" spans="1:8" s="346" customFormat="1" hidden="1">
      <c r="A77" s="353">
        <f t="shared" ca="1" si="6"/>
        <v>99</v>
      </c>
      <c r="B77" s="353">
        <f t="shared" ca="1" si="6"/>
        <v>9</v>
      </c>
      <c r="C77" s="351">
        <f t="shared" ca="1" si="5"/>
        <v>1</v>
      </c>
      <c r="D77" s="354">
        <f t="shared" ca="1" si="0"/>
        <v>65</v>
      </c>
      <c r="E77" s="446"/>
      <c r="F77" s="347"/>
      <c r="G77" s="348"/>
      <c r="H77" s="371"/>
    </row>
    <row r="78" spans="1:8" s="346" customFormat="1" hidden="1">
      <c r="A78" s="353">
        <f t="shared" ca="1" si="6"/>
        <v>99</v>
      </c>
      <c r="B78" s="353">
        <f t="shared" ca="1" si="6"/>
        <v>9</v>
      </c>
      <c r="C78" s="351">
        <f t="shared" ca="1" si="5"/>
        <v>1</v>
      </c>
      <c r="D78" s="354">
        <f t="shared" ca="1" si="0"/>
        <v>66</v>
      </c>
      <c r="E78" s="446"/>
      <c r="F78" s="347"/>
      <c r="G78" s="348"/>
      <c r="H78" s="371"/>
    </row>
    <row r="79" spans="1:8" s="346" customFormat="1" hidden="1">
      <c r="A79" s="353">
        <f t="shared" ca="1" si="6"/>
        <v>99</v>
      </c>
      <c r="B79" s="353">
        <f t="shared" ca="1" si="6"/>
        <v>9</v>
      </c>
      <c r="C79" s="351">
        <f t="shared" ca="1" si="5"/>
        <v>1</v>
      </c>
      <c r="D79" s="354">
        <f t="shared" ca="1" si="0"/>
        <v>67</v>
      </c>
      <c r="E79" s="446"/>
      <c r="F79" s="347"/>
      <c r="G79" s="348"/>
      <c r="H79" s="371"/>
    </row>
    <row r="80" spans="1:8" hidden="1">
      <c r="A80" s="353">
        <f t="shared" ca="1" si="6"/>
        <v>99</v>
      </c>
      <c r="B80" s="353">
        <f t="shared" ca="1" si="6"/>
        <v>9</v>
      </c>
      <c r="C80" s="351">
        <f t="shared" ca="1" si="5"/>
        <v>1</v>
      </c>
      <c r="D80" s="354">
        <f t="shared" ca="1" si="0"/>
        <v>68</v>
      </c>
      <c r="E80" s="445"/>
      <c r="F80" s="347"/>
      <c r="G80" s="348"/>
      <c r="H80" s="371"/>
    </row>
    <row r="81" spans="1:8" hidden="1">
      <c r="A81" s="353">
        <f t="shared" ca="1" si="6"/>
        <v>99</v>
      </c>
      <c r="B81" s="353">
        <f t="shared" ca="1" si="6"/>
        <v>9</v>
      </c>
      <c r="C81" s="351">
        <f t="shared" ca="1" si="5"/>
        <v>1</v>
      </c>
      <c r="D81" s="354">
        <f t="shared" ca="1" si="0"/>
        <v>69</v>
      </c>
      <c r="E81" s="445"/>
      <c r="F81" s="347"/>
      <c r="G81" s="348"/>
      <c r="H81" s="371"/>
    </row>
    <row r="82" spans="1:8" hidden="1">
      <c r="A82" s="353">
        <f t="shared" ref="A82:B101" ca="1" si="7">INDIRECT("Z(-1)",FALSE)</f>
        <v>99</v>
      </c>
      <c r="B82" s="353">
        <f t="shared" ca="1" si="7"/>
        <v>9</v>
      </c>
      <c r="C82" s="351">
        <f t="shared" ca="1" si="5"/>
        <v>1</v>
      </c>
      <c r="D82" s="354">
        <f t="shared" ca="1" si="0"/>
        <v>70</v>
      </c>
      <c r="E82" s="445"/>
      <c r="F82" s="347"/>
      <c r="G82" s="348"/>
      <c r="H82" s="371"/>
    </row>
    <row r="83" spans="1:8" hidden="1">
      <c r="A83" s="353">
        <f t="shared" ca="1" si="7"/>
        <v>99</v>
      </c>
      <c r="B83" s="353">
        <f t="shared" ca="1" si="7"/>
        <v>9</v>
      </c>
      <c r="C83" s="351">
        <f t="shared" ca="1" si="5"/>
        <v>1</v>
      </c>
      <c r="D83" s="354">
        <f t="shared" ca="1" si="0"/>
        <v>71</v>
      </c>
      <c r="E83" s="445"/>
      <c r="F83" s="347"/>
      <c r="G83" s="348"/>
      <c r="H83" s="371"/>
    </row>
    <row r="84" spans="1:8" hidden="1">
      <c r="A84" s="353">
        <f t="shared" ca="1" si="7"/>
        <v>99</v>
      </c>
      <c r="B84" s="353">
        <f t="shared" ca="1" si="7"/>
        <v>9</v>
      </c>
      <c r="C84" s="351">
        <f t="shared" ca="1" si="5"/>
        <v>1</v>
      </c>
      <c r="D84" s="354">
        <f t="shared" ca="1" si="0"/>
        <v>72</v>
      </c>
      <c r="E84" s="445"/>
      <c r="F84" s="347"/>
      <c r="G84" s="348"/>
      <c r="H84" s="371"/>
    </row>
    <row r="85" spans="1:8" hidden="1">
      <c r="A85" s="353">
        <f t="shared" ca="1" si="7"/>
        <v>99</v>
      </c>
      <c r="B85" s="353">
        <f t="shared" ca="1" si="7"/>
        <v>9</v>
      </c>
      <c r="C85" s="351">
        <f t="shared" ca="1" si="5"/>
        <v>1</v>
      </c>
      <c r="D85" s="354">
        <f t="shared" ca="1" si="0"/>
        <v>73</v>
      </c>
      <c r="E85" s="445"/>
      <c r="F85" s="347"/>
      <c r="G85" s="348"/>
      <c r="H85" s="371"/>
    </row>
    <row r="86" spans="1:8" hidden="1">
      <c r="A86" s="353">
        <f t="shared" ca="1" si="7"/>
        <v>99</v>
      </c>
      <c r="B86" s="353">
        <f t="shared" ca="1" si="7"/>
        <v>9</v>
      </c>
      <c r="C86" s="351">
        <f t="shared" ca="1" si="5"/>
        <v>1</v>
      </c>
      <c r="D86" s="354">
        <f t="shared" ca="1" si="0"/>
        <v>74</v>
      </c>
      <c r="E86" s="445"/>
      <c r="F86" s="347"/>
      <c r="G86" s="348"/>
      <c r="H86" s="371"/>
    </row>
    <row r="87" spans="1:8" s="346" customFormat="1" hidden="1">
      <c r="A87" s="353">
        <f t="shared" ca="1" si="7"/>
        <v>99</v>
      </c>
      <c r="B87" s="353">
        <f t="shared" ca="1" si="7"/>
        <v>9</v>
      </c>
      <c r="C87" s="351">
        <f t="shared" ca="1" si="5"/>
        <v>1</v>
      </c>
      <c r="D87" s="354">
        <f t="shared" ref="D87:D512" ca="1" si="8">IF(INDIRECT("S(-1)",FALSE)&lt;&gt;INDIRECT("Z(-1)S(-1)",FALSE),0,INDIRECT("Z(-1)",FALSE)+1)</f>
        <v>75</v>
      </c>
      <c r="E87" s="446"/>
      <c r="F87" s="347"/>
      <c r="G87" s="348"/>
      <c r="H87" s="371"/>
    </row>
    <row r="88" spans="1:8" s="346" customFormat="1" hidden="1">
      <c r="A88" s="353">
        <f t="shared" ca="1" si="7"/>
        <v>99</v>
      </c>
      <c r="B88" s="353">
        <f t="shared" ca="1" si="7"/>
        <v>9</v>
      </c>
      <c r="C88" s="351">
        <f t="shared" ca="1" si="5"/>
        <v>1</v>
      </c>
      <c r="D88" s="354">
        <f t="shared" ca="1" si="8"/>
        <v>76</v>
      </c>
      <c r="E88" s="446"/>
      <c r="F88" s="347"/>
      <c r="G88" s="348"/>
      <c r="H88" s="371"/>
    </row>
    <row r="89" spans="1:8" s="346" customFormat="1" hidden="1">
      <c r="A89" s="353">
        <f t="shared" ca="1" si="7"/>
        <v>99</v>
      </c>
      <c r="B89" s="353">
        <f t="shared" ca="1" si="7"/>
        <v>9</v>
      </c>
      <c r="C89" s="351">
        <f t="shared" ca="1" si="5"/>
        <v>1</v>
      </c>
      <c r="D89" s="354">
        <f t="shared" ca="1" si="8"/>
        <v>77</v>
      </c>
      <c r="E89" s="446"/>
      <c r="F89" s="347"/>
      <c r="G89" s="348"/>
      <c r="H89" s="371"/>
    </row>
    <row r="90" spans="1:8" hidden="1">
      <c r="A90" s="353">
        <f t="shared" ca="1" si="7"/>
        <v>99</v>
      </c>
      <c r="B90" s="353">
        <f t="shared" ca="1" si="7"/>
        <v>9</v>
      </c>
      <c r="C90" s="351">
        <f t="shared" ca="1" si="5"/>
        <v>1</v>
      </c>
      <c r="D90" s="354">
        <f t="shared" ca="1" si="8"/>
        <v>78</v>
      </c>
      <c r="E90" s="445"/>
      <c r="F90" s="347"/>
      <c r="G90" s="348"/>
      <c r="H90" s="371"/>
    </row>
    <row r="91" spans="1:8" s="346" customFormat="1" hidden="1">
      <c r="A91" s="353">
        <f t="shared" ca="1" si="7"/>
        <v>99</v>
      </c>
      <c r="B91" s="353">
        <f t="shared" ca="1" si="7"/>
        <v>9</v>
      </c>
      <c r="C91" s="351">
        <f t="shared" ca="1" si="5"/>
        <v>1</v>
      </c>
      <c r="D91" s="354">
        <f t="shared" ca="1" si="8"/>
        <v>79</v>
      </c>
      <c r="E91" s="446"/>
      <c r="F91" s="347"/>
      <c r="G91" s="348"/>
      <c r="H91" s="371"/>
    </row>
    <row r="92" spans="1:8" s="346" customFormat="1" hidden="1">
      <c r="A92" s="353">
        <f t="shared" ca="1" si="7"/>
        <v>99</v>
      </c>
      <c r="B92" s="353">
        <f t="shared" ca="1" si="7"/>
        <v>9</v>
      </c>
      <c r="C92" s="351">
        <f t="shared" ca="1" si="5"/>
        <v>1</v>
      </c>
      <c r="D92" s="354">
        <f t="shared" ca="1" si="8"/>
        <v>80</v>
      </c>
      <c r="E92" s="446"/>
      <c r="F92" s="347"/>
      <c r="G92" s="348"/>
      <c r="H92" s="371"/>
    </row>
    <row r="93" spans="1:8" s="346" customFormat="1" hidden="1">
      <c r="A93" s="353">
        <f t="shared" ca="1" si="7"/>
        <v>99</v>
      </c>
      <c r="B93" s="353">
        <f t="shared" ca="1" si="7"/>
        <v>9</v>
      </c>
      <c r="C93" s="351">
        <f t="shared" ca="1" si="5"/>
        <v>1</v>
      </c>
      <c r="D93" s="354">
        <f t="shared" ca="1" si="8"/>
        <v>81</v>
      </c>
      <c r="E93" s="446"/>
      <c r="F93" s="347"/>
      <c r="G93" s="348"/>
      <c r="H93" s="371"/>
    </row>
    <row r="94" spans="1:8" hidden="1">
      <c r="A94" s="353">
        <f t="shared" ca="1" si="7"/>
        <v>99</v>
      </c>
      <c r="B94" s="353">
        <f t="shared" ca="1" si="7"/>
        <v>9</v>
      </c>
      <c r="C94" s="351">
        <f t="shared" ca="1" si="5"/>
        <v>1</v>
      </c>
      <c r="D94" s="354">
        <f t="shared" ca="1" si="8"/>
        <v>82</v>
      </c>
      <c r="E94" s="445"/>
      <c r="F94" s="157"/>
      <c r="G94" s="333"/>
      <c r="H94" s="370"/>
    </row>
    <row r="95" spans="1:8" hidden="1">
      <c r="A95" s="353">
        <f t="shared" ca="1" si="7"/>
        <v>99</v>
      </c>
      <c r="B95" s="353">
        <f t="shared" ca="1" si="7"/>
        <v>9</v>
      </c>
      <c r="C95" s="351">
        <f t="shared" ca="1" si="5"/>
        <v>1</v>
      </c>
      <c r="D95" s="354">
        <f t="shared" ca="1" si="8"/>
        <v>83</v>
      </c>
      <c r="E95" s="445"/>
      <c r="F95" s="157"/>
      <c r="G95" s="333"/>
      <c r="H95" s="370"/>
    </row>
    <row r="96" spans="1:8" hidden="1">
      <c r="A96" s="353">
        <f t="shared" ca="1" si="7"/>
        <v>99</v>
      </c>
      <c r="B96" s="353">
        <f t="shared" ca="1" si="7"/>
        <v>9</v>
      </c>
      <c r="C96" s="351">
        <f t="shared" ca="1" si="5"/>
        <v>1</v>
      </c>
      <c r="D96" s="354">
        <f t="shared" ca="1" si="8"/>
        <v>84</v>
      </c>
      <c r="E96" s="445"/>
      <c r="F96" s="157"/>
      <c r="G96" s="333"/>
      <c r="H96" s="370"/>
    </row>
    <row r="97" spans="1:8" hidden="1">
      <c r="A97" s="353">
        <f t="shared" ca="1" si="7"/>
        <v>99</v>
      </c>
      <c r="B97" s="353">
        <f t="shared" ca="1" si="7"/>
        <v>9</v>
      </c>
      <c r="C97" s="351">
        <f t="shared" ca="1" si="5"/>
        <v>1</v>
      </c>
      <c r="D97" s="354">
        <f t="shared" ca="1" si="8"/>
        <v>85</v>
      </c>
      <c r="E97" s="445"/>
      <c r="F97" s="157"/>
      <c r="G97" s="333"/>
      <c r="H97" s="370"/>
    </row>
    <row r="98" spans="1:8" hidden="1">
      <c r="A98" s="353">
        <f t="shared" ca="1" si="7"/>
        <v>99</v>
      </c>
      <c r="B98" s="353">
        <f t="shared" ca="1" si="7"/>
        <v>9</v>
      </c>
      <c r="C98" s="351">
        <f t="shared" ca="1" si="5"/>
        <v>1</v>
      </c>
      <c r="D98" s="354">
        <f t="shared" ca="1" si="8"/>
        <v>86</v>
      </c>
      <c r="E98" s="445"/>
      <c r="F98" s="157"/>
      <c r="G98" s="333"/>
      <c r="H98" s="370"/>
    </row>
    <row r="99" spans="1:8" hidden="1">
      <c r="A99" s="351">
        <f t="shared" ca="1" si="7"/>
        <v>99</v>
      </c>
      <c r="B99" s="351">
        <f t="shared" ca="1" si="7"/>
        <v>9</v>
      </c>
      <c r="C99" s="351">
        <f t="shared" ca="1" si="5"/>
        <v>1</v>
      </c>
      <c r="D99" s="352">
        <f t="shared" ca="1" si="8"/>
        <v>87</v>
      </c>
      <c r="E99" s="445"/>
      <c r="F99" s="157"/>
      <c r="G99" s="333"/>
      <c r="H99" s="370"/>
    </row>
    <row r="100" spans="1:8" hidden="1">
      <c r="A100" s="353">
        <f t="shared" ca="1" si="7"/>
        <v>99</v>
      </c>
      <c r="B100" s="353">
        <f t="shared" ca="1" si="7"/>
        <v>9</v>
      </c>
      <c r="C100" s="351">
        <f t="shared" ca="1" si="5"/>
        <v>1</v>
      </c>
      <c r="D100" s="354">
        <f t="shared" ca="1" si="8"/>
        <v>88</v>
      </c>
      <c r="E100" s="445"/>
      <c r="F100" s="347"/>
      <c r="G100" s="348"/>
      <c r="H100" s="371"/>
    </row>
    <row r="101" spans="1:8" hidden="1">
      <c r="A101" s="353">
        <f t="shared" ca="1" si="7"/>
        <v>99</v>
      </c>
      <c r="B101" s="353">
        <f t="shared" ca="1" si="7"/>
        <v>9</v>
      </c>
      <c r="C101" s="351">
        <f t="shared" ca="1" si="5"/>
        <v>1</v>
      </c>
      <c r="D101" s="354">
        <f t="shared" ca="1" si="8"/>
        <v>89</v>
      </c>
      <c r="E101" s="445"/>
      <c r="F101" s="347"/>
      <c r="G101" s="348"/>
      <c r="H101" s="371"/>
    </row>
    <row r="102" spans="1:8" hidden="1">
      <c r="A102" s="353">
        <f t="shared" ref="A102:B112" ca="1" si="9">INDIRECT("Z(-1)",FALSE)</f>
        <v>99</v>
      </c>
      <c r="B102" s="353">
        <f t="shared" ca="1" si="9"/>
        <v>9</v>
      </c>
      <c r="C102" s="351">
        <f t="shared" ca="1" si="5"/>
        <v>1</v>
      </c>
      <c r="D102" s="354">
        <f t="shared" ca="1" si="8"/>
        <v>90</v>
      </c>
      <c r="E102" s="445"/>
      <c r="F102" s="347"/>
      <c r="G102" s="348"/>
      <c r="H102" s="371"/>
    </row>
    <row r="103" spans="1:8" hidden="1">
      <c r="A103" s="353">
        <f t="shared" ca="1" si="9"/>
        <v>99</v>
      </c>
      <c r="B103" s="353">
        <f t="shared" ca="1" si="9"/>
        <v>9</v>
      </c>
      <c r="C103" s="351">
        <f t="shared" ca="1" si="5"/>
        <v>1</v>
      </c>
      <c r="D103" s="354">
        <f t="shared" ca="1" si="8"/>
        <v>91</v>
      </c>
      <c r="E103" s="445"/>
      <c r="F103" s="347"/>
      <c r="G103" s="348"/>
      <c r="H103" s="371"/>
    </row>
    <row r="104" spans="1:8" hidden="1">
      <c r="A104" s="353">
        <f t="shared" ca="1" si="9"/>
        <v>99</v>
      </c>
      <c r="B104" s="353">
        <f t="shared" ca="1" si="9"/>
        <v>9</v>
      </c>
      <c r="C104" s="351">
        <f t="shared" ca="1" si="5"/>
        <v>1</v>
      </c>
      <c r="D104" s="354">
        <f t="shared" ca="1" si="8"/>
        <v>92</v>
      </c>
      <c r="E104" s="445"/>
      <c r="F104" s="347"/>
      <c r="G104" s="348"/>
      <c r="H104" s="371"/>
    </row>
    <row r="105" spans="1:8" hidden="1">
      <c r="A105" s="353">
        <f t="shared" ca="1" si="9"/>
        <v>99</v>
      </c>
      <c r="B105" s="353">
        <f t="shared" ca="1" si="9"/>
        <v>9</v>
      </c>
      <c r="C105" s="351">
        <f t="shared" ca="1" si="5"/>
        <v>1</v>
      </c>
      <c r="D105" s="354">
        <f t="shared" ca="1" si="8"/>
        <v>93</v>
      </c>
      <c r="E105" s="445"/>
      <c r="F105" s="347"/>
      <c r="G105" s="348"/>
      <c r="H105" s="371"/>
    </row>
    <row r="106" spans="1:8" hidden="1">
      <c r="A106" s="353">
        <f t="shared" ca="1" si="9"/>
        <v>99</v>
      </c>
      <c r="B106" s="353">
        <f t="shared" ca="1" si="9"/>
        <v>9</v>
      </c>
      <c r="C106" s="351">
        <f t="shared" ref="C106:C120" ca="1" si="10">INDIRECT("Z(-1)",FALSE)</f>
        <v>1</v>
      </c>
      <c r="D106" s="354">
        <f t="shared" ca="1" si="8"/>
        <v>94</v>
      </c>
      <c r="E106" s="445"/>
      <c r="F106" s="347"/>
      <c r="G106" s="348"/>
      <c r="H106" s="371"/>
    </row>
    <row r="107" spans="1:8" s="346" customFormat="1" hidden="1">
      <c r="A107" s="353">
        <f t="shared" ca="1" si="9"/>
        <v>99</v>
      </c>
      <c r="B107" s="353">
        <f t="shared" ca="1" si="9"/>
        <v>9</v>
      </c>
      <c r="C107" s="351">
        <f t="shared" ca="1" si="10"/>
        <v>1</v>
      </c>
      <c r="D107" s="354">
        <f t="shared" ca="1" si="8"/>
        <v>95</v>
      </c>
      <c r="E107" s="446"/>
      <c r="F107" s="347"/>
      <c r="G107" s="348"/>
      <c r="H107" s="371"/>
    </row>
    <row r="108" spans="1:8" s="346" customFormat="1" hidden="1">
      <c r="A108" s="353">
        <f t="shared" ca="1" si="9"/>
        <v>99</v>
      </c>
      <c r="B108" s="353">
        <f t="shared" ca="1" si="9"/>
        <v>9</v>
      </c>
      <c r="C108" s="351">
        <f t="shared" ca="1" si="10"/>
        <v>1</v>
      </c>
      <c r="D108" s="354">
        <f t="shared" ca="1" si="8"/>
        <v>96</v>
      </c>
      <c r="E108" s="446"/>
      <c r="F108" s="347"/>
      <c r="G108" s="348"/>
      <c r="H108" s="371"/>
    </row>
    <row r="109" spans="1:8" s="346" customFormat="1" hidden="1">
      <c r="A109" s="353">
        <f t="shared" ca="1" si="9"/>
        <v>99</v>
      </c>
      <c r="B109" s="353">
        <f t="shared" ca="1" si="9"/>
        <v>9</v>
      </c>
      <c r="C109" s="351">
        <f t="shared" ca="1" si="10"/>
        <v>1</v>
      </c>
      <c r="D109" s="354">
        <f t="shared" ca="1" si="8"/>
        <v>97</v>
      </c>
      <c r="E109" s="446"/>
      <c r="F109" s="347"/>
      <c r="G109" s="348"/>
      <c r="H109" s="371"/>
    </row>
    <row r="110" spans="1:8" hidden="1">
      <c r="A110" s="353">
        <f t="shared" ca="1" si="9"/>
        <v>99</v>
      </c>
      <c r="B110" s="353">
        <f t="shared" ca="1" si="9"/>
        <v>9</v>
      </c>
      <c r="C110" s="351">
        <f t="shared" ca="1" si="10"/>
        <v>1</v>
      </c>
      <c r="D110" s="354">
        <f t="shared" ca="1" si="8"/>
        <v>98</v>
      </c>
      <c r="E110" s="445"/>
      <c r="F110" s="347"/>
      <c r="G110" s="348"/>
      <c r="H110" s="371"/>
    </row>
    <row r="111" spans="1:8" hidden="1">
      <c r="A111" s="353">
        <f t="shared" ca="1" si="9"/>
        <v>99</v>
      </c>
      <c r="B111" s="353">
        <f t="shared" ca="1" si="9"/>
        <v>9</v>
      </c>
      <c r="C111" s="351">
        <f t="shared" ca="1" si="10"/>
        <v>1</v>
      </c>
      <c r="D111" s="354">
        <f t="shared" ca="1" si="8"/>
        <v>99</v>
      </c>
      <c r="E111" s="445"/>
      <c r="F111" s="347"/>
      <c r="G111" s="348"/>
      <c r="H111" s="371"/>
    </row>
    <row r="112" spans="1:8" hidden="1">
      <c r="A112" s="353">
        <f t="shared" ca="1" si="9"/>
        <v>99</v>
      </c>
      <c r="B112" s="353">
        <f t="shared" ca="1" si="9"/>
        <v>9</v>
      </c>
      <c r="C112" s="351">
        <f t="shared" ca="1" si="10"/>
        <v>1</v>
      </c>
      <c r="D112" s="354">
        <f t="shared" ca="1" si="8"/>
        <v>100</v>
      </c>
      <c r="E112" s="445"/>
      <c r="F112" s="347"/>
      <c r="G112" s="348"/>
      <c r="H112" s="371"/>
    </row>
    <row r="113" spans="1:8" hidden="1">
      <c r="A113" s="353">
        <f t="shared" ref="A113:C128" ca="1" si="11">INDIRECT("Z(-1)",FALSE)</f>
        <v>99</v>
      </c>
      <c r="B113" s="353">
        <f t="shared" ca="1" si="11"/>
        <v>9</v>
      </c>
      <c r="C113" s="351">
        <f t="shared" ca="1" si="10"/>
        <v>1</v>
      </c>
      <c r="D113" s="354">
        <f t="shared" ca="1" si="8"/>
        <v>101</v>
      </c>
      <c r="E113" s="445"/>
      <c r="F113" s="347"/>
      <c r="G113" s="348"/>
      <c r="H113" s="371"/>
    </row>
    <row r="114" spans="1:8" hidden="1">
      <c r="A114" s="353">
        <f t="shared" ca="1" si="11"/>
        <v>99</v>
      </c>
      <c r="B114" s="353">
        <f t="shared" ca="1" si="11"/>
        <v>9</v>
      </c>
      <c r="C114" s="351">
        <f t="shared" ca="1" si="10"/>
        <v>1</v>
      </c>
      <c r="D114" s="354">
        <f t="shared" ca="1" si="8"/>
        <v>102</v>
      </c>
      <c r="E114" s="445"/>
      <c r="F114" s="347"/>
      <c r="G114" s="348"/>
      <c r="H114" s="371"/>
    </row>
    <row r="115" spans="1:8" hidden="1">
      <c r="A115" s="353">
        <f t="shared" ca="1" si="11"/>
        <v>99</v>
      </c>
      <c r="B115" s="353">
        <f t="shared" ca="1" si="11"/>
        <v>9</v>
      </c>
      <c r="C115" s="351">
        <f t="shared" ca="1" si="10"/>
        <v>1</v>
      </c>
      <c r="D115" s="354">
        <f t="shared" ca="1" si="8"/>
        <v>103</v>
      </c>
      <c r="E115" s="445"/>
      <c r="F115" s="347"/>
      <c r="G115" s="348"/>
      <c r="H115" s="371"/>
    </row>
    <row r="116" spans="1:8" hidden="1">
      <c r="A116" s="353">
        <f t="shared" ca="1" si="11"/>
        <v>99</v>
      </c>
      <c r="B116" s="353">
        <f t="shared" ca="1" si="11"/>
        <v>9</v>
      </c>
      <c r="C116" s="351">
        <f t="shared" ca="1" si="10"/>
        <v>1</v>
      </c>
      <c r="D116" s="354">
        <f t="shared" ca="1" si="8"/>
        <v>104</v>
      </c>
      <c r="E116" s="445"/>
      <c r="F116" s="347"/>
      <c r="G116" s="348"/>
      <c r="H116" s="371"/>
    </row>
    <row r="117" spans="1:8" s="346" customFormat="1" hidden="1">
      <c r="A117" s="353">
        <f t="shared" ca="1" si="11"/>
        <v>99</v>
      </c>
      <c r="B117" s="353">
        <f t="shared" ca="1" si="11"/>
        <v>9</v>
      </c>
      <c r="C117" s="351">
        <f t="shared" ca="1" si="10"/>
        <v>1</v>
      </c>
      <c r="D117" s="354">
        <f t="shared" ca="1" si="8"/>
        <v>105</v>
      </c>
      <c r="E117" s="446"/>
      <c r="F117" s="347"/>
      <c r="G117" s="348"/>
      <c r="H117" s="371"/>
    </row>
    <row r="118" spans="1:8" s="346" customFormat="1" hidden="1">
      <c r="A118" s="353">
        <f t="shared" ca="1" si="11"/>
        <v>99</v>
      </c>
      <c r="B118" s="353">
        <f t="shared" ca="1" si="11"/>
        <v>9</v>
      </c>
      <c r="C118" s="351">
        <f t="shared" ca="1" si="10"/>
        <v>1</v>
      </c>
      <c r="D118" s="354">
        <f t="shared" ca="1" si="8"/>
        <v>106</v>
      </c>
      <c r="E118" s="446"/>
      <c r="F118" s="347"/>
      <c r="G118" s="348"/>
      <c r="H118" s="371"/>
    </row>
    <row r="119" spans="1:8" s="346" customFormat="1" hidden="1">
      <c r="A119" s="353">
        <f t="shared" ca="1" si="11"/>
        <v>99</v>
      </c>
      <c r="B119" s="353">
        <f t="shared" ca="1" si="11"/>
        <v>9</v>
      </c>
      <c r="C119" s="351">
        <f t="shared" ca="1" si="10"/>
        <v>1</v>
      </c>
      <c r="D119" s="354">
        <f t="shared" ca="1" si="8"/>
        <v>107</v>
      </c>
      <c r="E119" s="446"/>
      <c r="F119" s="347"/>
      <c r="G119" s="348"/>
      <c r="H119" s="371"/>
    </row>
    <row r="120" spans="1:8" hidden="1">
      <c r="A120" s="353">
        <f t="shared" ca="1" si="11"/>
        <v>99</v>
      </c>
      <c r="B120" s="353">
        <f t="shared" ca="1" si="11"/>
        <v>9</v>
      </c>
      <c r="C120" s="351">
        <f t="shared" ca="1" si="10"/>
        <v>1</v>
      </c>
      <c r="D120" s="354">
        <f t="shared" ca="1" si="8"/>
        <v>108</v>
      </c>
      <c r="E120" s="445"/>
      <c r="F120" s="347"/>
      <c r="G120" s="348"/>
      <c r="H120" s="371"/>
    </row>
    <row r="121" spans="1:8" hidden="1">
      <c r="A121" s="353">
        <f t="shared" ca="1" si="11"/>
        <v>99</v>
      </c>
      <c r="B121" s="353">
        <f t="shared" ca="1" si="11"/>
        <v>9</v>
      </c>
      <c r="C121" s="353">
        <f t="shared" ca="1" si="11"/>
        <v>1</v>
      </c>
      <c r="D121" s="354">
        <f t="shared" ca="1" si="8"/>
        <v>109</v>
      </c>
      <c r="E121" s="445"/>
      <c r="F121" s="347"/>
      <c r="G121" s="348"/>
      <c r="H121" s="371"/>
    </row>
    <row r="122" spans="1:8" hidden="1">
      <c r="A122" s="353">
        <f t="shared" ca="1" si="11"/>
        <v>99</v>
      </c>
      <c r="B122" s="353">
        <f t="shared" ca="1" si="11"/>
        <v>9</v>
      </c>
      <c r="C122" s="353">
        <f t="shared" ca="1" si="11"/>
        <v>1</v>
      </c>
      <c r="D122" s="354">
        <f t="shared" ca="1" si="8"/>
        <v>110</v>
      </c>
      <c r="E122" s="445"/>
      <c r="F122" s="347"/>
      <c r="G122" s="348"/>
      <c r="H122" s="371"/>
    </row>
    <row r="123" spans="1:8" hidden="1">
      <c r="A123" s="353">
        <f t="shared" ca="1" si="11"/>
        <v>99</v>
      </c>
      <c r="B123" s="353">
        <f t="shared" ca="1" si="11"/>
        <v>9</v>
      </c>
      <c r="C123" s="353">
        <f t="shared" ca="1" si="11"/>
        <v>1</v>
      </c>
      <c r="D123" s="354">
        <f t="shared" ca="1" si="8"/>
        <v>111</v>
      </c>
      <c r="E123" s="445"/>
      <c r="F123" s="347"/>
      <c r="G123" s="348"/>
      <c r="H123" s="371"/>
    </row>
    <row r="124" spans="1:8" hidden="1">
      <c r="A124" s="353">
        <f t="shared" ca="1" si="11"/>
        <v>99</v>
      </c>
      <c r="B124" s="353">
        <f t="shared" ca="1" si="11"/>
        <v>9</v>
      </c>
      <c r="C124" s="353">
        <f t="shared" ca="1" si="11"/>
        <v>1</v>
      </c>
      <c r="D124" s="354">
        <f t="shared" ca="1" si="8"/>
        <v>112</v>
      </c>
      <c r="E124" s="445"/>
      <c r="F124" s="347"/>
      <c r="G124" s="348"/>
      <c r="H124" s="371"/>
    </row>
    <row r="125" spans="1:8" hidden="1">
      <c r="A125" s="353">
        <f t="shared" ca="1" si="11"/>
        <v>99</v>
      </c>
      <c r="B125" s="353">
        <f t="shared" ca="1" si="11"/>
        <v>9</v>
      </c>
      <c r="C125" s="353">
        <f t="shared" ca="1" si="11"/>
        <v>1</v>
      </c>
      <c r="D125" s="354">
        <f t="shared" ca="1" si="8"/>
        <v>113</v>
      </c>
      <c r="E125" s="445"/>
      <c r="F125" s="347"/>
      <c r="G125" s="348"/>
      <c r="H125" s="371"/>
    </row>
    <row r="126" spans="1:8" hidden="1">
      <c r="A126" s="353">
        <f t="shared" ca="1" si="11"/>
        <v>99</v>
      </c>
      <c r="B126" s="353">
        <f t="shared" ca="1" si="11"/>
        <v>9</v>
      </c>
      <c r="C126" s="353">
        <f t="shared" ca="1" si="11"/>
        <v>1</v>
      </c>
      <c r="D126" s="354">
        <f t="shared" ca="1" si="8"/>
        <v>114</v>
      </c>
      <c r="E126" s="445"/>
      <c r="F126" s="347"/>
      <c r="G126" s="348"/>
      <c r="H126" s="371"/>
    </row>
    <row r="127" spans="1:8" s="346" customFormat="1" hidden="1">
      <c r="A127" s="353">
        <f t="shared" ca="1" si="11"/>
        <v>99</v>
      </c>
      <c r="B127" s="353">
        <f t="shared" ca="1" si="11"/>
        <v>9</v>
      </c>
      <c r="C127" s="353">
        <f t="shared" ca="1" si="11"/>
        <v>1</v>
      </c>
      <c r="D127" s="354">
        <f t="shared" ca="1" si="8"/>
        <v>115</v>
      </c>
      <c r="E127" s="446"/>
      <c r="F127" s="347"/>
      <c r="G127" s="348"/>
      <c r="H127" s="371"/>
    </row>
    <row r="128" spans="1:8" s="346" customFormat="1" hidden="1">
      <c r="A128" s="353">
        <f t="shared" ca="1" si="11"/>
        <v>99</v>
      </c>
      <c r="B128" s="353">
        <f t="shared" ca="1" si="11"/>
        <v>9</v>
      </c>
      <c r="C128" s="353">
        <f t="shared" ca="1" si="11"/>
        <v>1</v>
      </c>
      <c r="D128" s="354">
        <f t="shared" ca="1" si="8"/>
        <v>116</v>
      </c>
      <c r="E128" s="446"/>
      <c r="F128" s="347"/>
      <c r="G128" s="348"/>
      <c r="H128" s="371"/>
    </row>
    <row r="129" spans="1:8" s="346" customFormat="1" hidden="1">
      <c r="A129" s="353">
        <f t="shared" ref="A129:C169" ca="1" si="12">INDIRECT("Z(-1)",FALSE)</f>
        <v>99</v>
      </c>
      <c r="B129" s="353">
        <f t="shared" ca="1" si="12"/>
        <v>9</v>
      </c>
      <c r="C129" s="353">
        <f t="shared" ca="1" si="12"/>
        <v>1</v>
      </c>
      <c r="D129" s="354">
        <f t="shared" ca="1" si="8"/>
        <v>117</v>
      </c>
      <c r="E129" s="446"/>
      <c r="F129" s="347"/>
      <c r="G129" s="348"/>
      <c r="H129" s="371"/>
    </row>
    <row r="130" spans="1:8" hidden="1">
      <c r="A130" s="353">
        <f t="shared" ca="1" si="12"/>
        <v>99</v>
      </c>
      <c r="B130" s="353">
        <f t="shared" ca="1" si="12"/>
        <v>9</v>
      </c>
      <c r="C130" s="353">
        <f t="shared" ca="1" si="12"/>
        <v>1</v>
      </c>
      <c r="D130" s="354">
        <f t="shared" ca="1" si="8"/>
        <v>118</v>
      </c>
      <c r="E130" s="445"/>
      <c r="F130" s="347"/>
      <c r="G130" s="348"/>
      <c r="H130" s="371"/>
    </row>
    <row r="131" spans="1:8" hidden="1">
      <c r="A131" s="353">
        <f t="shared" ca="1" si="12"/>
        <v>99</v>
      </c>
      <c r="B131" s="353">
        <f t="shared" ca="1" si="12"/>
        <v>9</v>
      </c>
      <c r="C131" s="353">
        <f t="shared" ca="1" si="12"/>
        <v>1</v>
      </c>
      <c r="D131" s="354">
        <f t="shared" ca="1" si="8"/>
        <v>119</v>
      </c>
      <c r="E131" s="445"/>
      <c r="F131" s="347"/>
      <c r="G131" s="348"/>
      <c r="H131" s="371"/>
    </row>
    <row r="132" spans="1:8" hidden="1">
      <c r="A132" s="353">
        <f t="shared" ca="1" si="12"/>
        <v>99</v>
      </c>
      <c r="B132" s="353">
        <f t="shared" ca="1" si="12"/>
        <v>9</v>
      </c>
      <c r="C132" s="353">
        <f t="shared" ca="1" si="12"/>
        <v>1</v>
      </c>
      <c r="D132" s="354">
        <f t="shared" ca="1" si="8"/>
        <v>120</v>
      </c>
      <c r="E132" s="445"/>
      <c r="F132" s="347"/>
      <c r="G132" s="348"/>
      <c r="H132" s="371"/>
    </row>
    <row r="133" spans="1:8" hidden="1">
      <c r="A133" s="353">
        <f t="shared" ca="1" si="12"/>
        <v>99</v>
      </c>
      <c r="B133" s="353">
        <f t="shared" ca="1" si="12"/>
        <v>9</v>
      </c>
      <c r="C133" s="353">
        <f t="shared" ca="1" si="12"/>
        <v>1</v>
      </c>
      <c r="D133" s="354">
        <f t="shared" ca="1" si="8"/>
        <v>121</v>
      </c>
      <c r="E133" s="445"/>
      <c r="F133" s="347"/>
      <c r="G133" s="348"/>
      <c r="H133" s="371"/>
    </row>
    <row r="134" spans="1:8" hidden="1">
      <c r="A134" s="353">
        <f t="shared" ca="1" si="12"/>
        <v>99</v>
      </c>
      <c r="B134" s="353">
        <f t="shared" ca="1" si="12"/>
        <v>9</v>
      </c>
      <c r="C134" s="353">
        <f t="shared" ca="1" si="12"/>
        <v>1</v>
      </c>
      <c r="D134" s="354">
        <f t="shared" ca="1" si="8"/>
        <v>122</v>
      </c>
      <c r="E134" s="445"/>
      <c r="F134" s="347"/>
      <c r="G134" s="348"/>
      <c r="H134" s="371"/>
    </row>
    <row r="135" spans="1:8" hidden="1">
      <c r="A135" s="353">
        <f t="shared" ca="1" si="12"/>
        <v>99</v>
      </c>
      <c r="B135" s="353">
        <f t="shared" ca="1" si="12"/>
        <v>9</v>
      </c>
      <c r="C135" s="353">
        <f t="shared" ca="1" si="12"/>
        <v>1</v>
      </c>
      <c r="D135" s="354">
        <f t="shared" ca="1" si="8"/>
        <v>123</v>
      </c>
      <c r="E135" s="445"/>
      <c r="F135" s="347"/>
      <c r="G135" s="348"/>
      <c r="H135" s="371"/>
    </row>
    <row r="136" spans="1:8" hidden="1">
      <c r="A136" s="353">
        <f t="shared" ca="1" si="12"/>
        <v>99</v>
      </c>
      <c r="B136" s="353">
        <f t="shared" ca="1" si="12"/>
        <v>9</v>
      </c>
      <c r="C136" s="353">
        <f t="shared" ca="1" si="12"/>
        <v>1</v>
      </c>
      <c r="D136" s="354">
        <f t="shared" ca="1" si="8"/>
        <v>124</v>
      </c>
      <c r="E136" s="445"/>
      <c r="F136" s="347"/>
      <c r="G136" s="348"/>
      <c r="H136" s="371"/>
    </row>
    <row r="137" spans="1:8" s="346" customFormat="1" hidden="1">
      <c r="A137" s="353">
        <f t="shared" ca="1" si="12"/>
        <v>99</v>
      </c>
      <c r="B137" s="353">
        <f t="shared" ca="1" si="12"/>
        <v>9</v>
      </c>
      <c r="C137" s="353">
        <f t="shared" ca="1" si="12"/>
        <v>1</v>
      </c>
      <c r="D137" s="354">
        <f t="shared" ca="1" si="8"/>
        <v>125</v>
      </c>
      <c r="E137" s="446"/>
      <c r="F137" s="347"/>
      <c r="G137" s="348"/>
      <c r="H137" s="371"/>
    </row>
    <row r="138" spans="1:8" s="346" customFormat="1" hidden="1">
      <c r="A138" s="353">
        <f t="shared" ca="1" si="12"/>
        <v>99</v>
      </c>
      <c r="B138" s="353">
        <f t="shared" ca="1" si="12"/>
        <v>9</v>
      </c>
      <c r="C138" s="353">
        <f t="shared" ca="1" si="12"/>
        <v>1</v>
      </c>
      <c r="D138" s="354">
        <f t="shared" ca="1" si="8"/>
        <v>126</v>
      </c>
      <c r="E138" s="446"/>
      <c r="F138" s="347"/>
      <c r="G138" s="348"/>
      <c r="H138" s="371"/>
    </row>
    <row r="139" spans="1:8" s="346" customFormat="1" hidden="1">
      <c r="A139" s="353">
        <f t="shared" ca="1" si="12"/>
        <v>99</v>
      </c>
      <c r="B139" s="353">
        <f t="shared" ca="1" si="12"/>
        <v>9</v>
      </c>
      <c r="C139" s="353">
        <f t="shared" ca="1" si="12"/>
        <v>1</v>
      </c>
      <c r="D139" s="354">
        <f t="shared" ca="1" si="8"/>
        <v>127</v>
      </c>
      <c r="E139" s="446"/>
      <c r="F139" s="347"/>
      <c r="G139" s="348"/>
      <c r="H139" s="371"/>
    </row>
    <row r="140" spans="1:8" hidden="1">
      <c r="A140" s="353">
        <f t="shared" ca="1" si="12"/>
        <v>99</v>
      </c>
      <c r="B140" s="353">
        <f t="shared" ca="1" si="12"/>
        <v>9</v>
      </c>
      <c r="C140" s="353">
        <f t="shared" ca="1" si="12"/>
        <v>1</v>
      </c>
      <c r="D140" s="354">
        <f t="shared" ca="1" si="8"/>
        <v>128</v>
      </c>
      <c r="E140" s="445"/>
      <c r="F140" s="347"/>
      <c r="G140" s="348"/>
      <c r="H140" s="371"/>
    </row>
    <row r="141" spans="1:8" s="346" customFormat="1" hidden="1">
      <c r="A141" s="353">
        <f t="shared" ca="1" si="12"/>
        <v>99</v>
      </c>
      <c r="B141" s="353">
        <f t="shared" ca="1" si="12"/>
        <v>9</v>
      </c>
      <c r="C141" s="353">
        <f t="shared" ca="1" si="12"/>
        <v>1</v>
      </c>
      <c r="D141" s="354">
        <f t="shared" ca="1" si="8"/>
        <v>129</v>
      </c>
      <c r="E141" s="446"/>
      <c r="F141" s="347"/>
      <c r="G141" s="348"/>
      <c r="H141" s="371"/>
    </row>
    <row r="142" spans="1:8" s="346" customFormat="1" hidden="1">
      <c r="A142" s="353">
        <f t="shared" ca="1" si="12"/>
        <v>99</v>
      </c>
      <c r="B142" s="353">
        <f t="shared" ca="1" si="12"/>
        <v>9</v>
      </c>
      <c r="C142" s="353">
        <f t="shared" ca="1" si="12"/>
        <v>1</v>
      </c>
      <c r="D142" s="354">
        <f t="shared" ca="1" si="8"/>
        <v>130</v>
      </c>
      <c r="E142" s="446"/>
      <c r="F142" s="347"/>
      <c r="G142" s="348"/>
      <c r="H142" s="371"/>
    </row>
    <row r="143" spans="1:8" s="346" customFormat="1" hidden="1">
      <c r="A143" s="353">
        <f t="shared" ca="1" si="12"/>
        <v>99</v>
      </c>
      <c r="B143" s="353">
        <f t="shared" ca="1" si="12"/>
        <v>9</v>
      </c>
      <c r="C143" s="353">
        <f t="shared" ca="1" si="12"/>
        <v>1</v>
      </c>
      <c r="D143" s="354">
        <f t="shared" ca="1" si="8"/>
        <v>131</v>
      </c>
      <c r="E143" s="446"/>
      <c r="F143" s="347"/>
      <c r="G143" s="348"/>
      <c r="H143" s="371"/>
    </row>
    <row r="144" spans="1:8" hidden="1">
      <c r="A144" s="353">
        <f t="shared" ca="1" si="12"/>
        <v>99</v>
      </c>
      <c r="B144" s="353">
        <f t="shared" ca="1" si="12"/>
        <v>9</v>
      </c>
      <c r="C144" s="353">
        <f t="shared" ca="1" si="12"/>
        <v>1</v>
      </c>
      <c r="D144" s="354">
        <f t="shared" ca="1" si="8"/>
        <v>132</v>
      </c>
      <c r="E144" s="445"/>
      <c r="F144" s="157"/>
      <c r="G144" s="333"/>
      <c r="H144" s="370"/>
    </row>
    <row r="145" spans="1:8" hidden="1">
      <c r="A145" s="353">
        <f t="shared" ca="1" si="12"/>
        <v>99</v>
      </c>
      <c r="B145" s="353">
        <f t="shared" ca="1" si="12"/>
        <v>9</v>
      </c>
      <c r="C145" s="353">
        <f t="shared" ca="1" si="12"/>
        <v>1</v>
      </c>
      <c r="D145" s="354">
        <f t="shared" ca="1" si="8"/>
        <v>133</v>
      </c>
      <c r="E145" s="445"/>
      <c r="F145" s="157"/>
      <c r="G145" s="333"/>
      <c r="H145" s="370"/>
    </row>
    <row r="146" spans="1:8" hidden="1">
      <c r="A146" s="353">
        <f t="shared" ca="1" si="12"/>
        <v>99</v>
      </c>
      <c r="B146" s="353">
        <f t="shared" ca="1" si="12"/>
        <v>9</v>
      </c>
      <c r="C146" s="353">
        <f t="shared" ca="1" si="12"/>
        <v>1</v>
      </c>
      <c r="D146" s="354">
        <f t="shared" ca="1" si="8"/>
        <v>134</v>
      </c>
      <c r="E146" s="445"/>
      <c r="F146" s="157"/>
      <c r="G146" s="333"/>
      <c r="H146" s="370"/>
    </row>
    <row r="147" spans="1:8" hidden="1">
      <c r="A147" s="353">
        <f t="shared" ca="1" si="12"/>
        <v>99</v>
      </c>
      <c r="B147" s="353">
        <f t="shared" ca="1" si="12"/>
        <v>9</v>
      </c>
      <c r="C147" s="353">
        <f t="shared" ca="1" si="12"/>
        <v>1</v>
      </c>
      <c r="D147" s="354">
        <f t="shared" ca="1" si="8"/>
        <v>135</v>
      </c>
      <c r="E147" s="445"/>
      <c r="F147" s="157"/>
      <c r="G147" s="333"/>
      <c r="H147" s="370"/>
    </row>
    <row r="148" spans="1:8" hidden="1">
      <c r="A148" s="353">
        <f t="shared" ca="1" si="12"/>
        <v>99</v>
      </c>
      <c r="B148" s="353">
        <f t="shared" ca="1" si="12"/>
        <v>9</v>
      </c>
      <c r="C148" s="353">
        <f t="shared" ca="1" si="12"/>
        <v>1</v>
      </c>
      <c r="D148" s="354">
        <f t="shared" ca="1" si="8"/>
        <v>136</v>
      </c>
      <c r="E148" s="445"/>
      <c r="F148" s="157"/>
      <c r="G148" s="333"/>
      <c r="H148" s="370"/>
    </row>
    <row r="149" spans="1:8" hidden="1">
      <c r="A149" s="351">
        <f t="shared" ca="1" si="12"/>
        <v>99</v>
      </c>
      <c r="B149" s="351">
        <f t="shared" ca="1" si="12"/>
        <v>9</v>
      </c>
      <c r="C149" s="351">
        <f t="shared" ca="1" si="12"/>
        <v>1</v>
      </c>
      <c r="D149" s="352">
        <f t="shared" ca="1" si="8"/>
        <v>137</v>
      </c>
      <c r="E149" s="445"/>
      <c r="F149" s="157"/>
      <c r="G149" s="333"/>
      <c r="H149" s="370"/>
    </row>
    <row r="150" spans="1:8" hidden="1">
      <c r="A150" s="353">
        <f t="shared" ca="1" si="12"/>
        <v>99</v>
      </c>
      <c r="B150" s="353">
        <f t="shared" ca="1" si="12"/>
        <v>9</v>
      </c>
      <c r="C150" s="353">
        <f t="shared" ca="1" si="12"/>
        <v>1</v>
      </c>
      <c r="D150" s="354">
        <f t="shared" ca="1" si="8"/>
        <v>138</v>
      </c>
      <c r="E150" s="445"/>
      <c r="F150" s="347"/>
      <c r="G150" s="348"/>
      <c r="H150" s="371"/>
    </row>
    <row r="151" spans="1:8" hidden="1">
      <c r="A151" s="353">
        <f t="shared" ca="1" si="12"/>
        <v>99</v>
      </c>
      <c r="B151" s="353">
        <f t="shared" ca="1" si="12"/>
        <v>9</v>
      </c>
      <c r="C151" s="353">
        <f t="shared" ca="1" si="12"/>
        <v>1</v>
      </c>
      <c r="D151" s="354">
        <f t="shared" ca="1" si="8"/>
        <v>139</v>
      </c>
      <c r="E151" s="445"/>
      <c r="F151" s="347"/>
      <c r="G151" s="348"/>
      <c r="H151" s="371"/>
    </row>
    <row r="152" spans="1:8" hidden="1">
      <c r="A152" s="353">
        <f t="shared" ca="1" si="12"/>
        <v>99</v>
      </c>
      <c r="B152" s="353">
        <f t="shared" ca="1" si="12"/>
        <v>9</v>
      </c>
      <c r="C152" s="353">
        <f t="shared" ca="1" si="12"/>
        <v>1</v>
      </c>
      <c r="D152" s="354">
        <f t="shared" ca="1" si="8"/>
        <v>140</v>
      </c>
      <c r="E152" s="445"/>
      <c r="F152" s="347"/>
      <c r="G152" s="348"/>
      <c r="H152" s="371"/>
    </row>
    <row r="153" spans="1:8" hidden="1">
      <c r="A153" s="353">
        <f t="shared" ca="1" si="12"/>
        <v>99</v>
      </c>
      <c r="B153" s="353">
        <f t="shared" ca="1" si="12"/>
        <v>9</v>
      </c>
      <c r="C153" s="353">
        <f t="shared" ca="1" si="12"/>
        <v>1</v>
      </c>
      <c r="D153" s="354">
        <f t="shared" ca="1" si="8"/>
        <v>141</v>
      </c>
      <c r="E153" s="445"/>
      <c r="F153" s="347"/>
      <c r="G153" s="348"/>
      <c r="H153" s="371"/>
    </row>
    <row r="154" spans="1:8" hidden="1">
      <c r="A154" s="353">
        <f t="shared" ca="1" si="12"/>
        <v>99</v>
      </c>
      <c r="B154" s="353">
        <f t="shared" ca="1" si="12"/>
        <v>9</v>
      </c>
      <c r="C154" s="353">
        <f t="shared" ca="1" si="12"/>
        <v>1</v>
      </c>
      <c r="D154" s="354">
        <f t="shared" ca="1" si="8"/>
        <v>142</v>
      </c>
      <c r="E154" s="445"/>
      <c r="F154" s="347"/>
      <c r="G154" s="348"/>
      <c r="H154" s="371"/>
    </row>
    <row r="155" spans="1:8" hidden="1">
      <c r="A155" s="353">
        <f t="shared" ca="1" si="12"/>
        <v>99</v>
      </c>
      <c r="B155" s="353">
        <f t="shared" ca="1" si="12"/>
        <v>9</v>
      </c>
      <c r="C155" s="353">
        <f t="shared" ca="1" si="12"/>
        <v>1</v>
      </c>
      <c r="D155" s="354">
        <f t="shared" ca="1" si="8"/>
        <v>143</v>
      </c>
      <c r="E155" s="445"/>
      <c r="F155" s="347"/>
      <c r="G155" s="348"/>
      <c r="H155" s="371"/>
    </row>
    <row r="156" spans="1:8" hidden="1">
      <c r="A156" s="353">
        <f t="shared" ca="1" si="12"/>
        <v>99</v>
      </c>
      <c r="B156" s="353">
        <f t="shared" ca="1" si="12"/>
        <v>9</v>
      </c>
      <c r="C156" s="353">
        <f t="shared" ca="1" si="12"/>
        <v>1</v>
      </c>
      <c r="D156" s="354">
        <f t="shared" ca="1" si="8"/>
        <v>144</v>
      </c>
      <c r="E156" s="445"/>
      <c r="F156" s="347"/>
      <c r="G156" s="348"/>
      <c r="H156" s="371"/>
    </row>
    <row r="157" spans="1:8" s="346" customFormat="1" hidden="1">
      <c r="A157" s="353">
        <f t="shared" ca="1" si="12"/>
        <v>99</v>
      </c>
      <c r="B157" s="353">
        <f t="shared" ca="1" si="12"/>
        <v>9</v>
      </c>
      <c r="C157" s="353">
        <f t="shared" ca="1" si="12"/>
        <v>1</v>
      </c>
      <c r="D157" s="354">
        <f t="shared" ca="1" si="8"/>
        <v>145</v>
      </c>
      <c r="E157" s="446"/>
      <c r="F157" s="347"/>
      <c r="G157" s="348"/>
      <c r="H157" s="371"/>
    </row>
    <row r="158" spans="1:8" s="346" customFormat="1" hidden="1">
      <c r="A158" s="353">
        <f t="shared" ca="1" si="12"/>
        <v>99</v>
      </c>
      <c r="B158" s="353">
        <f t="shared" ca="1" si="12"/>
        <v>9</v>
      </c>
      <c r="C158" s="353">
        <f t="shared" ca="1" si="12"/>
        <v>1</v>
      </c>
      <c r="D158" s="354">
        <f t="shared" ca="1" si="8"/>
        <v>146</v>
      </c>
      <c r="E158" s="446"/>
      <c r="F158" s="347"/>
      <c r="G158" s="348"/>
      <c r="H158" s="371"/>
    </row>
    <row r="159" spans="1:8" s="346" customFormat="1" hidden="1">
      <c r="A159" s="353">
        <f t="shared" ca="1" si="12"/>
        <v>99</v>
      </c>
      <c r="B159" s="353">
        <f t="shared" ca="1" si="12"/>
        <v>9</v>
      </c>
      <c r="C159" s="353">
        <f t="shared" ca="1" si="12"/>
        <v>1</v>
      </c>
      <c r="D159" s="354">
        <f t="shared" ca="1" si="8"/>
        <v>147</v>
      </c>
      <c r="E159" s="446"/>
      <c r="F159" s="347"/>
      <c r="G159" s="348"/>
      <c r="H159" s="371"/>
    </row>
    <row r="160" spans="1:8" hidden="1">
      <c r="A160" s="353">
        <f t="shared" ca="1" si="12"/>
        <v>99</v>
      </c>
      <c r="B160" s="353">
        <f t="shared" ca="1" si="12"/>
        <v>9</v>
      </c>
      <c r="C160" s="353">
        <f t="shared" ca="1" si="12"/>
        <v>1</v>
      </c>
      <c r="D160" s="354">
        <f t="shared" ca="1" si="8"/>
        <v>148</v>
      </c>
      <c r="E160" s="445"/>
      <c r="F160" s="347"/>
      <c r="G160" s="348"/>
      <c r="H160" s="371"/>
    </row>
    <row r="161" spans="1:8" hidden="1">
      <c r="A161" s="353">
        <f t="shared" ca="1" si="12"/>
        <v>99</v>
      </c>
      <c r="B161" s="353">
        <f t="shared" ca="1" si="12"/>
        <v>9</v>
      </c>
      <c r="C161" s="353">
        <f t="shared" ca="1" si="12"/>
        <v>1</v>
      </c>
      <c r="D161" s="354">
        <f t="shared" ca="1" si="8"/>
        <v>149</v>
      </c>
      <c r="E161" s="445"/>
      <c r="F161" s="347"/>
      <c r="G161" s="348"/>
      <c r="H161" s="371"/>
    </row>
    <row r="162" spans="1:8" hidden="1">
      <c r="A162" s="353">
        <f t="shared" ca="1" si="12"/>
        <v>99</v>
      </c>
      <c r="B162" s="353">
        <f t="shared" ca="1" si="12"/>
        <v>9</v>
      </c>
      <c r="C162" s="353">
        <f t="shared" ca="1" si="12"/>
        <v>1</v>
      </c>
      <c r="D162" s="354">
        <f t="shared" ca="1" si="8"/>
        <v>150</v>
      </c>
      <c r="E162" s="445"/>
      <c r="F162" s="347"/>
      <c r="G162" s="348"/>
      <c r="H162" s="371"/>
    </row>
    <row r="163" spans="1:8" hidden="1">
      <c r="A163" s="353">
        <f t="shared" ca="1" si="12"/>
        <v>99</v>
      </c>
      <c r="B163" s="353">
        <f t="shared" ca="1" si="12"/>
        <v>9</v>
      </c>
      <c r="C163" s="353">
        <f t="shared" ca="1" si="12"/>
        <v>1</v>
      </c>
      <c r="D163" s="354">
        <f t="shared" ca="1" si="8"/>
        <v>151</v>
      </c>
      <c r="E163" s="445"/>
      <c r="F163" s="347"/>
      <c r="G163" s="348"/>
      <c r="H163" s="371"/>
    </row>
    <row r="164" spans="1:8" hidden="1">
      <c r="A164" s="353">
        <f t="shared" ca="1" si="12"/>
        <v>99</v>
      </c>
      <c r="B164" s="353">
        <f t="shared" ca="1" si="12"/>
        <v>9</v>
      </c>
      <c r="C164" s="353">
        <f t="shared" ca="1" si="12"/>
        <v>1</v>
      </c>
      <c r="D164" s="354">
        <f t="shared" ca="1" si="8"/>
        <v>152</v>
      </c>
      <c r="E164" s="445"/>
      <c r="F164" s="347"/>
      <c r="G164" s="348"/>
      <c r="H164" s="371"/>
    </row>
    <row r="165" spans="1:8" hidden="1">
      <c r="A165" s="353">
        <f t="shared" ca="1" si="12"/>
        <v>99</v>
      </c>
      <c r="B165" s="353">
        <f t="shared" ca="1" si="12"/>
        <v>9</v>
      </c>
      <c r="C165" s="353">
        <f t="shared" ca="1" si="12"/>
        <v>1</v>
      </c>
      <c r="D165" s="354">
        <f t="shared" ca="1" si="8"/>
        <v>153</v>
      </c>
      <c r="E165" s="445"/>
      <c r="F165" s="347"/>
      <c r="G165" s="348"/>
      <c r="H165" s="371"/>
    </row>
    <row r="166" spans="1:8" hidden="1">
      <c r="A166" s="353">
        <f t="shared" ca="1" si="12"/>
        <v>99</v>
      </c>
      <c r="B166" s="353">
        <f t="shared" ca="1" si="12"/>
        <v>9</v>
      </c>
      <c r="C166" s="353">
        <f t="shared" ca="1" si="12"/>
        <v>1</v>
      </c>
      <c r="D166" s="354">
        <f t="shared" ca="1" si="8"/>
        <v>154</v>
      </c>
      <c r="E166" s="445"/>
      <c r="F166" s="347"/>
      <c r="G166" s="348"/>
      <c r="H166" s="371"/>
    </row>
    <row r="167" spans="1:8" s="346" customFormat="1" hidden="1">
      <c r="A167" s="353">
        <f t="shared" ca="1" si="12"/>
        <v>99</v>
      </c>
      <c r="B167" s="353">
        <f t="shared" ca="1" si="12"/>
        <v>9</v>
      </c>
      <c r="C167" s="353">
        <f t="shared" ca="1" si="12"/>
        <v>1</v>
      </c>
      <c r="D167" s="354">
        <f t="shared" ca="1" si="8"/>
        <v>155</v>
      </c>
      <c r="E167" s="446"/>
      <c r="F167" s="347"/>
      <c r="G167" s="348"/>
      <c r="H167" s="371"/>
    </row>
    <row r="168" spans="1:8" s="346" customFormat="1" hidden="1">
      <c r="A168" s="353">
        <f t="shared" ca="1" si="12"/>
        <v>99</v>
      </c>
      <c r="B168" s="353">
        <f t="shared" ca="1" si="12"/>
        <v>9</v>
      </c>
      <c r="C168" s="353">
        <f t="shared" ca="1" si="12"/>
        <v>1</v>
      </c>
      <c r="D168" s="354">
        <f t="shared" ca="1" si="8"/>
        <v>156</v>
      </c>
      <c r="E168" s="446"/>
      <c r="F168" s="347"/>
      <c r="G168" s="348"/>
      <c r="H168" s="371"/>
    </row>
    <row r="169" spans="1:8" s="346" customFormat="1" hidden="1">
      <c r="A169" s="353">
        <f t="shared" ca="1" si="12"/>
        <v>99</v>
      </c>
      <c r="B169" s="353">
        <f t="shared" ca="1" si="12"/>
        <v>9</v>
      </c>
      <c r="C169" s="353">
        <f t="shared" ca="1" si="12"/>
        <v>1</v>
      </c>
      <c r="D169" s="354">
        <f t="shared" ca="1" si="8"/>
        <v>157</v>
      </c>
      <c r="E169" s="446"/>
      <c r="F169" s="347"/>
      <c r="G169" s="348"/>
      <c r="H169" s="371"/>
    </row>
    <row r="170" spans="1:8" hidden="1">
      <c r="A170" s="353">
        <f t="shared" ref="A170:C185" ca="1" si="13">INDIRECT("Z(-1)",FALSE)</f>
        <v>99</v>
      </c>
      <c r="B170" s="353">
        <f t="shared" ca="1" si="13"/>
        <v>9</v>
      </c>
      <c r="C170" s="353">
        <f t="shared" ca="1" si="13"/>
        <v>1</v>
      </c>
      <c r="D170" s="354">
        <f t="shared" ca="1" si="8"/>
        <v>158</v>
      </c>
      <c r="E170" s="445"/>
      <c r="F170" s="347"/>
      <c r="G170" s="348"/>
      <c r="H170" s="371"/>
    </row>
    <row r="171" spans="1:8" hidden="1">
      <c r="A171" s="353">
        <f t="shared" ca="1" si="13"/>
        <v>99</v>
      </c>
      <c r="B171" s="353">
        <f t="shared" ca="1" si="13"/>
        <v>9</v>
      </c>
      <c r="C171" s="353">
        <f t="shared" ca="1" si="13"/>
        <v>1</v>
      </c>
      <c r="D171" s="354">
        <f t="shared" ca="1" si="8"/>
        <v>159</v>
      </c>
      <c r="E171" s="445"/>
      <c r="F171" s="347"/>
      <c r="G171" s="348"/>
      <c r="H171" s="371"/>
    </row>
    <row r="172" spans="1:8" hidden="1">
      <c r="A172" s="353">
        <f t="shared" ca="1" si="13"/>
        <v>99</v>
      </c>
      <c r="B172" s="353">
        <f t="shared" ca="1" si="13"/>
        <v>9</v>
      </c>
      <c r="C172" s="353">
        <f t="shared" ca="1" si="13"/>
        <v>1</v>
      </c>
      <c r="D172" s="354">
        <f t="shared" ca="1" si="8"/>
        <v>160</v>
      </c>
      <c r="E172" s="445"/>
      <c r="F172" s="347"/>
      <c r="G172" s="348"/>
      <c r="H172" s="371"/>
    </row>
    <row r="173" spans="1:8" hidden="1">
      <c r="A173" s="353">
        <f t="shared" ca="1" si="13"/>
        <v>99</v>
      </c>
      <c r="B173" s="353">
        <f t="shared" ca="1" si="13"/>
        <v>9</v>
      </c>
      <c r="C173" s="353">
        <f t="shared" ca="1" si="13"/>
        <v>1</v>
      </c>
      <c r="D173" s="354">
        <f t="shared" ca="1" si="8"/>
        <v>161</v>
      </c>
      <c r="E173" s="445"/>
      <c r="F173" s="347"/>
      <c r="G173" s="348"/>
      <c r="H173" s="371"/>
    </row>
    <row r="174" spans="1:8" hidden="1">
      <c r="A174" s="353">
        <f t="shared" ca="1" si="13"/>
        <v>99</v>
      </c>
      <c r="B174" s="353">
        <f t="shared" ca="1" si="13"/>
        <v>9</v>
      </c>
      <c r="C174" s="353">
        <f t="shared" ca="1" si="13"/>
        <v>1</v>
      </c>
      <c r="D174" s="354">
        <f t="shared" ca="1" si="8"/>
        <v>162</v>
      </c>
      <c r="E174" s="445"/>
      <c r="F174" s="347"/>
      <c r="G174" s="348"/>
      <c r="H174" s="371"/>
    </row>
    <row r="175" spans="1:8" hidden="1">
      <c r="A175" s="353">
        <f t="shared" ca="1" si="13"/>
        <v>99</v>
      </c>
      <c r="B175" s="353">
        <f t="shared" ca="1" si="13"/>
        <v>9</v>
      </c>
      <c r="C175" s="353">
        <f t="shared" ca="1" si="13"/>
        <v>1</v>
      </c>
      <c r="D175" s="354">
        <f t="shared" ca="1" si="8"/>
        <v>163</v>
      </c>
      <c r="E175" s="445"/>
      <c r="F175" s="347"/>
      <c r="G175" s="348"/>
      <c r="H175" s="371"/>
    </row>
    <row r="176" spans="1:8" hidden="1">
      <c r="A176" s="353">
        <f t="shared" ca="1" si="13"/>
        <v>99</v>
      </c>
      <c r="B176" s="353">
        <f t="shared" ca="1" si="13"/>
        <v>9</v>
      </c>
      <c r="C176" s="353">
        <f t="shared" ca="1" si="13"/>
        <v>1</v>
      </c>
      <c r="D176" s="354">
        <f t="shared" ca="1" si="8"/>
        <v>164</v>
      </c>
      <c r="E176" s="445"/>
      <c r="F176" s="347"/>
      <c r="G176" s="348"/>
      <c r="H176" s="371"/>
    </row>
    <row r="177" spans="1:8" s="346" customFormat="1" hidden="1">
      <c r="A177" s="353">
        <f t="shared" ca="1" si="13"/>
        <v>99</v>
      </c>
      <c r="B177" s="353">
        <f t="shared" ca="1" si="13"/>
        <v>9</v>
      </c>
      <c r="C177" s="353">
        <f t="shared" ca="1" si="13"/>
        <v>1</v>
      </c>
      <c r="D177" s="354">
        <f t="shared" ca="1" si="8"/>
        <v>165</v>
      </c>
      <c r="E177" s="446"/>
      <c r="F177" s="347"/>
      <c r="G177" s="348"/>
      <c r="H177" s="371"/>
    </row>
    <row r="178" spans="1:8" s="346" customFormat="1" hidden="1">
      <c r="A178" s="353">
        <f t="shared" ca="1" si="13"/>
        <v>99</v>
      </c>
      <c r="B178" s="353">
        <f t="shared" ca="1" si="13"/>
        <v>9</v>
      </c>
      <c r="C178" s="353">
        <f t="shared" ca="1" si="13"/>
        <v>1</v>
      </c>
      <c r="D178" s="354">
        <f t="shared" ca="1" si="8"/>
        <v>166</v>
      </c>
      <c r="E178" s="446"/>
      <c r="F178" s="347"/>
      <c r="G178" s="348"/>
      <c r="H178" s="371"/>
    </row>
    <row r="179" spans="1:8" s="346" customFormat="1" hidden="1">
      <c r="A179" s="353">
        <f t="shared" ca="1" si="13"/>
        <v>99</v>
      </c>
      <c r="B179" s="353">
        <f t="shared" ca="1" si="13"/>
        <v>9</v>
      </c>
      <c r="C179" s="353">
        <f t="shared" ca="1" si="13"/>
        <v>1</v>
      </c>
      <c r="D179" s="354">
        <f t="shared" ca="1" si="8"/>
        <v>167</v>
      </c>
      <c r="E179" s="446"/>
      <c r="F179" s="347"/>
      <c r="G179" s="348"/>
      <c r="H179" s="371"/>
    </row>
    <row r="180" spans="1:8" hidden="1">
      <c r="A180" s="353">
        <f t="shared" ca="1" si="13"/>
        <v>99</v>
      </c>
      <c r="B180" s="353">
        <f t="shared" ca="1" si="13"/>
        <v>9</v>
      </c>
      <c r="C180" s="353">
        <f t="shared" ca="1" si="13"/>
        <v>1</v>
      </c>
      <c r="D180" s="354">
        <f t="shared" ca="1" si="8"/>
        <v>168</v>
      </c>
      <c r="E180" s="445"/>
      <c r="F180" s="347"/>
      <c r="G180" s="348"/>
      <c r="H180" s="371"/>
    </row>
    <row r="181" spans="1:8" hidden="1">
      <c r="A181" s="353">
        <f t="shared" ca="1" si="13"/>
        <v>99</v>
      </c>
      <c r="B181" s="353">
        <f t="shared" ca="1" si="13"/>
        <v>9</v>
      </c>
      <c r="C181" s="353">
        <f t="shared" ca="1" si="13"/>
        <v>1</v>
      </c>
      <c r="D181" s="354">
        <f t="shared" ca="1" si="8"/>
        <v>169</v>
      </c>
      <c r="E181" s="445"/>
      <c r="F181" s="347"/>
      <c r="G181" s="348"/>
      <c r="H181" s="371"/>
    </row>
    <row r="182" spans="1:8" hidden="1">
      <c r="A182" s="353">
        <f t="shared" ca="1" si="13"/>
        <v>99</v>
      </c>
      <c r="B182" s="353">
        <f t="shared" ca="1" si="13"/>
        <v>9</v>
      </c>
      <c r="C182" s="353">
        <f t="shared" ca="1" si="13"/>
        <v>1</v>
      </c>
      <c r="D182" s="354">
        <f t="shared" ca="1" si="8"/>
        <v>170</v>
      </c>
      <c r="E182" s="445"/>
      <c r="F182" s="347"/>
      <c r="G182" s="348"/>
      <c r="H182" s="371"/>
    </row>
    <row r="183" spans="1:8" hidden="1">
      <c r="A183" s="353">
        <f t="shared" ca="1" si="13"/>
        <v>99</v>
      </c>
      <c r="B183" s="353">
        <f t="shared" ca="1" si="13"/>
        <v>9</v>
      </c>
      <c r="C183" s="353">
        <f t="shared" ca="1" si="13"/>
        <v>1</v>
      </c>
      <c r="D183" s="354">
        <f t="shared" ca="1" si="8"/>
        <v>171</v>
      </c>
      <c r="E183" s="445"/>
      <c r="F183" s="347"/>
      <c r="G183" s="348"/>
      <c r="H183" s="371"/>
    </row>
    <row r="184" spans="1:8" hidden="1">
      <c r="A184" s="353">
        <f t="shared" ca="1" si="13"/>
        <v>99</v>
      </c>
      <c r="B184" s="353">
        <f t="shared" ca="1" si="13"/>
        <v>9</v>
      </c>
      <c r="C184" s="353">
        <f t="shared" ca="1" si="13"/>
        <v>1</v>
      </c>
      <c r="D184" s="354">
        <f t="shared" ca="1" si="8"/>
        <v>172</v>
      </c>
      <c r="E184" s="445"/>
      <c r="F184" s="347"/>
      <c r="G184" s="348"/>
      <c r="H184" s="371"/>
    </row>
    <row r="185" spans="1:8" hidden="1">
      <c r="A185" s="353">
        <f t="shared" ca="1" si="13"/>
        <v>99</v>
      </c>
      <c r="B185" s="353">
        <f t="shared" ca="1" si="13"/>
        <v>9</v>
      </c>
      <c r="C185" s="353">
        <f t="shared" ca="1" si="13"/>
        <v>1</v>
      </c>
      <c r="D185" s="354">
        <f t="shared" ca="1" si="8"/>
        <v>173</v>
      </c>
      <c r="E185" s="445"/>
      <c r="F185" s="347"/>
      <c r="G185" s="348"/>
      <c r="H185" s="371"/>
    </row>
    <row r="186" spans="1:8" hidden="1">
      <c r="A186" s="353">
        <f t="shared" ref="A186:C219" ca="1" si="14">INDIRECT("Z(-1)",FALSE)</f>
        <v>99</v>
      </c>
      <c r="B186" s="353">
        <f t="shared" ca="1" si="14"/>
        <v>9</v>
      </c>
      <c r="C186" s="353">
        <f t="shared" ca="1" si="14"/>
        <v>1</v>
      </c>
      <c r="D186" s="354">
        <f t="shared" ca="1" si="8"/>
        <v>174</v>
      </c>
      <c r="E186" s="445"/>
      <c r="F186" s="347"/>
      <c r="G186" s="348"/>
      <c r="H186" s="371"/>
    </row>
    <row r="187" spans="1:8" s="346" customFormat="1" hidden="1">
      <c r="A187" s="353">
        <f t="shared" ca="1" si="14"/>
        <v>99</v>
      </c>
      <c r="B187" s="353">
        <f t="shared" ca="1" si="14"/>
        <v>9</v>
      </c>
      <c r="C187" s="353">
        <f t="shared" ca="1" si="14"/>
        <v>1</v>
      </c>
      <c r="D187" s="354">
        <f t="shared" ca="1" si="8"/>
        <v>175</v>
      </c>
      <c r="E187" s="446"/>
      <c r="F187" s="347"/>
      <c r="G187" s="348"/>
      <c r="H187" s="371"/>
    </row>
    <row r="188" spans="1:8" s="346" customFormat="1" hidden="1">
      <c r="A188" s="353">
        <f t="shared" ca="1" si="14"/>
        <v>99</v>
      </c>
      <c r="B188" s="353">
        <f t="shared" ca="1" si="14"/>
        <v>9</v>
      </c>
      <c r="C188" s="353">
        <f t="shared" ca="1" si="14"/>
        <v>1</v>
      </c>
      <c r="D188" s="354">
        <f t="shared" ca="1" si="8"/>
        <v>176</v>
      </c>
      <c r="E188" s="446"/>
      <c r="F188" s="347"/>
      <c r="G188" s="348"/>
      <c r="H188" s="371"/>
    </row>
    <row r="189" spans="1:8" s="346" customFormat="1" hidden="1">
      <c r="A189" s="353">
        <f t="shared" ca="1" si="14"/>
        <v>99</v>
      </c>
      <c r="B189" s="353">
        <f t="shared" ca="1" si="14"/>
        <v>9</v>
      </c>
      <c r="C189" s="353">
        <f t="shared" ca="1" si="14"/>
        <v>1</v>
      </c>
      <c r="D189" s="354">
        <f t="shared" ca="1" si="8"/>
        <v>177</v>
      </c>
      <c r="E189" s="446"/>
      <c r="F189" s="347"/>
      <c r="G189" s="348"/>
      <c r="H189" s="371"/>
    </row>
    <row r="190" spans="1:8" hidden="1">
      <c r="A190" s="353">
        <f t="shared" ca="1" si="14"/>
        <v>99</v>
      </c>
      <c r="B190" s="353">
        <f t="shared" ca="1" si="14"/>
        <v>9</v>
      </c>
      <c r="C190" s="353">
        <f t="shared" ca="1" si="14"/>
        <v>1</v>
      </c>
      <c r="D190" s="354">
        <f t="shared" ca="1" si="8"/>
        <v>178</v>
      </c>
      <c r="E190" s="445"/>
      <c r="F190" s="347"/>
      <c r="G190" s="348"/>
      <c r="H190" s="371"/>
    </row>
    <row r="191" spans="1:8" s="346" customFormat="1" hidden="1">
      <c r="A191" s="353">
        <f t="shared" ca="1" si="14"/>
        <v>99</v>
      </c>
      <c r="B191" s="353">
        <f t="shared" ca="1" si="14"/>
        <v>9</v>
      </c>
      <c r="C191" s="353">
        <f t="shared" ca="1" si="14"/>
        <v>1</v>
      </c>
      <c r="D191" s="354">
        <f t="shared" ca="1" si="8"/>
        <v>179</v>
      </c>
      <c r="E191" s="446"/>
      <c r="F191" s="347"/>
      <c r="G191" s="348"/>
      <c r="H191" s="371"/>
    </row>
    <row r="192" spans="1:8" s="346" customFormat="1" hidden="1">
      <c r="A192" s="353">
        <f t="shared" ca="1" si="14"/>
        <v>99</v>
      </c>
      <c r="B192" s="353">
        <f t="shared" ca="1" si="14"/>
        <v>9</v>
      </c>
      <c r="C192" s="353">
        <f t="shared" ca="1" si="14"/>
        <v>1</v>
      </c>
      <c r="D192" s="354">
        <f t="shared" ca="1" si="8"/>
        <v>180</v>
      </c>
      <c r="E192" s="446"/>
      <c r="F192" s="347"/>
      <c r="G192" s="348"/>
      <c r="H192" s="371"/>
    </row>
    <row r="193" spans="1:8" s="346" customFormat="1" hidden="1">
      <c r="A193" s="353">
        <f t="shared" ca="1" si="14"/>
        <v>99</v>
      </c>
      <c r="B193" s="353">
        <f t="shared" ca="1" si="14"/>
        <v>9</v>
      </c>
      <c r="C193" s="353">
        <f t="shared" ca="1" si="14"/>
        <v>1</v>
      </c>
      <c r="D193" s="354">
        <f t="shared" ca="1" si="8"/>
        <v>181</v>
      </c>
      <c r="E193" s="446"/>
      <c r="F193" s="347"/>
      <c r="G193" s="348"/>
      <c r="H193" s="371"/>
    </row>
    <row r="194" spans="1:8" hidden="1">
      <c r="A194" s="353">
        <f t="shared" ca="1" si="14"/>
        <v>99</v>
      </c>
      <c r="B194" s="353">
        <f t="shared" ca="1" si="14"/>
        <v>9</v>
      </c>
      <c r="C194" s="353">
        <f t="shared" ca="1" si="14"/>
        <v>1</v>
      </c>
      <c r="D194" s="354">
        <f t="shared" ca="1" si="8"/>
        <v>182</v>
      </c>
      <c r="E194" s="445"/>
      <c r="F194" s="157"/>
      <c r="G194" s="333"/>
      <c r="H194" s="370"/>
    </row>
    <row r="195" spans="1:8" hidden="1">
      <c r="A195" s="353">
        <f t="shared" ca="1" si="14"/>
        <v>99</v>
      </c>
      <c r="B195" s="353">
        <f t="shared" ca="1" si="14"/>
        <v>9</v>
      </c>
      <c r="C195" s="353">
        <f t="shared" ca="1" si="14"/>
        <v>1</v>
      </c>
      <c r="D195" s="354">
        <f t="shared" ca="1" si="8"/>
        <v>183</v>
      </c>
      <c r="E195" s="445"/>
      <c r="F195" s="157"/>
      <c r="G195" s="333"/>
      <c r="H195" s="370"/>
    </row>
    <row r="196" spans="1:8" hidden="1">
      <c r="A196" s="353">
        <f t="shared" ca="1" si="14"/>
        <v>99</v>
      </c>
      <c r="B196" s="353">
        <f t="shared" ca="1" si="14"/>
        <v>9</v>
      </c>
      <c r="C196" s="353">
        <f t="shared" ca="1" si="14"/>
        <v>1</v>
      </c>
      <c r="D196" s="354">
        <f t="shared" ca="1" si="8"/>
        <v>184</v>
      </c>
      <c r="E196" s="445"/>
      <c r="F196" s="157"/>
      <c r="G196" s="333"/>
      <c r="H196" s="370"/>
    </row>
    <row r="197" spans="1:8" hidden="1">
      <c r="A197" s="353">
        <f t="shared" ca="1" si="14"/>
        <v>99</v>
      </c>
      <c r="B197" s="353">
        <f t="shared" ca="1" si="14"/>
        <v>9</v>
      </c>
      <c r="C197" s="353">
        <f t="shared" ca="1" si="14"/>
        <v>1</v>
      </c>
      <c r="D197" s="354">
        <f t="shared" ca="1" si="8"/>
        <v>185</v>
      </c>
      <c r="E197" s="445"/>
      <c r="F197" s="157"/>
      <c r="G197" s="333"/>
      <c r="H197" s="370"/>
    </row>
    <row r="198" spans="1:8" hidden="1">
      <c r="A198" s="353">
        <f t="shared" ca="1" si="14"/>
        <v>99</v>
      </c>
      <c r="B198" s="353">
        <f t="shared" ca="1" si="14"/>
        <v>9</v>
      </c>
      <c r="C198" s="353">
        <f t="shared" ca="1" si="14"/>
        <v>1</v>
      </c>
      <c r="D198" s="354">
        <f t="shared" ca="1" si="8"/>
        <v>186</v>
      </c>
      <c r="E198" s="445"/>
      <c r="F198" s="157"/>
      <c r="G198" s="333"/>
      <c r="H198" s="370"/>
    </row>
    <row r="199" spans="1:8" hidden="1">
      <c r="A199" s="351">
        <f t="shared" ca="1" si="14"/>
        <v>99</v>
      </c>
      <c r="B199" s="351">
        <f t="shared" ca="1" si="14"/>
        <v>9</v>
      </c>
      <c r="C199" s="351">
        <f t="shared" ca="1" si="14"/>
        <v>1</v>
      </c>
      <c r="D199" s="352">
        <f t="shared" ca="1" si="8"/>
        <v>187</v>
      </c>
      <c r="E199" s="445"/>
      <c r="F199" s="157"/>
      <c r="G199" s="333"/>
      <c r="H199" s="370"/>
    </row>
    <row r="200" spans="1:8" hidden="1">
      <c r="A200" s="353">
        <f t="shared" ca="1" si="14"/>
        <v>99</v>
      </c>
      <c r="B200" s="353">
        <f t="shared" ca="1" si="14"/>
        <v>9</v>
      </c>
      <c r="C200" s="353">
        <f t="shared" ca="1" si="14"/>
        <v>1</v>
      </c>
      <c r="D200" s="354">
        <f t="shared" ca="1" si="8"/>
        <v>188</v>
      </c>
      <c r="E200" s="445"/>
      <c r="F200" s="347"/>
      <c r="G200" s="348"/>
      <c r="H200" s="371"/>
    </row>
    <row r="201" spans="1:8" hidden="1">
      <c r="A201" s="353">
        <f t="shared" ca="1" si="14"/>
        <v>99</v>
      </c>
      <c r="B201" s="353">
        <f t="shared" ca="1" si="14"/>
        <v>9</v>
      </c>
      <c r="C201" s="353">
        <f t="shared" ca="1" si="14"/>
        <v>1</v>
      </c>
      <c r="D201" s="354">
        <f t="shared" ca="1" si="8"/>
        <v>189</v>
      </c>
      <c r="E201" s="445"/>
      <c r="F201" s="347"/>
      <c r="G201" s="348"/>
      <c r="H201" s="371"/>
    </row>
    <row r="202" spans="1:8" hidden="1">
      <c r="A202" s="353">
        <f t="shared" ca="1" si="14"/>
        <v>99</v>
      </c>
      <c r="B202" s="353">
        <f t="shared" ca="1" si="14"/>
        <v>9</v>
      </c>
      <c r="C202" s="353">
        <f t="shared" ca="1" si="14"/>
        <v>1</v>
      </c>
      <c r="D202" s="354">
        <f t="shared" ca="1" si="8"/>
        <v>190</v>
      </c>
      <c r="E202" s="445"/>
      <c r="F202" s="347"/>
      <c r="G202" s="348"/>
      <c r="H202" s="371"/>
    </row>
    <row r="203" spans="1:8" hidden="1">
      <c r="A203" s="353">
        <f t="shared" ca="1" si="14"/>
        <v>99</v>
      </c>
      <c r="B203" s="353">
        <f t="shared" ca="1" si="14"/>
        <v>9</v>
      </c>
      <c r="C203" s="353">
        <f t="shared" ca="1" si="14"/>
        <v>1</v>
      </c>
      <c r="D203" s="354">
        <f t="shared" ca="1" si="8"/>
        <v>191</v>
      </c>
      <c r="E203" s="445"/>
      <c r="F203" s="347"/>
      <c r="G203" s="348"/>
      <c r="H203" s="371"/>
    </row>
    <row r="204" spans="1:8" hidden="1">
      <c r="A204" s="353">
        <f t="shared" ca="1" si="14"/>
        <v>99</v>
      </c>
      <c r="B204" s="353">
        <f t="shared" ca="1" si="14"/>
        <v>9</v>
      </c>
      <c r="C204" s="353">
        <f t="shared" ca="1" si="14"/>
        <v>1</v>
      </c>
      <c r="D204" s="354">
        <f t="shared" ca="1" si="8"/>
        <v>192</v>
      </c>
      <c r="E204" s="445"/>
      <c r="F204" s="347"/>
      <c r="G204" s="348"/>
      <c r="H204" s="371"/>
    </row>
    <row r="205" spans="1:8" hidden="1">
      <c r="A205" s="353">
        <f t="shared" ca="1" si="14"/>
        <v>99</v>
      </c>
      <c r="B205" s="353">
        <f t="shared" ca="1" si="14"/>
        <v>9</v>
      </c>
      <c r="C205" s="353">
        <f t="shared" ca="1" si="14"/>
        <v>1</v>
      </c>
      <c r="D205" s="354">
        <f t="shared" ca="1" si="8"/>
        <v>193</v>
      </c>
      <c r="E205" s="445"/>
      <c r="F205" s="347"/>
      <c r="G205" s="348"/>
      <c r="H205" s="371"/>
    </row>
    <row r="206" spans="1:8" hidden="1">
      <c r="A206" s="353">
        <f t="shared" ca="1" si="14"/>
        <v>99</v>
      </c>
      <c r="B206" s="353">
        <f t="shared" ca="1" si="14"/>
        <v>9</v>
      </c>
      <c r="C206" s="353">
        <f t="shared" ca="1" si="14"/>
        <v>1</v>
      </c>
      <c r="D206" s="354">
        <f t="shared" ca="1" si="8"/>
        <v>194</v>
      </c>
      <c r="E206" s="445"/>
      <c r="F206" s="347"/>
      <c r="G206" s="348"/>
      <c r="H206" s="371"/>
    </row>
    <row r="207" spans="1:8" s="346" customFormat="1" hidden="1">
      <c r="A207" s="353">
        <f t="shared" ca="1" si="14"/>
        <v>99</v>
      </c>
      <c r="B207" s="353">
        <f t="shared" ca="1" si="14"/>
        <v>9</v>
      </c>
      <c r="C207" s="353">
        <f t="shared" ca="1" si="14"/>
        <v>1</v>
      </c>
      <c r="D207" s="354">
        <f t="shared" ca="1" si="8"/>
        <v>195</v>
      </c>
      <c r="E207" s="446"/>
      <c r="F207" s="347"/>
      <c r="G207" s="348"/>
      <c r="H207" s="371"/>
    </row>
    <row r="208" spans="1:8" s="346" customFormat="1" hidden="1">
      <c r="A208" s="353">
        <f t="shared" ca="1" si="14"/>
        <v>99</v>
      </c>
      <c r="B208" s="353">
        <f t="shared" ca="1" si="14"/>
        <v>9</v>
      </c>
      <c r="C208" s="353">
        <f t="shared" ca="1" si="14"/>
        <v>1</v>
      </c>
      <c r="D208" s="354">
        <f t="shared" ca="1" si="8"/>
        <v>196</v>
      </c>
      <c r="E208" s="446"/>
      <c r="F208" s="347"/>
      <c r="G208" s="348"/>
      <c r="H208" s="371"/>
    </row>
    <row r="209" spans="1:8" s="346" customFormat="1" hidden="1">
      <c r="A209" s="353">
        <f t="shared" ca="1" si="14"/>
        <v>99</v>
      </c>
      <c r="B209" s="353">
        <f t="shared" ca="1" si="14"/>
        <v>9</v>
      </c>
      <c r="C209" s="353">
        <f t="shared" ca="1" si="14"/>
        <v>1</v>
      </c>
      <c r="D209" s="354">
        <f t="shared" ca="1" si="8"/>
        <v>197</v>
      </c>
      <c r="E209" s="446"/>
      <c r="F209" s="347"/>
      <c r="G209" s="348"/>
      <c r="H209" s="371"/>
    </row>
    <row r="210" spans="1:8" hidden="1">
      <c r="A210" s="353">
        <f t="shared" ca="1" si="14"/>
        <v>99</v>
      </c>
      <c r="B210" s="353">
        <f t="shared" ca="1" si="14"/>
        <v>9</v>
      </c>
      <c r="C210" s="353">
        <f t="shared" ca="1" si="14"/>
        <v>1</v>
      </c>
      <c r="D210" s="354">
        <f t="shared" ca="1" si="8"/>
        <v>198</v>
      </c>
      <c r="E210" s="445"/>
      <c r="F210" s="347"/>
      <c r="G210" s="348"/>
      <c r="H210" s="371"/>
    </row>
    <row r="211" spans="1:8" hidden="1">
      <c r="A211" s="353">
        <f t="shared" ca="1" si="14"/>
        <v>99</v>
      </c>
      <c r="B211" s="353">
        <f t="shared" ca="1" si="14"/>
        <v>9</v>
      </c>
      <c r="C211" s="353">
        <f t="shared" ca="1" si="14"/>
        <v>1</v>
      </c>
      <c r="D211" s="354">
        <f t="shared" ca="1" si="8"/>
        <v>199</v>
      </c>
      <c r="E211" s="445"/>
      <c r="F211" s="347"/>
      <c r="G211" s="348"/>
      <c r="H211" s="371"/>
    </row>
    <row r="212" spans="1:8" hidden="1">
      <c r="A212" s="353">
        <f t="shared" ca="1" si="14"/>
        <v>99</v>
      </c>
      <c r="B212" s="353">
        <f t="shared" ca="1" si="14"/>
        <v>9</v>
      </c>
      <c r="C212" s="353">
        <f t="shared" ca="1" si="14"/>
        <v>1</v>
      </c>
      <c r="D212" s="354">
        <f t="shared" ca="1" si="8"/>
        <v>200</v>
      </c>
      <c r="E212" s="445"/>
      <c r="F212" s="347"/>
      <c r="G212" s="348"/>
      <c r="H212" s="371"/>
    </row>
    <row r="213" spans="1:8" hidden="1">
      <c r="A213" s="353">
        <f t="shared" ca="1" si="14"/>
        <v>99</v>
      </c>
      <c r="B213" s="353">
        <f t="shared" ca="1" si="14"/>
        <v>9</v>
      </c>
      <c r="C213" s="353">
        <f t="shared" ca="1" si="14"/>
        <v>1</v>
      </c>
      <c r="D213" s="354">
        <f t="shared" ca="1" si="8"/>
        <v>201</v>
      </c>
      <c r="E213" s="445"/>
      <c r="F213" s="347"/>
      <c r="G213" s="348"/>
      <c r="H213" s="371"/>
    </row>
    <row r="214" spans="1:8" hidden="1">
      <c r="A214" s="353">
        <f t="shared" ca="1" si="14"/>
        <v>99</v>
      </c>
      <c r="B214" s="353">
        <f t="shared" ca="1" si="14"/>
        <v>9</v>
      </c>
      <c r="C214" s="353">
        <f t="shared" ca="1" si="14"/>
        <v>1</v>
      </c>
      <c r="D214" s="354">
        <f t="shared" ca="1" si="8"/>
        <v>202</v>
      </c>
      <c r="E214" s="445"/>
      <c r="F214" s="347"/>
      <c r="G214" s="348"/>
      <c r="H214" s="371"/>
    </row>
    <row r="215" spans="1:8" hidden="1">
      <c r="A215" s="353">
        <f t="shared" ca="1" si="14"/>
        <v>99</v>
      </c>
      <c r="B215" s="353">
        <f t="shared" ca="1" si="14"/>
        <v>9</v>
      </c>
      <c r="C215" s="353">
        <f t="shared" ca="1" si="14"/>
        <v>1</v>
      </c>
      <c r="D215" s="354">
        <f t="shared" ca="1" si="8"/>
        <v>203</v>
      </c>
      <c r="E215" s="445"/>
      <c r="F215" s="347"/>
      <c r="G215" s="348"/>
      <c r="H215" s="371"/>
    </row>
    <row r="216" spans="1:8" hidden="1">
      <c r="A216" s="353">
        <f t="shared" ca="1" si="14"/>
        <v>99</v>
      </c>
      <c r="B216" s="353">
        <f t="shared" ca="1" si="14"/>
        <v>9</v>
      </c>
      <c r="C216" s="353">
        <f t="shared" ca="1" si="14"/>
        <v>1</v>
      </c>
      <c r="D216" s="354">
        <f t="shared" ca="1" si="8"/>
        <v>204</v>
      </c>
      <c r="E216" s="445"/>
      <c r="F216" s="347"/>
      <c r="G216" s="348"/>
      <c r="H216" s="371"/>
    </row>
    <row r="217" spans="1:8" s="346" customFormat="1" hidden="1">
      <c r="A217" s="353">
        <f t="shared" ca="1" si="14"/>
        <v>99</v>
      </c>
      <c r="B217" s="353">
        <f t="shared" ca="1" si="14"/>
        <v>9</v>
      </c>
      <c r="C217" s="353">
        <f t="shared" ca="1" si="14"/>
        <v>1</v>
      </c>
      <c r="D217" s="354">
        <f t="shared" ca="1" si="8"/>
        <v>205</v>
      </c>
      <c r="E217" s="446"/>
      <c r="F217" s="347"/>
      <c r="G217" s="348"/>
      <c r="H217" s="371"/>
    </row>
    <row r="218" spans="1:8" s="346" customFormat="1" hidden="1">
      <c r="A218" s="353">
        <f t="shared" ca="1" si="14"/>
        <v>99</v>
      </c>
      <c r="B218" s="353">
        <f t="shared" ca="1" si="14"/>
        <v>9</v>
      </c>
      <c r="C218" s="353">
        <f t="shared" ca="1" si="14"/>
        <v>1</v>
      </c>
      <c r="D218" s="354">
        <f t="shared" ca="1" si="8"/>
        <v>206</v>
      </c>
      <c r="E218" s="446"/>
      <c r="F218" s="347"/>
      <c r="G218" s="348"/>
      <c r="H218" s="371"/>
    </row>
    <row r="219" spans="1:8" s="346" customFormat="1" hidden="1">
      <c r="A219" s="353">
        <f t="shared" ca="1" si="14"/>
        <v>99</v>
      </c>
      <c r="B219" s="353">
        <f t="shared" ca="1" si="14"/>
        <v>9</v>
      </c>
      <c r="C219" s="353">
        <f t="shared" ca="1" si="14"/>
        <v>1</v>
      </c>
      <c r="D219" s="354">
        <f t="shared" ca="1" si="8"/>
        <v>207</v>
      </c>
      <c r="E219" s="446"/>
      <c r="F219" s="347"/>
      <c r="G219" s="348"/>
      <c r="H219" s="371"/>
    </row>
    <row r="220" spans="1:8" hidden="1">
      <c r="A220" s="353">
        <f t="shared" ref="A220:C235" ca="1" si="15">INDIRECT("Z(-1)",FALSE)</f>
        <v>99</v>
      </c>
      <c r="B220" s="353">
        <f t="shared" ca="1" si="15"/>
        <v>9</v>
      </c>
      <c r="C220" s="353">
        <f t="shared" ca="1" si="15"/>
        <v>1</v>
      </c>
      <c r="D220" s="354">
        <f t="shared" ca="1" si="8"/>
        <v>208</v>
      </c>
      <c r="E220" s="445"/>
      <c r="F220" s="347"/>
      <c r="G220" s="348"/>
      <c r="H220" s="371"/>
    </row>
    <row r="221" spans="1:8" hidden="1">
      <c r="A221" s="353">
        <f t="shared" ca="1" si="15"/>
        <v>99</v>
      </c>
      <c r="B221" s="353">
        <f t="shared" ca="1" si="15"/>
        <v>9</v>
      </c>
      <c r="C221" s="353">
        <f t="shared" ca="1" si="15"/>
        <v>1</v>
      </c>
      <c r="D221" s="354">
        <f t="shared" ca="1" si="8"/>
        <v>209</v>
      </c>
      <c r="E221" s="445"/>
      <c r="F221" s="347"/>
      <c r="G221" s="348"/>
      <c r="H221" s="371"/>
    </row>
    <row r="222" spans="1:8" hidden="1">
      <c r="A222" s="353">
        <f t="shared" ca="1" si="15"/>
        <v>99</v>
      </c>
      <c r="B222" s="353">
        <f t="shared" ca="1" si="15"/>
        <v>9</v>
      </c>
      <c r="C222" s="353">
        <f t="shared" ca="1" si="15"/>
        <v>1</v>
      </c>
      <c r="D222" s="354">
        <f t="shared" ca="1" si="8"/>
        <v>210</v>
      </c>
      <c r="E222" s="445"/>
      <c r="F222" s="347"/>
      <c r="G222" s="348"/>
      <c r="H222" s="371"/>
    </row>
    <row r="223" spans="1:8" hidden="1">
      <c r="A223" s="353">
        <f t="shared" ca="1" si="15"/>
        <v>99</v>
      </c>
      <c r="B223" s="353">
        <f t="shared" ca="1" si="15"/>
        <v>9</v>
      </c>
      <c r="C223" s="353">
        <f t="shared" ca="1" si="15"/>
        <v>1</v>
      </c>
      <c r="D223" s="354">
        <f t="shared" ca="1" si="8"/>
        <v>211</v>
      </c>
      <c r="E223" s="445"/>
      <c r="F223" s="347"/>
      <c r="G223" s="348"/>
      <c r="H223" s="371"/>
    </row>
    <row r="224" spans="1:8" hidden="1">
      <c r="A224" s="353">
        <f t="shared" ca="1" si="15"/>
        <v>99</v>
      </c>
      <c r="B224" s="353">
        <f t="shared" ca="1" si="15"/>
        <v>9</v>
      </c>
      <c r="C224" s="353">
        <f t="shared" ca="1" si="15"/>
        <v>1</v>
      </c>
      <c r="D224" s="354">
        <f t="shared" ca="1" si="8"/>
        <v>212</v>
      </c>
      <c r="E224" s="445"/>
      <c r="F224" s="347"/>
      <c r="G224" s="348"/>
      <c r="H224" s="371"/>
    </row>
    <row r="225" spans="1:8" hidden="1">
      <c r="A225" s="353">
        <f t="shared" ca="1" si="15"/>
        <v>99</v>
      </c>
      <c r="B225" s="353">
        <f t="shared" ca="1" si="15"/>
        <v>9</v>
      </c>
      <c r="C225" s="353">
        <f t="shared" ca="1" si="15"/>
        <v>1</v>
      </c>
      <c r="D225" s="354">
        <f t="shared" ca="1" si="8"/>
        <v>213</v>
      </c>
      <c r="E225" s="445"/>
      <c r="F225" s="347"/>
      <c r="G225" s="348"/>
      <c r="H225" s="371"/>
    </row>
    <row r="226" spans="1:8" hidden="1">
      <c r="A226" s="353">
        <f t="shared" ca="1" si="15"/>
        <v>99</v>
      </c>
      <c r="B226" s="353">
        <f t="shared" ca="1" si="15"/>
        <v>9</v>
      </c>
      <c r="C226" s="353">
        <f t="shared" ca="1" si="15"/>
        <v>1</v>
      </c>
      <c r="D226" s="354">
        <f t="shared" ca="1" si="8"/>
        <v>214</v>
      </c>
      <c r="E226" s="445"/>
      <c r="F226" s="347"/>
      <c r="G226" s="348"/>
      <c r="H226" s="371"/>
    </row>
    <row r="227" spans="1:8" s="346" customFormat="1" hidden="1">
      <c r="A227" s="353">
        <f t="shared" ca="1" si="15"/>
        <v>99</v>
      </c>
      <c r="B227" s="353">
        <f t="shared" ca="1" si="15"/>
        <v>9</v>
      </c>
      <c r="C227" s="353">
        <f t="shared" ca="1" si="15"/>
        <v>1</v>
      </c>
      <c r="D227" s="354">
        <f t="shared" ca="1" si="8"/>
        <v>215</v>
      </c>
      <c r="E227" s="446"/>
      <c r="F227" s="347"/>
      <c r="G227" s="348"/>
      <c r="H227" s="371"/>
    </row>
    <row r="228" spans="1:8" s="346" customFormat="1" hidden="1">
      <c r="A228" s="353">
        <f t="shared" ca="1" si="15"/>
        <v>99</v>
      </c>
      <c r="B228" s="353">
        <f t="shared" ca="1" si="15"/>
        <v>9</v>
      </c>
      <c r="C228" s="353">
        <f t="shared" ca="1" si="15"/>
        <v>1</v>
      </c>
      <c r="D228" s="354">
        <f t="shared" ca="1" si="8"/>
        <v>216</v>
      </c>
      <c r="E228" s="446"/>
      <c r="F228" s="347"/>
      <c r="G228" s="348"/>
      <c r="H228" s="371"/>
    </row>
    <row r="229" spans="1:8" s="346" customFormat="1" hidden="1">
      <c r="A229" s="353">
        <f t="shared" ca="1" si="15"/>
        <v>99</v>
      </c>
      <c r="B229" s="353">
        <f t="shared" ca="1" si="15"/>
        <v>9</v>
      </c>
      <c r="C229" s="353">
        <f t="shared" ca="1" si="15"/>
        <v>1</v>
      </c>
      <c r="D229" s="354">
        <f t="shared" ca="1" si="8"/>
        <v>217</v>
      </c>
      <c r="E229" s="446"/>
      <c r="F229" s="347"/>
      <c r="G229" s="348"/>
      <c r="H229" s="371"/>
    </row>
    <row r="230" spans="1:8" hidden="1">
      <c r="A230" s="353">
        <f t="shared" ca="1" si="15"/>
        <v>99</v>
      </c>
      <c r="B230" s="353">
        <f t="shared" ca="1" si="15"/>
        <v>9</v>
      </c>
      <c r="C230" s="353">
        <f t="shared" ca="1" si="15"/>
        <v>1</v>
      </c>
      <c r="D230" s="354">
        <f t="shared" ca="1" si="8"/>
        <v>218</v>
      </c>
      <c r="E230" s="445"/>
      <c r="F230" s="347"/>
      <c r="G230" s="348"/>
      <c r="H230" s="371"/>
    </row>
    <row r="231" spans="1:8" hidden="1">
      <c r="A231" s="353">
        <f t="shared" ca="1" si="15"/>
        <v>99</v>
      </c>
      <c r="B231" s="353">
        <f t="shared" ca="1" si="15"/>
        <v>9</v>
      </c>
      <c r="C231" s="353">
        <f t="shared" ca="1" si="15"/>
        <v>1</v>
      </c>
      <c r="D231" s="354">
        <f t="shared" ca="1" si="8"/>
        <v>219</v>
      </c>
      <c r="E231" s="445"/>
      <c r="F231" s="347"/>
      <c r="G231" s="348"/>
      <c r="H231" s="371"/>
    </row>
    <row r="232" spans="1:8" hidden="1">
      <c r="A232" s="353">
        <f t="shared" ca="1" si="15"/>
        <v>99</v>
      </c>
      <c r="B232" s="353">
        <f t="shared" ca="1" si="15"/>
        <v>9</v>
      </c>
      <c r="C232" s="353">
        <f t="shared" ca="1" si="15"/>
        <v>1</v>
      </c>
      <c r="D232" s="354">
        <f t="shared" ca="1" si="8"/>
        <v>220</v>
      </c>
      <c r="E232" s="445"/>
      <c r="F232" s="347"/>
      <c r="G232" s="348"/>
      <c r="H232" s="371"/>
    </row>
    <row r="233" spans="1:8" hidden="1">
      <c r="A233" s="353">
        <f t="shared" ca="1" si="15"/>
        <v>99</v>
      </c>
      <c r="B233" s="353">
        <f t="shared" ca="1" si="15"/>
        <v>9</v>
      </c>
      <c r="C233" s="353">
        <f t="shared" ca="1" si="15"/>
        <v>1</v>
      </c>
      <c r="D233" s="354">
        <f t="shared" ca="1" si="8"/>
        <v>221</v>
      </c>
      <c r="E233" s="445"/>
      <c r="F233" s="347"/>
      <c r="G233" s="348"/>
      <c r="H233" s="371"/>
    </row>
    <row r="234" spans="1:8" hidden="1">
      <c r="A234" s="353">
        <f t="shared" ca="1" si="15"/>
        <v>99</v>
      </c>
      <c r="B234" s="353">
        <f t="shared" ca="1" si="15"/>
        <v>9</v>
      </c>
      <c r="C234" s="353">
        <f t="shared" ca="1" si="15"/>
        <v>1</v>
      </c>
      <c r="D234" s="354">
        <f t="shared" ca="1" si="8"/>
        <v>222</v>
      </c>
      <c r="E234" s="445"/>
      <c r="F234" s="347"/>
      <c r="G234" s="348"/>
      <c r="H234" s="371"/>
    </row>
    <row r="235" spans="1:8" hidden="1">
      <c r="A235" s="353">
        <f t="shared" ca="1" si="15"/>
        <v>99</v>
      </c>
      <c r="B235" s="353">
        <f t="shared" ca="1" si="15"/>
        <v>9</v>
      </c>
      <c r="C235" s="353">
        <f t="shared" ca="1" si="15"/>
        <v>1</v>
      </c>
      <c r="D235" s="354">
        <f t="shared" ca="1" si="8"/>
        <v>223</v>
      </c>
      <c r="E235" s="445"/>
      <c r="F235" s="347"/>
      <c r="G235" s="348"/>
      <c r="H235" s="371"/>
    </row>
    <row r="236" spans="1:8" hidden="1">
      <c r="A236" s="353">
        <f t="shared" ref="A236:C269" ca="1" si="16">INDIRECT("Z(-1)",FALSE)</f>
        <v>99</v>
      </c>
      <c r="B236" s="353">
        <f t="shared" ca="1" si="16"/>
        <v>9</v>
      </c>
      <c r="C236" s="353">
        <f t="shared" ca="1" si="16"/>
        <v>1</v>
      </c>
      <c r="D236" s="354">
        <f t="shared" ca="1" si="8"/>
        <v>224</v>
      </c>
      <c r="E236" s="445"/>
      <c r="F236" s="347"/>
      <c r="G236" s="348"/>
      <c r="H236" s="371"/>
    </row>
    <row r="237" spans="1:8" s="346" customFormat="1" hidden="1">
      <c r="A237" s="353">
        <f t="shared" ca="1" si="16"/>
        <v>99</v>
      </c>
      <c r="B237" s="353">
        <f t="shared" ca="1" si="16"/>
        <v>9</v>
      </c>
      <c r="C237" s="353">
        <f t="shared" ca="1" si="16"/>
        <v>1</v>
      </c>
      <c r="D237" s="354">
        <f t="shared" ca="1" si="8"/>
        <v>225</v>
      </c>
      <c r="E237" s="446"/>
      <c r="F237" s="347"/>
      <c r="G237" s="348"/>
      <c r="H237" s="371"/>
    </row>
    <row r="238" spans="1:8" s="346" customFormat="1" hidden="1">
      <c r="A238" s="353">
        <f t="shared" ca="1" si="16"/>
        <v>99</v>
      </c>
      <c r="B238" s="353">
        <f t="shared" ca="1" si="16"/>
        <v>9</v>
      </c>
      <c r="C238" s="353">
        <f t="shared" ca="1" si="16"/>
        <v>1</v>
      </c>
      <c r="D238" s="354">
        <f t="shared" ca="1" si="8"/>
        <v>226</v>
      </c>
      <c r="E238" s="446"/>
      <c r="F238" s="347"/>
      <c r="G238" s="348"/>
      <c r="H238" s="371"/>
    </row>
    <row r="239" spans="1:8" s="346" customFormat="1" hidden="1">
      <c r="A239" s="353">
        <f t="shared" ca="1" si="16"/>
        <v>99</v>
      </c>
      <c r="B239" s="353">
        <f t="shared" ca="1" si="16"/>
        <v>9</v>
      </c>
      <c r="C239" s="353">
        <f t="shared" ca="1" si="16"/>
        <v>1</v>
      </c>
      <c r="D239" s="354">
        <f t="shared" ca="1" si="8"/>
        <v>227</v>
      </c>
      <c r="E239" s="446"/>
      <c r="F239" s="347"/>
      <c r="G239" s="348"/>
      <c r="H239" s="371"/>
    </row>
    <row r="240" spans="1:8" hidden="1">
      <c r="A240" s="353">
        <f t="shared" ca="1" si="16"/>
        <v>99</v>
      </c>
      <c r="B240" s="353">
        <f t="shared" ca="1" si="16"/>
        <v>9</v>
      </c>
      <c r="C240" s="353">
        <f t="shared" ca="1" si="16"/>
        <v>1</v>
      </c>
      <c r="D240" s="354">
        <f t="shared" ca="1" si="8"/>
        <v>228</v>
      </c>
      <c r="E240" s="445"/>
      <c r="F240" s="347"/>
      <c r="G240" s="348"/>
      <c r="H240" s="371"/>
    </row>
    <row r="241" spans="1:8" s="346" customFormat="1" hidden="1">
      <c r="A241" s="353">
        <f t="shared" ca="1" si="16"/>
        <v>99</v>
      </c>
      <c r="B241" s="353">
        <f t="shared" ca="1" si="16"/>
        <v>9</v>
      </c>
      <c r="C241" s="353">
        <f t="shared" ca="1" si="16"/>
        <v>1</v>
      </c>
      <c r="D241" s="354">
        <f t="shared" ca="1" si="8"/>
        <v>229</v>
      </c>
      <c r="E241" s="446"/>
      <c r="F241" s="347"/>
      <c r="G241" s="348"/>
      <c r="H241" s="371"/>
    </row>
    <row r="242" spans="1:8" s="346" customFormat="1" hidden="1">
      <c r="A242" s="353">
        <f t="shared" ca="1" si="16"/>
        <v>99</v>
      </c>
      <c r="B242" s="353">
        <f t="shared" ca="1" si="16"/>
        <v>9</v>
      </c>
      <c r="C242" s="353">
        <f t="shared" ca="1" si="16"/>
        <v>1</v>
      </c>
      <c r="D242" s="354">
        <f t="shared" ca="1" si="8"/>
        <v>230</v>
      </c>
      <c r="E242" s="446"/>
      <c r="F242" s="347"/>
      <c r="G242" s="348"/>
      <c r="H242" s="371"/>
    </row>
    <row r="243" spans="1:8" s="346" customFormat="1" hidden="1">
      <c r="A243" s="353">
        <f t="shared" ca="1" si="16"/>
        <v>99</v>
      </c>
      <c r="B243" s="353">
        <f t="shared" ca="1" si="16"/>
        <v>9</v>
      </c>
      <c r="C243" s="353">
        <f t="shared" ca="1" si="16"/>
        <v>1</v>
      </c>
      <c r="D243" s="354">
        <f t="shared" ca="1" si="8"/>
        <v>231</v>
      </c>
      <c r="E243" s="446"/>
      <c r="F243" s="347"/>
      <c r="G243" s="348"/>
      <c r="H243" s="371"/>
    </row>
    <row r="244" spans="1:8" hidden="1">
      <c r="A244" s="353">
        <f t="shared" ca="1" si="16"/>
        <v>99</v>
      </c>
      <c r="B244" s="353">
        <f t="shared" ca="1" si="16"/>
        <v>9</v>
      </c>
      <c r="C244" s="353">
        <f t="shared" ca="1" si="16"/>
        <v>1</v>
      </c>
      <c r="D244" s="354">
        <f t="shared" ca="1" si="8"/>
        <v>232</v>
      </c>
      <c r="E244" s="445"/>
      <c r="F244" s="157"/>
      <c r="G244" s="333"/>
      <c r="H244" s="370"/>
    </row>
    <row r="245" spans="1:8" hidden="1">
      <c r="A245" s="353">
        <f t="shared" ca="1" si="16"/>
        <v>99</v>
      </c>
      <c r="B245" s="353">
        <f t="shared" ca="1" si="16"/>
        <v>9</v>
      </c>
      <c r="C245" s="353">
        <f t="shared" ca="1" si="16"/>
        <v>1</v>
      </c>
      <c r="D245" s="354">
        <f t="shared" ca="1" si="8"/>
        <v>233</v>
      </c>
      <c r="E245" s="445"/>
      <c r="F245" s="157"/>
      <c r="G245" s="333"/>
      <c r="H245" s="370"/>
    </row>
    <row r="246" spans="1:8" hidden="1">
      <c r="A246" s="353">
        <f t="shared" ca="1" si="16"/>
        <v>99</v>
      </c>
      <c r="B246" s="353">
        <f t="shared" ca="1" si="16"/>
        <v>9</v>
      </c>
      <c r="C246" s="353">
        <f t="shared" ca="1" si="16"/>
        <v>1</v>
      </c>
      <c r="D246" s="354">
        <f t="shared" ca="1" si="8"/>
        <v>234</v>
      </c>
      <c r="E246" s="445"/>
      <c r="F246" s="157"/>
      <c r="G246" s="333"/>
      <c r="H246" s="370"/>
    </row>
    <row r="247" spans="1:8" hidden="1">
      <c r="A247" s="353">
        <f t="shared" ca="1" si="16"/>
        <v>99</v>
      </c>
      <c r="B247" s="353">
        <f t="shared" ca="1" si="16"/>
        <v>9</v>
      </c>
      <c r="C247" s="353">
        <f t="shared" ca="1" si="16"/>
        <v>1</v>
      </c>
      <c r="D247" s="354">
        <f t="shared" ca="1" si="8"/>
        <v>235</v>
      </c>
      <c r="E247" s="445"/>
      <c r="F247" s="157"/>
      <c r="G247" s="333"/>
      <c r="H247" s="370"/>
    </row>
    <row r="248" spans="1:8" hidden="1">
      <c r="A248" s="353">
        <f t="shared" ca="1" si="16"/>
        <v>99</v>
      </c>
      <c r="B248" s="353">
        <f t="shared" ca="1" si="16"/>
        <v>9</v>
      </c>
      <c r="C248" s="353">
        <f t="shared" ca="1" si="16"/>
        <v>1</v>
      </c>
      <c r="D248" s="354">
        <f t="shared" ca="1" si="8"/>
        <v>236</v>
      </c>
      <c r="E248" s="445"/>
      <c r="F248" s="157"/>
      <c r="G248" s="333"/>
      <c r="H248" s="370"/>
    </row>
    <row r="249" spans="1:8" hidden="1">
      <c r="A249" s="351">
        <f t="shared" ca="1" si="16"/>
        <v>99</v>
      </c>
      <c r="B249" s="351">
        <f t="shared" ca="1" si="16"/>
        <v>9</v>
      </c>
      <c r="C249" s="351">
        <f t="shared" ca="1" si="16"/>
        <v>1</v>
      </c>
      <c r="D249" s="352">
        <f t="shared" ca="1" si="8"/>
        <v>237</v>
      </c>
      <c r="E249" s="445"/>
      <c r="F249" s="157"/>
      <c r="G249" s="333"/>
      <c r="H249" s="370"/>
    </row>
    <row r="250" spans="1:8" hidden="1">
      <c r="A250" s="353">
        <f t="shared" ca="1" si="16"/>
        <v>99</v>
      </c>
      <c r="B250" s="353">
        <f t="shared" ca="1" si="16"/>
        <v>9</v>
      </c>
      <c r="C250" s="353">
        <f t="shared" ca="1" si="16"/>
        <v>1</v>
      </c>
      <c r="D250" s="354">
        <f t="shared" ca="1" si="8"/>
        <v>238</v>
      </c>
      <c r="E250" s="445"/>
      <c r="F250" s="347"/>
      <c r="G250" s="348"/>
      <c r="H250" s="371"/>
    </row>
    <row r="251" spans="1:8" hidden="1">
      <c r="A251" s="353">
        <f t="shared" ca="1" si="16"/>
        <v>99</v>
      </c>
      <c r="B251" s="353">
        <f t="shared" ca="1" si="16"/>
        <v>9</v>
      </c>
      <c r="C251" s="353">
        <f t="shared" ca="1" si="16"/>
        <v>1</v>
      </c>
      <c r="D251" s="354">
        <f t="shared" ca="1" si="8"/>
        <v>239</v>
      </c>
      <c r="E251" s="445"/>
      <c r="F251" s="347"/>
      <c r="G251" s="348"/>
      <c r="H251" s="371"/>
    </row>
    <row r="252" spans="1:8" hidden="1">
      <c r="A252" s="353">
        <f t="shared" ca="1" si="16"/>
        <v>99</v>
      </c>
      <c r="B252" s="353">
        <f t="shared" ca="1" si="16"/>
        <v>9</v>
      </c>
      <c r="C252" s="353">
        <f t="shared" ca="1" si="16"/>
        <v>1</v>
      </c>
      <c r="D252" s="354">
        <f t="shared" ca="1" si="8"/>
        <v>240</v>
      </c>
      <c r="E252" s="445"/>
      <c r="F252" s="347"/>
      <c r="G252" s="348"/>
      <c r="H252" s="371"/>
    </row>
    <row r="253" spans="1:8" hidden="1">
      <c r="A253" s="353">
        <f t="shared" ca="1" si="16"/>
        <v>99</v>
      </c>
      <c r="B253" s="353">
        <f t="shared" ca="1" si="16"/>
        <v>9</v>
      </c>
      <c r="C253" s="353">
        <f t="shared" ca="1" si="16"/>
        <v>1</v>
      </c>
      <c r="D253" s="354">
        <f t="shared" ca="1" si="8"/>
        <v>241</v>
      </c>
      <c r="E253" s="445"/>
      <c r="F253" s="347"/>
      <c r="G253" s="348"/>
      <c r="H253" s="371"/>
    </row>
    <row r="254" spans="1:8" hidden="1">
      <c r="A254" s="353">
        <f t="shared" ca="1" si="16"/>
        <v>99</v>
      </c>
      <c r="B254" s="353">
        <f t="shared" ca="1" si="16"/>
        <v>9</v>
      </c>
      <c r="C254" s="353">
        <f t="shared" ca="1" si="16"/>
        <v>1</v>
      </c>
      <c r="D254" s="354">
        <f t="shared" ca="1" si="8"/>
        <v>242</v>
      </c>
      <c r="E254" s="445"/>
      <c r="F254" s="347"/>
      <c r="G254" s="348"/>
      <c r="H254" s="371"/>
    </row>
    <row r="255" spans="1:8" hidden="1">
      <c r="A255" s="353">
        <f t="shared" ca="1" si="16"/>
        <v>99</v>
      </c>
      <c r="B255" s="353">
        <f t="shared" ca="1" si="16"/>
        <v>9</v>
      </c>
      <c r="C255" s="353">
        <f t="shared" ca="1" si="16"/>
        <v>1</v>
      </c>
      <c r="D255" s="354">
        <f t="shared" ca="1" si="8"/>
        <v>243</v>
      </c>
      <c r="E255" s="445"/>
      <c r="F255" s="347"/>
      <c r="G255" s="348"/>
      <c r="H255" s="371"/>
    </row>
    <row r="256" spans="1:8" hidden="1">
      <c r="A256" s="353">
        <f t="shared" ca="1" si="16"/>
        <v>99</v>
      </c>
      <c r="B256" s="353">
        <f t="shared" ca="1" si="16"/>
        <v>9</v>
      </c>
      <c r="C256" s="353">
        <f t="shared" ca="1" si="16"/>
        <v>1</v>
      </c>
      <c r="D256" s="354">
        <f t="shared" ca="1" si="8"/>
        <v>244</v>
      </c>
      <c r="E256" s="445"/>
      <c r="F256" s="347"/>
      <c r="G256" s="348"/>
      <c r="H256" s="371"/>
    </row>
    <row r="257" spans="1:8" s="346" customFormat="1" hidden="1">
      <c r="A257" s="353">
        <f t="shared" ca="1" si="16"/>
        <v>99</v>
      </c>
      <c r="B257" s="353">
        <f t="shared" ca="1" si="16"/>
        <v>9</v>
      </c>
      <c r="C257" s="353">
        <f t="shared" ca="1" si="16"/>
        <v>1</v>
      </c>
      <c r="D257" s="354">
        <f t="shared" ca="1" si="8"/>
        <v>245</v>
      </c>
      <c r="E257" s="446"/>
      <c r="F257" s="347"/>
      <c r="G257" s="348"/>
      <c r="H257" s="371"/>
    </row>
    <row r="258" spans="1:8" s="346" customFormat="1" hidden="1">
      <c r="A258" s="353">
        <f t="shared" ca="1" si="16"/>
        <v>99</v>
      </c>
      <c r="B258" s="353">
        <f t="shared" ca="1" si="16"/>
        <v>9</v>
      </c>
      <c r="C258" s="353">
        <f t="shared" ca="1" si="16"/>
        <v>1</v>
      </c>
      <c r="D258" s="354">
        <f t="shared" ca="1" si="8"/>
        <v>246</v>
      </c>
      <c r="E258" s="446"/>
      <c r="F258" s="347"/>
      <c r="G258" s="348"/>
      <c r="H258" s="371"/>
    </row>
    <row r="259" spans="1:8" s="346" customFormat="1" hidden="1">
      <c r="A259" s="353">
        <f t="shared" ca="1" si="16"/>
        <v>99</v>
      </c>
      <c r="B259" s="353">
        <f t="shared" ca="1" si="16"/>
        <v>9</v>
      </c>
      <c r="C259" s="353">
        <f t="shared" ca="1" si="16"/>
        <v>1</v>
      </c>
      <c r="D259" s="354">
        <f t="shared" ca="1" si="8"/>
        <v>247</v>
      </c>
      <c r="E259" s="446"/>
      <c r="F259" s="347"/>
      <c r="G259" s="348"/>
      <c r="H259" s="371"/>
    </row>
    <row r="260" spans="1:8" hidden="1">
      <c r="A260" s="353">
        <f t="shared" ca="1" si="16"/>
        <v>99</v>
      </c>
      <c r="B260" s="353">
        <f t="shared" ca="1" si="16"/>
        <v>9</v>
      </c>
      <c r="C260" s="353">
        <f t="shared" ca="1" si="16"/>
        <v>1</v>
      </c>
      <c r="D260" s="354">
        <f t="shared" ca="1" si="8"/>
        <v>248</v>
      </c>
      <c r="E260" s="445"/>
      <c r="F260" s="347"/>
      <c r="G260" s="348"/>
      <c r="H260" s="371"/>
    </row>
    <row r="261" spans="1:8" hidden="1">
      <c r="A261" s="353">
        <f t="shared" ca="1" si="16"/>
        <v>99</v>
      </c>
      <c r="B261" s="353">
        <f t="shared" ca="1" si="16"/>
        <v>9</v>
      </c>
      <c r="C261" s="353">
        <f t="shared" ca="1" si="16"/>
        <v>1</v>
      </c>
      <c r="D261" s="354">
        <f t="shared" ca="1" si="8"/>
        <v>249</v>
      </c>
      <c r="E261" s="445"/>
      <c r="F261" s="347"/>
      <c r="G261" s="348"/>
      <c r="H261" s="371"/>
    </row>
    <row r="262" spans="1:8" hidden="1">
      <c r="A262" s="353">
        <f t="shared" ca="1" si="16"/>
        <v>99</v>
      </c>
      <c r="B262" s="353">
        <f t="shared" ca="1" si="16"/>
        <v>9</v>
      </c>
      <c r="C262" s="353">
        <f t="shared" ca="1" si="16"/>
        <v>1</v>
      </c>
      <c r="D262" s="354">
        <f t="shared" ca="1" si="8"/>
        <v>250</v>
      </c>
      <c r="E262" s="445"/>
      <c r="F262" s="347"/>
      <c r="G262" s="348"/>
      <c r="H262" s="371"/>
    </row>
    <row r="263" spans="1:8" hidden="1">
      <c r="A263" s="353">
        <f t="shared" ca="1" si="16"/>
        <v>99</v>
      </c>
      <c r="B263" s="353">
        <f t="shared" ca="1" si="16"/>
        <v>9</v>
      </c>
      <c r="C263" s="353">
        <f t="shared" ca="1" si="16"/>
        <v>1</v>
      </c>
      <c r="D263" s="354">
        <f t="shared" ca="1" si="8"/>
        <v>251</v>
      </c>
      <c r="E263" s="445"/>
      <c r="F263" s="347"/>
      <c r="G263" s="348"/>
      <c r="H263" s="371"/>
    </row>
    <row r="264" spans="1:8" hidden="1">
      <c r="A264" s="353">
        <f t="shared" ca="1" si="16"/>
        <v>99</v>
      </c>
      <c r="B264" s="353">
        <f t="shared" ca="1" si="16"/>
        <v>9</v>
      </c>
      <c r="C264" s="353">
        <f t="shared" ca="1" si="16"/>
        <v>1</v>
      </c>
      <c r="D264" s="354">
        <f t="shared" ca="1" si="8"/>
        <v>252</v>
      </c>
      <c r="E264" s="445"/>
      <c r="F264" s="347"/>
      <c r="G264" s="348"/>
      <c r="H264" s="371"/>
    </row>
    <row r="265" spans="1:8" hidden="1">
      <c r="A265" s="353">
        <f t="shared" ca="1" si="16"/>
        <v>99</v>
      </c>
      <c r="B265" s="353">
        <f t="shared" ca="1" si="16"/>
        <v>9</v>
      </c>
      <c r="C265" s="353">
        <f t="shared" ca="1" si="16"/>
        <v>1</v>
      </c>
      <c r="D265" s="354">
        <f t="shared" ca="1" si="8"/>
        <v>253</v>
      </c>
      <c r="E265" s="445"/>
      <c r="F265" s="347"/>
      <c r="G265" s="348"/>
      <c r="H265" s="371"/>
    </row>
    <row r="266" spans="1:8" hidden="1">
      <c r="A266" s="353">
        <f t="shared" ca="1" si="16"/>
        <v>99</v>
      </c>
      <c r="B266" s="353">
        <f t="shared" ca="1" si="16"/>
        <v>9</v>
      </c>
      <c r="C266" s="353">
        <f t="shared" ca="1" si="16"/>
        <v>1</v>
      </c>
      <c r="D266" s="354">
        <f t="shared" ca="1" si="8"/>
        <v>254</v>
      </c>
      <c r="E266" s="445"/>
      <c r="F266" s="347"/>
      <c r="G266" s="348"/>
      <c r="H266" s="371"/>
    </row>
    <row r="267" spans="1:8" s="346" customFormat="1" hidden="1">
      <c r="A267" s="353">
        <f t="shared" ca="1" si="16"/>
        <v>99</v>
      </c>
      <c r="B267" s="353">
        <f t="shared" ca="1" si="16"/>
        <v>9</v>
      </c>
      <c r="C267" s="353">
        <f t="shared" ca="1" si="16"/>
        <v>1</v>
      </c>
      <c r="D267" s="354">
        <f t="shared" ca="1" si="8"/>
        <v>255</v>
      </c>
      <c r="E267" s="446"/>
      <c r="F267" s="347"/>
      <c r="G267" s="348"/>
      <c r="H267" s="371"/>
    </row>
    <row r="268" spans="1:8" s="346" customFormat="1" hidden="1">
      <c r="A268" s="353">
        <f t="shared" ca="1" si="16"/>
        <v>99</v>
      </c>
      <c r="B268" s="353">
        <f t="shared" ca="1" si="16"/>
        <v>9</v>
      </c>
      <c r="C268" s="353">
        <f t="shared" ca="1" si="16"/>
        <v>1</v>
      </c>
      <c r="D268" s="354">
        <f t="shared" ca="1" si="8"/>
        <v>256</v>
      </c>
      <c r="E268" s="446"/>
      <c r="F268" s="347"/>
      <c r="G268" s="348"/>
      <c r="H268" s="371"/>
    </row>
    <row r="269" spans="1:8" s="346" customFormat="1" hidden="1">
      <c r="A269" s="353">
        <f t="shared" ca="1" si="16"/>
        <v>99</v>
      </c>
      <c r="B269" s="353">
        <f t="shared" ca="1" si="16"/>
        <v>9</v>
      </c>
      <c r="C269" s="353">
        <f t="shared" ca="1" si="16"/>
        <v>1</v>
      </c>
      <c r="D269" s="354">
        <f t="shared" ca="1" si="8"/>
        <v>257</v>
      </c>
      <c r="E269" s="446"/>
      <c r="F269" s="347"/>
      <c r="G269" s="348"/>
      <c r="H269" s="371"/>
    </row>
    <row r="270" spans="1:8" hidden="1">
      <c r="A270" s="353">
        <f t="shared" ref="A270:C285" ca="1" si="17">INDIRECT("Z(-1)",FALSE)</f>
        <v>99</v>
      </c>
      <c r="B270" s="353">
        <f t="shared" ca="1" si="17"/>
        <v>9</v>
      </c>
      <c r="C270" s="353">
        <f t="shared" ca="1" si="17"/>
        <v>1</v>
      </c>
      <c r="D270" s="354">
        <f t="shared" ca="1" si="8"/>
        <v>258</v>
      </c>
      <c r="E270" s="445"/>
      <c r="F270" s="347"/>
      <c r="G270" s="348"/>
      <c r="H270" s="371"/>
    </row>
    <row r="271" spans="1:8" hidden="1">
      <c r="A271" s="353">
        <f t="shared" ca="1" si="17"/>
        <v>99</v>
      </c>
      <c r="B271" s="353">
        <f t="shared" ca="1" si="17"/>
        <v>9</v>
      </c>
      <c r="C271" s="353">
        <f t="shared" ca="1" si="17"/>
        <v>1</v>
      </c>
      <c r="D271" s="354">
        <f t="shared" ca="1" si="8"/>
        <v>259</v>
      </c>
      <c r="E271" s="445"/>
      <c r="F271" s="347"/>
      <c r="G271" s="348"/>
      <c r="H271" s="371"/>
    </row>
    <row r="272" spans="1:8" hidden="1">
      <c r="A272" s="353">
        <f t="shared" ca="1" si="17"/>
        <v>99</v>
      </c>
      <c r="B272" s="353">
        <f t="shared" ca="1" si="17"/>
        <v>9</v>
      </c>
      <c r="C272" s="353">
        <f t="shared" ca="1" si="17"/>
        <v>1</v>
      </c>
      <c r="D272" s="354">
        <f t="shared" ca="1" si="8"/>
        <v>260</v>
      </c>
      <c r="E272" s="445"/>
      <c r="F272" s="347"/>
      <c r="G272" s="348"/>
      <c r="H272" s="371"/>
    </row>
    <row r="273" spans="1:8" hidden="1">
      <c r="A273" s="353">
        <f t="shared" ca="1" si="17"/>
        <v>99</v>
      </c>
      <c r="B273" s="353">
        <f t="shared" ca="1" si="17"/>
        <v>9</v>
      </c>
      <c r="C273" s="353">
        <f t="shared" ca="1" si="17"/>
        <v>1</v>
      </c>
      <c r="D273" s="354">
        <f t="shared" ca="1" si="8"/>
        <v>261</v>
      </c>
      <c r="E273" s="445"/>
      <c r="F273" s="347"/>
      <c r="G273" s="348"/>
      <c r="H273" s="371"/>
    </row>
    <row r="274" spans="1:8" hidden="1">
      <c r="A274" s="353">
        <f t="shared" ca="1" si="17"/>
        <v>99</v>
      </c>
      <c r="B274" s="353">
        <f t="shared" ca="1" si="17"/>
        <v>9</v>
      </c>
      <c r="C274" s="353">
        <f t="shared" ca="1" si="17"/>
        <v>1</v>
      </c>
      <c r="D274" s="354">
        <f t="shared" ca="1" si="8"/>
        <v>262</v>
      </c>
      <c r="E274" s="445"/>
      <c r="F274" s="347"/>
      <c r="G274" s="348"/>
      <c r="H274" s="371"/>
    </row>
    <row r="275" spans="1:8" hidden="1">
      <c r="A275" s="353">
        <f t="shared" ca="1" si="17"/>
        <v>99</v>
      </c>
      <c r="B275" s="353">
        <f t="shared" ca="1" si="17"/>
        <v>9</v>
      </c>
      <c r="C275" s="353">
        <f t="shared" ca="1" si="17"/>
        <v>1</v>
      </c>
      <c r="D275" s="354">
        <f t="shared" ca="1" si="8"/>
        <v>263</v>
      </c>
      <c r="E275" s="445"/>
      <c r="F275" s="347"/>
      <c r="G275" s="348"/>
      <c r="H275" s="371"/>
    </row>
    <row r="276" spans="1:8" hidden="1">
      <c r="A276" s="353">
        <f t="shared" ca="1" si="17"/>
        <v>99</v>
      </c>
      <c r="B276" s="353">
        <f t="shared" ca="1" si="17"/>
        <v>9</v>
      </c>
      <c r="C276" s="353">
        <f t="shared" ca="1" si="17"/>
        <v>1</v>
      </c>
      <c r="D276" s="354">
        <f t="shared" ca="1" si="8"/>
        <v>264</v>
      </c>
      <c r="E276" s="445"/>
      <c r="F276" s="347"/>
      <c r="G276" s="348"/>
      <c r="H276" s="371"/>
    </row>
    <row r="277" spans="1:8" s="346" customFormat="1" hidden="1">
      <c r="A277" s="353">
        <f t="shared" ca="1" si="17"/>
        <v>99</v>
      </c>
      <c r="B277" s="353">
        <f t="shared" ca="1" si="17"/>
        <v>9</v>
      </c>
      <c r="C277" s="353">
        <f t="shared" ca="1" si="17"/>
        <v>1</v>
      </c>
      <c r="D277" s="354">
        <f t="shared" ca="1" si="8"/>
        <v>265</v>
      </c>
      <c r="E277" s="446"/>
      <c r="F277" s="347"/>
      <c r="G277" s="348"/>
      <c r="H277" s="371"/>
    </row>
    <row r="278" spans="1:8" s="346" customFormat="1" hidden="1">
      <c r="A278" s="353">
        <f t="shared" ca="1" si="17"/>
        <v>99</v>
      </c>
      <c r="B278" s="353">
        <f t="shared" ca="1" si="17"/>
        <v>9</v>
      </c>
      <c r="C278" s="353">
        <f t="shared" ca="1" si="17"/>
        <v>1</v>
      </c>
      <c r="D278" s="354">
        <f t="shared" ca="1" si="8"/>
        <v>266</v>
      </c>
      <c r="E278" s="446"/>
      <c r="F278" s="347"/>
      <c r="G278" s="348"/>
      <c r="H278" s="371"/>
    </row>
    <row r="279" spans="1:8" s="346" customFormat="1" hidden="1">
      <c r="A279" s="353">
        <f t="shared" ca="1" si="17"/>
        <v>99</v>
      </c>
      <c r="B279" s="353">
        <f t="shared" ca="1" si="17"/>
        <v>9</v>
      </c>
      <c r="C279" s="353">
        <f t="shared" ca="1" si="17"/>
        <v>1</v>
      </c>
      <c r="D279" s="354">
        <f t="shared" ca="1" si="8"/>
        <v>267</v>
      </c>
      <c r="E279" s="446"/>
      <c r="F279" s="347"/>
      <c r="G279" s="348"/>
      <c r="H279" s="371"/>
    </row>
    <row r="280" spans="1:8" hidden="1">
      <c r="A280" s="353">
        <f t="shared" ca="1" si="17"/>
        <v>99</v>
      </c>
      <c r="B280" s="353">
        <f t="shared" ca="1" si="17"/>
        <v>9</v>
      </c>
      <c r="C280" s="353">
        <f t="shared" ca="1" si="17"/>
        <v>1</v>
      </c>
      <c r="D280" s="354">
        <f t="shared" ca="1" si="8"/>
        <v>268</v>
      </c>
      <c r="E280" s="445"/>
      <c r="F280" s="347"/>
      <c r="G280" s="348"/>
      <c r="H280" s="371"/>
    </row>
    <row r="281" spans="1:8" hidden="1">
      <c r="A281" s="353">
        <f t="shared" ca="1" si="17"/>
        <v>99</v>
      </c>
      <c r="B281" s="353">
        <f t="shared" ca="1" si="17"/>
        <v>9</v>
      </c>
      <c r="C281" s="353">
        <f t="shared" ca="1" si="17"/>
        <v>1</v>
      </c>
      <c r="D281" s="354">
        <f t="shared" ca="1" si="8"/>
        <v>269</v>
      </c>
      <c r="E281" s="445"/>
      <c r="F281" s="347"/>
      <c r="G281" s="348"/>
      <c r="H281" s="371"/>
    </row>
    <row r="282" spans="1:8" hidden="1">
      <c r="A282" s="353">
        <f t="shared" ca="1" si="17"/>
        <v>99</v>
      </c>
      <c r="B282" s="353">
        <f t="shared" ca="1" si="17"/>
        <v>9</v>
      </c>
      <c r="C282" s="353">
        <f t="shared" ca="1" si="17"/>
        <v>1</v>
      </c>
      <c r="D282" s="354">
        <f t="shared" ca="1" si="8"/>
        <v>270</v>
      </c>
      <c r="E282" s="445"/>
      <c r="F282" s="347"/>
      <c r="G282" s="348"/>
      <c r="H282" s="371"/>
    </row>
    <row r="283" spans="1:8" hidden="1">
      <c r="A283" s="353">
        <f t="shared" ca="1" si="17"/>
        <v>99</v>
      </c>
      <c r="B283" s="353">
        <f t="shared" ca="1" si="17"/>
        <v>9</v>
      </c>
      <c r="C283" s="353">
        <f t="shared" ca="1" si="17"/>
        <v>1</v>
      </c>
      <c r="D283" s="354">
        <f t="shared" ca="1" si="8"/>
        <v>271</v>
      </c>
      <c r="E283" s="445"/>
      <c r="F283" s="347"/>
      <c r="G283" s="348"/>
      <c r="H283" s="371"/>
    </row>
    <row r="284" spans="1:8" hidden="1">
      <c r="A284" s="353">
        <f t="shared" ca="1" si="17"/>
        <v>99</v>
      </c>
      <c r="B284" s="353">
        <f t="shared" ca="1" si="17"/>
        <v>9</v>
      </c>
      <c r="C284" s="353">
        <f t="shared" ca="1" si="17"/>
        <v>1</v>
      </c>
      <c r="D284" s="354">
        <f t="shared" ca="1" si="8"/>
        <v>272</v>
      </c>
      <c r="E284" s="445"/>
      <c r="F284" s="347"/>
      <c r="G284" s="348"/>
      <c r="H284" s="371"/>
    </row>
    <row r="285" spans="1:8" hidden="1">
      <c r="A285" s="353">
        <f t="shared" ca="1" si="17"/>
        <v>99</v>
      </c>
      <c r="B285" s="353">
        <f t="shared" ca="1" si="17"/>
        <v>9</v>
      </c>
      <c r="C285" s="353">
        <f t="shared" ca="1" si="17"/>
        <v>1</v>
      </c>
      <c r="D285" s="354">
        <f t="shared" ca="1" si="8"/>
        <v>273</v>
      </c>
      <c r="E285" s="445"/>
      <c r="F285" s="347"/>
      <c r="G285" s="348"/>
      <c r="H285" s="371"/>
    </row>
    <row r="286" spans="1:8" hidden="1">
      <c r="A286" s="353">
        <f t="shared" ref="A286:C319" ca="1" si="18">INDIRECT("Z(-1)",FALSE)</f>
        <v>99</v>
      </c>
      <c r="B286" s="353">
        <f t="shared" ca="1" si="18"/>
        <v>9</v>
      </c>
      <c r="C286" s="353">
        <f t="shared" ca="1" si="18"/>
        <v>1</v>
      </c>
      <c r="D286" s="354">
        <f t="shared" ca="1" si="8"/>
        <v>274</v>
      </c>
      <c r="E286" s="445"/>
      <c r="F286" s="347"/>
      <c r="G286" s="348"/>
      <c r="H286" s="371"/>
    </row>
    <row r="287" spans="1:8" s="346" customFormat="1" hidden="1">
      <c r="A287" s="353">
        <f t="shared" ca="1" si="18"/>
        <v>99</v>
      </c>
      <c r="B287" s="353">
        <f t="shared" ca="1" si="18"/>
        <v>9</v>
      </c>
      <c r="C287" s="353">
        <f t="shared" ca="1" si="18"/>
        <v>1</v>
      </c>
      <c r="D287" s="354">
        <f t="shared" ca="1" si="8"/>
        <v>275</v>
      </c>
      <c r="E287" s="446"/>
      <c r="F287" s="347"/>
      <c r="G287" s="348"/>
      <c r="H287" s="371"/>
    </row>
    <row r="288" spans="1:8" s="346" customFormat="1" hidden="1">
      <c r="A288" s="353">
        <f t="shared" ca="1" si="18"/>
        <v>99</v>
      </c>
      <c r="B288" s="353">
        <f t="shared" ca="1" si="18"/>
        <v>9</v>
      </c>
      <c r="C288" s="353">
        <f t="shared" ca="1" si="18"/>
        <v>1</v>
      </c>
      <c r="D288" s="354">
        <f t="shared" ca="1" si="8"/>
        <v>276</v>
      </c>
      <c r="E288" s="446"/>
      <c r="F288" s="347"/>
      <c r="G288" s="348"/>
      <c r="H288" s="371"/>
    </row>
    <row r="289" spans="1:8" s="346" customFormat="1" hidden="1">
      <c r="A289" s="353">
        <f t="shared" ca="1" si="18"/>
        <v>99</v>
      </c>
      <c r="B289" s="353">
        <f t="shared" ca="1" si="18"/>
        <v>9</v>
      </c>
      <c r="C289" s="353">
        <f t="shared" ca="1" si="18"/>
        <v>1</v>
      </c>
      <c r="D289" s="354">
        <f t="shared" ca="1" si="8"/>
        <v>277</v>
      </c>
      <c r="E289" s="446"/>
      <c r="F289" s="347"/>
      <c r="G289" s="348"/>
      <c r="H289" s="371"/>
    </row>
    <row r="290" spans="1:8" hidden="1">
      <c r="A290" s="353">
        <f t="shared" ca="1" si="18"/>
        <v>99</v>
      </c>
      <c r="B290" s="353">
        <f t="shared" ca="1" si="18"/>
        <v>9</v>
      </c>
      <c r="C290" s="353">
        <f t="shared" ca="1" si="18"/>
        <v>1</v>
      </c>
      <c r="D290" s="354">
        <f t="shared" ca="1" si="8"/>
        <v>278</v>
      </c>
      <c r="E290" s="445"/>
      <c r="F290" s="347"/>
      <c r="G290" s="348"/>
      <c r="H290" s="371"/>
    </row>
    <row r="291" spans="1:8" s="346" customFormat="1" hidden="1">
      <c r="A291" s="353">
        <f t="shared" ca="1" si="18"/>
        <v>99</v>
      </c>
      <c r="B291" s="353">
        <f t="shared" ca="1" si="18"/>
        <v>9</v>
      </c>
      <c r="C291" s="353">
        <f t="shared" ca="1" si="18"/>
        <v>1</v>
      </c>
      <c r="D291" s="354">
        <f t="shared" ca="1" si="8"/>
        <v>279</v>
      </c>
      <c r="E291" s="446"/>
      <c r="F291" s="347"/>
      <c r="G291" s="348"/>
      <c r="H291" s="371"/>
    </row>
    <row r="292" spans="1:8" s="346" customFormat="1" hidden="1">
      <c r="A292" s="353">
        <f t="shared" ca="1" si="18"/>
        <v>99</v>
      </c>
      <c r="B292" s="353">
        <f t="shared" ca="1" si="18"/>
        <v>9</v>
      </c>
      <c r="C292" s="353">
        <f t="shared" ca="1" si="18"/>
        <v>1</v>
      </c>
      <c r="D292" s="354">
        <f t="shared" ca="1" si="8"/>
        <v>280</v>
      </c>
      <c r="E292" s="446"/>
      <c r="F292" s="347"/>
      <c r="G292" s="348"/>
      <c r="H292" s="371"/>
    </row>
    <row r="293" spans="1:8" s="346" customFormat="1" hidden="1">
      <c r="A293" s="353">
        <f t="shared" ca="1" si="18"/>
        <v>99</v>
      </c>
      <c r="B293" s="353">
        <f t="shared" ca="1" si="18"/>
        <v>9</v>
      </c>
      <c r="C293" s="353">
        <f t="shared" ca="1" si="18"/>
        <v>1</v>
      </c>
      <c r="D293" s="354">
        <f t="shared" ca="1" si="8"/>
        <v>281</v>
      </c>
      <c r="E293" s="446"/>
      <c r="F293" s="347"/>
      <c r="G293" s="348"/>
      <c r="H293" s="371"/>
    </row>
    <row r="294" spans="1:8" hidden="1">
      <c r="A294" s="353">
        <f t="shared" ca="1" si="18"/>
        <v>99</v>
      </c>
      <c r="B294" s="353">
        <f t="shared" ca="1" si="18"/>
        <v>9</v>
      </c>
      <c r="C294" s="353">
        <f t="shared" ca="1" si="18"/>
        <v>1</v>
      </c>
      <c r="D294" s="354">
        <f t="shared" ca="1" si="8"/>
        <v>282</v>
      </c>
      <c r="E294" s="445"/>
      <c r="F294" s="157"/>
      <c r="G294" s="333"/>
      <c r="H294" s="370"/>
    </row>
    <row r="295" spans="1:8" hidden="1">
      <c r="A295" s="353">
        <f t="shared" ca="1" si="18"/>
        <v>99</v>
      </c>
      <c r="B295" s="353">
        <f t="shared" ca="1" si="18"/>
        <v>9</v>
      </c>
      <c r="C295" s="353">
        <f t="shared" ca="1" si="18"/>
        <v>1</v>
      </c>
      <c r="D295" s="354">
        <f t="shared" ca="1" si="8"/>
        <v>283</v>
      </c>
      <c r="E295" s="445"/>
      <c r="F295" s="157"/>
      <c r="G295" s="333"/>
      <c r="H295" s="370"/>
    </row>
    <row r="296" spans="1:8" hidden="1">
      <c r="A296" s="353">
        <f t="shared" ca="1" si="18"/>
        <v>99</v>
      </c>
      <c r="B296" s="353">
        <f t="shared" ca="1" si="18"/>
        <v>9</v>
      </c>
      <c r="C296" s="353">
        <f t="shared" ca="1" si="18"/>
        <v>1</v>
      </c>
      <c r="D296" s="354">
        <f t="shared" ca="1" si="8"/>
        <v>284</v>
      </c>
      <c r="E296" s="445"/>
      <c r="F296" s="157"/>
      <c r="G296" s="333"/>
      <c r="H296" s="370"/>
    </row>
    <row r="297" spans="1:8" hidden="1">
      <c r="A297" s="353">
        <f t="shared" ca="1" si="18"/>
        <v>99</v>
      </c>
      <c r="B297" s="353">
        <f t="shared" ca="1" si="18"/>
        <v>9</v>
      </c>
      <c r="C297" s="353">
        <f t="shared" ca="1" si="18"/>
        <v>1</v>
      </c>
      <c r="D297" s="354">
        <f t="shared" ca="1" si="8"/>
        <v>285</v>
      </c>
      <c r="E297" s="445"/>
      <c r="F297" s="157"/>
      <c r="G297" s="333"/>
      <c r="H297" s="370"/>
    </row>
    <row r="298" spans="1:8" hidden="1">
      <c r="A298" s="353">
        <f t="shared" ca="1" si="18"/>
        <v>99</v>
      </c>
      <c r="B298" s="353">
        <f t="shared" ca="1" si="18"/>
        <v>9</v>
      </c>
      <c r="C298" s="353">
        <f t="shared" ca="1" si="18"/>
        <v>1</v>
      </c>
      <c r="D298" s="354">
        <f t="shared" ca="1" si="8"/>
        <v>286</v>
      </c>
      <c r="E298" s="445"/>
      <c r="F298" s="157"/>
      <c r="G298" s="333"/>
      <c r="H298" s="370"/>
    </row>
    <row r="299" spans="1:8" hidden="1">
      <c r="A299" s="351">
        <f t="shared" ca="1" si="18"/>
        <v>99</v>
      </c>
      <c r="B299" s="351">
        <f t="shared" ca="1" si="18"/>
        <v>9</v>
      </c>
      <c r="C299" s="351">
        <f t="shared" ca="1" si="18"/>
        <v>1</v>
      </c>
      <c r="D299" s="352">
        <f t="shared" ca="1" si="8"/>
        <v>287</v>
      </c>
      <c r="E299" s="445"/>
      <c r="F299" s="157"/>
      <c r="G299" s="333"/>
      <c r="H299" s="370"/>
    </row>
    <row r="300" spans="1:8" hidden="1">
      <c r="A300" s="353">
        <f t="shared" ca="1" si="18"/>
        <v>99</v>
      </c>
      <c r="B300" s="353">
        <f t="shared" ca="1" si="18"/>
        <v>9</v>
      </c>
      <c r="C300" s="353">
        <f t="shared" ca="1" si="18"/>
        <v>1</v>
      </c>
      <c r="D300" s="354">
        <f t="shared" ca="1" si="8"/>
        <v>288</v>
      </c>
      <c r="E300" s="445"/>
      <c r="F300" s="347"/>
      <c r="G300" s="348"/>
      <c r="H300" s="371"/>
    </row>
    <row r="301" spans="1:8" hidden="1">
      <c r="A301" s="353">
        <f t="shared" ca="1" si="18"/>
        <v>99</v>
      </c>
      <c r="B301" s="353">
        <f t="shared" ca="1" si="18"/>
        <v>9</v>
      </c>
      <c r="C301" s="353">
        <f t="shared" ca="1" si="18"/>
        <v>1</v>
      </c>
      <c r="D301" s="354">
        <f t="shared" ca="1" si="8"/>
        <v>289</v>
      </c>
      <c r="E301" s="445"/>
      <c r="F301" s="347"/>
      <c r="G301" s="348"/>
      <c r="H301" s="371"/>
    </row>
    <row r="302" spans="1:8" hidden="1">
      <c r="A302" s="353">
        <f t="shared" ca="1" si="18"/>
        <v>99</v>
      </c>
      <c r="B302" s="353">
        <f t="shared" ca="1" si="18"/>
        <v>9</v>
      </c>
      <c r="C302" s="353">
        <f t="shared" ca="1" si="18"/>
        <v>1</v>
      </c>
      <c r="D302" s="354">
        <f t="shared" ca="1" si="8"/>
        <v>290</v>
      </c>
      <c r="E302" s="445"/>
      <c r="F302" s="347"/>
      <c r="G302" s="348"/>
      <c r="H302" s="371"/>
    </row>
    <row r="303" spans="1:8" hidden="1">
      <c r="A303" s="353">
        <f t="shared" ca="1" si="18"/>
        <v>99</v>
      </c>
      <c r="B303" s="353">
        <f t="shared" ca="1" si="18"/>
        <v>9</v>
      </c>
      <c r="C303" s="353">
        <f t="shared" ca="1" si="18"/>
        <v>1</v>
      </c>
      <c r="D303" s="354">
        <f t="shared" ca="1" si="8"/>
        <v>291</v>
      </c>
      <c r="E303" s="445"/>
      <c r="F303" s="347"/>
      <c r="G303" s="348"/>
      <c r="H303" s="371"/>
    </row>
    <row r="304" spans="1:8" hidden="1">
      <c r="A304" s="353">
        <f t="shared" ca="1" si="18"/>
        <v>99</v>
      </c>
      <c r="B304" s="353">
        <f t="shared" ca="1" si="18"/>
        <v>9</v>
      </c>
      <c r="C304" s="353">
        <f t="shared" ca="1" si="18"/>
        <v>1</v>
      </c>
      <c r="D304" s="354">
        <f t="shared" ca="1" si="8"/>
        <v>292</v>
      </c>
      <c r="E304" s="445"/>
      <c r="F304" s="347"/>
      <c r="G304" s="348"/>
      <c r="H304" s="371"/>
    </row>
    <row r="305" spans="1:8" hidden="1">
      <c r="A305" s="353">
        <f t="shared" ca="1" si="18"/>
        <v>99</v>
      </c>
      <c r="B305" s="353">
        <f t="shared" ca="1" si="18"/>
        <v>9</v>
      </c>
      <c r="C305" s="353">
        <f t="shared" ca="1" si="18"/>
        <v>1</v>
      </c>
      <c r="D305" s="354">
        <f t="shared" ca="1" si="8"/>
        <v>293</v>
      </c>
      <c r="E305" s="445"/>
      <c r="F305" s="347"/>
      <c r="G305" s="348"/>
      <c r="H305" s="371"/>
    </row>
    <row r="306" spans="1:8" hidden="1">
      <c r="A306" s="353">
        <f t="shared" ca="1" si="18"/>
        <v>99</v>
      </c>
      <c r="B306" s="353">
        <f t="shared" ca="1" si="18"/>
        <v>9</v>
      </c>
      <c r="C306" s="353">
        <f t="shared" ca="1" si="18"/>
        <v>1</v>
      </c>
      <c r="D306" s="354">
        <f t="shared" ca="1" si="8"/>
        <v>294</v>
      </c>
      <c r="E306" s="445"/>
      <c r="F306" s="347"/>
      <c r="G306" s="348"/>
      <c r="H306" s="371"/>
    </row>
    <row r="307" spans="1:8" s="346" customFormat="1" hidden="1">
      <c r="A307" s="353">
        <f t="shared" ca="1" si="18"/>
        <v>99</v>
      </c>
      <c r="B307" s="353">
        <f t="shared" ca="1" si="18"/>
        <v>9</v>
      </c>
      <c r="C307" s="353">
        <f t="shared" ca="1" si="18"/>
        <v>1</v>
      </c>
      <c r="D307" s="354">
        <f t="shared" ca="1" si="8"/>
        <v>295</v>
      </c>
      <c r="E307" s="446"/>
      <c r="F307" s="347"/>
      <c r="G307" s="348"/>
      <c r="H307" s="371"/>
    </row>
    <row r="308" spans="1:8" s="346" customFormat="1" hidden="1">
      <c r="A308" s="353">
        <f t="shared" ca="1" si="18"/>
        <v>99</v>
      </c>
      <c r="B308" s="353">
        <f t="shared" ca="1" si="18"/>
        <v>9</v>
      </c>
      <c r="C308" s="353">
        <f t="shared" ca="1" si="18"/>
        <v>1</v>
      </c>
      <c r="D308" s="354">
        <f t="shared" ca="1" si="8"/>
        <v>296</v>
      </c>
      <c r="E308" s="446"/>
      <c r="F308" s="347"/>
      <c r="G308" s="348"/>
      <c r="H308" s="371"/>
    </row>
    <row r="309" spans="1:8" s="346" customFormat="1" hidden="1">
      <c r="A309" s="353">
        <f t="shared" ca="1" si="18"/>
        <v>99</v>
      </c>
      <c r="B309" s="353">
        <f t="shared" ca="1" si="18"/>
        <v>9</v>
      </c>
      <c r="C309" s="353">
        <f t="shared" ca="1" si="18"/>
        <v>1</v>
      </c>
      <c r="D309" s="354">
        <f t="shared" ca="1" si="8"/>
        <v>297</v>
      </c>
      <c r="E309" s="446"/>
      <c r="F309" s="347"/>
      <c r="G309" s="348"/>
      <c r="H309" s="371"/>
    </row>
    <row r="310" spans="1:8" hidden="1">
      <c r="A310" s="353">
        <f t="shared" ca="1" si="18"/>
        <v>99</v>
      </c>
      <c r="B310" s="353">
        <f t="shared" ca="1" si="18"/>
        <v>9</v>
      </c>
      <c r="C310" s="353">
        <f t="shared" ca="1" si="18"/>
        <v>1</v>
      </c>
      <c r="D310" s="354">
        <f t="shared" ca="1" si="8"/>
        <v>298</v>
      </c>
      <c r="E310" s="445"/>
      <c r="F310" s="347"/>
      <c r="G310" s="348"/>
      <c r="H310" s="371"/>
    </row>
    <row r="311" spans="1:8" hidden="1">
      <c r="A311" s="353">
        <f t="shared" ca="1" si="18"/>
        <v>99</v>
      </c>
      <c r="B311" s="353">
        <f t="shared" ca="1" si="18"/>
        <v>9</v>
      </c>
      <c r="C311" s="353">
        <f t="shared" ca="1" si="18"/>
        <v>1</v>
      </c>
      <c r="D311" s="354">
        <f t="shared" ca="1" si="8"/>
        <v>299</v>
      </c>
      <c r="E311" s="445"/>
      <c r="F311" s="347"/>
      <c r="G311" s="348"/>
      <c r="H311" s="371"/>
    </row>
    <row r="312" spans="1:8" hidden="1">
      <c r="A312" s="353">
        <f t="shared" ca="1" si="18"/>
        <v>99</v>
      </c>
      <c r="B312" s="353">
        <f t="shared" ca="1" si="18"/>
        <v>9</v>
      </c>
      <c r="C312" s="353">
        <f t="shared" ca="1" si="18"/>
        <v>1</v>
      </c>
      <c r="D312" s="354">
        <f t="shared" ca="1" si="8"/>
        <v>300</v>
      </c>
      <c r="E312" s="445"/>
      <c r="F312" s="347"/>
      <c r="G312" s="348"/>
      <c r="H312" s="371"/>
    </row>
    <row r="313" spans="1:8" hidden="1">
      <c r="A313" s="353">
        <f t="shared" ca="1" si="18"/>
        <v>99</v>
      </c>
      <c r="B313" s="353">
        <f t="shared" ca="1" si="18"/>
        <v>9</v>
      </c>
      <c r="C313" s="353">
        <f t="shared" ca="1" si="18"/>
        <v>1</v>
      </c>
      <c r="D313" s="354">
        <f t="shared" ca="1" si="8"/>
        <v>301</v>
      </c>
      <c r="E313" s="445"/>
      <c r="F313" s="347"/>
      <c r="G313" s="348"/>
      <c r="H313" s="371"/>
    </row>
    <row r="314" spans="1:8" hidden="1">
      <c r="A314" s="353">
        <f t="shared" ca="1" si="18"/>
        <v>99</v>
      </c>
      <c r="B314" s="353">
        <f t="shared" ca="1" si="18"/>
        <v>9</v>
      </c>
      <c r="C314" s="353">
        <f t="shared" ca="1" si="18"/>
        <v>1</v>
      </c>
      <c r="D314" s="354">
        <f t="shared" ca="1" si="8"/>
        <v>302</v>
      </c>
      <c r="E314" s="445"/>
      <c r="F314" s="347"/>
      <c r="G314" s="348"/>
      <c r="H314" s="371"/>
    </row>
    <row r="315" spans="1:8" hidden="1">
      <c r="A315" s="353">
        <f t="shared" ca="1" si="18"/>
        <v>99</v>
      </c>
      <c r="B315" s="353">
        <f t="shared" ca="1" si="18"/>
        <v>9</v>
      </c>
      <c r="C315" s="353">
        <f t="shared" ca="1" si="18"/>
        <v>1</v>
      </c>
      <c r="D315" s="354">
        <f t="shared" ca="1" si="8"/>
        <v>303</v>
      </c>
      <c r="E315" s="445"/>
      <c r="F315" s="347"/>
      <c r="G315" s="348"/>
      <c r="H315" s="371"/>
    </row>
    <row r="316" spans="1:8" hidden="1">
      <c r="A316" s="353">
        <f t="shared" ca="1" si="18"/>
        <v>99</v>
      </c>
      <c r="B316" s="353">
        <f t="shared" ca="1" si="18"/>
        <v>9</v>
      </c>
      <c r="C316" s="353">
        <f t="shared" ca="1" si="18"/>
        <v>1</v>
      </c>
      <c r="D316" s="354">
        <f t="shared" ca="1" si="8"/>
        <v>304</v>
      </c>
      <c r="E316" s="445"/>
      <c r="F316" s="347"/>
      <c r="G316" s="348"/>
      <c r="H316" s="371"/>
    </row>
    <row r="317" spans="1:8" s="346" customFormat="1" hidden="1">
      <c r="A317" s="353">
        <f t="shared" ca="1" si="18"/>
        <v>99</v>
      </c>
      <c r="B317" s="353">
        <f t="shared" ca="1" si="18"/>
        <v>9</v>
      </c>
      <c r="C317" s="353">
        <f t="shared" ca="1" si="18"/>
        <v>1</v>
      </c>
      <c r="D317" s="354">
        <f t="shared" ca="1" si="8"/>
        <v>305</v>
      </c>
      <c r="E317" s="446"/>
      <c r="F317" s="347"/>
      <c r="G317" s="348"/>
      <c r="H317" s="371"/>
    </row>
    <row r="318" spans="1:8" s="346" customFormat="1" hidden="1">
      <c r="A318" s="353">
        <f t="shared" ca="1" si="18"/>
        <v>99</v>
      </c>
      <c r="B318" s="353">
        <f t="shared" ca="1" si="18"/>
        <v>9</v>
      </c>
      <c r="C318" s="353">
        <f t="shared" ca="1" si="18"/>
        <v>1</v>
      </c>
      <c r="D318" s="354">
        <f t="shared" ca="1" si="8"/>
        <v>306</v>
      </c>
      <c r="E318" s="446"/>
      <c r="F318" s="347"/>
      <c r="G318" s="348"/>
      <c r="H318" s="371"/>
    </row>
    <row r="319" spans="1:8" s="346" customFormat="1" hidden="1">
      <c r="A319" s="353">
        <f t="shared" ca="1" si="18"/>
        <v>99</v>
      </c>
      <c r="B319" s="353">
        <f t="shared" ca="1" si="18"/>
        <v>9</v>
      </c>
      <c r="C319" s="353">
        <f t="shared" ca="1" si="18"/>
        <v>1</v>
      </c>
      <c r="D319" s="354">
        <f t="shared" ca="1" si="8"/>
        <v>307</v>
      </c>
      <c r="E319" s="446"/>
      <c r="F319" s="347"/>
      <c r="G319" s="348"/>
      <c r="H319" s="371"/>
    </row>
    <row r="320" spans="1:8" hidden="1">
      <c r="A320" s="353">
        <f t="shared" ref="A320:C335" ca="1" si="19">INDIRECT("Z(-1)",FALSE)</f>
        <v>99</v>
      </c>
      <c r="B320" s="353">
        <f t="shared" ca="1" si="19"/>
        <v>9</v>
      </c>
      <c r="C320" s="353">
        <f t="shared" ca="1" si="19"/>
        <v>1</v>
      </c>
      <c r="D320" s="354">
        <f t="shared" ca="1" si="8"/>
        <v>308</v>
      </c>
      <c r="E320" s="445"/>
      <c r="F320" s="347"/>
      <c r="G320" s="348"/>
      <c r="H320" s="371"/>
    </row>
    <row r="321" spans="1:8" hidden="1">
      <c r="A321" s="353">
        <f t="shared" ca="1" si="19"/>
        <v>99</v>
      </c>
      <c r="B321" s="353">
        <f t="shared" ca="1" si="19"/>
        <v>9</v>
      </c>
      <c r="C321" s="353">
        <f t="shared" ca="1" si="19"/>
        <v>1</v>
      </c>
      <c r="D321" s="354">
        <f t="shared" ca="1" si="8"/>
        <v>309</v>
      </c>
      <c r="E321" s="445"/>
      <c r="F321" s="347"/>
      <c r="G321" s="348"/>
      <c r="H321" s="371"/>
    </row>
    <row r="322" spans="1:8" hidden="1">
      <c r="A322" s="353">
        <f t="shared" ca="1" si="19"/>
        <v>99</v>
      </c>
      <c r="B322" s="353">
        <f t="shared" ca="1" si="19"/>
        <v>9</v>
      </c>
      <c r="C322" s="353">
        <f t="shared" ca="1" si="19"/>
        <v>1</v>
      </c>
      <c r="D322" s="354">
        <f t="shared" ca="1" si="8"/>
        <v>310</v>
      </c>
      <c r="E322" s="445"/>
      <c r="F322" s="347"/>
      <c r="G322" s="348"/>
      <c r="H322" s="371"/>
    </row>
    <row r="323" spans="1:8" hidden="1">
      <c r="A323" s="353">
        <f t="shared" ca="1" si="19"/>
        <v>99</v>
      </c>
      <c r="B323" s="353">
        <f t="shared" ca="1" si="19"/>
        <v>9</v>
      </c>
      <c r="C323" s="353">
        <f t="shared" ca="1" si="19"/>
        <v>1</v>
      </c>
      <c r="D323" s="354">
        <f t="shared" ca="1" si="8"/>
        <v>311</v>
      </c>
      <c r="E323" s="445"/>
      <c r="F323" s="347"/>
      <c r="G323" s="348"/>
      <c r="H323" s="371"/>
    </row>
    <row r="324" spans="1:8" hidden="1">
      <c r="A324" s="353">
        <f t="shared" ca="1" si="19"/>
        <v>99</v>
      </c>
      <c r="B324" s="353">
        <f t="shared" ca="1" si="19"/>
        <v>9</v>
      </c>
      <c r="C324" s="353">
        <f t="shared" ca="1" si="19"/>
        <v>1</v>
      </c>
      <c r="D324" s="354">
        <f t="shared" ca="1" si="8"/>
        <v>312</v>
      </c>
      <c r="E324" s="445"/>
      <c r="F324" s="347"/>
      <c r="G324" s="348"/>
      <c r="H324" s="371"/>
    </row>
    <row r="325" spans="1:8" hidden="1">
      <c r="A325" s="353">
        <f t="shared" ca="1" si="19"/>
        <v>99</v>
      </c>
      <c r="B325" s="353">
        <f t="shared" ca="1" si="19"/>
        <v>9</v>
      </c>
      <c r="C325" s="353">
        <f t="shared" ca="1" si="19"/>
        <v>1</v>
      </c>
      <c r="D325" s="354">
        <f t="shared" ca="1" si="8"/>
        <v>313</v>
      </c>
      <c r="E325" s="445"/>
      <c r="F325" s="347"/>
      <c r="G325" s="348"/>
      <c r="H325" s="371"/>
    </row>
    <row r="326" spans="1:8" hidden="1">
      <c r="A326" s="353">
        <f t="shared" ca="1" si="19"/>
        <v>99</v>
      </c>
      <c r="B326" s="353">
        <f t="shared" ca="1" si="19"/>
        <v>9</v>
      </c>
      <c r="C326" s="353">
        <f t="shared" ca="1" si="19"/>
        <v>1</v>
      </c>
      <c r="D326" s="354">
        <f t="shared" ca="1" si="8"/>
        <v>314</v>
      </c>
      <c r="E326" s="445"/>
      <c r="F326" s="347"/>
      <c r="G326" s="348"/>
      <c r="H326" s="371"/>
    </row>
    <row r="327" spans="1:8" s="346" customFormat="1" hidden="1">
      <c r="A327" s="353">
        <f t="shared" ca="1" si="19"/>
        <v>99</v>
      </c>
      <c r="B327" s="353">
        <f t="shared" ca="1" si="19"/>
        <v>9</v>
      </c>
      <c r="C327" s="353">
        <f t="shared" ca="1" si="19"/>
        <v>1</v>
      </c>
      <c r="D327" s="354">
        <f t="shared" ca="1" si="8"/>
        <v>315</v>
      </c>
      <c r="E327" s="446"/>
      <c r="F327" s="347"/>
      <c r="G327" s="348"/>
      <c r="H327" s="371"/>
    </row>
    <row r="328" spans="1:8" s="346" customFormat="1" hidden="1">
      <c r="A328" s="353">
        <f t="shared" ca="1" si="19"/>
        <v>99</v>
      </c>
      <c r="B328" s="353">
        <f t="shared" ca="1" si="19"/>
        <v>9</v>
      </c>
      <c r="C328" s="353">
        <f t="shared" ca="1" si="19"/>
        <v>1</v>
      </c>
      <c r="D328" s="354">
        <f t="shared" ca="1" si="8"/>
        <v>316</v>
      </c>
      <c r="E328" s="446"/>
      <c r="F328" s="347"/>
      <c r="G328" s="348"/>
      <c r="H328" s="371"/>
    </row>
    <row r="329" spans="1:8" s="346" customFormat="1" hidden="1">
      <c r="A329" s="353">
        <f t="shared" ca="1" si="19"/>
        <v>99</v>
      </c>
      <c r="B329" s="353">
        <f t="shared" ca="1" si="19"/>
        <v>9</v>
      </c>
      <c r="C329" s="353">
        <f t="shared" ca="1" si="19"/>
        <v>1</v>
      </c>
      <c r="D329" s="354">
        <f t="shared" ca="1" si="8"/>
        <v>317</v>
      </c>
      <c r="E329" s="446"/>
      <c r="F329" s="347"/>
      <c r="G329" s="348"/>
      <c r="H329" s="371"/>
    </row>
    <row r="330" spans="1:8" hidden="1">
      <c r="A330" s="353">
        <f t="shared" ca="1" si="19"/>
        <v>99</v>
      </c>
      <c r="B330" s="353">
        <f t="shared" ca="1" si="19"/>
        <v>9</v>
      </c>
      <c r="C330" s="353">
        <f t="shared" ca="1" si="19"/>
        <v>1</v>
      </c>
      <c r="D330" s="354">
        <f t="shared" ca="1" si="8"/>
        <v>318</v>
      </c>
      <c r="E330" s="445"/>
      <c r="F330" s="347"/>
      <c r="G330" s="348"/>
      <c r="H330" s="371"/>
    </row>
    <row r="331" spans="1:8" hidden="1">
      <c r="A331" s="353">
        <f t="shared" ca="1" si="19"/>
        <v>99</v>
      </c>
      <c r="B331" s="353">
        <f t="shared" ca="1" si="19"/>
        <v>9</v>
      </c>
      <c r="C331" s="353">
        <f t="shared" ca="1" si="19"/>
        <v>1</v>
      </c>
      <c r="D331" s="354">
        <f t="shared" ca="1" si="8"/>
        <v>319</v>
      </c>
      <c r="E331" s="445"/>
      <c r="F331" s="347"/>
      <c r="G331" s="348"/>
      <c r="H331" s="371"/>
    </row>
    <row r="332" spans="1:8" hidden="1">
      <c r="A332" s="353">
        <f t="shared" ca="1" si="19"/>
        <v>99</v>
      </c>
      <c r="B332" s="353">
        <f t="shared" ca="1" si="19"/>
        <v>9</v>
      </c>
      <c r="C332" s="353">
        <f t="shared" ca="1" si="19"/>
        <v>1</v>
      </c>
      <c r="D332" s="354">
        <f t="shared" ca="1" si="8"/>
        <v>320</v>
      </c>
      <c r="E332" s="445"/>
      <c r="F332" s="347"/>
      <c r="G332" s="348"/>
      <c r="H332" s="371"/>
    </row>
    <row r="333" spans="1:8" hidden="1">
      <c r="A333" s="353">
        <f t="shared" ca="1" si="19"/>
        <v>99</v>
      </c>
      <c r="B333" s="353">
        <f t="shared" ca="1" si="19"/>
        <v>9</v>
      </c>
      <c r="C333" s="353">
        <f t="shared" ca="1" si="19"/>
        <v>1</v>
      </c>
      <c r="D333" s="354">
        <f t="shared" ca="1" si="8"/>
        <v>321</v>
      </c>
      <c r="E333" s="445"/>
      <c r="F333" s="347"/>
      <c r="G333" s="348"/>
      <c r="H333" s="371"/>
    </row>
    <row r="334" spans="1:8" hidden="1">
      <c r="A334" s="353">
        <f t="shared" ca="1" si="19"/>
        <v>99</v>
      </c>
      <c r="B334" s="353">
        <f t="shared" ca="1" si="19"/>
        <v>9</v>
      </c>
      <c r="C334" s="353">
        <f t="shared" ca="1" si="19"/>
        <v>1</v>
      </c>
      <c r="D334" s="354">
        <f t="shared" ca="1" si="8"/>
        <v>322</v>
      </c>
      <c r="E334" s="445"/>
      <c r="F334" s="347"/>
      <c r="G334" s="348"/>
      <c r="H334" s="371"/>
    </row>
    <row r="335" spans="1:8" hidden="1">
      <c r="A335" s="353">
        <f t="shared" ca="1" si="19"/>
        <v>99</v>
      </c>
      <c r="B335" s="353">
        <f t="shared" ca="1" si="19"/>
        <v>9</v>
      </c>
      <c r="C335" s="353">
        <f t="shared" ca="1" si="19"/>
        <v>1</v>
      </c>
      <c r="D335" s="354">
        <f t="shared" ca="1" si="8"/>
        <v>323</v>
      </c>
      <c r="E335" s="445"/>
      <c r="F335" s="347"/>
      <c r="G335" s="348"/>
      <c r="H335" s="371"/>
    </row>
    <row r="336" spans="1:8" hidden="1">
      <c r="A336" s="353">
        <f t="shared" ref="A336:C369" ca="1" si="20">INDIRECT("Z(-1)",FALSE)</f>
        <v>99</v>
      </c>
      <c r="B336" s="353">
        <f t="shared" ca="1" si="20"/>
        <v>9</v>
      </c>
      <c r="C336" s="353">
        <f t="shared" ca="1" si="20"/>
        <v>1</v>
      </c>
      <c r="D336" s="354">
        <f t="shared" ca="1" si="8"/>
        <v>324</v>
      </c>
      <c r="E336" s="445"/>
      <c r="F336" s="347"/>
      <c r="G336" s="348"/>
      <c r="H336" s="371"/>
    </row>
    <row r="337" spans="1:8" s="346" customFormat="1" hidden="1">
      <c r="A337" s="353">
        <f t="shared" ca="1" si="20"/>
        <v>99</v>
      </c>
      <c r="B337" s="353">
        <f t="shared" ca="1" si="20"/>
        <v>9</v>
      </c>
      <c r="C337" s="353">
        <f t="shared" ca="1" si="20"/>
        <v>1</v>
      </c>
      <c r="D337" s="354">
        <f t="shared" ca="1" si="8"/>
        <v>325</v>
      </c>
      <c r="E337" s="446"/>
      <c r="F337" s="347"/>
      <c r="G337" s="348"/>
      <c r="H337" s="371"/>
    </row>
    <row r="338" spans="1:8" s="346" customFormat="1" hidden="1">
      <c r="A338" s="353">
        <f t="shared" ca="1" si="20"/>
        <v>99</v>
      </c>
      <c r="B338" s="353">
        <f t="shared" ca="1" si="20"/>
        <v>9</v>
      </c>
      <c r="C338" s="353">
        <f t="shared" ca="1" si="20"/>
        <v>1</v>
      </c>
      <c r="D338" s="354">
        <f t="shared" ca="1" si="8"/>
        <v>326</v>
      </c>
      <c r="E338" s="446"/>
      <c r="F338" s="347"/>
      <c r="G338" s="348"/>
      <c r="H338" s="371"/>
    </row>
    <row r="339" spans="1:8" s="346" customFormat="1" hidden="1">
      <c r="A339" s="353">
        <f t="shared" ca="1" si="20"/>
        <v>99</v>
      </c>
      <c r="B339" s="353">
        <f t="shared" ca="1" si="20"/>
        <v>9</v>
      </c>
      <c r="C339" s="353">
        <f t="shared" ca="1" si="20"/>
        <v>1</v>
      </c>
      <c r="D339" s="354">
        <f t="shared" ca="1" si="8"/>
        <v>327</v>
      </c>
      <c r="E339" s="446"/>
      <c r="F339" s="347"/>
      <c r="G339" s="348"/>
      <c r="H339" s="371"/>
    </row>
    <row r="340" spans="1:8" hidden="1">
      <c r="A340" s="353">
        <f t="shared" ca="1" si="20"/>
        <v>99</v>
      </c>
      <c r="B340" s="353">
        <f t="shared" ca="1" si="20"/>
        <v>9</v>
      </c>
      <c r="C340" s="353">
        <f t="shared" ca="1" si="20"/>
        <v>1</v>
      </c>
      <c r="D340" s="354">
        <f t="shared" ref="D340:D403" ca="1" si="21">IF(INDIRECT("S(-1)",FALSE)&lt;&gt;INDIRECT("Z(-1)S(-1)",FALSE),0,INDIRECT("Z(-1)",FALSE)+1)</f>
        <v>328</v>
      </c>
      <c r="E340" s="445"/>
      <c r="F340" s="347"/>
      <c r="G340" s="348"/>
      <c r="H340" s="371"/>
    </row>
    <row r="341" spans="1:8" s="346" customFormat="1" hidden="1">
      <c r="A341" s="353">
        <f t="shared" ca="1" si="20"/>
        <v>99</v>
      </c>
      <c r="B341" s="353">
        <f t="shared" ca="1" si="20"/>
        <v>9</v>
      </c>
      <c r="C341" s="353">
        <f t="shared" ca="1" si="20"/>
        <v>1</v>
      </c>
      <c r="D341" s="354">
        <f t="shared" ca="1" si="21"/>
        <v>329</v>
      </c>
      <c r="E341" s="446"/>
      <c r="F341" s="347"/>
      <c r="G341" s="348"/>
      <c r="H341" s="371"/>
    </row>
    <row r="342" spans="1:8" s="346" customFormat="1" hidden="1">
      <c r="A342" s="353">
        <f t="shared" ca="1" si="20"/>
        <v>99</v>
      </c>
      <c r="B342" s="353">
        <f t="shared" ca="1" si="20"/>
        <v>9</v>
      </c>
      <c r="C342" s="353">
        <f t="shared" ca="1" si="20"/>
        <v>1</v>
      </c>
      <c r="D342" s="354">
        <f t="shared" ca="1" si="21"/>
        <v>330</v>
      </c>
      <c r="E342" s="446"/>
      <c r="F342" s="347"/>
      <c r="G342" s="348"/>
      <c r="H342" s="371"/>
    </row>
    <row r="343" spans="1:8" s="346" customFormat="1" hidden="1">
      <c r="A343" s="353">
        <f t="shared" ca="1" si="20"/>
        <v>99</v>
      </c>
      <c r="B343" s="353">
        <f t="shared" ca="1" si="20"/>
        <v>9</v>
      </c>
      <c r="C343" s="353">
        <f t="shared" ca="1" si="20"/>
        <v>1</v>
      </c>
      <c r="D343" s="354">
        <f t="shared" ca="1" si="21"/>
        <v>331</v>
      </c>
      <c r="E343" s="446"/>
      <c r="F343" s="347"/>
      <c r="G343" s="348"/>
      <c r="H343" s="371"/>
    </row>
    <row r="344" spans="1:8" hidden="1">
      <c r="A344" s="353">
        <f t="shared" ca="1" si="20"/>
        <v>99</v>
      </c>
      <c r="B344" s="353">
        <f t="shared" ca="1" si="20"/>
        <v>9</v>
      </c>
      <c r="C344" s="353">
        <f t="shared" ca="1" si="20"/>
        <v>1</v>
      </c>
      <c r="D344" s="354">
        <f t="shared" ca="1" si="21"/>
        <v>332</v>
      </c>
      <c r="E344" s="445"/>
      <c r="F344" s="157"/>
      <c r="G344" s="333"/>
      <c r="H344" s="370"/>
    </row>
    <row r="345" spans="1:8" hidden="1">
      <c r="A345" s="353">
        <f t="shared" ca="1" si="20"/>
        <v>99</v>
      </c>
      <c r="B345" s="353">
        <f t="shared" ca="1" si="20"/>
        <v>9</v>
      </c>
      <c r="C345" s="353">
        <f t="shared" ca="1" si="20"/>
        <v>1</v>
      </c>
      <c r="D345" s="354">
        <f t="shared" ca="1" si="21"/>
        <v>333</v>
      </c>
      <c r="E345" s="445"/>
      <c r="F345" s="157"/>
      <c r="G345" s="333"/>
      <c r="H345" s="370"/>
    </row>
    <row r="346" spans="1:8" hidden="1">
      <c r="A346" s="353">
        <f t="shared" ca="1" si="20"/>
        <v>99</v>
      </c>
      <c r="B346" s="353">
        <f t="shared" ca="1" si="20"/>
        <v>9</v>
      </c>
      <c r="C346" s="353">
        <f t="shared" ca="1" si="20"/>
        <v>1</v>
      </c>
      <c r="D346" s="354">
        <f t="shared" ca="1" si="21"/>
        <v>334</v>
      </c>
      <c r="E346" s="445"/>
      <c r="F346" s="157"/>
      <c r="G346" s="333"/>
      <c r="H346" s="370"/>
    </row>
    <row r="347" spans="1:8" hidden="1">
      <c r="A347" s="353">
        <f t="shared" ca="1" si="20"/>
        <v>99</v>
      </c>
      <c r="B347" s="353">
        <f t="shared" ca="1" si="20"/>
        <v>9</v>
      </c>
      <c r="C347" s="353">
        <f t="shared" ca="1" si="20"/>
        <v>1</v>
      </c>
      <c r="D347" s="354">
        <f t="shared" ca="1" si="21"/>
        <v>335</v>
      </c>
      <c r="E347" s="445"/>
      <c r="F347" s="157"/>
      <c r="G347" s="333"/>
      <c r="H347" s="370"/>
    </row>
    <row r="348" spans="1:8" hidden="1">
      <c r="A348" s="353">
        <f t="shared" ca="1" si="20"/>
        <v>99</v>
      </c>
      <c r="B348" s="353">
        <f t="shared" ca="1" si="20"/>
        <v>9</v>
      </c>
      <c r="C348" s="353">
        <f t="shared" ca="1" si="20"/>
        <v>1</v>
      </c>
      <c r="D348" s="354">
        <f t="shared" ca="1" si="21"/>
        <v>336</v>
      </c>
      <c r="E348" s="445"/>
      <c r="F348" s="157"/>
      <c r="G348" s="333"/>
      <c r="H348" s="370"/>
    </row>
    <row r="349" spans="1:8" hidden="1">
      <c r="A349" s="351">
        <f t="shared" ca="1" si="20"/>
        <v>99</v>
      </c>
      <c r="B349" s="351">
        <f t="shared" ca="1" si="20"/>
        <v>9</v>
      </c>
      <c r="C349" s="351">
        <f t="shared" ca="1" si="20"/>
        <v>1</v>
      </c>
      <c r="D349" s="352">
        <f t="shared" ca="1" si="21"/>
        <v>337</v>
      </c>
      <c r="E349" s="445"/>
      <c r="F349" s="157"/>
      <c r="G349" s="333"/>
      <c r="H349" s="370"/>
    </row>
    <row r="350" spans="1:8" hidden="1">
      <c r="A350" s="353">
        <f t="shared" ca="1" si="20"/>
        <v>99</v>
      </c>
      <c r="B350" s="353">
        <f t="shared" ca="1" si="20"/>
        <v>9</v>
      </c>
      <c r="C350" s="353">
        <f t="shared" ca="1" si="20"/>
        <v>1</v>
      </c>
      <c r="D350" s="354">
        <f t="shared" ca="1" si="21"/>
        <v>338</v>
      </c>
      <c r="E350" s="445"/>
      <c r="F350" s="347"/>
      <c r="G350" s="348"/>
      <c r="H350" s="371"/>
    </row>
    <row r="351" spans="1:8" hidden="1">
      <c r="A351" s="353">
        <f t="shared" ca="1" si="20"/>
        <v>99</v>
      </c>
      <c r="B351" s="353">
        <f t="shared" ca="1" si="20"/>
        <v>9</v>
      </c>
      <c r="C351" s="353">
        <f t="shared" ca="1" si="20"/>
        <v>1</v>
      </c>
      <c r="D351" s="354">
        <f t="shared" ca="1" si="21"/>
        <v>339</v>
      </c>
      <c r="E351" s="445"/>
      <c r="F351" s="347"/>
      <c r="G351" s="348"/>
      <c r="H351" s="371"/>
    </row>
    <row r="352" spans="1:8" hidden="1">
      <c r="A352" s="353">
        <f t="shared" ca="1" si="20"/>
        <v>99</v>
      </c>
      <c r="B352" s="353">
        <f t="shared" ca="1" si="20"/>
        <v>9</v>
      </c>
      <c r="C352" s="353">
        <f t="shared" ca="1" si="20"/>
        <v>1</v>
      </c>
      <c r="D352" s="354">
        <f t="shared" ca="1" si="21"/>
        <v>340</v>
      </c>
      <c r="E352" s="445"/>
      <c r="F352" s="347"/>
      <c r="G352" s="348"/>
      <c r="H352" s="371"/>
    </row>
    <row r="353" spans="1:8" hidden="1">
      <c r="A353" s="353">
        <f t="shared" ca="1" si="20"/>
        <v>99</v>
      </c>
      <c r="B353" s="353">
        <f t="shared" ca="1" si="20"/>
        <v>9</v>
      </c>
      <c r="C353" s="353">
        <f t="shared" ca="1" si="20"/>
        <v>1</v>
      </c>
      <c r="D353" s="354">
        <f t="shared" ca="1" si="21"/>
        <v>341</v>
      </c>
      <c r="E353" s="445"/>
      <c r="F353" s="347"/>
      <c r="G353" s="348"/>
      <c r="H353" s="371"/>
    </row>
    <row r="354" spans="1:8" hidden="1">
      <c r="A354" s="353">
        <f t="shared" ca="1" si="20"/>
        <v>99</v>
      </c>
      <c r="B354" s="353">
        <f t="shared" ca="1" si="20"/>
        <v>9</v>
      </c>
      <c r="C354" s="353">
        <f t="shared" ca="1" si="20"/>
        <v>1</v>
      </c>
      <c r="D354" s="354">
        <f t="shared" ca="1" si="21"/>
        <v>342</v>
      </c>
      <c r="E354" s="445"/>
      <c r="F354" s="347"/>
      <c r="G354" s="348"/>
      <c r="H354" s="371"/>
    </row>
    <row r="355" spans="1:8" hidden="1">
      <c r="A355" s="353">
        <f t="shared" ca="1" si="20"/>
        <v>99</v>
      </c>
      <c r="B355" s="353">
        <f t="shared" ca="1" si="20"/>
        <v>9</v>
      </c>
      <c r="C355" s="353">
        <f t="shared" ca="1" si="20"/>
        <v>1</v>
      </c>
      <c r="D355" s="354">
        <f t="shared" ca="1" si="21"/>
        <v>343</v>
      </c>
      <c r="E355" s="445"/>
      <c r="F355" s="347"/>
      <c r="G355" s="348"/>
      <c r="H355" s="371"/>
    </row>
    <row r="356" spans="1:8" hidden="1">
      <c r="A356" s="353">
        <f t="shared" ca="1" si="20"/>
        <v>99</v>
      </c>
      <c r="B356" s="353">
        <f t="shared" ca="1" si="20"/>
        <v>9</v>
      </c>
      <c r="C356" s="353">
        <f t="shared" ca="1" si="20"/>
        <v>1</v>
      </c>
      <c r="D356" s="354">
        <f t="shared" ca="1" si="21"/>
        <v>344</v>
      </c>
      <c r="E356" s="445"/>
      <c r="F356" s="347"/>
      <c r="G356" s="348"/>
      <c r="H356" s="371"/>
    </row>
    <row r="357" spans="1:8" s="346" customFormat="1" hidden="1">
      <c r="A357" s="353">
        <f t="shared" ca="1" si="20"/>
        <v>99</v>
      </c>
      <c r="B357" s="353">
        <f t="shared" ca="1" si="20"/>
        <v>9</v>
      </c>
      <c r="C357" s="353">
        <f t="shared" ca="1" si="20"/>
        <v>1</v>
      </c>
      <c r="D357" s="354">
        <f t="shared" ca="1" si="21"/>
        <v>345</v>
      </c>
      <c r="E357" s="446"/>
      <c r="F357" s="347"/>
      <c r="G357" s="348"/>
      <c r="H357" s="371"/>
    </row>
    <row r="358" spans="1:8" s="346" customFormat="1" hidden="1">
      <c r="A358" s="353">
        <f t="shared" ca="1" si="20"/>
        <v>99</v>
      </c>
      <c r="B358" s="353">
        <f t="shared" ca="1" si="20"/>
        <v>9</v>
      </c>
      <c r="C358" s="353">
        <f t="shared" ca="1" si="20"/>
        <v>1</v>
      </c>
      <c r="D358" s="354">
        <f t="shared" ca="1" si="21"/>
        <v>346</v>
      </c>
      <c r="E358" s="446"/>
      <c r="F358" s="347"/>
      <c r="G358" s="348"/>
      <c r="H358" s="371"/>
    </row>
    <row r="359" spans="1:8" s="346" customFormat="1" hidden="1">
      <c r="A359" s="353">
        <f t="shared" ca="1" si="20"/>
        <v>99</v>
      </c>
      <c r="B359" s="353">
        <f t="shared" ca="1" si="20"/>
        <v>9</v>
      </c>
      <c r="C359" s="353">
        <f t="shared" ca="1" si="20"/>
        <v>1</v>
      </c>
      <c r="D359" s="354">
        <f t="shared" ca="1" si="21"/>
        <v>347</v>
      </c>
      <c r="E359" s="446"/>
      <c r="F359" s="347"/>
      <c r="G359" s="348"/>
      <c r="H359" s="371"/>
    </row>
    <row r="360" spans="1:8" hidden="1">
      <c r="A360" s="353">
        <f t="shared" ca="1" si="20"/>
        <v>99</v>
      </c>
      <c r="B360" s="353">
        <f t="shared" ca="1" si="20"/>
        <v>9</v>
      </c>
      <c r="C360" s="353">
        <f t="shared" ca="1" si="20"/>
        <v>1</v>
      </c>
      <c r="D360" s="354">
        <f t="shared" ca="1" si="21"/>
        <v>348</v>
      </c>
      <c r="E360" s="445"/>
      <c r="F360" s="347"/>
      <c r="G360" s="348"/>
      <c r="H360" s="371"/>
    </row>
    <row r="361" spans="1:8" hidden="1">
      <c r="A361" s="353">
        <f t="shared" ca="1" si="20"/>
        <v>99</v>
      </c>
      <c r="B361" s="353">
        <f t="shared" ca="1" si="20"/>
        <v>9</v>
      </c>
      <c r="C361" s="353">
        <f t="shared" ca="1" si="20"/>
        <v>1</v>
      </c>
      <c r="D361" s="354">
        <f t="shared" ca="1" si="21"/>
        <v>349</v>
      </c>
      <c r="E361" s="445"/>
      <c r="F361" s="347"/>
      <c r="G361" s="348"/>
      <c r="H361" s="371"/>
    </row>
    <row r="362" spans="1:8" hidden="1">
      <c r="A362" s="353">
        <f t="shared" ca="1" si="20"/>
        <v>99</v>
      </c>
      <c r="B362" s="353">
        <f t="shared" ca="1" si="20"/>
        <v>9</v>
      </c>
      <c r="C362" s="353">
        <f t="shared" ca="1" si="20"/>
        <v>1</v>
      </c>
      <c r="D362" s="354">
        <f t="shared" ca="1" si="21"/>
        <v>350</v>
      </c>
      <c r="E362" s="445"/>
      <c r="F362" s="347"/>
      <c r="G362" s="348"/>
      <c r="H362" s="371"/>
    </row>
    <row r="363" spans="1:8" hidden="1">
      <c r="A363" s="353">
        <f t="shared" ca="1" si="20"/>
        <v>99</v>
      </c>
      <c r="B363" s="353">
        <f t="shared" ca="1" si="20"/>
        <v>9</v>
      </c>
      <c r="C363" s="353">
        <f t="shared" ca="1" si="20"/>
        <v>1</v>
      </c>
      <c r="D363" s="354">
        <f t="shared" ca="1" si="21"/>
        <v>351</v>
      </c>
      <c r="E363" s="445"/>
      <c r="F363" s="347"/>
      <c r="G363" s="348"/>
      <c r="H363" s="371"/>
    </row>
    <row r="364" spans="1:8" hidden="1">
      <c r="A364" s="353">
        <f t="shared" ca="1" si="20"/>
        <v>99</v>
      </c>
      <c r="B364" s="353">
        <f t="shared" ca="1" si="20"/>
        <v>9</v>
      </c>
      <c r="C364" s="353">
        <f t="shared" ca="1" si="20"/>
        <v>1</v>
      </c>
      <c r="D364" s="354">
        <f t="shared" ca="1" si="21"/>
        <v>352</v>
      </c>
      <c r="E364" s="445"/>
      <c r="F364" s="347"/>
      <c r="G364" s="348"/>
      <c r="H364" s="371"/>
    </row>
    <row r="365" spans="1:8" hidden="1">
      <c r="A365" s="353">
        <f t="shared" ca="1" si="20"/>
        <v>99</v>
      </c>
      <c r="B365" s="353">
        <f t="shared" ca="1" si="20"/>
        <v>9</v>
      </c>
      <c r="C365" s="353">
        <f t="shared" ca="1" si="20"/>
        <v>1</v>
      </c>
      <c r="D365" s="354">
        <f t="shared" ca="1" si="21"/>
        <v>353</v>
      </c>
      <c r="E365" s="445"/>
      <c r="F365" s="347"/>
      <c r="G365" s="348"/>
      <c r="H365" s="371"/>
    </row>
    <row r="366" spans="1:8" hidden="1">
      <c r="A366" s="353">
        <f t="shared" ca="1" si="20"/>
        <v>99</v>
      </c>
      <c r="B366" s="353">
        <f t="shared" ca="1" si="20"/>
        <v>9</v>
      </c>
      <c r="C366" s="353">
        <f t="shared" ca="1" si="20"/>
        <v>1</v>
      </c>
      <c r="D366" s="354">
        <f t="shared" ca="1" si="21"/>
        <v>354</v>
      </c>
      <c r="E366" s="445"/>
      <c r="F366" s="347"/>
      <c r="G366" s="348"/>
      <c r="H366" s="371"/>
    </row>
    <row r="367" spans="1:8" s="346" customFormat="1" hidden="1">
      <c r="A367" s="353">
        <f t="shared" ca="1" si="20"/>
        <v>99</v>
      </c>
      <c r="B367" s="353">
        <f t="shared" ca="1" si="20"/>
        <v>9</v>
      </c>
      <c r="C367" s="353">
        <f t="shared" ca="1" si="20"/>
        <v>1</v>
      </c>
      <c r="D367" s="354">
        <f t="shared" ca="1" si="21"/>
        <v>355</v>
      </c>
      <c r="E367" s="446"/>
      <c r="F367" s="347"/>
      <c r="G367" s="348"/>
      <c r="H367" s="371"/>
    </row>
    <row r="368" spans="1:8" s="346" customFormat="1" hidden="1">
      <c r="A368" s="353">
        <f t="shared" ca="1" si="20"/>
        <v>99</v>
      </c>
      <c r="B368" s="353">
        <f t="shared" ca="1" si="20"/>
        <v>9</v>
      </c>
      <c r="C368" s="353">
        <f t="shared" ca="1" si="20"/>
        <v>1</v>
      </c>
      <c r="D368" s="354">
        <f t="shared" ca="1" si="21"/>
        <v>356</v>
      </c>
      <c r="E368" s="446"/>
      <c r="F368" s="347"/>
      <c r="G368" s="348"/>
      <c r="H368" s="371"/>
    </row>
    <row r="369" spans="1:8" s="346" customFormat="1" hidden="1">
      <c r="A369" s="353">
        <f t="shared" ca="1" si="20"/>
        <v>99</v>
      </c>
      <c r="B369" s="353">
        <f t="shared" ca="1" si="20"/>
        <v>9</v>
      </c>
      <c r="C369" s="353">
        <f t="shared" ca="1" si="20"/>
        <v>1</v>
      </c>
      <c r="D369" s="354">
        <f t="shared" ca="1" si="21"/>
        <v>357</v>
      </c>
      <c r="E369" s="446"/>
      <c r="F369" s="347"/>
      <c r="G369" s="348"/>
      <c r="H369" s="371"/>
    </row>
    <row r="370" spans="1:8" hidden="1">
      <c r="A370" s="353">
        <f t="shared" ref="A370:C385" ca="1" si="22">INDIRECT("Z(-1)",FALSE)</f>
        <v>99</v>
      </c>
      <c r="B370" s="353">
        <f t="shared" ca="1" si="22"/>
        <v>9</v>
      </c>
      <c r="C370" s="353">
        <f t="shared" ca="1" si="22"/>
        <v>1</v>
      </c>
      <c r="D370" s="354">
        <f t="shared" ca="1" si="21"/>
        <v>358</v>
      </c>
      <c r="E370" s="445"/>
      <c r="F370" s="347"/>
      <c r="G370" s="348"/>
      <c r="H370" s="371"/>
    </row>
    <row r="371" spans="1:8" hidden="1">
      <c r="A371" s="353">
        <f t="shared" ca="1" si="22"/>
        <v>99</v>
      </c>
      <c r="B371" s="353">
        <f t="shared" ca="1" si="22"/>
        <v>9</v>
      </c>
      <c r="C371" s="353">
        <f t="shared" ca="1" si="22"/>
        <v>1</v>
      </c>
      <c r="D371" s="354">
        <f t="shared" ca="1" si="21"/>
        <v>359</v>
      </c>
      <c r="E371" s="445"/>
      <c r="F371" s="347"/>
      <c r="G371" s="348"/>
      <c r="H371" s="371"/>
    </row>
    <row r="372" spans="1:8" hidden="1">
      <c r="A372" s="353">
        <f t="shared" ca="1" si="22"/>
        <v>99</v>
      </c>
      <c r="B372" s="353">
        <f t="shared" ca="1" si="22"/>
        <v>9</v>
      </c>
      <c r="C372" s="353">
        <f t="shared" ca="1" si="22"/>
        <v>1</v>
      </c>
      <c r="D372" s="354">
        <f t="shared" ca="1" si="21"/>
        <v>360</v>
      </c>
      <c r="E372" s="445"/>
      <c r="F372" s="347"/>
      <c r="G372" s="348"/>
      <c r="H372" s="371"/>
    </row>
    <row r="373" spans="1:8" hidden="1">
      <c r="A373" s="353">
        <f t="shared" ca="1" si="22"/>
        <v>99</v>
      </c>
      <c r="B373" s="353">
        <f t="shared" ca="1" si="22"/>
        <v>9</v>
      </c>
      <c r="C373" s="353">
        <f t="shared" ca="1" si="22"/>
        <v>1</v>
      </c>
      <c r="D373" s="354">
        <f t="shared" ca="1" si="21"/>
        <v>361</v>
      </c>
      <c r="E373" s="445"/>
      <c r="F373" s="347"/>
      <c r="G373" s="348"/>
      <c r="H373" s="371"/>
    </row>
    <row r="374" spans="1:8" hidden="1">
      <c r="A374" s="353">
        <f t="shared" ca="1" si="22"/>
        <v>99</v>
      </c>
      <c r="B374" s="353">
        <f t="shared" ca="1" si="22"/>
        <v>9</v>
      </c>
      <c r="C374" s="353">
        <f t="shared" ca="1" si="22"/>
        <v>1</v>
      </c>
      <c r="D374" s="354">
        <f t="shared" ca="1" si="21"/>
        <v>362</v>
      </c>
      <c r="E374" s="445"/>
      <c r="F374" s="347"/>
      <c r="G374" s="348"/>
      <c r="H374" s="371"/>
    </row>
    <row r="375" spans="1:8" hidden="1">
      <c r="A375" s="353">
        <f t="shared" ca="1" si="22"/>
        <v>99</v>
      </c>
      <c r="B375" s="353">
        <f t="shared" ca="1" si="22"/>
        <v>9</v>
      </c>
      <c r="C375" s="353">
        <f t="shared" ca="1" si="22"/>
        <v>1</v>
      </c>
      <c r="D375" s="354">
        <f t="shared" ca="1" si="21"/>
        <v>363</v>
      </c>
      <c r="E375" s="445"/>
      <c r="F375" s="347"/>
      <c r="G375" s="348"/>
      <c r="H375" s="371"/>
    </row>
    <row r="376" spans="1:8" hidden="1">
      <c r="A376" s="353">
        <f t="shared" ca="1" si="22"/>
        <v>99</v>
      </c>
      <c r="B376" s="353">
        <f t="shared" ca="1" si="22"/>
        <v>9</v>
      </c>
      <c r="C376" s="353">
        <f t="shared" ca="1" si="22"/>
        <v>1</v>
      </c>
      <c r="D376" s="354">
        <f t="shared" ca="1" si="21"/>
        <v>364</v>
      </c>
      <c r="E376" s="445"/>
      <c r="F376" s="347"/>
      <c r="G376" s="348"/>
      <c r="H376" s="371"/>
    </row>
    <row r="377" spans="1:8" s="346" customFormat="1" hidden="1">
      <c r="A377" s="353">
        <f t="shared" ca="1" si="22"/>
        <v>99</v>
      </c>
      <c r="B377" s="353">
        <f t="shared" ca="1" si="22"/>
        <v>9</v>
      </c>
      <c r="C377" s="353">
        <f t="shared" ca="1" si="22"/>
        <v>1</v>
      </c>
      <c r="D377" s="354">
        <f t="shared" ca="1" si="21"/>
        <v>365</v>
      </c>
      <c r="E377" s="446"/>
      <c r="F377" s="347"/>
      <c r="G377" s="348"/>
      <c r="H377" s="371"/>
    </row>
    <row r="378" spans="1:8" s="346" customFormat="1" hidden="1">
      <c r="A378" s="353">
        <f t="shared" ca="1" si="22"/>
        <v>99</v>
      </c>
      <c r="B378" s="353">
        <f t="shared" ca="1" si="22"/>
        <v>9</v>
      </c>
      <c r="C378" s="353">
        <f t="shared" ca="1" si="22"/>
        <v>1</v>
      </c>
      <c r="D378" s="354">
        <f t="shared" ca="1" si="21"/>
        <v>366</v>
      </c>
      <c r="E378" s="446"/>
      <c r="F378" s="347"/>
      <c r="G378" s="348"/>
      <c r="H378" s="371"/>
    </row>
    <row r="379" spans="1:8" s="346" customFormat="1" hidden="1">
      <c r="A379" s="353">
        <f t="shared" ca="1" si="22"/>
        <v>99</v>
      </c>
      <c r="B379" s="353">
        <f t="shared" ca="1" si="22"/>
        <v>9</v>
      </c>
      <c r="C379" s="353">
        <f t="shared" ca="1" si="22"/>
        <v>1</v>
      </c>
      <c r="D379" s="354">
        <f t="shared" ca="1" si="21"/>
        <v>367</v>
      </c>
      <c r="E379" s="446"/>
      <c r="F379" s="347"/>
      <c r="G379" s="348"/>
      <c r="H379" s="371"/>
    </row>
    <row r="380" spans="1:8" hidden="1">
      <c r="A380" s="353">
        <f t="shared" ca="1" si="22"/>
        <v>99</v>
      </c>
      <c r="B380" s="353">
        <f t="shared" ca="1" si="22"/>
        <v>9</v>
      </c>
      <c r="C380" s="353">
        <f t="shared" ca="1" si="22"/>
        <v>1</v>
      </c>
      <c r="D380" s="354">
        <f t="shared" ca="1" si="21"/>
        <v>368</v>
      </c>
      <c r="E380" s="445"/>
      <c r="F380" s="347"/>
      <c r="G380" s="348"/>
      <c r="H380" s="371"/>
    </row>
    <row r="381" spans="1:8" hidden="1">
      <c r="A381" s="353">
        <f t="shared" ca="1" si="22"/>
        <v>99</v>
      </c>
      <c r="B381" s="353">
        <f t="shared" ca="1" si="22"/>
        <v>9</v>
      </c>
      <c r="C381" s="353">
        <f t="shared" ca="1" si="22"/>
        <v>1</v>
      </c>
      <c r="D381" s="354">
        <f t="shared" ca="1" si="21"/>
        <v>369</v>
      </c>
      <c r="E381" s="445"/>
      <c r="F381" s="347"/>
      <c r="G381" s="348"/>
      <c r="H381" s="371"/>
    </row>
    <row r="382" spans="1:8" hidden="1">
      <c r="A382" s="353">
        <f t="shared" ca="1" si="22"/>
        <v>99</v>
      </c>
      <c r="B382" s="353">
        <f t="shared" ca="1" si="22"/>
        <v>9</v>
      </c>
      <c r="C382" s="353">
        <f t="shared" ca="1" si="22"/>
        <v>1</v>
      </c>
      <c r="D382" s="354">
        <f t="shared" ca="1" si="21"/>
        <v>370</v>
      </c>
      <c r="E382" s="445"/>
      <c r="F382" s="347"/>
      <c r="G382" s="348"/>
      <c r="H382" s="371"/>
    </row>
    <row r="383" spans="1:8" hidden="1">
      <c r="A383" s="353">
        <f t="shared" ca="1" si="22"/>
        <v>99</v>
      </c>
      <c r="B383" s="353">
        <f t="shared" ca="1" si="22"/>
        <v>9</v>
      </c>
      <c r="C383" s="353">
        <f t="shared" ca="1" si="22"/>
        <v>1</v>
      </c>
      <c r="D383" s="354">
        <f t="shared" ca="1" si="21"/>
        <v>371</v>
      </c>
      <c r="E383" s="445"/>
      <c r="F383" s="347"/>
      <c r="G383" s="348"/>
      <c r="H383" s="371"/>
    </row>
    <row r="384" spans="1:8" hidden="1">
      <c r="A384" s="353">
        <f t="shared" ca="1" si="22"/>
        <v>99</v>
      </c>
      <c r="B384" s="353">
        <f t="shared" ca="1" si="22"/>
        <v>9</v>
      </c>
      <c r="C384" s="353">
        <f t="shared" ca="1" si="22"/>
        <v>1</v>
      </c>
      <c r="D384" s="354">
        <f t="shared" ca="1" si="21"/>
        <v>372</v>
      </c>
      <c r="E384" s="445"/>
      <c r="F384" s="347"/>
      <c r="G384" s="348"/>
      <c r="H384" s="371"/>
    </row>
    <row r="385" spans="1:8" hidden="1">
      <c r="A385" s="353">
        <f t="shared" ca="1" si="22"/>
        <v>99</v>
      </c>
      <c r="B385" s="353">
        <f t="shared" ca="1" si="22"/>
        <v>9</v>
      </c>
      <c r="C385" s="353">
        <f t="shared" ca="1" si="22"/>
        <v>1</v>
      </c>
      <c r="D385" s="354">
        <f t="shared" ca="1" si="21"/>
        <v>373</v>
      </c>
      <c r="E385" s="445"/>
      <c r="F385" s="347"/>
      <c r="G385" s="348"/>
      <c r="H385" s="371"/>
    </row>
    <row r="386" spans="1:8" hidden="1">
      <c r="A386" s="353">
        <f t="shared" ref="A386:C419" ca="1" si="23">INDIRECT("Z(-1)",FALSE)</f>
        <v>99</v>
      </c>
      <c r="B386" s="353">
        <f t="shared" ca="1" si="23"/>
        <v>9</v>
      </c>
      <c r="C386" s="353">
        <f t="shared" ca="1" si="23"/>
        <v>1</v>
      </c>
      <c r="D386" s="354">
        <f t="shared" ca="1" si="21"/>
        <v>374</v>
      </c>
      <c r="E386" s="445"/>
      <c r="F386" s="347"/>
      <c r="G386" s="348"/>
      <c r="H386" s="371"/>
    </row>
    <row r="387" spans="1:8" s="346" customFormat="1" hidden="1">
      <c r="A387" s="353">
        <f t="shared" ca="1" si="23"/>
        <v>99</v>
      </c>
      <c r="B387" s="353">
        <f t="shared" ca="1" si="23"/>
        <v>9</v>
      </c>
      <c r="C387" s="353">
        <f t="shared" ca="1" si="23"/>
        <v>1</v>
      </c>
      <c r="D387" s="354">
        <f t="shared" ca="1" si="21"/>
        <v>375</v>
      </c>
      <c r="E387" s="446"/>
      <c r="F387" s="347"/>
      <c r="G387" s="348"/>
      <c r="H387" s="371"/>
    </row>
    <row r="388" spans="1:8" s="346" customFormat="1" hidden="1">
      <c r="A388" s="353">
        <f t="shared" ca="1" si="23"/>
        <v>99</v>
      </c>
      <c r="B388" s="353">
        <f t="shared" ca="1" si="23"/>
        <v>9</v>
      </c>
      <c r="C388" s="353">
        <f t="shared" ca="1" si="23"/>
        <v>1</v>
      </c>
      <c r="D388" s="354">
        <f t="shared" ca="1" si="21"/>
        <v>376</v>
      </c>
      <c r="E388" s="446"/>
      <c r="F388" s="347"/>
      <c r="G388" s="348"/>
      <c r="H388" s="371"/>
    </row>
    <row r="389" spans="1:8" s="346" customFormat="1" hidden="1">
      <c r="A389" s="353">
        <f t="shared" ca="1" si="23"/>
        <v>99</v>
      </c>
      <c r="B389" s="353">
        <f t="shared" ca="1" si="23"/>
        <v>9</v>
      </c>
      <c r="C389" s="353">
        <f t="shared" ca="1" si="23"/>
        <v>1</v>
      </c>
      <c r="D389" s="354">
        <f t="shared" ca="1" si="21"/>
        <v>377</v>
      </c>
      <c r="E389" s="446"/>
      <c r="F389" s="347"/>
      <c r="G389" s="348"/>
      <c r="H389" s="371"/>
    </row>
    <row r="390" spans="1:8" hidden="1">
      <c r="A390" s="353">
        <f t="shared" ca="1" si="23"/>
        <v>99</v>
      </c>
      <c r="B390" s="353">
        <f t="shared" ca="1" si="23"/>
        <v>9</v>
      </c>
      <c r="C390" s="353">
        <f t="shared" ca="1" si="23"/>
        <v>1</v>
      </c>
      <c r="D390" s="354">
        <f t="shared" ca="1" si="21"/>
        <v>378</v>
      </c>
      <c r="E390" s="445"/>
      <c r="F390" s="347"/>
      <c r="G390" s="348"/>
      <c r="H390" s="371"/>
    </row>
    <row r="391" spans="1:8" s="346" customFormat="1" hidden="1">
      <c r="A391" s="353">
        <f t="shared" ca="1" si="23"/>
        <v>99</v>
      </c>
      <c r="B391" s="353">
        <f t="shared" ca="1" si="23"/>
        <v>9</v>
      </c>
      <c r="C391" s="353">
        <f t="shared" ca="1" si="23"/>
        <v>1</v>
      </c>
      <c r="D391" s="354">
        <f t="shared" ca="1" si="21"/>
        <v>379</v>
      </c>
      <c r="E391" s="446"/>
      <c r="F391" s="347"/>
      <c r="G391" s="348"/>
      <c r="H391" s="371"/>
    </row>
    <row r="392" spans="1:8" s="346" customFormat="1" hidden="1">
      <c r="A392" s="353">
        <f t="shared" ca="1" si="23"/>
        <v>99</v>
      </c>
      <c r="B392" s="353">
        <f t="shared" ca="1" si="23"/>
        <v>9</v>
      </c>
      <c r="C392" s="353">
        <f t="shared" ca="1" si="23"/>
        <v>1</v>
      </c>
      <c r="D392" s="354">
        <f t="shared" ca="1" si="21"/>
        <v>380</v>
      </c>
      <c r="E392" s="446"/>
      <c r="F392" s="347"/>
      <c r="G392" s="348"/>
      <c r="H392" s="371"/>
    </row>
    <row r="393" spans="1:8" s="346" customFormat="1" hidden="1">
      <c r="A393" s="353">
        <f t="shared" ca="1" si="23"/>
        <v>99</v>
      </c>
      <c r="B393" s="353">
        <f t="shared" ca="1" si="23"/>
        <v>9</v>
      </c>
      <c r="C393" s="353">
        <f t="shared" ca="1" si="23"/>
        <v>1</v>
      </c>
      <c r="D393" s="354">
        <f t="shared" ca="1" si="21"/>
        <v>381</v>
      </c>
      <c r="E393" s="446"/>
      <c r="F393" s="347"/>
      <c r="G393" s="348"/>
      <c r="H393" s="371"/>
    </row>
    <row r="394" spans="1:8" hidden="1">
      <c r="A394" s="353">
        <f t="shared" ca="1" si="23"/>
        <v>99</v>
      </c>
      <c r="B394" s="353">
        <f t="shared" ca="1" si="23"/>
        <v>9</v>
      </c>
      <c r="C394" s="353">
        <f t="shared" ca="1" si="23"/>
        <v>1</v>
      </c>
      <c r="D394" s="354">
        <f t="shared" ca="1" si="21"/>
        <v>382</v>
      </c>
      <c r="E394" s="445"/>
      <c r="F394" s="157"/>
      <c r="G394" s="333"/>
      <c r="H394" s="370"/>
    </row>
    <row r="395" spans="1:8" hidden="1">
      <c r="A395" s="353">
        <f t="shared" ca="1" si="23"/>
        <v>99</v>
      </c>
      <c r="B395" s="353">
        <f t="shared" ca="1" si="23"/>
        <v>9</v>
      </c>
      <c r="C395" s="353">
        <f t="shared" ca="1" si="23"/>
        <v>1</v>
      </c>
      <c r="D395" s="354">
        <f t="shared" ca="1" si="21"/>
        <v>383</v>
      </c>
      <c r="E395" s="445"/>
      <c r="F395" s="157"/>
      <c r="G395" s="333"/>
      <c r="H395" s="370"/>
    </row>
    <row r="396" spans="1:8" hidden="1">
      <c r="A396" s="353">
        <f t="shared" ca="1" si="23"/>
        <v>99</v>
      </c>
      <c r="B396" s="353">
        <f t="shared" ca="1" si="23"/>
        <v>9</v>
      </c>
      <c r="C396" s="353">
        <f t="shared" ca="1" si="23"/>
        <v>1</v>
      </c>
      <c r="D396" s="354">
        <f t="shared" ca="1" si="21"/>
        <v>384</v>
      </c>
      <c r="E396" s="445"/>
      <c r="F396" s="157"/>
      <c r="G396" s="333"/>
      <c r="H396" s="370"/>
    </row>
    <row r="397" spans="1:8" hidden="1">
      <c r="A397" s="353">
        <f t="shared" ca="1" si="23"/>
        <v>99</v>
      </c>
      <c r="B397" s="353">
        <f t="shared" ca="1" si="23"/>
        <v>9</v>
      </c>
      <c r="C397" s="353">
        <f t="shared" ca="1" si="23"/>
        <v>1</v>
      </c>
      <c r="D397" s="354">
        <f t="shared" ca="1" si="21"/>
        <v>385</v>
      </c>
      <c r="E397" s="445"/>
      <c r="F397" s="157"/>
      <c r="G397" s="333"/>
      <c r="H397" s="370"/>
    </row>
    <row r="398" spans="1:8" hidden="1">
      <c r="A398" s="353">
        <f t="shared" ca="1" si="23"/>
        <v>99</v>
      </c>
      <c r="B398" s="353">
        <f t="shared" ca="1" si="23"/>
        <v>9</v>
      </c>
      <c r="C398" s="353">
        <f t="shared" ca="1" si="23"/>
        <v>1</v>
      </c>
      <c r="D398" s="354">
        <f t="shared" ca="1" si="21"/>
        <v>386</v>
      </c>
      <c r="E398" s="445"/>
      <c r="F398" s="157"/>
      <c r="G398" s="333"/>
      <c r="H398" s="370"/>
    </row>
    <row r="399" spans="1:8" hidden="1">
      <c r="A399" s="351">
        <f t="shared" ca="1" si="23"/>
        <v>99</v>
      </c>
      <c r="B399" s="351">
        <f t="shared" ca="1" si="23"/>
        <v>9</v>
      </c>
      <c r="C399" s="351">
        <f t="shared" ca="1" si="23"/>
        <v>1</v>
      </c>
      <c r="D399" s="352">
        <f t="shared" ca="1" si="21"/>
        <v>387</v>
      </c>
      <c r="E399" s="445"/>
      <c r="F399" s="157"/>
      <c r="G399" s="333"/>
      <c r="H399" s="370"/>
    </row>
    <row r="400" spans="1:8" hidden="1">
      <c r="A400" s="353">
        <f t="shared" ca="1" si="23"/>
        <v>99</v>
      </c>
      <c r="B400" s="353">
        <f t="shared" ca="1" si="23"/>
        <v>9</v>
      </c>
      <c r="C400" s="353">
        <f t="shared" ca="1" si="23"/>
        <v>1</v>
      </c>
      <c r="D400" s="354">
        <f t="shared" ca="1" si="21"/>
        <v>388</v>
      </c>
      <c r="E400" s="445"/>
      <c r="F400" s="347"/>
      <c r="G400" s="348"/>
      <c r="H400" s="371"/>
    </row>
    <row r="401" spans="1:8" hidden="1">
      <c r="A401" s="353">
        <f t="shared" ca="1" si="23"/>
        <v>99</v>
      </c>
      <c r="B401" s="353">
        <f t="shared" ca="1" si="23"/>
        <v>9</v>
      </c>
      <c r="C401" s="353">
        <f t="shared" ca="1" si="23"/>
        <v>1</v>
      </c>
      <c r="D401" s="354">
        <f t="shared" ca="1" si="21"/>
        <v>389</v>
      </c>
      <c r="E401" s="445"/>
      <c r="F401" s="347"/>
      <c r="G401" s="348"/>
      <c r="H401" s="371"/>
    </row>
    <row r="402" spans="1:8" hidden="1">
      <c r="A402" s="353">
        <f t="shared" ca="1" si="23"/>
        <v>99</v>
      </c>
      <c r="B402" s="353">
        <f t="shared" ca="1" si="23"/>
        <v>9</v>
      </c>
      <c r="C402" s="353">
        <f t="shared" ca="1" si="23"/>
        <v>1</v>
      </c>
      <c r="D402" s="354">
        <f t="shared" ca="1" si="21"/>
        <v>390</v>
      </c>
      <c r="E402" s="445"/>
      <c r="F402" s="347"/>
      <c r="G402" s="348"/>
      <c r="H402" s="371"/>
    </row>
    <row r="403" spans="1:8" hidden="1">
      <c r="A403" s="353">
        <f t="shared" ca="1" si="23"/>
        <v>99</v>
      </c>
      <c r="B403" s="353">
        <f t="shared" ca="1" si="23"/>
        <v>9</v>
      </c>
      <c r="C403" s="353">
        <f t="shared" ca="1" si="23"/>
        <v>1</v>
      </c>
      <c r="D403" s="354">
        <f t="shared" ca="1" si="21"/>
        <v>391</v>
      </c>
      <c r="E403" s="445"/>
      <c r="F403" s="347"/>
      <c r="G403" s="348"/>
      <c r="H403" s="371"/>
    </row>
    <row r="404" spans="1:8" hidden="1">
      <c r="A404" s="353">
        <f t="shared" ca="1" si="23"/>
        <v>99</v>
      </c>
      <c r="B404" s="353">
        <f t="shared" ca="1" si="23"/>
        <v>9</v>
      </c>
      <c r="C404" s="353">
        <f t="shared" ca="1" si="23"/>
        <v>1</v>
      </c>
      <c r="D404" s="354">
        <f t="shared" ref="D404:D467" ca="1" si="24">IF(INDIRECT("S(-1)",FALSE)&lt;&gt;INDIRECT("Z(-1)S(-1)",FALSE),0,INDIRECT("Z(-1)",FALSE)+1)</f>
        <v>392</v>
      </c>
      <c r="E404" s="445"/>
      <c r="F404" s="347"/>
      <c r="G404" s="348"/>
      <c r="H404" s="371"/>
    </row>
    <row r="405" spans="1:8" hidden="1">
      <c r="A405" s="353">
        <f t="shared" ca="1" si="23"/>
        <v>99</v>
      </c>
      <c r="B405" s="353">
        <f t="shared" ca="1" si="23"/>
        <v>9</v>
      </c>
      <c r="C405" s="353">
        <f t="shared" ca="1" si="23"/>
        <v>1</v>
      </c>
      <c r="D405" s="354">
        <f t="shared" ca="1" si="24"/>
        <v>393</v>
      </c>
      <c r="E405" s="445"/>
      <c r="F405" s="347"/>
      <c r="G405" s="348"/>
      <c r="H405" s="371"/>
    </row>
    <row r="406" spans="1:8" hidden="1">
      <c r="A406" s="353">
        <f t="shared" ca="1" si="23"/>
        <v>99</v>
      </c>
      <c r="B406" s="353">
        <f t="shared" ca="1" si="23"/>
        <v>9</v>
      </c>
      <c r="C406" s="353">
        <f t="shared" ca="1" si="23"/>
        <v>1</v>
      </c>
      <c r="D406" s="354">
        <f t="shared" ca="1" si="24"/>
        <v>394</v>
      </c>
      <c r="E406" s="445"/>
      <c r="F406" s="347"/>
      <c r="G406" s="348"/>
      <c r="H406" s="371"/>
    </row>
    <row r="407" spans="1:8" s="346" customFormat="1" hidden="1">
      <c r="A407" s="353">
        <f t="shared" ca="1" si="23"/>
        <v>99</v>
      </c>
      <c r="B407" s="353">
        <f t="shared" ca="1" si="23"/>
        <v>9</v>
      </c>
      <c r="C407" s="353">
        <f t="shared" ca="1" si="23"/>
        <v>1</v>
      </c>
      <c r="D407" s="354">
        <f t="shared" ca="1" si="24"/>
        <v>395</v>
      </c>
      <c r="E407" s="446"/>
      <c r="F407" s="347"/>
      <c r="G407" s="348"/>
      <c r="H407" s="371"/>
    </row>
    <row r="408" spans="1:8" s="346" customFormat="1" hidden="1">
      <c r="A408" s="353">
        <f t="shared" ca="1" si="23"/>
        <v>99</v>
      </c>
      <c r="B408" s="353">
        <f t="shared" ca="1" si="23"/>
        <v>9</v>
      </c>
      <c r="C408" s="353">
        <f t="shared" ca="1" si="23"/>
        <v>1</v>
      </c>
      <c r="D408" s="354">
        <f t="shared" ca="1" si="24"/>
        <v>396</v>
      </c>
      <c r="E408" s="446"/>
      <c r="F408" s="347"/>
      <c r="G408" s="348"/>
      <c r="H408" s="371"/>
    </row>
    <row r="409" spans="1:8" s="346" customFormat="1" hidden="1">
      <c r="A409" s="353">
        <f t="shared" ca="1" si="23"/>
        <v>99</v>
      </c>
      <c r="B409" s="353">
        <f t="shared" ca="1" si="23"/>
        <v>9</v>
      </c>
      <c r="C409" s="353">
        <f t="shared" ca="1" si="23"/>
        <v>1</v>
      </c>
      <c r="D409" s="354">
        <f t="shared" ca="1" si="24"/>
        <v>397</v>
      </c>
      <c r="E409" s="446"/>
      <c r="F409" s="347"/>
      <c r="G409" s="348"/>
      <c r="H409" s="371"/>
    </row>
    <row r="410" spans="1:8" hidden="1">
      <c r="A410" s="353">
        <f t="shared" ca="1" si="23"/>
        <v>99</v>
      </c>
      <c r="B410" s="353">
        <f t="shared" ca="1" si="23"/>
        <v>9</v>
      </c>
      <c r="C410" s="353">
        <f t="shared" ca="1" si="23"/>
        <v>1</v>
      </c>
      <c r="D410" s="354">
        <f t="shared" ca="1" si="24"/>
        <v>398</v>
      </c>
      <c r="E410" s="445"/>
      <c r="F410" s="347"/>
      <c r="G410" s="348"/>
      <c r="H410" s="371"/>
    </row>
    <row r="411" spans="1:8" hidden="1">
      <c r="A411" s="353">
        <f t="shared" ca="1" si="23"/>
        <v>99</v>
      </c>
      <c r="B411" s="353">
        <f t="shared" ca="1" si="23"/>
        <v>9</v>
      </c>
      <c r="C411" s="353">
        <f t="shared" ca="1" si="23"/>
        <v>1</v>
      </c>
      <c r="D411" s="354">
        <f t="shared" ca="1" si="24"/>
        <v>399</v>
      </c>
      <c r="E411" s="445"/>
      <c r="F411" s="347"/>
      <c r="G411" s="348"/>
      <c r="H411" s="371"/>
    </row>
    <row r="412" spans="1:8" hidden="1">
      <c r="A412" s="353">
        <f t="shared" ca="1" si="23"/>
        <v>99</v>
      </c>
      <c r="B412" s="353">
        <f t="shared" ca="1" si="23"/>
        <v>9</v>
      </c>
      <c r="C412" s="353">
        <f t="shared" ca="1" si="23"/>
        <v>1</v>
      </c>
      <c r="D412" s="354">
        <f t="shared" ca="1" si="24"/>
        <v>400</v>
      </c>
      <c r="E412" s="445"/>
      <c r="F412" s="347"/>
      <c r="G412" s="348"/>
      <c r="H412" s="371"/>
    </row>
    <row r="413" spans="1:8" hidden="1">
      <c r="A413" s="353">
        <f t="shared" ca="1" si="23"/>
        <v>99</v>
      </c>
      <c r="B413" s="353">
        <f t="shared" ca="1" si="23"/>
        <v>9</v>
      </c>
      <c r="C413" s="353">
        <f t="shared" ca="1" si="23"/>
        <v>1</v>
      </c>
      <c r="D413" s="354">
        <f t="shared" ca="1" si="24"/>
        <v>401</v>
      </c>
      <c r="E413" s="445"/>
      <c r="F413" s="347"/>
      <c r="G413" s="348"/>
      <c r="H413" s="371"/>
    </row>
    <row r="414" spans="1:8" hidden="1">
      <c r="A414" s="353">
        <f t="shared" ca="1" si="23"/>
        <v>99</v>
      </c>
      <c r="B414" s="353">
        <f t="shared" ca="1" si="23"/>
        <v>9</v>
      </c>
      <c r="C414" s="353">
        <f t="shared" ca="1" si="23"/>
        <v>1</v>
      </c>
      <c r="D414" s="354">
        <f t="shared" ca="1" si="24"/>
        <v>402</v>
      </c>
      <c r="E414" s="445"/>
      <c r="F414" s="347"/>
      <c r="G414" s="348"/>
      <c r="H414" s="371"/>
    </row>
    <row r="415" spans="1:8" hidden="1">
      <c r="A415" s="353">
        <f t="shared" ca="1" si="23"/>
        <v>99</v>
      </c>
      <c r="B415" s="353">
        <f t="shared" ca="1" si="23"/>
        <v>9</v>
      </c>
      <c r="C415" s="353">
        <f t="shared" ca="1" si="23"/>
        <v>1</v>
      </c>
      <c r="D415" s="354">
        <f t="shared" ca="1" si="24"/>
        <v>403</v>
      </c>
      <c r="E415" s="445"/>
      <c r="F415" s="347"/>
      <c r="G415" s="348"/>
      <c r="H415" s="371"/>
    </row>
    <row r="416" spans="1:8" hidden="1">
      <c r="A416" s="353">
        <f t="shared" ca="1" si="23"/>
        <v>99</v>
      </c>
      <c r="B416" s="353">
        <f t="shared" ca="1" si="23"/>
        <v>9</v>
      </c>
      <c r="C416" s="353">
        <f t="shared" ca="1" si="23"/>
        <v>1</v>
      </c>
      <c r="D416" s="354">
        <f t="shared" ca="1" si="24"/>
        <v>404</v>
      </c>
      <c r="E416" s="445"/>
      <c r="F416" s="347"/>
      <c r="G416" s="348"/>
      <c r="H416" s="371"/>
    </row>
    <row r="417" spans="1:8" s="346" customFormat="1" hidden="1">
      <c r="A417" s="353">
        <f t="shared" ca="1" si="23"/>
        <v>99</v>
      </c>
      <c r="B417" s="353">
        <f t="shared" ca="1" si="23"/>
        <v>9</v>
      </c>
      <c r="C417" s="353">
        <f t="shared" ca="1" si="23"/>
        <v>1</v>
      </c>
      <c r="D417" s="354">
        <f t="shared" ca="1" si="24"/>
        <v>405</v>
      </c>
      <c r="E417" s="446"/>
      <c r="F417" s="347"/>
      <c r="G417" s="348"/>
      <c r="H417" s="371"/>
    </row>
    <row r="418" spans="1:8" s="346" customFormat="1" hidden="1">
      <c r="A418" s="353">
        <f t="shared" ca="1" si="23"/>
        <v>99</v>
      </c>
      <c r="B418" s="353">
        <f t="shared" ca="1" si="23"/>
        <v>9</v>
      </c>
      <c r="C418" s="353">
        <f t="shared" ca="1" si="23"/>
        <v>1</v>
      </c>
      <c r="D418" s="354">
        <f t="shared" ca="1" si="24"/>
        <v>406</v>
      </c>
      <c r="E418" s="446"/>
      <c r="F418" s="347"/>
      <c r="G418" s="348"/>
      <c r="H418" s="371"/>
    </row>
    <row r="419" spans="1:8" s="346" customFormat="1" hidden="1">
      <c r="A419" s="353">
        <f t="shared" ca="1" si="23"/>
        <v>99</v>
      </c>
      <c r="B419" s="353">
        <f t="shared" ca="1" si="23"/>
        <v>9</v>
      </c>
      <c r="C419" s="353">
        <f t="shared" ca="1" si="23"/>
        <v>1</v>
      </c>
      <c r="D419" s="354">
        <f t="shared" ca="1" si="24"/>
        <v>407</v>
      </c>
      <c r="E419" s="446"/>
      <c r="F419" s="347"/>
      <c r="G419" s="348"/>
      <c r="H419" s="371"/>
    </row>
    <row r="420" spans="1:8" hidden="1">
      <c r="A420" s="353">
        <f t="shared" ref="A420:C435" ca="1" si="25">INDIRECT("Z(-1)",FALSE)</f>
        <v>99</v>
      </c>
      <c r="B420" s="353">
        <f t="shared" ca="1" si="25"/>
        <v>9</v>
      </c>
      <c r="C420" s="353">
        <f t="shared" ca="1" si="25"/>
        <v>1</v>
      </c>
      <c r="D420" s="354">
        <f t="shared" ca="1" si="24"/>
        <v>408</v>
      </c>
      <c r="E420" s="445"/>
      <c r="F420" s="347"/>
      <c r="G420" s="348"/>
      <c r="H420" s="371"/>
    </row>
    <row r="421" spans="1:8" hidden="1">
      <c r="A421" s="353">
        <f t="shared" ca="1" si="25"/>
        <v>99</v>
      </c>
      <c r="B421" s="353">
        <f t="shared" ca="1" si="25"/>
        <v>9</v>
      </c>
      <c r="C421" s="353">
        <f t="shared" ca="1" si="25"/>
        <v>1</v>
      </c>
      <c r="D421" s="354">
        <f t="shared" ca="1" si="24"/>
        <v>409</v>
      </c>
      <c r="E421" s="445"/>
      <c r="F421" s="347"/>
      <c r="G421" s="348"/>
      <c r="H421" s="371"/>
    </row>
    <row r="422" spans="1:8" hidden="1">
      <c r="A422" s="353">
        <f t="shared" ca="1" si="25"/>
        <v>99</v>
      </c>
      <c r="B422" s="353">
        <f t="shared" ca="1" si="25"/>
        <v>9</v>
      </c>
      <c r="C422" s="353">
        <f t="shared" ca="1" si="25"/>
        <v>1</v>
      </c>
      <c r="D422" s="354">
        <f t="shared" ca="1" si="24"/>
        <v>410</v>
      </c>
      <c r="E422" s="445"/>
      <c r="F422" s="347"/>
      <c r="G422" s="348"/>
      <c r="H422" s="371"/>
    </row>
    <row r="423" spans="1:8" hidden="1">
      <c r="A423" s="353">
        <f t="shared" ca="1" si="25"/>
        <v>99</v>
      </c>
      <c r="B423" s="353">
        <f t="shared" ca="1" si="25"/>
        <v>9</v>
      </c>
      <c r="C423" s="353">
        <f t="shared" ca="1" si="25"/>
        <v>1</v>
      </c>
      <c r="D423" s="354">
        <f t="shared" ca="1" si="24"/>
        <v>411</v>
      </c>
      <c r="E423" s="445"/>
      <c r="F423" s="347"/>
      <c r="G423" s="348"/>
      <c r="H423" s="371"/>
    </row>
    <row r="424" spans="1:8" hidden="1">
      <c r="A424" s="353">
        <f t="shared" ca="1" si="25"/>
        <v>99</v>
      </c>
      <c r="B424" s="353">
        <f t="shared" ca="1" si="25"/>
        <v>9</v>
      </c>
      <c r="C424" s="353">
        <f t="shared" ca="1" si="25"/>
        <v>1</v>
      </c>
      <c r="D424" s="354">
        <f t="shared" ca="1" si="24"/>
        <v>412</v>
      </c>
      <c r="E424" s="445"/>
      <c r="F424" s="347"/>
      <c r="G424" s="348"/>
      <c r="H424" s="371"/>
    </row>
    <row r="425" spans="1:8" hidden="1">
      <c r="A425" s="353">
        <f t="shared" ca="1" si="25"/>
        <v>99</v>
      </c>
      <c r="B425" s="353">
        <f t="shared" ca="1" si="25"/>
        <v>9</v>
      </c>
      <c r="C425" s="353">
        <f t="shared" ca="1" si="25"/>
        <v>1</v>
      </c>
      <c r="D425" s="354">
        <f t="shared" ca="1" si="24"/>
        <v>413</v>
      </c>
      <c r="E425" s="445"/>
      <c r="F425" s="347"/>
      <c r="G425" s="348"/>
      <c r="H425" s="371"/>
    </row>
    <row r="426" spans="1:8" hidden="1">
      <c r="A426" s="353">
        <f t="shared" ca="1" si="25"/>
        <v>99</v>
      </c>
      <c r="B426" s="353">
        <f t="shared" ca="1" si="25"/>
        <v>9</v>
      </c>
      <c r="C426" s="353">
        <f t="shared" ca="1" si="25"/>
        <v>1</v>
      </c>
      <c r="D426" s="354">
        <f t="shared" ca="1" si="24"/>
        <v>414</v>
      </c>
      <c r="E426" s="445"/>
      <c r="F426" s="347"/>
      <c r="G426" s="348"/>
      <c r="H426" s="371"/>
    </row>
    <row r="427" spans="1:8" s="346" customFormat="1" hidden="1">
      <c r="A427" s="353">
        <f t="shared" ca="1" si="25"/>
        <v>99</v>
      </c>
      <c r="B427" s="353">
        <f t="shared" ca="1" si="25"/>
        <v>9</v>
      </c>
      <c r="C427" s="353">
        <f t="shared" ca="1" si="25"/>
        <v>1</v>
      </c>
      <c r="D427" s="354">
        <f t="shared" ca="1" si="24"/>
        <v>415</v>
      </c>
      <c r="E427" s="446"/>
      <c r="F427" s="347"/>
      <c r="G427" s="348"/>
      <c r="H427" s="371"/>
    </row>
    <row r="428" spans="1:8" s="346" customFormat="1" hidden="1">
      <c r="A428" s="353">
        <f t="shared" ca="1" si="25"/>
        <v>99</v>
      </c>
      <c r="B428" s="353">
        <f t="shared" ca="1" si="25"/>
        <v>9</v>
      </c>
      <c r="C428" s="353">
        <f t="shared" ca="1" si="25"/>
        <v>1</v>
      </c>
      <c r="D428" s="354">
        <f t="shared" ca="1" si="24"/>
        <v>416</v>
      </c>
      <c r="E428" s="446"/>
      <c r="F428" s="347"/>
      <c r="G428" s="348"/>
      <c r="H428" s="371"/>
    </row>
    <row r="429" spans="1:8" s="346" customFormat="1" hidden="1">
      <c r="A429" s="353">
        <f t="shared" ca="1" si="25"/>
        <v>99</v>
      </c>
      <c r="B429" s="353">
        <f t="shared" ca="1" si="25"/>
        <v>9</v>
      </c>
      <c r="C429" s="353">
        <f t="shared" ca="1" si="25"/>
        <v>1</v>
      </c>
      <c r="D429" s="354">
        <f t="shared" ca="1" si="24"/>
        <v>417</v>
      </c>
      <c r="E429" s="446"/>
      <c r="F429" s="347"/>
      <c r="G429" s="348"/>
      <c r="H429" s="371"/>
    </row>
    <row r="430" spans="1:8" hidden="1">
      <c r="A430" s="353">
        <f t="shared" ca="1" si="25"/>
        <v>99</v>
      </c>
      <c r="B430" s="353">
        <f t="shared" ca="1" si="25"/>
        <v>9</v>
      </c>
      <c r="C430" s="353">
        <f t="shared" ca="1" si="25"/>
        <v>1</v>
      </c>
      <c r="D430" s="354">
        <f t="shared" ca="1" si="24"/>
        <v>418</v>
      </c>
      <c r="E430" s="445"/>
      <c r="F430" s="347"/>
      <c r="G430" s="348"/>
      <c r="H430" s="371"/>
    </row>
    <row r="431" spans="1:8" hidden="1">
      <c r="A431" s="353">
        <f t="shared" ca="1" si="25"/>
        <v>99</v>
      </c>
      <c r="B431" s="353">
        <f t="shared" ca="1" si="25"/>
        <v>9</v>
      </c>
      <c r="C431" s="353">
        <f t="shared" ca="1" si="25"/>
        <v>1</v>
      </c>
      <c r="D431" s="354">
        <f t="shared" ca="1" si="24"/>
        <v>419</v>
      </c>
      <c r="E431" s="445"/>
      <c r="F431" s="347"/>
      <c r="G431" s="348"/>
      <c r="H431" s="371"/>
    </row>
    <row r="432" spans="1:8" hidden="1">
      <c r="A432" s="353">
        <f t="shared" ca="1" si="25"/>
        <v>99</v>
      </c>
      <c r="B432" s="353">
        <f t="shared" ca="1" si="25"/>
        <v>9</v>
      </c>
      <c r="C432" s="353">
        <f t="shared" ca="1" si="25"/>
        <v>1</v>
      </c>
      <c r="D432" s="354">
        <f t="shared" ca="1" si="24"/>
        <v>420</v>
      </c>
      <c r="E432" s="445"/>
      <c r="F432" s="347"/>
      <c r="G432" s="348"/>
      <c r="H432" s="371"/>
    </row>
    <row r="433" spans="1:8" hidden="1">
      <c r="A433" s="353">
        <f t="shared" ca="1" si="25"/>
        <v>99</v>
      </c>
      <c r="B433" s="353">
        <f t="shared" ca="1" si="25"/>
        <v>9</v>
      </c>
      <c r="C433" s="353">
        <f t="shared" ca="1" si="25"/>
        <v>1</v>
      </c>
      <c r="D433" s="354">
        <f t="shared" ca="1" si="24"/>
        <v>421</v>
      </c>
      <c r="E433" s="445"/>
      <c r="F433" s="347"/>
      <c r="G433" s="348"/>
      <c r="H433" s="371"/>
    </row>
    <row r="434" spans="1:8" hidden="1">
      <c r="A434" s="353">
        <f t="shared" ca="1" si="25"/>
        <v>99</v>
      </c>
      <c r="B434" s="353">
        <f t="shared" ca="1" si="25"/>
        <v>9</v>
      </c>
      <c r="C434" s="353">
        <f t="shared" ca="1" si="25"/>
        <v>1</v>
      </c>
      <c r="D434" s="354">
        <f t="shared" ca="1" si="24"/>
        <v>422</v>
      </c>
      <c r="E434" s="445"/>
      <c r="F434" s="347"/>
      <c r="G434" s="348"/>
      <c r="H434" s="371"/>
    </row>
    <row r="435" spans="1:8" hidden="1">
      <c r="A435" s="353">
        <f t="shared" ca="1" si="25"/>
        <v>99</v>
      </c>
      <c r="B435" s="353">
        <f t="shared" ca="1" si="25"/>
        <v>9</v>
      </c>
      <c r="C435" s="353">
        <f t="shared" ca="1" si="25"/>
        <v>1</v>
      </c>
      <c r="D435" s="354">
        <f t="shared" ca="1" si="24"/>
        <v>423</v>
      </c>
      <c r="E435" s="445"/>
      <c r="F435" s="347"/>
      <c r="G435" s="348"/>
      <c r="H435" s="371"/>
    </row>
    <row r="436" spans="1:8" hidden="1">
      <c r="A436" s="353">
        <f t="shared" ref="A436:C469" ca="1" si="26">INDIRECT("Z(-1)",FALSE)</f>
        <v>99</v>
      </c>
      <c r="B436" s="353">
        <f t="shared" ca="1" si="26"/>
        <v>9</v>
      </c>
      <c r="C436" s="353">
        <f t="shared" ca="1" si="26"/>
        <v>1</v>
      </c>
      <c r="D436" s="354">
        <f t="shared" ca="1" si="24"/>
        <v>424</v>
      </c>
      <c r="E436" s="445"/>
      <c r="F436" s="347"/>
      <c r="G436" s="348"/>
      <c r="H436" s="371"/>
    </row>
    <row r="437" spans="1:8" s="346" customFormat="1" hidden="1">
      <c r="A437" s="353">
        <f t="shared" ca="1" si="26"/>
        <v>99</v>
      </c>
      <c r="B437" s="353">
        <f t="shared" ca="1" si="26"/>
        <v>9</v>
      </c>
      <c r="C437" s="353">
        <f t="shared" ca="1" si="26"/>
        <v>1</v>
      </c>
      <c r="D437" s="354">
        <f t="shared" ca="1" si="24"/>
        <v>425</v>
      </c>
      <c r="E437" s="446"/>
      <c r="F437" s="347"/>
      <c r="G437" s="348"/>
      <c r="H437" s="371"/>
    </row>
    <row r="438" spans="1:8" s="346" customFormat="1" hidden="1">
      <c r="A438" s="353">
        <f t="shared" ca="1" si="26"/>
        <v>99</v>
      </c>
      <c r="B438" s="353">
        <f t="shared" ca="1" si="26"/>
        <v>9</v>
      </c>
      <c r="C438" s="353">
        <f t="shared" ca="1" si="26"/>
        <v>1</v>
      </c>
      <c r="D438" s="354">
        <f t="shared" ca="1" si="24"/>
        <v>426</v>
      </c>
      <c r="E438" s="446"/>
      <c r="F438" s="347"/>
      <c r="G438" s="348"/>
      <c r="H438" s="371"/>
    </row>
    <row r="439" spans="1:8" s="346" customFormat="1" hidden="1">
      <c r="A439" s="353">
        <f t="shared" ca="1" si="26"/>
        <v>99</v>
      </c>
      <c r="B439" s="353">
        <f t="shared" ca="1" si="26"/>
        <v>9</v>
      </c>
      <c r="C439" s="353">
        <f t="shared" ca="1" si="26"/>
        <v>1</v>
      </c>
      <c r="D439" s="354">
        <f t="shared" ca="1" si="24"/>
        <v>427</v>
      </c>
      <c r="E439" s="446"/>
      <c r="F439" s="347"/>
      <c r="G439" s="348"/>
      <c r="H439" s="371"/>
    </row>
    <row r="440" spans="1:8" hidden="1">
      <c r="A440" s="353">
        <f t="shared" ca="1" si="26"/>
        <v>99</v>
      </c>
      <c r="B440" s="353">
        <f t="shared" ca="1" si="26"/>
        <v>9</v>
      </c>
      <c r="C440" s="353">
        <f t="shared" ca="1" si="26"/>
        <v>1</v>
      </c>
      <c r="D440" s="354">
        <f t="shared" ca="1" si="24"/>
        <v>428</v>
      </c>
      <c r="E440" s="445"/>
      <c r="F440" s="347"/>
      <c r="G440" s="348"/>
      <c r="H440" s="371"/>
    </row>
    <row r="441" spans="1:8" s="346" customFormat="1" hidden="1">
      <c r="A441" s="353">
        <f t="shared" ca="1" si="26"/>
        <v>99</v>
      </c>
      <c r="B441" s="353">
        <f t="shared" ca="1" si="26"/>
        <v>9</v>
      </c>
      <c r="C441" s="353">
        <f t="shared" ca="1" si="26"/>
        <v>1</v>
      </c>
      <c r="D441" s="354">
        <f t="shared" ca="1" si="24"/>
        <v>429</v>
      </c>
      <c r="E441" s="446"/>
      <c r="F441" s="347"/>
      <c r="G441" s="348"/>
      <c r="H441" s="371"/>
    </row>
    <row r="442" spans="1:8" s="346" customFormat="1" hidden="1">
      <c r="A442" s="353">
        <f t="shared" ca="1" si="26"/>
        <v>99</v>
      </c>
      <c r="B442" s="353">
        <f t="shared" ca="1" si="26"/>
        <v>9</v>
      </c>
      <c r="C442" s="353">
        <f t="shared" ca="1" si="26"/>
        <v>1</v>
      </c>
      <c r="D442" s="354">
        <f t="shared" ca="1" si="24"/>
        <v>430</v>
      </c>
      <c r="E442" s="446"/>
      <c r="F442" s="347"/>
      <c r="G442" s="348"/>
      <c r="H442" s="371"/>
    </row>
    <row r="443" spans="1:8" s="346" customFormat="1" hidden="1">
      <c r="A443" s="353">
        <f t="shared" ca="1" si="26"/>
        <v>99</v>
      </c>
      <c r="B443" s="353">
        <f t="shared" ca="1" si="26"/>
        <v>9</v>
      </c>
      <c r="C443" s="353">
        <f t="shared" ca="1" si="26"/>
        <v>1</v>
      </c>
      <c r="D443" s="354">
        <f t="shared" ca="1" si="24"/>
        <v>431</v>
      </c>
      <c r="E443" s="446"/>
      <c r="F443" s="347"/>
      <c r="G443" s="348"/>
      <c r="H443" s="371"/>
    </row>
    <row r="444" spans="1:8" hidden="1">
      <c r="A444" s="353">
        <f t="shared" ca="1" si="26"/>
        <v>99</v>
      </c>
      <c r="B444" s="353">
        <f t="shared" ca="1" si="26"/>
        <v>9</v>
      </c>
      <c r="C444" s="353">
        <f t="shared" ca="1" si="26"/>
        <v>1</v>
      </c>
      <c r="D444" s="354">
        <f t="shared" ca="1" si="24"/>
        <v>432</v>
      </c>
      <c r="E444" s="445"/>
      <c r="F444" s="157"/>
      <c r="G444" s="333"/>
      <c r="H444" s="370"/>
    </row>
    <row r="445" spans="1:8" hidden="1">
      <c r="A445" s="353">
        <f t="shared" ca="1" si="26"/>
        <v>99</v>
      </c>
      <c r="B445" s="353">
        <f t="shared" ca="1" si="26"/>
        <v>9</v>
      </c>
      <c r="C445" s="353">
        <f t="shared" ca="1" si="26"/>
        <v>1</v>
      </c>
      <c r="D445" s="354">
        <f t="shared" ca="1" si="24"/>
        <v>433</v>
      </c>
      <c r="E445" s="445"/>
      <c r="F445" s="157"/>
      <c r="G445" s="333"/>
      <c r="H445" s="370"/>
    </row>
    <row r="446" spans="1:8" hidden="1">
      <c r="A446" s="353">
        <f t="shared" ca="1" si="26"/>
        <v>99</v>
      </c>
      <c r="B446" s="353">
        <f t="shared" ca="1" si="26"/>
        <v>9</v>
      </c>
      <c r="C446" s="353">
        <f t="shared" ca="1" si="26"/>
        <v>1</v>
      </c>
      <c r="D446" s="354">
        <f t="shared" ca="1" si="24"/>
        <v>434</v>
      </c>
      <c r="E446" s="445"/>
      <c r="F446" s="157"/>
      <c r="G446" s="333"/>
      <c r="H446" s="370"/>
    </row>
    <row r="447" spans="1:8" hidden="1">
      <c r="A447" s="353">
        <f t="shared" ca="1" si="26"/>
        <v>99</v>
      </c>
      <c r="B447" s="353">
        <f t="shared" ca="1" si="26"/>
        <v>9</v>
      </c>
      <c r="C447" s="353">
        <f t="shared" ca="1" si="26"/>
        <v>1</v>
      </c>
      <c r="D447" s="354">
        <f t="shared" ca="1" si="24"/>
        <v>435</v>
      </c>
      <c r="E447" s="445"/>
      <c r="F447" s="157"/>
      <c r="G447" s="333"/>
      <c r="H447" s="370"/>
    </row>
    <row r="448" spans="1:8" hidden="1">
      <c r="A448" s="353">
        <f t="shared" ca="1" si="26"/>
        <v>99</v>
      </c>
      <c r="B448" s="353">
        <f t="shared" ca="1" si="26"/>
        <v>9</v>
      </c>
      <c r="C448" s="353">
        <f t="shared" ca="1" si="26"/>
        <v>1</v>
      </c>
      <c r="D448" s="354">
        <f t="shared" ca="1" si="24"/>
        <v>436</v>
      </c>
      <c r="E448" s="445"/>
      <c r="F448" s="157"/>
      <c r="G448" s="333"/>
      <c r="H448" s="370"/>
    </row>
    <row r="449" spans="1:8" hidden="1">
      <c r="A449" s="351">
        <f t="shared" ca="1" si="26"/>
        <v>99</v>
      </c>
      <c r="B449" s="351">
        <f t="shared" ca="1" si="26"/>
        <v>9</v>
      </c>
      <c r="C449" s="351">
        <f t="shared" ca="1" si="26"/>
        <v>1</v>
      </c>
      <c r="D449" s="352">
        <f t="shared" ca="1" si="24"/>
        <v>437</v>
      </c>
      <c r="E449" s="445"/>
      <c r="F449" s="157"/>
      <c r="G449" s="333"/>
      <c r="H449" s="370"/>
    </row>
    <row r="450" spans="1:8" hidden="1">
      <c r="A450" s="353">
        <f t="shared" ca="1" si="26"/>
        <v>99</v>
      </c>
      <c r="B450" s="353">
        <f t="shared" ca="1" si="26"/>
        <v>9</v>
      </c>
      <c r="C450" s="353">
        <f t="shared" ca="1" si="26"/>
        <v>1</v>
      </c>
      <c r="D450" s="354">
        <f t="shared" ca="1" si="24"/>
        <v>438</v>
      </c>
      <c r="E450" s="445"/>
      <c r="F450" s="347"/>
      <c r="G450" s="348"/>
      <c r="H450" s="371"/>
    </row>
    <row r="451" spans="1:8" hidden="1">
      <c r="A451" s="353">
        <f t="shared" ca="1" si="26"/>
        <v>99</v>
      </c>
      <c r="B451" s="353">
        <f t="shared" ca="1" si="26"/>
        <v>9</v>
      </c>
      <c r="C451" s="353">
        <f t="shared" ca="1" si="26"/>
        <v>1</v>
      </c>
      <c r="D451" s="354">
        <f t="shared" ca="1" si="24"/>
        <v>439</v>
      </c>
      <c r="E451" s="445"/>
      <c r="F451" s="347"/>
      <c r="G451" s="348"/>
      <c r="H451" s="371"/>
    </row>
    <row r="452" spans="1:8" hidden="1">
      <c r="A452" s="353">
        <f t="shared" ca="1" si="26"/>
        <v>99</v>
      </c>
      <c r="B452" s="353">
        <f t="shared" ca="1" si="26"/>
        <v>9</v>
      </c>
      <c r="C452" s="353">
        <f t="shared" ca="1" si="26"/>
        <v>1</v>
      </c>
      <c r="D452" s="354">
        <f t="shared" ca="1" si="24"/>
        <v>440</v>
      </c>
      <c r="E452" s="445"/>
      <c r="F452" s="347"/>
      <c r="G452" s="348"/>
      <c r="H452" s="371"/>
    </row>
    <row r="453" spans="1:8" hidden="1">
      <c r="A453" s="353">
        <f t="shared" ca="1" si="26"/>
        <v>99</v>
      </c>
      <c r="B453" s="353">
        <f t="shared" ca="1" si="26"/>
        <v>9</v>
      </c>
      <c r="C453" s="353">
        <f t="shared" ca="1" si="26"/>
        <v>1</v>
      </c>
      <c r="D453" s="354">
        <f t="shared" ca="1" si="24"/>
        <v>441</v>
      </c>
      <c r="E453" s="445"/>
      <c r="F453" s="347"/>
      <c r="G453" s="348"/>
      <c r="H453" s="371"/>
    </row>
    <row r="454" spans="1:8" hidden="1">
      <c r="A454" s="353">
        <f t="shared" ca="1" si="26"/>
        <v>99</v>
      </c>
      <c r="B454" s="353">
        <f t="shared" ca="1" si="26"/>
        <v>9</v>
      </c>
      <c r="C454" s="353">
        <f t="shared" ca="1" si="26"/>
        <v>1</v>
      </c>
      <c r="D454" s="354">
        <f t="shared" ca="1" si="24"/>
        <v>442</v>
      </c>
      <c r="E454" s="445"/>
      <c r="F454" s="347"/>
      <c r="G454" s="348"/>
      <c r="H454" s="371"/>
    </row>
    <row r="455" spans="1:8" hidden="1">
      <c r="A455" s="353">
        <f t="shared" ca="1" si="26"/>
        <v>99</v>
      </c>
      <c r="B455" s="353">
        <f t="shared" ca="1" si="26"/>
        <v>9</v>
      </c>
      <c r="C455" s="353">
        <f t="shared" ca="1" si="26"/>
        <v>1</v>
      </c>
      <c r="D455" s="354">
        <f t="shared" ca="1" si="24"/>
        <v>443</v>
      </c>
      <c r="E455" s="445"/>
      <c r="F455" s="347"/>
      <c r="G455" s="348"/>
      <c r="H455" s="371"/>
    </row>
    <row r="456" spans="1:8" hidden="1">
      <c r="A456" s="353">
        <f t="shared" ca="1" si="26"/>
        <v>99</v>
      </c>
      <c r="B456" s="353">
        <f t="shared" ca="1" si="26"/>
        <v>9</v>
      </c>
      <c r="C456" s="353">
        <f t="shared" ca="1" si="26"/>
        <v>1</v>
      </c>
      <c r="D456" s="354">
        <f t="shared" ca="1" si="24"/>
        <v>444</v>
      </c>
      <c r="E456" s="445"/>
      <c r="F456" s="347"/>
      <c r="G456" s="348"/>
      <c r="H456" s="371"/>
    </row>
    <row r="457" spans="1:8" s="346" customFormat="1" hidden="1">
      <c r="A457" s="353">
        <f t="shared" ca="1" si="26"/>
        <v>99</v>
      </c>
      <c r="B457" s="353">
        <f t="shared" ca="1" si="26"/>
        <v>9</v>
      </c>
      <c r="C457" s="353">
        <f t="shared" ca="1" si="26"/>
        <v>1</v>
      </c>
      <c r="D457" s="354">
        <f t="shared" ca="1" si="24"/>
        <v>445</v>
      </c>
      <c r="E457" s="446"/>
      <c r="F457" s="347"/>
      <c r="G457" s="348"/>
      <c r="H457" s="371"/>
    </row>
    <row r="458" spans="1:8" s="346" customFormat="1" hidden="1">
      <c r="A458" s="353">
        <f t="shared" ca="1" si="26"/>
        <v>99</v>
      </c>
      <c r="B458" s="353">
        <f t="shared" ca="1" si="26"/>
        <v>9</v>
      </c>
      <c r="C458" s="353">
        <f t="shared" ca="1" si="26"/>
        <v>1</v>
      </c>
      <c r="D458" s="354">
        <f t="shared" ca="1" si="24"/>
        <v>446</v>
      </c>
      <c r="E458" s="446"/>
      <c r="F458" s="347"/>
      <c r="G458" s="348"/>
      <c r="H458" s="371"/>
    </row>
    <row r="459" spans="1:8" s="346" customFormat="1" hidden="1">
      <c r="A459" s="353">
        <f t="shared" ca="1" si="26"/>
        <v>99</v>
      </c>
      <c r="B459" s="353">
        <f t="shared" ca="1" si="26"/>
        <v>9</v>
      </c>
      <c r="C459" s="353">
        <f t="shared" ca="1" si="26"/>
        <v>1</v>
      </c>
      <c r="D459" s="354">
        <f t="shared" ca="1" si="24"/>
        <v>447</v>
      </c>
      <c r="E459" s="446"/>
      <c r="F459" s="347"/>
      <c r="G459" s="348"/>
      <c r="H459" s="371"/>
    </row>
    <row r="460" spans="1:8" hidden="1">
      <c r="A460" s="353">
        <f t="shared" ca="1" si="26"/>
        <v>99</v>
      </c>
      <c r="B460" s="353">
        <f t="shared" ca="1" si="26"/>
        <v>9</v>
      </c>
      <c r="C460" s="353">
        <f t="shared" ca="1" si="26"/>
        <v>1</v>
      </c>
      <c r="D460" s="354">
        <f t="shared" ca="1" si="24"/>
        <v>448</v>
      </c>
      <c r="E460" s="445"/>
      <c r="F460" s="347"/>
      <c r="G460" s="348"/>
      <c r="H460" s="371"/>
    </row>
    <row r="461" spans="1:8" hidden="1">
      <c r="A461" s="353">
        <f t="shared" ca="1" si="26"/>
        <v>99</v>
      </c>
      <c r="B461" s="353">
        <f t="shared" ca="1" si="26"/>
        <v>9</v>
      </c>
      <c r="C461" s="353">
        <f t="shared" ca="1" si="26"/>
        <v>1</v>
      </c>
      <c r="D461" s="354">
        <f t="shared" ca="1" si="24"/>
        <v>449</v>
      </c>
      <c r="E461" s="445"/>
      <c r="F461" s="347"/>
      <c r="G461" s="348"/>
      <c r="H461" s="371"/>
    </row>
    <row r="462" spans="1:8" hidden="1">
      <c r="A462" s="353">
        <f t="shared" ca="1" si="26"/>
        <v>99</v>
      </c>
      <c r="B462" s="353">
        <f t="shared" ca="1" si="26"/>
        <v>9</v>
      </c>
      <c r="C462" s="353">
        <f t="shared" ca="1" si="26"/>
        <v>1</v>
      </c>
      <c r="D462" s="354">
        <f t="shared" ca="1" si="24"/>
        <v>450</v>
      </c>
      <c r="E462" s="445"/>
      <c r="F462" s="347"/>
      <c r="G462" s="348"/>
      <c r="H462" s="371"/>
    </row>
    <row r="463" spans="1:8" hidden="1">
      <c r="A463" s="353">
        <f t="shared" ca="1" si="26"/>
        <v>99</v>
      </c>
      <c r="B463" s="353">
        <f t="shared" ca="1" si="26"/>
        <v>9</v>
      </c>
      <c r="C463" s="353">
        <f t="shared" ca="1" si="26"/>
        <v>1</v>
      </c>
      <c r="D463" s="354">
        <f t="shared" ca="1" si="24"/>
        <v>451</v>
      </c>
      <c r="E463" s="445"/>
      <c r="F463" s="347"/>
      <c r="G463" s="348"/>
      <c r="H463" s="371"/>
    </row>
    <row r="464" spans="1:8" hidden="1">
      <c r="A464" s="353">
        <f t="shared" ca="1" si="26"/>
        <v>99</v>
      </c>
      <c r="B464" s="353">
        <f t="shared" ca="1" si="26"/>
        <v>9</v>
      </c>
      <c r="C464" s="353">
        <f t="shared" ca="1" si="26"/>
        <v>1</v>
      </c>
      <c r="D464" s="354">
        <f t="shared" ca="1" si="24"/>
        <v>452</v>
      </c>
      <c r="E464" s="445"/>
      <c r="F464" s="347"/>
      <c r="G464" s="348"/>
      <c r="H464" s="371"/>
    </row>
    <row r="465" spans="1:8" hidden="1">
      <c r="A465" s="353">
        <f t="shared" ca="1" si="26"/>
        <v>99</v>
      </c>
      <c r="B465" s="353">
        <f t="shared" ca="1" si="26"/>
        <v>9</v>
      </c>
      <c r="C465" s="353">
        <f t="shared" ca="1" si="26"/>
        <v>1</v>
      </c>
      <c r="D465" s="354">
        <f t="shared" ca="1" si="24"/>
        <v>453</v>
      </c>
      <c r="E465" s="445"/>
      <c r="F465" s="347"/>
      <c r="G465" s="348"/>
      <c r="H465" s="371"/>
    </row>
    <row r="466" spans="1:8" hidden="1">
      <c r="A466" s="353">
        <f t="shared" ca="1" si="26"/>
        <v>99</v>
      </c>
      <c r="B466" s="353">
        <f t="shared" ca="1" si="26"/>
        <v>9</v>
      </c>
      <c r="C466" s="353">
        <f t="shared" ca="1" si="26"/>
        <v>1</v>
      </c>
      <c r="D466" s="354">
        <f t="shared" ca="1" si="24"/>
        <v>454</v>
      </c>
      <c r="E466" s="445"/>
      <c r="F466" s="347"/>
      <c r="G466" s="348"/>
      <c r="H466" s="371"/>
    </row>
    <row r="467" spans="1:8" s="346" customFormat="1" hidden="1">
      <c r="A467" s="353">
        <f t="shared" ca="1" si="26"/>
        <v>99</v>
      </c>
      <c r="B467" s="353">
        <f t="shared" ca="1" si="26"/>
        <v>9</v>
      </c>
      <c r="C467" s="353">
        <f t="shared" ca="1" si="26"/>
        <v>1</v>
      </c>
      <c r="D467" s="354">
        <f t="shared" ca="1" si="24"/>
        <v>455</v>
      </c>
      <c r="E467" s="446"/>
      <c r="F467" s="347"/>
      <c r="G467" s="348"/>
      <c r="H467" s="371"/>
    </row>
    <row r="468" spans="1:8" s="346" customFormat="1" hidden="1">
      <c r="A468" s="353">
        <f t="shared" ca="1" si="26"/>
        <v>99</v>
      </c>
      <c r="B468" s="353">
        <f t="shared" ca="1" si="26"/>
        <v>9</v>
      </c>
      <c r="C468" s="353">
        <f t="shared" ca="1" si="26"/>
        <v>1</v>
      </c>
      <c r="D468" s="354">
        <f t="shared" ref="D468:D510" ca="1" si="27">IF(INDIRECT("S(-1)",FALSE)&lt;&gt;INDIRECT("Z(-1)S(-1)",FALSE),0,INDIRECT("Z(-1)",FALSE)+1)</f>
        <v>456</v>
      </c>
      <c r="E468" s="446"/>
      <c r="F468" s="347"/>
      <c r="G468" s="348"/>
      <c r="H468" s="371"/>
    </row>
    <row r="469" spans="1:8" s="346" customFormat="1" hidden="1">
      <c r="A469" s="353">
        <f t="shared" ca="1" si="26"/>
        <v>99</v>
      </c>
      <c r="B469" s="353">
        <f t="shared" ca="1" si="26"/>
        <v>9</v>
      </c>
      <c r="C469" s="353">
        <f t="shared" ca="1" si="26"/>
        <v>1</v>
      </c>
      <c r="D469" s="354">
        <f t="shared" ca="1" si="27"/>
        <v>457</v>
      </c>
      <c r="E469" s="446"/>
      <c r="F469" s="347"/>
      <c r="G469" s="348"/>
      <c r="H469" s="371"/>
    </row>
    <row r="470" spans="1:8" hidden="1">
      <c r="A470" s="353">
        <f t="shared" ref="A470:C485" ca="1" si="28">INDIRECT("Z(-1)",FALSE)</f>
        <v>99</v>
      </c>
      <c r="B470" s="353">
        <f t="shared" ca="1" si="28"/>
        <v>9</v>
      </c>
      <c r="C470" s="353">
        <f t="shared" ca="1" si="28"/>
        <v>1</v>
      </c>
      <c r="D470" s="354">
        <f t="shared" ca="1" si="27"/>
        <v>458</v>
      </c>
      <c r="E470" s="445"/>
      <c r="F470" s="347"/>
      <c r="G470" s="348"/>
      <c r="H470" s="371"/>
    </row>
    <row r="471" spans="1:8" hidden="1">
      <c r="A471" s="353">
        <f t="shared" ca="1" si="28"/>
        <v>99</v>
      </c>
      <c r="B471" s="353">
        <f t="shared" ca="1" si="28"/>
        <v>9</v>
      </c>
      <c r="C471" s="353">
        <f t="shared" ca="1" si="28"/>
        <v>1</v>
      </c>
      <c r="D471" s="354">
        <f t="shared" ca="1" si="27"/>
        <v>459</v>
      </c>
      <c r="E471" s="445"/>
      <c r="F471" s="347"/>
      <c r="G471" s="348"/>
      <c r="H471" s="371"/>
    </row>
    <row r="472" spans="1:8" hidden="1">
      <c r="A472" s="353">
        <f t="shared" ca="1" si="28"/>
        <v>99</v>
      </c>
      <c r="B472" s="353">
        <f t="shared" ca="1" si="28"/>
        <v>9</v>
      </c>
      <c r="C472" s="353">
        <f t="shared" ca="1" si="28"/>
        <v>1</v>
      </c>
      <c r="D472" s="354">
        <f t="shared" ca="1" si="27"/>
        <v>460</v>
      </c>
      <c r="E472" s="445"/>
      <c r="F472" s="347"/>
      <c r="G472" s="348"/>
      <c r="H472" s="371"/>
    </row>
    <row r="473" spans="1:8" hidden="1">
      <c r="A473" s="353">
        <f t="shared" ca="1" si="28"/>
        <v>99</v>
      </c>
      <c r="B473" s="353">
        <f t="shared" ca="1" si="28"/>
        <v>9</v>
      </c>
      <c r="C473" s="353">
        <f t="shared" ca="1" si="28"/>
        <v>1</v>
      </c>
      <c r="D473" s="354">
        <f t="shared" ca="1" si="27"/>
        <v>461</v>
      </c>
      <c r="E473" s="445"/>
      <c r="F473" s="347"/>
      <c r="G473" s="348"/>
      <c r="H473" s="371"/>
    </row>
    <row r="474" spans="1:8" hidden="1">
      <c r="A474" s="353">
        <f t="shared" ca="1" si="28"/>
        <v>99</v>
      </c>
      <c r="B474" s="353">
        <f t="shared" ca="1" si="28"/>
        <v>9</v>
      </c>
      <c r="C474" s="353">
        <f t="shared" ca="1" si="28"/>
        <v>1</v>
      </c>
      <c r="D474" s="354">
        <f t="shared" ca="1" si="27"/>
        <v>462</v>
      </c>
      <c r="E474" s="445"/>
      <c r="F474" s="347"/>
      <c r="G474" s="348"/>
      <c r="H474" s="371"/>
    </row>
    <row r="475" spans="1:8" hidden="1">
      <c r="A475" s="353">
        <f t="shared" ca="1" si="28"/>
        <v>99</v>
      </c>
      <c r="B475" s="353">
        <f t="shared" ca="1" si="28"/>
        <v>9</v>
      </c>
      <c r="C475" s="353">
        <f t="shared" ca="1" si="28"/>
        <v>1</v>
      </c>
      <c r="D475" s="354">
        <f t="shared" ca="1" si="27"/>
        <v>463</v>
      </c>
      <c r="E475" s="445"/>
      <c r="F475" s="347"/>
      <c r="G475" s="348"/>
      <c r="H475" s="371"/>
    </row>
    <row r="476" spans="1:8" hidden="1">
      <c r="A476" s="353">
        <f t="shared" ca="1" si="28"/>
        <v>99</v>
      </c>
      <c r="B476" s="353">
        <f t="shared" ca="1" si="28"/>
        <v>9</v>
      </c>
      <c r="C476" s="353">
        <f t="shared" ca="1" si="28"/>
        <v>1</v>
      </c>
      <c r="D476" s="354">
        <f t="shared" ca="1" si="27"/>
        <v>464</v>
      </c>
      <c r="E476" s="445"/>
      <c r="F476" s="347"/>
      <c r="G476" s="348"/>
      <c r="H476" s="371"/>
    </row>
    <row r="477" spans="1:8" s="346" customFormat="1" hidden="1">
      <c r="A477" s="353">
        <f t="shared" ca="1" si="28"/>
        <v>99</v>
      </c>
      <c r="B477" s="353">
        <f t="shared" ca="1" si="28"/>
        <v>9</v>
      </c>
      <c r="C477" s="353">
        <f t="shared" ca="1" si="28"/>
        <v>1</v>
      </c>
      <c r="D477" s="354">
        <f t="shared" ca="1" si="27"/>
        <v>465</v>
      </c>
      <c r="E477" s="446"/>
      <c r="F477" s="347"/>
      <c r="G477" s="348"/>
      <c r="H477" s="371"/>
    </row>
    <row r="478" spans="1:8" s="346" customFormat="1" hidden="1">
      <c r="A478" s="353">
        <f t="shared" ca="1" si="28"/>
        <v>99</v>
      </c>
      <c r="B478" s="353">
        <f t="shared" ca="1" si="28"/>
        <v>9</v>
      </c>
      <c r="C478" s="353">
        <f t="shared" ca="1" si="28"/>
        <v>1</v>
      </c>
      <c r="D478" s="354">
        <f t="shared" ca="1" si="27"/>
        <v>466</v>
      </c>
      <c r="E478" s="446"/>
      <c r="F478" s="347"/>
      <c r="G478" s="348"/>
      <c r="H478" s="371"/>
    </row>
    <row r="479" spans="1:8" s="346" customFormat="1" hidden="1">
      <c r="A479" s="353">
        <f t="shared" ca="1" si="28"/>
        <v>99</v>
      </c>
      <c r="B479" s="353">
        <f t="shared" ca="1" si="28"/>
        <v>9</v>
      </c>
      <c r="C479" s="353">
        <f t="shared" ca="1" si="28"/>
        <v>1</v>
      </c>
      <c r="D479" s="354">
        <f t="shared" ca="1" si="27"/>
        <v>467</v>
      </c>
      <c r="E479" s="446"/>
      <c r="F479" s="347"/>
      <c r="G479" s="348"/>
      <c r="H479" s="371"/>
    </row>
    <row r="480" spans="1:8" hidden="1">
      <c r="A480" s="353">
        <f t="shared" ca="1" si="28"/>
        <v>99</v>
      </c>
      <c r="B480" s="353">
        <f t="shared" ca="1" si="28"/>
        <v>9</v>
      </c>
      <c r="C480" s="353">
        <f t="shared" ca="1" si="28"/>
        <v>1</v>
      </c>
      <c r="D480" s="354">
        <f t="shared" ca="1" si="27"/>
        <v>468</v>
      </c>
      <c r="E480" s="445"/>
      <c r="F480" s="347"/>
      <c r="G480" s="348"/>
      <c r="H480" s="371"/>
    </row>
    <row r="481" spans="1:8" hidden="1">
      <c r="A481" s="353">
        <f t="shared" ca="1" si="28"/>
        <v>99</v>
      </c>
      <c r="B481" s="353">
        <f t="shared" ca="1" si="28"/>
        <v>9</v>
      </c>
      <c r="C481" s="353">
        <f t="shared" ca="1" si="28"/>
        <v>1</v>
      </c>
      <c r="D481" s="354">
        <f t="shared" ca="1" si="27"/>
        <v>469</v>
      </c>
      <c r="E481" s="445"/>
      <c r="F481" s="347"/>
      <c r="G481" s="348"/>
      <c r="H481" s="371"/>
    </row>
    <row r="482" spans="1:8" hidden="1">
      <c r="A482" s="353">
        <f t="shared" ca="1" si="28"/>
        <v>99</v>
      </c>
      <c r="B482" s="353">
        <f t="shared" ca="1" si="28"/>
        <v>9</v>
      </c>
      <c r="C482" s="353">
        <f t="shared" ca="1" si="28"/>
        <v>1</v>
      </c>
      <c r="D482" s="354">
        <f t="shared" ca="1" si="27"/>
        <v>470</v>
      </c>
      <c r="E482" s="445"/>
      <c r="F482" s="347"/>
      <c r="G482" s="348"/>
      <c r="H482" s="371"/>
    </row>
    <row r="483" spans="1:8" hidden="1">
      <c r="A483" s="353">
        <f t="shared" ca="1" si="28"/>
        <v>99</v>
      </c>
      <c r="B483" s="353">
        <f t="shared" ca="1" si="28"/>
        <v>9</v>
      </c>
      <c r="C483" s="353">
        <f t="shared" ca="1" si="28"/>
        <v>1</v>
      </c>
      <c r="D483" s="354">
        <f t="shared" ca="1" si="27"/>
        <v>471</v>
      </c>
      <c r="E483" s="445"/>
      <c r="F483" s="347"/>
      <c r="G483" s="348"/>
      <c r="H483" s="371"/>
    </row>
    <row r="484" spans="1:8" hidden="1">
      <c r="A484" s="353">
        <f t="shared" ca="1" si="28"/>
        <v>99</v>
      </c>
      <c r="B484" s="353">
        <f t="shared" ca="1" si="28"/>
        <v>9</v>
      </c>
      <c r="C484" s="353">
        <f t="shared" ca="1" si="28"/>
        <v>1</v>
      </c>
      <c r="D484" s="354">
        <f t="shared" ca="1" si="27"/>
        <v>472</v>
      </c>
      <c r="E484" s="445"/>
      <c r="F484" s="347"/>
      <c r="G484" s="348"/>
      <c r="H484" s="371"/>
    </row>
    <row r="485" spans="1:8" hidden="1">
      <c r="A485" s="353">
        <f t="shared" ca="1" si="28"/>
        <v>99</v>
      </c>
      <c r="B485" s="353">
        <f t="shared" ca="1" si="28"/>
        <v>9</v>
      </c>
      <c r="C485" s="353">
        <f t="shared" ca="1" si="28"/>
        <v>1</v>
      </c>
      <c r="D485" s="354">
        <f t="shared" ca="1" si="27"/>
        <v>473</v>
      </c>
      <c r="E485" s="445"/>
      <c r="F485" s="347"/>
      <c r="G485" s="348"/>
      <c r="H485" s="371"/>
    </row>
    <row r="486" spans="1:8" hidden="1">
      <c r="A486" s="353">
        <f t="shared" ref="A486:C510" ca="1" si="29">INDIRECT("Z(-1)",FALSE)</f>
        <v>99</v>
      </c>
      <c r="B486" s="353">
        <f t="shared" ca="1" si="29"/>
        <v>9</v>
      </c>
      <c r="C486" s="353">
        <f t="shared" ca="1" si="29"/>
        <v>1</v>
      </c>
      <c r="D486" s="354">
        <f t="shared" ca="1" si="27"/>
        <v>474</v>
      </c>
      <c r="E486" s="445"/>
      <c r="F486" s="347"/>
      <c r="G486" s="348"/>
      <c r="H486" s="371"/>
    </row>
    <row r="487" spans="1:8" s="346" customFormat="1" hidden="1">
      <c r="A487" s="353">
        <f t="shared" ca="1" si="29"/>
        <v>99</v>
      </c>
      <c r="B487" s="353">
        <f t="shared" ca="1" si="29"/>
        <v>9</v>
      </c>
      <c r="C487" s="353">
        <f t="shared" ca="1" si="29"/>
        <v>1</v>
      </c>
      <c r="D487" s="354">
        <f t="shared" ca="1" si="27"/>
        <v>475</v>
      </c>
      <c r="E487" s="446"/>
      <c r="F487" s="347"/>
      <c r="G487" s="348"/>
      <c r="H487" s="371"/>
    </row>
    <row r="488" spans="1:8" s="346" customFormat="1" hidden="1">
      <c r="A488" s="353">
        <f t="shared" ca="1" si="29"/>
        <v>99</v>
      </c>
      <c r="B488" s="353">
        <f t="shared" ca="1" si="29"/>
        <v>9</v>
      </c>
      <c r="C488" s="353">
        <f t="shared" ca="1" si="29"/>
        <v>1</v>
      </c>
      <c r="D488" s="354">
        <f t="shared" ca="1" si="27"/>
        <v>476</v>
      </c>
      <c r="E488" s="446"/>
      <c r="F488" s="347"/>
      <c r="G488" s="348"/>
      <c r="H488" s="371"/>
    </row>
    <row r="489" spans="1:8" s="346" customFormat="1" hidden="1">
      <c r="A489" s="353">
        <f t="shared" ca="1" si="29"/>
        <v>99</v>
      </c>
      <c r="B489" s="353">
        <f t="shared" ca="1" si="29"/>
        <v>9</v>
      </c>
      <c r="C489" s="353">
        <f t="shared" ca="1" si="29"/>
        <v>1</v>
      </c>
      <c r="D489" s="354">
        <f t="shared" ca="1" si="27"/>
        <v>477</v>
      </c>
      <c r="E489" s="446"/>
      <c r="F489" s="347"/>
      <c r="G489" s="348"/>
      <c r="H489" s="371"/>
    </row>
    <row r="490" spans="1:8" hidden="1">
      <c r="A490" s="353">
        <f t="shared" ca="1" si="29"/>
        <v>99</v>
      </c>
      <c r="B490" s="353">
        <f t="shared" ca="1" si="29"/>
        <v>9</v>
      </c>
      <c r="C490" s="353">
        <f t="shared" ca="1" si="29"/>
        <v>1</v>
      </c>
      <c r="D490" s="354">
        <f t="shared" ca="1" si="27"/>
        <v>478</v>
      </c>
      <c r="E490" s="445"/>
      <c r="F490" s="347"/>
      <c r="G490" s="348"/>
      <c r="H490" s="371"/>
    </row>
    <row r="491" spans="1:8" s="346" customFormat="1" hidden="1">
      <c r="A491" s="353">
        <f t="shared" ca="1" si="29"/>
        <v>99</v>
      </c>
      <c r="B491" s="353">
        <f t="shared" ca="1" si="29"/>
        <v>9</v>
      </c>
      <c r="C491" s="353">
        <f t="shared" ca="1" si="29"/>
        <v>1</v>
      </c>
      <c r="D491" s="354">
        <f t="shared" ca="1" si="27"/>
        <v>479</v>
      </c>
      <c r="E491" s="446"/>
      <c r="F491" s="347"/>
      <c r="G491" s="348"/>
      <c r="H491" s="371"/>
    </row>
    <row r="492" spans="1:8" s="346" customFormat="1" hidden="1">
      <c r="A492" s="353">
        <f t="shared" ca="1" si="29"/>
        <v>99</v>
      </c>
      <c r="B492" s="353">
        <f t="shared" ca="1" si="29"/>
        <v>9</v>
      </c>
      <c r="C492" s="353">
        <f t="shared" ca="1" si="29"/>
        <v>1</v>
      </c>
      <c r="D492" s="354">
        <f t="shared" ca="1" si="27"/>
        <v>480</v>
      </c>
      <c r="E492" s="446"/>
      <c r="F492" s="347"/>
      <c r="G492" s="348"/>
      <c r="H492" s="371"/>
    </row>
    <row r="493" spans="1:8" s="346" customFormat="1" hidden="1">
      <c r="A493" s="353">
        <f t="shared" ca="1" si="29"/>
        <v>99</v>
      </c>
      <c r="B493" s="353">
        <f t="shared" ca="1" si="29"/>
        <v>9</v>
      </c>
      <c r="C493" s="353">
        <f t="shared" ca="1" si="29"/>
        <v>1</v>
      </c>
      <c r="D493" s="354">
        <f t="shared" ca="1" si="27"/>
        <v>481</v>
      </c>
      <c r="E493" s="446"/>
      <c r="F493" s="347"/>
      <c r="G493" s="348"/>
      <c r="H493" s="371"/>
    </row>
    <row r="494" spans="1:8" hidden="1">
      <c r="A494" s="353">
        <f t="shared" ca="1" si="29"/>
        <v>99</v>
      </c>
      <c r="B494" s="353">
        <f t="shared" ca="1" si="29"/>
        <v>9</v>
      </c>
      <c r="C494" s="353">
        <f t="shared" ca="1" si="29"/>
        <v>1</v>
      </c>
      <c r="D494" s="354">
        <f t="shared" ca="1" si="27"/>
        <v>482</v>
      </c>
      <c r="E494" s="445"/>
      <c r="F494" s="157"/>
      <c r="G494" s="333"/>
      <c r="H494" s="370"/>
    </row>
    <row r="495" spans="1:8" hidden="1">
      <c r="A495" s="353">
        <f t="shared" ca="1" si="29"/>
        <v>99</v>
      </c>
      <c r="B495" s="353">
        <f t="shared" ca="1" si="29"/>
        <v>9</v>
      </c>
      <c r="C495" s="353">
        <f t="shared" ca="1" si="29"/>
        <v>1</v>
      </c>
      <c r="D495" s="354">
        <f t="shared" ca="1" si="27"/>
        <v>483</v>
      </c>
      <c r="E495" s="445"/>
      <c r="F495" s="157"/>
      <c r="G495" s="333"/>
      <c r="H495" s="370"/>
    </row>
    <row r="496" spans="1:8" hidden="1">
      <c r="A496" s="353">
        <f t="shared" ca="1" si="29"/>
        <v>99</v>
      </c>
      <c r="B496" s="353">
        <f t="shared" ca="1" si="29"/>
        <v>9</v>
      </c>
      <c r="C496" s="353">
        <f t="shared" ca="1" si="29"/>
        <v>1</v>
      </c>
      <c r="D496" s="354">
        <f t="shared" ca="1" si="27"/>
        <v>484</v>
      </c>
      <c r="E496" s="445"/>
      <c r="F496" s="157"/>
      <c r="G496" s="333"/>
      <c r="H496" s="370"/>
    </row>
    <row r="497" spans="1:8" hidden="1">
      <c r="A497" s="353">
        <f t="shared" ca="1" si="29"/>
        <v>99</v>
      </c>
      <c r="B497" s="353">
        <f t="shared" ca="1" si="29"/>
        <v>9</v>
      </c>
      <c r="C497" s="353">
        <f t="shared" ca="1" si="29"/>
        <v>1</v>
      </c>
      <c r="D497" s="354">
        <f t="shared" ca="1" si="27"/>
        <v>485</v>
      </c>
      <c r="E497" s="445"/>
      <c r="F497" s="157"/>
      <c r="G497" s="333"/>
      <c r="H497" s="370"/>
    </row>
    <row r="498" spans="1:8" hidden="1">
      <c r="A498" s="353">
        <f t="shared" ca="1" si="29"/>
        <v>99</v>
      </c>
      <c r="B498" s="353">
        <f t="shared" ca="1" si="29"/>
        <v>9</v>
      </c>
      <c r="C498" s="353">
        <f t="shared" ca="1" si="29"/>
        <v>1</v>
      </c>
      <c r="D498" s="354">
        <f t="shared" ca="1" si="27"/>
        <v>486</v>
      </c>
      <c r="E498" s="445"/>
      <c r="F498" s="157"/>
      <c r="G498" s="333"/>
      <c r="H498" s="370"/>
    </row>
    <row r="499" spans="1:8" hidden="1">
      <c r="A499" s="351">
        <f t="shared" ca="1" si="29"/>
        <v>99</v>
      </c>
      <c r="B499" s="351">
        <f t="shared" ca="1" si="29"/>
        <v>9</v>
      </c>
      <c r="C499" s="351">
        <f t="shared" ca="1" si="29"/>
        <v>1</v>
      </c>
      <c r="D499" s="352">
        <f t="shared" ca="1" si="27"/>
        <v>487</v>
      </c>
      <c r="E499" s="445"/>
      <c r="F499" s="157"/>
      <c r="G499" s="333"/>
      <c r="H499" s="370"/>
    </row>
    <row r="500" spans="1:8" hidden="1">
      <c r="A500" s="353">
        <f t="shared" ca="1" si="29"/>
        <v>99</v>
      </c>
      <c r="B500" s="353">
        <f t="shared" ca="1" si="29"/>
        <v>9</v>
      </c>
      <c r="C500" s="353">
        <f t="shared" ca="1" si="29"/>
        <v>1</v>
      </c>
      <c r="D500" s="354">
        <f t="shared" ca="1" si="27"/>
        <v>488</v>
      </c>
      <c r="E500" s="445"/>
      <c r="F500" s="347"/>
      <c r="G500" s="348"/>
      <c r="H500" s="371"/>
    </row>
    <row r="501" spans="1:8" hidden="1">
      <c r="A501" s="353">
        <f t="shared" ca="1" si="29"/>
        <v>99</v>
      </c>
      <c r="B501" s="353">
        <f t="shared" ca="1" si="29"/>
        <v>9</v>
      </c>
      <c r="C501" s="353">
        <f t="shared" ca="1" si="29"/>
        <v>1</v>
      </c>
      <c r="D501" s="354">
        <f t="shared" ca="1" si="27"/>
        <v>489</v>
      </c>
      <c r="E501" s="445"/>
      <c r="F501" s="347"/>
      <c r="G501" s="348"/>
      <c r="H501" s="371"/>
    </row>
    <row r="502" spans="1:8" hidden="1">
      <c r="A502" s="353">
        <f t="shared" ca="1" si="29"/>
        <v>99</v>
      </c>
      <c r="B502" s="353">
        <f t="shared" ca="1" si="29"/>
        <v>9</v>
      </c>
      <c r="C502" s="353">
        <f t="shared" ca="1" si="29"/>
        <v>1</v>
      </c>
      <c r="D502" s="354">
        <f t="shared" ca="1" si="27"/>
        <v>490</v>
      </c>
      <c r="E502" s="445"/>
      <c r="F502" s="347"/>
      <c r="G502" s="348"/>
      <c r="H502" s="371"/>
    </row>
    <row r="503" spans="1:8" hidden="1">
      <c r="A503" s="353">
        <f t="shared" ca="1" si="29"/>
        <v>99</v>
      </c>
      <c r="B503" s="353">
        <f t="shared" ca="1" si="29"/>
        <v>9</v>
      </c>
      <c r="C503" s="353">
        <f t="shared" ca="1" si="29"/>
        <v>1</v>
      </c>
      <c r="D503" s="354">
        <f t="shared" ca="1" si="27"/>
        <v>491</v>
      </c>
      <c r="E503" s="445"/>
      <c r="F503" s="347"/>
      <c r="G503" s="348"/>
      <c r="H503" s="371"/>
    </row>
    <row r="504" spans="1:8" hidden="1">
      <c r="A504" s="353">
        <f t="shared" ca="1" si="29"/>
        <v>99</v>
      </c>
      <c r="B504" s="353">
        <f t="shared" ca="1" si="29"/>
        <v>9</v>
      </c>
      <c r="C504" s="353">
        <f t="shared" ca="1" si="29"/>
        <v>1</v>
      </c>
      <c r="D504" s="354">
        <f t="shared" ca="1" si="27"/>
        <v>492</v>
      </c>
      <c r="E504" s="445"/>
      <c r="F504" s="347"/>
      <c r="G504" s="348"/>
      <c r="H504" s="371"/>
    </row>
    <row r="505" spans="1:8" hidden="1">
      <c r="A505" s="353">
        <f t="shared" ca="1" si="29"/>
        <v>99</v>
      </c>
      <c r="B505" s="353">
        <f t="shared" ca="1" si="29"/>
        <v>9</v>
      </c>
      <c r="C505" s="353">
        <f t="shared" ca="1" si="29"/>
        <v>1</v>
      </c>
      <c r="D505" s="354">
        <f t="shared" ca="1" si="27"/>
        <v>493</v>
      </c>
      <c r="E505" s="445"/>
      <c r="F505" s="347"/>
      <c r="G505" s="348"/>
      <c r="H505" s="371"/>
    </row>
    <row r="506" spans="1:8" hidden="1">
      <c r="A506" s="353">
        <f t="shared" ca="1" si="29"/>
        <v>99</v>
      </c>
      <c r="B506" s="353">
        <f t="shared" ca="1" si="29"/>
        <v>9</v>
      </c>
      <c r="C506" s="353">
        <f t="shared" ca="1" si="29"/>
        <v>1</v>
      </c>
      <c r="D506" s="354">
        <f t="shared" ca="1" si="27"/>
        <v>494</v>
      </c>
      <c r="E506" s="445"/>
      <c r="F506" s="347"/>
      <c r="G506" s="348"/>
      <c r="H506" s="371"/>
    </row>
    <row r="507" spans="1:8" s="346" customFormat="1" hidden="1">
      <c r="A507" s="353">
        <f t="shared" ca="1" si="29"/>
        <v>99</v>
      </c>
      <c r="B507" s="353">
        <f t="shared" ca="1" si="29"/>
        <v>9</v>
      </c>
      <c r="C507" s="353">
        <f t="shared" ca="1" si="29"/>
        <v>1</v>
      </c>
      <c r="D507" s="354">
        <f t="shared" ca="1" si="27"/>
        <v>495</v>
      </c>
      <c r="E507" s="446"/>
      <c r="F507" s="347"/>
      <c r="G507" s="348"/>
      <c r="H507" s="371"/>
    </row>
    <row r="508" spans="1:8" s="346" customFormat="1" hidden="1">
      <c r="A508" s="353">
        <f t="shared" ca="1" si="29"/>
        <v>99</v>
      </c>
      <c r="B508" s="353">
        <f t="shared" ca="1" si="29"/>
        <v>9</v>
      </c>
      <c r="C508" s="353">
        <f t="shared" ca="1" si="29"/>
        <v>1</v>
      </c>
      <c r="D508" s="354">
        <f t="shared" ca="1" si="27"/>
        <v>496</v>
      </c>
      <c r="E508" s="446"/>
      <c r="F508" s="347"/>
      <c r="G508" s="348"/>
      <c r="H508" s="371"/>
    </row>
    <row r="509" spans="1:8" s="346" customFormat="1" hidden="1">
      <c r="A509" s="353">
        <f t="shared" ca="1" si="29"/>
        <v>99</v>
      </c>
      <c r="B509" s="353">
        <f t="shared" ca="1" si="29"/>
        <v>9</v>
      </c>
      <c r="C509" s="353">
        <f t="shared" ca="1" si="29"/>
        <v>1</v>
      </c>
      <c r="D509" s="354">
        <f t="shared" ca="1" si="27"/>
        <v>497</v>
      </c>
      <c r="E509" s="446"/>
      <c r="F509" s="347"/>
      <c r="G509" s="348"/>
      <c r="H509" s="371"/>
    </row>
    <row r="510" spans="1:8" hidden="1">
      <c r="A510" s="353">
        <f t="shared" ca="1" si="29"/>
        <v>99</v>
      </c>
      <c r="B510" s="353">
        <f t="shared" ca="1" si="29"/>
        <v>9</v>
      </c>
      <c r="C510" s="353">
        <f t="shared" ca="1" si="29"/>
        <v>1</v>
      </c>
      <c r="D510" s="354">
        <f t="shared" ca="1" si="27"/>
        <v>498</v>
      </c>
      <c r="E510" s="445"/>
      <c r="F510" s="347"/>
      <c r="G510" s="348"/>
      <c r="H510" s="371"/>
    </row>
    <row r="511" spans="1:8" hidden="1">
      <c r="A511" s="351">
        <f t="shared" ref="A511:C512" ca="1" si="30">INDIRECT("Z(-1)",FALSE)</f>
        <v>99</v>
      </c>
      <c r="B511" s="351">
        <f t="shared" ca="1" si="30"/>
        <v>9</v>
      </c>
      <c r="C511" s="351">
        <f t="shared" ca="1" si="30"/>
        <v>1</v>
      </c>
      <c r="D511" s="352">
        <f t="shared" ca="1" si="8"/>
        <v>499</v>
      </c>
      <c r="E511" s="445"/>
      <c r="F511" s="157"/>
      <c r="G511" s="333"/>
      <c r="H511" s="370"/>
    </row>
    <row r="512" spans="1:8" hidden="1">
      <c r="A512" s="351">
        <f t="shared" ca="1" si="30"/>
        <v>99</v>
      </c>
      <c r="B512" s="351">
        <f t="shared" ca="1" si="30"/>
        <v>9</v>
      </c>
      <c r="C512" s="351">
        <f t="shared" ca="1" si="30"/>
        <v>1</v>
      </c>
      <c r="D512" s="352">
        <f t="shared" ca="1" si="8"/>
        <v>500</v>
      </c>
      <c r="E512" s="445"/>
      <c r="F512" s="157"/>
      <c r="G512" s="333"/>
      <c r="H512" s="370"/>
    </row>
  </sheetData>
  <sheetProtection algorithmName="SHA-512" hashValue="rovlBjX45PlIWiqn+uPtHnIba2lkccFpZdWPvR5LPYAZev+MnfKZiaHvLo+gd+ki06os72zJXsDphyHQMqVYHQ==" saltValue="42XvDDO+nvue4Ln2NhhQMA==" spinCount="100000" sheet="1" objects="1" scenarios="1" formatColumns="0" formatRows="0" autoFilter="0"/>
  <autoFilter ref="F11:H512" xr:uid="{00000000-0001-0000-0900-000000000000}"/>
  <mergeCells count="13">
    <mergeCell ref="A11:D11"/>
    <mergeCell ref="A1:B1"/>
    <mergeCell ref="A2:B2"/>
    <mergeCell ref="C2:H2"/>
    <mergeCell ref="A3:E3"/>
    <mergeCell ref="F3:G3"/>
    <mergeCell ref="A4:C4"/>
    <mergeCell ref="A5:C5"/>
    <mergeCell ref="A10:E10"/>
    <mergeCell ref="F10:G10"/>
    <mergeCell ref="A6:C6"/>
    <mergeCell ref="A7:C7"/>
    <mergeCell ref="A8:C8"/>
  </mergeCells>
  <conditionalFormatting sqref="G13:H512">
    <cfRule type="expression" dxfId="14" priority="23">
      <formula>$F13="I"</formula>
    </cfRule>
  </conditionalFormatting>
  <conditionalFormatting sqref="H13:H512">
    <cfRule type="expression" dxfId="13" priority="18">
      <formula>#REF!="Ja"</formula>
    </cfRule>
  </conditionalFormatting>
  <conditionalFormatting sqref="A12:H512">
    <cfRule type="expression" dxfId="12" priority="780">
      <formula>$D12=0</formula>
    </cfRule>
  </conditionalFormatting>
  <conditionalFormatting sqref="A13:H512">
    <cfRule type="expression" dxfId="11" priority="786">
      <formula>$F13="I"</formula>
    </cfRule>
  </conditionalFormatting>
  <conditionalFormatting sqref="E6:E8">
    <cfRule type="expression" dxfId="10" priority="788">
      <formula>#REF!&gt;0</formula>
    </cfRule>
  </conditionalFormatting>
  <pageMargins left="0.70866141732283472" right="0.70866141732283472" top="0.78740157480314965" bottom="0.78740157480314965" header="0.31496062992125984" footer="0.31496062992125984"/>
  <pageSetup paperSize="9" scale="50" fitToHeight="0" orientation="landscape" r:id="rId1"/>
  <headerFooter>
    <oddFooter>&amp;C&amp;"-,Fett"&amp;10Register: &amp;A | Seite &amp;P von &amp;N</oddFooter>
  </headerFooter>
  <legacyDrawingHF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900-000001000000}">
          <x14:formula1>
            <xm:f>'1.1 AIZ-IVZ'!$AR$109:$AR$110</xm:f>
          </x14:formula1>
          <xm:sqref>G13:G512</xm:sqref>
        </x14:dataValidation>
        <x14:dataValidation type="list" allowBlank="1" showInputMessage="1" showErrorMessage="1" xr:uid="{35866F39-CC52-4E60-8E72-0391BC6D702E}">
          <x14:formula1>
            <xm:f>Konfig!$I$30:$I$119</xm:f>
          </x14:formula1>
          <xm:sqref>A12</xm:sqref>
        </x14:dataValidation>
        <x14:dataValidation type="list" allowBlank="1" showInputMessage="1" showErrorMessage="1" xr:uid="{A08C4C8F-749B-4715-8C16-7D2059FCEB71}">
          <x14:formula1>
            <xm:f>Konfig!$I$21:$I$29</xm:f>
          </x14:formula1>
          <xm:sqref>B12</xm:sqref>
        </x14:dataValidation>
        <x14:dataValidation type="list" allowBlank="1" showInputMessage="1" showErrorMessage="1" xr:uid="{50B0998B-C5E3-4FBE-AC8E-C474BCDD7C11}">
          <x14:formula1>
            <xm:f>'1.1 AIZ-IVZ'!$AP$109</xm:f>
          </x14:formula1>
          <xm:sqref>F13:F512</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2DADD-3FFE-4365-B6F4-E1053D8B8688}">
  <sheetPr codeName="Tabelle1009">
    <tabColor theme="7" tint="0.79998168889431442"/>
  </sheetPr>
  <dimension ref="A1:H512"/>
  <sheetViews>
    <sheetView zoomScaleNormal="100" workbookViewId="0">
      <selection activeCell="G13" sqref="G13"/>
    </sheetView>
  </sheetViews>
  <sheetFormatPr defaultColWidth="0" defaultRowHeight="15" zeroHeight="1"/>
  <cols>
    <col min="1" max="3" width="4.7109375" style="148" customWidth="1"/>
    <col min="4" max="4" width="6" style="159" bestFit="1" customWidth="1"/>
    <col min="5" max="5" width="78.7109375" style="148" customWidth="1"/>
    <col min="6" max="7" width="11.7109375" style="148" customWidth="1"/>
    <col min="8" max="8" width="45.85546875" style="148" customWidth="1"/>
    <col min="9" max="16384" width="0" style="148" hidden="1"/>
  </cols>
  <sheetData>
    <row r="1" spans="1:8" ht="18.75">
      <c r="A1" s="679" t="str">
        <f>CONCATENATE(A12,".0")</f>
        <v>11.0</v>
      </c>
      <c r="B1" s="679"/>
      <c r="C1" s="367" t="str">
        <f>INDEX(Konfig!$A$21:$D$1011,MATCH(A1,Konfig!$A$21:$A$1011,0),2)</f>
        <v>Schwerpunkt Abrechnung</v>
      </c>
      <c r="D1" s="367"/>
      <c r="E1" s="367"/>
      <c r="F1" s="367"/>
      <c r="G1" s="367"/>
      <c r="H1" s="367"/>
    </row>
    <row r="2" spans="1:8" ht="18.75">
      <c r="A2" s="635" t="str">
        <f>CONCATENATE(A12,".",B12)</f>
        <v>11.1</v>
      </c>
      <c r="B2" s="635"/>
      <c r="C2" s="635" t="str">
        <f>INDEX(Konfig!$A$21:$D$1011,MATCH(A2,Konfig!$A$21:$A$1011,0),2)</f>
        <v>Abrechnung stationär (DRG/PEPP/Wahlleistung, MedCo)</v>
      </c>
      <c r="D2" s="635"/>
      <c r="E2" s="635"/>
      <c r="F2" s="635"/>
      <c r="G2" s="635"/>
      <c r="H2" s="635"/>
    </row>
    <row r="3" spans="1:8" ht="18.75">
      <c r="A3" s="636" t="s">
        <v>645</v>
      </c>
      <c r="B3" s="636"/>
      <c r="C3" s="636"/>
      <c r="D3" s="636"/>
      <c r="E3" s="636"/>
      <c r="F3" s="637"/>
      <c r="G3" s="637"/>
      <c r="H3" s="149"/>
    </row>
    <row r="4" spans="1:8">
      <c r="A4" s="638" t="s">
        <v>753</v>
      </c>
      <c r="B4" s="638"/>
      <c r="C4" s="638"/>
      <c r="D4" s="489"/>
      <c r="E4" s="498">
        <f ca="1">COUNTIFS($D$12:$D$512,"&gt;0",$E$12:$E$512,"*",$F$12:$F$512,"&lt;&gt;I")</f>
        <v>219</v>
      </c>
      <c r="F4" s="150"/>
      <c r="G4" s="150"/>
      <c r="H4" s="490"/>
    </row>
    <row r="5" spans="1:8">
      <c r="A5" s="641" t="s">
        <v>754</v>
      </c>
      <c r="B5" s="641"/>
      <c r="C5" s="641"/>
      <c r="D5" s="491"/>
      <c r="E5" s="499">
        <f ca="1">COUNTIFS($D$12:$D$512,"&gt;0",$E$12:$E$512,"*",$F$12:$F$512,"&lt;&gt;I",$G$12:$G$512,"*")</f>
        <v>0</v>
      </c>
      <c r="F5" s="492"/>
      <c r="G5" s="493"/>
      <c r="H5" s="494"/>
    </row>
    <row r="6" spans="1:8">
      <c r="A6" s="642" t="s">
        <v>755</v>
      </c>
      <c r="B6" s="642"/>
      <c r="C6" s="642"/>
      <c r="D6" s="198"/>
      <c r="E6" s="499">
        <f ca="1">COUNTIFS($D$12:$D$512,"&gt;0",$E$12:$E$512,"*",$F$12:$F$512,"&lt;&gt;I",$G$12:$G$512,"VH")</f>
        <v>0</v>
      </c>
      <c r="F6" s="492"/>
      <c r="G6" s="493"/>
      <c r="H6" s="494"/>
    </row>
    <row r="7" spans="1:8">
      <c r="A7" s="642" t="s">
        <v>756</v>
      </c>
      <c r="B7" s="642"/>
      <c r="C7" s="642"/>
      <c r="D7" s="198"/>
      <c r="E7" s="499">
        <f ca="1">COUNTIFS($D$12:$D$512,"&gt;0",$E$12:$E$512,"*",$F$12:$F$512,"&lt;&gt;I",$G$12:$G$512,"NV")</f>
        <v>0</v>
      </c>
      <c r="F7" s="493"/>
      <c r="G7" s="495"/>
      <c r="H7" s="494"/>
    </row>
    <row r="8" spans="1:8">
      <c r="A8" s="642" t="s">
        <v>757</v>
      </c>
      <c r="B8" s="642"/>
      <c r="C8" s="642"/>
      <c r="D8" s="249"/>
      <c r="E8" s="499">
        <f ca="1">E4-E5</f>
        <v>219</v>
      </c>
      <c r="F8" s="493"/>
      <c r="G8" s="495"/>
      <c r="H8" s="494" t="str">
        <f>HYPERLINK("#"&amp;"'"&amp;'1.1 AIZ-IVZ'!Y99&amp;"'!M13",'1.1 AIZ-IVZ'!Y99)</f>
        <v/>
      </c>
    </row>
    <row r="9" spans="1:8" hidden="1">
      <c r="A9" s="496"/>
      <c r="B9" s="496"/>
      <c r="C9" s="496"/>
      <c r="D9" s="496"/>
      <c r="E9" s="496"/>
      <c r="F9" s="151"/>
      <c r="G9" s="152"/>
      <c r="H9" s="497" t="str">
        <f>HYPERLINK("#"&amp;"'"&amp;'1.1 AIZ-IVZ'!Y100&amp;"'!M13",'1.1 AIZ-IVZ'!Y100)</f>
        <v/>
      </c>
    </row>
    <row r="10" spans="1:8" s="1" customFormat="1">
      <c r="A10" s="623"/>
      <c r="B10" s="623"/>
      <c r="C10" s="623"/>
      <c r="D10" s="623"/>
      <c r="E10" s="623"/>
      <c r="F10" s="634" t="str">
        <f>IF(SUBTOTAL(3,F13:H512)&lt;&gt;COUNTA(F13:H512),"Achtung! Autofilter aktiv.","")</f>
        <v/>
      </c>
      <c r="G10" s="634"/>
      <c r="H10" s="261" t="str">
        <f>HYPERLINK("#"&amp;"'1.1 AIZ-IVZ'!A1","Link zu Inhaltsverzeichnis")</f>
        <v>Link zu Inhaltsverzeichnis</v>
      </c>
    </row>
    <row r="11" spans="1:8">
      <c r="A11" s="639" t="s">
        <v>569</v>
      </c>
      <c r="B11" s="640"/>
      <c r="C11" s="640"/>
      <c r="D11" s="640"/>
      <c r="E11" s="153" t="s">
        <v>343</v>
      </c>
      <c r="F11" s="260" t="s">
        <v>351</v>
      </c>
      <c r="G11" s="481"/>
      <c r="H11" s="483"/>
    </row>
    <row r="12" spans="1:8">
      <c r="A12" s="349">
        <v>11</v>
      </c>
      <c r="B12" s="349">
        <v>1</v>
      </c>
      <c r="C12" s="349">
        <v>1</v>
      </c>
      <c r="D12" s="350">
        <f>IF(C12&gt;0,0,D11+1)</f>
        <v>0</v>
      </c>
      <c r="E12" s="444" t="s">
        <v>1387</v>
      </c>
      <c r="F12" s="154"/>
      <c r="G12" s="482"/>
      <c r="H12" s="484"/>
    </row>
    <row r="13" spans="1:8">
      <c r="A13" s="351">
        <f ca="1">INDIRECT("Z(-1)",FALSE)</f>
        <v>11</v>
      </c>
      <c r="B13" s="351">
        <f ca="1">INDIRECT("Z(-1)",FALSE)</f>
        <v>1</v>
      </c>
      <c r="C13" s="351">
        <f ca="1">INDIRECT("Z(-1)",FALSE)</f>
        <v>1</v>
      </c>
      <c r="D13" s="352">
        <f t="shared" ref="D13:D86" ca="1" si="0">IF(INDIRECT("S(-1)",FALSE)&lt;&gt;INDIRECT("Z(-1)S(-1)",FALSE),0,INDIRECT("Z(-1)",FALSE)+1)</f>
        <v>1</v>
      </c>
      <c r="E13" s="445" t="s">
        <v>1531</v>
      </c>
      <c r="F13" s="156" t="s">
        <v>381</v>
      </c>
      <c r="G13" s="333"/>
      <c r="H13" s="370"/>
    </row>
    <row r="14" spans="1:8" ht="30">
      <c r="A14" s="351">
        <f t="shared" ref="A14:C29" ca="1" si="1">INDIRECT("Z(-1)",FALSE)</f>
        <v>11</v>
      </c>
      <c r="B14" s="351">
        <f t="shared" ca="1" si="1"/>
        <v>1</v>
      </c>
      <c r="C14" s="351">
        <f t="shared" ca="1" si="1"/>
        <v>1</v>
      </c>
      <c r="D14" s="352">
        <f t="shared" ca="1" si="0"/>
        <v>2</v>
      </c>
      <c r="E14" s="445" t="s">
        <v>1532</v>
      </c>
      <c r="F14" s="157"/>
      <c r="G14" s="333"/>
      <c r="H14" s="370"/>
    </row>
    <row r="15" spans="1:8" ht="30">
      <c r="A15" s="351">
        <f t="shared" ca="1" si="1"/>
        <v>11</v>
      </c>
      <c r="B15" s="351">
        <f t="shared" ca="1" si="1"/>
        <v>1</v>
      </c>
      <c r="C15" s="351">
        <f t="shared" ca="1" si="1"/>
        <v>1</v>
      </c>
      <c r="D15" s="352">
        <f t="shared" ca="1" si="0"/>
        <v>3</v>
      </c>
      <c r="E15" s="445" t="s">
        <v>1533</v>
      </c>
      <c r="F15" s="157"/>
      <c r="G15" s="333"/>
      <c r="H15" s="370"/>
    </row>
    <row r="16" spans="1:8" ht="30">
      <c r="A16" s="351">
        <f t="shared" ca="1" si="1"/>
        <v>11</v>
      </c>
      <c r="B16" s="351">
        <f t="shared" ca="1" si="1"/>
        <v>1</v>
      </c>
      <c r="C16" s="351">
        <f t="shared" ca="1" si="1"/>
        <v>1</v>
      </c>
      <c r="D16" s="352">
        <f t="shared" ca="1" si="0"/>
        <v>4</v>
      </c>
      <c r="E16" s="445" t="s">
        <v>1534</v>
      </c>
      <c r="F16" s="157"/>
      <c r="G16" s="333"/>
      <c r="H16" s="370"/>
    </row>
    <row r="17" spans="1:8" ht="60">
      <c r="A17" s="351">
        <f t="shared" ca="1" si="1"/>
        <v>11</v>
      </c>
      <c r="B17" s="351">
        <f t="shared" ca="1" si="1"/>
        <v>1</v>
      </c>
      <c r="C17" s="351">
        <f t="shared" ca="1" si="1"/>
        <v>1</v>
      </c>
      <c r="D17" s="352">
        <f t="shared" ca="1" si="0"/>
        <v>5</v>
      </c>
      <c r="E17" s="445" t="s">
        <v>1535</v>
      </c>
      <c r="F17" s="157"/>
      <c r="G17" s="333"/>
      <c r="H17" s="370"/>
    </row>
    <row r="18" spans="1:8">
      <c r="A18" s="351">
        <f t="shared" ca="1" si="1"/>
        <v>11</v>
      </c>
      <c r="B18" s="351">
        <f t="shared" ca="1" si="1"/>
        <v>1</v>
      </c>
      <c r="C18" s="351">
        <f t="shared" ca="1" si="1"/>
        <v>1</v>
      </c>
      <c r="D18" s="352">
        <f t="shared" ca="1" si="0"/>
        <v>6</v>
      </c>
      <c r="E18" s="445" t="s">
        <v>1536</v>
      </c>
      <c r="F18" s="157" t="s">
        <v>381</v>
      </c>
      <c r="G18" s="333"/>
      <c r="H18" s="370"/>
    </row>
    <row r="19" spans="1:8">
      <c r="A19" s="351">
        <f t="shared" ca="1" si="1"/>
        <v>11</v>
      </c>
      <c r="B19" s="351">
        <f t="shared" ca="1" si="1"/>
        <v>1</v>
      </c>
      <c r="C19" s="351">
        <f t="shared" ca="1" si="1"/>
        <v>1</v>
      </c>
      <c r="D19" s="352">
        <f t="shared" ca="1" si="0"/>
        <v>7</v>
      </c>
      <c r="E19" s="445" t="s">
        <v>1537</v>
      </c>
      <c r="F19" s="157"/>
      <c r="G19" s="333"/>
      <c r="H19" s="370"/>
    </row>
    <row r="20" spans="1:8" ht="30">
      <c r="A20" s="351">
        <f t="shared" ca="1" si="1"/>
        <v>11</v>
      </c>
      <c r="B20" s="351">
        <f t="shared" ca="1" si="1"/>
        <v>1</v>
      </c>
      <c r="C20" s="351">
        <f t="shared" ca="1" si="1"/>
        <v>1</v>
      </c>
      <c r="D20" s="352">
        <f t="shared" ca="1" si="0"/>
        <v>8</v>
      </c>
      <c r="E20" s="445" t="s">
        <v>1538</v>
      </c>
      <c r="F20" s="157"/>
      <c r="G20" s="333"/>
      <c r="H20" s="370"/>
    </row>
    <row r="21" spans="1:8" ht="30">
      <c r="A21" s="351">
        <f t="shared" ca="1" si="1"/>
        <v>11</v>
      </c>
      <c r="B21" s="351">
        <f t="shared" ca="1" si="1"/>
        <v>1</v>
      </c>
      <c r="C21" s="351">
        <f t="shared" ca="1" si="1"/>
        <v>1</v>
      </c>
      <c r="D21" s="352">
        <f t="shared" ca="1" si="0"/>
        <v>9</v>
      </c>
      <c r="E21" s="446" t="s">
        <v>1539</v>
      </c>
      <c r="F21" s="157"/>
      <c r="G21" s="333"/>
      <c r="H21" s="370"/>
    </row>
    <row r="22" spans="1:8" ht="30">
      <c r="A22" s="351">
        <f t="shared" ca="1" si="1"/>
        <v>11</v>
      </c>
      <c r="B22" s="351">
        <f t="shared" ca="1" si="1"/>
        <v>1</v>
      </c>
      <c r="C22" s="351">
        <f t="shared" ca="1" si="1"/>
        <v>1</v>
      </c>
      <c r="D22" s="352">
        <f t="shared" ca="1" si="0"/>
        <v>10</v>
      </c>
      <c r="E22" s="445" t="s">
        <v>1540</v>
      </c>
      <c r="F22" s="157"/>
      <c r="G22" s="333"/>
      <c r="H22" s="370"/>
    </row>
    <row r="23" spans="1:8" ht="30">
      <c r="A23" s="351">
        <f t="shared" ca="1" si="1"/>
        <v>11</v>
      </c>
      <c r="B23" s="351">
        <f t="shared" ca="1" si="1"/>
        <v>1</v>
      </c>
      <c r="C23" s="351">
        <f t="shared" ca="1" si="1"/>
        <v>1</v>
      </c>
      <c r="D23" s="352">
        <f t="shared" ca="1" si="0"/>
        <v>11</v>
      </c>
      <c r="E23" s="445" t="s">
        <v>1541</v>
      </c>
      <c r="F23" s="157"/>
      <c r="G23" s="333"/>
      <c r="H23" s="370"/>
    </row>
    <row r="24" spans="1:8" ht="30">
      <c r="A24" s="351">
        <f t="shared" ca="1" si="1"/>
        <v>11</v>
      </c>
      <c r="B24" s="351">
        <f t="shared" ca="1" si="1"/>
        <v>1</v>
      </c>
      <c r="C24" s="351">
        <f t="shared" ca="1" si="1"/>
        <v>1</v>
      </c>
      <c r="D24" s="352">
        <f t="shared" ca="1" si="0"/>
        <v>12</v>
      </c>
      <c r="E24" s="445" t="s">
        <v>1542</v>
      </c>
      <c r="F24" s="157"/>
      <c r="G24" s="333"/>
      <c r="H24" s="370"/>
    </row>
    <row r="25" spans="1:8">
      <c r="A25" s="351">
        <f t="shared" ca="1" si="1"/>
        <v>11</v>
      </c>
      <c r="B25" s="351">
        <f t="shared" ca="1" si="1"/>
        <v>1</v>
      </c>
      <c r="C25" s="351">
        <f t="shared" ca="1" si="1"/>
        <v>1</v>
      </c>
      <c r="D25" s="352">
        <f t="shared" ca="1" si="0"/>
        <v>13</v>
      </c>
      <c r="E25" s="445" t="s">
        <v>1543</v>
      </c>
      <c r="F25" s="157" t="s">
        <v>381</v>
      </c>
      <c r="G25" s="333"/>
      <c r="H25" s="370"/>
    </row>
    <row r="26" spans="1:8" ht="30">
      <c r="A26" s="351">
        <f t="shared" ca="1" si="1"/>
        <v>11</v>
      </c>
      <c r="B26" s="351">
        <f t="shared" ca="1" si="1"/>
        <v>1</v>
      </c>
      <c r="C26" s="351">
        <f t="shared" ca="1" si="1"/>
        <v>1</v>
      </c>
      <c r="D26" s="352">
        <f t="shared" ca="1" si="0"/>
        <v>14</v>
      </c>
      <c r="E26" s="445" t="s">
        <v>1544</v>
      </c>
      <c r="F26" s="157"/>
      <c r="G26" s="333"/>
      <c r="H26" s="370"/>
    </row>
    <row r="27" spans="1:8" ht="30">
      <c r="A27" s="351">
        <f t="shared" ca="1" si="1"/>
        <v>11</v>
      </c>
      <c r="B27" s="351">
        <f t="shared" ca="1" si="1"/>
        <v>1</v>
      </c>
      <c r="C27" s="351">
        <f t="shared" ca="1" si="1"/>
        <v>1</v>
      </c>
      <c r="D27" s="352">
        <f t="shared" ca="1" si="0"/>
        <v>15</v>
      </c>
      <c r="E27" s="445" t="s">
        <v>1545</v>
      </c>
      <c r="F27" s="157"/>
      <c r="G27" s="333"/>
      <c r="H27" s="370"/>
    </row>
    <row r="28" spans="1:8" ht="30">
      <c r="A28" s="351">
        <f t="shared" ca="1" si="1"/>
        <v>11</v>
      </c>
      <c r="B28" s="351">
        <f t="shared" ca="1" si="1"/>
        <v>1</v>
      </c>
      <c r="C28" s="351">
        <f t="shared" ca="1" si="1"/>
        <v>1</v>
      </c>
      <c r="D28" s="352">
        <f t="shared" ca="1" si="0"/>
        <v>16</v>
      </c>
      <c r="E28" s="445" t="s">
        <v>1546</v>
      </c>
      <c r="F28" s="157"/>
      <c r="G28" s="333"/>
      <c r="H28" s="370"/>
    </row>
    <row r="29" spans="1:8" ht="30">
      <c r="A29" s="351">
        <f t="shared" ca="1" si="1"/>
        <v>11</v>
      </c>
      <c r="B29" s="351">
        <f t="shared" ca="1" si="1"/>
        <v>1</v>
      </c>
      <c r="C29" s="351">
        <f t="shared" ca="1" si="1"/>
        <v>1</v>
      </c>
      <c r="D29" s="352">
        <f t="shared" ca="1" si="0"/>
        <v>17</v>
      </c>
      <c r="E29" s="445" t="s">
        <v>1547</v>
      </c>
      <c r="F29" s="157"/>
      <c r="G29" s="333"/>
      <c r="H29" s="370"/>
    </row>
    <row r="30" spans="1:8">
      <c r="A30" s="351">
        <f t="shared" ref="A30:C45" ca="1" si="2">INDIRECT("Z(-1)",FALSE)</f>
        <v>11</v>
      </c>
      <c r="B30" s="351">
        <f t="shared" ca="1" si="2"/>
        <v>1</v>
      </c>
      <c r="C30" s="351">
        <f t="shared" ca="1" si="2"/>
        <v>1</v>
      </c>
      <c r="D30" s="352">
        <f t="shared" ca="1" si="0"/>
        <v>18</v>
      </c>
      <c r="E30" s="445" t="s">
        <v>1548</v>
      </c>
      <c r="F30" s="157"/>
      <c r="G30" s="333"/>
      <c r="H30" s="370"/>
    </row>
    <row r="31" spans="1:8">
      <c r="A31" s="351">
        <f t="shared" ca="1" si="2"/>
        <v>11</v>
      </c>
      <c r="B31" s="351">
        <f t="shared" ca="1" si="2"/>
        <v>1</v>
      </c>
      <c r="C31" s="351">
        <f t="shared" ca="1" si="2"/>
        <v>1</v>
      </c>
      <c r="D31" s="352">
        <f t="shared" ca="1" si="0"/>
        <v>19</v>
      </c>
      <c r="E31" s="445" t="s">
        <v>1549</v>
      </c>
      <c r="F31" s="157" t="s">
        <v>381</v>
      </c>
      <c r="G31" s="333"/>
      <c r="H31" s="370"/>
    </row>
    <row r="32" spans="1:8" ht="30">
      <c r="A32" s="351">
        <f t="shared" ca="1" si="2"/>
        <v>11</v>
      </c>
      <c r="B32" s="351">
        <f t="shared" ca="1" si="2"/>
        <v>1</v>
      </c>
      <c r="C32" s="351">
        <f t="shared" ca="1" si="2"/>
        <v>1</v>
      </c>
      <c r="D32" s="352">
        <f t="shared" ca="1" si="0"/>
        <v>20</v>
      </c>
      <c r="E32" s="445" t="s">
        <v>1550</v>
      </c>
      <c r="F32" s="157"/>
      <c r="G32" s="333"/>
      <c r="H32" s="370"/>
    </row>
    <row r="33" spans="1:8" ht="30">
      <c r="A33" s="351">
        <f t="shared" ca="1" si="2"/>
        <v>11</v>
      </c>
      <c r="B33" s="351">
        <f t="shared" ca="1" si="2"/>
        <v>1</v>
      </c>
      <c r="C33" s="351">
        <f t="shared" ca="1" si="2"/>
        <v>1</v>
      </c>
      <c r="D33" s="352">
        <f t="shared" ca="1" si="0"/>
        <v>21</v>
      </c>
      <c r="E33" s="445" t="s">
        <v>1551</v>
      </c>
      <c r="F33" s="157"/>
      <c r="G33" s="333"/>
      <c r="H33" s="370"/>
    </row>
    <row r="34" spans="1:8" ht="30">
      <c r="A34" s="351">
        <f t="shared" ca="1" si="2"/>
        <v>11</v>
      </c>
      <c r="B34" s="351">
        <f t="shared" ca="1" si="2"/>
        <v>1</v>
      </c>
      <c r="C34" s="351">
        <f t="shared" ca="1" si="2"/>
        <v>1</v>
      </c>
      <c r="D34" s="352">
        <f t="shared" ca="1" si="0"/>
        <v>22</v>
      </c>
      <c r="E34" s="446" t="s">
        <v>1552</v>
      </c>
      <c r="F34" s="157"/>
      <c r="G34" s="333"/>
      <c r="H34" s="370"/>
    </row>
    <row r="35" spans="1:8" ht="30">
      <c r="A35" s="351">
        <f t="shared" ca="1" si="2"/>
        <v>11</v>
      </c>
      <c r="B35" s="351">
        <f t="shared" ca="1" si="2"/>
        <v>1</v>
      </c>
      <c r="C35" s="351">
        <f t="shared" ca="1" si="2"/>
        <v>1</v>
      </c>
      <c r="D35" s="352">
        <f t="shared" ca="1" si="0"/>
        <v>23</v>
      </c>
      <c r="E35" s="445" t="s">
        <v>1553</v>
      </c>
      <c r="F35" s="157"/>
      <c r="G35" s="333"/>
      <c r="H35" s="370"/>
    </row>
    <row r="36" spans="1:8">
      <c r="A36" s="351">
        <f t="shared" ca="1" si="2"/>
        <v>11</v>
      </c>
      <c r="B36" s="351">
        <f t="shared" ca="1" si="2"/>
        <v>1</v>
      </c>
      <c r="C36" s="351">
        <f t="shared" ca="1" si="2"/>
        <v>1</v>
      </c>
      <c r="D36" s="352">
        <f t="shared" ca="1" si="0"/>
        <v>24</v>
      </c>
      <c r="E36" s="445" t="s">
        <v>1554</v>
      </c>
      <c r="F36" s="157" t="s">
        <v>381</v>
      </c>
      <c r="G36" s="333"/>
      <c r="H36" s="370"/>
    </row>
    <row r="37" spans="1:8" ht="30">
      <c r="A37" s="351">
        <f t="shared" ca="1" si="2"/>
        <v>11</v>
      </c>
      <c r="B37" s="351">
        <f t="shared" ca="1" si="2"/>
        <v>1</v>
      </c>
      <c r="C37" s="351">
        <f t="shared" ca="1" si="2"/>
        <v>1</v>
      </c>
      <c r="D37" s="352">
        <f t="shared" ca="1" si="0"/>
        <v>25</v>
      </c>
      <c r="E37" s="445" t="s">
        <v>1555</v>
      </c>
      <c r="F37" s="157"/>
      <c r="G37" s="333"/>
      <c r="H37" s="370"/>
    </row>
    <row r="38" spans="1:8" ht="30">
      <c r="A38" s="351">
        <f t="shared" ca="1" si="2"/>
        <v>11</v>
      </c>
      <c r="B38" s="351">
        <f t="shared" ca="1" si="2"/>
        <v>1</v>
      </c>
      <c r="C38" s="351">
        <f t="shared" ca="1" si="2"/>
        <v>1</v>
      </c>
      <c r="D38" s="352">
        <f t="shared" ca="1" si="0"/>
        <v>26</v>
      </c>
      <c r="E38" s="445" t="s">
        <v>1556</v>
      </c>
      <c r="F38" s="157"/>
      <c r="G38" s="333"/>
      <c r="H38" s="370"/>
    </row>
    <row r="39" spans="1:8">
      <c r="A39" s="351">
        <f t="shared" ca="1" si="2"/>
        <v>11</v>
      </c>
      <c r="B39" s="351">
        <f t="shared" ca="1" si="2"/>
        <v>1</v>
      </c>
      <c r="C39" s="351">
        <v>2</v>
      </c>
      <c r="D39" s="352">
        <f t="shared" ca="1" si="0"/>
        <v>0</v>
      </c>
      <c r="E39" s="445" t="s">
        <v>1557</v>
      </c>
      <c r="F39" s="157"/>
      <c r="G39" s="333"/>
      <c r="H39" s="370"/>
    </row>
    <row r="40" spans="1:8">
      <c r="A40" s="351">
        <f t="shared" ca="1" si="2"/>
        <v>11</v>
      </c>
      <c r="B40" s="351">
        <f t="shared" ca="1" si="2"/>
        <v>1</v>
      </c>
      <c r="C40" s="351">
        <f t="shared" ca="1" si="2"/>
        <v>2</v>
      </c>
      <c r="D40" s="352">
        <f t="shared" ca="1" si="0"/>
        <v>1</v>
      </c>
      <c r="E40" s="445" t="s">
        <v>1558</v>
      </c>
      <c r="F40" s="157" t="s">
        <v>381</v>
      </c>
      <c r="G40" s="333"/>
      <c r="H40" s="370"/>
    </row>
    <row r="41" spans="1:8" ht="30">
      <c r="A41" s="351">
        <f t="shared" ca="1" si="2"/>
        <v>11</v>
      </c>
      <c r="B41" s="351">
        <f t="shared" ca="1" si="2"/>
        <v>1</v>
      </c>
      <c r="C41" s="351">
        <f t="shared" ca="1" si="2"/>
        <v>2</v>
      </c>
      <c r="D41" s="352">
        <f t="shared" ca="1" si="0"/>
        <v>2</v>
      </c>
      <c r="E41" s="445" t="s">
        <v>1559</v>
      </c>
      <c r="F41" s="157"/>
      <c r="G41" s="333"/>
      <c r="H41" s="370"/>
    </row>
    <row r="42" spans="1:8" ht="30">
      <c r="A42" s="351">
        <f t="shared" ca="1" si="2"/>
        <v>11</v>
      </c>
      <c r="B42" s="351">
        <f t="shared" ca="1" si="2"/>
        <v>1</v>
      </c>
      <c r="C42" s="351">
        <f t="shared" ca="1" si="2"/>
        <v>2</v>
      </c>
      <c r="D42" s="352">
        <f t="shared" ca="1" si="0"/>
        <v>3</v>
      </c>
      <c r="E42" s="445" t="s">
        <v>1560</v>
      </c>
      <c r="F42" s="157"/>
      <c r="G42" s="333"/>
      <c r="H42" s="370"/>
    </row>
    <row r="43" spans="1:8" ht="30">
      <c r="A43" s="351">
        <f t="shared" ca="1" si="2"/>
        <v>11</v>
      </c>
      <c r="B43" s="351">
        <f t="shared" ca="1" si="2"/>
        <v>1</v>
      </c>
      <c r="C43" s="351">
        <f t="shared" ca="1" si="2"/>
        <v>2</v>
      </c>
      <c r="D43" s="352">
        <f t="shared" ca="1" si="0"/>
        <v>4</v>
      </c>
      <c r="E43" s="445" t="s">
        <v>1561</v>
      </c>
      <c r="F43" s="157"/>
      <c r="G43" s="333"/>
      <c r="H43" s="370"/>
    </row>
    <row r="44" spans="1:8" ht="30">
      <c r="A44" s="351">
        <f t="shared" ca="1" si="2"/>
        <v>11</v>
      </c>
      <c r="B44" s="351">
        <f t="shared" ca="1" si="2"/>
        <v>1</v>
      </c>
      <c r="C44" s="351">
        <f t="shared" ca="1" si="2"/>
        <v>2</v>
      </c>
      <c r="D44" s="352">
        <f t="shared" ca="1" si="0"/>
        <v>5</v>
      </c>
      <c r="E44" s="445" t="s">
        <v>1562</v>
      </c>
      <c r="F44" s="157"/>
      <c r="G44" s="333"/>
      <c r="H44" s="370"/>
    </row>
    <row r="45" spans="1:8">
      <c r="A45" s="351">
        <f t="shared" ca="1" si="2"/>
        <v>11</v>
      </c>
      <c r="B45" s="351">
        <f t="shared" ca="1" si="2"/>
        <v>1</v>
      </c>
      <c r="C45" s="351">
        <f t="shared" ca="1" si="2"/>
        <v>2</v>
      </c>
      <c r="D45" s="352">
        <f t="shared" ca="1" si="0"/>
        <v>6</v>
      </c>
      <c r="E45" s="445" t="s">
        <v>1563</v>
      </c>
      <c r="F45" s="157"/>
      <c r="G45" s="333"/>
      <c r="H45" s="370"/>
    </row>
    <row r="46" spans="1:8" ht="30">
      <c r="A46" s="351">
        <f t="shared" ref="A46:C65" ca="1" si="3">INDIRECT("Z(-1)",FALSE)</f>
        <v>11</v>
      </c>
      <c r="B46" s="351">
        <f t="shared" ca="1" si="3"/>
        <v>1</v>
      </c>
      <c r="C46" s="351">
        <f t="shared" ca="1" si="3"/>
        <v>2</v>
      </c>
      <c r="D46" s="352">
        <f t="shared" ca="1" si="0"/>
        <v>7</v>
      </c>
      <c r="E46" s="445" t="s">
        <v>1564</v>
      </c>
      <c r="F46" s="157"/>
      <c r="G46" s="333"/>
      <c r="H46" s="370"/>
    </row>
    <row r="47" spans="1:8">
      <c r="A47" s="351">
        <f t="shared" ca="1" si="3"/>
        <v>11</v>
      </c>
      <c r="B47" s="351">
        <f t="shared" ca="1" si="3"/>
        <v>1</v>
      </c>
      <c r="C47" s="351">
        <f t="shared" ca="1" si="3"/>
        <v>2</v>
      </c>
      <c r="D47" s="352">
        <f t="shared" ca="1" si="0"/>
        <v>8</v>
      </c>
      <c r="E47" s="445" t="s">
        <v>1565</v>
      </c>
      <c r="F47" s="157" t="s">
        <v>381</v>
      </c>
      <c r="G47" s="333"/>
      <c r="H47" s="370"/>
    </row>
    <row r="48" spans="1:8" ht="30">
      <c r="A48" s="351">
        <f t="shared" ca="1" si="3"/>
        <v>11</v>
      </c>
      <c r="B48" s="351">
        <f t="shared" ca="1" si="3"/>
        <v>1</v>
      </c>
      <c r="C48" s="351">
        <f t="shared" ca="1" si="3"/>
        <v>2</v>
      </c>
      <c r="D48" s="352">
        <f t="shared" ca="1" si="0"/>
        <v>9</v>
      </c>
      <c r="E48" s="445" t="s">
        <v>1566</v>
      </c>
      <c r="F48" s="157"/>
      <c r="G48" s="333"/>
      <c r="H48" s="370"/>
    </row>
    <row r="49" spans="1:8" ht="30">
      <c r="A49" s="351">
        <f t="shared" ca="1" si="3"/>
        <v>11</v>
      </c>
      <c r="B49" s="351">
        <f t="shared" ca="1" si="3"/>
        <v>1</v>
      </c>
      <c r="C49" s="351">
        <f t="shared" ca="1" si="3"/>
        <v>2</v>
      </c>
      <c r="D49" s="352">
        <f t="shared" ca="1" si="0"/>
        <v>10</v>
      </c>
      <c r="E49" s="445" t="s">
        <v>1567</v>
      </c>
      <c r="F49" s="157"/>
      <c r="G49" s="333"/>
      <c r="H49" s="370"/>
    </row>
    <row r="50" spans="1:8">
      <c r="A50" s="351">
        <f t="shared" ca="1" si="3"/>
        <v>11</v>
      </c>
      <c r="B50" s="351">
        <f t="shared" ca="1" si="3"/>
        <v>1</v>
      </c>
      <c r="C50" s="351">
        <f t="shared" ca="1" si="3"/>
        <v>2</v>
      </c>
      <c r="D50" s="352">
        <f t="shared" ca="1" si="0"/>
        <v>11</v>
      </c>
      <c r="E50" s="445" t="s">
        <v>1568</v>
      </c>
      <c r="F50" s="157"/>
      <c r="G50" s="333"/>
      <c r="H50" s="370"/>
    </row>
    <row r="51" spans="1:8" ht="30">
      <c r="A51" s="351">
        <f t="shared" ca="1" si="3"/>
        <v>11</v>
      </c>
      <c r="B51" s="351">
        <f t="shared" ca="1" si="3"/>
        <v>1</v>
      </c>
      <c r="C51" s="351">
        <f t="shared" ca="1" si="3"/>
        <v>2</v>
      </c>
      <c r="D51" s="352">
        <f t="shared" ca="1" si="0"/>
        <v>12</v>
      </c>
      <c r="E51" s="445" t="s">
        <v>1569</v>
      </c>
      <c r="F51" s="157"/>
      <c r="G51" s="333"/>
      <c r="H51" s="370"/>
    </row>
    <row r="52" spans="1:8">
      <c r="A52" s="351">
        <f t="shared" ca="1" si="3"/>
        <v>11</v>
      </c>
      <c r="B52" s="351">
        <f t="shared" ca="1" si="3"/>
        <v>1</v>
      </c>
      <c r="C52" s="351">
        <f t="shared" ca="1" si="3"/>
        <v>2</v>
      </c>
      <c r="D52" s="352">
        <f t="shared" ca="1" si="0"/>
        <v>13</v>
      </c>
      <c r="E52" s="445" t="s">
        <v>1570</v>
      </c>
      <c r="F52" s="157" t="s">
        <v>381</v>
      </c>
      <c r="G52" s="333"/>
      <c r="H52" s="370"/>
    </row>
    <row r="53" spans="1:8" ht="30">
      <c r="A53" s="351">
        <f t="shared" ca="1" si="3"/>
        <v>11</v>
      </c>
      <c r="B53" s="351">
        <f t="shared" ca="1" si="3"/>
        <v>1</v>
      </c>
      <c r="C53" s="351">
        <f t="shared" ca="1" si="3"/>
        <v>2</v>
      </c>
      <c r="D53" s="352">
        <f t="shared" ca="1" si="0"/>
        <v>14</v>
      </c>
      <c r="E53" s="445" t="s">
        <v>1571</v>
      </c>
      <c r="F53" s="157"/>
      <c r="G53" s="333"/>
      <c r="H53" s="370"/>
    </row>
    <row r="54" spans="1:8" ht="30">
      <c r="A54" s="351">
        <f t="shared" ca="1" si="3"/>
        <v>11</v>
      </c>
      <c r="B54" s="351">
        <f t="shared" ca="1" si="3"/>
        <v>1</v>
      </c>
      <c r="C54" s="351">
        <f t="shared" ca="1" si="3"/>
        <v>2</v>
      </c>
      <c r="D54" s="352">
        <f t="shared" ca="1" si="0"/>
        <v>15</v>
      </c>
      <c r="E54" s="445" t="s">
        <v>1572</v>
      </c>
      <c r="F54" s="157"/>
      <c r="G54" s="333"/>
      <c r="H54" s="370"/>
    </row>
    <row r="55" spans="1:8" ht="30">
      <c r="A55" s="351">
        <f t="shared" ca="1" si="3"/>
        <v>11</v>
      </c>
      <c r="B55" s="351">
        <f t="shared" ca="1" si="3"/>
        <v>1</v>
      </c>
      <c r="C55" s="351">
        <f t="shared" ca="1" si="3"/>
        <v>2</v>
      </c>
      <c r="D55" s="352">
        <f t="shared" ca="1" si="0"/>
        <v>16</v>
      </c>
      <c r="E55" s="445" t="s">
        <v>1573</v>
      </c>
      <c r="F55" s="157"/>
      <c r="G55" s="333"/>
      <c r="H55" s="370"/>
    </row>
    <row r="56" spans="1:8">
      <c r="A56" s="351">
        <f t="shared" ca="1" si="3"/>
        <v>11</v>
      </c>
      <c r="B56" s="351">
        <f t="shared" ca="1" si="3"/>
        <v>1</v>
      </c>
      <c r="C56" s="351">
        <f t="shared" ca="1" si="3"/>
        <v>2</v>
      </c>
      <c r="D56" s="352">
        <f t="shared" ca="1" si="0"/>
        <v>17</v>
      </c>
      <c r="E56" s="445" t="s">
        <v>1574</v>
      </c>
      <c r="F56" s="157" t="s">
        <v>381</v>
      </c>
      <c r="G56" s="333"/>
      <c r="H56" s="370"/>
    </row>
    <row r="57" spans="1:8">
      <c r="A57" s="351">
        <f t="shared" ca="1" si="3"/>
        <v>11</v>
      </c>
      <c r="B57" s="351">
        <f t="shared" ca="1" si="3"/>
        <v>1</v>
      </c>
      <c r="C57" s="351">
        <f t="shared" ca="1" si="3"/>
        <v>2</v>
      </c>
      <c r="D57" s="352">
        <f t="shared" ca="1" si="0"/>
        <v>18</v>
      </c>
      <c r="E57" s="445" t="s">
        <v>1575</v>
      </c>
      <c r="F57" s="157"/>
      <c r="G57" s="333"/>
      <c r="H57" s="370"/>
    </row>
    <row r="58" spans="1:8" ht="30">
      <c r="A58" s="351">
        <f t="shared" ca="1" si="3"/>
        <v>11</v>
      </c>
      <c r="B58" s="351">
        <f t="shared" ca="1" si="3"/>
        <v>1</v>
      </c>
      <c r="C58" s="351">
        <f t="shared" ca="1" si="3"/>
        <v>2</v>
      </c>
      <c r="D58" s="352">
        <f t="shared" ca="1" si="0"/>
        <v>19</v>
      </c>
      <c r="E58" s="445" t="s">
        <v>1576</v>
      </c>
      <c r="F58" s="157"/>
      <c r="G58" s="333"/>
      <c r="H58" s="370"/>
    </row>
    <row r="59" spans="1:8">
      <c r="A59" s="351">
        <f t="shared" ca="1" si="3"/>
        <v>11</v>
      </c>
      <c r="B59" s="351">
        <f t="shared" ca="1" si="3"/>
        <v>1</v>
      </c>
      <c r="C59" s="351">
        <f t="shared" ca="1" si="3"/>
        <v>2</v>
      </c>
      <c r="D59" s="352">
        <f t="shared" ca="1" si="0"/>
        <v>20</v>
      </c>
      <c r="E59" s="445" t="s">
        <v>1577</v>
      </c>
      <c r="F59" s="157"/>
      <c r="G59" s="333"/>
      <c r="H59" s="370"/>
    </row>
    <row r="60" spans="1:8">
      <c r="A60" s="351">
        <f t="shared" ca="1" si="3"/>
        <v>11</v>
      </c>
      <c r="B60" s="351">
        <f t="shared" ca="1" si="3"/>
        <v>1</v>
      </c>
      <c r="C60" s="351">
        <f t="shared" ca="1" si="3"/>
        <v>2</v>
      </c>
      <c r="D60" s="352">
        <f t="shared" ca="1" si="0"/>
        <v>21</v>
      </c>
      <c r="E60" s="445" t="s">
        <v>1578</v>
      </c>
      <c r="F60" s="347"/>
      <c r="G60" s="348"/>
      <c r="H60" s="371"/>
    </row>
    <row r="61" spans="1:8" ht="30">
      <c r="A61" s="351">
        <f t="shared" ca="1" si="3"/>
        <v>11</v>
      </c>
      <c r="B61" s="351">
        <f t="shared" ca="1" si="3"/>
        <v>1</v>
      </c>
      <c r="C61" s="351">
        <f t="shared" ca="1" si="3"/>
        <v>2</v>
      </c>
      <c r="D61" s="352">
        <f t="shared" ca="1" si="0"/>
        <v>22</v>
      </c>
      <c r="E61" s="445" t="s">
        <v>1579</v>
      </c>
      <c r="F61" s="347"/>
      <c r="G61" s="348"/>
      <c r="H61" s="371"/>
    </row>
    <row r="62" spans="1:8">
      <c r="A62" s="351">
        <f t="shared" ca="1" si="3"/>
        <v>11</v>
      </c>
      <c r="B62" s="351">
        <f t="shared" ca="1" si="3"/>
        <v>1</v>
      </c>
      <c r="C62" s="351">
        <v>3</v>
      </c>
      <c r="D62" s="352">
        <f t="shared" ca="1" si="0"/>
        <v>0</v>
      </c>
      <c r="E62" s="445" t="s">
        <v>1580</v>
      </c>
      <c r="F62" s="347"/>
      <c r="G62" s="348"/>
      <c r="H62" s="371"/>
    </row>
    <row r="63" spans="1:8">
      <c r="A63" s="351">
        <f t="shared" ca="1" si="3"/>
        <v>11</v>
      </c>
      <c r="B63" s="351">
        <f t="shared" ca="1" si="3"/>
        <v>1</v>
      </c>
      <c r="C63" s="351">
        <f t="shared" ca="1" si="3"/>
        <v>3</v>
      </c>
      <c r="D63" s="352">
        <f t="shared" ca="1" si="0"/>
        <v>1</v>
      </c>
      <c r="E63" s="445" t="s">
        <v>1581</v>
      </c>
      <c r="F63" s="347" t="s">
        <v>381</v>
      </c>
      <c r="G63" s="348"/>
      <c r="H63" s="371"/>
    </row>
    <row r="64" spans="1:8" ht="30">
      <c r="A64" s="351">
        <f t="shared" ca="1" si="3"/>
        <v>11</v>
      </c>
      <c r="B64" s="351">
        <f t="shared" ca="1" si="3"/>
        <v>1</v>
      </c>
      <c r="C64" s="351">
        <f t="shared" ca="1" si="3"/>
        <v>3</v>
      </c>
      <c r="D64" s="352">
        <f t="shared" ca="1" si="0"/>
        <v>2</v>
      </c>
      <c r="E64" s="445" t="s">
        <v>1582</v>
      </c>
      <c r="F64" s="347"/>
      <c r="G64" s="348"/>
      <c r="H64" s="371"/>
    </row>
    <row r="65" spans="1:8" ht="30">
      <c r="A65" s="351">
        <f t="shared" ca="1" si="3"/>
        <v>11</v>
      </c>
      <c r="B65" s="351">
        <f t="shared" ca="1" si="3"/>
        <v>1</v>
      </c>
      <c r="C65" s="351">
        <f t="shared" ca="1" si="3"/>
        <v>3</v>
      </c>
      <c r="D65" s="352">
        <f t="shared" ca="1" si="0"/>
        <v>3</v>
      </c>
      <c r="E65" s="445" t="s">
        <v>1583</v>
      </c>
      <c r="F65" s="347"/>
      <c r="G65" s="348"/>
      <c r="H65" s="371"/>
    </row>
    <row r="66" spans="1:8" ht="30">
      <c r="A66" s="351">
        <f t="shared" ref="A66:C85" ca="1" si="4">INDIRECT("Z(-1)",FALSE)</f>
        <v>11</v>
      </c>
      <c r="B66" s="351">
        <f t="shared" ca="1" si="4"/>
        <v>1</v>
      </c>
      <c r="C66" s="351">
        <f t="shared" ca="1" si="4"/>
        <v>3</v>
      </c>
      <c r="D66" s="352">
        <f t="shared" ca="1" si="0"/>
        <v>4</v>
      </c>
      <c r="E66" s="445" t="s">
        <v>1584</v>
      </c>
      <c r="F66" s="347"/>
      <c r="G66" s="348"/>
      <c r="H66" s="371"/>
    </row>
    <row r="67" spans="1:8" ht="30">
      <c r="A67" s="351">
        <f t="shared" ca="1" si="4"/>
        <v>11</v>
      </c>
      <c r="B67" s="351">
        <f t="shared" ca="1" si="4"/>
        <v>1</v>
      </c>
      <c r="C67" s="351">
        <f t="shared" ca="1" si="4"/>
        <v>3</v>
      </c>
      <c r="D67" s="352">
        <f t="shared" ca="1" si="0"/>
        <v>5</v>
      </c>
      <c r="E67" s="445" t="s">
        <v>1585</v>
      </c>
      <c r="F67" s="347"/>
      <c r="G67" s="348"/>
      <c r="H67" s="371"/>
    </row>
    <row r="68" spans="1:8" ht="30">
      <c r="A68" s="351">
        <f t="shared" ca="1" si="4"/>
        <v>11</v>
      </c>
      <c r="B68" s="351">
        <f t="shared" ca="1" si="4"/>
        <v>1</v>
      </c>
      <c r="C68" s="351">
        <f t="shared" ca="1" si="4"/>
        <v>3</v>
      </c>
      <c r="D68" s="352">
        <f t="shared" ca="1" si="0"/>
        <v>6</v>
      </c>
      <c r="E68" s="445" t="s">
        <v>1586</v>
      </c>
      <c r="F68" s="347"/>
      <c r="G68" s="348"/>
      <c r="H68" s="371"/>
    </row>
    <row r="69" spans="1:8">
      <c r="A69" s="353">
        <f t="shared" ca="1" si="4"/>
        <v>11</v>
      </c>
      <c r="B69" s="353">
        <f t="shared" ca="1" si="4"/>
        <v>1</v>
      </c>
      <c r="C69" s="351">
        <f t="shared" ca="1" si="4"/>
        <v>3</v>
      </c>
      <c r="D69" s="354">
        <f t="shared" ca="1" si="0"/>
        <v>7</v>
      </c>
      <c r="E69" s="445" t="s">
        <v>1587</v>
      </c>
      <c r="F69" s="347" t="s">
        <v>381</v>
      </c>
      <c r="G69" s="348"/>
      <c r="H69" s="371"/>
    </row>
    <row r="70" spans="1:8" ht="45">
      <c r="A70" s="353">
        <f t="shared" ca="1" si="4"/>
        <v>11</v>
      </c>
      <c r="B70" s="353">
        <f t="shared" ca="1" si="4"/>
        <v>1</v>
      </c>
      <c r="C70" s="351">
        <f t="shared" ca="1" si="4"/>
        <v>3</v>
      </c>
      <c r="D70" s="354">
        <f t="shared" ca="1" si="0"/>
        <v>8</v>
      </c>
      <c r="E70" s="445" t="s">
        <v>1588</v>
      </c>
      <c r="F70" s="347"/>
      <c r="G70" s="348"/>
      <c r="H70" s="371"/>
    </row>
    <row r="71" spans="1:8" ht="30">
      <c r="A71" s="353">
        <f t="shared" ca="1" si="4"/>
        <v>11</v>
      </c>
      <c r="B71" s="353">
        <f t="shared" ca="1" si="4"/>
        <v>1</v>
      </c>
      <c r="C71" s="351">
        <f t="shared" ca="1" si="4"/>
        <v>3</v>
      </c>
      <c r="D71" s="354">
        <f t="shared" ca="1" si="0"/>
        <v>9</v>
      </c>
      <c r="E71" s="445" t="s">
        <v>1589</v>
      </c>
      <c r="F71" s="347"/>
      <c r="G71" s="348"/>
      <c r="H71" s="371"/>
    </row>
    <row r="72" spans="1:8" ht="30">
      <c r="A72" s="353">
        <f t="shared" ca="1" si="4"/>
        <v>11</v>
      </c>
      <c r="B72" s="353">
        <f t="shared" ca="1" si="4"/>
        <v>1</v>
      </c>
      <c r="C72" s="351">
        <f t="shared" ca="1" si="4"/>
        <v>3</v>
      </c>
      <c r="D72" s="354">
        <f t="shared" ca="1" si="0"/>
        <v>10</v>
      </c>
      <c r="E72" s="445" t="s">
        <v>1590</v>
      </c>
      <c r="F72" s="347"/>
      <c r="G72" s="348"/>
      <c r="H72" s="371"/>
    </row>
    <row r="73" spans="1:8" ht="30">
      <c r="A73" s="353">
        <f t="shared" ca="1" si="4"/>
        <v>11</v>
      </c>
      <c r="B73" s="353">
        <f t="shared" ca="1" si="4"/>
        <v>1</v>
      </c>
      <c r="C73" s="351">
        <f t="shared" ca="1" si="4"/>
        <v>3</v>
      </c>
      <c r="D73" s="354">
        <f t="shared" ca="1" si="0"/>
        <v>11</v>
      </c>
      <c r="E73" s="445" t="s">
        <v>1591</v>
      </c>
      <c r="F73" s="347"/>
      <c r="G73" s="348"/>
      <c r="H73" s="371"/>
    </row>
    <row r="74" spans="1:8">
      <c r="A74" s="353">
        <f t="shared" ca="1" si="4"/>
        <v>11</v>
      </c>
      <c r="B74" s="353">
        <f t="shared" ca="1" si="4"/>
        <v>1</v>
      </c>
      <c r="C74" s="351">
        <v>4</v>
      </c>
      <c r="D74" s="354">
        <f t="shared" ca="1" si="0"/>
        <v>0</v>
      </c>
      <c r="E74" s="445" t="s">
        <v>1592</v>
      </c>
      <c r="F74" s="347"/>
      <c r="G74" s="348"/>
      <c r="H74" s="371"/>
    </row>
    <row r="75" spans="1:8">
      <c r="A75" s="353">
        <f t="shared" ca="1" si="4"/>
        <v>11</v>
      </c>
      <c r="B75" s="353">
        <f t="shared" ca="1" si="4"/>
        <v>1</v>
      </c>
      <c r="C75" s="351">
        <f t="shared" ca="1" si="4"/>
        <v>4</v>
      </c>
      <c r="D75" s="354">
        <f t="shared" ca="1" si="0"/>
        <v>1</v>
      </c>
      <c r="E75" s="445" t="s">
        <v>1593</v>
      </c>
      <c r="F75" s="347" t="s">
        <v>381</v>
      </c>
      <c r="G75" s="348"/>
      <c r="H75" s="371"/>
    </row>
    <row r="76" spans="1:8" ht="30">
      <c r="A76" s="353">
        <f t="shared" ca="1" si="4"/>
        <v>11</v>
      </c>
      <c r="B76" s="353">
        <f t="shared" ca="1" si="4"/>
        <v>1</v>
      </c>
      <c r="C76" s="351">
        <f t="shared" ca="1" si="4"/>
        <v>4</v>
      </c>
      <c r="D76" s="354">
        <f t="shared" ca="1" si="0"/>
        <v>2</v>
      </c>
      <c r="E76" s="445" t="s">
        <v>1594</v>
      </c>
      <c r="F76" s="347"/>
      <c r="G76" s="348"/>
      <c r="H76" s="371"/>
    </row>
    <row r="77" spans="1:8" s="346" customFormat="1" ht="30">
      <c r="A77" s="353">
        <f t="shared" ca="1" si="4"/>
        <v>11</v>
      </c>
      <c r="B77" s="353">
        <f t="shared" ca="1" si="4"/>
        <v>1</v>
      </c>
      <c r="C77" s="351">
        <f t="shared" ca="1" si="4"/>
        <v>4</v>
      </c>
      <c r="D77" s="354">
        <f t="shared" ca="1" si="0"/>
        <v>3</v>
      </c>
      <c r="E77" s="446" t="s">
        <v>1595</v>
      </c>
      <c r="F77" s="347"/>
      <c r="G77" s="348"/>
      <c r="H77" s="371"/>
    </row>
    <row r="78" spans="1:8" s="346" customFormat="1" ht="30">
      <c r="A78" s="353">
        <f t="shared" ca="1" si="4"/>
        <v>11</v>
      </c>
      <c r="B78" s="353">
        <f t="shared" ca="1" si="4"/>
        <v>1</v>
      </c>
      <c r="C78" s="351">
        <f t="shared" ca="1" si="4"/>
        <v>4</v>
      </c>
      <c r="D78" s="354">
        <f t="shared" ca="1" si="0"/>
        <v>4</v>
      </c>
      <c r="E78" s="446" t="s">
        <v>1596</v>
      </c>
      <c r="F78" s="347"/>
      <c r="G78" s="348"/>
      <c r="H78" s="371"/>
    </row>
    <row r="79" spans="1:8" s="346" customFormat="1" ht="30">
      <c r="A79" s="353">
        <f t="shared" ca="1" si="4"/>
        <v>11</v>
      </c>
      <c r="B79" s="353">
        <f t="shared" ca="1" si="4"/>
        <v>1</v>
      </c>
      <c r="C79" s="351">
        <f t="shared" ca="1" si="4"/>
        <v>4</v>
      </c>
      <c r="D79" s="354">
        <f t="shared" ca="1" si="0"/>
        <v>5</v>
      </c>
      <c r="E79" s="446" t="s">
        <v>1597</v>
      </c>
      <c r="F79" s="347"/>
      <c r="G79" s="348"/>
      <c r="H79" s="371"/>
    </row>
    <row r="80" spans="1:8" ht="30">
      <c r="A80" s="353">
        <f t="shared" ca="1" si="4"/>
        <v>11</v>
      </c>
      <c r="B80" s="353">
        <f t="shared" ca="1" si="4"/>
        <v>1</v>
      </c>
      <c r="C80" s="351">
        <f t="shared" ca="1" si="4"/>
        <v>4</v>
      </c>
      <c r="D80" s="354">
        <f t="shared" ca="1" si="0"/>
        <v>6</v>
      </c>
      <c r="E80" s="445" t="s">
        <v>1598</v>
      </c>
      <c r="F80" s="347"/>
      <c r="G80" s="348"/>
      <c r="H80" s="371"/>
    </row>
    <row r="81" spans="1:8" ht="30">
      <c r="A81" s="353">
        <f t="shared" ca="1" si="4"/>
        <v>11</v>
      </c>
      <c r="B81" s="353">
        <f t="shared" ca="1" si="4"/>
        <v>1</v>
      </c>
      <c r="C81" s="351">
        <f t="shared" ca="1" si="4"/>
        <v>4</v>
      </c>
      <c r="D81" s="354">
        <f t="shared" ca="1" si="0"/>
        <v>7</v>
      </c>
      <c r="E81" s="445" t="s">
        <v>1599</v>
      </c>
      <c r="F81" s="347"/>
      <c r="G81" s="348"/>
      <c r="H81" s="371"/>
    </row>
    <row r="82" spans="1:8" ht="30">
      <c r="A82" s="353">
        <f t="shared" ca="1" si="4"/>
        <v>11</v>
      </c>
      <c r="B82" s="353">
        <f t="shared" ca="1" si="4"/>
        <v>1</v>
      </c>
      <c r="C82" s="351">
        <f t="shared" ca="1" si="4"/>
        <v>4</v>
      </c>
      <c r="D82" s="354">
        <f t="shared" ca="1" si="0"/>
        <v>8</v>
      </c>
      <c r="E82" s="445" t="s">
        <v>1600</v>
      </c>
      <c r="F82" s="347"/>
      <c r="G82" s="348"/>
      <c r="H82" s="371"/>
    </row>
    <row r="83" spans="1:8">
      <c r="A83" s="353">
        <f t="shared" ca="1" si="4"/>
        <v>11</v>
      </c>
      <c r="B83" s="353">
        <f t="shared" ca="1" si="4"/>
        <v>1</v>
      </c>
      <c r="C83" s="351">
        <f t="shared" ca="1" si="4"/>
        <v>4</v>
      </c>
      <c r="D83" s="354">
        <f t="shared" ca="1" si="0"/>
        <v>9</v>
      </c>
      <c r="E83" s="445" t="s">
        <v>1601</v>
      </c>
      <c r="F83" s="347" t="s">
        <v>381</v>
      </c>
      <c r="G83" s="348"/>
      <c r="H83" s="371"/>
    </row>
    <row r="84" spans="1:8" ht="30">
      <c r="A84" s="353">
        <f t="shared" ca="1" si="4"/>
        <v>11</v>
      </c>
      <c r="B84" s="353">
        <f t="shared" ca="1" si="4"/>
        <v>1</v>
      </c>
      <c r="C84" s="351">
        <f t="shared" ca="1" si="4"/>
        <v>4</v>
      </c>
      <c r="D84" s="354">
        <f t="shared" ca="1" si="0"/>
        <v>10</v>
      </c>
      <c r="E84" s="445" t="s">
        <v>1602</v>
      </c>
      <c r="F84" s="347"/>
      <c r="G84" s="348"/>
      <c r="H84" s="371"/>
    </row>
    <row r="85" spans="1:8" ht="30">
      <c r="A85" s="353">
        <f t="shared" ca="1" si="4"/>
        <v>11</v>
      </c>
      <c r="B85" s="353">
        <f t="shared" ca="1" si="4"/>
        <v>1</v>
      </c>
      <c r="C85" s="351">
        <f t="shared" ca="1" si="4"/>
        <v>4</v>
      </c>
      <c r="D85" s="354">
        <f t="shared" ca="1" si="0"/>
        <v>11</v>
      </c>
      <c r="E85" s="445" t="s">
        <v>1603</v>
      </c>
      <c r="F85" s="347"/>
      <c r="G85" s="348"/>
      <c r="H85" s="371"/>
    </row>
    <row r="86" spans="1:8" ht="30">
      <c r="A86" s="353">
        <f t="shared" ref="A86:C105" ca="1" si="5">INDIRECT("Z(-1)",FALSE)</f>
        <v>11</v>
      </c>
      <c r="B86" s="353">
        <f t="shared" ca="1" si="5"/>
        <v>1</v>
      </c>
      <c r="C86" s="351">
        <f t="shared" ca="1" si="5"/>
        <v>4</v>
      </c>
      <c r="D86" s="354">
        <f t="shared" ca="1" si="0"/>
        <v>12</v>
      </c>
      <c r="E86" s="445" t="s">
        <v>1604</v>
      </c>
      <c r="F86" s="347"/>
      <c r="G86" s="348"/>
      <c r="H86" s="371"/>
    </row>
    <row r="87" spans="1:8" s="346" customFormat="1" ht="30">
      <c r="A87" s="353">
        <f t="shared" ca="1" si="5"/>
        <v>11</v>
      </c>
      <c r="B87" s="353">
        <f t="shared" ca="1" si="5"/>
        <v>1</v>
      </c>
      <c r="C87" s="351">
        <f t="shared" ca="1" si="5"/>
        <v>4</v>
      </c>
      <c r="D87" s="354">
        <f t="shared" ref="D87:D341" ca="1" si="6">IF(INDIRECT("S(-1)",FALSE)&lt;&gt;INDIRECT("Z(-1)S(-1)",FALSE),0,INDIRECT("Z(-1)",FALSE)+1)</f>
        <v>13</v>
      </c>
      <c r="E87" s="446" t="s">
        <v>1605</v>
      </c>
      <c r="F87" s="347"/>
      <c r="G87" s="348"/>
      <c r="H87" s="371"/>
    </row>
    <row r="88" spans="1:8" s="346" customFormat="1" ht="30">
      <c r="A88" s="353">
        <f t="shared" ca="1" si="5"/>
        <v>11</v>
      </c>
      <c r="B88" s="353">
        <f t="shared" ca="1" si="5"/>
        <v>1</v>
      </c>
      <c r="C88" s="351">
        <f t="shared" ca="1" si="5"/>
        <v>4</v>
      </c>
      <c r="D88" s="354">
        <f t="shared" ca="1" si="6"/>
        <v>14</v>
      </c>
      <c r="E88" s="446" t="s">
        <v>1606</v>
      </c>
      <c r="F88" s="347"/>
      <c r="G88" s="348"/>
      <c r="H88" s="371"/>
    </row>
    <row r="89" spans="1:8" s="346" customFormat="1" ht="30">
      <c r="A89" s="353">
        <f t="shared" ca="1" si="5"/>
        <v>11</v>
      </c>
      <c r="B89" s="353">
        <f t="shared" ca="1" si="5"/>
        <v>1</v>
      </c>
      <c r="C89" s="351">
        <f t="shared" ca="1" si="5"/>
        <v>4</v>
      </c>
      <c r="D89" s="354">
        <f t="shared" ca="1" si="6"/>
        <v>15</v>
      </c>
      <c r="E89" s="446" t="s">
        <v>1607</v>
      </c>
      <c r="F89" s="347"/>
      <c r="G89" s="348"/>
      <c r="H89" s="371"/>
    </row>
    <row r="90" spans="1:8" ht="30">
      <c r="A90" s="353">
        <f t="shared" ca="1" si="5"/>
        <v>11</v>
      </c>
      <c r="B90" s="353">
        <f t="shared" ca="1" si="5"/>
        <v>1</v>
      </c>
      <c r="C90" s="351">
        <f t="shared" ca="1" si="5"/>
        <v>4</v>
      </c>
      <c r="D90" s="354">
        <f t="shared" ca="1" si="6"/>
        <v>16</v>
      </c>
      <c r="E90" s="445" t="s">
        <v>1608</v>
      </c>
      <c r="F90" s="347"/>
      <c r="G90" s="348"/>
      <c r="H90" s="371"/>
    </row>
    <row r="91" spans="1:8" s="346" customFormat="1">
      <c r="A91" s="353">
        <f t="shared" ca="1" si="5"/>
        <v>11</v>
      </c>
      <c r="B91" s="353">
        <f t="shared" ca="1" si="5"/>
        <v>1</v>
      </c>
      <c r="C91" s="351">
        <v>5</v>
      </c>
      <c r="D91" s="354">
        <f t="shared" ca="1" si="6"/>
        <v>0</v>
      </c>
      <c r="E91" s="446" t="s">
        <v>1609</v>
      </c>
      <c r="F91" s="347"/>
      <c r="G91" s="348"/>
      <c r="H91" s="371"/>
    </row>
    <row r="92" spans="1:8" s="346" customFormat="1">
      <c r="A92" s="353">
        <f t="shared" ca="1" si="5"/>
        <v>11</v>
      </c>
      <c r="B92" s="353">
        <f t="shared" ca="1" si="5"/>
        <v>1</v>
      </c>
      <c r="C92" s="351">
        <f t="shared" ca="1" si="5"/>
        <v>5</v>
      </c>
      <c r="D92" s="354">
        <f t="shared" ca="1" si="6"/>
        <v>1</v>
      </c>
      <c r="E92" s="446" t="s">
        <v>1610</v>
      </c>
      <c r="F92" s="347" t="s">
        <v>381</v>
      </c>
      <c r="G92" s="348"/>
      <c r="H92" s="371"/>
    </row>
    <row r="93" spans="1:8" s="346" customFormat="1" ht="30">
      <c r="A93" s="353">
        <f t="shared" ca="1" si="5"/>
        <v>11</v>
      </c>
      <c r="B93" s="353">
        <f t="shared" ca="1" si="5"/>
        <v>1</v>
      </c>
      <c r="C93" s="351">
        <f t="shared" ca="1" si="5"/>
        <v>5</v>
      </c>
      <c r="D93" s="354">
        <f t="shared" ca="1" si="6"/>
        <v>2</v>
      </c>
      <c r="E93" s="446" t="s">
        <v>1611</v>
      </c>
      <c r="F93" s="347"/>
      <c r="G93" s="348"/>
      <c r="H93" s="371"/>
    </row>
    <row r="94" spans="1:8" ht="30">
      <c r="A94" s="353">
        <f t="shared" ca="1" si="5"/>
        <v>11</v>
      </c>
      <c r="B94" s="353">
        <f t="shared" ca="1" si="5"/>
        <v>1</v>
      </c>
      <c r="C94" s="351">
        <f t="shared" ca="1" si="5"/>
        <v>5</v>
      </c>
      <c r="D94" s="354">
        <f t="shared" ca="1" si="6"/>
        <v>3</v>
      </c>
      <c r="E94" s="445" t="s">
        <v>1612</v>
      </c>
      <c r="F94" s="157"/>
      <c r="G94" s="333"/>
      <c r="H94" s="370"/>
    </row>
    <row r="95" spans="1:8" ht="30">
      <c r="A95" s="353">
        <f t="shared" ca="1" si="5"/>
        <v>11</v>
      </c>
      <c r="B95" s="353">
        <f t="shared" ca="1" si="5"/>
        <v>1</v>
      </c>
      <c r="C95" s="351">
        <f t="shared" ca="1" si="5"/>
        <v>5</v>
      </c>
      <c r="D95" s="354">
        <f t="shared" ca="1" si="6"/>
        <v>4</v>
      </c>
      <c r="E95" s="445" t="s">
        <v>1613</v>
      </c>
      <c r="F95" s="157"/>
      <c r="G95" s="333"/>
      <c r="H95" s="370"/>
    </row>
    <row r="96" spans="1:8">
      <c r="A96" s="353">
        <f t="shared" ca="1" si="5"/>
        <v>11</v>
      </c>
      <c r="B96" s="353">
        <f t="shared" ca="1" si="5"/>
        <v>1</v>
      </c>
      <c r="C96" s="351">
        <f t="shared" ca="1" si="5"/>
        <v>5</v>
      </c>
      <c r="D96" s="354">
        <f t="shared" ca="1" si="6"/>
        <v>5</v>
      </c>
      <c r="E96" s="445" t="s">
        <v>1614</v>
      </c>
      <c r="F96" s="157"/>
      <c r="G96" s="333"/>
      <c r="H96" s="370"/>
    </row>
    <row r="97" spans="1:8" ht="30">
      <c r="A97" s="353">
        <f t="shared" ca="1" si="5"/>
        <v>11</v>
      </c>
      <c r="B97" s="353">
        <f t="shared" ca="1" si="5"/>
        <v>1</v>
      </c>
      <c r="C97" s="351">
        <f t="shared" ca="1" si="5"/>
        <v>5</v>
      </c>
      <c r="D97" s="354">
        <f t="shared" ca="1" si="6"/>
        <v>6</v>
      </c>
      <c r="E97" s="445" t="s">
        <v>1615</v>
      </c>
      <c r="F97" s="157"/>
      <c r="G97" s="333"/>
      <c r="H97" s="370"/>
    </row>
    <row r="98" spans="1:8">
      <c r="A98" s="353">
        <f t="shared" ca="1" si="5"/>
        <v>11</v>
      </c>
      <c r="B98" s="353">
        <f t="shared" ca="1" si="5"/>
        <v>1</v>
      </c>
      <c r="C98" s="351">
        <f t="shared" ca="1" si="5"/>
        <v>5</v>
      </c>
      <c r="D98" s="354">
        <f t="shared" ca="1" si="6"/>
        <v>7</v>
      </c>
      <c r="E98" s="445" t="s">
        <v>1616</v>
      </c>
      <c r="F98" s="157" t="s">
        <v>381</v>
      </c>
      <c r="G98" s="333"/>
      <c r="H98" s="370"/>
    </row>
    <row r="99" spans="1:8" ht="30">
      <c r="A99" s="351">
        <f t="shared" ca="1" si="5"/>
        <v>11</v>
      </c>
      <c r="B99" s="351">
        <f t="shared" ca="1" si="5"/>
        <v>1</v>
      </c>
      <c r="C99" s="351">
        <f t="shared" ca="1" si="5"/>
        <v>5</v>
      </c>
      <c r="D99" s="352">
        <f t="shared" ca="1" si="6"/>
        <v>8</v>
      </c>
      <c r="E99" s="445" t="s">
        <v>1617</v>
      </c>
      <c r="F99" s="157"/>
      <c r="G99" s="333"/>
      <c r="H99" s="370"/>
    </row>
    <row r="100" spans="1:8" ht="30">
      <c r="A100" s="353">
        <f t="shared" ca="1" si="5"/>
        <v>11</v>
      </c>
      <c r="B100" s="353">
        <f t="shared" ca="1" si="5"/>
        <v>1</v>
      </c>
      <c r="C100" s="351">
        <f t="shared" ca="1" si="5"/>
        <v>5</v>
      </c>
      <c r="D100" s="354">
        <f t="shared" ca="1" si="6"/>
        <v>9</v>
      </c>
      <c r="E100" s="445" t="s">
        <v>1618</v>
      </c>
      <c r="F100" s="347"/>
      <c r="G100" s="348"/>
      <c r="H100" s="371"/>
    </row>
    <row r="101" spans="1:8" ht="30">
      <c r="A101" s="353">
        <f t="shared" ca="1" si="5"/>
        <v>11</v>
      </c>
      <c r="B101" s="353">
        <f t="shared" ca="1" si="5"/>
        <v>1</v>
      </c>
      <c r="C101" s="351">
        <f t="shared" ca="1" si="5"/>
        <v>5</v>
      </c>
      <c r="D101" s="354">
        <f t="shared" ca="1" si="6"/>
        <v>10</v>
      </c>
      <c r="E101" s="445" t="s">
        <v>1619</v>
      </c>
      <c r="F101" s="347"/>
      <c r="G101" s="348"/>
      <c r="H101" s="371"/>
    </row>
    <row r="102" spans="1:8" ht="30">
      <c r="A102" s="353">
        <f t="shared" ca="1" si="5"/>
        <v>11</v>
      </c>
      <c r="B102" s="353">
        <f t="shared" ca="1" si="5"/>
        <v>1</v>
      </c>
      <c r="C102" s="351">
        <f t="shared" ca="1" si="5"/>
        <v>5</v>
      </c>
      <c r="D102" s="354">
        <f t="shared" ca="1" si="6"/>
        <v>11</v>
      </c>
      <c r="E102" s="445" t="s">
        <v>1620</v>
      </c>
      <c r="F102" s="347"/>
      <c r="G102" s="348"/>
      <c r="H102" s="371"/>
    </row>
    <row r="103" spans="1:8" ht="30">
      <c r="A103" s="353">
        <f t="shared" ca="1" si="5"/>
        <v>11</v>
      </c>
      <c r="B103" s="353">
        <f t="shared" ca="1" si="5"/>
        <v>1</v>
      </c>
      <c r="C103" s="351">
        <f t="shared" ca="1" si="5"/>
        <v>5</v>
      </c>
      <c r="D103" s="354">
        <f t="shared" ca="1" si="6"/>
        <v>12</v>
      </c>
      <c r="E103" s="445" t="s">
        <v>1621</v>
      </c>
      <c r="F103" s="347"/>
      <c r="G103" s="348"/>
      <c r="H103" s="371"/>
    </row>
    <row r="104" spans="1:8">
      <c r="A104" s="353">
        <f t="shared" ca="1" si="5"/>
        <v>11</v>
      </c>
      <c r="B104" s="353">
        <f t="shared" ca="1" si="5"/>
        <v>1</v>
      </c>
      <c r="C104" s="351">
        <f t="shared" ca="1" si="5"/>
        <v>5</v>
      </c>
      <c r="D104" s="354">
        <f t="shared" ca="1" si="6"/>
        <v>13</v>
      </c>
      <c r="E104" s="445" t="s">
        <v>1622</v>
      </c>
      <c r="F104" s="347" t="s">
        <v>381</v>
      </c>
      <c r="G104" s="348"/>
      <c r="H104" s="371"/>
    </row>
    <row r="105" spans="1:8" ht="30">
      <c r="A105" s="353">
        <f t="shared" ca="1" si="5"/>
        <v>11</v>
      </c>
      <c r="B105" s="353">
        <f t="shared" ca="1" si="5"/>
        <v>1</v>
      </c>
      <c r="C105" s="351">
        <f t="shared" ca="1" si="5"/>
        <v>5</v>
      </c>
      <c r="D105" s="354">
        <f t="shared" ca="1" si="6"/>
        <v>14</v>
      </c>
      <c r="E105" s="445" t="s">
        <v>1623</v>
      </c>
      <c r="F105" s="347"/>
      <c r="G105" s="348"/>
      <c r="H105" s="371"/>
    </row>
    <row r="106" spans="1:8" ht="30">
      <c r="A106" s="353">
        <f t="shared" ref="A106:C121" ca="1" si="7">INDIRECT("Z(-1)",FALSE)</f>
        <v>11</v>
      </c>
      <c r="B106" s="353">
        <f t="shared" ca="1" si="7"/>
        <v>1</v>
      </c>
      <c r="C106" s="351">
        <f t="shared" ca="1" si="7"/>
        <v>5</v>
      </c>
      <c r="D106" s="354">
        <f t="shared" ca="1" si="6"/>
        <v>15</v>
      </c>
      <c r="E106" s="445" t="s">
        <v>1624</v>
      </c>
      <c r="F106" s="347"/>
      <c r="G106" s="348"/>
      <c r="H106" s="371"/>
    </row>
    <row r="107" spans="1:8" s="346" customFormat="1" ht="30">
      <c r="A107" s="353">
        <f t="shared" ca="1" si="7"/>
        <v>11</v>
      </c>
      <c r="B107" s="353">
        <f t="shared" ca="1" si="7"/>
        <v>1</v>
      </c>
      <c r="C107" s="351">
        <f t="shared" ca="1" si="7"/>
        <v>5</v>
      </c>
      <c r="D107" s="354">
        <f t="shared" ca="1" si="6"/>
        <v>16</v>
      </c>
      <c r="E107" s="446" t="s">
        <v>1625</v>
      </c>
      <c r="F107" s="347"/>
      <c r="G107" s="348"/>
      <c r="H107" s="371"/>
    </row>
    <row r="108" spans="1:8" s="346" customFormat="1">
      <c r="A108" s="353">
        <f t="shared" ca="1" si="7"/>
        <v>11</v>
      </c>
      <c r="B108" s="353">
        <f t="shared" ca="1" si="7"/>
        <v>1</v>
      </c>
      <c r="C108" s="351">
        <f t="shared" ca="1" si="7"/>
        <v>5</v>
      </c>
      <c r="D108" s="354">
        <f t="shared" ca="1" si="6"/>
        <v>17</v>
      </c>
      <c r="E108" s="446" t="s">
        <v>1626</v>
      </c>
      <c r="F108" s="347" t="s">
        <v>381</v>
      </c>
      <c r="G108" s="348"/>
      <c r="H108" s="371"/>
    </row>
    <row r="109" spans="1:8" s="346" customFormat="1" ht="30">
      <c r="A109" s="353">
        <f t="shared" ca="1" si="7"/>
        <v>11</v>
      </c>
      <c r="B109" s="353">
        <f t="shared" ca="1" si="7"/>
        <v>1</v>
      </c>
      <c r="C109" s="351">
        <f t="shared" ca="1" si="7"/>
        <v>5</v>
      </c>
      <c r="D109" s="354">
        <f t="shared" ca="1" si="6"/>
        <v>18</v>
      </c>
      <c r="E109" s="446" t="s">
        <v>1627</v>
      </c>
      <c r="F109" s="347"/>
      <c r="G109" s="348"/>
      <c r="H109" s="371"/>
    </row>
    <row r="110" spans="1:8" ht="30">
      <c r="A110" s="353">
        <f t="shared" ca="1" si="7"/>
        <v>11</v>
      </c>
      <c r="B110" s="353">
        <f t="shared" ca="1" si="7"/>
        <v>1</v>
      </c>
      <c r="C110" s="351">
        <f t="shared" ca="1" si="7"/>
        <v>5</v>
      </c>
      <c r="D110" s="354">
        <f t="shared" ca="1" si="6"/>
        <v>19</v>
      </c>
      <c r="E110" s="445" t="s">
        <v>1628</v>
      </c>
      <c r="F110" s="347"/>
      <c r="G110" s="348"/>
      <c r="H110" s="371"/>
    </row>
    <row r="111" spans="1:8" ht="30">
      <c r="A111" s="353">
        <f t="shared" ca="1" si="7"/>
        <v>11</v>
      </c>
      <c r="B111" s="353">
        <f t="shared" ca="1" si="7"/>
        <v>1</v>
      </c>
      <c r="C111" s="351">
        <f t="shared" ca="1" si="7"/>
        <v>5</v>
      </c>
      <c r="D111" s="354">
        <f t="shared" ca="1" si="6"/>
        <v>20</v>
      </c>
      <c r="E111" s="445" t="s">
        <v>1629</v>
      </c>
      <c r="F111" s="347"/>
      <c r="G111" s="348"/>
      <c r="H111" s="371"/>
    </row>
    <row r="112" spans="1:8" ht="30">
      <c r="A112" s="353">
        <f t="shared" ca="1" si="7"/>
        <v>11</v>
      </c>
      <c r="B112" s="353">
        <f t="shared" ca="1" si="7"/>
        <v>1</v>
      </c>
      <c r="C112" s="351">
        <f t="shared" ca="1" si="7"/>
        <v>5</v>
      </c>
      <c r="D112" s="354">
        <f t="shared" ca="1" si="6"/>
        <v>21</v>
      </c>
      <c r="E112" s="445" t="s">
        <v>1630</v>
      </c>
      <c r="F112" s="347"/>
      <c r="G112" s="348"/>
      <c r="H112" s="371"/>
    </row>
    <row r="113" spans="1:8" ht="30">
      <c r="A113" s="353">
        <f t="shared" ca="1" si="7"/>
        <v>11</v>
      </c>
      <c r="B113" s="353">
        <f t="shared" ca="1" si="7"/>
        <v>1</v>
      </c>
      <c r="C113" s="351">
        <f t="shared" ca="1" si="7"/>
        <v>5</v>
      </c>
      <c r="D113" s="354">
        <f t="shared" ca="1" si="6"/>
        <v>22</v>
      </c>
      <c r="E113" s="445" t="s">
        <v>1631</v>
      </c>
      <c r="F113" s="347"/>
      <c r="G113" s="348"/>
      <c r="H113" s="371"/>
    </row>
    <row r="114" spans="1:8" ht="30">
      <c r="A114" s="353">
        <f t="shared" ca="1" si="7"/>
        <v>11</v>
      </c>
      <c r="B114" s="353">
        <f t="shared" ca="1" si="7"/>
        <v>1</v>
      </c>
      <c r="C114" s="351">
        <f t="shared" ca="1" si="7"/>
        <v>5</v>
      </c>
      <c r="D114" s="354">
        <f t="shared" ca="1" si="6"/>
        <v>23</v>
      </c>
      <c r="E114" s="445" t="s">
        <v>1632</v>
      </c>
      <c r="F114" s="347"/>
      <c r="G114" s="348"/>
      <c r="H114" s="371"/>
    </row>
    <row r="115" spans="1:8" ht="30">
      <c r="A115" s="353">
        <f t="shared" ca="1" si="7"/>
        <v>11</v>
      </c>
      <c r="B115" s="353">
        <f t="shared" ca="1" si="7"/>
        <v>1</v>
      </c>
      <c r="C115" s="351">
        <f t="shared" ca="1" si="7"/>
        <v>5</v>
      </c>
      <c r="D115" s="354">
        <f t="shared" ca="1" si="6"/>
        <v>24</v>
      </c>
      <c r="E115" s="445" t="s">
        <v>1633</v>
      </c>
      <c r="F115" s="347"/>
      <c r="G115" s="348"/>
      <c r="H115" s="371"/>
    </row>
    <row r="116" spans="1:8" ht="30">
      <c r="A116" s="353">
        <f t="shared" ca="1" si="7"/>
        <v>11</v>
      </c>
      <c r="B116" s="353">
        <f t="shared" ca="1" si="7"/>
        <v>1</v>
      </c>
      <c r="C116" s="351">
        <f t="shared" ca="1" si="7"/>
        <v>5</v>
      </c>
      <c r="D116" s="354">
        <f t="shared" ca="1" si="6"/>
        <v>25</v>
      </c>
      <c r="E116" s="445" t="s">
        <v>1634</v>
      </c>
      <c r="F116" s="347"/>
      <c r="G116" s="348"/>
      <c r="H116" s="371"/>
    </row>
    <row r="117" spans="1:8" s="346" customFormat="1" ht="30">
      <c r="A117" s="353">
        <f t="shared" ca="1" si="7"/>
        <v>11</v>
      </c>
      <c r="B117" s="353">
        <f t="shared" ca="1" si="7"/>
        <v>1</v>
      </c>
      <c r="C117" s="351">
        <f t="shared" ca="1" si="7"/>
        <v>5</v>
      </c>
      <c r="D117" s="354">
        <f t="shared" ca="1" si="6"/>
        <v>26</v>
      </c>
      <c r="E117" s="446" t="s">
        <v>1635</v>
      </c>
      <c r="F117" s="347"/>
      <c r="G117" s="348"/>
      <c r="H117" s="371"/>
    </row>
    <row r="118" spans="1:8" s="346" customFormat="1">
      <c r="A118" s="353">
        <f t="shared" ca="1" si="7"/>
        <v>11</v>
      </c>
      <c r="B118" s="353">
        <f t="shared" ca="1" si="7"/>
        <v>1</v>
      </c>
      <c r="C118" s="351">
        <v>6</v>
      </c>
      <c r="D118" s="354">
        <f t="shared" ca="1" si="6"/>
        <v>0</v>
      </c>
      <c r="E118" s="446" t="s">
        <v>1636</v>
      </c>
      <c r="F118" s="347"/>
      <c r="G118" s="348"/>
      <c r="H118" s="371"/>
    </row>
    <row r="119" spans="1:8" s="346" customFormat="1">
      <c r="A119" s="353">
        <f t="shared" ca="1" si="7"/>
        <v>11</v>
      </c>
      <c r="B119" s="353">
        <f t="shared" ca="1" si="7"/>
        <v>1</v>
      </c>
      <c r="C119" s="351">
        <f t="shared" ca="1" si="7"/>
        <v>6</v>
      </c>
      <c r="D119" s="354">
        <f t="shared" ca="1" si="6"/>
        <v>1</v>
      </c>
      <c r="E119" s="446" t="s">
        <v>1637</v>
      </c>
      <c r="F119" s="347" t="s">
        <v>381</v>
      </c>
      <c r="G119" s="348"/>
      <c r="H119" s="371"/>
    </row>
    <row r="120" spans="1:8" ht="30">
      <c r="A120" s="353">
        <f t="shared" ca="1" si="7"/>
        <v>11</v>
      </c>
      <c r="B120" s="353">
        <f t="shared" ca="1" si="7"/>
        <v>1</v>
      </c>
      <c r="C120" s="351">
        <f t="shared" ca="1" si="7"/>
        <v>6</v>
      </c>
      <c r="D120" s="354">
        <f t="shared" ca="1" si="6"/>
        <v>2</v>
      </c>
      <c r="E120" s="445" t="s">
        <v>1638</v>
      </c>
      <c r="F120" s="347"/>
      <c r="G120" s="348"/>
      <c r="H120" s="371"/>
    </row>
    <row r="121" spans="1:8" ht="45">
      <c r="A121" s="353">
        <f t="shared" ca="1" si="7"/>
        <v>11</v>
      </c>
      <c r="B121" s="353">
        <f t="shared" ca="1" si="7"/>
        <v>1</v>
      </c>
      <c r="C121" s="353">
        <f t="shared" ca="1" si="7"/>
        <v>6</v>
      </c>
      <c r="D121" s="354">
        <f t="shared" ca="1" si="6"/>
        <v>3</v>
      </c>
      <c r="E121" s="445" t="s">
        <v>1639</v>
      </c>
      <c r="F121" s="347"/>
      <c r="G121" s="348"/>
      <c r="H121" s="371"/>
    </row>
    <row r="122" spans="1:8">
      <c r="A122" s="353">
        <f t="shared" ref="A122:C137" ca="1" si="8">INDIRECT("Z(-1)",FALSE)</f>
        <v>11</v>
      </c>
      <c r="B122" s="353">
        <f t="shared" ca="1" si="8"/>
        <v>1</v>
      </c>
      <c r="C122" s="353">
        <f t="shared" ca="1" si="8"/>
        <v>6</v>
      </c>
      <c r="D122" s="354">
        <f t="shared" ca="1" si="6"/>
        <v>4</v>
      </c>
      <c r="E122" s="445" t="s">
        <v>1640</v>
      </c>
      <c r="F122" s="347"/>
      <c r="G122" s="348"/>
      <c r="H122" s="371"/>
    </row>
    <row r="123" spans="1:8">
      <c r="A123" s="353">
        <f t="shared" ca="1" si="8"/>
        <v>11</v>
      </c>
      <c r="B123" s="353">
        <f t="shared" ca="1" si="8"/>
        <v>1</v>
      </c>
      <c r="C123" s="353">
        <f t="shared" ca="1" si="8"/>
        <v>6</v>
      </c>
      <c r="D123" s="354">
        <f t="shared" ca="1" si="6"/>
        <v>5</v>
      </c>
      <c r="E123" s="445" t="s">
        <v>1641</v>
      </c>
      <c r="F123" s="347"/>
      <c r="G123" s="348"/>
      <c r="H123" s="371"/>
    </row>
    <row r="124" spans="1:8">
      <c r="A124" s="353">
        <f t="shared" ca="1" si="8"/>
        <v>11</v>
      </c>
      <c r="B124" s="353">
        <f t="shared" ca="1" si="8"/>
        <v>1</v>
      </c>
      <c r="C124" s="353">
        <f t="shared" ca="1" si="8"/>
        <v>6</v>
      </c>
      <c r="D124" s="354">
        <f t="shared" ca="1" si="6"/>
        <v>6</v>
      </c>
      <c r="E124" s="445" t="s">
        <v>1642</v>
      </c>
      <c r="F124" s="347"/>
      <c r="G124" s="348"/>
      <c r="H124" s="371"/>
    </row>
    <row r="125" spans="1:8" ht="30">
      <c r="A125" s="353">
        <f t="shared" ca="1" si="8"/>
        <v>11</v>
      </c>
      <c r="B125" s="353">
        <f t="shared" ca="1" si="8"/>
        <v>1</v>
      </c>
      <c r="C125" s="353">
        <f t="shared" ca="1" si="8"/>
        <v>6</v>
      </c>
      <c r="D125" s="354">
        <f t="shared" ca="1" si="6"/>
        <v>7</v>
      </c>
      <c r="E125" s="445" t="s">
        <v>1643</v>
      </c>
      <c r="F125" s="347"/>
      <c r="G125" s="348"/>
      <c r="H125" s="371"/>
    </row>
    <row r="126" spans="1:8">
      <c r="A126" s="353">
        <f t="shared" ca="1" si="8"/>
        <v>11</v>
      </c>
      <c r="B126" s="353">
        <f t="shared" ca="1" si="8"/>
        <v>1</v>
      </c>
      <c r="C126" s="353">
        <f t="shared" ca="1" si="8"/>
        <v>6</v>
      </c>
      <c r="D126" s="354">
        <f t="shared" ca="1" si="6"/>
        <v>8</v>
      </c>
      <c r="E126" s="445" t="s">
        <v>1644</v>
      </c>
      <c r="F126" s="347"/>
      <c r="G126" s="348"/>
      <c r="H126" s="371"/>
    </row>
    <row r="127" spans="1:8" s="346" customFormat="1" ht="30">
      <c r="A127" s="353">
        <f t="shared" ca="1" si="8"/>
        <v>11</v>
      </c>
      <c r="B127" s="353">
        <f t="shared" ca="1" si="8"/>
        <v>1</v>
      </c>
      <c r="C127" s="353">
        <f t="shared" ca="1" si="8"/>
        <v>6</v>
      </c>
      <c r="D127" s="354">
        <f t="shared" ca="1" si="6"/>
        <v>9</v>
      </c>
      <c r="E127" s="446" t="s">
        <v>1645</v>
      </c>
      <c r="F127" s="347"/>
      <c r="G127" s="348"/>
      <c r="H127" s="371"/>
    </row>
    <row r="128" spans="1:8" s="346" customFormat="1">
      <c r="A128" s="353">
        <f t="shared" ca="1" si="8"/>
        <v>11</v>
      </c>
      <c r="B128" s="353">
        <f t="shared" ca="1" si="8"/>
        <v>1</v>
      </c>
      <c r="C128" s="353">
        <f t="shared" ca="1" si="8"/>
        <v>6</v>
      </c>
      <c r="D128" s="354">
        <f t="shared" ca="1" si="6"/>
        <v>10</v>
      </c>
      <c r="E128" s="446" t="s">
        <v>1646</v>
      </c>
      <c r="F128" s="347"/>
      <c r="G128" s="348"/>
      <c r="H128" s="371"/>
    </row>
    <row r="129" spans="1:8" s="346" customFormat="1">
      <c r="A129" s="353">
        <f t="shared" ca="1" si="8"/>
        <v>11</v>
      </c>
      <c r="B129" s="353">
        <f t="shared" ca="1" si="8"/>
        <v>1</v>
      </c>
      <c r="C129" s="353">
        <f t="shared" ca="1" si="8"/>
        <v>6</v>
      </c>
      <c r="D129" s="354">
        <f t="shared" ca="1" si="6"/>
        <v>11</v>
      </c>
      <c r="E129" s="446" t="s">
        <v>1647</v>
      </c>
      <c r="F129" s="347"/>
      <c r="G129" s="348"/>
      <c r="H129" s="371"/>
    </row>
    <row r="130" spans="1:8" ht="30">
      <c r="A130" s="353">
        <f t="shared" ca="1" si="8"/>
        <v>11</v>
      </c>
      <c r="B130" s="353">
        <f t="shared" ca="1" si="8"/>
        <v>1</v>
      </c>
      <c r="C130" s="353">
        <f t="shared" ca="1" si="8"/>
        <v>6</v>
      </c>
      <c r="D130" s="354">
        <f t="shared" ca="1" si="6"/>
        <v>12</v>
      </c>
      <c r="E130" s="445" t="s">
        <v>1648</v>
      </c>
      <c r="F130" s="347"/>
      <c r="G130" s="348"/>
      <c r="H130" s="371"/>
    </row>
    <row r="131" spans="1:8" ht="30">
      <c r="A131" s="353">
        <f t="shared" ca="1" si="8"/>
        <v>11</v>
      </c>
      <c r="B131" s="353">
        <f t="shared" ca="1" si="8"/>
        <v>1</v>
      </c>
      <c r="C131" s="353">
        <f t="shared" ca="1" si="8"/>
        <v>6</v>
      </c>
      <c r="D131" s="354">
        <f t="shared" ca="1" si="6"/>
        <v>13</v>
      </c>
      <c r="E131" s="445" t="s">
        <v>1649</v>
      </c>
      <c r="F131" s="347"/>
      <c r="G131" s="348"/>
      <c r="H131" s="371"/>
    </row>
    <row r="132" spans="1:8">
      <c r="A132" s="353">
        <f t="shared" ca="1" si="8"/>
        <v>11</v>
      </c>
      <c r="B132" s="353">
        <f t="shared" ca="1" si="8"/>
        <v>1</v>
      </c>
      <c r="C132" s="353">
        <f t="shared" ca="1" si="8"/>
        <v>6</v>
      </c>
      <c r="D132" s="354">
        <f t="shared" ca="1" si="6"/>
        <v>14</v>
      </c>
      <c r="E132" s="445" t="s">
        <v>1650</v>
      </c>
      <c r="F132" s="347" t="s">
        <v>381</v>
      </c>
      <c r="G132" s="348"/>
      <c r="H132" s="371"/>
    </row>
    <row r="133" spans="1:8" ht="30">
      <c r="A133" s="353">
        <f t="shared" ca="1" si="8"/>
        <v>11</v>
      </c>
      <c r="B133" s="353">
        <f t="shared" ca="1" si="8"/>
        <v>1</v>
      </c>
      <c r="C133" s="353">
        <f t="shared" ca="1" si="8"/>
        <v>6</v>
      </c>
      <c r="D133" s="354">
        <f t="shared" ca="1" si="6"/>
        <v>15</v>
      </c>
      <c r="E133" s="445" t="s">
        <v>1651</v>
      </c>
      <c r="F133" s="347"/>
      <c r="G133" s="348"/>
      <c r="H133" s="371"/>
    </row>
    <row r="134" spans="1:8" ht="30">
      <c r="A134" s="353">
        <f t="shared" ca="1" si="8"/>
        <v>11</v>
      </c>
      <c r="B134" s="353">
        <f t="shared" ca="1" si="8"/>
        <v>1</v>
      </c>
      <c r="C134" s="353">
        <f t="shared" ca="1" si="8"/>
        <v>6</v>
      </c>
      <c r="D134" s="354">
        <f t="shared" ca="1" si="6"/>
        <v>16</v>
      </c>
      <c r="E134" s="445" t="s">
        <v>1652</v>
      </c>
      <c r="F134" s="347"/>
      <c r="G134" s="348"/>
      <c r="H134" s="371"/>
    </row>
    <row r="135" spans="1:8" ht="30">
      <c r="A135" s="353">
        <f t="shared" ca="1" si="8"/>
        <v>11</v>
      </c>
      <c r="B135" s="353">
        <f t="shared" ca="1" si="8"/>
        <v>1</v>
      </c>
      <c r="C135" s="353">
        <f t="shared" ca="1" si="8"/>
        <v>6</v>
      </c>
      <c r="D135" s="354">
        <f t="shared" ca="1" si="6"/>
        <v>17</v>
      </c>
      <c r="E135" s="445" t="s">
        <v>1653</v>
      </c>
      <c r="F135" s="347"/>
      <c r="G135" s="348"/>
      <c r="H135" s="371"/>
    </row>
    <row r="136" spans="1:8" ht="30">
      <c r="A136" s="353">
        <f t="shared" ca="1" si="8"/>
        <v>11</v>
      </c>
      <c r="B136" s="353">
        <f t="shared" ca="1" si="8"/>
        <v>1</v>
      </c>
      <c r="C136" s="353">
        <f t="shared" ca="1" si="8"/>
        <v>6</v>
      </c>
      <c r="D136" s="354">
        <f t="shared" ca="1" si="6"/>
        <v>18</v>
      </c>
      <c r="E136" s="445" t="s">
        <v>1654</v>
      </c>
      <c r="F136" s="347"/>
      <c r="G136" s="348"/>
      <c r="H136" s="371"/>
    </row>
    <row r="137" spans="1:8" s="346" customFormat="1">
      <c r="A137" s="353">
        <f t="shared" ca="1" si="8"/>
        <v>11</v>
      </c>
      <c r="B137" s="353">
        <f t="shared" ca="1" si="8"/>
        <v>1</v>
      </c>
      <c r="C137" s="353">
        <f t="shared" ca="1" si="8"/>
        <v>6</v>
      </c>
      <c r="D137" s="354">
        <f t="shared" ca="1" si="6"/>
        <v>19</v>
      </c>
      <c r="E137" s="446" t="s">
        <v>1655</v>
      </c>
      <c r="F137" s="347" t="s">
        <v>381</v>
      </c>
      <c r="G137" s="348"/>
      <c r="H137" s="371"/>
    </row>
    <row r="138" spans="1:8" s="346" customFormat="1">
      <c r="A138" s="353">
        <f t="shared" ref="A138:C178" ca="1" si="9">INDIRECT("Z(-1)",FALSE)</f>
        <v>11</v>
      </c>
      <c r="B138" s="353">
        <f t="shared" ca="1" si="9"/>
        <v>1</v>
      </c>
      <c r="C138" s="353">
        <f t="shared" ca="1" si="9"/>
        <v>6</v>
      </c>
      <c r="D138" s="354">
        <f t="shared" ca="1" si="6"/>
        <v>20</v>
      </c>
      <c r="E138" s="446" t="s">
        <v>1656</v>
      </c>
      <c r="F138" s="347"/>
      <c r="G138" s="348"/>
      <c r="H138" s="371"/>
    </row>
    <row r="139" spans="1:8" s="346" customFormat="1" ht="30">
      <c r="A139" s="353">
        <f t="shared" ca="1" si="9"/>
        <v>11</v>
      </c>
      <c r="B139" s="353">
        <f t="shared" ca="1" si="9"/>
        <v>1</v>
      </c>
      <c r="C139" s="353">
        <f t="shared" ca="1" si="9"/>
        <v>6</v>
      </c>
      <c r="D139" s="354">
        <f t="shared" ca="1" si="6"/>
        <v>21</v>
      </c>
      <c r="E139" s="446" t="s">
        <v>1657</v>
      </c>
      <c r="F139" s="347"/>
      <c r="G139" s="348"/>
      <c r="H139" s="371"/>
    </row>
    <row r="140" spans="1:8">
      <c r="A140" s="353">
        <f t="shared" ca="1" si="9"/>
        <v>11</v>
      </c>
      <c r="B140" s="353">
        <f t="shared" ca="1" si="9"/>
        <v>1</v>
      </c>
      <c r="C140" s="353">
        <f t="shared" ca="1" si="9"/>
        <v>6</v>
      </c>
      <c r="D140" s="354">
        <f t="shared" ca="1" si="6"/>
        <v>22</v>
      </c>
      <c r="E140" s="445" t="s">
        <v>1658</v>
      </c>
      <c r="F140" s="347"/>
      <c r="G140" s="348"/>
      <c r="H140" s="371"/>
    </row>
    <row r="141" spans="1:8" s="346" customFormat="1" ht="30">
      <c r="A141" s="353">
        <f t="shared" ca="1" si="9"/>
        <v>11</v>
      </c>
      <c r="B141" s="353">
        <f t="shared" ca="1" si="9"/>
        <v>1</v>
      </c>
      <c r="C141" s="353">
        <f t="shared" ca="1" si="9"/>
        <v>6</v>
      </c>
      <c r="D141" s="354">
        <f t="shared" ca="1" si="6"/>
        <v>23</v>
      </c>
      <c r="E141" s="446" t="s">
        <v>1659</v>
      </c>
      <c r="F141" s="347"/>
      <c r="G141" s="348"/>
      <c r="H141" s="371"/>
    </row>
    <row r="142" spans="1:8" s="346" customFormat="1">
      <c r="A142" s="353">
        <f t="shared" ca="1" si="9"/>
        <v>11</v>
      </c>
      <c r="B142" s="353">
        <f t="shared" ca="1" si="9"/>
        <v>1</v>
      </c>
      <c r="C142" s="353">
        <f t="shared" ca="1" si="9"/>
        <v>6</v>
      </c>
      <c r="D142" s="354">
        <f t="shared" ca="1" si="6"/>
        <v>24</v>
      </c>
      <c r="E142" s="446" t="s">
        <v>1660</v>
      </c>
      <c r="F142" s="347"/>
      <c r="G142" s="348"/>
      <c r="H142" s="371"/>
    </row>
    <row r="143" spans="1:8" s="346" customFormat="1" ht="30">
      <c r="A143" s="353">
        <f t="shared" ca="1" si="9"/>
        <v>11</v>
      </c>
      <c r="B143" s="353">
        <f t="shared" ca="1" si="9"/>
        <v>1</v>
      </c>
      <c r="C143" s="353">
        <f t="shared" ca="1" si="9"/>
        <v>6</v>
      </c>
      <c r="D143" s="354">
        <f t="shared" ca="1" si="6"/>
        <v>25</v>
      </c>
      <c r="E143" s="446" t="s">
        <v>1661</v>
      </c>
      <c r="F143" s="347"/>
      <c r="G143" s="348"/>
      <c r="H143" s="371"/>
    </row>
    <row r="144" spans="1:8" ht="30">
      <c r="A144" s="353">
        <f t="shared" ca="1" si="9"/>
        <v>11</v>
      </c>
      <c r="B144" s="353">
        <f t="shared" ca="1" si="9"/>
        <v>1</v>
      </c>
      <c r="C144" s="353">
        <f t="shared" ca="1" si="9"/>
        <v>6</v>
      </c>
      <c r="D144" s="354">
        <f t="shared" ca="1" si="6"/>
        <v>26</v>
      </c>
      <c r="E144" s="445" t="s">
        <v>1662</v>
      </c>
      <c r="F144" s="157"/>
      <c r="G144" s="333"/>
      <c r="H144" s="370"/>
    </row>
    <row r="145" spans="1:8">
      <c r="A145" s="353">
        <f t="shared" ca="1" si="9"/>
        <v>11</v>
      </c>
      <c r="B145" s="353">
        <f t="shared" ca="1" si="9"/>
        <v>1</v>
      </c>
      <c r="C145" s="353">
        <f t="shared" ca="1" si="9"/>
        <v>6</v>
      </c>
      <c r="D145" s="354">
        <f t="shared" ca="1" si="6"/>
        <v>27</v>
      </c>
      <c r="E145" s="445" t="s">
        <v>1663</v>
      </c>
      <c r="F145" s="157" t="s">
        <v>381</v>
      </c>
      <c r="G145" s="333"/>
      <c r="H145" s="370"/>
    </row>
    <row r="146" spans="1:8" ht="30">
      <c r="A146" s="353">
        <f t="shared" ca="1" si="9"/>
        <v>11</v>
      </c>
      <c r="B146" s="353">
        <f t="shared" ca="1" si="9"/>
        <v>1</v>
      </c>
      <c r="C146" s="353">
        <f t="shared" ca="1" si="9"/>
        <v>6</v>
      </c>
      <c r="D146" s="354">
        <f t="shared" ca="1" si="6"/>
        <v>28</v>
      </c>
      <c r="E146" s="445" t="s">
        <v>1664</v>
      </c>
      <c r="F146" s="157"/>
      <c r="G146" s="333"/>
      <c r="H146" s="370"/>
    </row>
    <row r="147" spans="1:8" ht="30">
      <c r="A147" s="353">
        <f t="shared" ca="1" si="9"/>
        <v>11</v>
      </c>
      <c r="B147" s="353">
        <f t="shared" ca="1" si="9"/>
        <v>1</v>
      </c>
      <c r="C147" s="353">
        <f t="shared" ca="1" si="9"/>
        <v>6</v>
      </c>
      <c r="D147" s="354">
        <f t="shared" ca="1" si="6"/>
        <v>29</v>
      </c>
      <c r="E147" s="445" t="s">
        <v>1665</v>
      </c>
      <c r="F147" s="157"/>
      <c r="G147" s="333"/>
      <c r="H147" s="370"/>
    </row>
    <row r="148" spans="1:8" ht="30">
      <c r="A148" s="353">
        <f t="shared" ca="1" si="9"/>
        <v>11</v>
      </c>
      <c r="B148" s="353">
        <f t="shared" ca="1" si="9"/>
        <v>1</v>
      </c>
      <c r="C148" s="353">
        <f t="shared" ca="1" si="9"/>
        <v>6</v>
      </c>
      <c r="D148" s="354">
        <f t="shared" ca="1" si="6"/>
        <v>30</v>
      </c>
      <c r="E148" s="445" t="s">
        <v>1666</v>
      </c>
      <c r="F148" s="157"/>
      <c r="G148" s="333"/>
      <c r="H148" s="370"/>
    </row>
    <row r="149" spans="1:8">
      <c r="A149" s="351">
        <f t="shared" ca="1" si="9"/>
        <v>11</v>
      </c>
      <c r="B149" s="351">
        <f t="shared" ca="1" si="9"/>
        <v>1</v>
      </c>
      <c r="C149" s="351">
        <f t="shared" ca="1" si="9"/>
        <v>6</v>
      </c>
      <c r="D149" s="352">
        <f t="shared" ca="1" si="6"/>
        <v>31</v>
      </c>
      <c r="E149" s="445" t="s">
        <v>1667</v>
      </c>
      <c r="F149" s="157"/>
      <c r="G149" s="333"/>
      <c r="H149" s="370"/>
    </row>
    <row r="150" spans="1:8" ht="30">
      <c r="A150" s="353">
        <f t="shared" ca="1" si="9"/>
        <v>11</v>
      </c>
      <c r="B150" s="353">
        <f t="shared" ca="1" si="9"/>
        <v>1</v>
      </c>
      <c r="C150" s="353">
        <f t="shared" ca="1" si="9"/>
        <v>6</v>
      </c>
      <c r="D150" s="354">
        <f t="shared" ca="1" si="6"/>
        <v>32</v>
      </c>
      <c r="E150" s="445" t="s">
        <v>1668</v>
      </c>
      <c r="F150" s="347"/>
      <c r="G150" s="348"/>
      <c r="H150" s="371"/>
    </row>
    <row r="151" spans="1:8" ht="30">
      <c r="A151" s="353">
        <f t="shared" ca="1" si="9"/>
        <v>11</v>
      </c>
      <c r="B151" s="353">
        <f t="shared" ca="1" si="9"/>
        <v>1</v>
      </c>
      <c r="C151" s="353">
        <f t="shared" ca="1" si="9"/>
        <v>6</v>
      </c>
      <c r="D151" s="354">
        <f t="shared" ca="1" si="6"/>
        <v>33</v>
      </c>
      <c r="E151" s="445" t="s">
        <v>1669</v>
      </c>
      <c r="F151" s="347"/>
      <c r="G151" s="348"/>
      <c r="H151" s="371"/>
    </row>
    <row r="152" spans="1:8">
      <c r="A152" s="353">
        <f t="shared" ca="1" si="9"/>
        <v>11</v>
      </c>
      <c r="B152" s="353">
        <f t="shared" ca="1" si="9"/>
        <v>1</v>
      </c>
      <c r="C152" s="353">
        <v>7</v>
      </c>
      <c r="D152" s="354">
        <f t="shared" ca="1" si="6"/>
        <v>0</v>
      </c>
      <c r="E152" s="445" t="s">
        <v>1670</v>
      </c>
      <c r="F152" s="347"/>
      <c r="G152" s="348"/>
      <c r="H152" s="371"/>
    </row>
    <row r="153" spans="1:8">
      <c r="A153" s="353">
        <f t="shared" ca="1" si="9"/>
        <v>11</v>
      </c>
      <c r="B153" s="353">
        <f t="shared" ca="1" si="9"/>
        <v>1</v>
      </c>
      <c r="C153" s="353">
        <f t="shared" ca="1" si="9"/>
        <v>7</v>
      </c>
      <c r="D153" s="354">
        <f t="shared" ca="1" si="6"/>
        <v>1</v>
      </c>
      <c r="E153" s="445" t="s">
        <v>1671</v>
      </c>
      <c r="F153" s="347" t="s">
        <v>381</v>
      </c>
      <c r="G153" s="348"/>
      <c r="H153" s="371"/>
    </row>
    <row r="154" spans="1:8" ht="30">
      <c r="A154" s="353">
        <f t="shared" ca="1" si="9"/>
        <v>11</v>
      </c>
      <c r="B154" s="353">
        <f t="shared" ca="1" si="9"/>
        <v>1</v>
      </c>
      <c r="C154" s="353">
        <f t="shared" ca="1" si="9"/>
        <v>7</v>
      </c>
      <c r="D154" s="354">
        <f t="shared" ca="1" si="6"/>
        <v>2</v>
      </c>
      <c r="E154" s="445" t="s">
        <v>1672</v>
      </c>
      <c r="F154" s="347"/>
      <c r="G154" s="348"/>
      <c r="H154" s="371"/>
    </row>
    <row r="155" spans="1:8" ht="30">
      <c r="A155" s="353">
        <f t="shared" ca="1" si="9"/>
        <v>11</v>
      </c>
      <c r="B155" s="353">
        <f t="shared" ca="1" si="9"/>
        <v>1</v>
      </c>
      <c r="C155" s="353">
        <f t="shared" ca="1" si="9"/>
        <v>7</v>
      </c>
      <c r="D155" s="354">
        <f t="shared" ca="1" si="6"/>
        <v>3</v>
      </c>
      <c r="E155" s="445" t="s">
        <v>1673</v>
      </c>
      <c r="F155" s="347"/>
      <c r="G155" s="348"/>
      <c r="H155" s="371"/>
    </row>
    <row r="156" spans="1:8" ht="30">
      <c r="A156" s="353">
        <f t="shared" ca="1" si="9"/>
        <v>11</v>
      </c>
      <c r="B156" s="353">
        <f t="shared" ca="1" si="9"/>
        <v>1</v>
      </c>
      <c r="C156" s="353">
        <f t="shared" ca="1" si="9"/>
        <v>7</v>
      </c>
      <c r="D156" s="354">
        <f t="shared" ca="1" si="6"/>
        <v>4</v>
      </c>
      <c r="E156" s="445" t="s">
        <v>1674</v>
      </c>
      <c r="F156" s="347"/>
      <c r="G156" s="348"/>
      <c r="H156" s="371"/>
    </row>
    <row r="157" spans="1:8" s="346" customFormat="1" ht="30">
      <c r="A157" s="353">
        <f t="shared" ca="1" si="9"/>
        <v>11</v>
      </c>
      <c r="B157" s="353">
        <f t="shared" ca="1" si="9"/>
        <v>1</v>
      </c>
      <c r="C157" s="353">
        <f t="shared" ca="1" si="9"/>
        <v>7</v>
      </c>
      <c r="D157" s="354">
        <f t="shared" ca="1" si="6"/>
        <v>5</v>
      </c>
      <c r="E157" s="446" t="s">
        <v>1675</v>
      </c>
      <c r="F157" s="347"/>
      <c r="G157" s="348"/>
      <c r="H157" s="371"/>
    </row>
    <row r="158" spans="1:8" s="346" customFormat="1" ht="30">
      <c r="A158" s="353">
        <f t="shared" ca="1" si="9"/>
        <v>11</v>
      </c>
      <c r="B158" s="353">
        <f t="shared" ca="1" si="9"/>
        <v>1</v>
      </c>
      <c r="C158" s="353">
        <f t="shared" ca="1" si="9"/>
        <v>7</v>
      </c>
      <c r="D158" s="354">
        <f t="shared" ca="1" si="6"/>
        <v>6</v>
      </c>
      <c r="E158" s="446" t="s">
        <v>1676</v>
      </c>
      <c r="F158" s="347"/>
      <c r="G158" s="348"/>
      <c r="H158" s="371"/>
    </row>
    <row r="159" spans="1:8" s="346" customFormat="1">
      <c r="A159" s="353">
        <f t="shared" ca="1" si="9"/>
        <v>11</v>
      </c>
      <c r="B159" s="353">
        <f t="shared" ca="1" si="9"/>
        <v>1</v>
      </c>
      <c r="C159" s="353">
        <f t="shared" ca="1" si="9"/>
        <v>7</v>
      </c>
      <c r="D159" s="354">
        <f t="shared" ca="1" si="6"/>
        <v>7</v>
      </c>
      <c r="E159" s="446" t="s">
        <v>1677</v>
      </c>
      <c r="F159" s="347"/>
      <c r="G159" s="348"/>
      <c r="H159" s="371"/>
    </row>
    <row r="160" spans="1:8" ht="30">
      <c r="A160" s="353">
        <f t="shared" ca="1" si="9"/>
        <v>11</v>
      </c>
      <c r="B160" s="353">
        <f t="shared" ca="1" si="9"/>
        <v>1</v>
      </c>
      <c r="C160" s="353">
        <f t="shared" ca="1" si="9"/>
        <v>7</v>
      </c>
      <c r="D160" s="354">
        <f t="shared" ca="1" si="6"/>
        <v>8</v>
      </c>
      <c r="E160" s="445" t="s">
        <v>1678</v>
      </c>
      <c r="F160" s="347"/>
      <c r="G160" s="348"/>
      <c r="H160" s="371"/>
    </row>
    <row r="161" spans="1:8">
      <c r="A161" s="353">
        <f t="shared" ca="1" si="9"/>
        <v>11</v>
      </c>
      <c r="B161" s="353">
        <f t="shared" ca="1" si="9"/>
        <v>1</v>
      </c>
      <c r="C161" s="353">
        <f t="shared" ca="1" si="9"/>
        <v>7</v>
      </c>
      <c r="D161" s="354">
        <f t="shared" ca="1" si="6"/>
        <v>9</v>
      </c>
      <c r="E161" s="445" t="s">
        <v>1679</v>
      </c>
      <c r="F161" s="347" t="s">
        <v>381</v>
      </c>
      <c r="G161" s="348"/>
      <c r="H161" s="371"/>
    </row>
    <row r="162" spans="1:8" ht="30">
      <c r="A162" s="353">
        <f t="shared" ca="1" si="9"/>
        <v>11</v>
      </c>
      <c r="B162" s="353">
        <f t="shared" ca="1" si="9"/>
        <v>1</v>
      </c>
      <c r="C162" s="353">
        <f t="shared" ca="1" si="9"/>
        <v>7</v>
      </c>
      <c r="D162" s="354">
        <f t="shared" ca="1" si="6"/>
        <v>10</v>
      </c>
      <c r="E162" s="445" t="s">
        <v>1680</v>
      </c>
      <c r="F162" s="347"/>
      <c r="G162" s="348"/>
      <c r="H162" s="371"/>
    </row>
    <row r="163" spans="1:8" ht="30">
      <c r="A163" s="353">
        <f t="shared" ca="1" si="9"/>
        <v>11</v>
      </c>
      <c r="B163" s="353">
        <f t="shared" ca="1" si="9"/>
        <v>1</v>
      </c>
      <c r="C163" s="353">
        <f t="shared" ca="1" si="9"/>
        <v>7</v>
      </c>
      <c r="D163" s="354">
        <f t="shared" ca="1" si="6"/>
        <v>11</v>
      </c>
      <c r="E163" s="445" t="s">
        <v>1681</v>
      </c>
      <c r="F163" s="347"/>
      <c r="G163" s="348"/>
      <c r="H163" s="371"/>
    </row>
    <row r="164" spans="1:8" ht="30">
      <c r="A164" s="353">
        <f t="shared" ca="1" si="9"/>
        <v>11</v>
      </c>
      <c r="B164" s="353">
        <f t="shared" ca="1" si="9"/>
        <v>1</v>
      </c>
      <c r="C164" s="353">
        <f t="shared" ca="1" si="9"/>
        <v>7</v>
      </c>
      <c r="D164" s="354">
        <f t="shared" ca="1" si="6"/>
        <v>12</v>
      </c>
      <c r="E164" s="445" t="s">
        <v>1682</v>
      </c>
      <c r="F164" s="347"/>
      <c r="G164" s="348"/>
      <c r="H164" s="371"/>
    </row>
    <row r="165" spans="1:8">
      <c r="A165" s="353">
        <f t="shared" ca="1" si="9"/>
        <v>11</v>
      </c>
      <c r="B165" s="353">
        <f t="shared" ca="1" si="9"/>
        <v>1</v>
      </c>
      <c r="C165" s="353">
        <v>8</v>
      </c>
      <c r="D165" s="354">
        <f t="shared" ca="1" si="6"/>
        <v>0</v>
      </c>
      <c r="E165" s="445" t="s">
        <v>1683</v>
      </c>
      <c r="F165" s="347"/>
      <c r="G165" s="348"/>
      <c r="H165" s="371"/>
    </row>
    <row r="166" spans="1:8">
      <c r="A166" s="353">
        <f t="shared" ca="1" si="9"/>
        <v>11</v>
      </c>
      <c r="B166" s="353">
        <f t="shared" ca="1" si="9"/>
        <v>1</v>
      </c>
      <c r="C166" s="353">
        <f t="shared" ca="1" si="9"/>
        <v>8</v>
      </c>
      <c r="D166" s="354">
        <f t="shared" ca="1" si="6"/>
        <v>1</v>
      </c>
      <c r="E166" s="445" t="s">
        <v>1684</v>
      </c>
      <c r="F166" s="347" t="s">
        <v>381</v>
      </c>
      <c r="G166" s="348"/>
      <c r="H166" s="371"/>
    </row>
    <row r="167" spans="1:8" s="346" customFormat="1" ht="30">
      <c r="A167" s="353">
        <f t="shared" ca="1" si="9"/>
        <v>11</v>
      </c>
      <c r="B167" s="353">
        <f t="shared" ca="1" si="9"/>
        <v>1</v>
      </c>
      <c r="C167" s="353">
        <f t="shared" ca="1" si="9"/>
        <v>8</v>
      </c>
      <c r="D167" s="354">
        <f t="shared" ca="1" si="6"/>
        <v>2</v>
      </c>
      <c r="E167" s="446" t="s">
        <v>1685</v>
      </c>
      <c r="F167" s="347"/>
      <c r="G167" s="348"/>
      <c r="H167" s="371"/>
    </row>
    <row r="168" spans="1:8" s="346" customFormat="1">
      <c r="A168" s="353">
        <f t="shared" ca="1" si="9"/>
        <v>11</v>
      </c>
      <c r="B168" s="353">
        <f t="shared" ca="1" si="9"/>
        <v>1</v>
      </c>
      <c r="C168" s="353">
        <f t="shared" ca="1" si="9"/>
        <v>8</v>
      </c>
      <c r="D168" s="354">
        <f t="shared" ca="1" si="6"/>
        <v>3</v>
      </c>
      <c r="E168" s="446" t="s">
        <v>1686</v>
      </c>
      <c r="F168" s="347"/>
      <c r="G168" s="348"/>
      <c r="H168" s="371"/>
    </row>
    <row r="169" spans="1:8" s="346" customFormat="1" ht="30">
      <c r="A169" s="353">
        <f t="shared" ca="1" si="9"/>
        <v>11</v>
      </c>
      <c r="B169" s="353">
        <f t="shared" ca="1" si="9"/>
        <v>1</v>
      </c>
      <c r="C169" s="353">
        <f t="shared" ca="1" si="9"/>
        <v>8</v>
      </c>
      <c r="D169" s="354">
        <f t="shared" ca="1" si="6"/>
        <v>4</v>
      </c>
      <c r="E169" s="446" t="s">
        <v>1687</v>
      </c>
      <c r="F169" s="347"/>
      <c r="G169" s="348"/>
      <c r="H169" s="371"/>
    </row>
    <row r="170" spans="1:8">
      <c r="A170" s="353">
        <f t="shared" ca="1" si="9"/>
        <v>11</v>
      </c>
      <c r="B170" s="353">
        <f t="shared" ca="1" si="9"/>
        <v>1</v>
      </c>
      <c r="C170" s="353">
        <f t="shared" ca="1" si="9"/>
        <v>8</v>
      </c>
      <c r="D170" s="354">
        <f t="shared" ca="1" si="6"/>
        <v>5</v>
      </c>
      <c r="E170" s="445" t="s">
        <v>1688</v>
      </c>
      <c r="F170" s="347" t="s">
        <v>381</v>
      </c>
      <c r="G170" s="348"/>
      <c r="H170" s="371"/>
    </row>
    <row r="171" spans="1:8" ht="30">
      <c r="A171" s="353">
        <f t="shared" ca="1" si="9"/>
        <v>11</v>
      </c>
      <c r="B171" s="353">
        <f t="shared" ca="1" si="9"/>
        <v>1</v>
      </c>
      <c r="C171" s="353">
        <f t="shared" ca="1" si="9"/>
        <v>8</v>
      </c>
      <c r="D171" s="354">
        <f t="shared" ca="1" si="6"/>
        <v>6</v>
      </c>
      <c r="E171" s="445" t="s">
        <v>1689</v>
      </c>
      <c r="F171" s="347"/>
      <c r="G171" s="348"/>
      <c r="H171" s="371"/>
    </row>
    <row r="172" spans="1:8" ht="30">
      <c r="A172" s="353">
        <f t="shared" ca="1" si="9"/>
        <v>11</v>
      </c>
      <c r="B172" s="353">
        <f t="shared" ca="1" si="9"/>
        <v>1</v>
      </c>
      <c r="C172" s="353">
        <f t="shared" ca="1" si="9"/>
        <v>8</v>
      </c>
      <c r="D172" s="354">
        <f t="shared" ca="1" si="6"/>
        <v>7</v>
      </c>
      <c r="E172" s="445" t="s">
        <v>1690</v>
      </c>
      <c r="F172" s="347"/>
      <c r="G172" s="348"/>
      <c r="H172" s="371"/>
    </row>
    <row r="173" spans="1:8" ht="30">
      <c r="A173" s="353">
        <f t="shared" ca="1" si="9"/>
        <v>11</v>
      </c>
      <c r="B173" s="353">
        <f t="shared" ca="1" si="9"/>
        <v>1</v>
      </c>
      <c r="C173" s="353">
        <f t="shared" ca="1" si="9"/>
        <v>8</v>
      </c>
      <c r="D173" s="354">
        <f t="shared" ca="1" si="6"/>
        <v>8</v>
      </c>
      <c r="E173" s="445" t="s">
        <v>1691</v>
      </c>
      <c r="F173" s="347"/>
      <c r="G173" s="348"/>
      <c r="H173" s="371"/>
    </row>
    <row r="174" spans="1:8" ht="30">
      <c r="A174" s="353">
        <f t="shared" ca="1" si="9"/>
        <v>11</v>
      </c>
      <c r="B174" s="353">
        <f t="shared" ca="1" si="9"/>
        <v>1</v>
      </c>
      <c r="C174" s="353">
        <f t="shared" ca="1" si="9"/>
        <v>8</v>
      </c>
      <c r="D174" s="354">
        <f t="shared" ca="1" si="6"/>
        <v>9</v>
      </c>
      <c r="E174" s="445" t="s">
        <v>1692</v>
      </c>
      <c r="F174" s="347"/>
      <c r="G174" s="348"/>
      <c r="H174" s="371"/>
    </row>
    <row r="175" spans="1:8">
      <c r="A175" s="353">
        <f t="shared" ca="1" si="9"/>
        <v>11</v>
      </c>
      <c r="B175" s="353">
        <f t="shared" ca="1" si="9"/>
        <v>1</v>
      </c>
      <c r="C175" s="353">
        <v>9</v>
      </c>
      <c r="D175" s="354">
        <f t="shared" ca="1" si="6"/>
        <v>0</v>
      </c>
      <c r="E175" s="445" t="s">
        <v>1693</v>
      </c>
      <c r="F175" s="347"/>
      <c r="G175" s="348"/>
      <c r="H175" s="371"/>
    </row>
    <row r="176" spans="1:8">
      <c r="A176" s="353">
        <f t="shared" ca="1" si="9"/>
        <v>11</v>
      </c>
      <c r="B176" s="353">
        <f t="shared" ca="1" si="9"/>
        <v>1</v>
      </c>
      <c r="C176" s="353">
        <f t="shared" ca="1" si="9"/>
        <v>9</v>
      </c>
      <c r="D176" s="354">
        <f t="shared" ca="1" si="6"/>
        <v>1</v>
      </c>
      <c r="E176" s="445" t="s">
        <v>1694</v>
      </c>
      <c r="F176" s="347" t="s">
        <v>381</v>
      </c>
      <c r="G176" s="348"/>
      <c r="H176" s="371"/>
    </row>
    <row r="177" spans="1:8" s="346" customFormat="1" ht="30">
      <c r="A177" s="353">
        <f t="shared" ca="1" si="9"/>
        <v>11</v>
      </c>
      <c r="B177" s="353">
        <f t="shared" ca="1" si="9"/>
        <v>1</v>
      </c>
      <c r="C177" s="353">
        <f t="shared" ca="1" si="9"/>
        <v>9</v>
      </c>
      <c r="D177" s="354">
        <f t="shared" ca="1" si="6"/>
        <v>2</v>
      </c>
      <c r="E177" s="446" t="s">
        <v>1695</v>
      </c>
      <c r="F177" s="347"/>
      <c r="G177" s="348"/>
      <c r="H177" s="371"/>
    </row>
    <row r="178" spans="1:8" s="346" customFormat="1" ht="30">
      <c r="A178" s="353">
        <f t="shared" ca="1" si="9"/>
        <v>11</v>
      </c>
      <c r="B178" s="353">
        <f t="shared" ca="1" si="9"/>
        <v>1</v>
      </c>
      <c r="C178" s="353">
        <f t="shared" ca="1" si="9"/>
        <v>9</v>
      </c>
      <c r="D178" s="354">
        <f t="shared" ca="1" si="6"/>
        <v>3</v>
      </c>
      <c r="E178" s="446" t="s">
        <v>1696</v>
      </c>
      <c r="F178" s="347"/>
      <c r="G178" s="348"/>
      <c r="H178" s="371"/>
    </row>
    <row r="179" spans="1:8" s="346" customFormat="1" ht="30">
      <c r="A179" s="353">
        <f t="shared" ref="A179:C194" ca="1" si="10">INDIRECT("Z(-1)",FALSE)</f>
        <v>11</v>
      </c>
      <c r="B179" s="353">
        <f t="shared" ca="1" si="10"/>
        <v>1</v>
      </c>
      <c r="C179" s="353">
        <f t="shared" ca="1" si="10"/>
        <v>9</v>
      </c>
      <c r="D179" s="354">
        <f t="shared" ca="1" si="6"/>
        <v>4</v>
      </c>
      <c r="E179" s="446" t="s">
        <v>1697</v>
      </c>
      <c r="F179" s="347"/>
      <c r="G179" s="348"/>
      <c r="H179" s="371"/>
    </row>
    <row r="180" spans="1:8" ht="30">
      <c r="A180" s="353">
        <f t="shared" ca="1" si="10"/>
        <v>11</v>
      </c>
      <c r="B180" s="353">
        <f t="shared" ca="1" si="10"/>
        <v>1</v>
      </c>
      <c r="C180" s="353">
        <f t="shared" ca="1" si="10"/>
        <v>9</v>
      </c>
      <c r="D180" s="354">
        <f t="shared" ca="1" si="6"/>
        <v>5</v>
      </c>
      <c r="E180" s="445" t="s">
        <v>1698</v>
      </c>
      <c r="F180" s="347"/>
      <c r="G180" s="348"/>
      <c r="H180" s="371"/>
    </row>
    <row r="181" spans="1:8">
      <c r="A181" s="353">
        <f t="shared" ca="1" si="10"/>
        <v>11</v>
      </c>
      <c r="B181" s="353">
        <f t="shared" ca="1" si="10"/>
        <v>1</v>
      </c>
      <c r="C181" s="353">
        <f t="shared" ca="1" si="10"/>
        <v>9</v>
      </c>
      <c r="D181" s="354">
        <f t="shared" ca="1" si="6"/>
        <v>6</v>
      </c>
      <c r="E181" s="445" t="s">
        <v>1699</v>
      </c>
      <c r="F181" s="347" t="s">
        <v>381</v>
      </c>
      <c r="G181" s="348"/>
      <c r="H181" s="371"/>
    </row>
    <row r="182" spans="1:8" ht="30">
      <c r="A182" s="353">
        <f t="shared" ca="1" si="10"/>
        <v>11</v>
      </c>
      <c r="B182" s="353">
        <f t="shared" ca="1" si="10"/>
        <v>1</v>
      </c>
      <c r="C182" s="353">
        <f t="shared" ca="1" si="10"/>
        <v>9</v>
      </c>
      <c r="D182" s="354">
        <f t="shared" ca="1" si="6"/>
        <v>7</v>
      </c>
      <c r="E182" s="445" t="s">
        <v>1700</v>
      </c>
      <c r="F182" s="347"/>
      <c r="G182" s="348"/>
      <c r="H182" s="371"/>
    </row>
    <row r="183" spans="1:8">
      <c r="A183" s="353">
        <f t="shared" ca="1" si="10"/>
        <v>11</v>
      </c>
      <c r="B183" s="353">
        <f t="shared" ca="1" si="10"/>
        <v>1</v>
      </c>
      <c r="C183" s="353">
        <v>10</v>
      </c>
      <c r="D183" s="354">
        <f t="shared" ca="1" si="6"/>
        <v>0</v>
      </c>
      <c r="E183" s="445" t="s">
        <v>1701</v>
      </c>
      <c r="F183" s="347"/>
      <c r="G183" s="348"/>
      <c r="H183" s="371"/>
    </row>
    <row r="184" spans="1:8">
      <c r="A184" s="353">
        <f t="shared" ca="1" si="10"/>
        <v>11</v>
      </c>
      <c r="B184" s="353">
        <f t="shared" ca="1" si="10"/>
        <v>1</v>
      </c>
      <c r="C184" s="353">
        <f t="shared" ca="1" si="10"/>
        <v>10</v>
      </c>
      <c r="D184" s="354">
        <f t="shared" ca="1" si="6"/>
        <v>1</v>
      </c>
      <c r="E184" s="445" t="s">
        <v>1702</v>
      </c>
      <c r="F184" s="347" t="s">
        <v>381</v>
      </c>
      <c r="G184" s="348"/>
      <c r="H184" s="371"/>
    </row>
    <row r="185" spans="1:8" ht="105">
      <c r="A185" s="353">
        <f t="shared" ca="1" si="10"/>
        <v>11</v>
      </c>
      <c r="B185" s="353">
        <f t="shared" ca="1" si="10"/>
        <v>1</v>
      </c>
      <c r="C185" s="353">
        <f t="shared" ca="1" si="10"/>
        <v>10</v>
      </c>
      <c r="D185" s="354">
        <f t="shared" ca="1" si="6"/>
        <v>2</v>
      </c>
      <c r="E185" s="445" t="s">
        <v>1703</v>
      </c>
      <c r="F185" s="347"/>
      <c r="G185" s="348"/>
      <c r="H185" s="371"/>
    </row>
    <row r="186" spans="1:8" ht="30">
      <c r="A186" s="353">
        <f t="shared" ca="1" si="10"/>
        <v>11</v>
      </c>
      <c r="B186" s="353">
        <f t="shared" ca="1" si="10"/>
        <v>1</v>
      </c>
      <c r="C186" s="353">
        <f t="shared" ca="1" si="10"/>
        <v>10</v>
      </c>
      <c r="D186" s="354">
        <f t="shared" ca="1" si="6"/>
        <v>3</v>
      </c>
      <c r="E186" s="445" t="s">
        <v>1704</v>
      </c>
      <c r="F186" s="347"/>
      <c r="G186" s="348"/>
      <c r="H186" s="371"/>
    </row>
    <row r="187" spans="1:8" s="346" customFormat="1" ht="30">
      <c r="A187" s="353">
        <f t="shared" ca="1" si="10"/>
        <v>11</v>
      </c>
      <c r="B187" s="353">
        <f t="shared" ca="1" si="10"/>
        <v>1</v>
      </c>
      <c r="C187" s="353">
        <f t="shared" ca="1" si="10"/>
        <v>10</v>
      </c>
      <c r="D187" s="354">
        <f t="shared" ca="1" si="6"/>
        <v>4</v>
      </c>
      <c r="E187" s="446" t="s">
        <v>1705</v>
      </c>
      <c r="F187" s="347"/>
      <c r="G187" s="348"/>
      <c r="H187" s="371"/>
    </row>
    <row r="188" spans="1:8" s="346" customFormat="1" ht="30">
      <c r="A188" s="353">
        <f t="shared" ca="1" si="10"/>
        <v>11</v>
      </c>
      <c r="B188" s="353">
        <f t="shared" ca="1" si="10"/>
        <v>1</v>
      </c>
      <c r="C188" s="353">
        <f t="shared" ca="1" si="10"/>
        <v>10</v>
      </c>
      <c r="D188" s="354">
        <f t="shared" ca="1" si="6"/>
        <v>5</v>
      </c>
      <c r="E188" s="446" t="s">
        <v>1706</v>
      </c>
      <c r="F188" s="347"/>
      <c r="G188" s="348"/>
      <c r="H188" s="371"/>
    </row>
    <row r="189" spans="1:8" s="346" customFormat="1">
      <c r="A189" s="353">
        <f t="shared" ca="1" si="10"/>
        <v>11</v>
      </c>
      <c r="B189" s="353">
        <f t="shared" ca="1" si="10"/>
        <v>1</v>
      </c>
      <c r="C189" s="353">
        <f t="shared" ca="1" si="10"/>
        <v>10</v>
      </c>
      <c r="D189" s="354">
        <f t="shared" ca="1" si="6"/>
        <v>6</v>
      </c>
      <c r="E189" s="446" t="s">
        <v>1707</v>
      </c>
      <c r="F189" s="347" t="s">
        <v>381</v>
      </c>
      <c r="G189" s="348"/>
      <c r="H189" s="371"/>
    </row>
    <row r="190" spans="1:8" ht="30">
      <c r="A190" s="353">
        <f t="shared" ca="1" si="10"/>
        <v>11</v>
      </c>
      <c r="B190" s="353">
        <f t="shared" ca="1" si="10"/>
        <v>1</v>
      </c>
      <c r="C190" s="353">
        <f t="shared" ca="1" si="10"/>
        <v>10</v>
      </c>
      <c r="D190" s="354">
        <f t="shared" ca="1" si="6"/>
        <v>7</v>
      </c>
      <c r="E190" s="445" t="s">
        <v>1708</v>
      </c>
      <c r="F190" s="347"/>
      <c r="G190" s="348"/>
      <c r="H190" s="371"/>
    </row>
    <row r="191" spans="1:8" s="346" customFormat="1">
      <c r="A191" s="353">
        <f t="shared" ca="1" si="10"/>
        <v>11</v>
      </c>
      <c r="B191" s="353">
        <f t="shared" ca="1" si="10"/>
        <v>1</v>
      </c>
      <c r="C191" s="353">
        <f t="shared" ca="1" si="10"/>
        <v>10</v>
      </c>
      <c r="D191" s="354">
        <f t="shared" ca="1" si="6"/>
        <v>8</v>
      </c>
      <c r="E191" s="446" t="s">
        <v>1709</v>
      </c>
      <c r="F191" s="347"/>
      <c r="G191" s="348"/>
      <c r="H191" s="371"/>
    </row>
    <row r="192" spans="1:8" s="346" customFormat="1" ht="30">
      <c r="A192" s="353">
        <f t="shared" ca="1" si="10"/>
        <v>11</v>
      </c>
      <c r="B192" s="353">
        <f t="shared" ca="1" si="10"/>
        <v>1</v>
      </c>
      <c r="C192" s="353">
        <f t="shared" ca="1" si="10"/>
        <v>10</v>
      </c>
      <c r="D192" s="354">
        <f t="shared" ca="1" si="6"/>
        <v>9</v>
      </c>
      <c r="E192" s="446" t="s">
        <v>1710</v>
      </c>
      <c r="F192" s="347"/>
      <c r="G192" s="348"/>
      <c r="H192" s="371"/>
    </row>
    <row r="193" spans="1:8" s="346" customFormat="1">
      <c r="A193" s="353">
        <f t="shared" ca="1" si="10"/>
        <v>11</v>
      </c>
      <c r="B193" s="353">
        <f t="shared" ca="1" si="10"/>
        <v>1</v>
      </c>
      <c r="C193" s="353">
        <f t="shared" ca="1" si="10"/>
        <v>10</v>
      </c>
      <c r="D193" s="354">
        <f t="shared" ca="1" si="6"/>
        <v>10</v>
      </c>
      <c r="E193" s="446" t="s">
        <v>1711</v>
      </c>
      <c r="F193" s="347" t="s">
        <v>381</v>
      </c>
      <c r="G193" s="348"/>
      <c r="H193" s="371"/>
    </row>
    <row r="194" spans="1:8" ht="30">
      <c r="A194" s="353">
        <f t="shared" ca="1" si="10"/>
        <v>11</v>
      </c>
      <c r="B194" s="353">
        <f t="shared" ca="1" si="10"/>
        <v>1</v>
      </c>
      <c r="C194" s="353">
        <f t="shared" ca="1" si="10"/>
        <v>10</v>
      </c>
      <c r="D194" s="354">
        <f t="shared" ca="1" si="6"/>
        <v>11</v>
      </c>
      <c r="E194" s="445" t="s">
        <v>1712</v>
      </c>
      <c r="F194" s="157"/>
      <c r="G194" s="333"/>
      <c r="H194" s="370"/>
    </row>
    <row r="195" spans="1:8" ht="30">
      <c r="A195" s="353">
        <f t="shared" ref="A195:C228" ca="1" si="11">INDIRECT("Z(-1)",FALSE)</f>
        <v>11</v>
      </c>
      <c r="B195" s="353">
        <f t="shared" ca="1" si="11"/>
        <v>1</v>
      </c>
      <c r="C195" s="353">
        <f t="shared" ca="1" si="11"/>
        <v>10</v>
      </c>
      <c r="D195" s="354">
        <f t="shared" ca="1" si="6"/>
        <v>12</v>
      </c>
      <c r="E195" s="445" t="s">
        <v>1713</v>
      </c>
      <c r="F195" s="157"/>
      <c r="G195" s="333"/>
      <c r="H195" s="370"/>
    </row>
    <row r="196" spans="1:8" ht="30">
      <c r="A196" s="353">
        <f t="shared" ca="1" si="11"/>
        <v>11</v>
      </c>
      <c r="B196" s="353">
        <f t="shared" ca="1" si="11"/>
        <v>1</v>
      </c>
      <c r="C196" s="353">
        <f t="shared" ca="1" si="11"/>
        <v>10</v>
      </c>
      <c r="D196" s="354">
        <f t="shared" ca="1" si="6"/>
        <v>13</v>
      </c>
      <c r="E196" s="445" t="s">
        <v>1714</v>
      </c>
      <c r="F196" s="157"/>
      <c r="G196" s="333"/>
      <c r="H196" s="370"/>
    </row>
    <row r="197" spans="1:8" ht="30">
      <c r="A197" s="353">
        <f t="shared" ca="1" si="11"/>
        <v>11</v>
      </c>
      <c r="B197" s="353">
        <f t="shared" ca="1" si="11"/>
        <v>1</v>
      </c>
      <c r="C197" s="353">
        <f t="shared" ca="1" si="11"/>
        <v>10</v>
      </c>
      <c r="D197" s="354">
        <f t="shared" ca="1" si="6"/>
        <v>14</v>
      </c>
      <c r="E197" s="445" t="s">
        <v>1715</v>
      </c>
      <c r="F197" s="157"/>
      <c r="G197" s="333"/>
      <c r="H197" s="370"/>
    </row>
    <row r="198" spans="1:8">
      <c r="A198" s="353">
        <f t="shared" ca="1" si="11"/>
        <v>11</v>
      </c>
      <c r="B198" s="353">
        <f t="shared" ca="1" si="11"/>
        <v>1</v>
      </c>
      <c r="C198" s="353">
        <f t="shared" ca="1" si="11"/>
        <v>10</v>
      </c>
      <c r="D198" s="354">
        <f t="shared" ca="1" si="6"/>
        <v>15</v>
      </c>
      <c r="E198" s="445" t="s">
        <v>1716</v>
      </c>
      <c r="F198" s="157" t="s">
        <v>381</v>
      </c>
      <c r="G198" s="333"/>
      <c r="H198" s="370"/>
    </row>
    <row r="199" spans="1:8" ht="30">
      <c r="A199" s="351">
        <f t="shared" ca="1" si="11"/>
        <v>11</v>
      </c>
      <c r="B199" s="351">
        <f t="shared" ca="1" si="11"/>
        <v>1</v>
      </c>
      <c r="C199" s="351">
        <f t="shared" ca="1" si="11"/>
        <v>10</v>
      </c>
      <c r="D199" s="352">
        <f t="shared" ca="1" si="6"/>
        <v>16</v>
      </c>
      <c r="E199" s="445" t="s">
        <v>1717</v>
      </c>
      <c r="F199" s="157"/>
      <c r="G199" s="333"/>
      <c r="H199" s="370"/>
    </row>
    <row r="200" spans="1:8">
      <c r="A200" s="353">
        <f t="shared" ca="1" si="11"/>
        <v>11</v>
      </c>
      <c r="B200" s="353">
        <f t="shared" ca="1" si="11"/>
        <v>1</v>
      </c>
      <c r="C200" s="353">
        <f t="shared" ca="1" si="11"/>
        <v>10</v>
      </c>
      <c r="D200" s="354">
        <f t="shared" ca="1" si="6"/>
        <v>17</v>
      </c>
      <c r="E200" s="445" t="s">
        <v>1718</v>
      </c>
      <c r="F200" s="347"/>
      <c r="G200" s="348"/>
      <c r="H200" s="371"/>
    </row>
    <row r="201" spans="1:8">
      <c r="A201" s="353">
        <f t="shared" ca="1" si="11"/>
        <v>11</v>
      </c>
      <c r="B201" s="353">
        <f t="shared" ca="1" si="11"/>
        <v>1</v>
      </c>
      <c r="C201" s="353">
        <f t="shared" ca="1" si="11"/>
        <v>10</v>
      </c>
      <c r="D201" s="354">
        <f t="shared" ca="1" si="6"/>
        <v>18</v>
      </c>
      <c r="E201" s="445" t="s">
        <v>1719</v>
      </c>
      <c r="F201" s="347"/>
      <c r="G201" s="348"/>
      <c r="H201" s="371"/>
    </row>
    <row r="202" spans="1:8">
      <c r="A202" s="353">
        <f t="shared" ca="1" si="11"/>
        <v>11</v>
      </c>
      <c r="B202" s="353">
        <f t="shared" ca="1" si="11"/>
        <v>1</v>
      </c>
      <c r="C202" s="353">
        <f t="shared" ca="1" si="11"/>
        <v>10</v>
      </c>
      <c r="D202" s="354">
        <f t="shared" ca="1" si="6"/>
        <v>19</v>
      </c>
      <c r="E202" s="445" t="s">
        <v>1720</v>
      </c>
      <c r="F202" s="347" t="s">
        <v>381</v>
      </c>
      <c r="G202" s="348"/>
      <c r="H202" s="371"/>
    </row>
    <row r="203" spans="1:8" ht="30">
      <c r="A203" s="353">
        <f t="shared" ca="1" si="11"/>
        <v>11</v>
      </c>
      <c r="B203" s="353">
        <f t="shared" ca="1" si="11"/>
        <v>1</v>
      </c>
      <c r="C203" s="353">
        <f t="shared" ca="1" si="11"/>
        <v>10</v>
      </c>
      <c r="D203" s="354">
        <f t="shared" ca="1" si="6"/>
        <v>20</v>
      </c>
      <c r="E203" s="445" t="s">
        <v>1721</v>
      </c>
      <c r="F203" s="347"/>
      <c r="G203" s="348"/>
      <c r="H203" s="371"/>
    </row>
    <row r="204" spans="1:8">
      <c r="A204" s="353">
        <f t="shared" ca="1" si="11"/>
        <v>11</v>
      </c>
      <c r="B204" s="353">
        <f t="shared" ca="1" si="11"/>
        <v>1</v>
      </c>
      <c r="C204" s="353">
        <v>11</v>
      </c>
      <c r="D204" s="354">
        <f t="shared" ca="1" si="6"/>
        <v>0</v>
      </c>
      <c r="E204" s="445" t="s">
        <v>1722</v>
      </c>
      <c r="F204" s="347"/>
      <c r="G204" s="348"/>
      <c r="H204" s="371"/>
    </row>
    <row r="205" spans="1:8">
      <c r="A205" s="353">
        <f t="shared" ca="1" si="11"/>
        <v>11</v>
      </c>
      <c r="B205" s="353">
        <f t="shared" ca="1" si="11"/>
        <v>1</v>
      </c>
      <c r="C205" s="353">
        <f t="shared" ca="1" si="11"/>
        <v>11</v>
      </c>
      <c r="D205" s="354">
        <f t="shared" ca="1" si="6"/>
        <v>1</v>
      </c>
      <c r="E205" s="445" t="s">
        <v>1723</v>
      </c>
      <c r="F205" s="347" t="s">
        <v>381</v>
      </c>
      <c r="G205" s="348"/>
      <c r="H205" s="371"/>
    </row>
    <row r="206" spans="1:8" ht="30">
      <c r="A206" s="353">
        <f t="shared" ca="1" si="11"/>
        <v>11</v>
      </c>
      <c r="B206" s="353">
        <f t="shared" ca="1" si="11"/>
        <v>1</v>
      </c>
      <c r="C206" s="353">
        <f t="shared" ca="1" si="11"/>
        <v>11</v>
      </c>
      <c r="D206" s="354">
        <f t="shared" ca="1" si="6"/>
        <v>2</v>
      </c>
      <c r="E206" s="445" t="s">
        <v>1724</v>
      </c>
      <c r="F206" s="347"/>
      <c r="G206" s="348"/>
      <c r="H206" s="371"/>
    </row>
    <row r="207" spans="1:8" s="346" customFormat="1" ht="30">
      <c r="A207" s="353">
        <f t="shared" ca="1" si="11"/>
        <v>11</v>
      </c>
      <c r="B207" s="353">
        <f t="shared" ca="1" si="11"/>
        <v>1</v>
      </c>
      <c r="C207" s="353">
        <f t="shared" ca="1" si="11"/>
        <v>11</v>
      </c>
      <c r="D207" s="354">
        <f t="shared" ca="1" si="6"/>
        <v>3</v>
      </c>
      <c r="E207" s="446" t="s">
        <v>1725</v>
      </c>
      <c r="F207" s="347"/>
      <c r="G207" s="348"/>
      <c r="H207" s="371"/>
    </row>
    <row r="208" spans="1:8" s="346" customFormat="1" ht="30">
      <c r="A208" s="353">
        <f t="shared" ca="1" si="11"/>
        <v>11</v>
      </c>
      <c r="B208" s="353">
        <f t="shared" ca="1" si="11"/>
        <v>1</v>
      </c>
      <c r="C208" s="353">
        <f t="shared" ca="1" si="11"/>
        <v>11</v>
      </c>
      <c r="D208" s="354">
        <f t="shared" ca="1" si="6"/>
        <v>4</v>
      </c>
      <c r="E208" s="446" t="s">
        <v>1726</v>
      </c>
      <c r="F208" s="347"/>
      <c r="G208" s="348"/>
      <c r="H208" s="371"/>
    </row>
    <row r="209" spans="1:8" s="346" customFormat="1" ht="30">
      <c r="A209" s="353">
        <f t="shared" ca="1" si="11"/>
        <v>11</v>
      </c>
      <c r="B209" s="353">
        <f t="shared" ca="1" si="11"/>
        <v>1</v>
      </c>
      <c r="C209" s="353">
        <f t="shared" ca="1" si="11"/>
        <v>11</v>
      </c>
      <c r="D209" s="354">
        <f t="shared" ca="1" si="6"/>
        <v>5</v>
      </c>
      <c r="E209" s="446" t="s">
        <v>1727</v>
      </c>
      <c r="F209" s="347"/>
      <c r="G209" s="348"/>
      <c r="H209" s="371"/>
    </row>
    <row r="210" spans="1:8" ht="30">
      <c r="A210" s="353">
        <f t="shared" ca="1" si="11"/>
        <v>11</v>
      </c>
      <c r="B210" s="353">
        <f t="shared" ca="1" si="11"/>
        <v>1</v>
      </c>
      <c r="C210" s="353">
        <f t="shared" ca="1" si="11"/>
        <v>11</v>
      </c>
      <c r="D210" s="354">
        <f t="shared" ca="1" si="6"/>
        <v>6</v>
      </c>
      <c r="E210" s="445" t="s">
        <v>1728</v>
      </c>
      <c r="F210" s="347"/>
      <c r="G210" s="348"/>
      <c r="H210" s="371"/>
    </row>
    <row r="211" spans="1:8">
      <c r="A211" s="353">
        <f t="shared" ca="1" si="11"/>
        <v>11</v>
      </c>
      <c r="B211" s="353">
        <f t="shared" ca="1" si="11"/>
        <v>1</v>
      </c>
      <c r="C211" s="353">
        <v>12</v>
      </c>
      <c r="D211" s="354">
        <f t="shared" ca="1" si="6"/>
        <v>0</v>
      </c>
      <c r="E211" s="445" t="s">
        <v>1729</v>
      </c>
      <c r="F211" s="347"/>
      <c r="G211" s="348"/>
      <c r="H211" s="371"/>
    </row>
    <row r="212" spans="1:8">
      <c r="A212" s="353">
        <f t="shared" ca="1" si="11"/>
        <v>11</v>
      </c>
      <c r="B212" s="353">
        <f t="shared" ca="1" si="11"/>
        <v>1</v>
      </c>
      <c r="C212" s="353">
        <f t="shared" ca="1" si="11"/>
        <v>12</v>
      </c>
      <c r="D212" s="354">
        <f t="shared" ca="1" si="6"/>
        <v>1</v>
      </c>
      <c r="E212" s="445" t="s">
        <v>1730</v>
      </c>
      <c r="F212" s="347" t="s">
        <v>381</v>
      </c>
      <c r="G212" s="348"/>
      <c r="H212" s="371"/>
    </row>
    <row r="213" spans="1:8" ht="30">
      <c r="A213" s="353">
        <f t="shared" ca="1" si="11"/>
        <v>11</v>
      </c>
      <c r="B213" s="353">
        <f t="shared" ca="1" si="11"/>
        <v>1</v>
      </c>
      <c r="C213" s="353">
        <f t="shared" ca="1" si="11"/>
        <v>12</v>
      </c>
      <c r="D213" s="354">
        <f t="shared" ca="1" si="6"/>
        <v>2</v>
      </c>
      <c r="E213" s="445" t="s">
        <v>1731</v>
      </c>
      <c r="F213" s="347"/>
      <c r="G213" s="348"/>
      <c r="H213" s="371"/>
    </row>
    <row r="214" spans="1:8" ht="30">
      <c r="A214" s="353">
        <f t="shared" ca="1" si="11"/>
        <v>11</v>
      </c>
      <c r="B214" s="353">
        <f t="shared" ca="1" si="11"/>
        <v>1</v>
      </c>
      <c r="C214" s="353">
        <f t="shared" ca="1" si="11"/>
        <v>12</v>
      </c>
      <c r="D214" s="354">
        <f t="shared" ca="1" si="6"/>
        <v>3</v>
      </c>
      <c r="E214" s="445" t="s">
        <v>1732</v>
      </c>
      <c r="F214" s="347"/>
      <c r="G214" s="348"/>
      <c r="H214" s="371"/>
    </row>
    <row r="215" spans="1:8" ht="30">
      <c r="A215" s="353">
        <f t="shared" ca="1" si="11"/>
        <v>11</v>
      </c>
      <c r="B215" s="353">
        <f t="shared" ca="1" si="11"/>
        <v>1</v>
      </c>
      <c r="C215" s="353">
        <f t="shared" ca="1" si="11"/>
        <v>12</v>
      </c>
      <c r="D215" s="354">
        <f t="shared" ca="1" si="6"/>
        <v>4</v>
      </c>
      <c r="E215" s="445" t="s">
        <v>1733</v>
      </c>
      <c r="F215" s="347"/>
      <c r="G215" s="348"/>
      <c r="H215" s="371"/>
    </row>
    <row r="216" spans="1:8" ht="30">
      <c r="A216" s="353">
        <f t="shared" ca="1" si="11"/>
        <v>11</v>
      </c>
      <c r="B216" s="353">
        <f t="shared" ca="1" si="11"/>
        <v>1</v>
      </c>
      <c r="C216" s="353">
        <f t="shared" ca="1" si="11"/>
        <v>12</v>
      </c>
      <c r="D216" s="354">
        <f t="shared" ca="1" si="6"/>
        <v>5</v>
      </c>
      <c r="E216" s="445" t="s">
        <v>1734</v>
      </c>
      <c r="F216" s="347"/>
      <c r="G216" s="348"/>
      <c r="H216" s="371"/>
    </row>
    <row r="217" spans="1:8" s="346" customFormat="1" ht="30">
      <c r="A217" s="353">
        <f t="shared" ca="1" si="11"/>
        <v>11</v>
      </c>
      <c r="B217" s="353">
        <f t="shared" ca="1" si="11"/>
        <v>1</v>
      </c>
      <c r="C217" s="353">
        <f t="shared" ca="1" si="11"/>
        <v>12</v>
      </c>
      <c r="D217" s="354">
        <f t="shared" ca="1" si="6"/>
        <v>6</v>
      </c>
      <c r="E217" s="446" t="s">
        <v>1735</v>
      </c>
      <c r="F217" s="347"/>
      <c r="G217" s="348"/>
      <c r="H217" s="371"/>
    </row>
    <row r="218" spans="1:8" s="346" customFormat="1">
      <c r="A218" s="353">
        <f t="shared" ca="1" si="11"/>
        <v>11</v>
      </c>
      <c r="B218" s="353">
        <f t="shared" ca="1" si="11"/>
        <v>1</v>
      </c>
      <c r="C218" s="353">
        <f t="shared" ca="1" si="11"/>
        <v>12</v>
      </c>
      <c r="D218" s="354">
        <f t="shared" ca="1" si="6"/>
        <v>7</v>
      </c>
      <c r="E218" s="446" t="s">
        <v>1736</v>
      </c>
      <c r="F218" s="347" t="s">
        <v>381</v>
      </c>
      <c r="G218" s="348"/>
      <c r="H218" s="371"/>
    </row>
    <row r="219" spans="1:8" s="346" customFormat="1" ht="30">
      <c r="A219" s="353">
        <f t="shared" ca="1" si="11"/>
        <v>11</v>
      </c>
      <c r="B219" s="353">
        <f t="shared" ca="1" si="11"/>
        <v>1</v>
      </c>
      <c r="C219" s="353">
        <f t="shared" ca="1" si="11"/>
        <v>12</v>
      </c>
      <c r="D219" s="354">
        <f t="shared" ca="1" si="6"/>
        <v>8</v>
      </c>
      <c r="E219" s="446" t="s">
        <v>1737</v>
      </c>
      <c r="F219" s="347"/>
      <c r="G219" s="348"/>
      <c r="H219" s="371"/>
    </row>
    <row r="220" spans="1:8" ht="30">
      <c r="A220" s="353">
        <f t="shared" ca="1" si="11"/>
        <v>11</v>
      </c>
      <c r="B220" s="353">
        <f t="shared" ca="1" si="11"/>
        <v>1</v>
      </c>
      <c r="C220" s="353">
        <f t="shared" ca="1" si="11"/>
        <v>12</v>
      </c>
      <c r="D220" s="354">
        <f t="shared" ca="1" si="6"/>
        <v>9</v>
      </c>
      <c r="E220" s="445" t="s">
        <v>1738</v>
      </c>
      <c r="F220" s="347"/>
      <c r="G220" s="348"/>
      <c r="H220" s="371"/>
    </row>
    <row r="221" spans="1:8">
      <c r="A221" s="353">
        <f t="shared" ca="1" si="11"/>
        <v>11</v>
      </c>
      <c r="B221" s="353">
        <f t="shared" ca="1" si="11"/>
        <v>1</v>
      </c>
      <c r="C221" s="353">
        <f t="shared" ca="1" si="11"/>
        <v>12</v>
      </c>
      <c r="D221" s="354">
        <f t="shared" ca="1" si="6"/>
        <v>10</v>
      </c>
      <c r="E221" s="445" t="s">
        <v>1739</v>
      </c>
      <c r="F221" s="347"/>
      <c r="G221" s="348"/>
      <c r="H221" s="371"/>
    </row>
    <row r="222" spans="1:8" ht="30">
      <c r="A222" s="353">
        <f t="shared" ca="1" si="11"/>
        <v>11</v>
      </c>
      <c r="B222" s="353">
        <f t="shared" ca="1" si="11"/>
        <v>1</v>
      </c>
      <c r="C222" s="353">
        <f t="shared" ca="1" si="11"/>
        <v>12</v>
      </c>
      <c r="D222" s="354">
        <f t="shared" ca="1" si="6"/>
        <v>11</v>
      </c>
      <c r="E222" s="445" t="s">
        <v>1740</v>
      </c>
      <c r="F222" s="347"/>
      <c r="G222" s="348"/>
      <c r="H222" s="371"/>
    </row>
    <row r="223" spans="1:8">
      <c r="A223" s="353">
        <f t="shared" ca="1" si="11"/>
        <v>11</v>
      </c>
      <c r="B223" s="353">
        <f t="shared" ca="1" si="11"/>
        <v>1</v>
      </c>
      <c r="C223" s="353">
        <f t="shared" ca="1" si="11"/>
        <v>12</v>
      </c>
      <c r="D223" s="354">
        <f t="shared" ca="1" si="6"/>
        <v>12</v>
      </c>
      <c r="E223" s="445" t="s">
        <v>1741</v>
      </c>
      <c r="F223" s="347" t="s">
        <v>381</v>
      </c>
      <c r="G223" s="348"/>
      <c r="H223" s="371"/>
    </row>
    <row r="224" spans="1:8" ht="30">
      <c r="A224" s="353">
        <f t="shared" ca="1" si="11"/>
        <v>11</v>
      </c>
      <c r="B224" s="353">
        <f t="shared" ca="1" si="11"/>
        <v>1</v>
      </c>
      <c r="C224" s="353">
        <f t="shared" ca="1" si="11"/>
        <v>12</v>
      </c>
      <c r="D224" s="354">
        <f t="shared" ca="1" si="6"/>
        <v>13</v>
      </c>
      <c r="E224" s="445" t="s">
        <v>1742</v>
      </c>
      <c r="F224" s="347"/>
      <c r="G224" s="348"/>
      <c r="H224" s="371"/>
    </row>
    <row r="225" spans="1:8" ht="30">
      <c r="A225" s="353">
        <f t="shared" ca="1" si="11"/>
        <v>11</v>
      </c>
      <c r="B225" s="353">
        <f t="shared" ca="1" si="11"/>
        <v>1</v>
      </c>
      <c r="C225" s="353">
        <f t="shared" ca="1" si="11"/>
        <v>12</v>
      </c>
      <c r="D225" s="354">
        <f t="shared" ca="1" si="6"/>
        <v>14</v>
      </c>
      <c r="E225" s="445" t="s">
        <v>1743</v>
      </c>
      <c r="F225" s="347"/>
      <c r="G225" s="348"/>
      <c r="H225" s="371"/>
    </row>
    <row r="226" spans="1:8">
      <c r="A226" s="353">
        <f t="shared" ca="1" si="11"/>
        <v>11</v>
      </c>
      <c r="B226" s="353">
        <f t="shared" ca="1" si="11"/>
        <v>1</v>
      </c>
      <c r="C226" s="353">
        <f t="shared" ca="1" si="11"/>
        <v>12</v>
      </c>
      <c r="D226" s="354">
        <f t="shared" ca="1" si="6"/>
        <v>15</v>
      </c>
      <c r="E226" s="445" t="s">
        <v>1744</v>
      </c>
      <c r="F226" s="347"/>
      <c r="G226" s="348"/>
      <c r="H226" s="371"/>
    </row>
    <row r="227" spans="1:8" s="346" customFormat="1">
      <c r="A227" s="353">
        <f t="shared" ca="1" si="11"/>
        <v>11</v>
      </c>
      <c r="B227" s="353">
        <f t="shared" ca="1" si="11"/>
        <v>1</v>
      </c>
      <c r="C227" s="353">
        <v>13</v>
      </c>
      <c r="D227" s="354">
        <f t="shared" ca="1" si="6"/>
        <v>0</v>
      </c>
      <c r="E227" s="446" t="s">
        <v>1745</v>
      </c>
      <c r="F227" s="347"/>
      <c r="G227" s="348"/>
      <c r="H227" s="371"/>
    </row>
    <row r="228" spans="1:8" s="346" customFormat="1">
      <c r="A228" s="353">
        <f t="shared" ca="1" si="11"/>
        <v>11</v>
      </c>
      <c r="B228" s="353">
        <f t="shared" ca="1" si="11"/>
        <v>1</v>
      </c>
      <c r="C228" s="353">
        <f t="shared" ca="1" si="11"/>
        <v>13</v>
      </c>
      <c r="D228" s="354">
        <f t="shared" ca="1" si="6"/>
        <v>1</v>
      </c>
      <c r="E228" s="446" t="s">
        <v>1746</v>
      </c>
      <c r="F228" s="347" t="s">
        <v>381</v>
      </c>
      <c r="G228" s="348"/>
      <c r="H228" s="371"/>
    </row>
    <row r="229" spans="1:8" s="346" customFormat="1">
      <c r="A229" s="353">
        <f t="shared" ref="A229:C244" ca="1" si="12">INDIRECT("Z(-1)",FALSE)</f>
        <v>11</v>
      </c>
      <c r="B229" s="353">
        <f t="shared" ca="1" si="12"/>
        <v>1</v>
      </c>
      <c r="C229" s="353">
        <f t="shared" ca="1" si="12"/>
        <v>13</v>
      </c>
      <c r="D229" s="354">
        <f t="shared" ca="1" si="6"/>
        <v>2</v>
      </c>
      <c r="E229" s="446" t="s">
        <v>1747</v>
      </c>
      <c r="F229" s="347"/>
      <c r="G229" s="348"/>
      <c r="H229" s="371"/>
    </row>
    <row r="230" spans="1:8" ht="30">
      <c r="A230" s="353">
        <f t="shared" ca="1" si="12"/>
        <v>11</v>
      </c>
      <c r="B230" s="353">
        <f t="shared" ca="1" si="12"/>
        <v>1</v>
      </c>
      <c r="C230" s="353">
        <f t="shared" ca="1" si="12"/>
        <v>13</v>
      </c>
      <c r="D230" s="354">
        <f t="shared" ca="1" si="6"/>
        <v>3</v>
      </c>
      <c r="E230" s="445" t="s">
        <v>1748</v>
      </c>
      <c r="F230" s="347"/>
      <c r="G230" s="348"/>
      <c r="H230" s="371"/>
    </row>
    <row r="231" spans="1:8" ht="30">
      <c r="A231" s="353">
        <f t="shared" ca="1" si="12"/>
        <v>11</v>
      </c>
      <c r="B231" s="353">
        <f t="shared" ca="1" si="12"/>
        <v>1</v>
      </c>
      <c r="C231" s="353">
        <f t="shared" ca="1" si="12"/>
        <v>13</v>
      </c>
      <c r="D231" s="354">
        <f t="shared" ca="1" si="6"/>
        <v>4</v>
      </c>
      <c r="E231" s="445" t="s">
        <v>1749</v>
      </c>
      <c r="F231" s="347"/>
      <c r="G231" s="348"/>
      <c r="H231" s="371"/>
    </row>
    <row r="232" spans="1:8">
      <c r="A232" s="353">
        <f t="shared" ca="1" si="12"/>
        <v>11</v>
      </c>
      <c r="B232" s="353">
        <f t="shared" ca="1" si="12"/>
        <v>1</v>
      </c>
      <c r="C232" s="353">
        <f t="shared" ca="1" si="12"/>
        <v>13</v>
      </c>
      <c r="D232" s="354">
        <f t="shared" ca="1" si="6"/>
        <v>5</v>
      </c>
      <c r="E232" s="445" t="s">
        <v>1750</v>
      </c>
      <c r="F232" s="347" t="s">
        <v>381</v>
      </c>
      <c r="G232" s="348"/>
      <c r="H232" s="371"/>
    </row>
    <row r="233" spans="1:8" ht="30">
      <c r="A233" s="353">
        <f t="shared" ca="1" si="12"/>
        <v>11</v>
      </c>
      <c r="B233" s="353">
        <f t="shared" ca="1" si="12"/>
        <v>1</v>
      </c>
      <c r="C233" s="353">
        <f t="shared" ca="1" si="12"/>
        <v>13</v>
      </c>
      <c r="D233" s="354">
        <f t="shared" ca="1" si="6"/>
        <v>6</v>
      </c>
      <c r="E233" s="445" t="s">
        <v>1751</v>
      </c>
      <c r="F233" s="347"/>
      <c r="G233" s="348"/>
      <c r="H233" s="371"/>
    </row>
    <row r="234" spans="1:8">
      <c r="A234" s="353">
        <f t="shared" ca="1" si="12"/>
        <v>11</v>
      </c>
      <c r="B234" s="353">
        <f t="shared" ca="1" si="12"/>
        <v>1</v>
      </c>
      <c r="C234" s="353">
        <f t="shared" ca="1" si="12"/>
        <v>13</v>
      </c>
      <c r="D234" s="354">
        <f t="shared" ca="1" si="6"/>
        <v>7</v>
      </c>
      <c r="E234" s="445" t="s">
        <v>1752</v>
      </c>
      <c r="F234" s="347"/>
      <c r="G234" s="348"/>
      <c r="H234" s="371"/>
    </row>
    <row r="235" spans="1:8">
      <c r="A235" s="353">
        <f t="shared" ca="1" si="12"/>
        <v>11</v>
      </c>
      <c r="B235" s="353">
        <f t="shared" ca="1" si="12"/>
        <v>1</v>
      </c>
      <c r="C235" s="353">
        <v>14</v>
      </c>
      <c r="D235" s="354">
        <f t="shared" ca="1" si="6"/>
        <v>0</v>
      </c>
      <c r="E235" s="445" t="s">
        <v>1753</v>
      </c>
      <c r="F235" s="347"/>
      <c r="G235" s="348"/>
      <c r="H235" s="371"/>
    </row>
    <row r="236" spans="1:8">
      <c r="A236" s="353">
        <f t="shared" ca="1" si="12"/>
        <v>11</v>
      </c>
      <c r="B236" s="353">
        <f t="shared" ca="1" si="12"/>
        <v>1</v>
      </c>
      <c r="C236" s="353">
        <f t="shared" ca="1" si="12"/>
        <v>14</v>
      </c>
      <c r="D236" s="354">
        <f t="shared" ca="1" si="6"/>
        <v>1</v>
      </c>
      <c r="E236" s="445" t="s">
        <v>1754</v>
      </c>
      <c r="F236" s="347" t="s">
        <v>381</v>
      </c>
      <c r="G236" s="348"/>
      <c r="H236" s="371"/>
    </row>
    <row r="237" spans="1:8" s="346" customFormat="1" ht="30">
      <c r="A237" s="353">
        <f t="shared" ca="1" si="12"/>
        <v>11</v>
      </c>
      <c r="B237" s="353">
        <f t="shared" ca="1" si="12"/>
        <v>1</v>
      </c>
      <c r="C237" s="353">
        <f t="shared" ca="1" si="12"/>
        <v>14</v>
      </c>
      <c r="D237" s="354">
        <f t="shared" ca="1" si="6"/>
        <v>2</v>
      </c>
      <c r="E237" s="446" t="s">
        <v>1755</v>
      </c>
      <c r="F237" s="347"/>
      <c r="G237" s="348"/>
      <c r="H237" s="371"/>
    </row>
    <row r="238" spans="1:8" s="346" customFormat="1" ht="30">
      <c r="A238" s="353">
        <f t="shared" ca="1" si="12"/>
        <v>11</v>
      </c>
      <c r="B238" s="353">
        <f t="shared" ca="1" si="12"/>
        <v>1</v>
      </c>
      <c r="C238" s="353">
        <f t="shared" ca="1" si="12"/>
        <v>14</v>
      </c>
      <c r="D238" s="354">
        <f t="shared" ca="1" si="6"/>
        <v>3</v>
      </c>
      <c r="E238" s="446" t="s">
        <v>1756</v>
      </c>
      <c r="F238" s="347"/>
      <c r="G238" s="348"/>
      <c r="H238" s="371"/>
    </row>
    <row r="239" spans="1:8" s="346" customFormat="1" ht="30">
      <c r="A239" s="353">
        <f t="shared" ca="1" si="12"/>
        <v>11</v>
      </c>
      <c r="B239" s="353">
        <f t="shared" ca="1" si="12"/>
        <v>1</v>
      </c>
      <c r="C239" s="353">
        <f t="shared" ca="1" si="12"/>
        <v>14</v>
      </c>
      <c r="D239" s="354">
        <f t="shared" ca="1" si="6"/>
        <v>4</v>
      </c>
      <c r="E239" s="446" t="s">
        <v>1757</v>
      </c>
      <c r="F239" s="347"/>
      <c r="G239" s="348"/>
      <c r="H239" s="371"/>
    </row>
    <row r="240" spans="1:8" ht="30">
      <c r="A240" s="353">
        <f t="shared" ca="1" si="12"/>
        <v>11</v>
      </c>
      <c r="B240" s="353">
        <f t="shared" ca="1" si="12"/>
        <v>1</v>
      </c>
      <c r="C240" s="353">
        <f t="shared" ca="1" si="12"/>
        <v>14</v>
      </c>
      <c r="D240" s="354">
        <f t="shared" ca="1" si="6"/>
        <v>5</v>
      </c>
      <c r="E240" s="445" t="s">
        <v>1758</v>
      </c>
      <c r="F240" s="347"/>
      <c r="G240" s="348"/>
      <c r="H240" s="371"/>
    </row>
    <row r="241" spans="1:8" s="346" customFormat="1" ht="30">
      <c r="A241" s="353">
        <f t="shared" ca="1" si="12"/>
        <v>11</v>
      </c>
      <c r="B241" s="353">
        <f t="shared" ca="1" si="12"/>
        <v>1</v>
      </c>
      <c r="C241" s="353">
        <f t="shared" ca="1" si="12"/>
        <v>14</v>
      </c>
      <c r="D241" s="354">
        <f t="shared" ca="1" si="6"/>
        <v>6</v>
      </c>
      <c r="E241" s="446" t="s">
        <v>1759</v>
      </c>
      <c r="F241" s="347"/>
      <c r="G241" s="348"/>
      <c r="H241" s="371"/>
    </row>
    <row r="242" spans="1:8" s="346" customFormat="1" ht="30">
      <c r="A242" s="353">
        <f t="shared" ca="1" si="12"/>
        <v>11</v>
      </c>
      <c r="B242" s="353">
        <f t="shared" ca="1" si="12"/>
        <v>1</v>
      </c>
      <c r="C242" s="353">
        <f t="shared" ca="1" si="12"/>
        <v>14</v>
      </c>
      <c r="D242" s="354">
        <f t="shared" ca="1" si="6"/>
        <v>7</v>
      </c>
      <c r="E242" s="446" t="s">
        <v>1760</v>
      </c>
      <c r="F242" s="347"/>
      <c r="G242" s="348"/>
      <c r="H242" s="371"/>
    </row>
    <row r="243" spans="1:8" s="346" customFormat="1">
      <c r="A243" s="353">
        <f t="shared" ca="1" si="12"/>
        <v>11</v>
      </c>
      <c r="B243" s="353">
        <f t="shared" ca="1" si="12"/>
        <v>1</v>
      </c>
      <c r="C243" s="353">
        <f t="shared" ca="1" si="12"/>
        <v>14</v>
      </c>
      <c r="D243" s="354">
        <f t="shared" ca="1" si="6"/>
        <v>8</v>
      </c>
      <c r="E243" s="446" t="s">
        <v>1761</v>
      </c>
      <c r="F243" s="347"/>
      <c r="G243" s="348"/>
      <c r="H243" s="371"/>
    </row>
    <row r="244" spans="1:8">
      <c r="A244" s="353">
        <f t="shared" ca="1" si="12"/>
        <v>11</v>
      </c>
      <c r="B244" s="353">
        <f t="shared" ca="1" si="12"/>
        <v>1</v>
      </c>
      <c r="C244" s="353">
        <f t="shared" ca="1" si="12"/>
        <v>14</v>
      </c>
      <c r="D244" s="354">
        <f t="shared" ca="1" si="6"/>
        <v>9</v>
      </c>
      <c r="E244" s="445" t="s">
        <v>1762</v>
      </c>
      <c r="F244" s="157"/>
      <c r="G244" s="333"/>
      <c r="H244" s="370"/>
    </row>
    <row r="245" spans="1:8">
      <c r="A245" s="353">
        <f t="shared" ref="A245:C278" ca="1" si="13">INDIRECT("Z(-1)",FALSE)</f>
        <v>11</v>
      </c>
      <c r="B245" s="353">
        <f t="shared" ca="1" si="13"/>
        <v>1</v>
      </c>
      <c r="C245" s="353">
        <f t="shared" ca="1" si="13"/>
        <v>14</v>
      </c>
      <c r="D245" s="354">
        <f t="shared" ca="1" si="6"/>
        <v>10</v>
      </c>
      <c r="E245" s="445" t="s">
        <v>1763</v>
      </c>
      <c r="F245" s="157"/>
      <c r="G245" s="333"/>
      <c r="H245" s="370"/>
    </row>
    <row r="246" spans="1:8">
      <c r="A246" s="353">
        <f t="shared" ca="1" si="13"/>
        <v>11</v>
      </c>
      <c r="B246" s="353">
        <f t="shared" ca="1" si="13"/>
        <v>1</v>
      </c>
      <c r="C246" s="353">
        <v>15</v>
      </c>
      <c r="D246" s="354">
        <f t="shared" ca="1" si="6"/>
        <v>0</v>
      </c>
      <c r="E246" s="445" t="s">
        <v>1764</v>
      </c>
      <c r="F246" s="157"/>
      <c r="G246" s="333"/>
      <c r="H246" s="370"/>
    </row>
    <row r="247" spans="1:8">
      <c r="A247" s="353">
        <f t="shared" ca="1" si="13"/>
        <v>11</v>
      </c>
      <c r="B247" s="353">
        <f t="shared" ca="1" si="13"/>
        <v>1</v>
      </c>
      <c r="C247" s="353">
        <f t="shared" ca="1" si="13"/>
        <v>15</v>
      </c>
      <c r="D247" s="354">
        <f t="shared" ca="1" si="6"/>
        <v>1</v>
      </c>
      <c r="E247" s="445" t="s">
        <v>1765</v>
      </c>
      <c r="F247" s="157" t="s">
        <v>381</v>
      </c>
      <c r="G247" s="333"/>
      <c r="H247" s="370"/>
    </row>
    <row r="248" spans="1:8" ht="30">
      <c r="A248" s="353">
        <f t="shared" ca="1" si="13"/>
        <v>11</v>
      </c>
      <c r="B248" s="353">
        <f t="shared" ca="1" si="13"/>
        <v>1</v>
      </c>
      <c r="C248" s="353">
        <f t="shared" ca="1" si="13"/>
        <v>15</v>
      </c>
      <c r="D248" s="354">
        <f t="shared" ca="1" si="6"/>
        <v>2</v>
      </c>
      <c r="E248" s="445" t="s">
        <v>1766</v>
      </c>
      <c r="F248" s="157"/>
      <c r="G248" s="333"/>
      <c r="H248" s="370"/>
    </row>
    <row r="249" spans="1:8">
      <c r="A249" s="351">
        <f t="shared" ca="1" si="13"/>
        <v>11</v>
      </c>
      <c r="B249" s="351">
        <f t="shared" ca="1" si="13"/>
        <v>1</v>
      </c>
      <c r="C249" s="351">
        <f t="shared" ca="1" si="13"/>
        <v>15</v>
      </c>
      <c r="D249" s="352">
        <f t="shared" ca="1" si="6"/>
        <v>3</v>
      </c>
      <c r="E249" s="445" t="s">
        <v>1767</v>
      </c>
      <c r="F249" s="157"/>
      <c r="G249" s="333"/>
      <c r="H249" s="370"/>
    </row>
    <row r="250" spans="1:8" ht="45">
      <c r="A250" s="353">
        <f t="shared" ca="1" si="13"/>
        <v>11</v>
      </c>
      <c r="B250" s="353">
        <f t="shared" ca="1" si="13"/>
        <v>1</v>
      </c>
      <c r="C250" s="353">
        <f t="shared" ca="1" si="13"/>
        <v>15</v>
      </c>
      <c r="D250" s="354">
        <f t="shared" ca="1" si="6"/>
        <v>4</v>
      </c>
      <c r="E250" s="445" t="s">
        <v>1768</v>
      </c>
      <c r="F250" s="347"/>
      <c r="G250" s="348"/>
      <c r="H250" s="371"/>
    </row>
    <row r="251" spans="1:8">
      <c r="A251" s="353">
        <f t="shared" ca="1" si="13"/>
        <v>11</v>
      </c>
      <c r="B251" s="353">
        <f t="shared" ca="1" si="13"/>
        <v>1</v>
      </c>
      <c r="C251" s="353">
        <f t="shared" ca="1" si="13"/>
        <v>15</v>
      </c>
      <c r="D251" s="354">
        <f t="shared" ca="1" si="6"/>
        <v>5</v>
      </c>
      <c r="E251" s="445" t="s">
        <v>1769</v>
      </c>
      <c r="F251" s="347" t="s">
        <v>381</v>
      </c>
      <c r="G251" s="348"/>
      <c r="H251" s="371"/>
    </row>
    <row r="252" spans="1:8" ht="45">
      <c r="A252" s="353">
        <f t="shared" ca="1" si="13"/>
        <v>11</v>
      </c>
      <c r="B252" s="353">
        <f t="shared" ca="1" si="13"/>
        <v>1</v>
      </c>
      <c r="C252" s="353">
        <f t="shared" ca="1" si="13"/>
        <v>15</v>
      </c>
      <c r="D252" s="354">
        <f t="shared" ca="1" si="6"/>
        <v>6</v>
      </c>
      <c r="E252" s="445" t="s">
        <v>1770</v>
      </c>
      <c r="F252" s="347"/>
      <c r="G252" s="348"/>
      <c r="H252" s="371"/>
    </row>
    <row r="253" spans="1:8">
      <c r="A253" s="353">
        <f t="shared" ca="1" si="13"/>
        <v>11</v>
      </c>
      <c r="B253" s="353">
        <f t="shared" ca="1" si="13"/>
        <v>1</v>
      </c>
      <c r="C253" s="353">
        <f t="shared" ca="1" si="13"/>
        <v>15</v>
      </c>
      <c r="D253" s="354">
        <f t="shared" ca="1" si="6"/>
        <v>7</v>
      </c>
      <c r="E253" s="445" t="s">
        <v>1771</v>
      </c>
      <c r="F253" s="347"/>
      <c r="G253" s="348"/>
      <c r="H253" s="371"/>
    </row>
    <row r="254" spans="1:8">
      <c r="A254" s="353">
        <f t="shared" ca="1" si="13"/>
        <v>11</v>
      </c>
      <c r="B254" s="353">
        <f t="shared" ca="1" si="13"/>
        <v>1</v>
      </c>
      <c r="C254" s="353">
        <f t="shared" ca="1" si="13"/>
        <v>15</v>
      </c>
      <c r="D254" s="354">
        <f t="shared" ca="1" si="6"/>
        <v>8</v>
      </c>
      <c r="E254" s="445" t="s">
        <v>1772</v>
      </c>
      <c r="F254" s="347"/>
      <c r="G254" s="348"/>
      <c r="H254" s="371"/>
    </row>
    <row r="255" spans="1:8">
      <c r="A255" s="353">
        <f t="shared" ca="1" si="13"/>
        <v>11</v>
      </c>
      <c r="B255" s="353">
        <f t="shared" ca="1" si="13"/>
        <v>1</v>
      </c>
      <c r="C255" s="353">
        <f t="shared" ca="1" si="13"/>
        <v>15</v>
      </c>
      <c r="D255" s="354">
        <f t="shared" ca="1" si="6"/>
        <v>9</v>
      </c>
      <c r="E255" s="445" t="s">
        <v>1773</v>
      </c>
      <c r="F255" s="347"/>
      <c r="G255" s="348"/>
      <c r="H255" s="371"/>
    </row>
    <row r="256" spans="1:8">
      <c r="A256" s="353">
        <f t="shared" ca="1" si="13"/>
        <v>11</v>
      </c>
      <c r="B256" s="353">
        <f t="shared" ca="1" si="13"/>
        <v>1</v>
      </c>
      <c r="C256" s="353">
        <f t="shared" ca="1" si="13"/>
        <v>15</v>
      </c>
      <c r="D256" s="354">
        <f t="shared" ca="1" si="6"/>
        <v>10</v>
      </c>
      <c r="E256" s="445" t="s">
        <v>1774</v>
      </c>
      <c r="F256" s="347"/>
      <c r="G256" s="348"/>
      <c r="H256" s="371"/>
    </row>
    <row r="257" spans="1:8" s="346" customFormat="1">
      <c r="A257" s="353">
        <f t="shared" ca="1" si="13"/>
        <v>11</v>
      </c>
      <c r="B257" s="353">
        <f t="shared" ca="1" si="13"/>
        <v>1</v>
      </c>
      <c r="C257" s="353">
        <f t="shared" ca="1" si="13"/>
        <v>15</v>
      </c>
      <c r="D257" s="354">
        <f t="shared" ca="1" si="6"/>
        <v>11</v>
      </c>
      <c r="E257" s="446" t="s">
        <v>1775</v>
      </c>
      <c r="F257" s="347"/>
      <c r="G257" s="348"/>
      <c r="H257" s="371"/>
    </row>
    <row r="258" spans="1:8" s="346" customFormat="1">
      <c r="A258" s="353">
        <f t="shared" ca="1" si="13"/>
        <v>11</v>
      </c>
      <c r="B258" s="353">
        <f t="shared" ca="1" si="13"/>
        <v>1</v>
      </c>
      <c r="C258" s="353">
        <f t="shared" ca="1" si="13"/>
        <v>15</v>
      </c>
      <c r="D258" s="354">
        <f t="shared" ca="1" si="6"/>
        <v>12</v>
      </c>
      <c r="E258" s="446" t="s">
        <v>1776</v>
      </c>
      <c r="F258" s="347" t="s">
        <v>381</v>
      </c>
      <c r="G258" s="348"/>
      <c r="H258" s="371"/>
    </row>
    <row r="259" spans="1:8" s="346" customFormat="1">
      <c r="A259" s="353">
        <f t="shared" ca="1" si="13"/>
        <v>11</v>
      </c>
      <c r="B259" s="353">
        <f t="shared" ca="1" si="13"/>
        <v>1</v>
      </c>
      <c r="C259" s="353">
        <f t="shared" ca="1" si="13"/>
        <v>15</v>
      </c>
      <c r="D259" s="354">
        <f t="shared" ca="1" si="6"/>
        <v>13</v>
      </c>
      <c r="E259" s="446" t="s">
        <v>1777</v>
      </c>
      <c r="F259" s="347"/>
      <c r="G259" s="348"/>
      <c r="H259" s="371"/>
    </row>
    <row r="260" spans="1:8">
      <c r="A260" s="353">
        <f t="shared" ca="1" si="13"/>
        <v>11</v>
      </c>
      <c r="B260" s="353">
        <f t="shared" ca="1" si="13"/>
        <v>1</v>
      </c>
      <c r="C260" s="353">
        <f t="shared" ca="1" si="13"/>
        <v>15</v>
      </c>
      <c r="D260" s="354">
        <f t="shared" ca="1" si="6"/>
        <v>14</v>
      </c>
      <c r="E260" s="445" t="s">
        <v>1778</v>
      </c>
      <c r="F260" s="347"/>
      <c r="G260" s="348"/>
      <c r="H260" s="371"/>
    </row>
    <row r="261" spans="1:8">
      <c r="A261" s="353">
        <f t="shared" ca="1" si="13"/>
        <v>11</v>
      </c>
      <c r="B261" s="353">
        <f t="shared" ca="1" si="13"/>
        <v>1</v>
      </c>
      <c r="C261" s="353">
        <f t="shared" ca="1" si="13"/>
        <v>15</v>
      </c>
      <c r="D261" s="354">
        <f t="shared" ca="1" si="6"/>
        <v>15</v>
      </c>
      <c r="E261" s="445" t="s">
        <v>1779</v>
      </c>
      <c r="F261" s="347"/>
      <c r="G261" s="348"/>
      <c r="H261" s="371"/>
    </row>
    <row r="262" spans="1:8">
      <c r="A262" s="353">
        <f t="shared" ca="1" si="13"/>
        <v>11</v>
      </c>
      <c r="B262" s="353">
        <f t="shared" ca="1" si="13"/>
        <v>1</v>
      </c>
      <c r="C262" s="353">
        <f t="shared" ca="1" si="13"/>
        <v>15</v>
      </c>
      <c r="D262" s="354">
        <f t="shared" ca="1" si="6"/>
        <v>16</v>
      </c>
      <c r="E262" s="445" t="s">
        <v>1780</v>
      </c>
      <c r="F262" s="347"/>
      <c r="G262" s="348"/>
      <c r="H262" s="371"/>
    </row>
    <row r="263" spans="1:8">
      <c r="A263" s="353">
        <f t="shared" ca="1" si="13"/>
        <v>11</v>
      </c>
      <c r="B263" s="353">
        <f t="shared" ca="1" si="13"/>
        <v>1</v>
      </c>
      <c r="C263" s="353">
        <f t="shared" ca="1" si="13"/>
        <v>15</v>
      </c>
      <c r="D263" s="354">
        <f t="shared" ca="1" si="6"/>
        <v>17</v>
      </c>
      <c r="E263" s="445" t="s">
        <v>1781</v>
      </c>
      <c r="F263" s="347"/>
      <c r="G263" s="348"/>
      <c r="H263" s="371"/>
    </row>
    <row r="264" spans="1:8">
      <c r="A264" s="353">
        <f t="shared" ca="1" si="13"/>
        <v>11</v>
      </c>
      <c r="B264" s="353">
        <f t="shared" ca="1" si="13"/>
        <v>1</v>
      </c>
      <c r="C264" s="353">
        <f t="shared" ca="1" si="13"/>
        <v>15</v>
      </c>
      <c r="D264" s="354">
        <f t="shared" ca="1" si="6"/>
        <v>18</v>
      </c>
      <c r="E264" s="445" t="s">
        <v>1782</v>
      </c>
      <c r="F264" s="347"/>
      <c r="G264" s="348"/>
      <c r="H264" s="371"/>
    </row>
    <row r="265" spans="1:8">
      <c r="A265" s="353">
        <f t="shared" ca="1" si="13"/>
        <v>11</v>
      </c>
      <c r="B265" s="353">
        <f t="shared" ca="1" si="13"/>
        <v>1</v>
      </c>
      <c r="C265" s="353">
        <f t="shared" ca="1" si="13"/>
        <v>15</v>
      </c>
      <c r="D265" s="354">
        <f t="shared" ca="1" si="6"/>
        <v>19</v>
      </c>
      <c r="E265" s="445" t="s">
        <v>1783</v>
      </c>
      <c r="F265" s="347"/>
      <c r="G265" s="348"/>
      <c r="H265" s="371"/>
    </row>
    <row r="266" spans="1:8">
      <c r="A266" s="353">
        <f t="shared" ca="1" si="13"/>
        <v>11</v>
      </c>
      <c r="B266" s="353">
        <f t="shared" ca="1" si="13"/>
        <v>1</v>
      </c>
      <c r="C266" s="353">
        <f t="shared" ca="1" si="13"/>
        <v>15</v>
      </c>
      <c r="D266" s="354">
        <f t="shared" ca="1" si="6"/>
        <v>20</v>
      </c>
      <c r="E266" s="445" t="s">
        <v>1784</v>
      </c>
      <c r="F266" s="347"/>
      <c r="G266" s="348"/>
      <c r="H266" s="371"/>
    </row>
    <row r="267" spans="1:8" s="346" customFormat="1">
      <c r="A267" s="353">
        <f t="shared" ca="1" si="13"/>
        <v>11</v>
      </c>
      <c r="B267" s="353">
        <f t="shared" ca="1" si="13"/>
        <v>1</v>
      </c>
      <c r="C267" s="353">
        <f t="shared" ca="1" si="13"/>
        <v>15</v>
      </c>
      <c r="D267" s="354">
        <f t="shared" ca="1" si="6"/>
        <v>21</v>
      </c>
      <c r="E267" s="446" t="s">
        <v>1785</v>
      </c>
      <c r="F267" s="347" t="s">
        <v>381</v>
      </c>
      <c r="G267" s="348"/>
      <c r="H267" s="371"/>
    </row>
    <row r="268" spans="1:8" s="346" customFormat="1" ht="30">
      <c r="A268" s="353">
        <f t="shared" ca="1" si="13"/>
        <v>11</v>
      </c>
      <c r="B268" s="353">
        <f t="shared" ca="1" si="13"/>
        <v>1</v>
      </c>
      <c r="C268" s="353">
        <f t="shared" ca="1" si="13"/>
        <v>15</v>
      </c>
      <c r="D268" s="354">
        <f t="shared" ca="1" si="6"/>
        <v>22</v>
      </c>
      <c r="E268" s="446" t="s">
        <v>1786</v>
      </c>
      <c r="F268" s="347"/>
      <c r="G268" s="348"/>
      <c r="H268" s="371"/>
    </row>
    <row r="269" spans="1:8" s="346" customFormat="1">
      <c r="A269" s="353">
        <f t="shared" ca="1" si="13"/>
        <v>11</v>
      </c>
      <c r="B269" s="353">
        <f t="shared" ca="1" si="13"/>
        <v>1</v>
      </c>
      <c r="C269" s="353">
        <f t="shared" ca="1" si="13"/>
        <v>15</v>
      </c>
      <c r="D269" s="354">
        <f t="shared" ca="1" si="6"/>
        <v>23</v>
      </c>
      <c r="E269" s="446" t="s">
        <v>1787</v>
      </c>
      <c r="F269" s="347"/>
      <c r="G269" s="348"/>
      <c r="H269" s="371"/>
    </row>
    <row r="270" spans="1:8">
      <c r="A270" s="353">
        <f t="shared" ca="1" si="13"/>
        <v>11</v>
      </c>
      <c r="B270" s="353">
        <f t="shared" ca="1" si="13"/>
        <v>1</v>
      </c>
      <c r="C270" s="353">
        <f t="shared" ca="1" si="13"/>
        <v>15</v>
      </c>
      <c r="D270" s="354">
        <f t="shared" ca="1" si="6"/>
        <v>24</v>
      </c>
      <c r="E270" s="445" t="s">
        <v>1788</v>
      </c>
      <c r="F270" s="347"/>
      <c r="G270" s="348"/>
      <c r="H270" s="371"/>
    </row>
    <row r="271" spans="1:8">
      <c r="A271" s="353">
        <f t="shared" ca="1" si="13"/>
        <v>11</v>
      </c>
      <c r="B271" s="353">
        <f t="shared" ca="1" si="13"/>
        <v>1</v>
      </c>
      <c r="C271" s="353">
        <f t="shared" ca="1" si="13"/>
        <v>15</v>
      </c>
      <c r="D271" s="354">
        <f t="shared" ca="1" si="6"/>
        <v>25</v>
      </c>
      <c r="E271" s="445" t="s">
        <v>1789</v>
      </c>
      <c r="F271" s="347" t="s">
        <v>381</v>
      </c>
      <c r="G271" s="348"/>
      <c r="H271" s="371"/>
    </row>
    <row r="272" spans="1:8">
      <c r="A272" s="353">
        <f t="shared" ca="1" si="13"/>
        <v>11</v>
      </c>
      <c r="B272" s="353">
        <f t="shared" ca="1" si="13"/>
        <v>1</v>
      </c>
      <c r="C272" s="353">
        <f t="shared" ca="1" si="13"/>
        <v>15</v>
      </c>
      <c r="D272" s="354">
        <f t="shared" ca="1" si="6"/>
        <v>26</v>
      </c>
      <c r="E272" s="445" t="s">
        <v>1790</v>
      </c>
      <c r="F272" s="347"/>
      <c r="G272" s="348"/>
      <c r="H272" s="371"/>
    </row>
    <row r="273" spans="1:8">
      <c r="A273" s="353">
        <f t="shared" ca="1" si="13"/>
        <v>11</v>
      </c>
      <c r="B273" s="353">
        <f t="shared" ca="1" si="13"/>
        <v>1</v>
      </c>
      <c r="C273" s="353">
        <f t="shared" ca="1" si="13"/>
        <v>15</v>
      </c>
      <c r="D273" s="354">
        <f t="shared" ca="1" si="6"/>
        <v>27</v>
      </c>
      <c r="E273" s="445" t="s">
        <v>1791</v>
      </c>
      <c r="F273" s="347"/>
      <c r="G273" s="348"/>
      <c r="H273" s="371"/>
    </row>
    <row r="274" spans="1:8">
      <c r="A274" s="353">
        <f t="shared" ca="1" si="13"/>
        <v>11</v>
      </c>
      <c r="B274" s="353">
        <f t="shared" ca="1" si="13"/>
        <v>1</v>
      </c>
      <c r="C274" s="353">
        <f t="shared" ca="1" si="13"/>
        <v>15</v>
      </c>
      <c r="D274" s="354">
        <f t="shared" ca="1" si="6"/>
        <v>28</v>
      </c>
      <c r="E274" s="445" t="s">
        <v>1792</v>
      </c>
      <c r="F274" s="347" t="s">
        <v>381</v>
      </c>
      <c r="G274" s="348"/>
      <c r="H274" s="371"/>
    </row>
    <row r="275" spans="1:8">
      <c r="A275" s="353">
        <f t="shared" ca="1" si="13"/>
        <v>11</v>
      </c>
      <c r="B275" s="353">
        <f t="shared" ca="1" si="13"/>
        <v>1</v>
      </c>
      <c r="C275" s="353">
        <f t="shared" ca="1" si="13"/>
        <v>15</v>
      </c>
      <c r="D275" s="354">
        <f t="shared" ca="1" si="6"/>
        <v>29</v>
      </c>
      <c r="E275" s="445" t="s">
        <v>1793</v>
      </c>
      <c r="F275" s="347"/>
      <c r="G275" s="348"/>
      <c r="H275" s="371"/>
    </row>
    <row r="276" spans="1:8">
      <c r="A276" s="353">
        <f t="shared" ca="1" si="13"/>
        <v>11</v>
      </c>
      <c r="B276" s="353">
        <f t="shared" ca="1" si="13"/>
        <v>1</v>
      </c>
      <c r="C276" s="353">
        <f t="shared" ca="1" si="13"/>
        <v>15</v>
      </c>
      <c r="D276" s="354">
        <f t="shared" ca="1" si="6"/>
        <v>30</v>
      </c>
      <c r="E276" s="445" t="s">
        <v>1794</v>
      </c>
      <c r="F276" s="347" t="s">
        <v>381</v>
      </c>
      <c r="G276" s="348"/>
      <c r="H276" s="371"/>
    </row>
    <row r="277" spans="1:8" s="346" customFormat="1" ht="30">
      <c r="A277" s="353">
        <f t="shared" ca="1" si="13"/>
        <v>11</v>
      </c>
      <c r="B277" s="353">
        <f t="shared" ca="1" si="13"/>
        <v>1</v>
      </c>
      <c r="C277" s="353">
        <f t="shared" ca="1" si="13"/>
        <v>15</v>
      </c>
      <c r="D277" s="354">
        <f t="shared" ca="1" si="6"/>
        <v>31</v>
      </c>
      <c r="E277" s="446" t="s">
        <v>1795</v>
      </c>
      <c r="F277" s="347"/>
      <c r="G277" s="348"/>
      <c r="H277" s="371"/>
    </row>
    <row r="278" spans="1:8" s="346" customFormat="1">
      <c r="A278" s="353">
        <f t="shared" ca="1" si="13"/>
        <v>11</v>
      </c>
      <c r="B278" s="353">
        <f t="shared" ca="1" si="13"/>
        <v>1</v>
      </c>
      <c r="C278" s="353">
        <f t="shared" ca="1" si="13"/>
        <v>15</v>
      </c>
      <c r="D278" s="354">
        <f t="shared" ca="1" si="6"/>
        <v>32</v>
      </c>
      <c r="E278" s="446" t="s">
        <v>1796</v>
      </c>
      <c r="F278" s="347" t="s">
        <v>381</v>
      </c>
      <c r="G278" s="348"/>
      <c r="H278" s="371"/>
    </row>
    <row r="279" spans="1:8" s="346" customFormat="1">
      <c r="A279" s="353">
        <f t="shared" ref="A279:C294" ca="1" si="14">INDIRECT("Z(-1)",FALSE)</f>
        <v>11</v>
      </c>
      <c r="B279" s="353">
        <f t="shared" ca="1" si="14"/>
        <v>1</v>
      </c>
      <c r="C279" s="353">
        <f t="shared" ca="1" si="14"/>
        <v>15</v>
      </c>
      <c r="D279" s="354">
        <f t="shared" ca="1" si="6"/>
        <v>33</v>
      </c>
      <c r="E279" s="446" t="s">
        <v>1797</v>
      </c>
      <c r="F279" s="347"/>
      <c r="G279" s="348"/>
      <c r="H279" s="371"/>
    </row>
    <row r="280" spans="1:8">
      <c r="A280" s="353">
        <f t="shared" ca="1" si="14"/>
        <v>11</v>
      </c>
      <c r="B280" s="353">
        <f t="shared" ca="1" si="14"/>
        <v>1</v>
      </c>
      <c r="C280" s="353">
        <f t="shared" ca="1" si="14"/>
        <v>15</v>
      </c>
      <c r="D280" s="354">
        <f t="shared" ca="1" si="6"/>
        <v>34</v>
      </c>
      <c r="E280" s="445" t="s">
        <v>1798</v>
      </c>
      <c r="F280" s="347" t="s">
        <v>381</v>
      </c>
      <c r="G280" s="348"/>
      <c r="H280" s="371"/>
    </row>
    <row r="281" spans="1:8" ht="30">
      <c r="A281" s="353">
        <f t="shared" ca="1" si="14"/>
        <v>11</v>
      </c>
      <c r="B281" s="353">
        <f t="shared" ca="1" si="14"/>
        <v>1</v>
      </c>
      <c r="C281" s="353">
        <f t="shared" ca="1" si="14"/>
        <v>15</v>
      </c>
      <c r="D281" s="354">
        <f t="shared" ca="1" si="6"/>
        <v>35</v>
      </c>
      <c r="E281" s="445" t="s">
        <v>1799</v>
      </c>
      <c r="F281" s="347"/>
      <c r="G281" s="348"/>
      <c r="H281" s="371"/>
    </row>
    <row r="282" spans="1:8">
      <c r="A282" s="353">
        <f t="shared" ca="1" si="14"/>
        <v>11</v>
      </c>
      <c r="B282" s="353">
        <f t="shared" ca="1" si="14"/>
        <v>1</v>
      </c>
      <c r="C282" s="353">
        <v>16</v>
      </c>
      <c r="D282" s="354">
        <f t="shared" ca="1" si="6"/>
        <v>0</v>
      </c>
      <c r="E282" s="445" t="s">
        <v>1800</v>
      </c>
      <c r="F282" s="347"/>
      <c r="G282" s="348"/>
      <c r="H282" s="371"/>
    </row>
    <row r="283" spans="1:8">
      <c r="A283" s="353">
        <f t="shared" ca="1" si="14"/>
        <v>11</v>
      </c>
      <c r="B283" s="353">
        <f t="shared" ca="1" si="14"/>
        <v>1</v>
      </c>
      <c r="C283" s="353">
        <f t="shared" ca="1" si="14"/>
        <v>16</v>
      </c>
      <c r="D283" s="354">
        <f t="shared" ca="1" si="6"/>
        <v>1</v>
      </c>
      <c r="E283" s="445" t="s">
        <v>1801</v>
      </c>
      <c r="F283" s="347" t="s">
        <v>381</v>
      </c>
      <c r="G283" s="348"/>
      <c r="H283" s="371"/>
    </row>
    <row r="284" spans="1:8" ht="30">
      <c r="A284" s="353">
        <f t="shared" ca="1" si="14"/>
        <v>11</v>
      </c>
      <c r="B284" s="353">
        <f t="shared" ca="1" si="14"/>
        <v>1</v>
      </c>
      <c r="C284" s="353">
        <f t="shared" ca="1" si="14"/>
        <v>16</v>
      </c>
      <c r="D284" s="354">
        <f t="shared" ca="1" si="6"/>
        <v>2</v>
      </c>
      <c r="E284" s="445" t="s">
        <v>1802</v>
      </c>
      <c r="F284" s="347"/>
      <c r="G284" s="348"/>
      <c r="H284" s="371"/>
    </row>
    <row r="285" spans="1:8">
      <c r="A285" s="353">
        <f t="shared" ca="1" si="14"/>
        <v>11</v>
      </c>
      <c r="B285" s="353">
        <f t="shared" ca="1" si="14"/>
        <v>1</v>
      </c>
      <c r="C285" s="353">
        <f t="shared" ca="1" si="14"/>
        <v>16</v>
      </c>
      <c r="D285" s="354">
        <f t="shared" ca="1" si="6"/>
        <v>3</v>
      </c>
      <c r="E285" s="445" t="s">
        <v>1803</v>
      </c>
      <c r="F285" s="347"/>
      <c r="G285" s="348"/>
      <c r="H285" s="371"/>
    </row>
    <row r="286" spans="1:8" ht="30">
      <c r="A286" s="353">
        <f t="shared" ca="1" si="14"/>
        <v>11</v>
      </c>
      <c r="B286" s="353">
        <f t="shared" ca="1" si="14"/>
        <v>1</v>
      </c>
      <c r="C286" s="353">
        <f t="shared" ca="1" si="14"/>
        <v>16</v>
      </c>
      <c r="D286" s="354">
        <f t="shared" ca="1" si="6"/>
        <v>4</v>
      </c>
      <c r="E286" s="445" t="s">
        <v>1804</v>
      </c>
      <c r="F286" s="347"/>
      <c r="G286" s="348"/>
      <c r="H286" s="371"/>
    </row>
    <row r="287" spans="1:8" s="346" customFormat="1">
      <c r="A287" s="353">
        <f t="shared" ca="1" si="14"/>
        <v>11</v>
      </c>
      <c r="B287" s="353">
        <f t="shared" ca="1" si="14"/>
        <v>1</v>
      </c>
      <c r="C287" s="353">
        <f t="shared" ca="1" si="14"/>
        <v>16</v>
      </c>
      <c r="D287" s="354">
        <f t="shared" ca="1" si="6"/>
        <v>5</v>
      </c>
      <c r="E287" s="446" t="s">
        <v>1805</v>
      </c>
      <c r="F287" s="347"/>
      <c r="G287" s="348"/>
      <c r="H287" s="371"/>
    </row>
    <row r="288" spans="1:8" s="346" customFormat="1">
      <c r="A288" s="353">
        <f t="shared" ca="1" si="14"/>
        <v>11</v>
      </c>
      <c r="B288" s="353">
        <f t="shared" ca="1" si="14"/>
        <v>1</v>
      </c>
      <c r="C288" s="353">
        <f t="shared" ca="1" si="14"/>
        <v>16</v>
      </c>
      <c r="D288" s="354">
        <f t="shared" ca="1" si="6"/>
        <v>6</v>
      </c>
      <c r="E288" s="446" t="s">
        <v>1806</v>
      </c>
      <c r="F288" s="347" t="s">
        <v>381</v>
      </c>
      <c r="G288" s="348"/>
      <c r="H288" s="371"/>
    </row>
    <row r="289" spans="1:8" s="346" customFormat="1">
      <c r="A289" s="353">
        <f t="shared" ca="1" si="14"/>
        <v>11</v>
      </c>
      <c r="B289" s="353">
        <f t="shared" ca="1" si="14"/>
        <v>1</v>
      </c>
      <c r="C289" s="353">
        <f t="shared" ca="1" si="14"/>
        <v>16</v>
      </c>
      <c r="D289" s="354">
        <f t="shared" ca="1" si="6"/>
        <v>7</v>
      </c>
      <c r="E289" s="446" t="s">
        <v>1807</v>
      </c>
      <c r="F289" s="347"/>
      <c r="G289" s="348"/>
      <c r="H289" s="371"/>
    </row>
    <row r="290" spans="1:8">
      <c r="A290" s="353">
        <f t="shared" ca="1" si="14"/>
        <v>11</v>
      </c>
      <c r="B290" s="353">
        <f t="shared" ca="1" si="14"/>
        <v>1</v>
      </c>
      <c r="C290" s="353">
        <f t="shared" ca="1" si="14"/>
        <v>16</v>
      </c>
      <c r="D290" s="354">
        <f t="shared" ca="1" si="6"/>
        <v>8</v>
      </c>
      <c r="E290" s="445" t="s">
        <v>1808</v>
      </c>
      <c r="F290" s="347" t="s">
        <v>381</v>
      </c>
      <c r="G290" s="348"/>
      <c r="H290" s="371"/>
    </row>
    <row r="291" spans="1:8" s="346" customFormat="1" ht="30">
      <c r="A291" s="353">
        <f t="shared" ca="1" si="14"/>
        <v>11</v>
      </c>
      <c r="B291" s="353">
        <f t="shared" ca="1" si="14"/>
        <v>1</v>
      </c>
      <c r="C291" s="353">
        <f t="shared" ca="1" si="14"/>
        <v>16</v>
      </c>
      <c r="D291" s="354">
        <f t="shared" ca="1" si="6"/>
        <v>9</v>
      </c>
      <c r="E291" s="446" t="s">
        <v>1809</v>
      </c>
      <c r="F291" s="347"/>
      <c r="G291" s="348"/>
      <c r="H291" s="371"/>
    </row>
    <row r="292" spans="1:8" s="346" customFormat="1">
      <c r="A292" s="353">
        <f t="shared" ca="1" si="14"/>
        <v>11</v>
      </c>
      <c r="B292" s="353">
        <f t="shared" ca="1" si="14"/>
        <v>1</v>
      </c>
      <c r="C292" s="353">
        <f t="shared" ca="1" si="14"/>
        <v>16</v>
      </c>
      <c r="D292" s="354">
        <f t="shared" ca="1" si="6"/>
        <v>10</v>
      </c>
      <c r="E292" s="446" t="s">
        <v>1810</v>
      </c>
      <c r="F292" s="347"/>
      <c r="G292" s="348"/>
      <c r="H292" s="371"/>
    </row>
    <row r="293" spans="1:8" s="346" customFormat="1" ht="30">
      <c r="A293" s="353">
        <f t="shared" ca="1" si="14"/>
        <v>11</v>
      </c>
      <c r="B293" s="353">
        <f t="shared" ca="1" si="14"/>
        <v>1</v>
      </c>
      <c r="C293" s="353">
        <f t="shared" ca="1" si="14"/>
        <v>16</v>
      </c>
      <c r="D293" s="354">
        <f t="shared" ca="1" si="6"/>
        <v>11</v>
      </c>
      <c r="E293" s="446" t="s">
        <v>1811</v>
      </c>
      <c r="F293" s="347"/>
      <c r="G293" s="348"/>
      <c r="H293" s="371"/>
    </row>
    <row r="294" spans="1:8">
      <c r="A294" s="353">
        <f t="shared" ca="1" si="14"/>
        <v>11</v>
      </c>
      <c r="B294" s="353">
        <f t="shared" ca="1" si="14"/>
        <v>1</v>
      </c>
      <c r="C294" s="353">
        <f t="shared" ca="1" si="14"/>
        <v>16</v>
      </c>
      <c r="D294" s="354">
        <f t="shared" ca="1" si="6"/>
        <v>12</v>
      </c>
      <c r="E294" s="445" t="s">
        <v>1812</v>
      </c>
      <c r="F294" s="157" t="s">
        <v>381</v>
      </c>
      <c r="G294" s="333"/>
      <c r="H294" s="370"/>
    </row>
    <row r="295" spans="1:8">
      <c r="A295" s="353">
        <f t="shared" ref="A295:C328" ca="1" si="15">INDIRECT("Z(-1)",FALSE)</f>
        <v>11</v>
      </c>
      <c r="B295" s="353">
        <f t="shared" ca="1" si="15"/>
        <v>1</v>
      </c>
      <c r="C295" s="353">
        <f t="shared" ca="1" si="15"/>
        <v>16</v>
      </c>
      <c r="D295" s="354">
        <f t="shared" ca="1" si="6"/>
        <v>13</v>
      </c>
      <c r="E295" s="445" t="s">
        <v>1813</v>
      </c>
      <c r="F295" s="157"/>
      <c r="G295" s="333"/>
      <c r="H295" s="370"/>
    </row>
    <row r="296" spans="1:8">
      <c r="A296" s="353">
        <f t="shared" ca="1" si="15"/>
        <v>11</v>
      </c>
      <c r="B296" s="353">
        <f t="shared" ca="1" si="15"/>
        <v>1</v>
      </c>
      <c r="C296" s="353">
        <f t="shared" ca="1" si="15"/>
        <v>16</v>
      </c>
      <c r="D296" s="354">
        <f t="shared" ca="1" si="6"/>
        <v>14</v>
      </c>
      <c r="E296" s="445" t="s">
        <v>1814</v>
      </c>
      <c r="F296" s="157" t="s">
        <v>381</v>
      </c>
      <c r="G296" s="333"/>
      <c r="H296" s="370"/>
    </row>
    <row r="297" spans="1:8">
      <c r="A297" s="353">
        <f t="shared" ca="1" si="15"/>
        <v>11</v>
      </c>
      <c r="B297" s="353">
        <f t="shared" ca="1" si="15"/>
        <v>1</v>
      </c>
      <c r="C297" s="353">
        <f t="shared" ca="1" si="15"/>
        <v>16</v>
      </c>
      <c r="D297" s="354">
        <f t="shared" ca="1" si="6"/>
        <v>15</v>
      </c>
      <c r="E297" s="445" t="s">
        <v>1815</v>
      </c>
      <c r="F297" s="157"/>
      <c r="G297" s="333"/>
      <c r="H297" s="370"/>
    </row>
    <row r="298" spans="1:8">
      <c r="A298" s="353">
        <f t="shared" ca="1" si="15"/>
        <v>11</v>
      </c>
      <c r="B298" s="353">
        <f t="shared" ca="1" si="15"/>
        <v>1</v>
      </c>
      <c r="C298" s="353">
        <f t="shared" ca="1" si="15"/>
        <v>16</v>
      </c>
      <c r="D298" s="354">
        <f t="shared" ca="1" si="6"/>
        <v>16</v>
      </c>
      <c r="E298" s="445" t="s">
        <v>1816</v>
      </c>
      <c r="F298" s="157"/>
      <c r="G298" s="333"/>
      <c r="H298" s="370"/>
    </row>
    <row r="299" spans="1:8">
      <c r="A299" s="351">
        <f t="shared" ca="1" si="15"/>
        <v>11</v>
      </c>
      <c r="B299" s="351">
        <f t="shared" ca="1" si="15"/>
        <v>1</v>
      </c>
      <c r="C299" s="351">
        <f t="shared" ca="1" si="15"/>
        <v>16</v>
      </c>
      <c r="D299" s="352">
        <f t="shared" ca="1" si="6"/>
        <v>17</v>
      </c>
      <c r="E299" s="445" t="s">
        <v>1817</v>
      </c>
      <c r="F299" s="157" t="s">
        <v>381</v>
      </c>
      <c r="G299" s="333"/>
      <c r="H299" s="370"/>
    </row>
    <row r="300" spans="1:8">
      <c r="A300" s="353">
        <f t="shared" ca="1" si="15"/>
        <v>11</v>
      </c>
      <c r="B300" s="353">
        <f t="shared" ca="1" si="15"/>
        <v>1</v>
      </c>
      <c r="C300" s="353">
        <f t="shared" ca="1" si="15"/>
        <v>16</v>
      </c>
      <c r="D300" s="354">
        <f t="shared" ca="1" si="6"/>
        <v>18</v>
      </c>
      <c r="E300" s="445" t="s">
        <v>1818</v>
      </c>
      <c r="F300" s="347"/>
      <c r="G300" s="348"/>
      <c r="H300" s="371"/>
    </row>
    <row r="301" spans="1:8" hidden="1">
      <c r="A301" s="353">
        <f t="shared" ca="1" si="15"/>
        <v>11</v>
      </c>
      <c r="B301" s="353">
        <f t="shared" ca="1" si="15"/>
        <v>1</v>
      </c>
      <c r="C301" s="353">
        <f t="shared" ca="1" si="15"/>
        <v>16</v>
      </c>
      <c r="D301" s="354">
        <f t="shared" ca="1" si="6"/>
        <v>19</v>
      </c>
      <c r="E301" s="445"/>
      <c r="F301" s="347"/>
      <c r="G301" s="348"/>
      <c r="H301" s="371"/>
    </row>
    <row r="302" spans="1:8" hidden="1">
      <c r="A302" s="353">
        <f t="shared" ca="1" si="15"/>
        <v>11</v>
      </c>
      <c r="B302" s="353">
        <f t="shared" ca="1" si="15"/>
        <v>1</v>
      </c>
      <c r="C302" s="353">
        <f t="shared" ca="1" si="15"/>
        <v>16</v>
      </c>
      <c r="D302" s="354">
        <f t="shared" ca="1" si="6"/>
        <v>20</v>
      </c>
      <c r="E302" s="445"/>
      <c r="F302" s="347"/>
      <c r="G302" s="348"/>
      <c r="H302" s="371"/>
    </row>
    <row r="303" spans="1:8" hidden="1">
      <c r="A303" s="353">
        <f t="shared" ca="1" si="15"/>
        <v>11</v>
      </c>
      <c r="B303" s="353">
        <f t="shared" ca="1" si="15"/>
        <v>1</v>
      </c>
      <c r="C303" s="353">
        <f t="shared" ca="1" si="15"/>
        <v>16</v>
      </c>
      <c r="D303" s="354">
        <f t="shared" ca="1" si="6"/>
        <v>21</v>
      </c>
      <c r="E303" s="445"/>
      <c r="F303" s="347"/>
      <c r="G303" s="348"/>
      <c r="H303" s="371"/>
    </row>
    <row r="304" spans="1:8" hidden="1">
      <c r="A304" s="353">
        <f t="shared" ca="1" si="15"/>
        <v>11</v>
      </c>
      <c r="B304" s="353">
        <f t="shared" ca="1" si="15"/>
        <v>1</v>
      </c>
      <c r="C304" s="353">
        <f t="shared" ca="1" si="15"/>
        <v>16</v>
      </c>
      <c r="D304" s="354">
        <f t="shared" ca="1" si="6"/>
        <v>22</v>
      </c>
      <c r="E304" s="445"/>
      <c r="F304" s="347"/>
      <c r="G304" s="348"/>
      <c r="H304" s="371"/>
    </row>
    <row r="305" spans="1:8" hidden="1">
      <c r="A305" s="353">
        <f t="shared" ca="1" si="15"/>
        <v>11</v>
      </c>
      <c r="B305" s="353">
        <f t="shared" ca="1" si="15"/>
        <v>1</v>
      </c>
      <c r="C305" s="353">
        <f t="shared" ca="1" si="15"/>
        <v>16</v>
      </c>
      <c r="D305" s="354">
        <f t="shared" ca="1" si="6"/>
        <v>23</v>
      </c>
      <c r="E305" s="445"/>
      <c r="F305" s="347"/>
      <c r="G305" s="348"/>
      <c r="H305" s="371"/>
    </row>
    <row r="306" spans="1:8" hidden="1">
      <c r="A306" s="353">
        <f t="shared" ca="1" si="15"/>
        <v>11</v>
      </c>
      <c r="B306" s="353">
        <f t="shared" ca="1" si="15"/>
        <v>1</v>
      </c>
      <c r="C306" s="353">
        <f t="shared" ca="1" si="15"/>
        <v>16</v>
      </c>
      <c r="D306" s="354">
        <f t="shared" ca="1" si="6"/>
        <v>24</v>
      </c>
      <c r="E306" s="445"/>
      <c r="F306" s="347"/>
      <c r="G306" s="348"/>
      <c r="H306" s="371"/>
    </row>
    <row r="307" spans="1:8" s="346" customFormat="1" hidden="1">
      <c r="A307" s="353">
        <f t="shared" ca="1" si="15"/>
        <v>11</v>
      </c>
      <c r="B307" s="353">
        <f t="shared" ca="1" si="15"/>
        <v>1</v>
      </c>
      <c r="C307" s="353">
        <f t="shared" ca="1" si="15"/>
        <v>16</v>
      </c>
      <c r="D307" s="354">
        <f t="shared" ca="1" si="6"/>
        <v>25</v>
      </c>
      <c r="E307" s="446"/>
      <c r="F307" s="347"/>
      <c r="G307" s="348"/>
      <c r="H307" s="371"/>
    </row>
    <row r="308" spans="1:8" s="346" customFormat="1" hidden="1">
      <c r="A308" s="353">
        <f t="shared" ca="1" si="15"/>
        <v>11</v>
      </c>
      <c r="B308" s="353">
        <f t="shared" ca="1" si="15"/>
        <v>1</v>
      </c>
      <c r="C308" s="353">
        <f t="shared" ca="1" si="15"/>
        <v>16</v>
      </c>
      <c r="D308" s="354">
        <f t="shared" ca="1" si="6"/>
        <v>26</v>
      </c>
      <c r="E308" s="446"/>
      <c r="F308" s="347"/>
      <c r="G308" s="348"/>
      <c r="H308" s="371"/>
    </row>
    <row r="309" spans="1:8" s="346" customFormat="1" hidden="1">
      <c r="A309" s="353">
        <f t="shared" ca="1" si="15"/>
        <v>11</v>
      </c>
      <c r="B309" s="353">
        <f t="shared" ca="1" si="15"/>
        <v>1</v>
      </c>
      <c r="C309" s="353">
        <f t="shared" ca="1" si="15"/>
        <v>16</v>
      </c>
      <c r="D309" s="354">
        <f t="shared" ca="1" si="6"/>
        <v>27</v>
      </c>
      <c r="E309" s="446"/>
      <c r="F309" s="347"/>
      <c r="G309" s="348"/>
      <c r="H309" s="371"/>
    </row>
    <row r="310" spans="1:8" hidden="1">
      <c r="A310" s="353">
        <f t="shared" ca="1" si="15"/>
        <v>11</v>
      </c>
      <c r="B310" s="353">
        <f t="shared" ca="1" si="15"/>
        <v>1</v>
      </c>
      <c r="C310" s="353">
        <f t="shared" ca="1" si="15"/>
        <v>16</v>
      </c>
      <c r="D310" s="354">
        <f t="shared" ca="1" si="6"/>
        <v>28</v>
      </c>
      <c r="E310" s="445"/>
      <c r="F310" s="347"/>
      <c r="G310" s="348"/>
      <c r="H310" s="371"/>
    </row>
    <row r="311" spans="1:8" hidden="1">
      <c r="A311" s="353">
        <f t="shared" ca="1" si="15"/>
        <v>11</v>
      </c>
      <c r="B311" s="353">
        <f t="shared" ca="1" si="15"/>
        <v>1</v>
      </c>
      <c r="C311" s="353">
        <f t="shared" ca="1" si="15"/>
        <v>16</v>
      </c>
      <c r="D311" s="354">
        <f t="shared" ca="1" si="6"/>
        <v>29</v>
      </c>
      <c r="E311" s="445"/>
      <c r="F311" s="347"/>
      <c r="G311" s="348"/>
      <c r="H311" s="371"/>
    </row>
    <row r="312" spans="1:8" hidden="1">
      <c r="A312" s="353">
        <f t="shared" ca="1" si="15"/>
        <v>11</v>
      </c>
      <c r="B312" s="353">
        <f t="shared" ca="1" si="15"/>
        <v>1</v>
      </c>
      <c r="C312" s="353">
        <f t="shared" ca="1" si="15"/>
        <v>16</v>
      </c>
      <c r="D312" s="354">
        <f t="shared" ca="1" si="6"/>
        <v>30</v>
      </c>
      <c r="E312" s="445"/>
      <c r="F312" s="347"/>
      <c r="G312" s="348"/>
      <c r="H312" s="371"/>
    </row>
    <row r="313" spans="1:8" hidden="1">
      <c r="A313" s="353">
        <f t="shared" ca="1" si="15"/>
        <v>11</v>
      </c>
      <c r="B313" s="353">
        <f t="shared" ca="1" si="15"/>
        <v>1</v>
      </c>
      <c r="C313" s="353">
        <f t="shared" ca="1" si="15"/>
        <v>16</v>
      </c>
      <c r="D313" s="354">
        <f t="shared" ca="1" si="6"/>
        <v>31</v>
      </c>
      <c r="E313" s="445"/>
      <c r="F313" s="347"/>
      <c r="G313" s="348"/>
      <c r="H313" s="371"/>
    </row>
    <row r="314" spans="1:8" hidden="1">
      <c r="A314" s="353">
        <f t="shared" ca="1" si="15"/>
        <v>11</v>
      </c>
      <c r="B314" s="353">
        <f t="shared" ca="1" si="15"/>
        <v>1</v>
      </c>
      <c r="C314" s="353">
        <f t="shared" ca="1" si="15"/>
        <v>16</v>
      </c>
      <c r="D314" s="354">
        <f t="shared" ca="1" si="6"/>
        <v>32</v>
      </c>
      <c r="E314" s="445"/>
      <c r="F314" s="347"/>
      <c r="G314" s="348"/>
      <c r="H314" s="371"/>
    </row>
    <row r="315" spans="1:8" hidden="1">
      <c r="A315" s="353">
        <f t="shared" ca="1" si="15"/>
        <v>11</v>
      </c>
      <c r="B315" s="353">
        <f t="shared" ca="1" si="15"/>
        <v>1</v>
      </c>
      <c r="C315" s="353">
        <f t="shared" ca="1" si="15"/>
        <v>16</v>
      </c>
      <c r="D315" s="354">
        <f t="shared" ca="1" si="6"/>
        <v>33</v>
      </c>
      <c r="E315" s="445"/>
      <c r="F315" s="347"/>
      <c r="G315" s="348"/>
      <c r="H315" s="371"/>
    </row>
    <row r="316" spans="1:8" hidden="1">
      <c r="A316" s="353">
        <f t="shared" ca="1" si="15"/>
        <v>11</v>
      </c>
      <c r="B316" s="353">
        <f t="shared" ca="1" si="15"/>
        <v>1</v>
      </c>
      <c r="C316" s="353">
        <f t="shared" ca="1" si="15"/>
        <v>16</v>
      </c>
      <c r="D316" s="354">
        <f t="shared" ca="1" si="6"/>
        <v>34</v>
      </c>
      <c r="E316" s="445"/>
      <c r="F316" s="347"/>
      <c r="G316" s="348"/>
      <c r="H316" s="371"/>
    </row>
    <row r="317" spans="1:8" s="346" customFormat="1" hidden="1">
      <c r="A317" s="353">
        <f t="shared" ca="1" si="15"/>
        <v>11</v>
      </c>
      <c r="B317" s="353">
        <f t="shared" ca="1" si="15"/>
        <v>1</v>
      </c>
      <c r="C317" s="353">
        <f t="shared" ca="1" si="15"/>
        <v>16</v>
      </c>
      <c r="D317" s="354">
        <f t="shared" ca="1" si="6"/>
        <v>35</v>
      </c>
      <c r="E317" s="446"/>
      <c r="F317" s="347"/>
      <c r="G317" s="348"/>
      <c r="H317" s="371"/>
    </row>
    <row r="318" spans="1:8" s="346" customFormat="1" hidden="1">
      <c r="A318" s="353">
        <f t="shared" ca="1" si="15"/>
        <v>11</v>
      </c>
      <c r="B318" s="353">
        <f t="shared" ca="1" si="15"/>
        <v>1</v>
      </c>
      <c r="C318" s="353">
        <f t="shared" ca="1" si="15"/>
        <v>16</v>
      </c>
      <c r="D318" s="354">
        <f t="shared" ca="1" si="6"/>
        <v>36</v>
      </c>
      <c r="E318" s="446"/>
      <c r="F318" s="347"/>
      <c r="G318" s="348"/>
      <c r="H318" s="371"/>
    </row>
    <row r="319" spans="1:8" s="346" customFormat="1" hidden="1">
      <c r="A319" s="353">
        <f t="shared" ca="1" si="15"/>
        <v>11</v>
      </c>
      <c r="B319" s="353">
        <f t="shared" ca="1" si="15"/>
        <v>1</v>
      </c>
      <c r="C319" s="353">
        <f t="shared" ca="1" si="15"/>
        <v>16</v>
      </c>
      <c r="D319" s="354">
        <f t="shared" ca="1" si="6"/>
        <v>37</v>
      </c>
      <c r="E319" s="446"/>
      <c r="F319" s="347"/>
      <c r="G319" s="348"/>
      <c r="H319" s="371"/>
    </row>
    <row r="320" spans="1:8" hidden="1">
      <c r="A320" s="353">
        <f t="shared" ca="1" si="15"/>
        <v>11</v>
      </c>
      <c r="B320" s="353">
        <f t="shared" ca="1" si="15"/>
        <v>1</v>
      </c>
      <c r="C320" s="353">
        <f t="shared" ca="1" si="15"/>
        <v>16</v>
      </c>
      <c r="D320" s="354">
        <f t="shared" ca="1" si="6"/>
        <v>38</v>
      </c>
      <c r="E320" s="445"/>
      <c r="F320" s="347"/>
      <c r="G320" s="348"/>
      <c r="H320" s="371"/>
    </row>
    <row r="321" spans="1:8" hidden="1">
      <c r="A321" s="353">
        <f t="shared" ca="1" si="15"/>
        <v>11</v>
      </c>
      <c r="B321" s="353">
        <f t="shared" ca="1" si="15"/>
        <v>1</v>
      </c>
      <c r="C321" s="353">
        <f t="shared" ca="1" si="15"/>
        <v>16</v>
      </c>
      <c r="D321" s="354">
        <f t="shared" ca="1" si="6"/>
        <v>39</v>
      </c>
      <c r="E321" s="445"/>
      <c r="F321" s="347"/>
      <c r="G321" s="348"/>
      <c r="H321" s="371"/>
    </row>
    <row r="322" spans="1:8" hidden="1">
      <c r="A322" s="353">
        <f t="shared" ca="1" si="15"/>
        <v>11</v>
      </c>
      <c r="B322" s="353">
        <f t="shared" ca="1" si="15"/>
        <v>1</v>
      </c>
      <c r="C322" s="353">
        <f t="shared" ca="1" si="15"/>
        <v>16</v>
      </c>
      <c r="D322" s="354">
        <f t="shared" ca="1" si="6"/>
        <v>40</v>
      </c>
      <c r="E322" s="445"/>
      <c r="F322" s="347"/>
      <c r="G322" s="348"/>
      <c r="H322" s="371"/>
    </row>
    <row r="323" spans="1:8" hidden="1">
      <c r="A323" s="353">
        <f t="shared" ca="1" si="15"/>
        <v>11</v>
      </c>
      <c r="B323" s="353">
        <f t="shared" ca="1" si="15"/>
        <v>1</v>
      </c>
      <c r="C323" s="353">
        <f t="shared" ca="1" si="15"/>
        <v>16</v>
      </c>
      <c r="D323" s="354">
        <f t="shared" ca="1" si="6"/>
        <v>41</v>
      </c>
      <c r="E323" s="445"/>
      <c r="F323" s="347"/>
      <c r="G323" s="348"/>
      <c r="H323" s="371"/>
    </row>
    <row r="324" spans="1:8" hidden="1">
      <c r="A324" s="353">
        <f t="shared" ca="1" si="15"/>
        <v>11</v>
      </c>
      <c r="B324" s="353">
        <f t="shared" ca="1" si="15"/>
        <v>1</v>
      </c>
      <c r="C324" s="353">
        <f t="shared" ca="1" si="15"/>
        <v>16</v>
      </c>
      <c r="D324" s="354">
        <f t="shared" ca="1" si="6"/>
        <v>42</v>
      </c>
      <c r="E324" s="445"/>
      <c r="F324" s="347"/>
      <c r="G324" s="348"/>
      <c r="H324" s="371"/>
    </row>
    <row r="325" spans="1:8" hidden="1">
      <c r="A325" s="353">
        <f t="shared" ca="1" si="15"/>
        <v>11</v>
      </c>
      <c r="B325" s="353">
        <f t="shared" ca="1" si="15"/>
        <v>1</v>
      </c>
      <c r="C325" s="353">
        <f t="shared" ca="1" si="15"/>
        <v>16</v>
      </c>
      <c r="D325" s="354">
        <f t="shared" ca="1" si="6"/>
        <v>43</v>
      </c>
      <c r="E325" s="445"/>
      <c r="F325" s="347"/>
      <c r="G325" s="348"/>
      <c r="H325" s="371"/>
    </row>
    <row r="326" spans="1:8" hidden="1">
      <c r="A326" s="353">
        <f t="shared" ca="1" si="15"/>
        <v>11</v>
      </c>
      <c r="B326" s="353">
        <f t="shared" ca="1" si="15"/>
        <v>1</v>
      </c>
      <c r="C326" s="353">
        <f t="shared" ca="1" si="15"/>
        <v>16</v>
      </c>
      <c r="D326" s="354">
        <f t="shared" ca="1" si="6"/>
        <v>44</v>
      </c>
      <c r="E326" s="445"/>
      <c r="F326" s="347"/>
      <c r="G326" s="348"/>
      <c r="H326" s="371"/>
    </row>
    <row r="327" spans="1:8" s="346" customFormat="1" hidden="1">
      <c r="A327" s="353">
        <f t="shared" ca="1" si="15"/>
        <v>11</v>
      </c>
      <c r="B327" s="353">
        <f t="shared" ca="1" si="15"/>
        <v>1</v>
      </c>
      <c r="C327" s="353">
        <f t="shared" ca="1" si="15"/>
        <v>16</v>
      </c>
      <c r="D327" s="354">
        <f t="shared" ca="1" si="6"/>
        <v>45</v>
      </c>
      <c r="E327" s="446"/>
      <c r="F327" s="347"/>
      <c r="G327" s="348"/>
      <c r="H327" s="371"/>
    </row>
    <row r="328" spans="1:8" s="346" customFormat="1" hidden="1">
      <c r="A328" s="353">
        <f t="shared" ca="1" si="15"/>
        <v>11</v>
      </c>
      <c r="B328" s="353">
        <f t="shared" ca="1" si="15"/>
        <v>1</v>
      </c>
      <c r="C328" s="353">
        <f t="shared" ca="1" si="15"/>
        <v>16</v>
      </c>
      <c r="D328" s="354">
        <f t="shared" ca="1" si="6"/>
        <v>46</v>
      </c>
      <c r="E328" s="446"/>
      <c r="F328" s="347"/>
      <c r="G328" s="348"/>
      <c r="H328" s="371"/>
    </row>
    <row r="329" spans="1:8" s="346" customFormat="1" hidden="1">
      <c r="A329" s="353">
        <f t="shared" ref="A329:C344" ca="1" si="16">INDIRECT("Z(-1)",FALSE)</f>
        <v>11</v>
      </c>
      <c r="B329" s="353">
        <f t="shared" ca="1" si="16"/>
        <v>1</v>
      </c>
      <c r="C329" s="353">
        <f t="shared" ca="1" si="16"/>
        <v>16</v>
      </c>
      <c r="D329" s="354">
        <f t="shared" ca="1" si="6"/>
        <v>47</v>
      </c>
      <c r="E329" s="446"/>
      <c r="F329" s="347"/>
      <c r="G329" s="348"/>
      <c r="H329" s="371"/>
    </row>
    <row r="330" spans="1:8" hidden="1">
      <c r="A330" s="353">
        <f t="shared" ca="1" si="16"/>
        <v>11</v>
      </c>
      <c r="B330" s="353">
        <f t="shared" ca="1" si="16"/>
        <v>1</v>
      </c>
      <c r="C330" s="353">
        <f t="shared" ca="1" si="16"/>
        <v>16</v>
      </c>
      <c r="D330" s="354">
        <f t="shared" ca="1" si="6"/>
        <v>48</v>
      </c>
      <c r="E330" s="445"/>
      <c r="F330" s="347"/>
      <c r="G330" s="348"/>
      <c r="H330" s="371"/>
    </row>
    <row r="331" spans="1:8" hidden="1">
      <c r="A331" s="353">
        <f t="shared" ca="1" si="16"/>
        <v>11</v>
      </c>
      <c r="B331" s="353">
        <f t="shared" ca="1" si="16"/>
        <v>1</v>
      </c>
      <c r="C331" s="353">
        <f t="shared" ca="1" si="16"/>
        <v>16</v>
      </c>
      <c r="D331" s="354">
        <f t="shared" ca="1" si="6"/>
        <v>49</v>
      </c>
      <c r="E331" s="445"/>
      <c r="F331" s="347"/>
      <c r="G331" s="348"/>
      <c r="H331" s="371"/>
    </row>
    <row r="332" spans="1:8" hidden="1">
      <c r="A332" s="353">
        <f t="shared" ca="1" si="16"/>
        <v>11</v>
      </c>
      <c r="B332" s="353">
        <f t="shared" ca="1" si="16"/>
        <v>1</v>
      </c>
      <c r="C332" s="353">
        <f t="shared" ca="1" si="16"/>
        <v>16</v>
      </c>
      <c r="D332" s="354">
        <f t="shared" ca="1" si="6"/>
        <v>50</v>
      </c>
      <c r="E332" s="445"/>
      <c r="F332" s="347"/>
      <c r="G332" s="348"/>
      <c r="H332" s="371"/>
    </row>
    <row r="333" spans="1:8" hidden="1">
      <c r="A333" s="353">
        <f t="shared" ca="1" si="16"/>
        <v>11</v>
      </c>
      <c r="B333" s="353">
        <f t="shared" ca="1" si="16"/>
        <v>1</v>
      </c>
      <c r="C333" s="353">
        <f t="shared" ca="1" si="16"/>
        <v>16</v>
      </c>
      <c r="D333" s="354">
        <f t="shared" ca="1" si="6"/>
        <v>51</v>
      </c>
      <c r="E333" s="445"/>
      <c r="F333" s="347"/>
      <c r="G333" s="348"/>
      <c r="H333" s="371"/>
    </row>
    <row r="334" spans="1:8" hidden="1">
      <c r="A334" s="353">
        <f t="shared" ca="1" si="16"/>
        <v>11</v>
      </c>
      <c r="B334" s="353">
        <f t="shared" ca="1" si="16"/>
        <v>1</v>
      </c>
      <c r="C334" s="353">
        <f t="shared" ca="1" si="16"/>
        <v>16</v>
      </c>
      <c r="D334" s="354">
        <f t="shared" ca="1" si="6"/>
        <v>52</v>
      </c>
      <c r="E334" s="445"/>
      <c r="F334" s="347"/>
      <c r="G334" s="348"/>
      <c r="H334" s="371"/>
    </row>
    <row r="335" spans="1:8" hidden="1">
      <c r="A335" s="353">
        <f t="shared" ca="1" si="16"/>
        <v>11</v>
      </c>
      <c r="B335" s="353">
        <f t="shared" ca="1" si="16"/>
        <v>1</v>
      </c>
      <c r="C335" s="353">
        <f t="shared" ca="1" si="16"/>
        <v>16</v>
      </c>
      <c r="D335" s="354">
        <f t="shared" ca="1" si="6"/>
        <v>53</v>
      </c>
      <c r="E335" s="445"/>
      <c r="F335" s="347"/>
      <c r="G335" s="348"/>
      <c r="H335" s="371"/>
    </row>
    <row r="336" spans="1:8" hidden="1">
      <c r="A336" s="353">
        <f t="shared" ca="1" si="16"/>
        <v>11</v>
      </c>
      <c r="B336" s="353">
        <f t="shared" ca="1" si="16"/>
        <v>1</v>
      </c>
      <c r="C336" s="353">
        <f t="shared" ca="1" si="16"/>
        <v>16</v>
      </c>
      <c r="D336" s="354">
        <f t="shared" ca="1" si="6"/>
        <v>54</v>
      </c>
      <c r="E336" s="445"/>
      <c r="F336" s="347"/>
      <c r="G336" s="348"/>
      <c r="H336" s="371"/>
    </row>
    <row r="337" spans="1:8" s="346" customFormat="1" hidden="1">
      <c r="A337" s="353">
        <f t="shared" ca="1" si="16"/>
        <v>11</v>
      </c>
      <c r="B337" s="353">
        <f t="shared" ca="1" si="16"/>
        <v>1</v>
      </c>
      <c r="C337" s="353">
        <f t="shared" ca="1" si="16"/>
        <v>16</v>
      </c>
      <c r="D337" s="354">
        <f t="shared" ca="1" si="6"/>
        <v>55</v>
      </c>
      <c r="E337" s="446"/>
      <c r="F337" s="347"/>
      <c r="G337" s="348"/>
      <c r="H337" s="371"/>
    </row>
    <row r="338" spans="1:8" s="346" customFormat="1" hidden="1">
      <c r="A338" s="353">
        <f t="shared" ca="1" si="16"/>
        <v>11</v>
      </c>
      <c r="B338" s="353">
        <f t="shared" ca="1" si="16"/>
        <v>1</v>
      </c>
      <c r="C338" s="353">
        <f t="shared" ca="1" si="16"/>
        <v>16</v>
      </c>
      <c r="D338" s="354">
        <f t="shared" ca="1" si="6"/>
        <v>56</v>
      </c>
      <c r="E338" s="446"/>
      <c r="F338" s="347"/>
      <c r="G338" s="348"/>
      <c r="H338" s="371"/>
    </row>
    <row r="339" spans="1:8" s="346" customFormat="1" hidden="1">
      <c r="A339" s="353">
        <f t="shared" ca="1" si="16"/>
        <v>11</v>
      </c>
      <c r="B339" s="353">
        <f t="shared" ca="1" si="16"/>
        <v>1</v>
      </c>
      <c r="C339" s="353">
        <f t="shared" ca="1" si="16"/>
        <v>16</v>
      </c>
      <c r="D339" s="354">
        <f t="shared" ca="1" si="6"/>
        <v>57</v>
      </c>
      <c r="E339" s="446"/>
      <c r="F339" s="347"/>
      <c r="G339" s="348"/>
      <c r="H339" s="371"/>
    </row>
    <row r="340" spans="1:8" hidden="1">
      <c r="A340" s="353">
        <f t="shared" ca="1" si="16"/>
        <v>11</v>
      </c>
      <c r="B340" s="353">
        <f t="shared" ca="1" si="16"/>
        <v>1</v>
      </c>
      <c r="C340" s="353">
        <f t="shared" ca="1" si="16"/>
        <v>16</v>
      </c>
      <c r="D340" s="354">
        <f t="shared" ca="1" si="6"/>
        <v>58</v>
      </c>
      <c r="E340" s="445"/>
      <c r="F340" s="347"/>
      <c r="G340" s="348"/>
      <c r="H340" s="371"/>
    </row>
    <row r="341" spans="1:8" s="346" customFormat="1" hidden="1">
      <c r="A341" s="353">
        <f t="shared" ca="1" si="16"/>
        <v>11</v>
      </c>
      <c r="B341" s="353">
        <f t="shared" ca="1" si="16"/>
        <v>1</v>
      </c>
      <c r="C341" s="353">
        <f t="shared" ca="1" si="16"/>
        <v>16</v>
      </c>
      <c r="D341" s="354">
        <f t="shared" ca="1" si="6"/>
        <v>59</v>
      </c>
      <c r="E341" s="446"/>
      <c r="F341" s="347"/>
      <c r="G341" s="348"/>
      <c r="H341" s="371"/>
    </row>
    <row r="342" spans="1:8" s="346" customFormat="1" hidden="1">
      <c r="A342" s="353">
        <f t="shared" ca="1" si="16"/>
        <v>11</v>
      </c>
      <c r="B342" s="353">
        <f t="shared" ca="1" si="16"/>
        <v>1</v>
      </c>
      <c r="C342" s="353">
        <f t="shared" ca="1" si="16"/>
        <v>16</v>
      </c>
      <c r="D342" s="354">
        <f t="shared" ref="D342:D405" ca="1" si="17">IF(INDIRECT("S(-1)",FALSE)&lt;&gt;INDIRECT("Z(-1)S(-1)",FALSE),0,INDIRECT("Z(-1)",FALSE)+1)</f>
        <v>60</v>
      </c>
      <c r="E342" s="446"/>
      <c r="F342" s="347"/>
      <c r="G342" s="348"/>
      <c r="H342" s="371"/>
    </row>
    <row r="343" spans="1:8" s="346" customFormat="1" hidden="1">
      <c r="A343" s="353">
        <f t="shared" ca="1" si="16"/>
        <v>11</v>
      </c>
      <c r="B343" s="353">
        <f t="shared" ca="1" si="16"/>
        <v>1</v>
      </c>
      <c r="C343" s="353">
        <f t="shared" ca="1" si="16"/>
        <v>16</v>
      </c>
      <c r="D343" s="354">
        <f t="shared" ca="1" si="17"/>
        <v>61</v>
      </c>
      <c r="E343" s="446"/>
      <c r="F343" s="347"/>
      <c r="G343" s="348"/>
      <c r="H343" s="371"/>
    </row>
    <row r="344" spans="1:8" hidden="1">
      <c r="A344" s="353">
        <f t="shared" ca="1" si="16"/>
        <v>11</v>
      </c>
      <c r="B344" s="353">
        <f t="shared" ca="1" si="16"/>
        <v>1</v>
      </c>
      <c r="C344" s="353">
        <f t="shared" ca="1" si="16"/>
        <v>16</v>
      </c>
      <c r="D344" s="354">
        <f t="shared" ca="1" si="17"/>
        <v>62</v>
      </c>
      <c r="E344" s="445"/>
      <c r="F344" s="157"/>
      <c r="G344" s="333"/>
      <c r="H344" s="370"/>
    </row>
    <row r="345" spans="1:8" hidden="1">
      <c r="A345" s="353">
        <f t="shared" ref="A345:C378" ca="1" si="18">INDIRECT("Z(-1)",FALSE)</f>
        <v>11</v>
      </c>
      <c r="B345" s="353">
        <f t="shared" ca="1" si="18"/>
        <v>1</v>
      </c>
      <c r="C345" s="353">
        <f t="shared" ca="1" si="18"/>
        <v>16</v>
      </c>
      <c r="D345" s="354">
        <f t="shared" ca="1" si="17"/>
        <v>63</v>
      </c>
      <c r="E345" s="445"/>
      <c r="F345" s="157"/>
      <c r="G345" s="333"/>
      <c r="H345" s="370"/>
    </row>
    <row r="346" spans="1:8" hidden="1">
      <c r="A346" s="353">
        <f t="shared" ca="1" si="18"/>
        <v>11</v>
      </c>
      <c r="B346" s="353">
        <f t="shared" ca="1" si="18"/>
        <v>1</v>
      </c>
      <c r="C346" s="353">
        <f t="shared" ca="1" si="18"/>
        <v>16</v>
      </c>
      <c r="D346" s="354">
        <f t="shared" ca="1" si="17"/>
        <v>64</v>
      </c>
      <c r="E346" s="445"/>
      <c r="F346" s="157"/>
      <c r="G346" s="333"/>
      <c r="H346" s="370"/>
    </row>
    <row r="347" spans="1:8" hidden="1">
      <c r="A347" s="353">
        <f t="shared" ca="1" si="18"/>
        <v>11</v>
      </c>
      <c r="B347" s="353">
        <f t="shared" ca="1" si="18"/>
        <v>1</v>
      </c>
      <c r="C347" s="353">
        <f t="shared" ca="1" si="18"/>
        <v>16</v>
      </c>
      <c r="D347" s="354">
        <f t="shared" ca="1" si="17"/>
        <v>65</v>
      </c>
      <c r="E347" s="445"/>
      <c r="F347" s="157"/>
      <c r="G347" s="333"/>
      <c r="H347" s="370"/>
    </row>
    <row r="348" spans="1:8" hidden="1">
      <c r="A348" s="353">
        <f t="shared" ca="1" si="18"/>
        <v>11</v>
      </c>
      <c r="B348" s="353">
        <f t="shared" ca="1" si="18"/>
        <v>1</v>
      </c>
      <c r="C348" s="353">
        <f t="shared" ca="1" si="18"/>
        <v>16</v>
      </c>
      <c r="D348" s="354">
        <f t="shared" ca="1" si="17"/>
        <v>66</v>
      </c>
      <c r="E348" s="445"/>
      <c r="F348" s="157"/>
      <c r="G348" s="333"/>
      <c r="H348" s="370"/>
    </row>
    <row r="349" spans="1:8" hidden="1">
      <c r="A349" s="351">
        <f t="shared" ca="1" si="18"/>
        <v>11</v>
      </c>
      <c r="B349" s="351">
        <f t="shared" ca="1" si="18"/>
        <v>1</v>
      </c>
      <c r="C349" s="351">
        <f t="shared" ca="1" si="18"/>
        <v>16</v>
      </c>
      <c r="D349" s="352">
        <f t="shared" ca="1" si="17"/>
        <v>67</v>
      </c>
      <c r="E349" s="445"/>
      <c r="F349" s="157"/>
      <c r="G349" s="333"/>
      <c r="H349" s="370"/>
    </row>
    <row r="350" spans="1:8" hidden="1">
      <c r="A350" s="353">
        <f t="shared" ca="1" si="18"/>
        <v>11</v>
      </c>
      <c r="B350" s="353">
        <f t="shared" ca="1" si="18"/>
        <v>1</v>
      </c>
      <c r="C350" s="353">
        <f t="shared" ca="1" si="18"/>
        <v>16</v>
      </c>
      <c r="D350" s="354">
        <f t="shared" ca="1" si="17"/>
        <v>68</v>
      </c>
      <c r="E350" s="445"/>
      <c r="F350" s="347"/>
      <c r="G350" s="348"/>
      <c r="H350" s="371"/>
    </row>
    <row r="351" spans="1:8" hidden="1">
      <c r="A351" s="353">
        <f t="shared" ca="1" si="18"/>
        <v>11</v>
      </c>
      <c r="B351" s="353">
        <f t="shared" ca="1" si="18"/>
        <v>1</v>
      </c>
      <c r="C351" s="353">
        <f t="shared" ca="1" si="18"/>
        <v>16</v>
      </c>
      <c r="D351" s="354">
        <f t="shared" ca="1" si="17"/>
        <v>69</v>
      </c>
      <c r="E351" s="445"/>
      <c r="F351" s="347"/>
      <c r="G351" s="348"/>
      <c r="H351" s="371"/>
    </row>
    <row r="352" spans="1:8" hidden="1">
      <c r="A352" s="353">
        <f t="shared" ca="1" si="18"/>
        <v>11</v>
      </c>
      <c r="B352" s="353">
        <f t="shared" ca="1" si="18"/>
        <v>1</v>
      </c>
      <c r="C352" s="353">
        <f t="shared" ca="1" si="18"/>
        <v>16</v>
      </c>
      <c r="D352" s="354">
        <f t="shared" ca="1" si="17"/>
        <v>70</v>
      </c>
      <c r="E352" s="445"/>
      <c r="F352" s="347"/>
      <c r="G352" s="348"/>
      <c r="H352" s="371"/>
    </row>
    <row r="353" spans="1:8" hidden="1">
      <c r="A353" s="353">
        <f t="shared" ca="1" si="18"/>
        <v>11</v>
      </c>
      <c r="B353" s="353">
        <f t="shared" ca="1" si="18"/>
        <v>1</v>
      </c>
      <c r="C353" s="353">
        <f t="shared" ca="1" si="18"/>
        <v>16</v>
      </c>
      <c r="D353" s="354">
        <f t="shared" ca="1" si="17"/>
        <v>71</v>
      </c>
      <c r="E353" s="445"/>
      <c r="F353" s="347"/>
      <c r="G353" s="348"/>
      <c r="H353" s="371"/>
    </row>
    <row r="354" spans="1:8" hidden="1">
      <c r="A354" s="353">
        <f t="shared" ca="1" si="18"/>
        <v>11</v>
      </c>
      <c r="B354" s="353">
        <f t="shared" ca="1" si="18"/>
        <v>1</v>
      </c>
      <c r="C354" s="353">
        <f t="shared" ca="1" si="18"/>
        <v>16</v>
      </c>
      <c r="D354" s="354">
        <f t="shared" ca="1" si="17"/>
        <v>72</v>
      </c>
      <c r="E354" s="445"/>
      <c r="F354" s="347"/>
      <c r="G354" s="348"/>
      <c r="H354" s="371"/>
    </row>
    <row r="355" spans="1:8" hidden="1">
      <c r="A355" s="353">
        <f t="shared" ca="1" si="18"/>
        <v>11</v>
      </c>
      <c r="B355" s="353">
        <f t="shared" ca="1" si="18"/>
        <v>1</v>
      </c>
      <c r="C355" s="353">
        <f t="shared" ca="1" si="18"/>
        <v>16</v>
      </c>
      <c r="D355" s="354">
        <f t="shared" ca="1" si="17"/>
        <v>73</v>
      </c>
      <c r="E355" s="445"/>
      <c r="F355" s="347"/>
      <c r="G355" s="348"/>
      <c r="H355" s="371"/>
    </row>
    <row r="356" spans="1:8" hidden="1">
      <c r="A356" s="353">
        <f t="shared" ca="1" si="18"/>
        <v>11</v>
      </c>
      <c r="B356" s="353">
        <f t="shared" ca="1" si="18"/>
        <v>1</v>
      </c>
      <c r="C356" s="353">
        <f t="shared" ca="1" si="18"/>
        <v>16</v>
      </c>
      <c r="D356" s="354">
        <f t="shared" ca="1" si="17"/>
        <v>74</v>
      </c>
      <c r="E356" s="445"/>
      <c r="F356" s="347"/>
      <c r="G356" s="348"/>
      <c r="H356" s="371"/>
    </row>
    <row r="357" spans="1:8" s="346" customFormat="1" hidden="1">
      <c r="A357" s="353">
        <f t="shared" ca="1" si="18"/>
        <v>11</v>
      </c>
      <c r="B357" s="353">
        <f t="shared" ca="1" si="18"/>
        <v>1</v>
      </c>
      <c r="C357" s="353">
        <f t="shared" ca="1" si="18"/>
        <v>16</v>
      </c>
      <c r="D357" s="354">
        <f t="shared" ca="1" si="17"/>
        <v>75</v>
      </c>
      <c r="E357" s="446"/>
      <c r="F357" s="347"/>
      <c r="G357" s="348"/>
      <c r="H357" s="371"/>
    </row>
    <row r="358" spans="1:8" s="346" customFormat="1" hidden="1">
      <c r="A358" s="353">
        <f t="shared" ca="1" si="18"/>
        <v>11</v>
      </c>
      <c r="B358" s="353">
        <f t="shared" ca="1" si="18"/>
        <v>1</v>
      </c>
      <c r="C358" s="353">
        <f t="shared" ca="1" si="18"/>
        <v>16</v>
      </c>
      <c r="D358" s="354">
        <f t="shared" ca="1" si="17"/>
        <v>76</v>
      </c>
      <c r="E358" s="446"/>
      <c r="F358" s="347"/>
      <c r="G358" s="348"/>
      <c r="H358" s="371"/>
    </row>
    <row r="359" spans="1:8" s="346" customFormat="1" hidden="1">
      <c r="A359" s="353">
        <f t="shared" ca="1" si="18"/>
        <v>11</v>
      </c>
      <c r="B359" s="353">
        <f t="shared" ca="1" si="18"/>
        <v>1</v>
      </c>
      <c r="C359" s="353">
        <f t="shared" ca="1" si="18"/>
        <v>16</v>
      </c>
      <c r="D359" s="354">
        <f t="shared" ca="1" si="17"/>
        <v>77</v>
      </c>
      <c r="E359" s="446"/>
      <c r="F359" s="347"/>
      <c r="G359" s="348"/>
      <c r="H359" s="371"/>
    </row>
    <row r="360" spans="1:8" hidden="1">
      <c r="A360" s="353">
        <f t="shared" ca="1" si="18"/>
        <v>11</v>
      </c>
      <c r="B360" s="353">
        <f t="shared" ca="1" si="18"/>
        <v>1</v>
      </c>
      <c r="C360" s="353">
        <f t="shared" ca="1" si="18"/>
        <v>16</v>
      </c>
      <c r="D360" s="354">
        <f t="shared" ca="1" si="17"/>
        <v>78</v>
      </c>
      <c r="E360" s="445"/>
      <c r="F360" s="347"/>
      <c r="G360" s="348"/>
      <c r="H360" s="371"/>
    </row>
    <row r="361" spans="1:8" hidden="1">
      <c r="A361" s="353">
        <f t="shared" ca="1" si="18"/>
        <v>11</v>
      </c>
      <c r="B361" s="353">
        <f t="shared" ca="1" si="18"/>
        <v>1</v>
      </c>
      <c r="C361" s="353">
        <f t="shared" ca="1" si="18"/>
        <v>16</v>
      </c>
      <c r="D361" s="354">
        <f t="shared" ca="1" si="17"/>
        <v>79</v>
      </c>
      <c r="E361" s="445"/>
      <c r="F361" s="347"/>
      <c r="G361" s="348"/>
      <c r="H361" s="371"/>
    </row>
    <row r="362" spans="1:8" hidden="1">
      <c r="A362" s="353">
        <f t="shared" ca="1" si="18"/>
        <v>11</v>
      </c>
      <c r="B362" s="353">
        <f t="shared" ca="1" si="18"/>
        <v>1</v>
      </c>
      <c r="C362" s="353">
        <f t="shared" ca="1" si="18"/>
        <v>16</v>
      </c>
      <c r="D362" s="354">
        <f t="shared" ca="1" si="17"/>
        <v>80</v>
      </c>
      <c r="E362" s="445"/>
      <c r="F362" s="347"/>
      <c r="G362" s="348"/>
      <c r="H362" s="371"/>
    </row>
    <row r="363" spans="1:8" hidden="1">
      <c r="A363" s="353">
        <f t="shared" ca="1" si="18"/>
        <v>11</v>
      </c>
      <c r="B363" s="353">
        <f t="shared" ca="1" si="18"/>
        <v>1</v>
      </c>
      <c r="C363" s="353">
        <f t="shared" ca="1" si="18"/>
        <v>16</v>
      </c>
      <c r="D363" s="354">
        <f t="shared" ca="1" si="17"/>
        <v>81</v>
      </c>
      <c r="E363" s="445"/>
      <c r="F363" s="347"/>
      <c r="G363" s="348"/>
      <c r="H363" s="371"/>
    </row>
    <row r="364" spans="1:8" hidden="1">
      <c r="A364" s="353">
        <f t="shared" ca="1" si="18"/>
        <v>11</v>
      </c>
      <c r="B364" s="353">
        <f t="shared" ca="1" si="18"/>
        <v>1</v>
      </c>
      <c r="C364" s="353">
        <f t="shared" ca="1" si="18"/>
        <v>16</v>
      </c>
      <c r="D364" s="354">
        <f t="shared" ca="1" si="17"/>
        <v>82</v>
      </c>
      <c r="E364" s="445"/>
      <c r="F364" s="347"/>
      <c r="G364" s="348"/>
      <c r="H364" s="371"/>
    </row>
    <row r="365" spans="1:8" hidden="1">
      <c r="A365" s="353">
        <f t="shared" ca="1" si="18"/>
        <v>11</v>
      </c>
      <c r="B365" s="353">
        <f t="shared" ca="1" si="18"/>
        <v>1</v>
      </c>
      <c r="C365" s="353">
        <f t="shared" ca="1" si="18"/>
        <v>16</v>
      </c>
      <c r="D365" s="354">
        <f t="shared" ca="1" si="17"/>
        <v>83</v>
      </c>
      <c r="E365" s="445"/>
      <c r="F365" s="347"/>
      <c r="G365" s="348"/>
      <c r="H365" s="371"/>
    </row>
    <row r="366" spans="1:8" hidden="1">
      <c r="A366" s="353">
        <f t="shared" ca="1" si="18"/>
        <v>11</v>
      </c>
      <c r="B366" s="353">
        <f t="shared" ca="1" si="18"/>
        <v>1</v>
      </c>
      <c r="C366" s="353">
        <f t="shared" ca="1" si="18"/>
        <v>16</v>
      </c>
      <c r="D366" s="354">
        <f t="shared" ca="1" si="17"/>
        <v>84</v>
      </c>
      <c r="E366" s="445"/>
      <c r="F366" s="347"/>
      <c r="G366" s="348"/>
      <c r="H366" s="371"/>
    </row>
    <row r="367" spans="1:8" s="346" customFormat="1" hidden="1">
      <c r="A367" s="353">
        <f t="shared" ca="1" si="18"/>
        <v>11</v>
      </c>
      <c r="B367" s="353">
        <f t="shared" ca="1" si="18"/>
        <v>1</v>
      </c>
      <c r="C367" s="353">
        <f t="shared" ca="1" si="18"/>
        <v>16</v>
      </c>
      <c r="D367" s="354">
        <f t="shared" ca="1" si="17"/>
        <v>85</v>
      </c>
      <c r="E367" s="446"/>
      <c r="F367" s="347"/>
      <c r="G367" s="348"/>
      <c r="H367" s="371"/>
    </row>
    <row r="368" spans="1:8" s="346" customFormat="1" hidden="1">
      <c r="A368" s="353">
        <f t="shared" ca="1" si="18"/>
        <v>11</v>
      </c>
      <c r="B368" s="353">
        <f t="shared" ca="1" si="18"/>
        <v>1</v>
      </c>
      <c r="C368" s="353">
        <f t="shared" ca="1" si="18"/>
        <v>16</v>
      </c>
      <c r="D368" s="354">
        <f t="shared" ca="1" si="17"/>
        <v>86</v>
      </c>
      <c r="E368" s="446"/>
      <c r="F368" s="347"/>
      <c r="G368" s="348"/>
      <c r="H368" s="371"/>
    </row>
    <row r="369" spans="1:8" s="346" customFormat="1" hidden="1">
      <c r="A369" s="353">
        <f t="shared" ca="1" si="18"/>
        <v>11</v>
      </c>
      <c r="B369" s="353">
        <f t="shared" ca="1" si="18"/>
        <v>1</v>
      </c>
      <c r="C369" s="353">
        <f t="shared" ca="1" si="18"/>
        <v>16</v>
      </c>
      <c r="D369" s="354">
        <f t="shared" ca="1" si="17"/>
        <v>87</v>
      </c>
      <c r="E369" s="446"/>
      <c r="F369" s="347"/>
      <c r="G369" s="348"/>
      <c r="H369" s="371"/>
    </row>
    <row r="370" spans="1:8" hidden="1">
      <c r="A370" s="353">
        <f t="shared" ca="1" si="18"/>
        <v>11</v>
      </c>
      <c r="B370" s="353">
        <f t="shared" ca="1" si="18"/>
        <v>1</v>
      </c>
      <c r="C370" s="353">
        <f t="shared" ca="1" si="18"/>
        <v>16</v>
      </c>
      <c r="D370" s="354">
        <f t="shared" ca="1" si="17"/>
        <v>88</v>
      </c>
      <c r="E370" s="445"/>
      <c r="F370" s="347"/>
      <c r="G370" s="348"/>
      <c r="H370" s="371"/>
    </row>
    <row r="371" spans="1:8" hidden="1">
      <c r="A371" s="353">
        <f t="shared" ca="1" si="18"/>
        <v>11</v>
      </c>
      <c r="B371" s="353">
        <f t="shared" ca="1" si="18"/>
        <v>1</v>
      </c>
      <c r="C371" s="353">
        <f t="shared" ca="1" si="18"/>
        <v>16</v>
      </c>
      <c r="D371" s="354">
        <f t="shared" ca="1" si="17"/>
        <v>89</v>
      </c>
      <c r="E371" s="445"/>
      <c r="F371" s="347"/>
      <c r="G371" s="348"/>
      <c r="H371" s="371"/>
    </row>
    <row r="372" spans="1:8" hidden="1">
      <c r="A372" s="353">
        <f t="shared" ca="1" si="18"/>
        <v>11</v>
      </c>
      <c r="B372" s="353">
        <f t="shared" ca="1" si="18"/>
        <v>1</v>
      </c>
      <c r="C372" s="353">
        <f t="shared" ca="1" si="18"/>
        <v>16</v>
      </c>
      <c r="D372" s="354">
        <f t="shared" ca="1" si="17"/>
        <v>90</v>
      </c>
      <c r="E372" s="445"/>
      <c r="F372" s="347"/>
      <c r="G372" s="348"/>
      <c r="H372" s="371"/>
    </row>
    <row r="373" spans="1:8" hidden="1">
      <c r="A373" s="353">
        <f t="shared" ca="1" si="18"/>
        <v>11</v>
      </c>
      <c r="B373" s="353">
        <f t="shared" ca="1" si="18"/>
        <v>1</v>
      </c>
      <c r="C373" s="353">
        <f t="shared" ca="1" si="18"/>
        <v>16</v>
      </c>
      <c r="D373" s="354">
        <f t="shared" ca="1" si="17"/>
        <v>91</v>
      </c>
      <c r="E373" s="445"/>
      <c r="F373" s="347"/>
      <c r="G373" s="348"/>
      <c r="H373" s="371"/>
    </row>
    <row r="374" spans="1:8" hidden="1">
      <c r="A374" s="353">
        <f t="shared" ca="1" si="18"/>
        <v>11</v>
      </c>
      <c r="B374" s="353">
        <f t="shared" ca="1" si="18"/>
        <v>1</v>
      </c>
      <c r="C374" s="353">
        <f t="shared" ca="1" si="18"/>
        <v>16</v>
      </c>
      <c r="D374" s="354">
        <f t="shared" ca="1" si="17"/>
        <v>92</v>
      </c>
      <c r="E374" s="445"/>
      <c r="F374" s="347"/>
      <c r="G374" s="348"/>
      <c r="H374" s="371"/>
    </row>
    <row r="375" spans="1:8" hidden="1">
      <c r="A375" s="353">
        <f t="shared" ca="1" si="18"/>
        <v>11</v>
      </c>
      <c r="B375" s="353">
        <f t="shared" ca="1" si="18"/>
        <v>1</v>
      </c>
      <c r="C375" s="353">
        <f t="shared" ca="1" si="18"/>
        <v>16</v>
      </c>
      <c r="D375" s="354">
        <f t="shared" ca="1" si="17"/>
        <v>93</v>
      </c>
      <c r="E375" s="445"/>
      <c r="F375" s="347"/>
      <c r="G375" s="348"/>
      <c r="H375" s="371"/>
    </row>
    <row r="376" spans="1:8" hidden="1">
      <c r="A376" s="353">
        <f t="shared" ca="1" si="18"/>
        <v>11</v>
      </c>
      <c r="B376" s="353">
        <f t="shared" ca="1" si="18"/>
        <v>1</v>
      </c>
      <c r="C376" s="353">
        <f t="shared" ca="1" si="18"/>
        <v>16</v>
      </c>
      <c r="D376" s="354">
        <f t="shared" ca="1" si="17"/>
        <v>94</v>
      </c>
      <c r="E376" s="445"/>
      <c r="F376" s="347"/>
      <c r="G376" s="348"/>
      <c r="H376" s="371"/>
    </row>
    <row r="377" spans="1:8" s="346" customFormat="1" hidden="1">
      <c r="A377" s="353">
        <f t="shared" ca="1" si="18"/>
        <v>11</v>
      </c>
      <c r="B377" s="353">
        <f t="shared" ca="1" si="18"/>
        <v>1</v>
      </c>
      <c r="C377" s="353">
        <f t="shared" ca="1" si="18"/>
        <v>16</v>
      </c>
      <c r="D377" s="354">
        <f t="shared" ca="1" si="17"/>
        <v>95</v>
      </c>
      <c r="E377" s="446"/>
      <c r="F377" s="347"/>
      <c r="G377" s="348"/>
      <c r="H377" s="371"/>
    </row>
    <row r="378" spans="1:8" s="346" customFormat="1" hidden="1">
      <c r="A378" s="353">
        <f t="shared" ca="1" si="18"/>
        <v>11</v>
      </c>
      <c r="B378" s="353">
        <f t="shared" ca="1" si="18"/>
        <v>1</v>
      </c>
      <c r="C378" s="353">
        <f t="shared" ca="1" si="18"/>
        <v>16</v>
      </c>
      <c r="D378" s="354">
        <f t="shared" ca="1" si="17"/>
        <v>96</v>
      </c>
      <c r="E378" s="446"/>
      <c r="F378" s="347"/>
      <c r="G378" s="348"/>
      <c r="H378" s="371"/>
    </row>
    <row r="379" spans="1:8" s="346" customFormat="1" hidden="1">
      <c r="A379" s="353">
        <f t="shared" ref="A379:C394" ca="1" si="19">INDIRECT("Z(-1)",FALSE)</f>
        <v>11</v>
      </c>
      <c r="B379" s="353">
        <f t="shared" ca="1" si="19"/>
        <v>1</v>
      </c>
      <c r="C379" s="353">
        <f t="shared" ca="1" si="19"/>
        <v>16</v>
      </c>
      <c r="D379" s="354">
        <f t="shared" ca="1" si="17"/>
        <v>97</v>
      </c>
      <c r="E379" s="446"/>
      <c r="F379" s="347"/>
      <c r="G379" s="348"/>
      <c r="H379" s="371"/>
    </row>
    <row r="380" spans="1:8" hidden="1">
      <c r="A380" s="353">
        <f t="shared" ca="1" si="19"/>
        <v>11</v>
      </c>
      <c r="B380" s="353">
        <f t="shared" ca="1" si="19"/>
        <v>1</v>
      </c>
      <c r="C380" s="353">
        <f t="shared" ca="1" si="19"/>
        <v>16</v>
      </c>
      <c r="D380" s="354">
        <f t="shared" ca="1" si="17"/>
        <v>98</v>
      </c>
      <c r="E380" s="445"/>
      <c r="F380" s="347"/>
      <c r="G380" s="348"/>
      <c r="H380" s="371"/>
    </row>
    <row r="381" spans="1:8" hidden="1">
      <c r="A381" s="353">
        <f t="shared" ca="1" si="19"/>
        <v>11</v>
      </c>
      <c r="B381" s="353">
        <f t="shared" ca="1" si="19"/>
        <v>1</v>
      </c>
      <c r="C381" s="353">
        <f t="shared" ca="1" si="19"/>
        <v>16</v>
      </c>
      <c r="D381" s="354">
        <f t="shared" ca="1" si="17"/>
        <v>99</v>
      </c>
      <c r="E381" s="445"/>
      <c r="F381" s="347"/>
      <c r="G381" s="348"/>
      <c r="H381" s="371"/>
    </row>
    <row r="382" spans="1:8" hidden="1">
      <c r="A382" s="353">
        <f t="shared" ca="1" si="19"/>
        <v>11</v>
      </c>
      <c r="B382" s="353">
        <f t="shared" ca="1" si="19"/>
        <v>1</v>
      </c>
      <c r="C382" s="353">
        <f t="shared" ca="1" si="19"/>
        <v>16</v>
      </c>
      <c r="D382" s="354">
        <f t="shared" ca="1" si="17"/>
        <v>100</v>
      </c>
      <c r="E382" s="445"/>
      <c r="F382" s="347"/>
      <c r="G382" s="348"/>
      <c r="H382" s="371"/>
    </row>
    <row r="383" spans="1:8" hidden="1">
      <c r="A383" s="353">
        <f t="shared" ca="1" si="19"/>
        <v>11</v>
      </c>
      <c r="B383" s="353">
        <f t="shared" ca="1" si="19"/>
        <v>1</v>
      </c>
      <c r="C383" s="353">
        <f t="shared" ca="1" si="19"/>
        <v>16</v>
      </c>
      <c r="D383" s="354">
        <f t="shared" ca="1" si="17"/>
        <v>101</v>
      </c>
      <c r="E383" s="445"/>
      <c r="F383" s="347"/>
      <c r="G383" s="348"/>
      <c r="H383" s="371"/>
    </row>
    <row r="384" spans="1:8" hidden="1">
      <c r="A384" s="353">
        <f t="shared" ca="1" si="19"/>
        <v>11</v>
      </c>
      <c r="B384" s="353">
        <f t="shared" ca="1" si="19"/>
        <v>1</v>
      </c>
      <c r="C384" s="353">
        <f t="shared" ca="1" si="19"/>
        <v>16</v>
      </c>
      <c r="D384" s="354">
        <f t="shared" ca="1" si="17"/>
        <v>102</v>
      </c>
      <c r="E384" s="445"/>
      <c r="F384" s="347"/>
      <c r="G384" s="348"/>
      <c r="H384" s="371"/>
    </row>
    <row r="385" spans="1:8" hidden="1">
      <c r="A385" s="353">
        <f t="shared" ca="1" si="19"/>
        <v>11</v>
      </c>
      <c r="B385" s="353">
        <f t="shared" ca="1" si="19"/>
        <v>1</v>
      </c>
      <c r="C385" s="353">
        <f t="shared" ca="1" si="19"/>
        <v>16</v>
      </c>
      <c r="D385" s="354">
        <f t="shared" ca="1" si="17"/>
        <v>103</v>
      </c>
      <c r="E385" s="445"/>
      <c r="F385" s="347"/>
      <c r="G385" s="348"/>
      <c r="H385" s="371"/>
    </row>
    <row r="386" spans="1:8" hidden="1">
      <c r="A386" s="353">
        <f t="shared" ca="1" si="19"/>
        <v>11</v>
      </c>
      <c r="B386" s="353">
        <f t="shared" ca="1" si="19"/>
        <v>1</v>
      </c>
      <c r="C386" s="353">
        <f t="shared" ca="1" si="19"/>
        <v>16</v>
      </c>
      <c r="D386" s="354">
        <f t="shared" ca="1" si="17"/>
        <v>104</v>
      </c>
      <c r="E386" s="445"/>
      <c r="F386" s="347"/>
      <c r="G386" s="348"/>
      <c r="H386" s="371"/>
    </row>
    <row r="387" spans="1:8" s="346" customFormat="1" hidden="1">
      <c r="A387" s="353">
        <f t="shared" ca="1" si="19"/>
        <v>11</v>
      </c>
      <c r="B387" s="353">
        <f t="shared" ca="1" si="19"/>
        <v>1</v>
      </c>
      <c r="C387" s="353">
        <f t="shared" ca="1" si="19"/>
        <v>16</v>
      </c>
      <c r="D387" s="354">
        <f t="shared" ca="1" si="17"/>
        <v>105</v>
      </c>
      <c r="E387" s="446"/>
      <c r="F387" s="347"/>
      <c r="G387" s="348"/>
      <c r="H387" s="371"/>
    </row>
    <row r="388" spans="1:8" s="346" customFormat="1" hidden="1">
      <c r="A388" s="353">
        <f t="shared" ca="1" si="19"/>
        <v>11</v>
      </c>
      <c r="B388" s="353">
        <f t="shared" ca="1" si="19"/>
        <v>1</v>
      </c>
      <c r="C388" s="353">
        <f t="shared" ca="1" si="19"/>
        <v>16</v>
      </c>
      <c r="D388" s="354">
        <f t="shared" ca="1" si="17"/>
        <v>106</v>
      </c>
      <c r="E388" s="446"/>
      <c r="F388" s="347"/>
      <c r="G388" s="348"/>
      <c r="H388" s="371"/>
    </row>
    <row r="389" spans="1:8" s="346" customFormat="1" hidden="1">
      <c r="A389" s="353">
        <f t="shared" ca="1" si="19"/>
        <v>11</v>
      </c>
      <c r="B389" s="353">
        <f t="shared" ca="1" si="19"/>
        <v>1</v>
      </c>
      <c r="C389" s="353">
        <f t="shared" ca="1" si="19"/>
        <v>16</v>
      </c>
      <c r="D389" s="354">
        <f t="shared" ca="1" si="17"/>
        <v>107</v>
      </c>
      <c r="E389" s="446"/>
      <c r="F389" s="347"/>
      <c r="G389" s="348"/>
      <c r="H389" s="371"/>
    </row>
    <row r="390" spans="1:8" hidden="1">
      <c r="A390" s="353">
        <f t="shared" ca="1" si="19"/>
        <v>11</v>
      </c>
      <c r="B390" s="353">
        <f t="shared" ca="1" si="19"/>
        <v>1</v>
      </c>
      <c r="C390" s="353">
        <f t="shared" ca="1" si="19"/>
        <v>16</v>
      </c>
      <c r="D390" s="354">
        <f t="shared" ca="1" si="17"/>
        <v>108</v>
      </c>
      <c r="E390" s="445"/>
      <c r="F390" s="347"/>
      <c r="G390" s="348"/>
      <c r="H390" s="371"/>
    </row>
    <row r="391" spans="1:8" s="346" customFormat="1" hidden="1">
      <c r="A391" s="353">
        <f t="shared" ca="1" si="19"/>
        <v>11</v>
      </c>
      <c r="B391" s="353">
        <f t="shared" ca="1" si="19"/>
        <v>1</v>
      </c>
      <c r="C391" s="353">
        <f t="shared" ca="1" si="19"/>
        <v>16</v>
      </c>
      <c r="D391" s="354">
        <f t="shared" ca="1" si="17"/>
        <v>109</v>
      </c>
      <c r="E391" s="446"/>
      <c r="F391" s="347"/>
      <c r="G391" s="348"/>
      <c r="H391" s="371"/>
    </row>
    <row r="392" spans="1:8" s="346" customFormat="1" hidden="1">
      <c r="A392" s="353">
        <f t="shared" ca="1" si="19"/>
        <v>11</v>
      </c>
      <c r="B392" s="353">
        <f t="shared" ca="1" si="19"/>
        <v>1</v>
      </c>
      <c r="C392" s="353">
        <f t="shared" ca="1" si="19"/>
        <v>16</v>
      </c>
      <c r="D392" s="354">
        <f t="shared" ca="1" si="17"/>
        <v>110</v>
      </c>
      <c r="E392" s="446"/>
      <c r="F392" s="347"/>
      <c r="G392" s="348"/>
      <c r="H392" s="371"/>
    </row>
    <row r="393" spans="1:8" s="346" customFormat="1" hidden="1">
      <c r="A393" s="353">
        <f t="shared" ca="1" si="19"/>
        <v>11</v>
      </c>
      <c r="B393" s="353">
        <f t="shared" ca="1" si="19"/>
        <v>1</v>
      </c>
      <c r="C393" s="353">
        <f t="shared" ca="1" si="19"/>
        <v>16</v>
      </c>
      <c r="D393" s="354">
        <f t="shared" ca="1" si="17"/>
        <v>111</v>
      </c>
      <c r="E393" s="446"/>
      <c r="F393" s="347"/>
      <c r="G393" s="348"/>
      <c r="H393" s="371"/>
    </row>
    <row r="394" spans="1:8" hidden="1">
      <c r="A394" s="353">
        <f t="shared" ca="1" si="19"/>
        <v>11</v>
      </c>
      <c r="B394" s="353">
        <f t="shared" ca="1" si="19"/>
        <v>1</v>
      </c>
      <c r="C394" s="353">
        <f t="shared" ca="1" si="19"/>
        <v>16</v>
      </c>
      <c r="D394" s="354">
        <f t="shared" ca="1" si="17"/>
        <v>112</v>
      </c>
      <c r="E394" s="445"/>
      <c r="F394" s="157"/>
      <c r="G394" s="333"/>
      <c r="H394" s="370"/>
    </row>
    <row r="395" spans="1:8" hidden="1">
      <c r="A395" s="353">
        <f t="shared" ref="A395:C428" ca="1" si="20">INDIRECT("Z(-1)",FALSE)</f>
        <v>11</v>
      </c>
      <c r="B395" s="353">
        <f t="shared" ca="1" si="20"/>
        <v>1</v>
      </c>
      <c r="C395" s="353">
        <f t="shared" ca="1" si="20"/>
        <v>16</v>
      </c>
      <c r="D395" s="354">
        <f t="shared" ca="1" si="17"/>
        <v>113</v>
      </c>
      <c r="E395" s="445"/>
      <c r="F395" s="157"/>
      <c r="G395" s="333"/>
      <c r="H395" s="370"/>
    </row>
    <row r="396" spans="1:8" hidden="1">
      <c r="A396" s="353">
        <f t="shared" ca="1" si="20"/>
        <v>11</v>
      </c>
      <c r="B396" s="353">
        <f t="shared" ca="1" si="20"/>
        <v>1</v>
      </c>
      <c r="C396" s="353">
        <f t="shared" ca="1" si="20"/>
        <v>16</v>
      </c>
      <c r="D396" s="354">
        <f t="shared" ca="1" si="17"/>
        <v>114</v>
      </c>
      <c r="E396" s="445"/>
      <c r="F396" s="157"/>
      <c r="G396" s="333"/>
      <c r="H396" s="370"/>
    </row>
    <row r="397" spans="1:8" hidden="1">
      <c r="A397" s="353">
        <f t="shared" ca="1" si="20"/>
        <v>11</v>
      </c>
      <c r="B397" s="353">
        <f t="shared" ca="1" si="20"/>
        <v>1</v>
      </c>
      <c r="C397" s="353">
        <f t="shared" ca="1" si="20"/>
        <v>16</v>
      </c>
      <c r="D397" s="354">
        <f t="shared" ca="1" si="17"/>
        <v>115</v>
      </c>
      <c r="E397" s="445"/>
      <c r="F397" s="157"/>
      <c r="G397" s="333"/>
      <c r="H397" s="370"/>
    </row>
    <row r="398" spans="1:8" hidden="1">
      <c r="A398" s="353">
        <f t="shared" ca="1" si="20"/>
        <v>11</v>
      </c>
      <c r="B398" s="353">
        <f t="shared" ca="1" si="20"/>
        <v>1</v>
      </c>
      <c r="C398" s="353">
        <f t="shared" ca="1" si="20"/>
        <v>16</v>
      </c>
      <c r="D398" s="354">
        <f t="shared" ca="1" si="17"/>
        <v>116</v>
      </c>
      <c r="E398" s="445"/>
      <c r="F398" s="157"/>
      <c r="G398" s="333"/>
      <c r="H398" s="370"/>
    </row>
    <row r="399" spans="1:8" hidden="1">
      <c r="A399" s="351">
        <f t="shared" ca="1" si="20"/>
        <v>11</v>
      </c>
      <c r="B399" s="351">
        <f t="shared" ca="1" si="20"/>
        <v>1</v>
      </c>
      <c r="C399" s="351">
        <f t="shared" ca="1" si="20"/>
        <v>16</v>
      </c>
      <c r="D399" s="352">
        <f t="shared" ca="1" si="17"/>
        <v>117</v>
      </c>
      <c r="E399" s="445"/>
      <c r="F399" s="157"/>
      <c r="G399" s="333"/>
      <c r="H399" s="370"/>
    </row>
    <row r="400" spans="1:8" hidden="1">
      <c r="A400" s="353">
        <f t="shared" ca="1" si="20"/>
        <v>11</v>
      </c>
      <c r="B400" s="353">
        <f t="shared" ca="1" si="20"/>
        <v>1</v>
      </c>
      <c r="C400" s="353">
        <f t="shared" ca="1" si="20"/>
        <v>16</v>
      </c>
      <c r="D400" s="354">
        <f t="shared" ca="1" si="17"/>
        <v>118</v>
      </c>
      <c r="E400" s="445"/>
      <c r="F400" s="347"/>
      <c r="G400" s="348"/>
      <c r="H400" s="371"/>
    </row>
    <row r="401" spans="1:8" hidden="1">
      <c r="A401" s="353">
        <f t="shared" ca="1" si="20"/>
        <v>11</v>
      </c>
      <c r="B401" s="353">
        <f t="shared" ca="1" si="20"/>
        <v>1</v>
      </c>
      <c r="C401" s="353">
        <f t="shared" ca="1" si="20"/>
        <v>16</v>
      </c>
      <c r="D401" s="354">
        <f t="shared" ca="1" si="17"/>
        <v>119</v>
      </c>
      <c r="E401" s="445"/>
      <c r="F401" s="347"/>
      <c r="G401" s="348"/>
      <c r="H401" s="371"/>
    </row>
    <row r="402" spans="1:8" hidden="1">
      <c r="A402" s="353">
        <f t="shared" ca="1" si="20"/>
        <v>11</v>
      </c>
      <c r="B402" s="353">
        <f t="shared" ca="1" si="20"/>
        <v>1</v>
      </c>
      <c r="C402" s="353">
        <f t="shared" ca="1" si="20"/>
        <v>16</v>
      </c>
      <c r="D402" s="354">
        <f t="shared" ca="1" si="17"/>
        <v>120</v>
      </c>
      <c r="E402" s="445"/>
      <c r="F402" s="347"/>
      <c r="G402" s="348"/>
      <c r="H402" s="371"/>
    </row>
    <row r="403" spans="1:8" hidden="1">
      <c r="A403" s="353">
        <f t="shared" ca="1" si="20"/>
        <v>11</v>
      </c>
      <c r="B403" s="353">
        <f t="shared" ca="1" si="20"/>
        <v>1</v>
      </c>
      <c r="C403" s="353">
        <f t="shared" ca="1" si="20"/>
        <v>16</v>
      </c>
      <c r="D403" s="354">
        <f t="shared" ca="1" si="17"/>
        <v>121</v>
      </c>
      <c r="E403" s="445"/>
      <c r="F403" s="347"/>
      <c r="G403" s="348"/>
      <c r="H403" s="371"/>
    </row>
    <row r="404" spans="1:8" hidden="1">
      <c r="A404" s="353">
        <f t="shared" ca="1" si="20"/>
        <v>11</v>
      </c>
      <c r="B404" s="353">
        <f t="shared" ca="1" si="20"/>
        <v>1</v>
      </c>
      <c r="C404" s="353">
        <f t="shared" ca="1" si="20"/>
        <v>16</v>
      </c>
      <c r="D404" s="354">
        <f t="shared" ca="1" si="17"/>
        <v>122</v>
      </c>
      <c r="E404" s="445"/>
      <c r="F404" s="347"/>
      <c r="G404" s="348"/>
      <c r="H404" s="371"/>
    </row>
    <row r="405" spans="1:8" hidden="1">
      <c r="A405" s="353">
        <f t="shared" ca="1" si="20"/>
        <v>11</v>
      </c>
      <c r="B405" s="353">
        <f t="shared" ca="1" si="20"/>
        <v>1</v>
      </c>
      <c r="C405" s="353">
        <f t="shared" ca="1" si="20"/>
        <v>16</v>
      </c>
      <c r="D405" s="354">
        <f t="shared" ca="1" si="17"/>
        <v>123</v>
      </c>
      <c r="E405" s="445"/>
      <c r="F405" s="347"/>
      <c r="G405" s="348"/>
      <c r="H405" s="371"/>
    </row>
    <row r="406" spans="1:8" hidden="1">
      <c r="A406" s="353">
        <f t="shared" ca="1" si="20"/>
        <v>11</v>
      </c>
      <c r="B406" s="353">
        <f t="shared" ca="1" si="20"/>
        <v>1</v>
      </c>
      <c r="C406" s="353">
        <f t="shared" ca="1" si="20"/>
        <v>16</v>
      </c>
      <c r="D406" s="354">
        <f t="shared" ref="D406:D469" ca="1" si="21">IF(INDIRECT("S(-1)",FALSE)&lt;&gt;INDIRECT("Z(-1)S(-1)",FALSE),0,INDIRECT("Z(-1)",FALSE)+1)</f>
        <v>124</v>
      </c>
      <c r="E406" s="445"/>
      <c r="F406" s="347"/>
      <c r="G406" s="348"/>
      <c r="H406" s="371"/>
    </row>
    <row r="407" spans="1:8" s="346" customFormat="1" hidden="1">
      <c r="A407" s="353">
        <f t="shared" ca="1" si="20"/>
        <v>11</v>
      </c>
      <c r="B407" s="353">
        <f t="shared" ca="1" si="20"/>
        <v>1</v>
      </c>
      <c r="C407" s="353">
        <f t="shared" ca="1" si="20"/>
        <v>16</v>
      </c>
      <c r="D407" s="354">
        <f t="shared" ca="1" si="21"/>
        <v>125</v>
      </c>
      <c r="E407" s="446"/>
      <c r="F407" s="347"/>
      <c r="G407" s="348"/>
      <c r="H407" s="371"/>
    </row>
    <row r="408" spans="1:8" s="346" customFormat="1" hidden="1">
      <c r="A408" s="353">
        <f t="shared" ca="1" si="20"/>
        <v>11</v>
      </c>
      <c r="B408" s="353">
        <f t="shared" ca="1" si="20"/>
        <v>1</v>
      </c>
      <c r="C408" s="353">
        <f t="shared" ca="1" si="20"/>
        <v>16</v>
      </c>
      <c r="D408" s="354">
        <f t="shared" ca="1" si="21"/>
        <v>126</v>
      </c>
      <c r="E408" s="446"/>
      <c r="F408" s="347"/>
      <c r="G408" s="348"/>
      <c r="H408" s="371"/>
    </row>
    <row r="409" spans="1:8" s="346" customFormat="1" hidden="1">
      <c r="A409" s="353">
        <f t="shared" ca="1" si="20"/>
        <v>11</v>
      </c>
      <c r="B409" s="353">
        <f t="shared" ca="1" si="20"/>
        <v>1</v>
      </c>
      <c r="C409" s="353">
        <f t="shared" ca="1" si="20"/>
        <v>16</v>
      </c>
      <c r="D409" s="354">
        <f t="shared" ca="1" si="21"/>
        <v>127</v>
      </c>
      <c r="E409" s="446"/>
      <c r="F409" s="347"/>
      <c r="G409" s="348"/>
      <c r="H409" s="371"/>
    </row>
    <row r="410" spans="1:8" hidden="1">
      <c r="A410" s="353">
        <f t="shared" ca="1" si="20"/>
        <v>11</v>
      </c>
      <c r="B410" s="353">
        <f t="shared" ca="1" si="20"/>
        <v>1</v>
      </c>
      <c r="C410" s="353">
        <f t="shared" ca="1" si="20"/>
        <v>16</v>
      </c>
      <c r="D410" s="354">
        <f t="shared" ca="1" si="21"/>
        <v>128</v>
      </c>
      <c r="E410" s="445"/>
      <c r="F410" s="347"/>
      <c r="G410" s="348"/>
      <c r="H410" s="371"/>
    </row>
    <row r="411" spans="1:8" hidden="1">
      <c r="A411" s="353">
        <f t="shared" ca="1" si="20"/>
        <v>11</v>
      </c>
      <c r="B411" s="353">
        <f t="shared" ca="1" si="20"/>
        <v>1</v>
      </c>
      <c r="C411" s="353">
        <f t="shared" ca="1" si="20"/>
        <v>16</v>
      </c>
      <c r="D411" s="354">
        <f t="shared" ca="1" si="21"/>
        <v>129</v>
      </c>
      <c r="E411" s="445"/>
      <c r="F411" s="347"/>
      <c r="G411" s="348"/>
      <c r="H411" s="371"/>
    </row>
    <row r="412" spans="1:8" hidden="1">
      <c r="A412" s="353">
        <f t="shared" ca="1" si="20"/>
        <v>11</v>
      </c>
      <c r="B412" s="353">
        <f t="shared" ca="1" si="20"/>
        <v>1</v>
      </c>
      <c r="C412" s="353">
        <f t="shared" ca="1" si="20"/>
        <v>16</v>
      </c>
      <c r="D412" s="354">
        <f t="shared" ca="1" si="21"/>
        <v>130</v>
      </c>
      <c r="E412" s="445"/>
      <c r="F412" s="347"/>
      <c r="G412" s="348"/>
      <c r="H412" s="371"/>
    </row>
    <row r="413" spans="1:8" hidden="1">
      <c r="A413" s="353">
        <f t="shared" ca="1" si="20"/>
        <v>11</v>
      </c>
      <c r="B413" s="353">
        <f t="shared" ca="1" si="20"/>
        <v>1</v>
      </c>
      <c r="C413" s="353">
        <f t="shared" ca="1" si="20"/>
        <v>16</v>
      </c>
      <c r="D413" s="354">
        <f t="shared" ca="1" si="21"/>
        <v>131</v>
      </c>
      <c r="E413" s="445"/>
      <c r="F413" s="347"/>
      <c r="G413" s="348"/>
      <c r="H413" s="371"/>
    </row>
    <row r="414" spans="1:8" hidden="1">
      <c r="A414" s="353">
        <f t="shared" ca="1" si="20"/>
        <v>11</v>
      </c>
      <c r="B414" s="353">
        <f t="shared" ca="1" si="20"/>
        <v>1</v>
      </c>
      <c r="C414" s="353">
        <f t="shared" ca="1" si="20"/>
        <v>16</v>
      </c>
      <c r="D414" s="354">
        <f t="shared" ca="1" si="21"/>
        <v>132</v>
      </c>
      <c r="E414" s="445"/>
      <c r="F414" s="347"/>
      <c r="G414" s="348"/>
      <c r="H414" s="371"/>
    </row>
    <row r="415" spans="1:8" hidden="1">
      <c r="A415" s="353">
        <f t="shared" ca="1" si="20"/>
        <v>11</v>
      </c>
      <c r="B415" s="353">
        <f t="shared" ca="1" si="20"/>
        <v>1</v>
      </c>
      <c r="C415" s="353">
        <f t="shared" ca="1" si="20"/>
        <v>16</v>
      </c>
      <c r="D415" s="354">
        <f t="shared" ca="1" si="21"/>
        <v>133</v>
      </c>
      <c r="E415" s="445"/>
      <c r="F415" s="347"/>
      <c r="G415" s="348"/>
      <c r="H415" s="371"/>
    </row>
    <row r="416" spans="1:8" hidden="1">
      <c r="A416" s="353">
        <f t="shared" ca="1" si="20"/>
        <v>11</v>
      </c>
      <c r="B416" s="353">
        <f t="shared" ca="1" si="20"/>
        <v>1</v>
      </c>
      <c r="C416" s="353">
        <f t="shared" ca="1" si="20"/>
        <v>16</v>
      </c>
      <c r="D416" s="354">
        <f t="shared" ca="1" si="21"/>
        <v>134</v>
      </c>
      <c r="E416" s="445"/>
      <c r="F416" s="347"/>
      <c r="G416" s="348"/>
      <c r="H416" s="371"/>
    </row>
    <row r="417" spans="1:8" s="346" customFormat="1" hidden="1">
      <c r="A417" s="353">
        <f t="shared" ca="1" si="20"/>
        <v>11</v>
      </c>
      <c r="B417" s="353">
        <f t="shared" ca="1" si="20"/>
        <v>1</v>
      </c>
      <c r="C417" s="353">
        <f t="shared" ca="1" si="20"/>
        <v>16</v>
      </c>
      <c r="D417" s="354">
        <f t="shared" ca="1" si="21"/>
        <v>135</v>
      </c>
      <c r="E417" s="446"/>
      <c r="F417" s="347"/>
      <c r="G417" s="348"/>
      <c r="H417" s="371"/>
    </row>
    <row r="418" spans="1:8" s="346" customFormat="1" hidden="1">
      <c r="A418" s="353">
        <f t="shared" ca="1" si="20"/>
        <v>11</v>
      </c>
      <c r="B418" s="353">
        <f t="shared" ca="1" si="20"/>
        <v>1</v>
      </c>
      <c r="C418" s="353">
        <f t="shared" ca="1" si="20"/>
        <v>16</v>
      </c>
      <c r="D418" s="354">
        <f t="shared" ca="1" si="21"/>
        <v>136</v>
      </c>
      <c r="E418" s="446"/>
      <c r="F418" s="347"/>
      <c r="G418" s="348"/>
      <c r="H418" s="371"/>
    </row>
    <row r="419" spans="1:8" s="346" customFormat="1" hidden="1">
      <c r="A419" s="353">
        <f t="shared" ca="1" si="20"/>
        <v>11</v>
      </c>
      <c r="B419" s="353">
        <f t="shared" ca="1" si="20"/>
        <v>1</v>
      </c>
      <c r="C419" s="353">
        <f t="shared" ca="1" si="20"/>
        <v>16</v>
      </c>
      <c r="D419" s="354">
        <f t="shared" ca="1" si="21"/>
        <v>137</v>
      </c>
      <c r="E419" s="446"/>
      <c r="F419" s="347"/>
      <c r="G419" s="348"/>
      <c r="H419" s="371"/>
    </row>
    <row r="420" spans="1:8" hidden="1">
      <c r="A420" s="353">
        <f t="shared" ca="1" si="20"/>
        <v>11</v>
      </c>
      <c r="B420" s="353">
        <f t="shared" ca="1" si="20"/>
        <v>1</v>
      </c>
      <c r="C420" s="353">
        <f t="shared" ca="1" si="20"/>
        <v>16</v>
      </c>
      <c r="D420" s="354">
        <f t="shared" ca="1" si="21"/>
        <v>138</v>
      </c>
      <c r="E420" s="445"/>
      <c r="F420" s="347"/>
      <c r="G420" s="348"/>
      <c r="H420" s="371"/>
    </row>
    <row r="421" spans="1:8" hidden="1">
      <c r="A421" s="353">
        <f t="shared" ca="1" si="20"/>
        <v>11</v>
      </c>
      <c r="B421" s="353">
        <f t="shared" ca="1" si="20"/>
        <v>1</v>
      </c>
      <c r="C421" s="353">
        <f t="shared" ca="1" si="20"/>
        <v>16</v>
      </c>
      <c r="D421" s="354">
        <f t="shared" ca="1" si="21"/>
        <v>139</v>
      </c>
      <c r="E421" s="445"/>
      <c r="F421" s="347"/>
      <c r="G421" s="348"/>
      <c r="H421" s="371"/>
    </row>
    <row r="422" spans="1:8" hidden="1">
      <c r="A422" s="353">
        <f t="shared" ca="1" si="20"/>
        <v>11</v>
      </c>
      <c r="B422" s="353">
        <f t="shared" ca="1" si="20"/>
        <v>1</v>
      </c>
      <c r="C422" s="353">
        <f t="shared" ca="1" si="20"/>
        <v>16</v>
      </c>
      <c r="D422" s="354">
        <f t="shared" ca="1" si="21"/>
        <v>140</v>
      </c>
      <c r="E422" s="445"/>
      <c r="F422" s="347"/>
      <c r="G422" s="348"/>
      <c r="H422" s="371"/>
    </row>
    <row r="423" spans="1:8" hidden="1">
      <c r="A423" s="353">
        <f t="shared" ca="1" si="20"/>
        <v>11</v>
      </c>
      <c r="B423" s="353">
        <f t="shared" ca="1" si="20"/>
        <v>1</v>
      </c>
      <c r="C423" s="353">
        <f t="shared" ca="1" si="20"/>
        <v>16</v>
      </c>
      <c r="D423" s="354">
        <f t="shared" ca="1" si="21"/>
        <v>141</v>
      </c>
      <c r="E423" s="445"/>
      <c r="F423" s="347"/>
      <c r="G423" s="348"/>
      <c r="H423" s="371"/>
    </row>
    <row r="424" spans="1:8" hidden="1">
      <c r="A424" s="353">
        <f t="shared" ca="1" si="20"/>
        <v>11</v>
      </c>
      <c r="B424" s="353">
        <f t="shared" ca="1" si="20"/>
        <v>1</v>
      </c>
      <c r="C424" s="353">
        <f t="shared" ca="1" si="20"/>
        <v>16</v>
      </c>
      <c r="D424" s="354">
        <f t="shared" ca="1" si="21"/>
        <v>142</v>
      </c>
      <c r="E424" s="445"/>
      <c r="F424" s="347"/>
      <c r="G424" s="348"/>
      <c r="H424" s="371"/>
    </row>
    <row r="425" spans="1:8" hidden="1">
      <c r="A425" s="353">
        <f t="shared" ca="1" si="20"/>
        <v>11</v>
      </c>
      <c r="B425" s="353">
        <f t="shared" ca="1" si="20"/>
        <v>1</v>
      </c>
      <c r="C425" s="353">
        <f t="shared" ca="1" si="20"/>
        <v>16</v>
      </c>
      <c r="D425" s="354">
        <f t="shared" ca="1" si="21"/>
        <v>143</v>
      </c>
      <c r="E425" s="445"/>
      <c r="F425" s="347"/>
      <c r="G425" s="348"/>
      <c r="H425" s="371"/>
    </row>
    <row r="426" spans="1:8" hidden="1">
      <c r="A426" s="353">
        <f t="shared" ca="1" si="20"/>
        <v>11</v>
      </c>
      <c r="B426" s="353">
        <f t="shared" ca="1" si="20"/>
        <v>1</v>
      </c>
      <c r="C426" s="353">
        <f t="shared" ca="1" si="20"/>
        <v>16</v>
      </c>
      <c r="D426" s="354">
        <f t="shared" ca="1" si="21"/>
        <v>144</v>
      </c>
      <c r="E426" s="445"/>
      <c r="F426" s="347"/>
      <c r="G426" s="348"/>
      <c r="H426" s="371"/>
    </row>
    <row r="427" spans="1:8" s="346" customFormat="1" hidden="1">
      <c r="A427" s="353">
        <f t="shared" ca="1" si="20"/>
        <v>11</v>
      </c>
      <c r="B427" s="353">
        <f t="shared" ca="1" si="20"/>
        <v>1</v>
      </c>
      <c r="C427" s="353">
        <f t="shared" ca="1" si="20"/>
        <v>16</v>
      </c>
      <c r="D427" s="354">
        <f t="shared" ca="1" si="21"/>
        <v>145</v>
      </c>
      <c r="E427" s="446"/>
      <c r="F427" s="347"/>
      <c r="G427" s="348"/>
      <c r="H427" s="371"/>
    </row>
    <row r="428" spans="1:8" s="346" customFormat="1" hidden="1">
      <c r="A428" s="353">
        <f t="shared" ca="1" si="20"/>
        <v>11</v>
      </c>
      <c r="B428" s="353">
        <f t="shared" ca="1" si="20"/>
        <v>1</v>
      </c>
      <c r="C428" s="353">
        <f t="shared" ca="1" si="20"/>
        <v>16</v>
      </c>
      <c r="D428" s="354">
        <f t="shared" ca="1" si="21"/>
        <v>146</v>
      </c>
      <c r="E428" s="446"/>
      <c r="F428" s="347"/>
      <c r="G428" s="348"/>
      <c r="H428" s="371"/>
    </row>
    <row r="429" spans="1:8" s="346" customFormat="1" hidden="1">
      <c r="A429" s="353">
        <f t="shared" ref="A429:C444" ca="1" si="22">INDIRECT("Z(-1)",FALSE)</f>
        <v>11</v>
      </c>
      <c r="B429" s="353">
        <f t="shared" ca="1" si="22"/>
        <v>1</v>
      </c>
      <c r="C429" s="353">
        <f t="shared" ca="1" si="22"/>
        <v>16</v>
      </c>
      <c r="D429" s="354">
        <f t="shared" ca="1" si="21"/>
        <v>147</v>
      </c>
      <c r="E429" s="446"/>
      <c r="F429" s="347"/>
      <c r="G429" s="348"/>
      <c r="H429" s="371"/>
    </row>
    <row r="430" spans="1:8" hidden="1">
      <c r="A430" s="353">
        <f t="shared" ca="1" si="22"/>
        <v>11</v>
      </c>
      <c r="B430" s="353">
        <f t="shared" ca="1" si="22"/>
        <v>1</v>
      </c>
      <c r="C430" s="353">
        <f t="shared" ca="1" si="22"/>
        <v>16</v>
      </c>
      <c r="D430" s="354">
        <f t="shared" ca="1" si="21"/>
        <v>148</v>
      </c>
      <c r="E430" s="445"/>
      <c r="F430" s="347"/>
      <c r="G430" s="348"/>
      <c r="H430" s="371"/>
    </row>
    <row r="431" spans="1:8" hidden="1">
      <c r="A431" s="353">
        <f t="shared" ca="1" si="22"/>
        <v>11</v>
      </c>
      <c r="B431" s="353">
        <f t="shared" ca="1" si="22"/>
        <v>1</v>
      </c>
      <c r="C431" s="353">
        <f t="shared" ca="1" si="22"/>
        <v>16</v>
      </c>
      <c r="D431" s="354">
        <f t="shared" ca="1" si="21"/>
        <v>149</v>
      </c>
      <c r="E431" s="445"/>
      <c r="F431" s="347"/>
      <c r="G431" s="348"/>
      <c r="H431" s="371"/>
    </row>
    <row r="432" spans="1:8" hidden="1">
      <c r="A432" s="353">
        <f t="shared" ca="1" si="22"/>
        <v>11</v>
      </c>
      <c r="B432" s="353">
        <f t="shared" ca="1" si="22"/>
        <v>1</v>
      </c>
      <c r="C432" s="353">
        <f t="shared" ca="1" si="22"/>
        <v>16</v>
      </c>
      <c r="D432" s="354">
        <f t="shared" ca="1" si="21"/>
        <v>150</v>
      </c>
      <c r="E432" s="445"/>
      <c r="F432" s="347"/>
      <c r="G432" s="348"/>
      <c r="H432" s="371"/>
    </row>
    <row r="433" spans="1:8" hidden="1">
      <c r="A433" s="353">
        <f t="shared" ca="1" si="22"/>
        <v>11</v>
      </c>
      <c r="B433" s="353">
        <f t="shared" ca="1" si="22"/>
        <v>1</v>
      </c>
      <c r="C433" s="353">
        <f t="shared" ca="1" si="22"/>
        <v>16</v>
      </c>
      <c r="D433" s="354">
        <f t="shared" ca="1" si="21"/>
        <v>151</v>
      </c>
      <c r="E433" s="445"/>
      <c r="F433" s="347"/>
      <c r="G433" s="348"/>
      <c r="H433" s="371"/>
    </row>
    <row r="434" spans="1:8" hidden="1">
      <c r="A434" s="353">
        <f t="shared" ca="1" si="22"/>
        <v>11</v>
      </c>
      <c r="B434" s="353">
        <f t="shared" ca="1" si="22"/>
        <v>1</v>
      </c>
      <c r="C434" s="353">
        <f t="shared" ca="1" si="22"/>
        <v>16</v>
      </c>
      <c r="D434" s="354">
        <f t="shared" ca="1" si="21"/>
        <v>152</v>
      </c>
      <c r="E434" s="445"/>
      <c r="F434" s="347"/>
      <c r="G434" s="348"/>
      <c r="H434" s="371"/>
    </row>
    <row r="435" spans="1:8" hidden="1">
      <c r="A435" s="353">
        <f t="shared" ca="1" si="22"/>
        <v>11</v>
      </c>
      <c r="B435" s="353">
        <f t="shared" ca="1" si="22"/>
        <v>1</v>
      </c>
      <c r="C435" s="353">
        <f t="shared" ca="1" si="22"/>
        <v>16</v>
      </c>
      <c r="D435" s="354">
        <f t="shared" ca="1" si="21"/>
        <v>153</v>
      </c>
      <c r="E435" s="445"/>
      <c r="F435" s="347"/>
      <c r="G435" s="348"/>
      <c r="H435" s="371"/>
    </row>
    <row r="436" spans="1:8" hidden="1">
      <c r="A436" s="353">
        <f t="shared" ca="1" si="22"/>
        <v>11</v>
      </c>
      <c r="B436" s="353">
        <f t="shared" ca="1" si="22"/>
        <v>1</v>
      </c>
      <c r="C436" s="353">
        <f t="shared" ca="1" si="22"/>
        <v>16</v>
      </c>
      <c r="D436" s="354">
        <f t="shared" ca="1" si="21"/>
        <v>154</v>
      </c>
      <c r="E436" s="445"/>
      <c r="F436" s="347"/>
      <c r="G436" s="348"/>
      <c r="H436" s="371"/>
    </row>
    <row r="437" spans="1:8" s="346" customFormat="1" hidden="1">
      <c r="A437" s="353">
        <f t="shared" ca="1" si="22"/>
        <v>11</v>
      </c>
      <c r="B437" s="353">
        <f t="shared" ca="1" si="22"/>
        <v>1</v>
      </c>
      <c r="C437" s="353">
        <f t="shared" ca="1" si="22"/>
        <v>16</v>
      </c>
      <c r="D437" s="354">
        <f t="shared" ca="1" si="21"/>
        <v>155</v>
      </c>
      <c r="E437" s="446"/>
      <c r="F437" s="347"/>
      <c r="G437" s="348"/>
      <c r="H437" s="371"/>
    </row>
    <row r="438" spans="1:8" s="346" customFormat="1" hidden="1">
      <c r="A438" s="353">
        <f t="shared" ca="1" si="22"/>
        <v>11</v>
      </c>
      <c r="B438" s="353">
        <f t="shared" ca="1" si="22"/>
        <v>1</v>
      </c>
      <c r="C438" s="353">
        <f t="shared" ca="1" si="22"/>
        <v>16</v>
      </c>
      <c r="D438" s="354">
        <f t="shared" ca="1" si="21"/>
        <v>156</v>
      </c>
      <c r="E438" s="446"/>
      <c r="F438" s="347"/>
      <c r="G438" s="348"/>
      <c r="H438" s="371"/>
    </row>
    <row r="439" spans="1:8" s="346" customFormat="1" hidden="1">
      <c r="A439" s="353">
        <f t="shared" ca="1" si="22"/>
        <v>11</v>
      </c>
      <c r="B439" s="353">
        <f t="shared" ca="1" si="22"/>
        <v>1</v>
      </c>
      <c r="C439" s="353">
        <f t="shared" ca="1" si="22"/>
        <v>16</v>
      </c>
      <c r="D439" s="354">
        <f t="shared" ca="1" si="21"/>
        <v>157</v>
      </c>
      <c r="E439" s="446"/>
      <c r="F439" s="347"/>
      <c r="G439" s="348"/>
      <c r="H439" s="371"/>
    </row>
    <row r="440" spans="1:8" hidden="1">
      <c r="A440" s="353">
        <f t="shared" ca="1" si="22"/>
        <v>11</v>
      </c>
      <c r="B440" s="353">
        <f t="shared" ca="1" si="22"/>
        <v>1</v>
      </c>
      <c r="C440" s="353">
        <f t="shared" ca="1" si="22"/>
        <v>16</v>
      </c>
      <c r="D440" s="354">
        <f t="shared" ca="1" si="21"/>
        <v>158</v>
      </c>
      <c r="E440" s="445"/>
      <c r="F440" s="347"/>
      <c r="G440" s="348"/>
      <c r="H440" s="371"/>
    </row>
    <row r="441" spans="1:8" s="346" customFormat="1" hidden="1">
      <c r="A441" s="353">
        <f t="shared" ca="1" si="22"/>
        <v>11</v>
      </c>
      <c r="B441" s="353">
        <f t="shared" ca="1" si="22"/>
        <v>1</v>
      </c>
      <c r="C441" s="353">
        <f t="shared" ca="1" si="22"/>
        <v>16</v>
      </c>
      <c r="D441" s="354">
        <f t="shared" ca="1" si="21"/>
        <v>159</v>
      </c>
      <c r="E441" s="446"/>
      <c r="F441" s="347"/>
      <c r="G441" s="348"/>
      <c r="H441" s="371"/>
    </row>
    <row r="442" spans="1:8" s="346" customFormat="1" hidden="1">
      <c r="A442" s="353">
        <f t="shared" ca="1" si="22"/>
        <v>11</v>
      </c>
      <c r="B442" s="353">
        <f t="shared" ca="1" si="22"/>
        <v>1</v>
      </c>
      <c r="C442" s="353">
        <f t="shared" ca="1" si="22"/>
        <v>16</v>
      </c>
      <c r="D442" s="354">
        <f t="shared" ca="1" si="21"/>
        <v>160</v>
      </c>
      <c r="E442" s="446"/>
      <c r="F442" s="347"/>
      <c r="G442" s="348"/>
      <c r="H442" s="371"/>
    </row>
    <row r="443" spans="1:8" s="346" customFormat="1" hidden="1">
      <c r="A443" s="353">
        <f t="shared" ca="1" si="22"/>
        <v>11</v>
      </c>
      <c r="B443" s="353">
        <f t="shared" ca="1" si="22"/>
        <v>1</v>
      </c>
      <c r="C443" s="353">
        <f t="shared" ca="1" si="22"/>
        <v>16</v>
      </c>
      <c r="D443" s="354">
        <f t="shared" ca="1" si="21"/>
        <v>161</v>
      </c>
      <c r="E443" s="446"/>
      <c r="F443" s="347"/>
      <c r="G443" s="348"/>
      <c r="H443" s="371"/>
    </row>
    <row r="444" spans="1:8" hidden="1">
      <c r="A444" s="353">
        <f t="shared" ca="1" si="22"/>
        <v>11</v>
      </c>
      <c r="B444" s="353">
        <f t="shared" ca="1" si="22"/>
        <v>1</v>
      </c>
      <c r="C444" s="353">
        <f t="shared" ca="1" si="22"/>
        <v>16</v>
      </c>
      <c r="D444" s="354">
        <f t="shared" ca="1" si="21"/>
        <v>162</v>
      </c>
      <c r="E444" s="445"/>
      <c r="F444" s="157"/>
      <c r="G444" s="333"/>
      <c r="H444" s="370"/>
    </row>
    <row r="445" spans="1:8" hidden="1">
      <c r="A445" s="353">
        <f t="shared" ref="A445:C478" ca="1" si="23">INDIRECT("Z(-1)",FALSE)</f>
        <v>11</v>
      </c>
      <c r="B445" s="353">
        <f t="shared" ca="1" si="23"/>
        <v>1</v>
      </c>
      <c r="C445" s="353">
        <f t="shared" ca="1" si="23"/>
        <v>16</v>
      </c>
      <c r="D445" s="354">
        <f t="shared" ca="1" si="21"/>
        <v>163</v>
      </c>
      <c r="E445" s="445"/>
      <c r="F445" s="157"/>
      <c r="G445" s="333"/>
      <c r="H445" s="370"/>
    </row>
    <row r="446" spans="1:8" hidden="1">
      <c r="A446" s="353">
        <f t="shared" ca="1" si="23"/>
        <v>11</v>
      </c>
      <c r="B446" s="353">
        <f t="shared" ca="1" si="23"/>
        <v>1</v>
      </c>
      <c r="C446" s="353">
        <f t="shared" ca="1" si="23"/>
        <v>16</v>
      </c>
      <c r="D446" s="354">
        <f t="shared" ca="1" si="21"/>
        <v>164</v>
      </c>
      <c r="E446" s="445"/>
      <c r="F446" s="157"/>
      <c r="G446" s="333"/>
      <c r="H446" s="370"/>
    </row>
    <row r="447" spans="1:8" hidden="1">
      <c r="A447" s="353">
        <f t="shared" ca="1" si="23"/>
        <v>11</v>
      </c>
      <c r="B447" s="353">
        <f t="shared" ca="1" si="23"/>
        <v>1</v>
      </c>
      <c r="C447" s="353">
        <f t="shared" ca="1" si="23"/>
        <v>16</v>
      </c>
      <c r="D447" s="354">
        <f t="shared" ca="1" si="21"/>
        <v>165</v>
      </c>
      <c r="E447" s="445"/>
      <c r="F447" s="157"/>
      <c r="G447" s="333"/>
      <c r="H447" s="370"/>
    </row>
    <row r="448" spans="1:8" hidden="1">
      <c r="A448" s="353">
        <f t="shared" ca="1" si="23"/>
        <v>11</v>
      </c>
      <c r="B448" s="353">
        <f t="shared" ca="1" si="23"/>
        <v>1</v>
      </c>
      <c r="C448" s="353">
        <f t="shared" ca="1" si="23"/>
        <v>16</v>
      </c>
      <c r="D448" s="354">
        <f t="shared" ca="1" si="21"/>
        <v>166</v>
      </c>
      <c r="E448" s="445"/>
      <c r="F448" s="157"/>
      <c r="G448" s="333"/>
      <c r="H448" s="370"/>
    </row>
    <row r="449" spans="1:8" hidden="1">
      <c r="A449" s="351">
        <f t="shared" ca="1" si="23"/>
        <v>11</v>
      </c>
      <c r="B449" s="351">
        <f t="shared" ca="1" si="23"/>
        <v>1</v>
      </c>
      <c r="C449" s="351">
        <f t="shared" ca="1" si="23"/>
        <v>16</v>
      </c>
      <c r="D449" s="352">
        <f t="shared" ca="1" si="21"/>
        <v>167</v>
      </c>
      <c r="E449" s="445"/>
      <c r="F449" s="157"/>
      <c r="G449" s="333"/>
      <c r="H449" s="370"/>
    </row>
    <row r="450" spans="1:8" hidden="1">
      <c r="A450" s="353">
        <f t="shared" ca="1" si="23"/>
        <v>11</v>
      </c>
      <c r="B450" s="353">
        <f t="shared" ca="1" si="23"/>
        <v>1</v>
      </c>
      <c r="C450" s="353">
        <f t="shared" ca="1" si="23"/>
        <v>16</v>
      </c>
      <c r="D450" s="354">
        <f t="shared" ca="1" si="21"/>
        <v>168</v>
      </c>
      <c r="E450" s="445"/>
      <c r="F450" s="347"/>
      <c r="G450" s="348"/>
      <c r="H450" s="371"/>
    </row>
    <row r="451" spans="1:8" hidden="1">
      <c r="A451" s="353">
        <f t="shared" ca="1" si="23"/>
        <v>11</v>
      </c>
      <c r="B451" s="353">
        <f t="shared" ca="1" si="23"/>
        <v>1</v>
      </c>
      <c r="C451" s="353">
        <f t="shared" ca="1" si="23"/>
        <v>16</v>
      </c>
      <c r="D451" s="354">
        <f t="shared" ca="1" si="21"/>
        <v>169</v>
      </c>
      <c r="E451" s="445"/>
      <c r="F451" s="347"/>
      <c r="G451" s="348"/>
      <c r="H451" s="371"/>
    </row>
    <row r="452" spans="1:8" hidden="1">
      <c r="A452" s="353">
        <f t="shared" ca="1" si="23"/>
        <v>11</v>
      </c>
      <c r="B452" s="353">
        <f t="shared" ca="1" si="23"/>
        <v>1</v>
      </c>
      <c r="C452" s="353">
        <f t="shared" ca="1" si="23"/>
        <v>16</v>
      </c>
      <c r="D452" s="354">
        <f t="shared" ca="1" si="21"/>
        <v>170</v>
      </c>
      <c r="E452" s="445"/>
      <c r="F452" s="347"/>
      <c r="G452" s="348"/>
      <c r="H452" s="371"/>
    </row>
    <row r="453" spans="1:8" hidden="1">
      <c r="A453" s="353">
        <f t="shared" ca="1" si="23"/>
        <v>11</v>
      </c>
      <c r="B453" s="353">
        <f t="shared" ca="1" si="23"/>
        <v>1</v>
      </c>
      <c r="C453" s="353">
        <f t="shared" ca="1" si="23"/>
        <v>16</v>
      </c>
      <c r="D453" s="354">
        <f t="shared" ca="1" si="21"/>
        <v>171</v>
      </c>
      <c r="E453" s="445"/>
      <c r="F453" s="347"/>
      <c r="G453" s="348"/>
      <c r="H453" s="371"/>
    </row>
    <row r="454" spans="1:8" hidden="1">
      <c r="A454" s="353">
        <f t="shared" ca="1" si="23"/>
        <v>11</v>
      </c>
      <c r="B454" s="353">
        <f t="shared" ca="1" si="23"/>
        <v>1</v>
      </c>
      <c r="C454" s="353">
        <f t="shared" ca="1" si="23"/>
        <v>16</v>
      </c>
      <c r="D454" s="354">
        <f t="shared" ca="1" si="21"/>
        <v>172</v>
      </c>
      <c r="E454" s="445"/>
      <c r="F454" s="347"/>
      <c r="G454" s="348"/>
      <c r="H454" s="371"/>
    </row>
    <row r="455" spans="1:8" hidden="1">
      <c r="A455" s="353">
        <f t="shared" ca="1" si="23"/>
        <v>11</v>
      </c>
      <c r="B455" s="353">
        <f t="shared" ca="1" si="23"/>
        <v>1</v>
      </c>
      <c r="C455" s="353">
        <f t="shared" ca="1" si="23"/>
        <v>16</v>
      </c>
      <c r="D455" s="354">
        <f t="shared" ca="1" si="21"/>
        <v>173</v>
      </c>
      <c r="E455" s="445"/>
      <c r="F455" s="347"/>
      <c r="G455" s="348"/>
      <c r="H455" s="371"/>
    </row>
    <row r="456" spans="1:8" hidden="1">
      <c r="A456" s="353">
        <f t="shared" ca="1" si="23"/>
        <v>11</v>
      </c>
      <c r="B456" s="353">
        <f t="shared" ca="1" si="23"/>
        <v>1</v>
      </c>
      <c r="C456" s="353">
        <f t="shared" ca="1" si="23"/>
        <v>16</v>
      </c>
      <c r="D456" s="354">
        <f t="shared" ca="1" si="21"/>
        <v>174</v>
      </c>
      <c r="E456" s="445"/>
      <c r="F456" s="347"/>
      <c r="G456" s="348"/>
      <c r="H456" s="371"/>
    </row>
    <row r="457" spans="1:8" s="346" customFormat="1" hidden="1">
      <c r="A457" s="353">
        <f t="shared" ca="1" si="23"/>
        <v>11</v>
      </c>
      <c r="B457" s="353">
        <f t="shared" ca="1" si="23"/>
        <v>1</v>
      </c>
      <c r="C457" s="353">
        <f t="shared" ca="1" si="23"/>
        <v>16</v>
      </c>
      <c r="D457" s="354">
        <f t="shared" ca="1" si="21"/>
        <v>175</v>
      </c>
      <c r="E457" s="446"/>
      <c r="F457" s="347"/>
      <c r="G457" s="348"/>
      <c r="H457" s="371"/>
    </row>
    <row r="458" spans="1:8" s="346" customFormat="1" hidden="1">
      <c r="A458" s="353">
        <f t="shared" ca="1" si="23"/>
        <v>11</v>
      </c>
      <c r="B458" s="353">
        <f t="shared" ca="1" si="23"/>
        <v>1</v>
      </c>
      <c r="C458" s="353">
        <f t="shared" ca="1" si="23"/>
        <v>16</v>
      </c>
      <c r="D458" s="354">
        <f t="shared" ca="1" si="21"/>
        <v>176</v>
      </c>
      <c r="E458" s="446"/>
      <c r="F458" s="347"/>
      <c r="G458" s="348"/>
      <c r="H458" s="371"/>
    </row>
    <row r="459" spans="1:8" s="346" customFormat="1" hidden="1">
      <c r="A459" s="353">
        <f t="shared" ca="1" si="23"/>
        <v>11</v>
      </c>
      <c r="B459" s="353">
        <f t="shared" ca="1" si="23"/>
        <v>1</v>
      </c>
      <c r="C459" s="353">
        <f t="shared" ca="1" si="23"/>
        <v>16</v>
      </c>
      <c r="D459" s="354">
        <f t="shared" ca="1" si="21"/>
        <v>177</v>
      </c>
      <c r="E459" s="446"/>
      <c r="F459" s="347"/>
      <c r="G459" s="348"/>
      <c r="H459" s="371"/>
    </row>
    <row r="460" spans="1:8" hidden="1">
      <c r="A460" s="353">
        <f t="shared" ca="1" si="23"/>
        <v>11</v>
      </c>
      <c r="B460" s="353">
        <f t="shared" ca="1" si="23"/>
        <v>1</v>
      </c>
      <c r="C460" s="353">
        <f t="shared" ca="1" si="23"/>
        <v>16</v>
      </c>
      <c r="D460" s="354">
        <f t="shared" ca="1" si="21"/>
        <v>178</v>
      </c>
      <c r="E460" s="445"/>
      <c r="F460" s="347"/>
      <c r="G460" s="348"/>
      <c r="H460" s="371"/>
    </row>
    <row r="461" spans="1:8" hidden="1">
      <c r="A461" s="353">
        <f t="shared" ca="1" si="23"/>
        <v>11</v>
      </c>
      <c r="B461" s="353">
        <f t="shared" ca="1" si="23"/>
        <v>1</v>
      </c>
      <c r="C461" s="353">
        <f t="shared" ca="1" si="23"/>
        <v>16</v>
      </c>
      <c r="D461" s="354">
        <f t="shared" ca="1" si="21"/>
        <v>179</v>
      </c>
      <c r="E461" s="445"/>
      <c r="F461" s="347"/>
      <c r="G461" s="348"/>
      <c r="H461" s="371"/>
    </row>
    <row r="462" spans="1:8" hidden="1">
      <c r="A462" s="353">
        <f t="shared" ca="1" si="23"/>
        <v>11</v>
      </c>
      <c r="B462" s="353">
        <f t="shared" ca="1" si="23"/>
        <v>1</v>
      </c>
      <c r="C462" s="353">
        <f t="shared" ca="1" si="23"/>
        <v>16</v>
      </c>
      <c r="D462" s="354">
        <f t="shared" ca="1" si="21"/>
        <v>180</v>
      </c>
      <c r="E462" s="445"/>
      <c r="F462" s="347"/>
      <c r="G462" s="348"/>
      <c r="H462" s="371"/>
    </row>
    <row r="463" spans="1:8" hidden="1">
      <c r="A463" s="353">
        <f t="shared" ca="1" si="23"/>
        <v>11</v>
      </c>
      <c r="B463" s="353">
        <f t="shared" ca="1" si="23"/>
        <v>1</v>
      </c>
      <c r="C463" s="353">
        <f t="shared" ca="1" si="23"/>
        <v>16</v>
      </c>
      <c r="D463" s="354">
        <f t="shared" ca="1" si="21"/>
        <v>181</v>
      </c>
      <c r="E463" s="445"/>
      <c r="F463" s="347"/>
      <c r="G463" s="348"/>
      <c r="H463" s="371"/>
    </row>
    <row r="464" spans="1:8" hidden="1">
      <c r="A464" s="353">
        <f t="shared" ca="1" si="23"/>
        <v>11</v>
      </c>
      <c r="B464" s="353">
        <f t="shared" ca="1" si="23"/>
        <v>1</v>
      </c>
      <c r="C464" s="353">
        <f t="shared" ca="1" si="23"/>
        <v>16</v>
      </c>
      <c r="D464" s="354">
        <f t="shared" ca="1" si="21"/>
        <v>182</v>
      </c>
      <c r="E464" s="445"/>
      <c r="F464" s="347"/>
      <c r="G464" s="348"/>
      <c r="H464" s="371"/>
    </row>
    <row r="465" spans="1:8" hidden="1">
      <c r="A465" s="353">
        <f t="shared" ca="1" si="23"/>
        <v>11</v>
      </c>
      <c r="B465" s="353">
        <f t="shared" ca="1" si="23"/>
        <v>1</v>
      </c>
      <c r="C465" s="353">
        <f t="shared" ca="1" si="23"/>
        <v>16</v>
      </c>
      <c r="D465" s="354">
        <f t="shared" ca="1" si="21"/>
        <v>183</v>
      </c>
      <c r="E465" s="445"/>
      <c r="F465" s="347"/>
      <c r="G465" s="348"/>
      <c r="H465" s="371"/>
    </row>
    <row r="466" spans="1:8" hidden="1">
      <c r="A466" s="353">
        <f t="shared" ca="1" si="23"/>
        <v>11</v>
      </c>
      <c r="B466" s="353">
        <f t="shared" ca="1" si="23"/>
        <v>1</v>
      </c>
      <c r="C466" s="353">
        <f t="shared" ca="1" si="23"/>
        <v>16</v>
      </c>
      <c r="D466" s="354">
        <f t="shared" ca="1" si="21"/>
        <v>184</v>
      </c>
      <c r="E466" s="445"/>
      <c r="F466" s="347"/>
      <c r="G466" s="348"/>
      <c r="H466" s="371"/>
    </row>
    <row r="467" spans="1:8" s="346" customFormat="1" hidden="1">
      <c r="A467" s="353">
        <f t="shared" ca="1" si="23"/>
        <v>11</v>
      </c>
      <c r="B467" s="353">
        <f t="shared" ca="1" si="23"/>
        <v>1</v>
      </c>
      <c r="C467" s="353">
        <f t="shared" ca="1" si="23"/>
        <v>16</v>
      </c>
      <c r="D467" s="354">
        <f t="shared" ca="1" si="21"/>
        <v>185</v>
      </c>
      <c r="E467" s="446"/>
      <c r="F467" s="347"/>
      <c r="G467" s="348"/>
      <c r="H467" s="371"/>
    </row>
    <row r="468" spans="1:8" s="346" customFormat="1" hidden="1">
      <c r="A468" s="353">
        <f t="shared" ca="1" si="23"/>
        <v>11</v>
      </c>
      <c r="B468" s="353">
        <f t="shared" ca="1" si="23"/>
        <v>1</v>
      </c>
      <c r="C468" s="353">
        <f t="shared" ca="1" si="23"/>
        <v>16</v>
      </c>
      <c r="D468" s="354">
        <f t="shared" ca="1" si="21"/>
        <v>186</v>
      </c>
      <c r="E468" s="446"/>
      <c r="F468" s="347"/>
      <c r="G468" s="348"/>
      <c r="H468" s="371"/>
    </row>
    <row r="469" spans="1:8" s="346" customFormat="1" hidden="1">
      <c r="A469" s="353">
        <f t="shared" ca="1" si="23"/>
        <v>11</v>
      </c>
      <c r="B469" s="353">
        <f t="shared" ca="1" si="23"/>
        <v>1</v>
      </c>
      <c r="C469" s="353">
        <f t="shared" ca="1" si="23"/>
        <v>16</v>
      </c>
      <c r="D469" s="354">
        <f t="shared" ca="1" si="21"/>
        <v>187</v>
      </c>
      <c r="E469" s="446"/>
      <c r="F469" s="347"/>
      <c r="G469" s="348"/>
      <c r="H469" s="371"/>
    </row>
    <row r="470" spans="1:8" hidden="1">
      <c r="A470" s="353">
        <f t="shared" ca="1" si="23"/>
        <v>11</v>
      </c>
      <c r="B470" s="353">
        <f t="shared" ca="1" si="23"/>
        <v>1</v>
      </c>
      <c r="C470" s="353">
        <f t="shared" ca="1" si="23"/>
        <v>16</v>
      </c>
      <c r="D470" s="354">
        <f t="shared" ref="D470:D512" ca="1" si="24">IF(INDIRECT("S(-1)",FALSE)&lt;&gt;INDIRECT("Z(-1)S(-1)",FALSE),0,INDIRECT("Z(-1)",FALSE)+1)</f>
        <v>188</v>
      </c>
      <c r="E470" s="445"/>
      <c r="F470" s="347"/>
      <c r="G470" s="348"/>
      <c r="H470" s="371"/>
    </row>
    <row r="471" spans="1:8" hidden="1">
      <c r="A471" s="353">
        <f t="shared" ca="1" si="23"/>
        <v>11</v>
      </c>
      <c r="B471" s="353">
        <f t="shared" ca="1" si="23"/>
        <v>1</v>
      </c>
      <c r="C471" s="353">
        <f t="shared" ca="1" si="23"/>
        <v>16</v>
      </c>
      <c r="D471" s="354">
        <f t="shared" ca="1" si="24"/>
        <v>189</v>
      </c>
      <c r="E471" s="445"/>
      <c r="F471" s="347"/>
      <c r="G471" s="348"/>
      <c r="H471" s="371"/>
    </row>
    <row r="472" spans="1:8" hidden="1">
      <c r="A472" s="353">
        <f t="shared" ca="1" si="23"/>
        <v>11</v>
      </c>
      <c r="B472" s="353">
        <f t="shared" ca="1" si="23"/>
        <v>1</v>
      </c>
      <c r="C472" s="353">
        <f t="shared" ca="1" si="23"/>
        <v>16</v>
      </c>
      <c r="D472" s="354">
        <f t="shared" ca="1" si="24"/>
        <v>190</v>
      </c>
      <c r="E472" s="445"/>
      <c r="F472" s="347"/>
      <c r="G472" s="348"/>
      <c r="H472" s="371"/>
    </row>
    <row r="473" spans="1:8" hidden="1">
      <c r="A473" s="353">
        <f t="shared" ca="1" si="23"/>
        <v>11</v>
      </c>
      <c r="B473" s="353">
        <f t="shared" ca="1" si="23"/>
        <v>1</v>
      </c>
      <c r="C473" s="353">
        <f t="shared" ca="1" si="23"/>
        <v>16</v>
      </c>
      <c r="D473" s="354">
        <f t="shared" ca="1" si="24"/>
        <v>191</v>
      </c>
      <c r="E473" s="445"/>
      <c r="F473" s="347"/>
      <c r="G473" s="348"/>
      <c r="H473" s="371"/>
    </row>
    <row r="474" spans="1:8" hidden="1">
      <c r="A474" s="353">
        <f t="shared" ca="1" si="23"/>
        <v>11</v>
      </c>
      <c r="B474" s="353">
        <f t="shared" ca="1" si="23"/>
        <v>1</v>
      </c>
      <c r="C474" s="353">
        <f t="shared" ca="1" si="23"/>
        <v>16</v>
      </c>
      <c r="D474" s="354">
        <f t="shared" ca="1" si="24"/>
        <v>192</v>
      </c>
      <c r="E474" s="445"/>
      <c r="F474" s="347"/>
      <c r="G474" s="348"/>
      <c r="H474" s="371"/>
    </row>
    <row r="475" spans="1:8" hidden="1">
      <c r="A475" s="353">
        <f t="shared" ca="1" si="23"/>
        <v>11</v>
      </c>
      <c r="B475" s="353">
        <f t="shared" ca="1" si="23"/>
        <v>1</v>
      </c>
      <c r="C475" s="353">
        <f t="shared" ca="1" si="23"/>
        <v>16</v>
      </c>
      <c r="D475" s="354">
        <f t="shared" ca="1" si="24"/>
        <v>193</v>
      </c>
      <c r="E475" s="445"/>
      <c r="F475" s="347"/>
      <c r="G475" s="348"/>
      <c r="H475" s="371"/>
    </row>
    <row r="476" spans="1:8" hidden="1">
      <c r="A476" s="353">
        <f t="shared" ca="1" si="23"/>
        <v>11</v>
      </c>
      <c r="B476" s="353">
        <f t="shared" ca="1" si="23"/>
        <v>1</v>
      </c>
      <c r="C476" s="353">
        <f t="shared" ca="1" si="23"/>
        <v>16</v>
      </c>
      <c r="D476" s="354">
        <f t="shared" ca="1" si="24"/>
        <v>194</v>
      </c>
      <c r="E476" s="445"/>
      <c r="F476" s="347"/>
      <c r="G476" s="348"/>
      <c r="H476" s="371"/>
    </row>
    <row r="477" spans="1:8" s="346" customFormat="1" hidden="1">
      <c r="A477" s="353">
        <f t="shared" ca="1" si="23"/>
        <v>11</v>
      </c>
      <c r="B477" s="353">
        <f t="shared" ca="1" si="23"/>
        <v>1</v>
      </c>
      <c r="C477" s="353">
        <f t="shared" ca="1" si="23"/>
        <v>16</v>
      </c>
      <c r="D477" s="354">
        <f t="shared" ca="1" si="24"/>
        <v>195</v>
      </c>
      <c r="E477" s="446"/>
      <c r="F477" s="347"/>
      <c r="G477" s="348"/>
      <c r="H477" s="371"/>
    </row>
    <row r="478" spans="1:8" s="346" customFormat="1" hidden="1">
      <c r="A478" s="353">
        <f t="shared" ca="1" si="23"/>
        <v>11</v>
      </c>
      <c r="B478" s="353">
        <f t="shared" ca="1" si="23"/>
        <v>1</v>
      </c>
      <c r="C478" s="353">
        <f t="shared" ca="1" si="23"/>
        <v>16</v>
      </c>
      <c r="D478" s="354">
        <f t="shared" ca="1" si="24"/>
        <v>196</v>
      </c>
      <c r="E478" s="446"/>
      <c r="F478" s="347"/>
      <c r="G478" s="348"/>
      <c r="H478" s="371"/>
    </row>
    <row r="479" spans="1:8" s="346" customFormat="1" hidden="1">
      <c r="A479" s="353">
        <f t="shared" ref="A479:C494" ca="1" si="25">INDIRECT("Z(-1)",FALSE)</f>
        <v>11</v>
      </c>
      <c r="B479" s="353">
        <f t="shared" ca="1" si="25"/>
        <v>1</v>
      </c>
      <c r="C479" s="353">
        <f t="shared" ca="1" si="25"/>
        <v>16</v>
      </c>
      <c r="D479" s="354">
        <f t="shared" ca="1" si="24"/>
        <v>197</v>
      </c>
      <c r="E479" s="446"/>
      <c r="F479" s="347"/>
      <c r="G479" s="348"/>
      <c r="H479" s="371"/>
    </row>
    <row r="480" spans="1:8" hidden="1">
      <c r="A480" s="353">
        <f t="shared" ca="1" si="25"/>
        <v>11</v>
      </c>
      <c r="B480" s="353">
        <f t="shared" ca="1" si="25"/>
        <v>1</v>
      </c>
      <c r="C480" s="353">
        <f t="shared" ca="1" si="25"/>
        <v>16</v>
      </c>
      <c r="D480" s="354">
        <f t="shared" ca="1" si="24"/>
        <v>198</v>
      </c>
      <c r="E480" s="445"/>
      <c r="F480" s="347"/>
      <c r="G480" s="348"/>
      <c r="H480" s="371"/>
    </row>
    <row r="481" spans="1:8" hidden="1">
      <c r="A481" s="353">
        <f t="shared" ca="1" si="25"/>
        <v>11</v>
      </c>
      <c r="B481" s="353">
        <f t="shared" ca="1" si="25"/>
        <v>1</v>
      </c>
      <c r="C481" s="353">
        <f t="shared" ca="1" si="25"/>
        <v>16</v>
      </c>
      <c r="D481" s="354">
        <f t="shared" ca="1" si="24"/>
        <v>199</v>
      </c>
      <c r="E481" s="445"/>
      <c r="F481" s="347"/>
      <c r="G481" s="348"/>
      <c r="H481" s="371"/>
    </row>
    <row r="482" spans="1:8" hidden="1">
      <c r="A482" s="353">
        <f t="shared" ca="1" si="25"/>
        <v>11</v>
      </c>
      <c r="B482" s="353">
        <f t="shared" ca="1" si="25"/>
        <v>1</v>
      </c>
      <c r="C482" s="353">
        <f t="shared" ca="1" si="25"/>
        <v>16</v>
      </c>
      <c r="D482" s="354">
        <f t="shared" ca="1" si="24"/>
        <v>200</v>
      </c>
      <c r="E482" s="445"/>
      <c r="F482" s="347"/>
      <c r="G482" s="348"/>
      <c r="H482" s="371"/>
    </row>
    <row r="483" spans="1:8" hidden="1">
      <c r="A483" s="353">
        <f t="shared" ca="1" si="25"/>
        <v>11</v>
      </c>
      <c r="B483" s="353">
        <f t="shared" ca="1" si="25"/>
        <v>1</v>
      </c>
      <c r="C483" s="353">
        <f t="shared" ca="1" si="25"/>
        <v>16</v>
      </c>
      <c r="D483" s="354">
        <f t="shared" ca="1" si="24"/>
        <v>201</v>
      </c>
      <c r="E483" s="445"/>
      <c r="F483" s="347"/>
      <c r="G483" s="348"/>
      <c r="H483" s="371"/>
    </row>
    <row r="484" spans="1:8" hidden="1">
      <c r="A484" s="353">
        <f t="shared" ca="1" si="25"/>
        <v>11</v>
      </c>
      <c r="B484" s="353">
        <f t="shared" ca="1" si="25"/>
        <v>1</v>
      </c>
      <c r="C484" s="353">
        <f t="shared" ca="1" si="25"/>
        <v>16</v>
      </c>
      <c r="D484" s="354">
        <f t="shared" ca="1" si="24"/>
        <v>202</v>
      </c>
      <c r="E484" s="445"/>
      <c r="F484" s="347"/>
      <c r="G484" s="348"/>
      <c r="H484" s="371"/>
    </row>
    <row r="485" spans="1:8" hidden="1">
      <c r="A485" s="353">
        <f t="shared" ca="1" si="25"/>
        <v>11</v>
      </c>
      <c r="B485" s="353">
        <f t="shared" ca="1" si="25"/>
        <v>1</v>
      </c>
      <c r="C485" s="353">
        <f t="shared" ca="1" si="25"/>
        <v>16</v>
      </c>
      <c r="D485" s="354">
        <f t="shared" ca="1" si="24"/>
        <v>203</v>
      </c>
      <c r="E485" s="445"/>
      <c r="F485" s="347"/>
      <c r="G485" s="348"/>
      <c r="H485" s="371"/>
    </row>
    <row r="486" spans="1:8" hidden="1">
      <c r="A486" s="353">
        <f t="shared" ca="1" si="25"/>
        <v>11</v>
      </c>
      <c r="B486" s="353">
        <f t="shared" ca="1" si="25"/>
        <v>1</v>
      </c>
      <c r="C486" s="353">
        <f t="shared" ca="1" si="25"/>
        <v>16</v>
      </c>
      <c r="D486" s="354">
        <f t="shared" ca="1" si="24"/>
        <v>204</v>
      </c>
      <c r="E486" s="445"/>
      <c r="F486" s="347"/>
      <c r="G486" s="348"/>
      <c r="H486" s="371"/>
    </row>
    <row r="487" spans="1:8" s="346" customFormat="1" hidden="1">
      <c r="A487" s="353">
        <f t="shared" ca="1" si="25"/>
        <v>11</v>
      </c>
      <c r="B487" s="353">
        <f t="shared" ca="1" si="25"/>
        <v>1</v>
      </c>
      <c r="C487" s="353">
        <f t="shared" ca="1" si="25"/>
        <v>16</v>
      </c>
      <c r="D487" s="354">
        <f t="shared" ca="1" si="24"/>
        <v>205</v>
      </c>
      <c r="E487" s="446"/>
      <c r="F487" s="347"/>
      <c r="G487" s="348"/>
      <c r="H487" s="371"/>
    </row>
    <row r="488" spans="1:8" s="346" customFormat="1" hidden="1">
      <c r="A488" s="353">
        <f t="shared" ca="1" si="25"/>
        <v>11</v>
      </c>
      <c r="B488" s="353">
        <f t="shared" ca="1" si="25"/>
        <v>1</v>
      </c>
      <c r="C488" s="353">
        <f t="shared" ca="1" si="25"/>
        <v>16</v>
      </c>
      <c r="D488" s="354">
        <f t="shared" ca="1" si="24"/>
        <v>206</v>
      </c>
      <c r="E488" s="446"/>
      <c r="F488" s="347"/>
      <c r="G488" s="348"/>
      <c r="H488" s="371"/>
    </row>
    <row r="489" spans="1:8" s="346" customFormat="1" hidden="1">
      <c r="A489" s="353">
        <f t="shared" ca="1" si="25"/>
        <v>11</v>
      </c>
      <c r="B489" s="353">
        <f t="shared" ca="1" si="25"/>
        <v>1</v>
      </c>
      <c r="C489" s="353">
        <f t="shared" ca="1" si="25"/>
        <v>16</v>
      </c>
      <c r="D489" s="354">
        <f t="shared" ca="1" si="24"/>
        <v>207</v>
      </c>
      <c r="E489" s="446"/>
      <c r="F489" s="347"/>
      <c r="G489" s="348"/>
      <c r="H489" s="371"/>
    </row>
    <row r="490" spans="1:8" hidden="1">
      <c r="A490" s="353">
        <f t="shared" ca="1" si="25"/>
        <v>11</v>
      </c>
      <c r="B490" s="353">
        <f t="shared" ca="1" si="25"/>
        <v>1</v>
      </c>
      <c r="C490" s="353">
        <f t="shared" ca="1" si="25"/>
        <v>16</v>
      </c>
      <c r="D490" s="354">
        <f t="shared" ca="1" si="24"/>
        <v>208</v>
      </c>
      <c r="E490" s="445"/>
      <c r="F490" s="347"/>
      <c r="G490" s="348"/>
      <c r="H490" s="371"/>
    </row>
    <row r="491" spans="1:8" s="346" customFormat="1" hidden="1">
      <c r="A491" s="353">
        <f t="shared" ca="1" si="25"/>
        <v>11</v>
      </c>
      <c r="B491" s="353">
        <f t="shared" ca="1" si="25"/>
        <v>1</v>
      </c>
      <c r="C491" s="353">
        <f t="shared" ca="1" si="25"/>
        <v>16</v>
      </c>
      <c r="D491" s="354">
        <f t="shared" ca="1" si="24"/>
        <v>209</v>
      </c>
      <c r="E491" s="446"/>
      <c r="F491" s="347"/>
      <c r="G491" s="348"/>
      <c r="H491" s="371"/>
    </row>
    <row r="492" spans="1:8" s="346" customFormat="1" hidden="1">
      <c r="A492" s="353">
        <f t="shared" ca="1" si="25"/>
        <v>11</v>
      </c>
      <c r="B492" s="353">
        <f t="shared" ca="1" si="25"/>
        <v>1</v>
      </c>
      <c r="C492" s="353">
        <f t="shared" ca="1" si="25"/>
        <v>16</v>
      </c>
      <c r="D492" s="354">
        <f t="shared" ca="1" si="24"/>
        <v>210</v>
      </c>
      <c r="E492" s="446"/>
      <c r="F492" s="347"/>
      <c r="G492" s="348"/>
      <c r="H492" s="371"/>
    </row>
    <row r="493" spans="1:8" s="346" customFormat="1" hidden="1">
      <c r="A493" s="353">
        <f t="shared" ca="1" si="25"/>
        <v>11</v>
      </c>
      <c r="B493" s="353">
        <f t="shared" ca="1" si="25"/>
        <v>1</v>
      </c>
      <c r="C493" s="353">
        <f t="shared" ca="1" si="25"/>
        <v>16</v>
      </c>
      <c r="D493" s="354">
        <f t="shared" ca="1" si="24"/>
        <v>211</v>
      </c>
      <c r="E493" s="446"/>
      <c r="F493" s="347"/>
      <c r="G493" s="348"/>
      <c r="H493" s="371"/>
    </row>
    <row r="494" spans="1:8" hidden="1">
      <c r="A494" s="353">
        <f t="shared" ca="1" si="25"/>
        <v>11</v>
      </c>
      <c r="B494" s="353">
        <f t="shared" ca="1" si="25"/>
        <v>1</v>
      </c>
      <c r="C494" s="353">
        <f t="shared" ca="1" si="25"/>
        <v>16</v>
      </c>
      <c r="D494" s="354">
        <f t="shared" ca="1" si="24"/>
        <v>212</v>
      </c>
      <c r="E494" s="445"/>
      <c r="F494" s="157"/>
      <c r="G494" s="333"/>
      <c r="H494" s="370"/>
    </row>
    <row r="495" spans="1:8" hidden="1">
      <c r="A495" s="353">
        <f t="shared" ref="A495:C512" ca="1" si="26">INDIRECT("Z(-1)",FALSE)</f>
        <v>11</v>
      </c>
      <c r="B495" s="353">
        <f t="shared" ca="1" si="26"/>
        <v>1</v>
      </c>
      <c r="C495" s="353">
        <f t="shared" ca="1" si="26"/>
        <v>16</v>
      </c>
      <c r="D495" s="354">
        <f t="shared" ca="1" si="24"/>
        <v>213</v>
      </c>
      <c r="E495" s="445"/>
      <c r="F495" s="157"/>
      <c r="G495" s="333"/>
      <c r="H495" s="370"/>
    </row>
    <row r="496" spans="1:8" hidden="1">
      <c r="A496" s="353">
        <f t="shared" ca="1" si="26"/>
        <v>11</v>
      </c>
      <c r="B496" s="353">
        <f t="shared" ca="1" si="26"/>
        <v>1</v>
      </c>
      <c r="C496" s="353">
        <f t="shared" ca="1" si="26"/>
        <v>16</v>
      </c>
      <c r="D496" s="354">
        <f t="shared" ca="1" si="24"/>
        <v>214</v>
      </c>
      <c r="E496" s="445"/>
      <c r="F496" s="157"/>
      <c r="G496" s="333"/>
      <c r="H496" s="370"/>
    </row>
    <row r="497" spans="1:8" hidden="1">
      <c r="A497" s="353">
        <f t="shared" ca="1" si="26"/>
        <v>11</v>
      </c>
      <c r="B497" s="353">
        <f t="shared" ca="1" si="26"/>
        <v>1</v>
      </c>
      <c r="C497" s="353">
        <f t="shared" ca="1" si="26"/>
        <v>16</v>
      </c>
      <c r="D497" s="354">
        <f t="shared" ca="1" si="24"/>
        <v>215</v>
      </c>
      <c r="E497" s="445"/>
      <c r="F497" s="157"/>
      <c r="G497" s="333"/>
      <c r="H497" s="370"/>
    </row>
    <row r="498" spans="1:8" hidden="1">
      <c r="A498" s="353">
        <f t="shared" ca="1" si="26"/>
        <v>11</v>
      </c>
      <c r="B498" s="353">
        <f t="shared" ca="1" si="26"/>
        <v>1</v>
      </c>
      <c r="C498" s="353">
        <f t="shared" ca="1" si="26"/>
        <v>16</v>
      </c>
      <c r="D498" s="354">
        <f t="shared" ca="1" si="24"/>
        <v>216</v>
      </c>
      <c r="E498" s="445"/>
      <c r="F498" s="157"/>
      <c r="G498" s="333"/>
      <c r="H498" s="370"/>
    </row>
    <row r="499" spans="1:8" hidden="1">
      <c r="A499" s="351">
        <f t="shared" ca="1" si="26"/>
        <v>11</v>
      </c>
      <c r="B499" s="351">
        <f t="shared" ca="1" si="26"/>
        <v>1</v>
      </c>
      <c r="C499" s="351">
        <f t="shared" ca="1" si="26"/>
        <v>16</v>
      </c>
      <c r="D499" s="352">
        <f t="shared" ca="1" si="24"/>
        <v>217</v>
      </c>
      <c r="E499" s="445"/>
      <c r="F499" s="157"/>
      <c r="G499" s="333"/>
      <c r="H499" s="370"/>
    </row>
    <row r="500" spans="1:8" hidden="1">
      <c r="A500" s="353">
        <f t="shared" ca="1" si="26"/>
        <v>11</v>
      </c>
      <c r="B500" s="353">
        <f t="shared" ca="1" si="26"/>
        <v>1</v>
      </c>
      <c r="C500" s="353">
        <f t="shared" ca="1" si="26"/>
        <v>16</v>
      </c>
      <c r="D500" s="354">
        <f t="shared" ca="1" si="24"/>
        <v>218</v>
      </c>
      <c r="E500" s="445"/>
      <c r="F500" s="347"/>
      <c r="G500" s="348"/>
      <c r="H500" s="371"/>
    </row>
    <row r="501" spans="1:8" hidden="1">
      <c r="A501" s="353">
        <f t="shared" ca="1" si="26"/>
        <v>11</v>
      </c>
      <c r="B501" s="353">
        <f t="shared" ca="1" si="26"/>
        <v>1</v>
      </c>
      <c r="C501" s="353">
        <f t="shared" ca="1" si="26"/>
        <v>16</v>
      </c>
      <c r="D501" s="354">
        <f t="shared" ca="1" si="24"/>
        <v>219</v>
      </c>
      <c r="E501" s="445"/>
      <c r="F501" s="347"/>
      <c r="G501" s="348"/>
      <c r="H501" s="371"/>
    </row>
    <row r="502" spans="1:8" hidden="1">
      <c r="A502" s="353">
        <f t="shared" ca="1" si="26"/>
        <v>11</v>
      </c>
      <c r="B502" s="353">
        <f t="shared" ca="1" si="26"/>
        <v>1</v>
      </c>
      <c r="C502" s="353">
        <f t="shared" ca="1" si="26"/>
        <v>16</v>
      </c>
      <c r="D502" s="354">
        <f t="shared" ca="1" si="24"/>
        <v>220</v>
      </c>
      <c r="E502" s="445"/>
      <c r="F502" s="347"/>
      <c r="G502" s="348"/>
      <c r="H502" s="371"/>
    </row>
    <row r="503" spans="1:8" hidden="1">
      <c r="A503" s="353">
        <f t="shared" ca="1" si="26"/>
        <v>11</v>
      </c>
      <c r="B503" s="353">
        <f t="shared" ca="1" si="26"/>
        <v>1</v>
      </c>
      <c r="C503" s="353">
        <f t="shared" ca="1" si="26"/>
        <v>16</v>
      </c>
      <c r="D503" s="354">
        <f t="shared" ca="1" si="24"/>
        <v>221</v>
      </c>
      <c r="E503" s="445"/>
      <c r="F503" s="347"/>
      <c r="G503" s="348"/>
      <c r="H503" s="371"/>
    </row>
    <row r="504" spans="1:8" hidden="1">
      <c r="A504" s="353">
        <f t="shared" ca="1" si="26"/>
        <v>11</v>
      </c>
      <c r="B504" s="353">
        <f t="shared" ca="1" si="26"/>
        <v>1</v>
      </c>
      <c r="C504" s="353">
        <f t="shared" ca="1" si="26"/>
        <v>16</v>
      </c>
      <c r="D504" s="354">
        <f t="shared" ca="1" si="24"/>
        <v>222</v>
      </c>
      <c r="E504" s="445"/>
      <c r="F504" s="347"/>
      <c r="G504" s="348"/>
      <c r="H504" s="371"/>
    </row>
    <row r="505" spans="1:8" hidden="1">
      <c r="A505" s="353">
        <f t="shared" ca="1" si="26"/>
        <v>11</v>
      </c>
      <c r="B505" s="353">
        <f t="shared" ca="1" si="26"/>
        <v>1</v>
      </c>
      <c r="C505" s="353">
        <f t="shared" ca="1" si="26"/>
        <v>16</v>
      </c>
      <c r="D505" s="354">
        <f t="shared" ca="1" si="24"/>
        <v>223</v>
      </c>
      <c r="E505" s="445"/>
      <c r="F505" s="347"/>
      <c r="G505" s="348"/>
      <c r="H505" s="371"/>
    </row>
    <row r="506" spans="1:8" hidden="1">
      <c r="A506" s="353">
        <f t="shared" ca="1" si="26"/>
        <v>11</v>
      </c>
      <c r="B506" s="353">
        <f t="shared" ca="1" si="26"/>
        <v>1</v>
      </c>
      <c r="C506" s="353">
        <f t="shared" ca="1" si="26"/>
        <v>16</v>
      </c>
      <c r="D506" s="354">
        <f t="shared" ca="1" si="24"/>
        <v>224</v>
      </c>
      <c r="E506" s="445"/>
      <c r="F506" s="347"/>
      <c r="G506" s="348"/>
      <c r="H506" s="371"/>
    </row>
    <row r="507" spans="1:8" s="346" customFormat="1" hidden="1">
      <c r="A507" s="353">
        <f t="shared" ca="1" si="26"/>
        <v>11</v>
      </c>
      <c r="B507" s="353">
        <f t="shared" ca="1" si="26"/>
        <v>1</v>
      </c>
      <c r="C507" s="353">
        <f t="shared" ca="1" si="26"/>
        <v>16</v>
      </c>
      <c r="D507" s="354">
        <f t="shared" ca="1" si="24"/>
        <v>225</v>
      </c>
      <c r="E507" s="446"/>
      <c r="F507" s="347"/>
      <c r="G507" s="348"/>
      <c r="H507" s="371"/>
    </row>
    <row r="508" spans="1:8" s="346" customFormat="1" hidden="1">
      <c r="A508" s="353">
        <f t="shared" ca="1" si="26"/>
        <v>11</v>
      </c>
      <c r="B508" s="353">
        <f t="shared" ca="1" si="26"/>
        <v>1</v>
      </c>
      <c r="C508" s="353">
        <f t="shared" ca="1" si="26"/>
        <v>16</v>
      </c>
      <c r="D508" s="354">
        <f t="shared" ca="1" si="24"/>
        <v>226</v>
      </c>
      <c r="E508" s="446"/>
      <c r="F508" s="347"/>
      <c r="G508" s="348"/>
      <c r="H508" s="371"/>
    </row>
    <row r="509" spans="1:8" s="346" customFormat="1" hidden="1">
      <c r="A509" s="353">
        <f t="shared" ca="1" si="26"/>
        <v>11</v>
      </c>
      <c r="B509" s="353">
        <f t="shared" ca="1" si="26"/>
        <v>1</v>
      </c>
      <c r="C509" s="353">
        <f t="shared" ca="1" si="26"/>
        <v>16</v>
      </c>
      <c r="D509" s="354">
        <f t="shared" ca="1" si="24"/>
        <v>227</v>
      </c>
      <c r="E509" s="446"/>
      <c r="F509" s="347"/>
      <c r="G509" s="348"/>
      <c r="H509" s="371"/>
    </row>
    <row r="510" spans="1:8" hidden="1">
      <c r="A510" s="353">
        <f t="shared" ca="1" si="26"/>
        <v>11</v>
      </c>
      <c r="B510" s="353">
        <f t="shared" ca="1" si="26"/>
        <v>1</v>
      </c>
      <c r="C510" s="353">
        <f t="shared" ca="1" si="26"/>
        <v>16</v>
      </c>
      <c r="D510" s="354">
        <f t="shared" ca="1" si="24"/>
        <v>228</v>
      </c>
      <c r="E510" s="445"/>
      <c r="F510" s="347"/>
      <c r="G510" s="348"/>
      <c r="H510" s="371"/>
    </row>
    <row r="511" spans="1:8" hidden="1">
      <c r="A511" s="351">
        <f t="shared" ca="1" si="26"/>
        <v>11</v>
      </c>
      <c r="B511" s="351">
        <f t="shared" ca="1" si="26"/>
        <v>1</v>
      </c>
      <c r="C511" s="351">
        <f t="shared" ca="1" si="26"/>
        <v>16</v>
      </c>
      <c r="D511" s="352">
        <f t="shared" ca="1" si="24"/>
        <v>229</v>
      </c>
      <c r="E511" s="445"/>
      <c r="F511" s="157"/>
      <c r="G511" s="333"/>
      <c r="H511" s="370"/>
    </row>
    <row r="512" spans="1:8" hidden="1">
      <c r="A512" s="351">
        <f t="shared" ca="1" si="26"/>
        <v>11</v>
      </c>
      <c r="B512" s="351">
        <f t="shared" ca="1" si="26"/>
        <v>1</v>
      </c>
      <c r="C512" s="351">
        <f t="shared" ca="1" si="26"/>
        <v>16</v>
      </c>
      <c r="D512" s="352">
        <f t="shared" ca="1" si="24"/>
        <v>230</v>
      </c>
      <c r="E512" s="445"/>
      <c r="F512" s="157"/>
      <c r="G512" s="333"/>
      <c r="H512" s="370"/>
    </row>
  </sheetData>
  <sheetProtection algorithmName="SHA-512" hashValue="co4sbDIjOlo/NRh3JBgF0yx1LsO8PwMhdmaNhm8jcsWlGZkZ5kdrnu1WaJ2j3Yh+xK/Zhan39m+y3HgHLL8T5Q==" saltValue="BttvKpnuFgQl8mym7VwpJA==" spinCount="100000" sheet="1" objects="1" scenarios="1" formatColumns="0" formatRows="0" autoFilter="0"/>
  <autoFilter ref="F11:H512" xr:uid="{00000000-0001-0000-0900-000000000000}"/>
  <mergeCells count="13">
    <mergeCell ref="F10:G10"/>
    <mergeCell ref="A1:B1"/>
    <mergeCell ref="A2:B2"/>
    <mergeCell ref="C2:H2"/>
    <mergeCell ref="A3:E3"/>
    <mergeCell ref="F3:G3"/>
    <mergeCell ref="A4:C4"/>
    <mergeCell ref="A11:D11"/>
    <mergeCell ref="A5:C5"/>
    <mergeCell ref="A6:C6"/>
    <mergeCell ref="A7:C7"/>
    <mergeCell ref="A8:C8"/>
    <mergeCell ref="A10:E10"/>
  </mergeCells>
  <conditionalFormatting sqref="G13:H512">
    <cfRule type="expression" dxfId="9" priority="2">
      <formula>$F13="I"</formula>
    </cfRule>
  </conditionalFormatting>
  <conditionalFormatting sqref="H13:H512">
    <cfRule type="expression" dxfId="8" priority="1">
      <formula>#REF!="Ja"</formula>
    </cfRule>
  </conditionalFormatting>
  <conditionalFormatting sqref="A12:H512">
    <cfRule type="expression" dxfId="7" priority="3">
      <formula>$D12=0</formula>
    </cfRule>
  </conditionalFormatting>
  <conditionalFormatting sqref="A13:H512">
    <cfRule type="expression" dxfId="6" priority="4">
      <formula>$F13="I"</formula>
    </cfRule>
  </conditionalFormatting>
  <conditionalFormatting sqref="E6:E8">
    <cfRule type="expression" dxfId="5" priority="5">
      <formula>#REF!&gt;0</formula>
    </cfRule>
  </conditionalFormatting>
  <pageMargins left="0.70866141732283472" right="0.70866141732283472" top="0.78740157480314965" bottom="0.78740157480314965" header="0.31496062992125984" footer="0.31496062992125984"/>
  <pageSetup paperSize="9" scale="50" fitToHeight="0" orientation="landscape" r:id="rId1"/>
  <headerFooter>
    <oddFooter>&amp;C&amp;"-,Fett"&amp;10Register: &amp;A | Seite &amp;P von &amp;N</oddFooter>
  </headerFooter>
  <legacyDrawingHF r:id="rId2"/>
  <extLst>
    <ext xmlns:x14="http://schemas.microsoft.com/office/spreadsheetml/2009/9/main" uri="{CCE6A557-97BC-4b89-ADB6-D9C93CAAB3DF}">
      <x14:dataValidations xmlns:xm="http://schemas.microsoft.com/office/excel/2006/main" count="4">
        <x14:dataValidation type="list" allowBlank="1" showInputMessage="1" showErrorMessage="1" xr:uid="{524CDF65-22D2-4532-9A06-C3A371B83A7C}">
          <x14:formula1>
            <xm:f>'1.1 AIZ-IVZ'!$AP$109</xm:f>
          </x14:formula1>
          <xm:sqref>F13:F512</xm:sqref>
        </x14:dataValidation>
        <x14:dataValidation type="list" allowBlank="1" showInputMessage="1" showErrorMessage="1" xr:uid="{5BF212BB-53BD-4A8B-A481-07DDD29EFC71}">
          <x14:formula1>
            <xm:f>Konfig!$I$21:$I$29</xm:f>
          </x14:formula1>
          <xm:sqref>B12</xm:sqref>
        </x14:dataValidation>
        <x14:dataValidation type="list" allowBlank="1" showInputMessage="1" showErrorMessage="1" xr:uid="{E3BD445F-5043-424A-9F37-87A55870D00C}">
          <x14:formula1>
            <xm:f>Konfig!$I$30:$I$119</xm:f>
          </x14:formula1>
          <xm:sqref>A12</xm:sqref>
        </x14:dataValidation>
        <x14:dataValidation type="list" allowBlank="1" showInputMessage="1" showErrorMessage="1" xr:uid="{7061CE69-6E6E-40A7-A509-23079CFE7F0D}">
          <x14:formula1>
            <xm:f>'1.1 AIZ-IVZ'!$AR$109:$AR$110</xm:f>
          </x14:formula1>
          <xm:sqref>G13:G512</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62207-38E6-47C5-B903-998AF0209F82}">
  <sheetPr codeName="Tabelle1010">
    <tabColor theme="7" tint="0.79998168889431442"/>
  </sheetPr>
  <dimension ref="A1:H508"/>
  <sheetViews>
    <sheetView zoomScaleNormal="100" workbookViewId="0">
      <selection activeCell="G13" sqref="G13"/>
    </sheetView>
  </sheetViews>
  <sheetFormatPr defaultColWidth="0" defaultRowHeight="15" zeroHeight="1"/>
  <cols>
    <col min="1" max="3" width="4.7109375" style="148" customWidth="1"/>
    <col min="4" max="4" width="6" style="159" bestFit="1" customWidth="1"/>
    <col min="5" max="5" width="78.7109375" style="148" customWidth="1"/>
    <col min="6" max="7" width="11.7109375" style="148" customWidth="1"/>
    <col min="8" max="8" width="45.85546875" style="148" customWidth="1"/>
    <col min="9" max="16384" width="0" style="148" hidden="1"/>
  </cols>
  <sheetData>
    <row r="1" spans="1:8" ht="18.75">
      <c r="A1" s="679" t="str">
        <f>CONCATENATE(A12,".0")</f>
        <v>11.0</v>
      </c>
      <c r="B1" s="679"/>
      <c r="C1" s="367" t="str">
        <f>INDEX(Konfig!$A$21:$D$1011,MATCH(A1,Konfig!$A$21:$A$1011,0),2)</f>
        <v>Schwerpunkt Abrechnung</v>
      </c>
      <c r="D1" s="367"/>
      <c r="E1" s="367"/>
      <c r="F1" s="367"/>
      <c r="G1" s="367"/>
      <c r="H1" s="367"/>
    </row>
    <row r="2" spans="1:8" ht="18.75">
      <c r="A2" s="635" t="str">
        <f>CONCATENATE(A12,".",B12)</f>
        <v>11.2</v>
      </c>
      <c r="B2" s="635"/>
      <c r="C2" s="635" t="str">
        <f>INDEX(Konfig!$A$21:$D$1011,MATCH(A2,Konfig!$A$21:$A$1011,0),2)</f>
        <v>Abrechnung ambulant (EBM/GOÄ/AOP)</v>
      </c>
      <c r="D2" s="635"/>
      <c r="E2" s="635"/>
      <c r="F2" s="635"/>
      <c r="G2" s="635"/>
      <c r="H2" s="635"/>
    </row>
    <row r="3" spans="1:8" ht="18.75">
      <c r="A3" s="636" t="s">
        <v>645</v>
      </c>
      <c r="B3" s="636"/>
      <c r="C3" s="636"/>
      <c r="D3" s="636"/>
      <c r="E3" s="636"/>
      <c r="F3" s="637"/>
      <c r="G3" s="637"/>
      <c r="H3" s="149"/>
    </row>
    <row r="4" spans="1:8">
      <c r="A4" s="638" t="s">
        <v>753</v>
      </c>
      <c r="B4" s="638"/>
      <c r="C4" s="638"/>
      <c r="D4" s="489"/>
      <c r="E4" s="498">
        <f ca="1">COUNTIFS($D$12:$D$508,"&gt;0",$E$12:$E$508,"*",$F$12:$F$508,"&lt;&gt;I")</f>
        <v>77</v>
      </c>
      <c r="F4" s="150"/>
      <c r="G4" s="150"/>
      <c r="H4" s="490"/>
    </row>
    <row r="5" spans="1:8">
      <c r="A5" s="641" t="s">
        <v>754</v>
      </c>
      <c r="B5" s="641"/>
      <c r="C5" s="641"/>
      <c r="D5" s="491"/>
      <c r="E5" s="499">
        <f ca="1">COUNTIFS($D$12:$D$508,"&gt;0",$E$12:$E$508,"*",$F$12:$F$508,"&lt;&gt;I",$G$12:$G$508,"*")</f>
        <v>0</v>
      </c>
      <c r="F5" s="492"/>
      <c r="G5" s="493"/>
      <c r="H5" s="494"/>
    </row>
    <row r="6" spans="1:8">
      <c r="A6" s="642" t="s">
        <v>755</v>
      </c>
      <c r="B6" s="642"/>
      <c r="C6" s="642"/>
      <c r="D6" s="198"/>
      <c r="E6" s="499">
        <f ca="1">COUNTIFS($D$12:$D$508,"&gt;0",$E$12:$E$508,"*",$F$12:$F$508,"&lt;&gt;I",$G$12:$G$508,"VH")</f>
        <v>0</v>
      </c>
      <c r="F6" s="492"/>
      <c r="G6" s="493"/>
      <c r="H6" s="494"/>
    </row>
    <row r="7" spans="1:8">
      <c r="A7" s="642" t="s">
        <v>756</v>
      </c>
      <c r="B7" s="642"/>
      <c r="C7" s="642"/>
      <c r="D7" s="198"/>
      <c r="E7" s="499">
        <f ca="1">COUNTIFS($D$12:$D$508,"&gt;0",$E$12:$E$508,"*",$F$12:$F$508,"&lt;&gt;I",$G$12:$G$508,"NV")</f>
        <v>0</v>
      </c>
      <c r="F7" s="493"/>
      <c r="G7" s="495"/>
      <c r="H7" s="494"/>
    </row>
    <row r="8" spans="1:8">
      <c r="A8" s="642" t="s">
        <v>757</v>
      </c>
      <c r="B8" s="642"/>
      <c r="C8" s="642"/>
      <c r="D8" s="249"/>
      <c r="E8" s="499">
        <f ca="1">E4-E5</f>
        <v>77</v>
      </c>
      <c r="F8" s="493"/>
      <c r="G8" s="495"/>
      <c r="H8" s="494" t="str">
        <f>HYPERLINK("#"&amp;"'"&amp;'1.1 AIZ-IVZ'!Y99&amp;"'!M13",'1.1 AIZ-IVZ'!Y99)</f>
        <v/>
      </c>
    </row>
    <row r="9" spans="1:8" hidden="1">
      <c r="A9" s="496"/>
      <c r="B9" s="496"/>
      <c r="C9" s="496"/>
      <c r="D9" s="496"/>
      <c r="E9" s="496"/>
      <c r="F9" s="151"/>
      <c r="G9" s="152"/>
      <c r="H9" s="497" t="str">
        <f>HYPERLINK("#"&amp;"'"&amp;'1.1 AIZ-IVZ'!Y100&amp;"'!M13",'1.1 AIZ-IVZ'!Y100)</f>
        <v/>
      </c>
    </row>
    <row r="10" spans="1:8" s="1" customFormat="1">
      <c r="A10" s="623"/>
      <c r="B10" s="623"/>
      <c r="C10" s="623"/>
      <c r="D10" s="623"/>
      <c r="E10" s="623"/>
      <c r="F10" s="634" t="str">
        <f>IF(SUBTOTAL(3,F13:H508)&lt;&gt;COUNTA(F13:H508),"Achtung! Autofilter aktiv.","")</f>
        <v/>
      </c>
      <c r="G10" s="634"/>
      <c r="H10" s="261" t="str">
        <f>HYPERLINK("#"&amp;"'1.1 AIZ-IVZ'!A1","Link zu Inhaltsverzeichnis")</f>
        <v>Link zu Inhaltsverzeichnis</v>
      </c>
    </row>
    <row r="11" spans="1:8">
      <c r="A11" s="639" t="s">
        <v>569</v>
      </c>
      <c r="B11" s="640"/>
      <c r="C11" s="640"/>
      <c r="D11" s="640"/>
      <c r="E11" s="153" t="s">
        <v>343</v>
      </c>
      <c r="F11" s="260" t="s">
        <v>351</v>
      </c>
      <c r="G11" s="481"/>
      <c r="H11" s="483"/>
    </row>
    <row r="12" spans="1:8">
      <c r="A12" s="349">
        <v>11</v>
      </c>
      <c r="B12" s="349">
        <v>2</v>
      </c>
      <c r="C12" s="349">
        <v>1</v>
      </c>
      <c r="D12" s="350">
        <f>IF(C12&gt;0,0,D11+1)</f>
        <v>0</v>
      </c>
      <c r="E12" s="444" t="s">
        <v>1819</v>
      </c>
      <c r="F12" s="154"/>
      <c r="G12" s="482"/>
      <c r="H12" s="484"/>
    </row>
    <row r="13" spans="1:8">
      <c r="A13" s="351">
        <f ca="1">INDIRECT("Z(-1)",FALSE)</f>
        <v>11</v>
      </c>
      <c r="B13" s="351">
        <f ca="1">INDIRECT("Z(-1)",FALSE)</f>
        <v>2</v>
      </c>
      <c r="C13" s="351">
        <f ca="1">INDIRECT("Z(-1)",FALSE)</f>
        <v>1</v>
      </c>
      <c r="D13" s="352">
        <f t="shared" ref="D13:D82" ca="1" si="0">IF(INDIRECT("S(-1)",FALSE)&lt;&gt;INDIRECT("Z(-1)S(-1)",FALSE),0,INDIRECT("Z(-1)",FALSE)+1)</f>
        <v>1</v>
      </c>
      <c r="E13" s="445" t="s">
        <v>1820</v>
      </c>
      <c r="F13" s="156"/>
      <c r="G13" s="333"/>
      <c r="H13" s="370"/>
    </row>
    <row r="14" spans="1:8">
      <c r="A14" s="351">
        <f t="shared" ref="A14:C29" ca="1" si="1">INDIRECT("Z(-1)",FALSE)</f>
        <v>11</v>
      </c>
      <c r="B14" s="351">
        <f t="shared" ca="1" si="1"/>
        <v>2</v>
      </c>
      <c r="C14" s="351">
        <f t="shared" ca="1" si="1"/>
        <v>1</v>
      </c>
      <c r="D14" s="352">
        <f t="shared" ca="1" si="0"/>
        <v>2</v>
      </c>
      <c r="E14" s="445" t="s">
        <v>1821</v>
      </c>
      <c r="F14" s="157"/>
      <c r="G14" s="333"/>
      <c r="H14" s="370"/>
    </row>
    <row r="15" spans="1:8">
      <c r="A15" s="351">
        <f t="shared" ca="1" si="1"/>
        <v>11</v>
      </c>
      <c r="B15" s="351">
        <f t="shared" ca="1" si="1"/>
        <v>2</v>
      </c>
      <c r="C15" s="351">
        <f t="shared" ca="1" si="1"/>
        <v>1</v>
      </c>
      <c r="D15" s="352">
        <f t="shared" ca="1" si="0"/>
        <v>3</v>
      </c>
      <c r="E15" s="445" t="s">
        <v>1822</v>
      </c>
      <c r="F15" s="157"/>
      <c r="G15" s="333"/>
      <c r="H15" s="370"/>
    </row>
    <row r="16" spans="1:8">
      <c r="A16" s="351">
        <f t="shared" ca="1" si="1"/>
        <v>11</v>
      </c>
      <c r="B16" s="351">
        <f t="shared" ca="1" si="1"/>
        <v>2</v>
      </c>
      <c r="C16" s="351">
        <f t="shared" ca="1" si="1"/>
        <v>1</v>
      </c>
      <c r="D16" s="352">
        <f t="shared" ca="1" si="0"/>
        <v>4</v>
      </c>
      <c r="E16" s="445" t="s">
        <v>1823</v>
      </c>
      <c r="F16" s="157"/>
      <c r="G16" s="333"/>
      <c r="H16" s="370"/>
    </row>
    <row r="17" spans="1:8">
      <c r="A17" s="351">
        <f t="shared" ca="1" si="1"/>
        <v>11</v>
      </c>
      <c r="B17" s="351">
        <f t="shared" ca="1" si="1"/>
        <v>2</v>
      </c>
      <c r="C17" s="351">
        <f t="shared" ca="1" si="1"/>
        <v>1</v>
      </c>
      <c r="D17" s="352">
        <f t="shared" ca="1" si="0"/>
        <v>5</v>
      </c>
      <c r="E17" s="445" t="s">
        <v>1824</v>
      </c>
      <c r="F17" s="157"/>
      <c r="G17" s="333"/>
      <c r="H17" s="370"/>
    </row>
    <row r="18" spans="1:8" ht="30">
      <c r="A18" s="351">
        <f t="shared" ca="1" si="1"/>
        <v>11</v>
      </c>
      <c r="B18" s="351">
        <f t="shared" ca="1" si="1"/>
        <v>2</v>
      </c>
      <c r="C18" s="351">
        <f t="shared" ca="1" si="1"/>
        <v>1</v>
      </c>
      <c r="D18" s="352">
        <f t="shared" ca="1" si="0"/>
        <v>6</v>
      </c>
      <c r="E18" s="445" t="s">
        <v>1825</v>
      </c>
      <c r="F18" s="157"/>
      <c r="G18" s="333"/>
      <c r="H18" s="370"/>
    </row>
    <row r="19" spans="1:8">
      <c r="A19" s="351">
        <f t="shared" ca="1" si="1"/>
        <v>11</v>
      </c>
      <c r="B19" s="351">
        <f t="shared" ca="1" si="1"/>
        <v>2</v>
      </c>
      <c r="C19" s="351">
        <f t="shared" ca="1" si="1"/>
        <v>1</v>
      </c>
      <c r="D19" s="352">
        <f t="shared" ca="1" si="0"/>
        <v>7</v>
      </c>
      <c r="E19" s="445" t="s">
        <v>1826</v>
      </c>
      <c r="F19" s="157"/>
      <c r="G19" s="333"/>
      <c r="H19" s="370"/>
    </row>
    <row r="20" spans="1:8">
      <c r="A20" s="351">
        <f t="shared" ca="1" si="1"/>
        <v>11</v>
      </c>
      <c r="B20" s="351">
        <f t="shared" ca="1" si="1"/>
        <v>2</v>
      </c>
      <c r="C20" s="351">
        <v>2</v>
      </c>
      <c r="D20" s="352">
        <f t="shared" ca="1" si="0"/>
        <v>0</v>
      </c>
      <c r="E20" s="445" t="s">
        <v>1827</v>
      </c>
      <c r="F20" s="157"/>
      <c r="G20" s="333"/>
      <c r="H20" s="370"/>
    </row>
    <row r="21" spans="1:8">
      <c r="A21" s="351">
        <f t="shared" ca="1" si="1"/>
        <v>11</v>
      </c>
      <c r="B21" s="351">
        <f t="shared" ca="1" si="1"/>
        <v>2</v>
      </c>
      <c r="C21" s="351">
        <f t="shared" ca="1" si="1"/>
        <v>2</v>
      </c>
      <c r="D21" s="352">
        <f t="shared" ca="1" si="0"/>
        <v>1</v>
      </c>
      <c r="E21" s="446" t="s">
        <v>1828</v>
      </c>
      <c r="F21" s="157"/>
      <c r="G21" s="333"/>
      <c r="H21" s="370"/>
    </row>
    <row r="22" spans="1:8">
      <c r="A22" s="351">
        <f t="shared" ca="1" si="1"/>
        <v>11</v>
      </c>
      <c r="B22" s="351">
        <f t="shared" ca="1" si="1"/>
        <v>2</v>
      </c>
      <c r="C22" s="351">
        <f t="shared" ca="1" si="1"/>
        <v>2</v>
      </c>
      <c r="D22" s="352">
        <f t="shared" ca="1" si="0"/>
        <v>2</v>
      </c>
      <c r="E22" s="445" t="s">
        <v>1829</v>
      </c>
      <c r="F22" s="157"/>
      <c r="G22" s="333"/>
      <c r="H22" s="370"/>
    </row>
    <row r="23" spans="1:8">
      <c r="A23" s="351">
        <f t="shared" ca="1" si="1"/>
        <v>11</v>
      </c>
      <c r="B23" s="351">
        <f t="shared" ca="1" si="1"/>
        <v>2</v>
      </c>
      <c r="C23" s="351">
        <f t="shared" ca="1" si="1"/>
        <v>2</v>
      </c>
      <c r="D23" s="352">
        <f t="shared" ca="1" si="0"/>
        <v>3</v>
      </c>
      <c r="E23" s="445" t="s">
        <v>1830</v>
      </c>
      <c r="F23" s="157"/>
      <c r="G23" s="333"/>
      <c r="H23" s="370"/>
    </row>
    <row r="24" spans="1:8">
      <c r="A24" s="351">
        <f t="shared" ca="1" si="1"/>
        <v>11</v>
      </c>
      <c r="B24" s="351">
        <f t="shared" ca="1" si="1"/>
        <v>2</v>
      </c>
      <c r="C24" s="351">
        <f t="shared" ca="1" si="1"/>
        <v>2</v>
      </c>
      <c r="D24" s="352">
        <f t="shared" ca="1" si="0"/>
        <v>4</v>
      </c>
      <c r="E24" s="445" t="s">
        <v>1831</v>
      </c>
      <c r="F24" s="157"/>
      <c r="G24" s="333"/>
      <c r="H24" s="370"/>
    </row>
    <row r="25" spans="1:8">
      <c r="A25" s="351">
        <f t="shared" ca="1" si="1"/>
        <v>11</v>
      </c>
      <c r="B25" s="351">
        <f t="shared" ca="1" si="1"/>
        <v>2</v>
      </c>
      <c r="C25" s="351">
        <f t="shared" ca="1" si="1"/>
        <v>2</v>
      </c>
      <c r="D25" s="352">
        <f t="shared" ca="1" si="0"/>
        <v>5</v>
      </c>
      <c r="E25" s="445" t="s">
        <v>1832</v>
      </c>
      <c r="F25" s="157"/>
      <c r="G25" s="333"/>
      <c r="H25" s="370"/>
    </row>
    <row r="26" spans="1:8">
      <c r="A26" s="351">
        <f t="shared" ca="1" si="1"/>
        <v>11</v>
      </c>
      <c r="B26" s="351">
        <f t="shared" ca="1" si="1"/>
        <v>2</v>
      </c>
      <c r="C26" s="351">
        <f t="shared" ca="1" si="1"/>
        <v>2</v>
      </c>
      <c r="D26" s="352">
        <f t="shared" ca="1" si="0"/>
        <v>6</v>
      </c>
      <c r="E26" s="445" t="s">
        <v>1833</v>
      </c>
      <c r="F26" s="157"/>
      <c r="G26" s="333"/>
      <c r="H26" s="370"/>
    </row>
    <row r="27" spans="1:8">
      <c r="A27" s="351">
        <f t="shared" ca="1" si="1"/>
        <v>11</v>
      </c>
      <c r="B27" s="351">
        <f t="shared" ca="1" si="1"/>
        <v>2</v>
      </c>
      <c r="C27" s="351">
        <v>3</v>
      </c>
      <c r="D27" s="352">
        <f t="shared" ca="1" si="0"/>
        <v>0</v>
      </c>
      <c r="E27" s="445" t="s">
        <v>1834</v>
      </c>
      <c r="F27" s="157"/>
      <c r="G27" s="333"/>
      <c r="H27" s="370"/>
    </row>
    <row r="28" spans="1:8">
      <c r="A28" s="351">
        <f t="shared" ca="1" si="1"/>
        <v>11</v>
      </c>
      <c r="B28" s="351">
        <f t="shared" ca="1" si="1"/>
        <v>2</v>
      </c>
      <c r="C28" s="351">
        <f t="shared" ca="1" si="1"/>
        <v>3</v>
      </c>
      <c r="D28" s="352">
        <f t="shared" ca="1" si="0"/>
        <v>1</v>
      </c>
      <c r="E28" s="445" t="s">
        <v>1835</v>
      </c>
      <c r="F28" s="157"/>
      <c r="G28" s="333"/>
      <c r="H28" s="370"/>
    </row>
    <row r="29" spans="1:8">
      <c r="A29" s="351">
        <f t="shared" ca="1" si="1"/>
        <v>11</v>
      </c>
      <c r="B29" s="351">
        <f t="shared" ca="1" si="1"/>
        <v>2</v>
      </c>
      <c r="C29" s="351">
        <f t="shared" ca="1" si="1"/>
        <v>3</v>
      </c>
      <c r="D29" s="352">
        <f t="shared" ca="1" si="0"/>
        <v>2</v>
      </c>
      <c r="E29" s="445" t="s">
        <v>1836</v>
      </c>
      <c r="F29" s="157"/>
      <c r="G29" s="333"/>
      <c r="H29" s="370"/>
    </row>
    <row r="30" spans="1:8">
      <c r="A30" s="351">
        <f t="shared" ref="A30:C41" ca="1" si="2">INDIRECT("Z(-1)",FALSE)</f>
        <v>11</v>
      </c>
      <c r="B30" s="351">
        <f t="shared" ca="1" si="2"/>
        <v>2</v>
      </c>
      <c r="C30" s="351">
        <f t="shared" ca="1" si="2"/>
        <v>3</v>
      </c>
      <c r="D30" s="352">
        <f t="shared" ca="1" si="0"/>
        <v>3</v>
      </c>
      <c r="E30" s="445" t="s">
        <v>1837</v>
      </c>
      <c r="F30" s="157"/>
      <c r="G30" s="333"/>
      <c r="H30" s="370"/>
    </row>
    <row r="31" spans="1:8">
      <c r="A31" s="351">
        <f t="shared" ca="1" si="2"/>
        <v>11</v>
      </c>
      <c r="B31" s="351">
        <f t="shared" ca="1" si="2"/>
        <v>2</v>
      </c>
      <c r="C31" s="351">
        <v>4</v>
      </c>
      <c r="D31" s="352">
        <f t="shared" ca="1" si="0"/>
        <v>0</v>
      </c>
      <c r="E31" s="445" t="s">
        <v>1838</v>
      </c>
      <c r="F31" s="157"/>
      <c r="G31" s="333"/>
      <c r="H31" s="370"/>
    </row>
    <row r="32" spans="1:8" ht="30">
      <c r="A32" s="351">
        <f t="shared" ca="1" si="2"/>
        <v>11</v>
      </c>
      <c r="B32" s="351">
        <f t="shared" ca="1" si="2"/>
        <v>2</v>
      </c>
      <c r="C32" s="351">
        <f t="shared" ca="1" si="2"/>
        <v>4</v>
      </c>
      <c r="D32" s="352">
        <f t="shared" ca="1" si="0"/>
        <v>1</v>
      </c>
      <c r="E32" s="445" t="s">
        <v>1839</v>
      </c>
      <c r="F32" s="157"/>
      <c r="G32" s="333"/>
      <c r="H32" s="370"/>
    </row>
    <row r="33" spans="1:8">
      <c r="A33" s="351">
        <f t="shared" ca="1" si="2"/>
        <v>11</v>
      </c>
      <c r="B33" s="351">
        <f t="shared" ca="1" si="2"/>
        <v>2</v>
      </c>
      <c r="C33" s="351">
        <f t="shared" ca="1" si="2"/>
        <v>4</v>
      </c>
      <c r="D33" s="352">
        <f t="shared" ca="1" si="0"/>
        <v>2</v>
      </c>
      <c r="E33" s="445" t="s">
        <v>1840</v>
      </c>
      <c r="F33" s="157"/>
      <c r="G33" s="333"/>
      <c r="H33" s="370"/>
    </row>
    <row r="34" spans="1:8">
      <c r="A34" s="351">
        <f t="shared" ca="1" si="2"/>
        <v>11</v>
      </c>
      <c r="B34" s="351">
        <f t="shared" ca="1" si="2"/>
        <v>2</v>
      </c>
      <c r="C34" s="351">
        <f t="shared" ca="1" si="2"/>
        <v>4</v>
      </c>
      <c r="D34" s="352">
        <f t="shared" ca="1" si="0"/>
        <v>3</v>
      </c>
      <c r="E34" s="445" t="s">
        <v>1841</v>
      </c>
      <c r="F34" s="157"/>
      <c r="G34" s="333"/>
      <c r="H34" s="370"/>
    </row>
    <row r="35" spans="1:8">
      <c r="A35" s="351">
        <f t="shared" ca="1" si="2"/>
        <v>11</v>
      </c>
      <c r="B35" s="351">
        <f t="shared" ca="1" si="2"/>
        <v>2</v>
      </c>
      <c r="C35" s="351">
        <f t="shared" ca="1" si="2"/>
        <v>4</v>
      </c>
      <c r="D35" s="352">
        <f t="shared" ca="1" si="0"/>
        <v>4</v>
      </c>
      <c r="E35" s="445" t="s">
        <v>1842</v>
      </c>
      <c r="F35" s="157"/>
      <c r="G35" s="333"/>
      <c r="H35" s="370"/>
    </row>
    <row r="36" spans="1:8">
      <c r="A36" s="351">
        <f t="shared" ca="1" si="2"/>
        <v>11</v>
      </c>
      <c r="B36" s="351">
        <f t="shared" ca="1" si="2"/>
        <v>2</v>
      </c>
      <c r="C36" s="351">
        <v>5</v>
      </c>
      <c r="D36" s="352">
        <f t="shared" ca="1" si="0"/>
        <v>0</v>
      </c>
      <c r="E36" s="445" t="s">
        <v>1843</v>
      </c>
      <c r="F36" s="157"/>
      <c r="G36" s="333"/>
      <c r="H36" s="370"/>
    </row>
    <row r="37" spans="1:8" ht="30">
      <c r="A37" s="351">
        <f t="shared" ca="1" si="2"/>
        <v>11</v>
      </c>
      <c r="B37" s="351">
        <f t="shared" ca="1" si="2"/>
        <v>2</v>
      </c>
      <c r="C37" s="351">
        <f t="shared" ca="1" si="2"/>
        <v>5</v>
      </c>
      <c r="D37" s="352">
        <f t="shared" ca="1" si="0"/>
        <v>1</v>
      </c>
      <c r="E37" s="445" t="s">
        <v>1844</v>
      </c>
      <c r="F37" s="157"/>
      <c r="G37" s="333"/>
      <c r="H37" s="370"/>
    </row>
    <row r="38" spans="1:8">
      <c r="A38" s="351">
        <f t="shared" ca="1" si="2"/>
        <v>11</v>
      </c>
      <c r="B38" s="351">
        <f t="shared" ca="1" si="2"/>
        <v>2</v>
      </c>
      <c r="C38" s="351">
        <f t="shared" ca="1" si="2"/>
        <v>5</v>
      </c>
      <c r="D38" s="352">
        <f t="shared" ca="1" si="0"/>
        <v>2</v>
      </c>
      <c r="E38" s="445" t="s">
        <v>1845</v>
      </c>
      <c r="F38" s="157"/>
      <c r="G38" s="333"/>
      <c r="H38" s="370"/>
    </row>
    <row r="39" spans="1:8">
      <c r="A39" s="351">
        <f t="shared" ca="1" si="2"/>
        <v>11</v>
      </c>
      <c r="B39" s="351">
        <f t="shared" ca="1" si="2"/>
        <v>2</v>
      </c>
      <c r="C39" s="351">
        <f t="shared" ca="1" si="2"/>
        <v>5</v>
      </c>
      <c r="D39" s="352">
        <f t="shared" ca="1" si="0"/>
        <v>3</v>
      </c>
      <c r="E39" s="445" t="s">
        <v>1846</v>
      </c>
      <c r="F39" s="157"/>
      <c r="G39" s="333"/>
      <c r="H39" s="370"/>
    </row>
    <row r="40" spans="1:8">
      <c r="A40" s="351">
        <f t="shared" ca="1" si="2"/>
        <v>11</v>
      </c>
      <c r="B40" s="351">
        <f t="shared" ca="1" si="2"/>
        <v>2</v>
      </c>
      <c r="C40" s="351">
        <f t="shared" ca="1" si="2"/>
        <v>5</v>
      </c>
      <c r="D40" s="352">
        <f t="shared" ca="1" si="0"/>
        <v>4</v>
      </c>
      <c r="E40" s="445" t="s">
        <v>1847</v>
      </c>
      <c r="F40" s="157"/>
      <c r="G40" s="333"/>
      <c r="H40" s="370"/>
    </row>
    <row r="41" spans="1:8">
      <c r="A41" s="351">
        <f t="shared" ca="1" si="2"/>
        <v>11</v>
      </c>
      <c r="B41" s="351">
        <f t="shared" ca="1" si="2"/>
        <v>2</v>
      </c>
      <c r="C41" s="351">
        <v>6</v>
      </c>
      <c r="D41" s="352">
        <f t="shared" ca="1" si="0"/>
        <v>0</v>
      </c>
      <c r="E41" s="445" t="s">
        <v>1848</v>
      </c>
      <c r="F41" s="157"/>
      <c r="G41" s="333"/>
      <c r="H41" s="370"/>
    </row>
    <row r="42" spans="1:8">
      <c r="A42" s="351">
        <f t="shared" ref="A42:C61" ca="1" si="3">INDIRECT("Z(-1)",FALSE)</f>
        <v>11</v>
      </c>
      <c r="B42" s="351">
        <f t="shared" ca="1" si="3"/>
        <v>2</v>
      </c>
      <c r="C42" s="351">
        <f t="shared" ca="1" si="3"/>
        <v>6</v>
      </c>
      <c r="D42" s="352">
        <f t="shared" ca="1" si="0"/>
        <v>1</v>
      </c>
      <c r="E42" s="445" t="s">
        <v>1849</v>
      </c>
      <c r="F42" s="157"/>
      <c r="G42" s="333"/>
      <c r="H42" s="370"/>
    </row>
    <row r="43" spans="1:8">
      <c r="A43" s="351">
        <f t="shared" ca="1" si="3"/>
        <v>11</v>
      </c>
      <c r="B43" s="351">
        <f t="shared" ca="1" si="3"/>
        <v>2</v>
      </c>
      <c r="C43" s="351">
        <f t="shared" ca="1" si="3"/>
        <v>6</v>
      </c>
      <c r="D43" s="352">
        <f t="shared" ca="1" si="0"/>
        <v>2</v>
      </c>
      <c r="E43" s="445" t="s">
        <v>1850</v>
      </c>
      <c r="F43" s="157"/>
      <c r="G43" s="333"/>
      <c r="H43" s="370"/>
    </row>
    <row r="44" spans="1:8">
      <c r="A44" s="351">
        <f t="shared" ca="1" si="3"/>
        <v>11</v>
      </c>
      <c r="B44" s="351">
        <f t="shared" ca="1" si="3"/>
        <v>2</v>
      </c>
      <c r="C44" s="351">
        <v>7</v>
      </c>
      <c r="D44" s="352">
        <f t="shared" ca="1" si="0"/>
        <v>0</v>
      </c>
      <c r="E44" s="445" t="s">
        <v>1851</v>
      </c>
      <c r="F44" s="157"/>
      <c r="G44" s="333"/>
      <c r="H44" s="370"/>
    </row>
    <row r="45" spans="1:8">
      <c r="A45" s="351">
        <f t="shared" ca="1" si="3"/>
        <v>11</v>
      </c>
      <c r="B45" s="351">
        <f t="shared" ca="1" si="3"/>
        <v>2</v>
      </c>
      <c r="C45" s="351">
        <f t="shared" ca="1" si="3"/>
        <v>7</v>
      </c>
      <c r="D45" s="352">
        <f t="shared" ca="1" si="0"/>
        <v>1</v>
      </c>
      <c r="E45" s="445" t="s">
        <v>1852</v>
      </c>
      <c r="F45" s="157"/>
      <c r="G45" s="333"/>
      <c r="H45" s="370"/>
    </row>
    <row r="46" spans="1:8">
      <c r="A46" s="351">
        <f t="shared" ca="1" si="3"/>
        <v>11</v>
      </c>
      <c r="B46" s="351">
        <f t="shared" ca="1" si="3"/>
        <v>2</v>
      </c>
      <c r="C46" s="351">
        <f t="shared" ca="1" si="3"/>
        <v>7</v>
      </c>
      <c r="D46" s="352">
        <f t="shared" ca="1" si="0"/>
        <v>2</v>
      </c>
      <c r="E46" s="445" t="s">
        <v>1853</v>
      </c>
      <c r="F46" s="157"/>
      <c r="G46" s="333"/>
      <c r="H46" s="370"/>
    </row>
    <row r="47" spans="1:8">
      <c r="A47" s="351">
        <f t="shared" ca="1" si="3"/>
        <v>11</v>
      </c>
      <c r="B47" s="351">
        <f t="shared" ca="1" si="3"/>
        <v>2</v>
      </c>
      <c r="C47" s="351">
        <f t="shared" ca="1" si="3"/>
        <v>7</v>
      </c>
      <c r="D47" s="352">
        <f t="shared" ca="1" si="0"/>
        <v>3</v>
      </c>
      <c r="E47" s="445" t="s">
        <v>1854</v>
      </c>
      <c r="F47" s="157"/>
      <c r="G47" s="333"/>
      <c r="H47" s="370"/>
    </row>
    <row r="48" spans="1:8">
      <c r="A48" s="351">
        <f t="shared" ca="1" si="3"/>
        <v>11</v>
      </c>
      <c r="B48" s="351">
        <f t="shared" ca="1" si="3"/>
        <v>2</v>
      </c>
      <c r="C48" s="351">
        <f t="shared" ca="1" si="3"/>
        <v>7</v>
      </c>
      <c r="D48" s="352">
        <f t="shared" ca="1" si="0"/>
        <v>4</v>
      </c>
      <c r="E48" s="445" t="s">
        <v>1855</v>
      </c>
      <c r="F48" s="157"/>
      <c r="G48" s="333"/>
      <c r="H48" s="370"/>
    </row>
    <row r="49" spans="1:8">
      <c r="A49" s="351">
        <f t="shared" ca="1" si="3"/>
        <v>11</v>
      </c>
      <c r="B49" s="351">
        <f t="shared" ca="1" si="3"/>
        <v>2</v>
      </c>
      <c r="C49" s="351">
        <f t="shared" ca="1" si="3"/>
        <v>7</v>
      </c>
      <c r="D49" s="352">
        <f t="shared" ca="1" si="0"/>
        <v>5</v>
      </c>
      <c r="E49" s="445" t="s">
        <v>1856</v>
      </c>
      <c r="F49" s="157"/>
      <c r="G49" s="333"/>
      <c r="H49" s="370"/>
    </row>
    <row r="50" spans="1:8">
      <c r="A50" s="351">
        <f t="shared" ca="1" si="3"/>
        <v>11</v>
      </c>
      <c r="B50" s="351">
        <f t="shared" ca="1" si="3"/>
        <v>2</v>
      </c>
      <c r="C50" s="351">
        <f t="shared" ca="1" si="3"/>
        <v>7</v>
      </c>
      <c r="D50" s="352">
        <f t="shared" ca="1" si="0"/>
        <v>6</v>
      </c>
      <c r="E50" s="445" t="s">
        <v>1857</v>
      </c>
      <c r="F50" s="157"/>
      <c r="G50" s="333"/>
      <c r="H50" s="370"/>
    </row>
    <row r="51" spans="1:8" ht="30">
      <c r="A51" s="351">
        <f t="shared" ca="1" si="3"/>
        <v>11</v>
      </c>
      <c r="B51" s="351">
        <f t="shared" ca="1" si="3"/>
        <v>2</v>
      </c>
      <c r="C51" s="351">
        <f t="shared" ca="1" si="3"/>
        <v>7</v>
      </c>
      <c r="D51" s="352">
        <f t="shared" ca="1" si="0"/>
        <v>7</v>
      </c>
      <c r="E51" s="445" t="s">
        <v>1858</v>
      </c>
      <c r="F51" s="157"/>
      <c r="G51" s="333"/>
      <c r="H51" s="370"/>
    </row>
    <row r="52" spans="1:8">
      <c r="A52" s="351">
        <f t="shared" ca="1" si="3"/>
        <v>11</v>
      </c>
      <c r="B52" s="351">
        <f t="shared" ca="1" si="3"/>
        <v>2</v>
      </c>
      <c r="C52" s="351">
        <f t="shared" ca="1" si="3"/>
        <v>7</v>
      </c>
      <c r="D52" s="352">
        <f t="shared" ca="1" si="0"/>
        <v>8</v>
      </c>
      <c r="E52" s="445" t="s">
        <v>1859</v>
      </c>
      <c r="F52" s="157"/>
      <c r="G52" s="333"/>
      <c r="H52" s="370"/>
    </row>
    <row r="53" spans="1:8">
      <c r="A53" s="351">
        <f t="shared" ca="1" si="3"/>
        <v>11</v>
      </c>
      <c r="B53" s="351">
        <f t="shared" ca="1" si="3"/>
        <v>2</v>
      </c>
      <c r="C53" s="351">
        <v>8</v>
      </c>
      <c r="D53" s="352">
        <f t="shared" ca="1" si="0"/>
        <v>0</v>
      </c>
      <c r="E53" s="445" t="s">
        <v>1860</v>
      </c>
      <c r="F53" s="157"/>
      <c r="G53" s="333"/>
      <c r="H53" s="370"/>
    </row>
    <row r="54" spans="1:8">
      <c r="A54" s="351">
        <f t="shared" ca="1" si="3"/>
        <v>11</v>
      </c>
      <c r="B54" s="351">
        <f t="shared" ca="1" si="3"/>
        <v>2</v>
      </c>
      <c r="C54" s="351">
        <f t="shared" ca="1" si="3"/>
        <v>8</v>
      </c>
      <c r="D54" s="352">
        <f t="shared" ca="1" si="0"/>
        <v>1</v>
      </c>
      <c r="E54" s="445" t="s">
        <v>1861</v>
      </c>
      <c r="F54" s="157"/>
      <c r="G54" s="333"/>
      <c r="H54" s="370"/>
    </row>
    <row r="55" spans="1:8">
      <c r="A55" s="351">
        <f t="shared" ca="1" si="3"/>
        <v>11</v>
      </c>
      <c r="B55" s="351">
        <f t="shared" ca="1" si="3"/>
        <v>2</v>
      </c>
      <c r="C55" s="351">
        <f t="shared" ca="1" si="3"/>
        <v>8</v>
      </c>
      <c r="D55" s="352">
        <f t="shared" ca="1" si="0"/>
        <v>2</v>
      </c>
      <c r="E55" s="445" t="s">
        <v>1862</v>
      </c>
      <c r="F55" s="157"/>
      <c r="G55" s="333"/>
      <c r="H55" s="370"/>
    </row>
    <row r="56" spans="1:8" ht="30">
      <c r="A56" s="351">
        <f t="shared" ca="1" si="3"/>
        <v>11</v>
      </c>
      <c r="B56" s="351">
        <f t="shared" ca="1" si="3"/>
        <v>2</v>
      </c>
      <c r="C56" s="351">
        <f t="shared" ca="1" si="3"/>
        <v>8</v>
      </c>
      <c r="D56" s="352">
        <f t="shared" ca="1" si="0"/>
        <v>3</v>
      </c>
      <c r="E56" s="445" t="s">
        <v>1863</v>
      </c>
      <c r="F56" s="347"/>
      <c r="G56" s="348"/>
      <c r="H56" s="371"/>
    </row>
    <row r="57" spans="1:8">
      <c r="A57" s="351">
        <f t="shared" ca="1" si="3"/>
        <v>11</v>
      </c>
      <c r="B57" s="351">
        <f t="shared" ca="1" si="3"/>
        <v>2</v>
      </c>
      <c r="C57" s="351">
        <f t="shared" ca="1" si="3"/>
        <v>8</v>
      </c>
      <c r="D57" s="352">
        <f t="shared" ca="1" si="0"/>
        <v>4</v>
      </c>
      <c r="E57" s="445" t="s">
        <v>1864</v>
      </c>
      <c r="F57" s="347"/>
      <c r="G57" s="348"/>
      <c r="H57" s="371"/>
    </row>
    <row r="58" spans="1:8">
      <c r="A58" s="351">
        <f t="shared" ca="1" si="3"/>
        <v>11</v>
      </c>
      <c r="B58" s="351">
        <f t="shared" ca="1" si="3"/>
        <v>2</v>
      </c>
      <c r="C58" s="351">
        <f t="shared" ca="1" si="3"/>
        <v>8</v>
      </c>
      <c r="D58" s="352">
        <f t="shared" ca="1" si="0"/>
        <v>5</v>
      </c>
      <c r="E58" s="445" t="s">
        <v>1865</v>
      </c>
      <c r="F58" s="347"/>
      <c r="G58" s="348"/>
      <c r="H58" s="371"/>
    </row>
    <row r="59" spans="1:8" ht="30">
      <c r="A59" s="351">
        <f t="shared" ca="1" si="3"/>
        <v>11</v>
      </c>
      <c r="B59" s="351">
        <f t="shared" ca="1" si="3"/>
        <v>2</v>
      </c>
      <c r="C59" s="351">
        <f t="shared" ca="1" si="3"/>
        <v>8</v>
      </c>
      <c r="D59" s="352">
        <f t="shared" ca="1" si="0"/>
        <v>6</v>
      </c>
      <c r="E59" s="445" t="s">
        <v>1858</v>
      </c>
      <c r="F59" s="347"/>
      <c r="G59" s="348"/>
      <c r="H59" s="371"/>
    </row>
    <row r="60" spans="1:8">
      <c r="A60" s="351">
        <f t="shared" ca="1" si="3"/>
        <v>11</v>
      </c>
      <c r="B60" s="351">
        <f t="shared" ca="1" si="3"/>
        <v>2</v>
      </c>
      <c r="C60" s="351">
        <f t="shared" ca="1" si="3"/>
        <v>8</v>
      </c>
      <c r="D60" s="352">
        <f t="shared" ca="1" si="0"/>
        <v>7</v>
      </c>
      <c r="E60" s="445" t="s">
        <v>1859</v>
      </c>
      <c r="F60" s="347"/>
      <c r="G60" s="348"/>
      <c r="H60" s="371"/>
    </row>
    <row r="61" spans="1:8">
      <c r="A61" s="351">
        <f t="shared" ca="1" si="3"/>
        <v>11</v>
      </c>
      <c r="B61" s="351">
        <f t="shared" ca="1" si="3"/>
        <v>2</v>
      </c>
      <c r="C61" s="351">
        <f t="shared" ca="1" si="3"/>
        <v>8</v>
      </c>
      <c r="D61" s="352">
        <f t="shared" ca="1" si="0"/>
        <v>8</v>
      </c>
      <c r="E61" s="445" t="s">
        <v>1866</v>
      </c>
      <c r="F61" s="347"/>
      <c r="G61" s="348"/>
      <c r="H61" s="371"/>
    </row>
    <row r="62" spans="1:8">
      <c r="A62" s="351">
        <f t="shared" ref="A62:C81" ca="1" si="4">INDIRECT("Z(-1)",FALSE)</f>
        <v>11</v>
      </c>
      <c r="B62" s="351">
        <f t="shared" ca="1" si="4"/>
        <v>2</v>
      </c>
      <c r="C62" s="351">
        <v>9</v>
      </c>
      <c r="D62" s="352">
        <f t="shared" ca="1" si="0"/>
        <v>0</v>
      </c>
      <c r="E62" s="445" t="s">
        <v>1867</v>
      </c>
      <c r="F62" s="347"/>
      <c r="G62" s="348"/>
      <c r="H62" s="371"/>
    </row>
    <row r="63" spans="1:8">
      <c r="A63" s="351">
        <f t="shared" ca="1" si="4"/>
        <v>11</v>
      </c>
      <c r="B63" s="351">
        <f t="shared" ca="1" si="4"/>
        <v>2</v>
      </c>
      <c r="C63" s="351">
        <f t="shared" ca="1" si="4"/>
        <v>9</v>
      </c>
      <c r="D63" s="352">
        <f t="shared" ca="1" si="0"/>
        <v>1</v>
      </c>
      <c r="E63" s="445" t="s">
        <v>1868</v>
      </c>
      <c r="F63" s="347"/>
      <c r="G63" s="348"/>
      <c r="H63" s="371"/>
    </row>
    <row r="64" spans="1:8">
      <c r="A64" s="351">
        <f t="shared" ca="1" si="4"/>
        <v>11</v>
      </c>
      <c r="B64" s="351">
        <f t="shared" ca="1" si="4"/>
        <v>2</v>
      </c>
      <c r="C64" s="351">
        <f t="shared" ca="1" si="4"/>
        <v>9</v>
      </c>
      <c r="D64" s="352">
        <f t="shared" ca="1" si="0"/>
        <v>2</v>
      </c>
      <c r="E64" s="445" t="s">
        <v>1869</v>
      </c>
      <c r="F64" s="347"/>
      <c r="G64" s="348"/>
      <c r="H64" s="371"/>
    </row>
    <row r="65" spans="1:8">
      <c r="A65" s="353">
        <f t="shared" ca="1" si="4"/>
        <v>11</v>
      </c>
      <c r="B65" s="353">
        <f t="shared" ca="1" si="4"/>
        <v>2</v>
      </c>
      <c r="C65" s="351">
        <f t="shared" ca="1" si="4"/>
        <v>9</v>
      </c>
      <c r="D65" s="354">
        <f t="shared" ca="1" si="0"/>
        <v>3</v>
      </c>
      <c r="E65" s="445" t="s">
        <v>1870</v>
      </c>
      <c r="F65" s="347"/>
      <c r="G65" s="348"/>
      <c r="H65" s="371"/>
    </row>
    <row r="66" spans="1:8">
      <c r="A66" s="353">
        <f t="shared" ca="1" si="4"/>
        <v>11</v>
      </c>
      <c r="B66" s="353">
        <f t="shared" ca="1" si="4"/>
        <v>2</v>
      </c>
      <c r="C66" s="351">
        <f t="shared" ca="1" si="4"/>
        <v>9</v>
      </c>
      <c r="D66" s="354">
        <f t="shared" ca="1" si="0"/>
        <v>4</v>
      </c>
      <c r="E66" s="445" t="s">
        <v>1871</v>
      </c>
      <c r="F66" s="347"/>
      <c r="G66" s="348"/>
      <c r="H66" s="371"/>
    </row>
    <row r="67" spans="1:8">
      <c r="A67" s="353">
        <f t="shared" ca="1" si="4"/>
        <v>11</v>
      </c>
      <c r="B67" s="353">
        <f t="shared" ca="1" si="4"/>
        <v>2</v>
      </c>
      <c r="C67" s="351">
        <v>10</v>
      </c>
      <c r="D67" s="354">
        <f t="shared" ca="1" si="0"/>
        <v>0</v>
      </c>
      <c r="E67" s="445" t="s">
        <v>1872</v>
      </c>
      <c r="F67" s="347"/>
      <c r="G67" s="348"/>
      <c r="H67" s="371"/>
    </row>
    <row r="68" spans="1:8" ht="30">
      <c r="A68" s="353">
        <f t="shared" ca="1" si="4"/>
        <v>11</v>
      </c>
      <c r="B68" s="353">
        <f t="shared" ca="1" si="4"/>
        <v>2</v>
      </c>
      <c r="C68" s="351">
        <f t="shared" ca="1" si="4"/>
        <v>10</v>
      </c>
      <c r="D68" s="354">
        <f t="shared" ca="1" si="0"/>
        <v>1</v>
      </c>
      <c r="E68" s="445" t="s">
        <v>1873</v>
      </c>
      <c r="F68" s="347"/>
      <c r="G68" s="348"/>
      <c r="H68" s="371"/>
    </row>
    <row r="69" spans="1:8">
      <c r="A69" s="353">
        <f t="shared" ca="1" si="4"/>
        <v>11</v>
      </c>
      <c r="B69" s="353">
        <f t="shared" ca="1" si="4"/>
        <v>2</v>
      </c>
      <c r="C69" s="351">
        <f t="shared" ca="1" si="4"/>
        <v>10</v>
      </c>
      <c r="D69" s="354">
        <f t="shared" ca="1" si="0"/>
        <v>2</v>
      </c>
      <c r="E69" s="445" t="s">
        <v>1874</v>
      </c>
      <c r="F69" s="347"/>
      <c r="G69" s="348"/>
      <c r="H69" s="371"/>
    </row>
    <row r="70" spans="1:8">
      <c r="A70" s="353">
        <f t="shared" ca="1" si="4"/>
        <v>11</v>
      </c>
      <c r="B70" s="353">
        <f t="shared" ca="1" si="4"/>
        <v>2</v>
      </c>
      <c r="C70" s="351">
        <f t="shared" ca="1" si="4"/>
        <v>10</v>
      </c>
      <c r="D70" s="354">
        <f t="shared" ca="1" si="0"/>
        <v>3</v>
      </c>
      <c r="E70" s="445" t="s">
        <v>1875</v>
      </c>
      <c r="F70" s="347"/>
      <c r="G70" s="348"/>
      <c r="H70" s="371"/>
    </row>
    <row r="71" spans="1:8">
      <c r="A71" s="353">
        <f t="shared" ca="1" si="4"/>
        <v>11</v>
      </c>
      <c r="B71" s="353">
        <f t="shared" ca="1" si="4"/>
        <v>2</v>
      </c>
      <c r="C71" s="351">
        <f t="shared" ca="1" si="4"/>
        <v>10</v>
      </c>
      <c r="D71" s="354">
        <f t="shared" ca="1" si="0"/>
        <v>4</v>
      </c>
      <c r="E71" s="445" t="s">
        <v>1876</v>
      </c>
      <c r="F71" s="347"/>
      <c r="G71" s="348"/>
      <c r="H71" s="371"/>
    </row>
    <row r="72" spans="1:8" ht="30">
      <c r="A72" s="353">
        <f t="shared" ca="1" si="4"/>
        <v>11</v>
      </c>
      <c r="B72" s="353">
        <f t="shared" ca="1" si="4"/>
        <v>2</v>
      </c>
      <c r="C72" s="351">
        <f t="shared" ca="1" si="4"/>
        <v>10</v>
      </c>
      <c r="D72" s="354">
        <f t="shared" ca="1" si="0"/>
        <v>5</v>
      </c>
      <c r="E72" s="445" t="s">
        <v>1877</v>
      </c>
      <c r="F72" s="347"/>
      <c r="G72" s="348"/>
      <c r="H72" s="371"/>
    </row>
    <row r="73" spans="1:8" s="346" customFormat="1">
      <c r="A73" s="353">
        <f t="shared" ca="1" si="4"/>
        <v>11</v>
      </c>
      <c r="B73" s="353">
        <f t="shared" ca="1" si="4"/>
        <v>2</v>
      </c>
      <c r="C73" s="351">
        <v>11</v>
      </c>
      <c r="D73" s="354">
        <f t="shared" ca="1" si="0"/>
        <v>0</v>
      </c>
      <c r="E73" s="446" t="s">
        <v>1878</v>
      </c>
      <c r="F73" s="347"/>
      <c r="G73" s="348"/>
      <c r="H73" s="371"/>
    </row>
    <row r="74" spans="1:8" s="346" customFormat="1" ht="30">
      <c r="A74" s="353">
        <f t="shared" ca="1" si="4"/>
        <v>11</v>
      </c>
      <c r="B74" s="353">
        <f t="shared" ca="1" si="4"/>
        <v>2</v>
      </c>
      <c r="C74" s="351">
        <f t="shared" ca="1" si="4"/>
        <v>11</v>
      </c>
      <c r="D74" s="354">
        <f t="shared" ca="1" si="0"/>
        <v>1</v>
      </c>
      <c r="E74" s="446" t="s">
        <v>1879</v>
      </c>
      <c r="F74" s="347"/>
      <c r="G74" s="348"/>
      <c r="H74" s="371"/>
    </row>
    <row r="75" spans="1:8" s="346" customFormat="1">
      <c r="A75" s="353">
        <f t="shared" ca="1" si="4"/>
        <v>11</v>
      </c>
      <c r="B75" s="353">
        <f t="shared" ca="1" si="4"/>
        <v>2</v>
      </c>
      <c r="C75" s="351">
        <f t="shared" ca="1" si="4"/>
        <v>11</v>
      </c>
      <c r="D75" s="354">
        <f t="shared" ca="1" si="0"/>
        <v>2</v>
      </c>
      <c r="E75" s="446" t="s">
        <v>1880</v>
      </c>
      <c r="F75" s="347"/>
      <c r="G75" s="348"/>
      <c r="H75" s="371"/>
    </row>
    <row r="76" spans="1:8">
      <c r="A76" s="353">
        <f t="shared" ca="1" si="4"/>
        <v>11</v>
      </c>
      <c r="B76" s="353">
        <f t="shared" ca="1" si="4"/>
        <v>2</v>
      </c>
      <c r="C76" s="351">
        <f t="shared" ca="1" si="4"/>
        <v>11</v>
      </c>
      <c r="D76" s="354">
        <f t="shared" ca="1" si="0"/>
        <v>3</v>
      </c>
      <c r="E76" s="445" t="s">
        <v>1881</v>
      </c>
      <c r="F76" s="347"/>
      <c r="G76" s="348"/>
      <c r="H76" s="371"/>
    </row>
    <row r="77" spans="1:8">
      <c r="A77" s="353">
        <f t="shared" ca="1" si="4"/>
        <v>11</v>
      </c>
      <c r="B77" s="353">
        <f t="shared" ca="1" si="4"/>
        <v>2</v>
      </c>
      <c r="C77" s="351">
        <v>12</v>
      </c>
      <c r="D77" s="354">
        <f t="shared" ca="1" si="0"/>
        <v>0</v>
      </c>
      <c r="E77" s="445" t="s">
        <v>1882</v>
      </c>
      <c r="F77" s="347"/>
      <c r="G77" s="348"/>
      <c r="H77" s="371"/>
    </row>
    <row r="78" spans="1:8">
      <c r="A78" s="353">
        <f t="shared" ca="1" si="4"/>
        <v>11</v>
      </c>
      <c r="B78" s="353">
        <f t="shared" ca="1" si="4"/>
        <v>2</v>
      </c>
      <c r="C78" s="351">
        <f t="shared" ca="1" si="4"/>
        <v>12</v>
      </c>
      <c r="D78" s="354">
        <f t="shared" ca="1" si="0"/>
        <v>1</v>
      </c>
      <c r="E78" s="445" t="s">
        <v>1883</v>
      </c>
      <c r="F78" s="347"/>
      <c r="G78" s="348"/>
      <c r="H78" s="371"/>
    </row>
    <row r="79" spans="1:8">
      <c r="A79" s="353">
        <f t="shared" ca="1" si="4"/>
        <v>11</v>
      </c>
      <c r="B79" s="353">
        <f t="shared" ca="1" si="4"/>
        <v>2</v>
      </c>
      <c r="C79" s="351">
        <f t="shared" ca="1" si="4"/>
        <v>12</v>
      </c>
      <c r="D79" s="354">
        <f t="shared" ca="1" si="0"/>
        <v>2</v>
      </c>
      <c r="E79" s="445" t="s">
        <v>1884</v>
      </c>
      <c r="F79" s="347"/>
      <c r="G79" s="348"/>
      <c r="H79" s="371"/>
    </row>
    <row r="80" spans="1:8">
      <c r="A80" s="353">
        <f t="shared" ca="1" si="4"/>
        <v>11</v>
      </c>
      <c r="B80" s="353">
        <f t="shared" ca="1" si="4"/>
        <v>2</v>
      </c>
      <c r="C80" s="351">
        <f t="shared" ca="1" si="4"/>
        <v>12</v>
      </c>
      <c r="D80" s="354">
        <f t="shared" ca="1" si="0"/>
        <v>3</v>
      </c>
      <c r="E80" s="445" t="s">
        <v>1885</v>
      </c>
      <c r="F80" s="347"/>
      <c r="G80" s="348"/>
      <c r="H80" s="371"/>
    </row>
    <row r="81" spans="1:8">
      <c r="A81" s="353">
        <f t="shared" ca="1" si="4"/>
        <v>11</v>
      </c>
      <c r="B81" s="353">
        <f t="shared" ca="1" si="4"/>
        <v>2</v>
      </c>
      <c r="C81" s="351">
        <f t="shared" ca="1" si="4"/>
        <v>12</v>
      </c>
      <c r="D81" s="354">
        <f t="shared" ca="1" si="0"/>
        <v>4</v>
      </c>
      <c r="E81" s="445" t="s">
        <v>1886</v>
      </c>
      <c r="F81" s="347"/>
      <c r="G81" s="348"/>
      <c r="H81" s="371"/>
    </row>
    <row r="82" spans="1:8">
      <c r="A82" s="353">
        <f t="shared" ref="A82:C101" ca="1" si="5">INDIRECT("Z(-1)",FALSE)</f>
        <v>11</v>
      </c>
      <c r="B82" s="353">
        <f t="shared" ca="1" si="5"/>
        <v>2</v>
      </c>
      <c r="C82" s="351">
        <f t="shared" ca="1" si="5"/>
        <v>12</v>
      </c>
      <c r="D82" s="354">
        <f t="shared" ca="1" si="0"/>
        <v>5</v>
      </c>
      <c r="E82" s="445" t="s">
        <v>1887</v>
      </c>
      <c r="F82" s="347"/>
      <c r="G82" s="348"/>
      <c r="H82" s="371"/>
    </row>
    <row r="83" spans="1:8" s="346" customFormat="1" ht="30">
      <c r="A83" s="353">
        <f t="shared" ca="1" si="5"/>
        <v>11</v>
      </c>
      <c r="B83" s="353">
        <f t="shared" ca="1" si="5"/>
        <v>2</v>
      </c>
      <c r="C83" s="351">
        <f t="shared" ca="1" si="5"/>
        <v>12</v>
      </c>
      <c r="D83" s="354">
        <f t="shared" ref="D83:D337" ca="1" si="6">IF(INDIRECT("S(-1)",FALSE)&lt;&gt;INDIRECT("Z(-1)S(-1)",FALSE),0,INDIRECT("Z(-1)",FALSE)+1)</f>
        <v>6</v>
      </c>
      <c r="E83" s="446" t="s">
        <v>1888</v>
      </c>
      <c r="F83" s="347"/>
      <c r="G83" s="348"/>
      <c r="H83" s="371"/>
    </row>
    <row r="84" spans="1:8" s="346" customFormat="1">
      <c r="A84" s="353">
        <f t="shared" ca="1" si="5"/>
        <v>11</v>
      </c>
      <c r="B84" s="353">
        <f t="shared" ca="1" si="5"/>
        <v>2</v>
      </c>
      <c r="C84" s="351">
        <v>13</v>
      </c>
      <c r="D84" s="354">
        <f t="shared" ca="1" si="6"/>
        <v>0</v>
      </c>
      <c r="E84" s="446" t="s">
        <v>1889</v>
      </c>
      <c r="F84" s="347"/>
      <c r="G84" s="348"/>
      <c r="H84" s="371"/>
    </row>
    <row r="85" spans="1:8" s="346" customFormat="1">
      <c r="A85" s="353">
        <f t="shared" ca="1" si="5"/>
        <v>11</v>
      </c>
      <c r="B85" s="353">
        <f t="shared" ca="1" si="5"/>
        <v>2</v>
      </c>
      <c r="C85" s="351">
        <f t="shared" ca="1" si="5"/>
        <v>13</v>
      </c>
      <c r="D85" s="354">
        <f t="shared" ca="1" si="6"/>
        <v>1</v>
      </c>
      <c r="E85" s="446" t="s">
        <v>1890</v>
      </c>
      <c r="F85" s="347"/>
      <c r="G85" s="348"/>
      <c r="H85" s="371"/>
    </row>
    <row r="86" spans="1:8">
      <c r="A86" s="353">
        <f t="shared" ca="1" si="5"/>
        <v>11</v>
      </c>
      <c r="B86" s="353">
        <f t="shared" ca="1" si="5"/>
        <v>2</v>
      </c>
      <c r="C86" s="351">
        <f t="shared" ca="1" si="5"/>
        <v>13</v>
      </c>
      <c r="D86" s="354">
        <f t="shared" ca="1" si="6"/>
        <v>2</v>
      </c>
      <c r="E86" s="445" t="s">
        <v>1891</v>
      </c>
      <c r="F86" s="347"/>
      <c r="G86" s="348"/>
      <c r="H86" s="371"/>
    </row>
    <row r="87" spans="1:8" s="346" customFormat="1">
      <c r="A87" s="353">
        <f t="shared" ca="1" si="5"/>
        <v>11</v>
      </c>
      <c r="B87" s="353">
        <f t="shared" ca="1" si="5"/>
        <v>2</v>
      </c>
      <c r="C87" s="351">
        <f t="shared" ca="1" si="5"/>
        <v>13</v>
      </c>
      <c r="D87" s="354">
        <f t="shared" ca="1" si="6"/>
        <v>3</v>
      </c>
      <c r="E87" s="446" t="s">
        <v>1892</v>
      </c>
      <c r="F87" s="347"/>
      <c r="G87" s="348"/>
      <c r="H87" s="371"/>
    </row>
    <row r="88" spans="1:8" s="346" customFormat="1">
      <c r="A88" s="353">
        <f t="shared" ca="1" si="5"/>
        <v>11</v>
      </c>
      <c r="B88" s="353">
        <f t="shared" ca="1" si="5"/>
        <v>2</v>
      </c>
      <c r="C88" s="351">
        <f t="shared" ca="1" si="5"/>
        <v>13</v>
      </c>
      <c r="D88" s="354">
        <f t="shared" ca="1" si="6"/>
        <v>4</v>
      </c>
      <c r="E88" s="446" t="s">
        <v>1893</v>
      </c>
      <c r="F88" s="347"/>
      <c r="G88" s="348"/>
      <c r="H88" s="371"/>
    </row>
    <row r="89" spans="1:8" s="346" customFormat="1">
      <c r="A89" s="353">
        <f t="shared" ca="1" si="5"/>
        <v>11</v>
      </c>
      <c r="B89" s="353">
        <f t="shared" ca="1" si="5"/>
        <v>2</v>
      </c>
      <c r="C89" s="351">
        <f t="shared" ca="1" si="5"/>
        <v>13</v>
      </c>
      <c r="D89" s="354">
        <f t="shared" ca="1" si="6"/>
        <v>5</v>
      </c>
      <c r="E89" s="446" t="s">
        <v>1894</v>
      </c>
      <c r="F89" s="347"/>
      <c r="G89" s="348"/>
      <c r="H89" s="371"/>
    </row>
    <row r="90" spans="1:8">
      <c r="A90" s="353">
        <f t="shared" ca="1" si="5"/>
        <v>11</v>
      </c>
      <c r="B90" s="353">
        <f t="shared" ca="1" si="5"/>
        <v>2</v>
      </c>
      <c r="C90" s="351">
        <v>14</v>
      </c>
      <c r="D90" s="354">
        <f t="shared" ca="1" si="6"/>
        <v>0</v>
      </c>
      <c r="E90" s="445" t="s">
        <v>1895</v>
      </c>
      <c r="F90" s="157"/>
      <c r="G90" s="333"/>
      <c r="H90" s="370"/>
    </row>
    <row r="91" spans="1:8">
      <c r="A91" s="353">
        <f t="shared" ca="1" si="5"/>
        <v>11</v>
      </c>
      <c r="B91" s="353">
        <f t="shared" ca="1" si="5"/>
        <v>2</v>
      </c>
      <c r="C91" s="351">
        <f t="shared" ca="1" si="5"/>
        <v>14</v>
      </c>
      <c r="D91" s="354">
        <f t="shared" ca="1" si="6"/>
        <v>1</v>
      </c>
      <c r="E91" s="445" t="s">
        <v>1896</v>
      </c>
      <c r="F91" s="157"/>
      <c r="G91" s="333"/>
      <c r="H91" s="370"/>
    </row>
    <row r="92" spans="1:8" ht="30">
      <c r="A92" s="353">
        <f t="shared" ca="1" si="5"/>
        <v>11</v>
      </c>
      <c r="B92" s="353">
        <f t="shared" ca="1" si="5"/>
        <v>2</v>
      </c>
      <c r="C92" s="351">
        <f t="shared" ca="1" si="5"/>
        <v>14</v>
      </c>
      <c r="D92" s="354">
        <f t="shared" ca="1" si="6"/>
        <v>2</v>
      </c>
      <c r="E92" s="445" t="s">
        <v>1897</v>
      </c>
      <c r="F92" s="157"/>
      <c r="G92" s="333"/>
      <c r="H92" s="370"/>
    </row>
    <row r="93" spans="1:8">
      <c r="A93" s="353">
        <f t="shared" ca="1" si="5"/>
        <v>11</v>
      </c>
      <c r="B93" s="353">
        <f t="shared" ca="1" si="5"/>
        <v>2</v>
      </c>
      <c r="C93" s="351">
        <f t="shared" ca="1" si="5"/>
        <v>14</v>
      </c>
      <c r="D93" s="354">
        <f t="shared" ca="1" si="6"/>
        <v>3</v>
      </c>
      <c r="E93" s="445" t="s">
        <v>1898</v>
      </c>
      <c r="F93" s="157"/>
      <c r="G93" s="333"/>
      <c r="H93" s="370"/>
    </row>
    <row r="94" spans="1:8">
      <c r="A94" s="353">
        <f t="shared" ca="1" si="5"/>
        <v>11</v>
      </c>
      <c r="B94" s="353">
        <f t="shared" ca="1" si="5"/>
        <v>2</v>
      </c>
      <c r="C94" s="351">
        <f t="shared" ca="1" si="5"/>
        <v>14</v>
      </c>
      <c r="D94" s="354">
        <f t="shared" ca="1" si="6"/>
        <v>4</v>
      </c>
      <c r="E94" s="445" t="s">
        <v>1899</v>
      </c>
      <c r="F94" s="157"/>
      <c r="G94" s="333"/>
      <c r="H94" s="370"/>
    </row>
    <row r="95" spans="1:8">
      <c r="A95" s="351">
        <f t="shared" ca="1" si="5"/>
        <v>11</v>
      </c>
      <c r="B95" s="351">
        <f t="shared" ca="1" si="5"/>
        <v>2</v>
      </c>
      <c r="C95" s="351">
        <f t="shared" ca="1" si="5"/>
        <v>14</v>
      </c>
      <c r="D95" s="352">
        <f t="shared" ca="1" si="6"/>
        <v>5</v>
      </c>
      <c r="E95" s="445" t="s">
        <v>1900</v>
      </c>
      <c r="F95" s="157"/>
      <c r="G95" s="333"/>
      <c r="H95" s="370"/>
    </row>
    <row r="96" spans="1:8">
      <c r="A96" s="353">
        <f t="shared" ca="1" si="5"/>
        <v>11</v>
      </c>
      <c r="B96" s="353">
        <f t="shared" ca="1" si="5"/>
        <v>2</v>
      </c>
      <c r="C96" s="351">
        <v>15</v>
      </c>
      <c r="D96" s="354">
        <f t="shared" ca="1" si="6"/>
        <v>0</v>
      </c>
      <c r="E96" s="445" t="s">
        <v>1901</v>
      </c>
      <c r="F96" s="347"/>
      <c r="G96" s="348"/>
      <c r="H96" s="371"/>
    </row>
    <row r="97" spans="1:8">
      <c r="A97" s="353">
        <f t="shared" ca="1" si="5"/>
        <v>11</v>
      </c>
      <c r="B97" s="353">
        <f t="shared" ca="1" si="5"/>
        <v>2</v>
      </c>
      <c r="C97" s="351">
        <f t="shared" ca="1" si="5"/>
        <v>15</v>
      </c>
      <c r="D97" s="354">
        <f t="shared" ca="1" si="6"/>
        <v>1</v>
      </c>
      <c r="E97" s="445" t="s">
        <v>1902</v>
      </c>
      <c r="F97" s="347"/>
      <c r="G97" s="348"/>
      <c r="H97" s="371"/>
    </row>
    <row r="98" spans="1:8">
      <c r="A98" s="353">
        <f t="shared" ca="1" si="5"/>
        <v>11</v>
      </c>
      <c r="B98" s="353">
        <f t="shared" ca="1" si="5"/>
        <v>2</v>
      </c>
      <c r="C98" s="351">
        <f t="shared" ca="1" si="5"/>
        <v>15</v>
      </c>
      <c r="D98" s="354">
        <f t="shared" ca="1" si="6"/>
        <v>2</v>
      </c>
      <c r="E98" s="445" t="s">
        <v>1903</v>
      </c>
      <c r="F98" s="347"/>
      <c r="G98" s="348"/>
      <c r="H98" s="371"/>
    </row>
    <row r="99" spans="1:8">
      <c r="A99" s="353">
        <f t="shared" ca="1" si="5"/>
        <v>11</v>
      </c>
      <c r="B99" s="353">
        <f t="shared" ca="1" si="5"/>
        <v>2</v>
      </c>
      <c r="C99" s="351">
        <f t="shared" ca="1" si="5"/>
        <v>15</v>
      </c>
      <c r="D99" s="354">
        <f t="shared" ca="1" si="6"/>
        <v>3</v>
      </c>
      <c r="E99" s="445" t="s">
        <v>1904</v>
      </c>
      <c r="F99" s="347"/>
      <c r="G99" s="348"/>
      <c r="H99" s="371"/>
    </row>
    <row r="100" spans="1:8">
      <c r="A100" s="353">
        <f t="shared" ca="1" si="5"/>
        <v>11</v>
      </c>
      <c r="B100" s="353">
        <f t="shared" ca="1" si="5"/>
        <v>2</v>
      </c>
      <c r="C100" s="351">
        <f t="shared" ca="1" si="5"/>
        <v>15</v>
      </c>
      <c r="D100" s="354">
        <f t="shared" ca="1" si="6"/>
        <v>4</v>
      </c>
      <c r="E100" s="445" t="s">
        <v>1905</v>
      </c>
      <c r="F100" s="347"/>
      <c r="G100" s="348"/>
      <c r="H100" s="371"/>
    </row>
    <row r="101" spans="1:8">
      <c r="A101" s="353">
        <f t="shared" ca="1" si="5"/>
        <v>11</v>
      </c>
      <c r="B101" s="353">
        <f t="shared" ca="1" si="5"/>
        <v>2</v>
      </c>
      <c r="C101" s="351">
        <v>16</v>
      </c>
      <c r="D101" s="354">
        <f t="shared" ca="1" si="6"/>
        <v>0</v>
      </c>
      <c r="E101" s="445" t="s">
        <v>1906</v>
      </c>
      <c r="F101" s="347"/>
      <c r="G101" s="348"/>
      <c r="H101" s="371"/>
    </row>
    <row r="102" spans="1:8" ht="30">
      <c r="A102" s="353">
        <f t="shared" ref="A102:C117" ca="1" si="7">INDIRECT("Z(-1)",FALSE)</f>
        <v>11</v>
      </c>
      <c r="B102" s="353">
        <f t="shared" ca="1" si="7"/>
        <v>2</v>
      </c>
      <c r="C102" s="351">
        <f t="shared" ca="1" si="7"/>
        <v>16</v>
      </c>
      <c r="D102" s="354">
        <f t="shared" ca="1" si="6"/>
        <v>1</v>
      </c>
      <c r="E102" s="445" t="s">
        <v>1907</v>
      </c>
      <c r="F102" s="347"/>
      <c r="G102" s="348"/>
      <c r="H102" s="371"/>
    </row>
    <row r="103" spans="1:8" s="346" customFormat="1" ht="45">
      <c r="A103" s="353">
        <f t="shared" ca="1" si="7"/>
        <v>11</v>
      </c>
      <c r="B103" s="353">
        <f t="shared" ca="1" si="7"/>
        <v>2</v>
      </c>
      <c r="C103" s="351">
        <f t="shared" ca="1" si="7"/>
        <v>16</v>
      </c>
      <c r="D103" s="354">
        <f t="shared" ca="1" si="6"/>
        <v>2</v>
      </c>
      <c r="E103" s="446" t="s">
        <v>1908</v>
      </c>
      <c r="F103" s="347"/>
      <c r="G103" s="348"/>
      <c r="H103" s="371"/>
    </row>
    <row r="104" spans="1:8" s="346" customFormat="1" ht="30">
      <c r="A104" s="353">
        <f t="shared" ca="1" si="7"/>
        <v>11</v>
      </c>
      <c r="B104" s="353">
        <f t="shared" ca="1" si="7"/>
        <v>2</v>
      </c>
      <c r="C104" s="351">
        <f t="shared" ca="1" si="7"/>
        <v>16</v>
      </c>
      <c r="D104" s="354">
        <f t="shared" ca="1" si="6"/>
        <v>3</v>
      </c>
      <c r="E104" s="446" t="s">
        <v>1909</v>
      </c>
      <c r="F104" s="347"/>
      <c r="G104" s="348"/>
      <c r="H104" s="371"/>
    </row>
    <row r="105" spans="1:8" s="346" customFormat="1" hidden="1">
      <c r="A105" s="353">
        <f t="shared" ca="1" si="7"/>
        <v>11</v>
      </c>
      <c r="B105" s="353">
        <f t="shared" ca="1" si="7"/>
        <v>2</v>
      </c>
      <c r="C105" s="351">
        <f t="shared" ca="1" si="7"/>
        <v>16</v>
      </c>
      <c r="D105" s="354">
        <f t="shared" ca="1" si="6"/>
        <v>4</v>
      </c>
      <c r="E105" s="446"/>
      <c r="F105" s="347"/>
      <c r="G105" s="348"/>
      <c r="H105" s="371"/>
    </row>
    <row r="106" spans="1:8" hidden="1">
      <c r="A106" s="353">
        <f t="shared" ca="1" si="7"/>
        <v>11</v>
      </c>
      <c r="B106" s="353">
        <f t="shared" ca="1" si="7"/>
        <v>2</v>
      </c>
      <c r="C106" s="351">
        <f t="shared" ca="1" si="7"/>
        <v>16</v>
      </c>
      <c r="D106" s="354">
        <f t="shared" ca="1" si="6"/>
        <v>5</v>
      </c>
      <c r="E106" s="445"/>
      <c r="F106" s="347"/>
      <c r="G106" s="348"/>
      <c r="H106" s="371"/>
    </row>
    <row r="107" spans="1:8" hidden="1">
      <c r="A107" s="353">
        <f t="shared" ca="1" si="7"/>
        <v>11</v>
      </c>
      <c r="B107" s="353">
        <f t="shared" ca="1" si="7"/>
        <v>2</v>
      </c>
      <c r="C107" s="351">
        <f t="shared" ca="1" si="7"/>
        <v>16</v>
      </c>
      <c r="D107" s="354">
        <f t="shared" ca="1" si="6"/>
        <v>6</v>
      </c>
      <c r="E107" s="445"/>
      <c r="F107" s="347"/>
      <c r="G107" s="348"/>
      <c r="H107" s="371"/>
    </row>
    <row r="108" spans="1:8" hidden="1">
      <c r="A108" s="353">
        <f t="shared" ca="1" si="7"/>
        <v>11</v>
      </c>
      <c r="B108" s="353">
        <f t="shared" ca="1" si="7"/>
        <v>2</v>
      </c>
      <c r="C108" s="351">
        <f t="shared" ca="1" si="7"/>
        <v>16</v>
      </c>
      <c r="D108" s="354">
        <f t="shared" ca="1" si="6"/>
        <v>7</v>
      </c>
      <c r="E108" s="445"/>
      <c r="F108" s="347"/>
      <c r="G108" s="348"/>
      <c r="H108" s="371"/>
    </row>
    <row r="109" spans="1:8" hidden="1">
      <c r="A109" s="353">
        <f t="shared" ca="1" si="7"/>
        <v>11</v>
      </c>
      <c r="B109" s="353">
        <f t="shared" ca="1" si="7"/>
        <v>2</v>
      </c>
      <c r="C109" s="351">
        <f t="shared" ca="1" si="7"/>
        <v>16</v>
      </c>
      <c r="D109" s="354">
        <f t="shared" ca="1" si="6"/>
        <v>8</v>
      </c>
      <c r="E109" s="445"/>
      <c r="F109" s="347"/>
      <c r="G109" s="348"/>
      <c r="H109" s="371"/>
    </row>
    <row r="110" spans="1:8" hidden="1">
      <c r="A110" s="353">
        <f t="shared" ca="1" si="7"/>
        <v>11</v>
      </c>
      <c r="B110" s="353">
        <f t="shared" ca="1" si="7"/>
        <v>2</v>
      </c>
      <c r="C110" s="351">
        <f t="shared" ca="1" si="7"/>
        <v>16</v>
      </c>
      <c r="D110" s="354">
        <f t="shared" ca="1" si="6"/>
        <v>9</v>
      </c>
      <c r="E110" s="445"/>
      <c r="F110" s="347"/>
      <c r="G110" s="348"/>
      <c r="H110" s="371"/>
    </row>
    <row r="111" spans="1:8" hidden="1">
      <c r="A111" s="353">
        <f t="shared" ca="1" si="7"/>
        <v>11</v>
      </c>
      <c r="B111" s="353">
        <f t="shared" ca="1" si="7"/>
        <v>2</v>
      </c>
      <c r="C111" s="351">
        <f t="shared" ca="1" si="7"/>
        <v>16</v>
      </c>
      <c r="D111" s="354">
        <f t="shared" ca="1" si="6"/>
        <v>10</v>
      </c>
      <c r="E111" s="445"/>
      <c r="F111" s="347"/>
      <c r="G111" s="348"/>
      <c r="H111" s="371"/>
    </row>
    <row r="112" spans="1:8" hidden="1">
      <c r="A112" s="353">
        <f t="shared" ca="1" si="7"/>
        <v>11</v>
      </c>
      <c r="B112" s="353">
        <f t="shared" ca="1" si="7"/>
        <v>2</v>
      </c>
      <c r="C112" s="351">
        <f t="shared" ca="1" si="7"/>
        <v>16</v>
      </c>
      <c r="D112" s="354">
        <f t="shared" ca="1" si="6"/>
        <v>11</v>
      </c>
      <c r="E112" s="445"/>
      <c r="F112" s="347"/>
      <c r="G112" s="348"/>
      <c r="H112" s="371"/>
    </row>
    <row r="113" spans="1:8" s="346" customFormat="1" hidden="1">
      <c r="A113" s="353">
        <f t="shared" ca="1" si="7"/>
        <v>11</v>
      </c>
      <c r="B113" s="353">
        <f t="shared" ca="1" si="7"/>
        <v>2</v>
      </c>
      <c r="C113" s="351">
        <f t="shared" ca="1" si="7"/>
        <v>16</v>
      </c>
      <c r="D113" s="354">
        <f t="shared" ca="1" si="6"/>
        <v>12</v>
      </c>
      <c r="E113" s="446"/>
      <c r="F113" s="347"/>
      <c r="G113" s="348"/>
      <c r="H113" s="371"/>
    </row>
    <row r="114" spans="1:8" s="346" customFormat="1" hidden="1">
      <c r="A114" s="353">
        <f t="shared" ca="1" si="7"/>
        <v>11</v>
      </c>
      <c r="B114" s="353">
        <f t="shared" ca="1" si="7"/>
        <v>2</v>
      </c>
      <c r="C114" s="351">
        <f t="shared" ca="1" si="7"/>
        <v>16</v>
      </c>
      <c r="D114" s="354">
        <f t="shared" ca="1" si="6"/>
        <v>13</v>
      </c>
      <c r="E114" s="446"/>
      <c r="F114" s="347"/>
      <c r="G114" s="348"/>
      <c r="H114" s="371"/>
    </row>
    <row r="115" spans="1:8" s="346" customFormat="1" hidden="1">
      <c r="A115" s="353">
        <f t="shared" ca="1" si="7"/>
        <v>11</v>
      </c>
      <c r="B115" s="353">
        <f t="shared" ca="1" si="7"/>
        <v>2</v>
      </c>
      <c r="C115" s="351">
        <f t="shared" ca="1" si="7"/>
        <v>16</v>
      </c>
      <c r="D115" s="354">
        <f t="shared" ca="1" si="6"/>
        <v>14</v>
      </c>
      <c r="E115" s="446"/>
      <c r="F115" s="347"/>
      <c r="G115" s="348"/>
      <c r="H115" s="371"/>
    </row>
    <row r="116" spans="1:8" hidden="1">
      <c r="A116" s="353">
        <f t="shared" ca="1" si="7"/>
        <v>11</v>
      </c>
      <c r="B116" s="353">
        <f t="shared" ca="1" si="7"/>
        <v>2</v>
      </c>
      <c r="C116" s="351">
        <f t="shared" ca="1" si="7"/>
        <v>16</v>
      </c>
      <c r="D116" s="354">
        <f t="shared" ca="1" si="6"/>
        <v>15</v>
      </c>
      <c r="E116" s="445"/>
      <c r="F116" s="347"/>
      <c r="G116" s="348"/>
      <c r="H116" s="371"/>
    </row>
    <row r="117" spans="1:8" hidden="1">
      <c r="A117" s="353">
        <f t="shared" ca="1" si="7"/>
        <v>11</v>
      </c>
      <c r="B117" s="353">
        <f t="shared" ca="1" si="7"/>
        <v>2</v>
      </c>
      <c r="C117" s="353">
        <f t="shared" ca="1" si="7"/>
        <v>16</v>
      </c>
      <c r="D117" s="354">
        <f t="shared" ca="1" si="6"/>
        <v>16</v>
      </c>
      <c r="E117" s="445"/>
      <c r="F117" s="347"/>
      <c r="G117" s="348"/>
      <c r="H117" s="371"/>
    </row>
    <row r="118" spans="1:8" hidden="1">
      <c r="A118" s="353">
        <f t="shared" ref="A118:C133" ca="1" si="8">INDIRECT("Z(-1)",FALSE)</f>
        <v>11</v>
      </c>
      <c r="B118" s="353">
        <f t="shared" ca="1" si="8"/>
        <v>2</v>
      </c>
      <c r="C118" s="353">
        <f t="shared" ca="1" si="8"/>
        <v>16</v>
      </c>
      <c r="D118" s="354">
        <f t="shared" ca="1" si="6"/>
        <v>17</v>
      </c>
      <c r="E118" s="445"/>
      <c r="F118" s="347"/>
      <c r="G118" s="348"/>
      <c r="H118" s="371"/>
    </row>
    <row r="119" spans="1:8" hidden="1">
      <c r="A119" s="353">
        <f t="shared" ca="1" si="8"/>
        <v>11</v>
      </c>
      <c r="B119" s="353">
        <f t="shared" ca="1" si="8"/>
        <v>2</v>
      </c>
      <c r="C119" s="353">
        <f t="shared" ca="1" si="8"/>
        <v>16</v>
      </c>
      <c r="D119" s="354">
        <f t="shared" ca="1" si="6"/>
        <v>18</v>
      </c>
      <c r="E119" s="445"/>
      <c r="F119" s="347"/>
      <c r="G119" s="348"/>
      <c r="H119" s="371"/>
    </row>
    <row r="120" spans="1:8" hidden="1">
      <c r="A120" s="353">
        <f t="shared" ca="1" si="8"/>
        <v>11</v>
      </c>
      <c r="B120" s="353">
        <f t="shared" ca="1" si="8"/>
        <v>2</v>
      </c>
      <c r="C120" s="353">
        <f t="shared" ca="1" si="8"/>
        <v>16</v>
      </c>
      <c r="D120" s="354">
        <f t="shared" ca="1" si="6"/>
        <v>19</v>
      </c>
      <c r="E120" s="445"/>
      <c r="F120" s="347"/>
      <c r="G120" s="348"/>
      <c r="H120" s="371"/>
    </row>
    <row r="121" spans="1:8" hidden="1">
      <c r="A121" s="353">
        <f t="shared" ca="1" si="8"/>
        <v>11</v>
      </c>
      <c r="B121" s="353">
        <f t="shared" ca="1" si="8"/>
        <v>2</v>
      </c>
      <c r="C121" s="353">
        <f t="shared" ca="1" si="8"/>
        <v>16</v>
      </c>
      <c r="D121" s="354">
        <f t="shared" ca="1" si="6"/>
        <v>20</v>
      </c>
      <c r="E121" s="445"/>
      <c r="F121" s="347"/>
      <c r="G121" s="348"/>
      <c r="H121" s="371"/>
    </row>
    <row r="122" spans="1:8" hidden="1">
      <c r="A122" s="353">
        <f t="shared" ca="1" si="8"/>
        <v>11</v>
      </c>
      <c r="B122" s="353">
        <f t="shared" ca="1" si="8"/>
        <v>2</v>
      </c>
      <c r="C122" s="353">
        <f t="shared" ca="1" si="8"/>
        <v>16</v>
      </c>
      <c r="D122" s="354">
        <f t="shared" ca="1" si="6"/>
        <v>21</v>
      </c>
      <c r="E122" s="445"/>
      <c r="F122" s="347"/>
      <c r="G122" s="348"/>
      <c r="H122" s="371"/>
    </row>
    <row r="123" spans="1:8" s="346" customFormat="1" hidden="1">
      <c r="A123" s="353">
        <f t="shared" ca="1" si="8"/>
        <v>11</v>
      </c>
      <c r="B123" s="353">
        <f t="shared" ca="1" si="8"/>
        <v>2</v>
      </c>
      <c r="C123" s="353">
        <f t="shared" ca="1" si="8"/>
        <v>16</v>
      </c>
      <c r="D123" s="354">
        <f t="shared" ca="1" si="6"/>
        <v>22</v>
      </c>
      <c r="E123" s="446"/>
      <c r="F123" s="347"/>
      <c r="G123" s="348"/>
      <c r="H123" s="371"/>
    </row>
    <row r="124" spans="1:8" s="346" customFormat="1" hidden="1">
      <c r="A124" s="353">
        <f t="shared" ca="1" si="8"/>
        <v>11</v>
      </c>
      <c r="B124" s="353">
        <f t="shared" ca="1" si="8"/>
        <v>2</v>
      </c>
      <c r="C124" s="353">
        <f t="shared" ca="1" si="8"/>
        <v>16</v>
      </c>
      <c r="D124" s="354">
        <f t="shared" ca="1" si="6"/>
        <v>23</v>
      </c>
      <c r="E124" s="446"/>
      <c r="F124" s="347"/>
      <c r="G124" s="348"/>
      <c r="H124" s="371"/>
    </row>
    <row r="125" spans="1:8" s="346" customFormat="1" hidden="1">
      <c r="A125" s="353">
        <f t="shared" ca="1" si="8"/>
        <v>11</v>
      </c>
      <c r="B125" s="353">
        <f t="shared" ca="1" si="8"/>
        <v>2</v>
      </c>
      <c r="C125" s="353">
        <f t="shared" ca="1" si="8"/>
        <v>16</v>
      </c>
      <c r="D125" s="354">
        <f t="shared" ca="1" si="6"/>
        <v>24</v>
      </c>
      <c r="E125" s="446"/>
      <c r="F125" s="347"/>
      <c r="G125" s="348"/>
      <c r="H125" s="371"/>
    </row>
    <row r="126" spans="1:8" hidden="1">
      <c r="A126" s="353">
        <f t="shared" ca="1" si="8"/>
        <v>11</v>
      </c>
      <c r="B126" s="353">
        <f t="shared" ca="1" si="8"/>
        <v>2</v>
      </c>
      <c r="C126" s="353">
        <f t="shared" ca="1" si="8"/>
        <v>16</v>
      </c>
      <c r="D126" s="354">
        <f t="shared" ca="1" si="6"/>
        <v>25</v>
      </c>
      <c r="E126" s="445"/>
      <c r="F126" s="347"/>
      <c r="G126" s="348"/>
      <c r="H126" s="371"/>
    </row>
    <row r="127" spans="1:8" hidden="1">
      <c r="A127" s="353">
        <f t="shared" ca="1" si="8"/>
        <v>11</v>
      </c>
      <c r="B127" s="353">
        <f t="shared" ca="1" si="8"/>
        <v>2</v>
      </c>
      <c r="C127" s="353">
        <f t="shared" ca="1" si="8"/>
        <v>16</v>
      </c>
      <c r="D127" s="354">
        <f t="shared" ca="1" si="6"/>
        <v>26</v>
      </c>
      <c r="E127" s="445"/>
      <c r="F127" s="347"/>
      <c r="G127" s="348"/>
      <c r="H127" s="371"/>
    </row>
    <row r="128" spans="1:8" hidden="1">
      <c r="A128" s="353">
        <f t="shared" ca="1" si="8"/>
        <v>11</v>
      </c>
      <c r="B128" s="353">
        <f t="shared" ca="1" si="8"/>
        <v>2</v>
      </c>
      <c r="C128" s="353">
        <f t="shared" ca="1" si="8"/>
        <v>16</v>
      </c>
      <c r="D128" s="354">
        <f t="shared" ca="1" si="6"/>
        <v>27</v>
      </c>
      <c r="E128" s="445"/>
      <c r="F128" s="347"/>
      <c r="G128" s="348"/>
      <c r="H128" s="371"/>
    </row>
    <row r="129" spans="1:8" hidden="1">
      <c r="A129" s="353">
        <f t="shared" ca="1" si="8"/>
        <v>11</v>
      </c>
      <c r="B129" s="353">
        <f t="shared" ca="1" si="8"/>
        <v>2</v>
      </c>
      <c r="C129" s="353">
        <f t="shared" ca="1" si="8"/>
        <v>16</v>
      </c>
      <c r="D129" s="354">
        <f t="shared" ca="1" si="6"/>
        <v>28</v>
      </c>
      <c r="E129" s="445"/>
      <c r="F129" s="347"/>
      <c r="G129" s="348"/>
      <c r="H129" s="371"/>
    </row>
    <row r="130" spans="1:8" hidden="1">
      <c r="A130" s="353">
        <f t="shared" ca="1" si="8"/>
        <v>11</v>
      </c>
      <c r="B130" s="353">
        <f t="shared" ca="1" si="8"/>
        <v>2</v>
      </c>
      <c r="C130" s="353">
        <f t="shared" ca="1" si="8"/>
        <v>16</v>
      </c>
      <c r="D130" s="354">
        <f t="shared" ca="1" si="6"/>
        <v>29</v>
      </c>
      <c r="E130" s="445"/>
      <c r="F130" s="347"/>
      <c r="G130" s="348"/>
      <c r="H130" s="371"/>
    </row>
    <row r="131" spans="1:8" hidden="1">
      <c r="A131" s="353">
        <f t="shared" ca="1" si="8"/>
        <v>11</v>
      </c>
      <c r="B131" s="353">
        <f t="shared" ca="1" si="8"/>
        <v>2</v>
      </c>
      <c r="C131" s="353">
        <f t="shared" ca="1" si="8"/>
        <v>16</v>
      </c>
      <c r="D131" s="354">
        <f t="shared" ca="1" si="6"/>
        <v>30</v>
      </c>
      <c r="E131" s="445"/>
      <c r="F131" s="347"/>
      <c r="G131" s="348"/>
      <c r="H131" s="371"/>
    </row>
    <row r="132" spans="1:8" hidden="1">
      <c r="A132" s="353">
        <f t="shared" ca="1" si="8"/>
        <v>11</v>
      </c>
      <c r="B132" s="353">
        <f t="shared" ca="1" si="8"/>
        <v>2</v>
      </c>
      <c r="C132" s="353">
        <f t="shared" ca="1" si="8"/>
        <v>16</v>
      </c>
      <c r="D132" s="354">
        <f t="shared" ca="1" si="6"/>
        <v>31</v>
      </c>
      <c r="E132" s="445"/>
      <c r="F132" s="347"/>
      <c r="G132" s="348"/>
      <c r="H132" s="371"/>
    </row>
    <row r="133" spans="1:8" s="346" customFormat="1" hidden="1">
      <c r="A133" s="353">
        <f t="shared" ca="1" si="8"/>
        <v>11</v>
      </c>
      <c r="B133" s="353">
        <f t="shared" ca="1" si="8"/>
        <v>2</v>
      </c>
      <c r="C133" s="353">
        <f t="shared" ca="1" si="8"/>
        <v>16</v>
      </c>
      <c r="D133" s="354">
        <f t="shared" ca="1" si="6"/>
        <v>32</v>
      </c>
      <c r="E133" s="446"/>
      <c r="F133" s="347"/>
      <c r="G133" s="348"/>
      <c r="H133" s="371"/>
    </row>
    <row r="134" spans="1:8" s="346" customFormat="1" hidden="1">
      <c r="A134" s="353">
        <f t="shared" ref="A134:C174" ca="1" si="9">INDIRECT("Z(-1)",FALSE)</f>
        <v>11</v>
      </c>
      <c r="B134" s="353">
        <f t="shared" ca="1" si="9"/>
        <v>2</v>
      </c>
      <c r="C134" s="353">
        <f t="shared" ca="1" si="9"/>
        <v>16</v>
      </c>
      <c r="D134" s="354">
        <f t="shared" ca="1" si="6"/>
        <v>33</v>
      </c>
      <c r="E134" s="446"/>
      <c r="F134" s="347"/>
      <c r="G134" s="348"/>
      <c r="H134" s="371"/>
    </row>
    <row r="135" spans="1:8" s="346" customFormat="1" hidden="1">
      <c r="A135" s="353">
        <f t="shared" ca="1" si="9"/>
        <v>11</v>
      </c>
      <c r="B135" s="353">
        <f t="shared" ca="1" si="9"/>
        <v>2</v>
      </c>
      <c r="C135" s="353">
        <f t="shared" ca="1" si="9"/>
        <v>16</v>
      </c>
      <c r="D135" s="354">
        <f t="shared" ca="1" si="6"/>
        <v>34</v>
      </c>
      <c r="E135" s="446"/>
      <c r="F135" s="347"/>
      <c r="G135" s="348"/>
      <c r="H135" s="371"/>
    </row>
    <row r="136" spans="1:8" hidden="1">
      <c r="A136" s="353">
        <f t="shared" ca="1" si="9"/>
        <v>11</v>
      </c>
      <c r="B136" s="353">
        <f t="shared" ca="1" si="9"/>
        <v>2</v>
      </c>
      <c r="C136" s="353">
        <f t="shared" ca="1" si="9"/>
        <v>16</v>
      </c>
      <c r="D136" s="354">
        <f t="shared" ca="1" si="6"/>
        <v>35</v>
      </c>
      <c r="E136" s="445"/>
      <c r="F136" s="347"/>
      <c r="G136" s="348"/>
      <c r="H136" s="371"/>
    </row>
    <row r="137" spans="1:8" s="346" customFormat="1" hidden="1">
      <c r="A137" s="353">
        <f t="shared" ca="1" si="9"/>
        <v>11</v>
      </c>
      <c r="B137" s="353">
        <f t="shared" ca="1" si="9"/>
        <v>2</v>
      </c>
      <c r="C137" s="353">
        <f t="shared" ca="1" si="9"/>
        <v>16</v>
      </c>
      <c r="D137" s="354">
        <f t="shared" ca="1" si="6"/>
        <v>36</v>
      </c>
      <c r="E137" s="446"/>
      <c r="F137" s="347"/>
      <c r="G137" s="348"/>
      <c r="H137" s="371"/>
    </row>
    <row r="138" spans="1:8" s="346" customFormat="1" hidden="1">
      <c r="A138" s="353">
        <f t="shared" ca="1" si="9"/>
        <v>11</v>
      </c>
      <c r="B138" s="353">
        <f t="shared" ca="1" si="9"/>
        <v>2</v>
      </c>
      <c r="C138" s="353">
        <f t="shared" ca="1" si="9"/>
        <v>16</v>
      </c>
      <c r="D138" s="354">
        <f t="shared" ca="1" si="6"/>
        <v>37</v>
      </c>
      <c r="E138" s="446"/>
      <c r="F138" s="347"/>
      <c r="G138" s="348"/>
      <c r="H138" s="371"/>
    </row>
    <row r="139" spans="1:8" s="346" customFormat="1" hidden="1">
      <c r="A139" s="353">
        <f t="shared" ca="1" si="9"/>
        <v>11</v>
      </c>
      <c r="B139" s="353">
        <f t="shared" ca="1" si="9"/>
        <v>2</v>
      </c>
      <c r="C139" s="353">
        <f t="shared" ca="1" si="9"/>
        <v>16</v>
      </c>
      <c r="D139" s="354">
        <f t="shared" ca="1" si="6"/>
        <v>38</v>
      </c>
      <c r="E139" s="446"/>
      <c r="F139" s="347"/>
      <c r="G139" s="348"/>
      <c r="H139" s="371"/>
    </row>
    <row r="140" spans="1:8" hidden="1">
      <c r="A140" s="353">
        <f t="shared" ca="1" si="9"/>
        <v>11</v>
      </c>
      <c r="B140" s="353">
        <f t="shared" ca="1" si="9"/>
        <v>2</v>
      </c>
      <c r="C140" s="353">
        <f t="shared" ca="1" si="9"/>
        <v>16</v>
      </c>
      <c r="D140" s="354">
        <f t="shared" ca="1" si="6"/>
        <v>39</v>
      </c>
      <c r="E140" s="445"/>
      <c r="F140" s="157"/>
      <c r="G140" s="333"/>
      <c r="H140" s="370"/>
    </row>
    <row r="141" spans="1:8" hidden="1">
      <c r="A141" s="353">
        <f t="shared" ca="1" si="9"/>
        <v>11</v>
      </c>
      <c r="B141" s="353">
        <f t="shared" ca="1" si="9"/>
        <v>2</v>
      </c>
      <c r="C141" s="353">
        <f t="shared" ca="1" si="9"/>
        <v>16</v>
      </c>
      <c r="D141" s="354">
        <f t="shared" ca="1" si="6"/>
        <v>40</v>
      </c>
      <c r="E141" s="445"/>
      <c r="F141" s="157"/>
      <c r="G141" s="333"/>
      <c r="H141" s="370"/>
    </row>
    <row r="142" spans="1:8" hidden="1">
      <c r="A142" s="353">
        <f t="shared" ca="1" si="9"/>
        <v>11</v>
      </c>
      <c r="B142" s="353">
        <f t="shared" ca="1" si="9"/>
        <v>2</v>
      </c>
      <c r="C142" s="353">
        <f t="shared" ca="1" si="9"/>
        <v>16</v>
      </c>
      <c r="D142" s="354">
        <f t="shared" ca="1" si="6"/>
        <v>41</v>
      </c>
      <c r="E142" s="445"/>
      <c r="F142" s="157"/>
      <c r="G142" s="333"/>
      <c r="H142" s="370"/>
    </row>
    <row r="143" spans="1:8" hidden="1">
      <c r="A143" s="353">
        <f t="shared" ca="1" si="9"/>
        <v>11</v>
      </c>
      <c r="B143" s="353">
        <f t="shared" ca="1" si="9"/>
        <v>2</v>
      </c>
      <c r="C143" s="353">
        <f t="shared" ca="1" si="9"/>
        <v>16</v>
      </c>
      <c r="D143" s="354">
        <f t="shared" ca="1" si="6"/>
        <v>42</v>
      </c>
      <c r="E143" s="445"/>
      <c r="F143" s="157"/>
      <c r="G143" s="333"/>
      <c r="H143" s="370"/>
    </row>
    <row r="144" spans="1:8" hidden="1">
      <c r="A144" s="353">
        <f t="shared" ca="1" si="9"/>
        <v>11</v>
      </c>
      <c r="B144" s="353">
        <f t="shared" ca="1" si="9"/>
        <v>2</v>
      </c>
      <c r="C144" s="353">
        <f t="shared" ca="1" si="9"/>
        <v>16</v>
      </c>
      <c r="D144" s="354">
        <f t="shared" ca="1" si="6"/>
        <v>43</v>
      </c>
      <c r="E144" s="445"/>
      <c r="F144" s="157"/>
      <c r="G144" s="333"/>
      <c r="H144" s="370"/>
    </row>
    <row r="145" spans="1:8" hidden="1">
      <c r="A145" s="351">
        <f t="shared" ca="1" si="9"/>
        <v>11</v>
      </c>
      <c r="B145" s="351">
        <f t="shared" ca="1" si="9"/>
        <v>2</v>
      </c>
      <c r="C145" s="351">
        <f t="shared" ca="1" si="9"/>
        <v>16</v>
      </c>
      <c r="D145" s="352">
        <f t="shared" ca="1" si="6"/>
        <v>44</v>
      </c>
      <c r="E145" s="445"/>
      <c r="F145" s="157"/>
      <c r="G145" s="333"/>
      <c r="H145" s="370"/>
    </row>
    <row r="146" spans="1:8" hidden="1">
      <c r="A146" s="353">
        <f t="shared" ca="1" si="9"/>
        <v>11</v>
      </c>
      <c r="B146" s="353">
        <f t="shared" ca="1" si="9"/>
        <v>2</v>
      </c>
      <c r="C146" s="353">
        <f t="shared" ca="1" si="9"/>
        <v>16</v>
      </c>
      <c r="D146" s="354">
        <f t="shared" ca="1" si="6"/>
        <v>45</v>
      </c>
      <c r="E146" s="445"/>
      <c r="F146" s="347"/>
      <c r="G146" s="348"/>
      <c r="H146" s="371"/>
    </row>
    <row r="147" spans="1:8" hidden="1">
      <c r="A147" s="353">
        <f t="shared" ca="1" si="9"/>
        <v>11</v>
      </c>
      <c r="B147" s="353">
        <f t="shared" ca="1" si="9"/>
        <v>2</v>
      </c>
      <c r="C147" s="353">
        <f t="shared" ca="1" si="9"/>
        <v>16</v>
      </c>
      <c r="D147" s="354">
        <f t="shared" ca="1" si="6"/>
        <v>46</v>
      </c>
      <c r="E147" s="445"/>
      <c r="F147" s="347"/>
      <c r="G147" s="348"/>
      <c r="H147" s="371"/>
    </row>
    <row r="148" spans="1:8" hidden="1">
      <c r="A148" s="353">
        <f t="shared" ca="1" si="9"/>
        <v>11</v>
      </c>
      <c r="B148" s="353">
        <f t="shared" ca="1" si="9"/>
        <v>2</v>
      </c>
      <c r="C148" s="353">
        <f t="shared" ca="1" si="9"/>
        <v>16</v>
      </c>
      <c r="D148" s="354">
        <f t="shared" ca="1" si="6"/>
        <v>47</v>
      </c>
      <c r="E148" s="445"/>
      <c r="F148" s="347"/>
      <c r="G148" s="348"/>
      <c r="H148" s="371"/>
    </row>
    <row r="149" spans="1:8" hidden="1">
      <c r="A149" s="353">
        <f t="shared" ca="1" si="9"/>
        <v>11</v>
      </c>
      <c r="B149" s="353">
        <f t="shared" ca="1" si="9"/>
        <v>2</v>
      </c>
      <c r="C149" s="353">
        <f t="shared" ca="1" si="9"/>
        <v>16</v>
      </c>
      <c r="D149" s="354">
        <f t="shared" ca="1" si="6"/>
        <v>48</v>
      </c>
      <c r="E149" s="445"/>
      <c r="F149" s="347"/>
      <c r="G149" s="348"/>
      <c r="H149" s="371"/>
    </row>
    <row r="150" spans="1:8" hidden="1">
      <c r="A150" s="353">
        <f t="shared" ca="1" si="9"/>
        <v>11</v>
      </c>
      <c r="B150" s="353">
        <f t="shared" ca="1" si="9"/>
        <v>2</v>
      </c>
      <c r="C150" s="353">
        <f t="shared" ca="1" si="9"/>
        <v>16</v>
      </c>
      <c r="D150" s="354">
        <f t="shared" ca="1" si="6"/>
        <v>49</v>
      </c>
      <c r="E150" s="445"/>
      <c r="F150" s="347"/>
      <c r="G150" s="348"/>
      <c r="H150" s="371"/>
    </row>
    <row r="151" spans="1:8" hidden="1">
      <c r="A151" s="353">
        <f t="shared" ca="1" si="9"/>
        <v>11</v>
      </c>
      <c r="B151" s="353">
        <f t="shared" ca="1" si="9"/>
        <v>2</v>
      </c>
      <c r="C151" s="353">
        <f t="shared" ca="1" si="9"/>
        <v>16</v>
      </c>
      <c r="D151" s="354">
        <f t="shared" ca="1" si="6"/>
        <v>50</v>
      </c>
      <c r="E151" s="445"/>
      <c r="F151" s="347"/>
      <c r="G151" s="348"/>
      <c r="H151" s="371"/>
    </row>
    <row r="152" spans="1:8" hidden="1">
      <c r="A152" s="353">
        <f t="shared" ca="1" si="9"/>
        <v>11</v>
      </c>
      <c r="B152" s="353">
        <f t="shared" ca="1" si="9"/>
        <v>2</v>
      </c>
      <c r="C152" s="353">
        <f t="shared" ca="1" si="9"/>
        <v>16</v>
      </c>
      <c r="D152" s="354">
        <f t="shared" ca="1" si="6"/>
        <v>51</v>
      </c>
      <c r="E152" s="445"/>
      <c r="F152" s="347"/>
      <c r="G152" s="348"/>
      <c r="H152" s="371"/>
    </row>
    <row r="153" spans="1:8" s="346" customFormat="1" hidden="1">
      <c r="A153" s="353">
        <f t="shared" ca="1" si="9"/>
        <v>11</v>
      </c>
      <c r="B153" s="353">
        <f t="shared" ca="1" si="9"/>
        <v>2</v>
      </c>
      <c r="C153" s="353">
        <f t="shared" ca="1" si="9"/>
        <v>16</v>
      </c>
      <c r="D153" s="354">
        <f t="shared" ca="1" si="6"/>
        <v>52</v>
      </c>
      <c r="E153" s="446"/>
      <c r="F153" s="347"/>
      <c r="G153" s="348"/>
      <c r="H153" s="371"/>
    </row>
    <row r="154" spans="1:8" s="346" customFormat="1" hidden="1">
      <c r="A154" s="353">
        <f t="shared" ca="1" si="9"/>
        <v>11</v>
      </c>
      <c r="B154" s="353">
        <f t="shared" ca="1" si="9"/>
        <v>2</v>
      </c>
      <c r="C154" s="353">
        <f t="shared" ca="1" si="9"/>
        <v>16</v>
      </c>
      <c r="D154" s="354">
        <f t="shared" ca="1" si="6"/>
        <v>53</v>
      </c>
      <c r="E154" s="446"/>
      <c r="F154" s="347"/>
      <c r="G154" s="348"/>
      <c r="H154" s="371"/>
    </row>
    <row r="155" spans="1:8" s="346" customFormat="1" hidden="1">
      <c r="A155" s="353">
        <f t="shared" ca="1" si="9"/>
        <v>11</v>
      </c>
      <c r="B155" s="353">
        <f t="shared" ca="1" si="9"/>
        <v>2</v>
      </c>
      <c r="C155" s="353">
        <f t="shared" ca="1" si="9"/>
        <v>16</v>
      </c>
      <c r="D155" s="354">
        <f t="shared" ca="1" si="6"/>
        <v>54</v>
      </c>
      <c r="E155" s="446"/>
      <c r="F155" s="347"/>
      <c r="G155" s="348"/>
      <c r="H155" s="371"/>
    </row>
    <row r="156" spans="1:8" hidden="1">
      <c r="A156" s="353">
        <f t="shared" ca="1" si="9"/>
        <v>11</v>
      </c>
      <c r="B156" s="353">
        <f t="shared" ca="1" si="9"/>
        <v>2</v>
      </c>
      <c r="C156" s="353">
        <f t="shared" ca="1" si="9"/>
        <v>16</v>
      </c>
      <c r="D156" s="354">
        <f t="shared" ca="1" si="6"/>
        <v>55</v>
      </c>
      <c r="E156" s="445"/>
      <c r="F156" s="347"/>
      <c r="G156" s="348"/>
      <c r="H156" s="371"/>
    </row>
    <row r="157" spans="1:8" hidden="1">
      <c r="A157" s="353">
        <f t="shared" ca="1" si="9"/>
        <v>11</v>
      </c>
      <c r="B157" s="353">
        <f t="shared" ca="1" si="9"/>
        <v>2</v>
      </c>
      <c r="C157" s="353">
        <f t="shared" ca="1" si="9"/>
        <v>16</v>
      </c>
      <c r="D157" s="354">
        <f t="shared" ca="1" si="6"/>
        <v>56</v>
      </c>
      <c r="E157" s="445"/>
      <c r="F157" s="347"/>
      <c r="G157" s="348"/>
      <c r="H157" s="371"/>
    </row>
    <row r="158" spans="1:8" hidden="1">
      <c r="A158" s="353">
        <f t="shared" ca="1" si="9"/>
        <v>11</v>
      </c>
      <c r="B158" s="353">
        <f t="shared" ca="1" si="9"/>
        <v>2</v>
      </c>
      <c r="C158" s="353">
        <f t="shared" ca="1" si="9"/>
        <v>16</v>
      </c>
      <c r="D158" s="354">
        <f t="shared" ca="1" si="6"/>
        <v>57</v>
      </c>
      <c r="E158" s="445"/>
      <c r="F158" s="347"/>
      <c r="G158" s="348"/>
      <c r="H158" s="371"/>
    </row>
    <row r="159" spans="1:8" hidden="1">
      <c r="A159" s="353">
        <f t="shared" ca="1" si="9"/>
        <v>11</v>
      </c>
      <c r="B159" s="353">
        <f t="shared" ca="1" si="9"/>
        <v>2</v>
      </c>
      <c r="C159" s="353">
        <f t="shared" ca="1" si="9"/>
        <v>16</v>
      </c>
      <c r="D159" s="354">
        <f t="shared" ca="1" si="6"/>
        <v>58</v>
      </c>
      <c r="E159" s="445"/>
      <c r="F159" s="347"/>
      <c r="G159" s="348"/>
      <c r="H159" s="371"/>
    </row>
    <row r="160" spans="1:8" hidden="1">
      <c r="A160" s="353">
        <f t="shared" ca="1" si="9"/>
        <v>11</v>
      </c>
      <c r="B160" s="353">
        <f t="shared" ca="1" si="9"/>
        <v>2</v>
      </c>
      <c r="C160" s="353">
        <f t="shared" ca="1" si="9"/>
        <v>16</v>
      </c>
      <c r="D160" s="354">
        <f t="shared" ca="1" si="6"/>
        <v>59</v>
      </c>
      <c r="E160" s="445"/>
      <c r="F160" s="347"/>
      <c r="G160" s="348"/>
      <c r="H160" s="371"/>
    </row>
    <row r="161" spans="1:8" hidden="1">
      <c r="A161" s="353">
        <f t="shared" ca="1" si="9"/>
        <v>11</v>
      </c>
      <c r="B161" s="353">
        <f t="shared" ca="1" si="9"/>
        <v>2</v>
      </c>
      <c r="C161" s="353">
        <f t="shared" ca="1" si="9"/>
        <v>16</v>
      </c>
      <c r="D161" s="354">
        <f t="shared" ca="1" si="6"/>
        <v>60</v>
      </c>
      <c r="E161" s="445"/>
      <c r="F161" s="347"/>
      <c r="G161" s="348"/>
      <c r="H161" s="371"/>
    </row>
    <row r="162" spans="1:8" hidden="1">
      <c r="A162" s="353">
        <f t="shared" ca="1" si="9"/>
        <v>11</v>
      </c>
      <c r="B162" s="353">
        <f t="shared" ca="1" si="9"/>
        <v>2</v>
      </c>
      <c r="C162" s="353">
        <f t="shared" ca="1" si="9"/>
        <v>16</v>
      </c>
      <c r="D162" s="354">
        <f t="shared" ca="1" si="6"/>
        <v>61</v>
      </c>
      <c r="E162" s="445"/>
      <c r="F162" s="347"/>
      <c r="G162" s="348"/>
      <c r="H162" s="371"/>
    </row>
    <row r="163" spans="1:8" s="346" customFormat="1" hidden="1">
      <c r="A163" s="353">
        <f t="shared" ca="1" si="9"/>
        <v>11</v>
      </c>
      <c r="B163" s="353">
        <f t="shared" ca="1" si="9"/>
        <v>2</v>
      </c>
      <c r="C163" s="353">
        <f t="shared" ca="1" si="9"/>
        <v>16</v>
      </c>
      <c r="D163" s="354">
        <f t="shared" ca="1" si="6"/>
        <v>62</v>
      </c>
      <c r="E163" s="446"/>
      <c r="F163" s="347"/>
      <c r="G163" s="348"/>
      <c r="H163" s="371"/>
    </row>
    <row r="164" spans="1:8" s="346" customFormat="1" hidden="1">
      <c r="A164" s="353">
        <f t="shared" ca="1" si="9"/>
        <v>11</v>
      </c>
      <c r="B164" s="353">
        <f t="shared" ca="1" si="9"/>
        <v>2</v>
      </c>
      <c r="C164" s="353">
        <f t="shared" ca="1" si="9"/>
        <v>16</v>
      </c>
      <c r="D164" s="354">
        <f t="shared" ca="1" si="6"/>
        <v>63</v>
      </c>
      <c r="E164" s="446"/>
      <c r="F164" s="347"/>
      <c r="G164" s="348"/>
      <c r="H164" s="371"/>
    </row>
    <row r="165" spans="1:8" s="346" customFormat="1" hidden="1">
      <c r="A165" s="353">
        <f t="shared" ca="1" si="9"/>
        <v>11</v>
      </c>
      <c r="B165" s="353">
        <f t="shared" ca="1" si="9"/>
        <v>2</v>
      </c>
      <c r="C165" s="353">
        <f t="shared" ca="1" si="9"/>
        <v>16</v>
      </c>
      <c r="D165" s="354">
        <f t="shared" ca="1" si="6"/>
        <v>64</v>
      </c>
      <c r="E165" s="446"/>
      <c r="F165" s="347"/>
      <c r="G165" s="348"/>
      <c r="H165" s="371"/>
    </row>
    <row r="166" spans="1:8" hidden="1">
      <c r="A166" s="353">
        <f t="shared" ca="1" si="9"/>
        <v>11</v>
      </c>
      <c r="B166" s="353">
        <f t="shared" ca="1" si="9"/>
        <v>2</v>
      </c>
      <c r="C166" s="353">
        <f t="shared" ca="1" si="9"/>
        <v>16</v>
      </c>
      <c r="D166" s="354">
        <f t="shared" ca="1" si="6"/>
        <v>65</v>
      </c>
      <c r="E166" s="445"/>
      <c r="F166" s="347"/>
      <c r="G166" s="348"/>
      <c r="H166" s="371"/>
    </row>
    <row r="167" spans="1:8" hidden="1">
      <c r="A167" s="353">
        <f t="shared" ca="1" si="9"/>
        <v>11</v>
      </c>
      <c r="B167" s="353">
        <f t="shared" ca="1" si="9"/>
        <v>2</v>
      </c>
      <c r="C167" s="353">
        <f t="shared" ca="1" si="9"/>
        <v>16</v>
      </c>
      <c r="D167" s="354">
        <f t="shared" ca="1" si="6"/>
        <v>66</v>
      </c>
      <c r="E167" s="445"/>
      <c r="F167" s="347"/>
      <c r="G167" s="348"/>
      <c r="H167" s="371"/>
    </row>
    <row r="168" spans="1:8" hidden="1">
      <c r="A168" s="353">
        <f t="shared" ca="1" si="9"/>
        <v>11</v>
      </c>
      <c r="B168" s="353">
        <f t="shared" ca="1" si="9"/>
        <v>2</v>
      </c>
      <c r="C168" s="353">
        <f t="shared" ca="1" si="9"/>
        <v>16</v>
      </c>
      <c r="D168" s="354">
        <f t="shared" ca="1" si="6"/>
        <v>67</v>
      </c>
      <c r="E168" s="445"/>
      <c r="F168" s="347"/>
      <c r="G168" s="348"/>
      <c r="H168" s="371"/>
    </row>
    <row r="169" spans="1:8" hidden="1">
      <c r="A169" s="353">
        <f t="shared" ca="1" si="9"/>
        <v>11</v>
      </c>
      <c r="B169" s="353">
        <f t="shared" ca="1" si="9"/>
        <v>2</v>
      </c>
      <c r="C169" s="353">
        <f t="shared" ca="1" si="9"/>
        <v>16</v>
      </c>
      <c r="D169" s="354">
        <f t="shared" ca="1" si="6"/>
        <v>68</v>
      </c>
      <c r="E169" s="445"/>
      <c r="F169" s="347"/>
      <c r="G169" s="348"/>
      <c r="H169" s="371"/>
    </row>
    <row r="170" spans="1:8" hidden="1">
      <c r="A170" s="353">
        <f t="shared" ca="1" si="9"/>
        <v>11</v>
      </c>
      <c r="B170" s="353">
        <f t="shared" ca="1" si="9"/>
        <v>2</v>
      </c>
      <c r="C170" s="353">
        <f t="shared" ca="1" si="9"/>
        <v>16</v>
      </c>
      <c r="D170" s="354">
        <f t="shared" ca="1" si="6"/>
        <v>69</v>
      </c>
      <c r="E170" s="445"/>
      <c r="F170" s="347"/>
      <c r="G170" s="348"/>
      <c r="H170" s="371"/>
    </row>
    <row r="171" spans="1:8" hidden="1">
      <c r="A171" s="353">
        <f t="shared" ca="1" si="9"/>
        <v>11</v>
      </c>
      <c r="B171" s="353">
        <f t="shared" ca="1" si="9"/>
        <v>2</v>
      </c>
      <c r="C171" s="353">
        <f t="shared" ca="1" si="9"/>
        <v>16</v>
      </c>
      <c r="D171" s="354">
        <f t="shared" ca="1" si="6"/>
        <v>70</v>
      </c>
      <c r="E171" s="445"/>
      <c r="F171" s="347"/>
      <c r="G171" s="348"/>
      <c r="H171" s="371"/>
    </row>
    <row r="172" spans="1:8" hidden="1">
      <c r="A172" s="353">
        <f t="shared" ca="1" si="9"/>
        <v>11</v>
      </c>
      <c r="B172" s="353">
        <f t="shared" ca="1" si="9"/>
        <v>2</v>
      </c>
      <c r="C172" s="353">
        <f t="shared" ca="1" si="9"/>
        <v>16</v>
      </c>
      <c r="D172" s="354">
        <f t="shared" ca="1" si="6"/>
        <v>71</v>
      </c>
      <c r="E172" s="445"/>
      <c r="F172" s="347"/>
      <c r="G172" s="348"/>
      <c r="H172" s="371"/>
    </row>
    <row r="173" spans="1:8" s="346" customFormat="1" hidden="1">
      <c r="A173" s="353">
        <f t="shared" ca="1" si="9"/>
        <v>11</v>
      </c>
      <c r="B173" s="353">
        <f t="shared" ca="1" si="9"/>
        <v>2</v>
      </c>
      <c r="C173" s="353">
        <f t="shared" ca="1" si="9"/>
        <v>16</v>
      </c>
      <c r="D173" s="354">
        <f t="shared" ca="1" si="6"/>
        <v>72</v>
      </c>
      <c r="E173" s="446"/>
      <c r="F173" s="347"/>
      <c r="G173" s="348"/>
      <c r="H173" s="371"/>
    </row>
    <row r="174" spans="1:8" s="346" customFormat="1" hidden="1">
      <c r="A174" s="353">
        <f t="shared" ca="1" si="9"/>
        <v>11</v>
      </c>
      <c r="B174" s="353">
        <f t="shared" ca="1" si="9"/>
        <v>2</v>
      </c>
      <c r="C174" s="353">
        <f t="shared" ca="1" si="9"/>
        <v>16</v>
      </c>
      <c r="D174" s="354">
        <f t="shared" ca="1" si="6"/>
        <v>73</v>
      </c>
      <c r="E174" s="446"/>
      <c r="F174" s="347"/>
      <c r="G174" s="348"/>
      <c r="H174" s="371"/>
    </row>
    <row r="175" spans="1:8" s="346" customFormat="1" hidden="1">
      <c r="A175" s="353">
        <f t="shared" ref="A175:C190" ca="1" si="10">INDIRECT("Z(-1)",FALSE)</f>
        <v>11</v>
      </c>
      <c r="B175" s="353">
        <f t="shared" ca="1" si="10"/>
        <v>2</v>
      </c>
      <c r="C175" s="353">
        <f t="shared" ca="1" si="10"/>
        <v>16</v>
      </c>
      <c r="D175" s="354">
        <f t="shared" ca="1" si="6"/>
        <v>74</v>
      </c>
      <c r="E175" s="446"/>
      <c r="F175" s="347"/>
      <c r="G175" s="348"/>
      <c r="H175" s="371"/>
    </row>
    <row r="176" spans="1:8" hidden="1">
      <c r="A176" s="353">
        <f t="shared" ca="1" si="10"/>
        <v>11</v>
      </c>
      <c r="B176" s="353">
        <f t="shared" ca="1" si="10"/>
        <v>2</v>
      </c>
      <c r="C176" s="353">
        <f t="shared" ca="1" si="10"/>
        <v>16</v>
      </c>
      <c r="D176" s="354">
        <f t="shared" ca="1" si="6"/>
        <v>75</v>
      </c>
      <c r="E176" s="445"/>
      <c r="F176" s="347"/>
      <c r="G176" s="348"/>
      <c r="H176" s="371"/>
    </row>
    <row r="177" spans="1:8" hidden="1">
      <c r="A177" s="353">
        <f t="shared" ca="1" si="10"/>
        <v>11</v>
      </c>
      <c r="B177" s="353">
        <f t="shared" ca="1" si="10"/>
        <v>2</v>
      </c>
      <c r="C177" s="353">
        <f t="shared" ca="1" si="10"/>
        <v>16</v>
      </c>
      <c r="D177" s="354">
        <f t="shared" ca="1" si="6"/>
        <v>76</v>
      </c>
      <c r="E177" s="445"/>
      <c r="F177" s="347"/>
      <c r="G177" s="348"/>
      <c r="H177" s="371"/>
    </row>
    <row r="178" spans="1:8" hidden="1">
      <c r="A178" s="353">
        <f t="shared" ca="1" si="10"/>
        <v>11</v>
      </c>
      <c r="B178" s="353">
        <f t="shared" ca="1" si="10"/>
        <v>2</v>
      </c>
      <c r="C178" s="353">
        <f t="shared" ca="1" si="10"/>
        <v>16</v>
      </c>
      <c r="D178" s="354">
        <f t="shared" ca="1" si="6"/>
        <v>77</v>
      </c>
      <c r="E178" s="445"/>
      <c r="F178" s="347"/>
      <c r="G178" s="348"/>
      <c r="H178" s="371"/>
    </row>
    <row r="179" spans="1:8" hidden="1">
      <c r="A179" s="353">
        <f t="shared" ca="1" si="10"/>
        <v>11</v>
      </c>
      <c r="B179" s="353">
        <f t="shared" ca="1" si="10"/>
        <v>2</v>
      </c>
      <c r="C179" s="353">
        <f t="shared" ca="1" si="10"/>
        <v>16</v>
      </c>
      <c r="D179" s="354">
        <f t="shared" ca="1" si="6"/>
        <v>78</v>
      </c>
      <c r="E179" s="445"/>
      <c r="F179" s="347"/>
      <c r="G179" s="348"/>
      <c r="H179" s="371"/>
    </row>
    <row r="180" spans="1:8" hidden="1">
      <c r="A180" s="353">
        <f t="shared" ca="1" si="10"/>
        <v>11</v>
      </c>
      <c r="B180" s="353">
        <f t="shared" ca="1" si="10"/>
        <v>2</v>
      </c>
      <c r="C180" s="353">
        <f t="shared" ca="1" si="10"/>
        <v>16</v>
      </c>
      <c r="D180" s="354">
        <f t="shared" ca="1" si="6"/>
        <v>79</v>
      </c>
      <c r="E180" s="445"/>
      <c r="F180" s="347"/>
      <c r="G180" s="348"/>
      <c r="H180" s="371"/>
    </row>
    <row r="181" spans="1:8" hidden="1">
      <c r="A181" s="353">
        <f t="shared" ca="1" si="10"/>
        <v>11</v>
      </c>
      <c r="B181" s="353">
        <f t="shared" ca="1" si="10"/>
        <v>2</v>
      </c>
      <c r="C181" s="353">
        <f t="shared" ca="1" si="10"/>
        <v>16</v>
      </c>
      <c r="D181" s="354">
        <f t="shared" ca="1" si="6"/>
        <v>80</v>
      </c>
      <c r="E181" s="445"/>
      <c r="F181" s="347"/>
      <c r="G181" s="348"/>
      <c r="H181" s="371"/>
    </row>
    <row r="182" spans="1:8" hidden="1">
      <c r="A182" s="353">
        <f t="shared" ca="1" si="10"/>
        <v>11</v>
      </c>
      <c r="B182" s="353">
        <f t="shared" ca="1" si="10"/>
        <v>2</v>
      </c>
      <c r="C182" s="353">
        <f t="shared" ca="1" si="10"/>
        <v>16</v>
      </c>
      <c r="D182" s="354">
        <f t="shared" ca="1" si="6"/>
        <v>81</v>
      </c>
      <c r="E182" s="445"/>
      <c r="F182" s="347"/>
      <c r="G182" s="348"/>
      <c r="H182" s="371"/>
    </row>
    <row r="183" spans="1:8" s="346" customFormat="1" hidden="1">
      <c r="A183" s="353">
        <f t="shared" ca="1" si="10"/>
        <v>11</v>
      </c>
      <c r="B183" s="353">
        <f t="shared" ca="1" si="10"/>
        <v>2</v>
      </c>
      <c r="C183" s="353">
        <f t="shared" ca="1" si="10"/>
        <v>16</v>
      </c>
      <c r="D183" s="354">
        <f t="shared" ca="1" si="6"/>
        <v>82</v>
      </c>
      <c r="E183" s="446"/>
      <c r="F183" s="347"/>
      <c r="G183" s="348"/>
      <c r="H183" s="371"/>
    </row>
    <row r="184" spans="1:8" s="346" customFormat="1" hidden="1">
      <c r="A184" s="353">
        <f t="shared" ca="1" si="10"/>
        <v>11</v>
      </c>
      <c r="B184" s="353">
        <f t="shared" ca="1" si="10"/>
        <v>2</v>
      </c>
      <c r="C184" s="353">
        <f t="shared" ca="1" si="10"/>
        <v>16</v>
      </c>
      <c r="D184" s="354">
        <f t="shared" ca="1" si="6"/>
        <v>83</v>
      </c>
      <c r="E184" s="446"/>
      <c r="F184" s="347"/>
      <c r="G184" s="348"/>
      <c r="H184" s="371"/>
    </row>
    <row r="185" spans="1:8" s="346" customFormat="1" hidden="1">
      <c r="A185" s="353">
        <f t="shared" ca="1" si="10"/>
        <v>11</v>
      </c>
      <c r="B185" s="353">
        <f t="shared" ca="1" si="10"/>
        <v>2</v>
      </c>
      <c r="C185" s="353">
        <f t="shared" ca="1" si="10"/>
        <v>16</v>
      </c>
      <c r="D185" s="354">
        <f t="shared" ca="1" si="6"/>
        <v>84</v>
      </c>
      <c r="E185" s="446"/>
      <c r="F185" s="347"/>
      <c r="G185" s="348"/>
      <c r="H185" s="371"/>
    </row>
    <row r="186" spans="1:8" hidden="1">
      <c r="A186" s="353">
        <f t="shared" ca="1" si="10"/>
        <v>11</v>
      </c>
      <c r="B186" s="353">
        <f t="shared" ca="1" si="10"/>
        <v>2</v>
      </c>
      <c r="C186" s="353">
        <f t="shared" ca="1" si="10"/>
        <v>16</v>
      </c>
      <c r="D186" s="354">
        <f t="shared" ca="1" si="6"/>
        <v>85</v>
      </c>
      <c r="E186" s="445"/>
      <c r="F186" s="347"/>
      <c r="G186" s="348"/>
      <c r="H186" s="371"/>
    </row>
    <row r="187" spans="1:8" s="346" customFormat="1" hidden="1">
      <c r="A187" s="353">
        <f t="shared" ca="1" si="10"/>
        <v>11</v>
      </c>
      <c r="B187" s="353">
        <f t="shared" ca="1" si="10"/>
        <v>2</v>
      </c>
      <c r="C187" s="353">
        <f t="shared" ca="1" si="10"/>
        <v>16</v>
      </c>
      <c r="D187" s="354">
        <f t="shared" ca="1" si="6"/>
        <v>86</v>
      </c>
      <c r="E187" s="446"/>
      <c r="F187" s="347"/>
      <c r="G187" s="348"/>
      <c r="H187" s="371"/>
    </row>
    <row r="188" spans="1:8" s="346" customFormat="1" hidden="1">
      <c r="A188" s="353">
        <f t="shared" ca="1" si="10"/>
        <v>11</v>
      </c>
      <c r="B188" s="353">
        <f t="shared" ca="1" si="10"/>
        <v>2</v>
      </c>
      <c r="C188" s="353">
        <f t="shared" ca="1" si="10"/>
        <v>16</v>
      </c>
      <c r="D188" s="354">
        <f t="shared" ca="1" si="6"/>
        <v>87</v>
      </c>
      <c r="E188" s="446"/>
      <c r="F188" s="347"/>
      <c r="G188" s="348"/>
      <c r="H188" s="371"/>
    </row>
    <row r="189" spans="1:8" s="346" customFormat="1" hidden="1">
      <c r="A189" s="353">
        <f t="shared" ca="1" si="10"/>
        <v>11</v>
      </c>
      <c r="B189" s="353">
        <f t="shared" ca="1" si="10"/>
        <v>2</v>
      </c>
      <c r="C189" s="353">
        <f t="shared" ca="1" si="10"/>
        <v>16</v>
      </c>
      <c r="D189" s="354">
        <f t="shared" ca="1" si="6"/>
        <v>88</v>
      </c>
      <c r="E189" s="446"/>
      <c r="F189" s="347"/>
      <c r="G189" s="348"/>
      <c r="H189" s="371"/>
    </row>
    <row r="190" spans="1:8" hidden="1">
      <c r="A190" s="353">
        <f t="shared" ca="1" si="10"/>
        <v>11</v>
      </c>
      <c r="B190" s="353">
        <f t="shared" ca="1" si="10"/>
        <v>2</v>
      </c>
      <c r="C190" s="353">
        <f t="shared" ca="1" si="10"/>
        <v>16</v>
      </c>
      <c r="D190" s="354">
        <f t="shared" ca="1" si="6"/>
        <v>89</v>
      </c>
      <c r="E190" s="445"/>
      <c r="F190" s="157"/>
      <c r="G190" s="333"/>
      <c r="H190" s="370"/>
    </row>
    <row r="191" spans="1:8" hidden="1">
      <c r="A191" s="353">
        <f t="shared" ref="A191:C224" ca="1" si="11">INDIRECT("Z(-1)",FALSE)</f>
        <v>11</v>
      </c>
      <c r="B191" s="353">
        <f t="shared" ca="1" si="11"/>
        <v>2</v>
      </c>
      <c r="C191" s="353">
        <f t="shared" ca="1" si="11"/>
        <v>16</v>
      </c>
      <c r="D191" s="354">
        <f t="shared" ca="1" si="6"/>
        <v>90</v>
      </c>
      <c r="E191" s="445"/>
      <c r="F191" s="157"/>
      <c r="G191" s="333"/>
      <c r="H191" s="370"/>
    </row>
    <row r="192" spans="1:8" hidden="1">
      <c r="A192" s="353">
        <f t="shared" ca="1" si="11"/>
        <v>11</v>
      </c>
      <c r="B192" s="353">
        <f t="shared" ca="1" si="11"/>
        <v>2</v>
      </c>
      <c r="C192" s="353">
        <f t="shared" ca="1" si="11"/>
        <v>16</v>
      </c>
      <c r="D192" s="354">
        <f t="shared" ca="1" si="6"/>
        <v>91</v>
      </c>
      <c r="E192" s="445"/>
      <c r="F192" s="157"/>
      <c r="G192" s="333"/>
      <c r="H192" s="370"/>
    </row>
    <row r="193" spans="1:8" hidden="1">
      <c r="A193" s="353">
        <f t="shared" ca="1" si="11"/>
        <v>11</v>
      </c>
      <c r="B193" s="353">
        <f t="shared" ca="1" si="11"/>
        <v>2</v>
      </c>
      <c r="C193" s="353">
        <f t="shared" ca="1" si="11"/>
        <v>16</v>
      </c>
      <c r="D193" s="354">
        <f t="shared" ca="1" si="6"/>
        <v>92</v>
      </c>
      <c r="E193" s="445"/>
      <c r="F193" s="157"/>
      <c r="G193" s="333"/>
      <c r="H193" s="370"/>
    </row>
    <row r="194" spans="1:8" hidden="1">
      <c r="A194" s="353">
        <f t="shared" ca="1" si="11"/>
        <v>11</v>
      </c>
      <c r="B194" s="353">
        <f t="shared" ca="1" si="11"/>
        <v>2</v>
      </c>
      <c r="C194" s="353">
        <f t="shared" ca="1" si="11"/>
        <v>16</v>
      </c>
      <c r="D194" s="354">
        <f t="shared" ca="1" si="6"/>
        <v>93</v>
      </c>
      <c r="E194" s="445"/>
      <c r="F194" s="157"/>
      <c r="G194" s="333"/>
      <c r="H194" s="370"/>
    </row>
    <row r="195" spans="1:8" hidden="1">
      <c r="A195" s="351">
        <f t="shared" ca="1" si="11"/>
        <v>11</v>
      </c>
      <c r="B195" s="351">
        <f t="shared" ca="1" si="11"/>
        <v>2</v>
      </c>
      <c r="C195" s="351">
        <f t="shared" ca="1" si="11"/>
        <v>16</v>
      </c>
      <c r="D195" s="352">
        <f t="shared" ca="1" si="6"/>
        <v>94</v>
      </c>
      <c r="E195" s="445"/>
      <c r="F195" s="157"/>
      <c r="G195" s="333"/>
      <c r="H195" s="370"/>
    </row>
    <row r="196" spans="1:8" hidden="1">
      <c r="A196" s="353">
        <f t="shared" ca="1" si="11"/>
        <v>11</v>
      </c>
      <c r="B196" s="353">
        <f t="shared" ca="1" si="11"/>
        <v>2</v>
      </c>
      <c r="C196" s="353">
        <f t="shared" ca="1" si="11"/>
        <v>16</v>
      </c>
      <c r="D196" s="354">
        <f t="shared" ca="1" si="6"/>
        <v>95</v>
      </c>
      <c r="E196" s="445"/>
      <c r="F196" s="347"/>
      <c r="G196" s="348"/>
      <c r="H196" s="371"/>
    </row>
    <row r="197" spans="1:8" hidden="1">
      <c r="A197" s="353">
        <f t="shared" ca="1" si="11"/>
        <v>11</v>
      </c>
      <c r="B197" s="353">
        <f t="shared" ca="1" si="11"/>
        <v>2</v>
      </c>
      <c r="C197" s="353">
        <f t="shared" ca="1" si="11"/>
        <v>16</v>
      </c>
      <c r="D197" s="354">
        <f t="shared" ca="1" si="6"/>
        <v>96</v>
      </c>
      <c r="E197" s="445"/>
      <c r="F197" s="347"/>
      <c r="G197" s="348"/>
      <c r="H197" s="371"/>
    </row>
    <row r="198" spans="1:8" hidden="1">
      <c r="A198" s="353">
        <f t="shared" ca="1" si="11"/>
        <v>11</v>
      </c>
      <c r="B198" s="353">
        <f t="shared" ca="1" si="11"/>
        <v>2</v>
      </c>
      <c r="C198" s="353">
        <f t="shared" ca="1" si="11"/>
        <v>16</v>
      </c>
      <c r="D198" s="354">
        <f t="shared" ca="1" si="6"/>
        <v>97</v>
      </c>
      <c r="E198" s="445"/>
      <c r="F198" s="347"/>
      <c r="G198" s="348"/>
      <c r="H198" s="371"/>
    </row>
    <row r="199" spans="1:8" hidden="1">
      <c r="A199" s="353">
        <f t="shared" ca="1" si="11"/>
        <v>11</v>
      </c>
      <c r="B199" s="353">
        <f t="shared" ca="1" si="11"/>
        <v>2</v>
      </c>
      <c r="C199" s="353">
        <f t="shared" ca="1" si="11"/>
        <v>16</v>
      </c>
      <c r="D199" s="354">
        <f t="shared" ca="1" si="6"/>
        <v>98</v>
      </c>
      <c r="E199" s="445"/>
      <c r="F199" s="347"/>
      <c r="G199" s="348"/>
      <c r="H199" s="371"/>
    </row>
    <row r="200" spans="1:8" hidden="1">
      <c r="A200" s="353">
        <f t="shared" ca="1" si="11"/>
        <v>11</v>
      </c>
      <c r="B200" s="353">
        <f t="shared" ca="1" si="11"/>
        <v>2</v>
      </c>
      <c r="C200" s="353">
        <f t="shared" ca="1" si="11"/>
        <v>16</v>
      </c>
      <c r="D200" s="354">
        <f t="shared" ca="1" si="6"/>
        <v>99</v>
      </c>
      <c r="E200" s="445"/>
      <c r="F200" s="347"/>
      <c r="G200" s="348"/>
      <c r="H200" s="371"/>
    </row>
    <row r="201" spans="1:8" hidden="1">
      <c r="A201" s="353">
        <f t="shared" ca="1" si="11"/>
        <v>11</v>
      </c>
      <c r="B201" s="353">
        <f t="shared" ca="1" si="11"/>
        <v>2</v>
      </c>
      <c r="C201" s="353">
        <f t="shared" ca="1" si="11"/>
        <v>16</v>
      </c>
      <c r="D201" s="354">
        <f t="shared" ca="1" si="6"/>
        <v>100</v>
      </c>
      <c r="E201" s="445"/>
      <c r="F201" s="347"/>
      <c r="G201" s="348"/>
      <c r="H201" s="371"/>
    </row>
    <row r="202" spans="1:8" hidden="1">
      <c r="A202" s="353">
        <f t="shared" ca="1" si="11"/>
        <v>11</v>
      </c>
      <c r="B202" s="353">
        <f t="shared" ca="1" si="11"/>
        <v>2</v>
      </c>
      <c r="C202" s="353">
        <f t="shared" ca="1" si="11"/>
        <v>16</v>
      </c>
      <c r="D202" s="354">
        <f t="shared" ca="1" si="6"/>
        <v>101</v>
      </c>
      <c r="E202" s="445"/>
      <c r="F202" s="347"/>
      <c r="G202" s="348"/>
      <c r="H202" s="371"/>
    </row>
    <row r="203" spans="1:8" s="346" customFormat="1" hidden="1">
      <c r="A203" s="353">
        <f t="shared" ca="1" si="11"/>
        <v>11</v>
      </c>
      <c r="B203" s="353">
        <f t="shared" ca="1" si="11"/>
        <v>2</v>
      </c>
      <c r="C203" s="353">
        <f t="shared" ca="1" si="11"/>
        <v>16</v>
      </c>
      <c r="D203" s="354">
        <f t="shared" ca="1" si="6"/>
        <v>102</v>
      </c>
      <c r="E203" s="446"/>
      <c r="F203" s="347"/>
      <c r="G203" s="348"/>
      <c r="H203" s="371"/>
    </row>
    <row r="204" spans="1:8" s="346" customFormat="1" hidden="1">
      <c r="A204" s="353">
        <f t="shared" ca="1" si="11"/>
        <v>11</v>
      </c>
      <c r="B204" s="353">
        <f t="shared" ca="1" si="11"/>
        <v>2</v>
      </c>
      <c r="C204" s="353">
        <f t="shared" ca="1" si="11"/>
        <v>16</v>
      </c>
      <c r="D204" s="354">
        <f t="shared" ca="1" si="6"/>
        <v>103</v>
      </c>
      <c r="E204" s="446"/>
      <c r="F204" s="347"/>
      <c r="G204" s="348"/>
      <c r="H204" s="371"/>
    </row>
    <row r="205" spans="1:8" s="346" customFormat="1" hidden="1">
      <c r="A205" s="353">
        <f t="shared" ca="1" si="11"/>
        <v>11</v>
      </c>
      <c r="B205" s="353">
        <f t="shared" ca="1" si="11"/>
        <v>2</v>
      </c>
      <c r="C205" s="353">
        <f t="shared" ca="1" si="11"/>
        <v>16</v>
      </c>
      <c r="D205" s="354">
        <f t="shared" ca="1" si="6"/>
        <v>104</v>
      </c>
      <c r="E205" s="446"/>
      <c r="F205" s="347"/>
      <c r="G205" s="348"/>
      <c r="H205" s="371"/>
    </row>
    <row r="206" spans="1:8" hidden="1">
      <c r="A206" s="353">
        <f t="shared" ca="1" si="11"/>
        <v>11</v>
      </c>
      <c r="B206" s="353">
        <f t="shared" ca="1" si="11"/>
        <v>2</v>
      </c>
      <c r="C206" s="353">
        <f t="shared" ca="1" si="11"/>
        <v>16</v>
      </c>
      <c r="D206" s="354">
        <f t="shared" ca="1" si="6"/>
        <v>105</v>
      </c>
      <c r="E206" s="445"/>
      <c r="F206" s="347"/>
      <c r="G206" s="348"/>
      <c r="H206" s="371"/>
    </row>
    <row r="207" spans="1:8" hidden="1">
      <c r="A207" s="353">
        <f t="shared" ca="1" si="11"/>
        <v>11</v>
      </c>
      <c r="B207" s="353">
        <f t="shared" ca="1" si="11"/>
        <v>2</v>
      </c>
      <c r="C207" s="353">
        <f t="shared" ca="1" si="11"/>
        <v>16</v>
      </c>
      <c r="D207" s="354">
        <f t="shared" ca="1" si="6"/>
        <v>106</v>
      </c>
      <c r="E207" s="445"/>
      <c r="F207" s="347"/>
      <c r="G207" s="348"/>
      <c r="H207" s="371"/>
    </row>
    <row r="208" spans="1:8" hidden="1">
      <c r="A208" s="353">
        <f t="shared" ca="1" si="11"/>
        <v>11</v>
      </c>
      <c r="B208" s="353">
        <f t="shared" ca="1" si="11"/>
        <v>2</v>
      </c>
      <c r="C208" s="353">
        <f t="shared" ca="1" si="11"/>
        <v>16</v>
      </c>
      <c r="D208" s="354">
        <f t="shared" ca="1" si="6"/>
        <v>107</v>
      </c>
      <c r="E208" s="445"/>
      <c r="F208" s="347"/>
      <c r="G208" s="348"/>
      <c r="H208" s="371"/>
    </row>
    <row r="209" spans="1:8" hidden="1">
      <c r="A209" s="353">
        <f t="shared" ca="1" si="11"/>
        <v>11</v>
      </c>
      <c r="B209" s="353">
        <f t="shared" ca="1" si="11"/>
        <v>2</v>
      </c>
      <c r="C209" s="353">
        <f t="shared" ca="1" si="11"/>
        <v>16</v>
      </c>
      <c r="D209" s="354">
        <f t="shared" ca="1" si="6"/>
        <v>108</v>
      </c>
      <c r="E209" s="445"/>
      <c r="F209" s="347"/>
      <c r="G209" s="348"/>
      <c r="H209" s="371"/>
    </row>
    <row r="210" spans="1:8" hidden="1">
      <c r="A210" s="353">
        <f t="shared" ca="1" si="11"/>
        <v>11</v>
      </c>
      <c r="B210" s="353">
        <f t="shared" ca="1" si="11"/>
        <v>2</v>
      </c>
      <c r="C210" s="353">
        <f t="shared" ca="1" si="11"/>
        <v>16</v>
      </c>
      <c r="D210" s="354">
        <f t="shared" ca="1" si="6"/>
        <v>109</v>
      </c>
      <c r="E210" s="445"/>
      <c r="F210" s="347"/>
      <c r="G210" s="348"/>
      <c r="H210" s="371"/>
    </row>
    <row r="211" spans="1:8" hidden="1">
      <c r="A211" s="353">
        <f t="shared" ca="1" si="11"/>
        <v>11</v>
      </c>
      <c r="B211" s="353">
        <f t="shared" ca="1" si="11"/>
        <v>2</v>
      </c>
      <c r="C211" s="353">
        <f t="shared" ca="1" si="11"/>
        <v>16</v>
      </c>
      <c r="D211" s="354">
        <f t="shared" ca="1" si="6"/>
        <v>110</v>
      </c>
      <c r="E211" s="445"/>
      <c r="F211" s="347"/>
      <c r="G211" s="348"/>
      <c r="H211" s="371"/>
    </row>
    <row r="212" spans="1:8" hidden="1">
      <c r="A212" s="353">
        <f t="shared" ca="1" si="11"/>
        <v>11</v>
      </c>
      <c r="B212" s="353">
        <f t="shared" ca="1" si="11"/>
        <v>2</v>
      </c>
      <c r="C212" s="353">
        <f t="shared" ca="1" si="11"/>
        <v>16</v>
      </c>
      <c r="D212" s="354">
        <f t="shared" ca="1" si="6"/>
        <v>111</v>
      </c>
      <c r="E212" s="445"/>
      <c r="F212" s="347"/>
      <c r="G212" s="348"/>
      <c r="H212" s="371"/>
    </row>
    <row r="213" spans="1:8" s="346" customFormat="1" hidden="1">
      <c r="A213" s="353">
        <f t="shared" ca="1" si="11"/>
        <v>11</v>
      </c>
      <c r="B213" s="353">
        <f t="shared" ca="1" si="11"/>
        <v>2</v>
      </c>
      <c r="C213" s="353">
        <f t="shared" ca="1" si="11"/>
        <v>16</v>
      </c>
      <c r="D213" s="354">
        <f t="shared" ca="1" si="6"/>
        <v>112</v>
      </c>
      <c r="E213" s="446"/>
      <c r="F213" s="347"/>
      <c r="G213" s="348"/>
      <c r="H213" s="371"/>
    </row>
    <row r="214" spans="1:8" s="346" customFormat="1" hidden="1">
      <c r="A214" s="353">
        <f t="shared" ca="1" si="11"/>
        <v>11</v>
      </c>
      <c r="B214" s="353">
        <f t="shared" ca="1" si="11"/>
        <v>2</v>
      </c>
      <c r="C214" s="353">
        <f t="shared" ca="1" si="11"/>
        <v>16</v>
      </c>
      <c r="D214" s="354">
        <f t="shared" ca="1" si="6"/>
        <v>113</v>
      </c>
      <c r="E214" s="446"/>
      <c r="F214" s="347"/>
      <c r="G214" s="348"/>
      <c r="H214" s="371"/>
    </row>
    <row r="215" spans="1:8" s="346" customFormat="1" hidden="1">
      <c r="A215" s="353">
        <f t="shared" ca="1" si="11"/>
        <v>11</v>
      </c>
      <c r="B215" s="353">
        <f t="shared" ca="1" si="11"/>
        <v>2</v>
      </c>
      <c r="C215" s="353">
        <f t="shared" ca="1" si="11"/>
        <v>16</v>
      </c>
      <c r="D215" s="354">
        <f t="shared" ca="1" si="6"/>
        <v>114</v>
      </c>
      <c r="E215" s="446"/>
      <c r="F215" s="347"/>
      <c r="G215" s="348"/>
      <c r="H215" s="371"/>
    </row>
    <row r="216" spans="1:8" hidden="1">
      <c r="A216" s="353">
        <f t="shared" ca="1" si="11"/>
        <v>11</v>
      </c>
      <c r="B216" s="353">
        <f t="shared" ca="1" si="11"/>
        <v>2</v>
      </c>
      <c r="C216" s="353">
        <f t="shared" ca="1" si="11"/>
        <v>16</v>
      </c>
      <c r="D216" s="354">
        <f t="shared" ca="1" si="6"/>
        <v>115</v>
      </c>
      <c r="E216" s="445"/>
      <c r="F216" s="347"/>
      <c r="G216" s="348"/>
      <c r="H216" s="371"/>
    </row>
    <row r="217" spans="1:8" hidden="1">
      <c r="A217" s="353">
        <f t="shared" ca="1" si="11"/>
        <v>11</v>
      </c>
      <c r="B217" s="353">
        <f t="shared" ca="1" si="11"/>
        <v>2</v>
      </c>
      <c r="C217" s="353">
        <f t="shared" ca="1" si="11"/>
        <v>16</v>
      </c>
      <c r="D217" s="354">
        <f t="shared" ca="1" si="6"/>
        <v>116</v>
      </c>
      <c r="E217" s="445"/>
      <c r="F217" s="347"/>
      <c r="G217" s="348"/>
      <c r="H217" s="371"/>
    </row>
    <row r="218" spans="1:8" hidden="1">
      <c r="A218" s="353">
        <f t="shared" ca="1" si="11"/>
        <v>11</v>
      </c>
      <c r="B218" s="353">
        <f t="shared" ca="1" si="11"/>
        <v>2</v>
      </c>
      <c r="C218" s="353">
        <f t="shared" ca="1" si="11"/>
        <v>16</v>
      </c>
      <c r="D218" s="354">
        <f t="shared" ca="1" si="6"/>
        <v>117</v>
      </c>
      <c r="E218" s="445"/>
      <c r="F218" s="347"/>
      <c r="G218" s="348"/>
      <c r="H218" s="371"/>
    </row>
    <row r="219" spans="1:8" hidden="1">
      <c r="A219" s="353">
        <f t="shared" ca="1" si="11"/>
        <v>11</v>
      </c>
      <c r="B219" s="353">
        <f t="shared" ca="1" si="11"/>
        <v>2</v>
      </c>
      <c r="C219" s="353">
        <f t="shared" ca="1" si="11"/>
        <v>16</v>
      </c>
      <c r="D219" s="354">
        <f t="shared" ca="1" si="6"/>
        <v>118</v>
      </c>
      <c r="E219" s="445"/>
      <c r="F219" s="347"/>
      <c r="G219" s="348"/>
      <c r="H219" s="371"/>
    </row>
    <row r="220" spans="1:8" hidden="1">
      <c r="A220" s="353">
        <f t="shared" ca="1" si="11"/>
        <v>11</v>
      </c>
      <c r="B220" s="353">
        <f t="shared" ca="1" si="11"/>
        <v>2</v>
      </c>
      <c r="C220" s="353">
        <f t="shared" ca="1" si="11"/>
        <v>16</v>
      </c>
      <c r="D220" s="354">
        <f t="shared" ca="1" si="6"/>
        <v>119</v>
      </c>
      <c r="E220" s="445"/>
      <c r="F220" s="347"/>
      <c r="G220" s="348"/>
      <c r="H220" s="371"/>
    </row>
    <row r="221" spans="1:8" hidden="1">
      <c r="A221" s="353">
        <f t="shared" ca="1" si="11"/>
        <v>11</v>
      </c>
      <c r="B221" s="353">
        <f t="shared" ca="1" si="11"/>
        <v>2</v>
      </c>
      <c r="C221" s="353">
        <f t="shared" ca="1" si="11"/>
        <v>16</v>
      </c>
      <c r="D221" s="354">
        <f t="shared" ca="1" si="6"/>
        <v>120</v>
      </c>
      <c r="E221" s="445"/>
      <c r="F221" s="347"/>
      <c r="G221" s="348"/>
      <c r="H221" s="371"/>
    </row>
    <row r="222" spans="1:8" hidden="1">
      <c r="A222" s="353">
        <f t="shared" ca="1" si="11"/>
        <v>11</v>
      </c>
      <c r="B222" s="353">
        <f t="shared" ca="1" si="11"/>
        <v>2</v>
      </c>
      <c r="C222" s="353">
        <f t="shared" ca="1" si="11"/>
        <v>16</v>
      </c>
      <c r="D222" s="354">
        <f t="shared" ca="1" si="6"/>
        <v>121</v>
      </c>
      <c r="E222" s="445"/>
      <c r="F222" s="347"/>
      <c r="G222" s="348"/>
      <c r="H222" s="371"/>
    </row>
    <row r="223" spans="1:8" s="346" customFormat="1" hidden="1">
      <c r="A223" s="353">
        <f t="shared" ca="1" si="11"/>
        <v>11</v>
      </c>
      <c r="B223" s="353">
        <f t="shared" ca="1" si="11"/>
        <v>2</v>
      </c>
      <c r="C223" s="353">
        <f t="shared" ca="1" si="11"/>
        <v>16</v>
      </c>
      <c r="D223" s="354">
        <f t="shared" ca="1" si="6"/>
        <v>122</v>
      </c>
      <c r="E223" s="446"/>
      <c r="F223" s="347"/>
      <c r="G223" s="348"/>
      <c r="H223" s="371"/>
    </row>
    <row r="224" spans="1:8" s="346" customFormat="1" hidden="1">
      <c r="A224" s="353">
        <f t="shared" ca="1" si="11"/>
        <v>11</v>
      </c>
      <c r="B224" s="353">
        <f t="shared" ca="1" si="11"/>
        <v>2</v>
      </c>
      <c r="C224" s="353">
        <f t="shared" ca="1" si="11"/>
        <v>16</v>
      </c>
      <c r="D224" s="354">
        <f t="shared" ca="1" si="6"/>
        <v>123</v>
      </c>
      <c r="E224" s="446"/>
      <c r="F224" s="347"/>
      <c r="G224" s="348"/>
      <c r="H224" s="371"/>
    </row>
    <row r="225" spans="1:8" s="346" customFormat="1" hidden="1">
      <c r="A225" s="353">
        <f t="shared" ref="A225:C240" ca="1" si="12">INDIRECT("Z(-1)",FALSE)</f>
        <v>11</v>
      </c>
      <c r="B225" s="353">
        <f t="shared" ca="1" si="12"/>
        <v>2</v>
      </c>
      <c r="C225" s="353">
        <f t="shared" ca="1" si="12"/>
        <v>16</v>
      </c>
      <c r="D225" s="354">
        <f t="shared" ca="1" si="6"/>
        <v>124</v>
      </c>
      <c r="E225" s="446"/>
      <c r="F225" s="347"/>
      <c r="G225" s="348"/>
      <c r="H225" s="371"/>
    </row>
    <row r="226" spans="1:8" hidden="1">
      <c r="A226" s="353">
        <f t="shared" ca="1" si="12"/>
        <v>11</v>
      </c>
      <c r="B226" s="353">
        <f t="shared" ca="1" si="12"/>
        <v>2</v>
      </c>
      <c r="C226" s="353">
        <f t="shared" ca="1" si="12"/>
        <v>16</v>
      </c>
      <c r="D226" s="354">
        <f t="shared" ca="1" si="6"/>
        <v>125</v>
      </c>
      <c r="E226" s="445"/>
      <c r="F226" s="347"/>
      <c r="G226" s="348"/>
      <c r="H226" s="371"/>
    </row>
    <row r="227" spans="1:8" hidden="1">
      <c r="A227" s="353">
        <f t="shared" ca="1" si="12"/>
        <v>11</v>
      </c>
      <c r="B227" s="353">
        <f t="shared" ca="1" si="12"/>
        <v>2</v>
      </c>
      <c r="C227" s="353">
        <f t="shared" ca="1" si="12"/>
        <v>16</v>
      </c>
      <c r="D227" s="354">
        <f t="shared" ca="1" si="6"/>
        <v>126</v>
      </c>
      <c r="E227" s="445"/>
      <c r="F227" s="347"/>
      <c r="G227" s="348"/>
      <c r="H227" s="371"/>
    </row>
    <row r="228" spans="1:8" hidden="1">
      <c r="A228" s="353">
        <f t="shared" ca="1" si="12"/>
        <v>11</v>
      </c>
      <c r="B228" s="353">
        <f t="shared" ca="1" si="12"/>
        <v>2</v>
      </c>
      <c r="C228" s="353">
        <f t="shared" ca="1" si="12"/>
        <v>16</v>
      </c>
      <c r="D228" s="354">
        <f t="shared" ca="1" si="6"/>
        <v>127</v>
      </c>
      <c r="E228" s="445"/>
      <c r="F228" s="347"/>
      <c r="G228" s="348"/>
      <c r="H228" s="371"/>
    </row>
    <row r="229" spans="1:8" hidden="1">
      <c r="A229" s="353">
        <f t="shared" ca="1" si="12"/>
        <v>11</v>
      </c>
      <c r="B229" s="353">
        <f t="shared" ca="1" si="12"/>
        <v>2</v>
      </c>
      <c r="C229" s="353">
        <f t="shared" ca="1" si="12"/>
        <v>16</v>
      </c>
      <c r="D229" s="354">
        <f t="shared" ca="1" si="6"/>
        <v>128</v>
      </c>
      <c r="E229" s="445"/>
      <c r="F229" s="347"/>
      <c r="G229" s="348"/>
      <c r="H229" s="371"/>
    </row>
    <row r="230" spans="1:8" hidden="1">
      <c r="A230" s="353">
        <f t="shared" ca="1" si="12"/>
        <v>11</v>
      </c>
      <c r="B230" s="353">
        <f t="shared" ca="1" si="12"/>
        <v>2</v>
      </c>
      <c r="C230" s="353">
        <f t="shared" ca="1" si="12"/>
        <v>16</v>
      </c>
      <c r="D230" s="354">
        <f t="shared" ca="1" si="6"/>
        <v>129</v>
      </c>
      <c r="E230" s="445"/>
      <c r="F230" s="347"/>
      <c r="G230" s="348"/>
      <c r="H230" s="371"/>
    </row>
    <row r="231" spans="1:8" hidden="1">
      <c r="A231" s="353">
        <f t="shared" ca="1" si="12"/>
        <v>11</v>
      </c>
      <c r="B231" s="353">
        <f t="shared" ca="1" si="12"/>
        <v>2</v>
      </c>
      <c r="C231" s="353">
        <f t="shared" ca="1" si="12"/>
        <v>16</v>
      </c>
      <c r="D231" s="354">
        <f t="shared" ca="1" si="6"/>
        <v>130</v>
      </c>
      <c r="E231" s="445"/>
      <c r="F231" s="347"/>
      <c r="G231" s="348"/>
      <c r="H231" s="371"/>
    </row>
    <row r="232" spans="1:8" hidden="1">
      <c r="A232" s="353">
        <f t="shared" ca="1" si="12"/>
        <v>11</v>
      </c>
      <c r="B232" s="353">
        <f t="shared" ca="1" si="12"/>
        <v>2</v>
      </c>
      <c r="C232" s="353">
        <f t="shared" ca="1" si="12"/>
        <v>16</v>
      </c>
      <c r="D232" s="354">
        <f t="shared" ca="1" si="6"/>
        <v>131</v>
      </c>
      <c r="E232" s="445"/>
      <c r="F232" s="347"/>
      <c r="G232" s="348"/>
      <c r="H232" s="371"/>
    </row>
    <row r="233" spans="1:8" s="346" customFormat="1" hidden="1">
      <c r="A233" s="353">
        <f t="shared" ca="1" si="12"/>
        <v>11</v>
      </c>
      <c r="B233" s="353">
        <f t="shared" ca="1" si="12"/>
        <v>2</v>
      </c>
      <c r="C233" s="353">
        <f t="shared" ca="1" si="12"/>
        <v>16</v>
      </c>
      <c r="D233" s="354">
        <f t="shared" ca="1" si="6"/>
        <v>132</v>
      </c>
      <c r="E233" s="446"/>
      <c r="F233" s="347"/>
      <c r="G233" s="348"/>
      <c r="H233" s="371"/>
    </row>
    <row r="234" spans="1:8" s="346" customFormat="1" hidden="1">
      <c r="A234" s="353">
        <f t="shared" ca="1" si="12"/>
        <v>11</v>
      </c>
      <c r="B234" s="353">
        <f t="shared" ca="1" si="12"/>
        <v>2</v>
      </c>
      <c r="C234" s="353">
        <f t="shared" ca="1" si="12"/>
        <v>16</v>
      </c>
      <c r="D234" s="354">
        <f t="shared" ca="1" si="6"/>
        <v>133</v>
      </c>
      <c r="E234" s="446"/>
      <c r="F234" s="347"/>
      <c r="G234" s="348"/>
      <c r="H234" s="371"/>
    </row>
    <row r="235" spans="1:8" s="346" customFormat="1" hidden="1">
      <c r="A235" s="353">
        <f t="shared" ca="1" si="12"/>
        <v>11</v>
      </c>
      <c r="B235" s="353">
        <f t="shared" ca="1" si="12"/>
        <v>2</v>
      </c>
      <c r="C235" s="353">
        <f t="shared" ca="1" si="12"/>
        <v>16</v>
      </c>
      <c r="D235" s="354">
        <f t="shared" ca="1" si="6"/>
        <v>134</v>
      </c>
      <c r="E235" s="446"/>
      <c r="F235" s="347"/>
      <c r="G235" s="348"/>
      <c r="H235" s="371"/>
    </row>
    <row r="236" spans="1:8" hidden="1">
      <c r="A236" s="353">
        <f t="shared" ca="1" si="12"/>
        <v>11</v>
      </c>
      <c r="B236" s="353">
        <f t="shared" ca="1" si="12"/>
        <v>2</v>
      </c>
      <c r="C236" s="353">
        <f t="shared" ca="1" si="12"/>
        <v>16</v>
      </c>
      <c r="D236" s="354">
        <f t="shared" ca="1" si="6"/>
        <v>135</v>
      </c>
      <c r="E236" s="445"/>
      <c r="F236" s="347"/>
      <c r="G236" s="348"/>
      <c r="H236" s="371"/>
    </row>
    <row r="237" spans="1:8" s="346" customFormat="1" hidden="1">
      <c r="A237" s="353">
        <f t="shared" ca="1" si="12"/>
        <v>11</v>
      </c>
      <c r="B237" s="353">
        <f t="shared" ca="1" si="12"/>
        <v>2</v>
      </c>
      <c r="C237" s="353">
        <f t="shared" ca="1" si="12"/>
        <v>16</v>
      </c>
      <c r="D237" s="354">
        <f t="shared" ca="1" si="6"/>
        <v>136</v>
      </c>
      <c r="E237" s="446"/>
      <c r="F237" s="347"/>
      <c r="G237" s="348"/>
      <c r="H237" s="371"/>
    </row>
    <row r="238" spans="1:8" s="346" customFormat="1" hidden="1">
      <c r="A238" s="353">
        <f t="shared" ca="1" si="12"/>
        <v>11</v>
      </c>
      <c r="B238" s="353">
        <f t="shared" ca="1" si="12"/>
        <v>2</v>
      </c>
      <c r="C238" s="353">
        <f t="shared" ca="1" si="12"/>
        <v>16</v>
      </c>
      <c r="D238" s="354">
        <f t="shared" ca="1" si="6"/>
        <v>137</v>
      </c>
      <c r="E238" s="446"/>
      <c r="F238" s="347"/>
      <c r="G238" s="348"/>
      <c r="H238" s="371"/>
    </row>
    <row r="239" spans="1:8" s="346" customFormat="1" hidden="1">
      <c r="A239" s="353">
        <f t="shared" ca="1" si="12"/>
        <v>11</v>
      </c>
      <c r="B239" s="353">
        <f t="shared" ca="1" si="12"/>
        <v>2</v>
      </c>
      <c r="C239" s="353">
        <f t="shared" ca="1" si="12"/>
        <v>16</v>
      </c>
      <c r="D239" s="354">
        <f t="shared" ca="1" si="6"/>
        <v>138</v>
      </c>
      <c r="E239" s="446"/>
      <c r="F239" s="347"/>
      <c r="G239" s="348"/>
      <c r="H239" s="371"/>
    </row>
    <row r="240" spans="1:8" hidden="1">
      <c r="A240" s="353">
        <f t="shared" ca="1" si="12"/>
        <v>11</v>
      </c>
      <c r="B240" s="353">
        <f t="shared" ca="1" si="12"/>
        <v>2</v>
      </c>
      <c r="C240" s="353">
        <f t="shared" ca="1" si="12"/>
        <v>16</v>
      </c>
      <c r="D240" s="354">
        <f t="shared" ca="1" si="6"/>
        <v>139</v>
      </c>
      <c r="E240" s="445"/>
      <c r="F240" s="157"/>
      <c r="G240" s="333"/>
      <c r="H240" s="370"/>
    </row>
    <row r="241" spans="1:8" hidden="1">
      <c r="A241" s="353">
        <f t="shared" ref="A241:C274" ca="1" si="13">INDIRECT("Z(-1)",FALSE)</f>
        <v>11</v>
      </c>
      <c r="B241" s="353">
        <f t="shared" ca="1" si="13"/>
        <v>2</v>
      </c>
      <c r="C241" s="353">
        <f t="shared" ca="1" si="13"/>
        <v>16</v>
      </c>
      <c r="D241" s="354">
        <f t="shared" ca="1" si="6"/>
        <v>140</v>
      </c>
      <c r="E241" s="445"/>
      <c r="F241" s="157"/>
      <c r="G241" s="333"/>
      <c r="H241" s="370"/>
    </row>
    <row r="242" spans="1:8" hidden="1">
      <c r="A242" s="353">
        <f t="shared" ca="1" si="13"/>
        <v>11</v>
      </c>
      <c r="B242" s="353">
        <f t="shared" ca="1" si="13"/>
        <v>2</v>
      </c>
      <c r="C242" s="353">
        <f t="shared" ca="1" si="13"/>
        <v>16</v>
      </c>
      <c r="D242" s="354">
        <f t="shared" ca="1" si="6"/>
        <v>141</v>
      </c>
      <c r="E242" s="445"/>
      <c r="F242" s="157"/>
      <c r="G242" s="333"/>
      <c r="H242" s="370"/>
    </row>
    <row r="243" spans="1:8" hidden="1">
      <c r="A243" s="353">
        <f t="shared" ca="1" si="13"/>
        <v>11</v>
      </c>
      <c r="B243" s="353">
        <f t="shared" ca="1" si="13"/>
        <v>2</v>
      </c>
      <c r="C243" s="353">
        <f t="shared" ca="1" si="13"/>
        <v>16</v>
      </c>
      <c r="D243" s="354">
        <f t="shared" ca="1" si="6"/>
        <v>142</v>
      </c>
      <c r="E243" s="445"/>
      <c r="F243" s="157"/>
      <c r="G243" s="333"/>
      <c r="H243" s="370"/>
    </row>
    <row r="244" spans="1:8" hidden="1">
      <c r="A244" s="353">
        <f t="shared" ca="1" si="13"/>
        <v>11</v>
      </c>
      <c r="B244" s="353">
        <f t="shared" ca="1" si="13"/>
        <v>2</v>
      </c>
      <c r="C244" s="353">
        <f t="shared" ca="1" si="13"/>
        <v>16</v>
      </c>
      <c r="D244" s="354">
        <f t="shared" ca="1" si="6"/>
        <v>143</v>
      </c>
      <c r="E244" s="445"/>
      <c r="F244" s="157"/>
      <c r="G244" s="333"/>
      <c r="H244" s="370"/>
    </row>
    <row r="245" spans="1:8" hidden="1">
      <c r="A245" s="351">
        <f t="shared" ca="1" si="13"/>
        <v>11</v>
      </c>
      <c r="B245" s="351">
        <f t="shared" ca="1" si="13"/>
        <v>2</v>
      </c>
      <c r="C245" s="351">
        <f t="shared" ca="1" si="13"/>
        <v>16</v>
      </c>
      <c r="D245" s="352">
        <f t="shared" ca="1" si="6"/>
        <v>144</v>
      </c>
      <c r="E245" s="445"/>
      <c r="F245" s="157"/>
      <c r="G245" s="333"/>
      <c r="H245" s="370"/>
    </row>
    <row r="246" spans="1:8" hidden="1">
      <c r="A246" s="353">
        <f t="shared" ca="1" si="13"/>
        <v>11</v>
      </c>
      <c r="B246" s="353">
        <f t="shared" ca="1" si="13"/>
        <v>2</v>
      </c>
      <c r="C246" s="353">
        <f t="shared" ca="1" si="13"/>
        <v>16</v>
      </c>
      <c r="D246" s="354">
        <f t="shared" ca="1" si="6"/>
        <v>145</v>
      </c>
      <c r="E246" s="445"/>
      <c r="F246" s="347"/>
      <c r="G246" s="348"/>
      <c r="H246" s="371"/>
    </row>
    <row r="247" spans="1:8" hidden="1">
      <c r="A247" s="353">
        <f t="shared" ca="1" si="13"/>
        <v>11</v>
      </c>
      <c r="B247" s="353">
        <f t="shared" ca="1" si="13"/>
        <v>2</v>
      </c>
      <c r="C247" s="353">
        <f t="shared" ca="1" si="13"/>
        <v>16</v>
      </c>
      <c r="D247" s="354">
        <f t="shared" ca="1" si="6"/>
        <v>146</v>
      </c>
      <c r="E247" s="445"/>
      <c r="F247" s="347"/>
      <c r="G247" s="348"/>
      <c r="H247" s="371"/>
    </row>
    <row r="248" spans="1:8" hidden="1">
      <c r="A248" s="353">
        <f t="shared" ca="1" si="13"/>
        <v>11</v>
      </c>
      <c r="B248" s="353">
        <f t="shared" ca="1" si="13"/>
        <v>2</v>
      </c>
      <c r="C248" s="353">
        <f t="shared" ca="1" si="13"/>
        <v>16</v>
      </c>
      <c r="D248" s="354">
        <f t="shared" ca="1" si="6"/>
        <v>147</v>
      </c>
      <c r="E248" s="445"/>
      <c r="F248" s="347"/>
      <c r="G248" s="348"/>
      <c r="H248" s="371"/>
    </row>
    <row r="249" spans="1:8" hidden="1">
      <c r="A249" s="353">
        <f t="shared" ca="1" si="13"/>
        <v>11</v>
      </c>
      <c r="B249" s="353">
        <f t="shared" ca="1" si="13"/>
        <v>2</v>
      </c>
      <c r="C249" s="353">
        <f t="shared" ca="1" si="13"/>
        <v>16</v>
      </c>
      <c r="D249" s="354">
        <f t="shared" ca="1" si="6"/>
        <v>148</v>
      </c>
      <c r="E249" s="445"/>
      <c r="F249" s="347"/>
      <c r="G249" s="348"/>
      <c r="H249" s="371"/>
    </row>
    <row r="250" spans="1:8" hidden="1">
      <c r="A250" s="353">
        <f t="shared" ca="1" si="13"/>
        <v>11</v>
      </c>
      <c r="B250" s="353">
        <f t="shared" ca="1" si="13"/>
        <v>2</v>
      </c>
      <c r="C250" s="353">
        <f t="shared" ca="1" si="13"/>
        <v>16</v>
      </c>
      <c r="D250" s="354">
        <f t="shared" ca="1" si="6"/>
        <v>149</v>
      </c>
      <c r="E250" s="445"/>
      <c r="F250" s="347"/>
      <c r="G250" s="348"/>
      <c r="H250" s="371"/>
    </row>
    <row r="251" spans="1:8" hidden="1">
      <c r="A251" s="353">
        <f t="shared" ca="1" si="13"/>
        <v>11</v>
      </c>
      <c r="B251" s="353">
        <f t="shared" ca="1" si="13"/>
        <v>2</v>
      </c>
      <c r="C251" s="353">
        <f t="shared" ca="1" si="13"/>
        <v>16</v>
      </c>
      <c r="D251" s="354">
        <f t="shared" ca="1" si="6"/>
        <v>150</v>
      </c>
      <c r="E251" s="445"/>
      <c r="F251" s="347"/>
      <c r="G251" s="348"/>
      <c r="H251" s="371"/>
    </row>
    <row r="252" spans="1:8" hidden="1">
      <c r="A252" s="353">
        <f t="shared" ca="1" si="13"/>
        <v>11</v>
      </c>
      <c r="B252" s="353">
        <f t="shared" ca="1" si="13"/>
        <v>2</v>
      </c>
      <c r="C252" s="353">
        <f t="shared" ca="1" si="13"/>
        <v>16</v>
      </c>
      <c r="D252" s="354">
        <f t="shared" ca="1" si="6"/>
        <v>151</v>
      </c>
      <c r="E252" s="445"/>
      <c r="F252" s="347"/>
      <c r="G252" s="348"/>
      <c r="H252" s="371"/>
    </row>
    <row r="253" spans="1:8" s="346" customFormat="1" hidden="1">
      <c r="A253" s="353">
        <f t="shared" ca="1" si="13"/>
        <v>11</v>
      </c>
      <c r="B253" s="353">
        <f t="shared" ca="1" si="13"/>
        <v>2</v>
      </c>
      <c r="C253" s="353">
        <f t="shared" ca="1" si="13"/>
        <v>16</v>
      </c>
      <c r="D253" s="354">
        <f t="shared" ca="1" si="6"/>
        <v>152</v>
      </c>
      <c r="E253" s="446"/>
      <c r="F253" s="347"/>
      <c r="G253" s="348"/>
      <c r="H253" s="371"/>
    </row>
    <row r="254" spans="1:8" s="346" customFormat="1" hidden="1">
      <c r="A254" s="353">
        <f t="shared" ca="1" si="13"/>
        <v>11</v>
      </c>
      <c r="B254" s="353">
        <f t="shared" ca="1" si="13"/>
        <v>2</v>
      </c>
      <c r="C254" s="353">
        <f t="shared" ca="1" si="13"/>
        <v>16</v>
      </c>
      <c r="D254" s="354">
        <f t="shared" ca="1" si="6"/>
        <v>153</v>
      </c>
      <c r="E254" s="446"/>
      <c r="F254" s="347"/>
      <c r="G254" s="348"/>
      <c r="H254" s="371"/>
    </row>
    <row r="255" spans="1:8" s="346" customFormat="1" hidden="1">
      <c r="A255" s="353">
        <f t="shared" ca="1" si="13"/>
        <v>11</v>
      </c>
      <c r="B255" s="353">
        <f t="shared" ca="1" si="13"/>
        <v>2</v>
      </c>
      <c r="C255" s="353">
        <f t="shared" ca="1" si="13"/>
        <v>16</v>
      </c>
      <c r="D255" s="354">
        <f t="shared" ca="1" si="6"/>
        <v>154</v>
      </c>
      <c r="E255" s="446"/>
      <c r="F255" s="347"/>
      <c r="G255" s="348"/>
      <c r="H255" s="371"/>
    </row>
    <row r="256" spans="1:8" hidden="1">
      <c r="A256" s="353">
        <f t="shared" ca="1" si="13"/>
        <v>11</v>
      </c>
      <c r="B256" s="353">
        <f t="shared" ca="1" si="13"/>
        <v>2</v>
      </c>
      <c r="C256" s="353">
        <f t="shared" ca="1" si="13"/>
        <v>16</v>
      </c>
      <c r="D256" s="354">
        <f t="shared" ca="1" si="6"/>
        <v>155</v>
      </c>
      <c r="E256" s="445"/>
      <c r="F256" s="347"/>
      <c r="G256" s="348"/>
      <c r="H256" s="371"/>
    </row>
    <row r="257" spans="1:8" hidden="1">
      <c r="A257" s="353">
        <f t="shared" ca="1" si="13"/>
        <v>11</v>
      </c>
      <c r="B257" s="353">
        <f t="shared" ca="1" si="13"/>
        <v>2</v>
      </c>
      <c r="C257" s="353">
        <f t="shared" ca="1" si="13"/>
        <v>16</v>
      </c>
      <c r="D257" s="354">
        <f t="shared" ca="1" si="6"/>
        <v>156</v>
      </c>
      <c r="E257" s="445"/>
      <c r="F257" s="347"/>
      <c r="G257" s="348"/>
      <c r="H257" s="371"/>
    </row>
    <row r="258" spans="1:8" hidden="1">
      <c r="A258" s="353">
        <f t="shared" ca="1" si="13"/>
        <v>11</v>
      </c>
      <c r="B258" s="353">
        <f t="shared" ca="1" si="13"/>
        <v>2</v>
      </c>
      <c r="C258" s="353">
        <f t="shared" ca="1" si="13"/>
        <v>16</v>
      </c>
      <c r="D258" s="354">
        <f t="shared" ca="1" si="6"/>
        <v>157</v>
      </c>
      <c r="E258" s="445"/>
      <c r="F258" s="347"/>
      <c r="G258" s="348"/>
      <c r="H258" s="371"/>
    </row>
    <row r="259" spans="1:8" hidden="1">
      <c r="A259" s="353">
        <f t="shared" ca="1" si="13"/>
        <v>11</v>
      </c>
      <c r="B259" s="353">
        <f t="shared" ca="1" si="13"/>
        <v>2</v>
      </c>
      <c r="C259" s="353">
        <f t="shared" ca="1" si="13"/>
        <v>16</v>
      </c>
      <c r="D259" s="354">
        <f t="shared" ca="1" si="6"/>
        <v>158</v>
      </c>
      <c r="E259" s="445"/>
      <c r="F259" s="347"/>
      <c r="G259" s="348"/>
      <c r="H259" s="371"/>
    </row>
    <row r="260" spans="1:8" hidden="1">
      <c r="A260" s="353">
        <f t="shared" ca="1" si="13"/>
        <v>11</v>
      </c>
      <c r="B260" s="353">
        <f t="shared" ca="1" si="13"/>
        <v>2</v>
      </c>
      <c r="C260" s="353">
        <f t="shared" ca="1" si="13"/>
        <v>16</v>
      </c>
      <c r="D260" s="354">
        <f t="shared" ca="1" si="6"/>
        <v>159</v>
      </c>
      <c r="E260" s="445"/>
      <c r="F260" s="347"/>
      <c r="G260" s="348"/>
      <c r="H260" s="371"/>
    </row>
    <row r="261" spans="1:8" hidden="1">
      <c r="A261" s="353">
        <f t="shared" ca="1" si="13"/>
        <v>11</v>
      </c>
      <c r="B261" s="353">
        <f t="shared" ca="1" si="13"/>
        <v>2</v>
      </c>
      <c r="C261" s="353">
        <f t="shared" ca="1" si="13"/>
        <v>16</v>
      </c>
      <c r="D261" s="354">
        <f t="shared" ca="1" si="6"/>
        <v>160</v>
      </c>
      <c r="E261" s="445"/>
      <c r="F261" s="347"/>
      <c r="G261" s="348"/>
      <c r="H261" s="371"/>
    </row>
    <row r="262" spans="1:8" hidden="1">
      <c r="A262" s="353">
        <f t="shared" ca="1" si="13"/>
        <v>11</v>
      </c>
      <c r="B262" s="353">
        <f t="shared" ca="1" si="13"/>
        <v>2</v>
      </c>
      <c r="C262" s="353">
        <f t="shared" ca="1" si="13"/>
        <v>16</v>
      </c>
      <c r="D262" s="354">
        <f t="shared" ca="1" si="6"/>
        <v>161</v>
      </c>
      <c r="E262" s="445"/>
      <c r="F262" s="347"/>
      <c r="G262" s="348"/>
      <c r="H262" s="371"/>
    </row>
    <row r="263" spans="1:8" s="346" customFormat="1" hidden="1">
      <c r="A263" s="353">
        <f t="shared" ca="1" si="13"/>
        <v>11</v>
      </c>
      <c r="B263" s="353">
        <f t="shared" ca="1" si="13"/>
        <v>2</v>
      </c>
      <c r="C263" s="353">
        <f t="shared" ca="1" si="13"/>
        <v>16</v>
      </c>
      <c r="D263" s="354">
        <f t="shared" ca="1" si="6"/>
        <v>162</v>
      </c>
      <c r="E263" s="446"/>
      <c r="F263" s="347"/>
      <c r="G263" s="348"/>
      <c r="H263" s="371"/>
    </row>
    <row r="264" spans="1:8" s="346" customFormat="1" hidden="1">
      <c r="A264" s="353">
        <f t="shared" ca="1" si="13"/>
        <v>11</v>
      </c>
      <c r="B264" s="353">
        <f t="shared" ca="1" si="13"/>
        <v>2</v>
      </c>
      <c r="C264" s="353">
        <f t="shared" ca="1" si="13"/>
        <v>16</v>
      </c>
      <c r="D264" s="354">
        <f t="shared" ca="1" si="6"/>
        <v>163</v>
      </c>
      <c r="E264" s="446"/>
      <c r="F264" s="347"/>
      <c r="G264" s="348"/>
      <c r="H264" s="371"/>
    </row>
    <row r="265" spans="1:8" s="346" customFormat="1" hidden="1">
      <c r="A265" s="353">
        <f t="shared" ca="1" si="13"/>
        <v>11</v>
      </c>
      <c r="B265" s="353">
        <f t="shared" ca="1" si="13"/>
        <v>2</v>
      </c>
      <c r="C265" s="353">
        <f t="shared" ca="1" si="13"/>
        <v>16</v>
      </c>
      <c r="D265" s="354">
        <f t="shared" ca="1" si="6"/>
        <v>164</v>
      </c>
      <c r="E265" s="446"/>
      <c r="F265" s="347"/>
      <c r="G265" s="348"/>
      <c r="H265" s="371"/>
    </row>
    <row r="266" spans="1:8" hidden="1">
      <c r="A266" s="353">
        <f t="shared" ca="1" si="13"/>
        <v>11</v>
      </c>
      <c r="B266" s="353">
        <f t="shared" ca="1" si="13"/>
        <v>2</v>
      </c>
      <c r="C266" s="353">
        <f t="shared" ca="1" si="13"/>
        <v>16</v>
      </c>
      <c r="D266" s="354">
        <f t="shared" ca="1" si="6"/>
        <v>165</v>
      </c>
      <c r="E266" s="445"/>
      <c r="F266" s="347"/>
      <c r="G266" s="348"/>
      <c r="H266" s="371"/>
    </row>
    <row r="267" spans="1:8" hidden="1">
      <c r="A267" s="353">
        <f t="shared" ca="1" si="13"/>
        <v>11</v>
      </c>
      <c r="B267" s="353">
        <f t="shared" ca="1" si="13"/>
        <v>2</v>
      </c>
      <c r="C267" s="353">
        <f t="shared" ca="1" si="13"/>
        <v>16</v>
      </c>
      <c r="D267" s="354">
        <f t="shared" ca="1" si="6"/>
        <v>166</v>
      </c>
      <c r="E267" s="445"/>
      <c r="F267" s="347"/>
      <c r="G267" s="348"/>
      <c r="H267" s="371"/>
    </row>
    <row r="268" spans="1:8" hidden="1">
      <c r="A268" s="353">
        <f t="shared" ca="1" si="13"/>
        <v>11</v>
      </c>
      <c r="B268" s="353">
        <f t="shared" ca="1" si="13"/>
        <v>2</v>
      </c>
      <c r="C268" s="353">
        <f t="shared" ca="1" si="13"/>
        <v>16</v>
      </c>
      <c r="D268" s="354">
        <f t="shared" ca="1" si="6"/>
        <v>167</v>
      </c>
      <c r="E268" s="445"/>
      <c r="F268" s="347"/>
      <c r="G268" s="348"/>
      <c r="H268" s="371"/>
    </row>
    <row r="269" spans="1:8" hidden="1">
      <c r="A269" s="353">
        <f t="shared" ca="1" si="13"/>
        <v>11</v>
      </c>
      <c r="B269" s="353">
        <f t="shared" ca="1" si="13"/>
        <v>2</v>
      </c>
      <c r="C269" s="353">
        <f t="shared" ca="1" si="13"/>
        <v>16</v>
      </c>
      <c r="D269" s="354">
        <f t="shared" ca="1" si="6"/>
        <v>168</v>
      </c>
      <c r="E269" s="445"/>
      <c r="F269" s="347"/>
      <c r="G269" s="348"/>
      <c r="H269" s="371"/>
    </row>
    <row r="270" spans="1:8" hidden="1">
      <c r="A270" s="353">
        <f t="shared" ca="1" si="13"/>
        <v>11</v>
      </c>
      <c r="B270" s="353">
        <f t="shared" ca="1" si="13"/>
        <v>2</v>
      </c>
      <c r="C270" s="353">
        <f t="shared" ca="1" si="13"/>
        <v>16</v>
      </c>
      <c r="D270" s="354">
        <f t="shared" ca="1" si="6"/>
        <v>169</v>
      </c>
      <c r="E270" s="445"/>
      <c r="F270" s="347"/>
      <c r="G270" s="348"/>
      <c r="H270" s="371"/>
    </row>
    <row r="271" spans="1:8" hidden="1">
      <c r="A271" s="353">
        <f t="shared" ca="1" si="13"/>
        <v>11</v>
      </c>
      <c r="B271" s="353">
        <f t="shared" ca="1" si="13"/>
        <v>2</v>
      </c>
      <c r="C271" s="353">
        <f t="shared" ca="1" si="13"/>
        <v>16</v>
      </c>
      <c r="D271" s="354">
        <f t="shared" ca="1" si="6"/>
        <v>170</v>
      </c>
      <c r="E271" s="445"/>
      <c r="F271" s="347"/>
      <c r="G271" s="348"/>
      <c r="H271" s="371"/>
    </row>
    <row r="272" spans="1:8" hidden="1">
      <c r="A272" s="353">
        <f t="shared" ca="1" si="13"/>
        <v>11</v>
      </c>
      <c r="B272" s="353">
        <f t="shared" ca="1" si="13"/>
        <v>2</v>
      </c>
      <c r="C272" s="353">
        <f t="shared" ca="1" si="13"/>
        <v>16</v>
      </c>
      <c r="D272" s="354">
        <f t="shared" ca="1" si="6"/>
        <v>171</v>
      </c>
      <c r="E272" s="445"/>
      <c r="F272" s="347"/>
      <c r="G272" s="348"/>
      <c r="H272" s="371"/>
    </row>
    <row r="273" spans="1:8" s="346" customFormat="1" hidden="1">
      <c r="A273" s="353">
        <f t="shared" ca="1" si="13"/>
        <v>11</v>
      </c>
      <c r="B273" s="353">
        <f t="shared" ca="1" si="13"/>
        <v>2</v>
      </c>
      <c r="C273" s="353">
        <f t="shared" ca="1" si="13"/>
        <v>16</v>
      </c>
      <c r="D273" s="354">
        <f t="shared" ca="1" si="6"/>
        <v>172</v>
      </c>
      <c r="E273" s="446"/>
      <c r="F273" s="347"/>
      <c r="G273" s="348"/>
      <c r="H273" s="371"/>
    </row>
    <row r="274" spans="1:8" s="346" customFormat="1" hidden="1">
      <c r="A274" s="353">
        <f t="shared" ca="1" si="13"/>
        <v>11</v>
      </c>
      <c r="B274" s="353">
        <f t="shared" ca="1" si="13"/>
        <v>2</v>
      </c>
      <c r="C274" s="353">
        <f t="shared" ca="1" si="13"/>
        <v>16</v>
      </c>
      <c r="D274" s="354">
        <f t="shared" ca="1" si="6"/>
        <v>173</v>
      </c>
      <c r="E274" s="446"/>
      <c r="F274" s="347"/>
      <c r="G274" s="348"/>
      <c r="H274" s="371"/>
    </row>
    <row r="275" spans="1:8" s="346" customFormat="1" hidden="1">
      <c r="A275" s="353">
        <f t="shared" ref="A275:C290" ca="1" si="14">INDIRECT("Z(-1)",FALSE)</f>
        <v>11</v>
      </c>
      <c r="B275" s="353">
        <f t="shared" ca="1" si="14"/>
        <v>2</v>
      </c>
      <c r="C275" s="353">
        <f t="shared" ca="1" si="14"/>
        <v>16</v>
      </c>
      <c r="D275" s="354">
        <f t="shared" ca="1" si="6"/>
        <v>174</v>
      </c>
      <c r="E275" s="446"/>
      <c r="F275" s="347"/>
      <c r="G275" s="348"/>
      <c r="H275" s="371"/>
    </row>
    <row r="276" spans="1:8" hidden="1">
      <c r="A276" s="353">
        <f t="shared" ca="1" si="14"/>
        <v>11</v>
      </c>
      <c r="B276" s="353">
        <f t="shared" ca="1" si="14"/>
        <v>2</v>
      </c>
      <c r="C276" s="353">
        <f t="shared" ca="1" si="14"/>
        <v>16</v>
      </c>
      <c r="D276" s="354">
        <f t="shared" ca="1" si="6"/>
        <v>175</v>
      </c>
      <c r="E276" s="445"/>
      <c r="F276" s="347"/>
      <c r="G276" s="348"/>
      <c r="H276" s="371"/>
    </row>
    <row r="277" spans="1:8" hidden="1">
      <c r="A277" s="353">
        <f t="shared" ca="1" si="14"/>
        <v>11</v>
      </c>
      <c r="B277" s="353">
        <f t="shared" ca="1" si="14"/>
        <v>2</v>
      </c>
      <c r="C277" s="353">
        <f t="shared" ca="1" si="14"/>
        <v>16</v>
      </c>
      <c r="D277" s="354">
        <f t="shared" ca="1" si="6"/>
        <v>176</v>
      </c>
      <c r="E277" s="445"/>
      <c r="F277" s="347"/>
      <c r="G277" s="348"/>
      <c r="H277" s="371"/>
    </row>
    <row r="278" spans="1:8" hidden="1">
      <c r="A278" s="353">
        <f t="shared" ca="1" si="14"/>
        <v>11</v>
      </c>
      <c r="B278" s="353">
        <f t="shared" ca="1" si="14"/>
        <v>2</v>
      </c>
      <c r="C278" s="353">
        <f t="shared" ca="1" si="14"/>
        <v>16</v>
      </c>
      <c r="D278" s="354">
        <f t="shared" ca="1" si="6"/>
        <v>177</v>
      </c>
      <c r="E278" s="445"/>
      <c r="F278" s="347"/>
      <c r="G278" s="348"/>
      <c r="H278" s="371"/>
    </row>
    <row r="279" spans="1:8" hidden="1">
      <c r="A279" s="353">
        <f t="shared" ca="1" si="14"/>
        <v>11</v>
      </c>
      <c r="B279" s="353">
        <f t="shared" ca="1" si="14"/>
        <v>2</v>
      </c>
      <c r="C279" s="353">
        <f t="shared" ca="1" si="14"/>
        <v>16</v>
      </c>
      <c r="D279" s="354">
        <f t="shared" ca="1" si="6"/>
        <v>178</v>
      </c>
      <c r="E279" s="445"/>
      <c r="F279" s="347"/>
      <c r="G279" s="348"/>
      <c r="H279" s="371"/>
    </row>
    <row r="280" spans="1:8" hidden="1">
      <c r="A280" s="353">
        <f t="shared" ca="1" si="14"/>
        <v>11</v>
      </c>
      <c r="B280" s="353">
        <f t="shared" ca="1" si="14"/>
        <v>2</v>
      </c>
      <c r="C280" s="353">
        <f t="shared" ca="1" si="14"/>
        <v>16</v>
      </c>
      <c r="D280" s="354">
        <f t="shared" ca="1" si="6"/>
        <v>179</v>
      </c>
      <c r="E280" s="445"/>
      <c r="F280" s="347"/>
      <c r="G280" s="348"/>
      <c r="H280" s="371"/>
    </row>
    <row r="281" spans="1:8" hidden="1">
      <c r="A281" s="353">
        <f t="shared" ca="1" si="14"/>
        <v>11</v>
      </c>
      <c r="B281" s="353">
        <f t="shared" ca="1" si="14"/>
        <v>2</v>
      </c>
      <c r="C281" s="353">
        <f t="shared" ca="1" si="14"/>
        <v>16</v>
      </c>
      <c r="D281" s="354">
        <f t="shared" ca="1" si="6"/>
        <v>180</v>
      </c>
      <c r="E281" s="445"/>
      <c r="F281" s="347"/>
      <c r="G281" s="348"/>
      <c r="H281" s="371"/>
    </row>
    <row r="282" spans="1:8" hidden="1">
      <c r="A282" s="353">
        <f t="shared" ca="1" si="14"/>
        <v>11</v>
      </c>
      <c r="B282" s="353">
        <f t="shared" ca="1" si="14"/>
        <v>2</v>
      </c>
      <c r="C282" s="353">
        <f t="shared" ca="1" si="14"/>
        <v>16</v>
      </c>
      <c r="D282" s="354">
        <f t="shared" ca="1" si="6"/>
        <v>181</v>
      </c>
      <c r="E282" s="445"/>
      <c r="F282" s="347"/>
      <c r="G282" s="348"/>
      <c r="H282" s="371"/>
    </row>
    <row r="283" spans="1:8" s="346" customFormat="1" hidden="1">
      <c r="A283" s="353">
        <f t="shared" ca="1" si="14"/>
        <v>11</v>
      </c>
      <c r="B283" s="353">
        <f t="shared" ca="1" si="14"/>
        <v>2</v>
      </c>
      <c r="C283" s="353">
        <f t="shared" ca="1" si="14"/>
        <v>16</v>
      </c>
      <c r="D283" s="354">
        <f t="shared" ca="1" si="6"/>
        <v>182</v>
      </c>
      <c r="E283" s="446"/>
      <c r="F283" s="347"/>
      <c r="G283" s="348"/>
      <c r="H283" s="371"/>
    </row>
    <row r="284" spans="1:8" s="346" customFormat="1" hidden="1">
      <c r="A284" s="353">
        <f t="shared" ca="1" si="14"/>
        <v>11</v>
      </c>
      <c r="B284" s="353">
        <f t="shared" ca="1" si="14"/>
        <v>2</v>
      </c>
      <c r="C284" s="353">
        <f t="shared" ca="1" si="14"/>
        <v>16</v>
      </c>
      <c r="D284" s="354">
        <f t="shared" ca="1" si="6"/>
        <v>183</v>
      </c>
      <c r="E284" s="446"/>
      <c r="F284" s="347"/>
      <c r="G284" s="348"/>
      <c r="H284" s="371"/>
    </row>
    <row r="285" spans="1:8" s="346" customFormat="1" hidden="1">
      <c r="A285" s="353">
        <f t="shared" ca="1" si="14"/>
        <v>11</v>
      </c>
      <c r="B285" s="353">
        <f t="shared" ca="1" si="14"/>
        <v>2</v>
      </c>
      <c r="C285" s="353">
        <f t="shared" ca="1" si="14"/>
        <v>16</v>
      </c>
      <c r="D285" s="354">
        <f t="shared" ca="1" si="6"/>
        <v>184</v>
      </c>
      <c r="E285" s="446"/>
      <c r="F285" s="347"/>
      <c r="G285" s="348"/>
      <c r="H285" s="371"/>
    </row>
    <row r="286" spans="1:8" hidden="1">
      <c r="A286" s="353">
        <f t="shared" ca="1" si="14"/>
        <v>11</v>
      </c>
      <c r="B286" s="353">
        <f t="shared" ca="1" si="14"/>
        <v>2</v>
      </c>
      <c r="C286" s="353">
        <f t="shared" ca="1" si="14"/>
        <v>16</v>
      </c>
      <c r="D286" s="354">
        <f t="shared" ca="1" si="6"/>
        <v>185</v>
      </c>
      <c r="E286" s="445"/>
      <c r="F286" s="347"/>
      <c r="G286" s="348"/>
      <c r="H286" s="371"/>
    </row>
    <row r="287" spans="1:8" s="346" customFormat="1" hidden="1">
      <c r="A287" s="353">
        <f t="shared" ca="1" si="14"/>
        <v>11</v>
      </c>
      <c r="B287" s="353">
        <f t="shared" ca="1" si="14"/>
        <v>2</v>
      </c>
      <c r="C287" s="353">
        <f t="shared" ca="1" si="14"/>
        <v>16</v>
      </c>
      <c r="D287" s="354">
        <f t="shared" ca="1" si="6"/>
        <v>186</v>
      </c>
      <c r="E287" s="446"/>
      <c r="F287" s="347"/>
      <c r="G287" s="348"/>
      <c r="H287" s="371"/>
    </row>
    <row r="288" spans="1:8" s="346" customFormat="1" hidden="1">
      <c r="A288" s="353">
        <f t="shared" ca="1" si="14"/>
        <v>11</v>
      </c>
      <c r="B288" s="353">
        <f t="shared" ca="1" si="14"/>
        <v>2</v>
      </c>
      <c r="C288" s="353">
        <f t="shared" ca="1" si="14"/>
        <v>16</v>
      </c>
      <c r="D288" s="354">
        <f t="shared" ca="1" si="6"/>
        <v>187</v>
      </c>
      <c r="E288" s="446"/>
      <c r="F288" s="347"/>
      <c r="G288" s="348"/>
      <c r="H288" s="371"/>
    </row>
    <row r="289" spans="1:8" s="346" customFormat="1" hidden="1">
      <c r="A289" s="353">
        <f t="shared" ca="1" si="14"/>
        <v>11</v>
      </c>
      <c r="B289" s="353">
        <f t="shared" ca="1" si="14"/>
        <v>2</v>
      </c>
      <c r="C289" s="353">
        <f t="shared" ca="1" si="14"/>
        <v>16</v>
      </c>
      <c r="D289" s="354">
        <f t="shared" ca="1" si="6"/>
        <v>188</v>
      </c>
      <c r="E289" s="446"/>
      <c r="F289" s="347"/>
      <c r="G289" s="348"/>
      <c r="H289" s="371"/>
    </row>
    <row r="290" spans="1:8" hidden="1">
      <c r="A290" s="353">
        <f t="shared" ca="1" si="14"/>
        <v>11</v>
      </c>
      <c r="B290" s="353">
        <f t="shared" ca="1" si="14"/>
        <v>2</v>
      </c>
      <c r="C290" s="353">
        <f t="shared" ca="1" si="14"/>
        <v>16</v>
      </c>
      <c r="D290" s="354">
        <f t="shared" ca="1" si="6"/>
        <v>189</v>
      </c>
      <c r="E290" s="445"/>
      <c r="F290" s="157"/>
      <c r="G290" s="333"/>
      <c r="H290" s="370"/>
    </row>
    <row r="291" spans="1:8" hidden="1">
      <c r="A291" s="353">
        <f t="shared" ref="A291:C324" ca="1" si="15">INDIRECT("Z(-1)",FALSE)</f>
        <v>11</v>
      </c>
      <c r="B291" s="353">
        <f t="shared" ca="1" si="15"/>
        <v>2</v>
      </c>
      <c r="C291" s="353">
        <f t="shared" ca="1" si="15"/>
        <v>16</v>
      </c>
      <c r="D291" s="354">
        <f t="shared" ca="1" si="6"/>
        <v>190</v>
      </c>
      <c r="E291" s="445"/>
      <c r="F291" s="157"/>
      <c r="G291" s="333"/>
      <c r="H291" s="370"/>
    </row>
    <row r="292" spans="1:8" hidden="1">
      <c r="A292" s="353">
        <f t="shared" ca="1" si="15"/>
        <v>11</v>
      </c>
      <c r="B292" s="353">
        <f t="shared" ca="1" si="15"/>
        <v>2</v>
      </c>
      <c r="C292" s="353">
        <f t="shared" ca="1" si="15"/>
        <v>16</v>
      </c>
      <c r="D292" s="354">
        <f t="shared" ca="1" si="6"/>
        <v>191</v>
      </c>
      <c r="E292" s="445"/>
      <c r="F292" s="157"/>
      <c r="G292" s="333"/>
      <c r="H292" s="370"/>
    </row>
    <row r="293" spans="1:8" hidden="1">
      <c r="A293" s="353">
        <f t="shared" ca="1" si="15"/>
        <v>11</v>
      </c>
      <c r="B293" s="353">
        <f t="shared" ca="1" si="15"/>
        <v>2</v>
      </c>
      <c r="C293" s="353">
        <f t="shared" ca="1" si="15"/>
        <v>16</v>
      </c>
      <c r="D293" s="354">
        <f t="shared" ca="1" si="6"/>
        <v>192</v>
      </c>
      <c r="E293" s="445"/>
      <c r="F293" s="157"/>
      <c r="G293" s="333"/>
      <c r="H293" s="370"/>
    </row>
    <row r="294" spans="1:8" hidden="1">
      <c r="A294" s="353">
        <f t="shared" ca="1" si="15"/>
        <v>11</v>
      </c>
      <c r="B294" s="353">
        <f t="shared" ca="1" si="15"/>
        <v>2</v>
      </c>
      <c r="C294" s="353">
        <f t="shared" ca="1" si="15"/>
        <v>16</v>
      </c>
      <c r="D294" s="354">
        <f t="shared" ca="1" si="6"/>
        <v>193</v>
      </c>
      <c r="E294" s="445"/>
      <c r="F294" s="157"/>
      <c r="G294" s="333"/>
      <c r="H294" s="370"/>
    </row>
    <row r="295" spans="1:8" hidden="1">
      <c r="A295" s="351">
        <f t="shared" ca="1" si="15"/>
        <v>11</v>
      </c>
      <c r="B295" s="351">
        <f t="shared" ca="1" si="15"/>
        <v>2</v>
      </c>
      <c r="C295" s="351">
        <f t="shared" ca="1" si="15"/>
        <v>16</v>
      </c>
      <c r="D295" s="352">
        <f t="shared" ca="1" si="6"/>
        <v>194</v>
      </c>
      <c r="E295" s="445"/>
      <c r="F295" s="157"/>
      <c r="G295" s="333"/>
      <c r="H295" s="370"/>
    </row>
    <row r="296" spans="1:8" hidden="1">
      <c r="A296" s="353">
        <f t="shared" ca="1" si="15"/>
        <v>11</v>
      </c>
      <c r="B296" s="353">
        <f t="shared" ca="1" si="15"/>
        <v>2</v>
      </c>
      <c r="C296" s="353">
        <f t="shared" ca="1" si="15"/>
        <v>16</v>
      </c>
      <c r="D296" s="354">
        <f t="shared" ca="1" si="6"/>
        <v>195</v>
      </c>
      <c r="E296" s="445"/>
      <c r="F296" s="347"/>
      <c r="G296" s="348"/>
      <c r="H296" s="371"/>
    </row>
    <row r="297" spans="1:8" hidden="1">
      <c r="A297" s="353">
        <f t="shared" ca="1" si="15"/>
        <v>11</v>
      </c>
      <c r="B297" s="353">
        <f t="shared" ca="1" si="15"/>
        <v>2</v>
      </c>
      <c r="C297" s="353">
        <f t="shared" ca="1" si="15"/>
        <v>16</v>
      </c>
      <c r="D297" s="354">
        <f t="shared" ca="1" si="6"/>
        <v>196</v>
      </c>
      <c r="E297" s="445"/>
      <c r="F297" s="347"/>
      <c r="G297" s="348"/>
      <c r="H297" s="371"/>
    </row>
    <row r="298" spans="1:8" hidden="1">
      <c r="A298" s="353">
        <f t="shared" ca="1" si="15"/>
        <v>11</v>
      </c>
      <c r="B298" s="353">
        <f t="shared" ca="1" si="15"/>
        <v>2</v>
      </c>
      <c r="C298" s="353">
        <f t="shared" ca="1" si="15"/>
        <v>16</v>
      </c>
      <c r="D298" s="354">
        <f t="shared" ca="1" si="6"/>
        <v>197</v>
      </c>
      <c r="E298" s="445"/>
      <c r="F298" s="347"/>
      <c r="G298" s="348"/>
      <c r="H298" s="371"/>
    </row>
    <row r="299" spans="1:8" hidden="1">
      <c r="A299" s="353">
        <f t="shared" ca="1" si="15"/>
        <v>11</v>
      </c>
      <c r="B299" s="353">
        <f t="shared" ca="1" si="15"/>
        <v>2</v>
      </c>
      <c r="C299" s="353">
        <f t="shared" ca="1" si="15"/>
        <v>16</v>
      </c>
      <c r="D299" s="354">
        <f t="shared" ca="1" si="6"/>
        <v>198</v>
      </c>
      <c r="E299" s="445"/>
      <c r="F299" s="347"/>
      <c r="G299" s="348"/>
      <c r="H299" s="371"/>
    </row>
    <row r="300" spans="1:8" hidden="1">
      <c r="A300" s="353">
        <f t="shared" ca="1" si="15"/>
        <v>11</v>
      </c>
      <c r="B300" s="353">
        <f t="shared" ca="1" si="15"/>
        <v>2</v>
      </c>
      <c r="C300" s="353">
        <f t="shared" ca="1" si="15"/>
        <v>16</v>
      </c>
      <c r="D300" s="354">
        <f t="shared" ca="1" si="6"/>
        <v>199</v>
      </c>
      <c r="E300" s="445"/>
      <c r="F300" s="347"/>
      <c r="G300" s="348"/>
      <c r="H300" s="371"/>
    </row>
    <row r="301" spans="1:8" hidden="1">
      <c r="A301" s="353">
        <f t="shared" ca="1" si="15"/>
        <v>11</v>
      </c>
      <c r="B301" s="353">
        <f t="shared" ca="1" si="15"/>
        <v>2</v>
      </c>
      <c r="C301" s="353">
        <f t="shared" ca="1" si="15"/>
        <v>16</v>
      </c>
      <c r="D301" s="354">
        <f t="shared" ca="1" si="6"/>
        <v>200</v>
      </c>
      <c r="E301" s="445"/>
      <c r="F301" s="347"/>
      <c r="G301" s="348"/>
      <c r="H301" s="371"/>
    </row>
    <row r="302" spans="1:8" hidden="1">
      <c r="A302" s="353">
        <f t="shared" ca="1" si="15"/>
        <v>11</v>
      </c>
      <c r="B302" s="353">
        <f t="shared" ca="1" si="15"/>
        <v>2</v>
      </c>
      <c r="C302" s="353">
        <f t="shared" ca="1" si="15"/>
        <v>16</v>
      </c>
      <c r="D302" s="354">
        <f t="shared" ca="1" si="6"/>
        <v>201</v>
      </c>
      <c r="E302" s="445"/>
      <c r="F302" s="347"/>
      <c r="G302" s="348"/>
      <c r="H302" s="371"/>
    </row>
    <row r="303" spans="1:8" s="346" customFormat="1" hidden="1">
      <c r="A303" s="353">
        <f t="shared" ca="1" si="15"/>
        <v>11</v>
      </c>
      <c r="B303" s="353">
        <f t="shared" ca="1" si="15"/>
        <v>2</v>
      </c>
      <c r="C303" s="353">
        <f t="shared" ca="1" si="15"/>
        <v>16</v>
      </c>
      <c r="D303" s="354">
        <f t="shared" ca="1" si="6"/>
        <v>202</v>
      </c>
      <c r="E303" s="446"/>
      <c r="F303" s="347"/>
      <c r="G303" s="348"/>
      <c r="H303" s="371"/>
    </row>
    <row r="304" spans="1:8" s="346" customFormat="1" hidden="1">
      <c r="A304" s="353">
        <f t="shared" ca="1" si="15"/>
        <v>11</v>
      </c>
      <c r="B304" s="353">
        <f t="shared" ca="1" si="15"/>
        <v>2</v>
      </c>
      <c r="C304" s="353">
        <f t="shared" ca="1" si="15"/>
        <v>16</v>
      </c>
      <c r="D304" s="354">
        <f t="shared" ca="1" si="6"/>
        <v>203</v>
      </c>
      <c r="E304" s="446"/>
      <c r="F304" s="347"/>
      <c r="G304" s="348"/>
      <c r="H304" s="371"/>
    </row>
    <row r="305" spans="1:8" s="346" customFormat="1" hidden="1">
      <c r="A305" s="353">
        <f t="shared" ca="1" si="15"/>
        <v>11</v>
      </c>
      <c r="B305" s="353">
        <f t="shared" ca="1" si="15"/>
        <v>2</v>
      </c>
      <c r="C305" s="353">
        <f t="shared" ca="1" si="15"/>
        <v>16</v>
      </c>
      <c r="D305" s="354">
        <f t="shared" ca="1" si="6"/>
        <v>204</v>
      </c>
      <c r="E305" s="446"/>
      <c r="F305" s="347"/>
      <c r="G305" s="348"/>
      <c r="H305" s="371"/>
    </row>
    <row r="306" spans="1:8" hidden="1">
      <c r="A306" s="353">
        <f t="shared" ca="1" si="15"/>
        <v>11</v>
      </c>
      <c r="B306" s="353">
        <f t="shared" ca="1" si="15"/>
        <v>2</v>
      </c>
      <c r="C306" s="353">
        <f t="shared" ca="1" si="15"/>
        <v>16</v>
      </c>
      <c r="D306" s="354">
        <f t="shared" ca="1" si="6"/>
        <v>205</v>
      </c>
      <c r="E306" s="445"/>
      <c r="F306" s="347"/>
      <c r="G306" s="348"/>
      <c r="H306" s="371"/>
    </row>
    <row r="307" spans="1:8" hidden="1">
      <c r="A307" s="353">
        <f t="shared" ca="1" si="15"/>
        <v>11</v>
      </c>
      <c r="B307" s="353">
        <f t="shared" ca="1" si="15"/>
        <v>2</v>
      </c>
      <c r="C307" s="353">
        <f t="shared" ca="1" si="15"/>
        <v>16</v>
      </c>
      <c r="D307" s="354">
        <f t="shared" ca="1" si="6"/>
        <v>206</v>
      </c>
      <c r="E307" s="445"/>
      <c r="F307" s="347"/>
      <c r="G307" s="348"/>
      <c r="H307" s="371"/>
    </row>
    <row r="308" spans="1:8" hidden="1">
      <c r="A308" s="353">
        <f t="shared" ca="1" si="15"/>
        <v>11</v>
      </c>
      <c r="B308" s="353">
        <f t="shared" ca="1" si="15"/>
        <v>2</v>
      </c>
      <c r="C308" s="353">
        <f t="shared" ca="1" si="15"/>
        <v>16</v>
      </c>
      <c r="D308" s="354">
        <f t="shared" ca="1" si="6"/>
        <v>207</v>
      </c>
      <c r="E308" s="445"/>
      <c r="F308" s="347"/>
      <c r="G308" s="348"/>
      <c r="H308" s="371"/>
    </row>
    <row r="309" spans="1:8" hidden="1">
      <c r="A309" s="353">
        <f t="shared" ca="1" si="15"/>
        <v>11</v>
      </c>
      <c r="B309" s="353">
        <f t="shared" ca="1" si="15"/>
        <v>2</v>
      </c>
      <c r="C309" s="353">
        <f t="shared" ca="1" si="15"/>
        <v>16</v>
      </c>
      <c r="D309" s="354">
        <f t="shared" ca="1" si="6"/>
        <v>208</v>
      </c>
      <c r="E309" s="445"/>
      <c r="F309" s="347"/>
      <c r="G309" s="348"/>
      <c r="H309" s="371"/>
    </row>
    <row r="310" spans="1:8" hidden="1">
      <c r="A310" s="353">
        <f t="shared" ca="1" si="15"/>
        <v>11</v>
      </c>
      <c r="B310" s="353">
        <f t="shared" ca="1" si="15"/>
        <v>2</v>
      </c>
      <c r="C310" s="353">
        <f t="shared" ca="1" si="15"/>
        <v>16</v>
      </c>
      <c r="D310" s="354">
        <f t="shared" ca="1" si="6"/>
        <v>209</v>
      </c>
      <c r="E310" s="445"/>
      <c r="F310" s="347"/>
      <c r="G310" s="348"/>
      <c r="H310" s="371"/>
    </row>
    <row r="311" spans="1:8" hidden="1">
      <c r="A311" s="353">
        <f t="shared" ca="1" si="15"/>
        <v>11</v>
      </c>
      <c r="B311" s="353">
        <f t="shared" ca="1" si="15"/>
        <v>2</v>
      </c>
      <c r="C311" s="353">
        <f t="shared" ca="1" si="15"/>
        <v>16</v>
      </c>
      <c r="D311" s="354">
        <f t="shared" ca="1" si="6"/>
        <v>210</v>
      </c>
      <c r="E311" s="445"/>
      <c r="F311" s="347"/>
      <c r="G311" s="348"/>
      <c r="H311" s="371"/>
    </row>
    <row r="312" spans="1:8" hidden="1">
      <c r="A312" s="353">
        <f t="shared" ca="1" si="15"/>
        <v>11</v>
      </c>
      <c r="B312" s="353">
        <f t="shared" ca="1" si="15"/>
        <v>2</v>
      </c>
      <c r="C312" s="353">
        <f t="shared" ca="1" si="15"/>
        <v>16</v>
      </c>
      <c r="D312" s="354">
        <f t="shared" ca="1" si="6"/>
        <v>211</v>
      </c>
      <c r="E312" s="445"/>
      <c r="F312" s="347"/>
      <c r="G312" s="348"/>
      <c r="H312" s="371"/>
    </row>
    <row r="313" spans="1:8" s="346" customFormat="1" hidden="1">
      <c r="A313" s="353">
        <f t="shared" ca="1" si="15"/>
        <v>11</v>
      </c>
      <c r="B313" s="353">
        <f t="shared" ca="1" si="15"/>
        <v>2</v>
      </c>
      <c r="C313" s="353">
        <f t="shared" ca="1" si="15"/>
        <v>16</v>
      </c>
      <c r="D313" s="354">
        <f t="shared" ca="1" si="6"/>
        <v>212</v>
      </c>
      <c r="E313" s="446"/>
      <c r="F313" s="347"/>
      <c r="G313" s="348"/>
      <c r="H313" s="371"/>
    </row>
    <row r="314" spans="1:8" s="346" customFormat="1" hidden="1">
      <c r="A314" s="353">
        <f t="shared" ca="1" si="15"/>
        <v>11</v>
      </c>
      <c r="B314" s="353">
        <f t="shared" ca="1" si="15"/>
        <v>2</v>
      </c>
      <c r="C314" s="353">
        <f t="shared" ca="1" si="15"/>
        <v>16</v>
      </c>
      <c r="D314" s="354">
        <f t="shared" ca="1" si="6"/>
        <v>213</v>
      </c>
      <c r="E314" s="446"/>
      <c r="F314" s="347"/>
      <c r="G314" s="348"/>
      <c r="H314" s="371"/>
    </row>
    <row r="315" spans="1:8" s="346" customFormat="1" hidden="1">
      <c r="A315" s="353">
        <f t="shared" ca="1" si="15"/>
        <v>11</v>
      </c>
      <c r="B315" s="353">
        <f t="shared" ca="1" si="15"/>
        <v>2</v>
      </c>
      <c r="C315" s="353">
        <f t="shared" ca="1" si="15"/>
        <v>16</v>
      </c>
      <c r="D315" s="354">
        <f t="shared" ca="1" si="6"/>
        <v>214</v>
      </c>
      <c r="E315" s="446"/>
      <c r="F315" s="347"/>
      <c r="G315" s="348"/>
      <c r="H315" s="371"/>
    </row>
    <row r="316" spans="1:8" hidden="1">
      <c r="A316" s="353">
        <f t="shared" ca="1" si="15"/>
        <v>11</v>
      </c>
      <c r="B316" s="353">
        <f t="shared" ca="1" si="15"/>
        <v>2</v>
      </c>
      <c r="C316" s="353">
        <f t="shared" ca="1" si="15"/>
        <v>16</v>
      </c>
      <c r="D316" s="354">
        <f t="shared" ca="1" si="6"/>
        <v>215</v>
      </c>
      <c r="E316" s="445"/>
      <c r="F316" s="347"/>
      <c r="G316" s="348"/>
      <c r="H316" s="371"/>
    </row>
    <row r="317" spans="1:8" hidden="1">
      <c r="A317" s="353">
        <f t="shared" ca="1" si="15"/>
        <v>11</v>
      </c>
      <c r="B317" s="353">
        <f t="shared" ca="1" si="15"/>
        <v>2</v>
      </c>
      <c r="C317" s="353">
        <f t="shared" ca="1" si="15"/>
        <v>16</v>
      </c>
      <c r="D317" s="354">
        <f t="shared" ca="1" si="6"/>
        <v>216</v>
      </c>
      <c r="E317" s="445"/>
      <c r="F317" s="347"/>
      <c r="G317" s="348"/>
      <c r="H317" s="371"/>
    </row>
    <row r="318" spans="1:8" hidden="1">
      <c r="A318" s="353">
        <f t="shared" ca="1" si="15"/>
        <v>11</v>
      </c>
      <c r="B318" s="353">
        <f t="shared" ca="1" si="15"/>
        <v>2</v>
      </c>
      <c r="C318" s="353">
        <f t="shared" ca="1" si="15"/>
        <v>16</v>
      </c>
      <c r="D318" s="354">
        <f t="shared" ca="1" si="6"/>
        <v>217</v>
      </c>
      <c r="E318" s="445"/>
      <c r="F318" s="347"/>
      <c r="G318" s="348"/>
      <c r="H318" s="371"/>
    </row>
    <row r="319" spans="1:8" hidden="1">
      <c r="A319" s="353">
        <f t="shared" ca="1" si="15"/>
        <v>11</v>
      </c>
      <c r="B319" s="353">
        <f t="shared" ca="1" si="15"/>
        <v>2</v>
      </c>
      <c r="C319" s="353">
        <f t="shared" ca="1" si="15"/>
        <v>16</v>
      </c>
      <c r="D319" s="354">
        <f t="shared" ca="1" si="6"/>
        <v>218</v>
      </c>
      <c r="E319" s="445"/>
      <c r="F319" s="347"/>
      <c r="G319" s="348"/>
      <c r="H319" s="371"/>
    </row>
    <row r="320" spans="1:8" hidden="1">
      <c r="A320" s="353">
        <f t="shared" ca="1" si="15"/>
        <v>11</v>
      </c>
      <c r="B320" s="353">
        <f t="shared" ca="1" si="15"/>
        <v>2</v>
      </c>
      <c r="C320" s="353">
        <f t="shared" ca="1" si="15"/>
        <v>16</v>
      </c>
      <c r="D320" s="354">
        <f t="shared" ca="1" si="6"/>
        <v>219</v>
      </c>
      <c r="E320" s="445"/>
      <c r="F320" s="347"/>
      <c r="G320" s="348"/>
      <c r="H320" s="371"/>
    </row>
    <row r="321" spans="1:8" hidden="1">
      <c r="A321" s="353">
        <f t="shared" ca="1" si="15"/>
        <v>11</v>
      </c>
      <c r="B321" s="353">
        <f t="shared" ca="1" si="15"/>
        <v>2</v>
      </c>
      <c r="C321" s="353">
        <f t="shared" ca="1" si="15"/>
        <v>16</v>
      </c>
      <c r="D321" s="354">
        <f t="shared" ca="1" si="6"/>
        <v>220</v>
      </c>
      <c r="E321" s="445"/>
      <c r="F321" s="347"/>
      <c r="G321" s="348"/>
      <c r="H321" s="371"/>
    </row>
    <row r="322" spans="1:8" hidden="1">
      <c r="A322" s="353">
        <f t="shared" ca="1" si="15"/>
        <v>11</v>
      </c>
      <c r="B322" s="353">
        <f t="shared" ca="1" si="15"/>
        <v>2</v>
      </c>
      <c r="C322" s="353">
        <f t="shared" ca="1" si="15"/>
        <v>16</v>
      </c>
      <c r="D322" s="354">
        <f t="shared" ca="1" si="6"/>
        <v>221</v>
      </c>
      <c r="E322" s="445"/>
      <c r="F322" s="347"/>
      <c r="G322" s="348"/>
      <c r="H322" s="371"/>
    </row>
    <row r="323" spans="1:8" s="346" customFormat="1" hidden="1">
      <c r="A323" s="353">
        <f t="shared" ca="1" si="15"/>
        <v>11</v>
      </c>
      <c r="B323" s="353">
        <f t="shared" ca="1" si="15"/>
        <v>2</v>
      </c>
      <c r="C323" s="353">
        <f t="shared" ca="1" si="15"/>
        <v>16</v>
      </c>
      <c r="D323" s="354">
        <f t="shared" ca="1" si="6"/>
        <v>222</v>
      </c>
      <c r="E323" s="446"/>
      <c r="F323" s="347"/>
      <c r="G323" s="348"/>
      <c r="H323" s="371"/>
    </row>
    <row r="324" spans="1:8" s="346" customFormat="1" hidden="1">
      <c r="A324" s="353">
        <f t="shared" ca="1" si="15"/>
        <v>11</v>
      </c>
      <c r="B324" s="353">
        <f t="shared" ca="1" si="15"/>
        <v>2</v>
      </c>
      <c r="C324" s="353">
        <f t="shared" ca="1" si="15"/>
        <v>16</v>
      </c>
      <c r="D324" s="354">
        <f t="shared" ca="1" si="6"/>
        <v>223</v>
      </c>
      <c r="E324" s="446"/>
      <c r="F324" s="347"/>
      <c r="G324" s="348"/>
      <c r="H324" s="371"/>
    </row>
    <row r="325" spans="1:8" s="346" customFormat="1" hidden="1">
      <c r="A325" s="353">
        <f t="shared" ref="A325:C340" ca="1" si="16">INDIRECT("Z(-1)",FALSE)</f>
        <v>11</v>
      </c>
      <c r="B325" s="353">
        <f t="shared" ca="1" si="16"/>
        <v>2</v>
      </c>
      <c r="C325" s="353">
        <f t="shared" ca="1" si="16"/>
        <v>16</v>
      </c>
      <c r="D325" s="354">
        <f t="shared" ca="1" si="6"/>
        <v>224</v>
      </c>
      <c r="E325" s="446"/>
      <c r="F325" s="347"/>
      <c r="G325" s="348"/>
      <c r="H325" s="371"/>
    </row>
    <row r="326" spans="1:8" hidden="1">
      <c r="A326" s="353">
        <f t="shared" ca="1" si="16"/>
        <v>11</v>
      </c>
      <c r="B326" s="353">
        <f t="shared" ca="1" si="16"/>
        <v>2</v>
      </c>
      <c r="C326" s="353">
        <f t="shared" ca="1" si="16"/>
        <v>16</v>
      </c>
      <c r="D326" s="354">
        <f t="shared" ca="1" si="6"/>
        <v>225</v>
      </c>
      <c r="E326" s="445"/>
      <c r="F326" s="347"/>
      <c r="G326" s="348"/>
      <c r="H326" s="371"/>
    </row>
    <row r="327" spans="1:8" hidden="1">
      <c r="A327" s="353">
        <f t="shared" ca="1" si="16"/>
        <v>11</v>
      </c>
      <c r="B327" s="353">
        <f t="shared" ca="1" si="16"/>
        <v>2</v>
      </c>
      <c r="C327" s="353">
        <f t="shared" ca="1" si="16"/>
        <v>16</v>
      </c>
      <c r="D327" s="354">
        <f t="shared" ca="1" si="6"/>
        <v>226</v>
      </c>
      <c r="E327" s="445"/>
      <c r="F327" s="347"/>
      <c r="G327" s="348"/>
      <c r="H327" s="371"/>
    </row>
    <row r="328" spans="1:8" hidden="1">
      <c r="A328" s="353">
        <f t="shared" ca="1" si="16"/>
        <v>11</v>
      </c>
      <c r="B328" s="353">
        <f t="shared" ca="1" si="16"/>
        <v>2</v>
      </c>
      <c r="C328" s="353">
        <f t="shared" ca="1" si="16"/>
        <v>16</v>
      </c>
      <c r="D328" s="354">
        <f t="shared" ca="1" si="6"/>
        <v>227</v>
      </c>
      <c r="E328" s="445"/>
      <c r="F328" s="347"/>
      <c r="G328" s="348"/>
      <c r="H328" s="371"/>
    </row>
    <row r="329" spans="1:8" hidden="1">
      <c r="A329" s="353">
        <f t="shared" ca="1" si="16"/>
        <v>11</v>
      </c>
      <c r="B329" s="353">
        <f t="shared" ca="1" si="16"/>
        <v>2</v>
      </c>
      <c r="C329" s="353">
        <f t="shared" ca="1" si="16"/>
        <v>16</v>
      </c>
      <c r="D329" s="354">
        <f t="shared" ca="1" si="6"/>
        <v>228</v>
      </c>
      <c r="E329" s="445"/>
      <c r="F329" s="347"/>
      <c r="G329" s="348"/>
      <c r="H329" s="371"/>
    </row>
    <row r="330" spans="1:8" hidden="1">
      <c r="A330" s="353">
        <f t="shared" ca="1" si="16"/>
        <v>11</v>
      </c>
      <c r="B330" s="353">
        <f t="shared" ca="1" si="16"/>
        <v>2</v>
      </c>
      <c r="C330" s="353">
        <f t="shared" ca="1" si="16"/>
        <v>16</v>
      </c>
      <c r="D330" s="354">
        <f t="shared" ca="1" si="6"/>
        <v>229</v>
      </c>
      <c r="E330" s="445"/>
      <c r="F330" s="347"/>
      <c r="G330" s="348"/>
      <c r="H330" s="371"/>
    </row>
    <row r="331" spans="1:8" hidden="1">
      <c r="A331" s="353">
        <f t="shared" ca="1" si="16"/>
        <v>11</v>
      </c>
      <c r="B331" s="353">
        <f t="shared" ca="1" si="16"/>
        <v>2</v>
      </c>
      <c r="C331" s="353">
        <f t="shared" ca="1" si="16"/>
        <v>16</v>
      </c>
      <c r="D331" s="354">
        <f t="shared" ca="1" si="6"/>
        <v>230</v>
      </c>
      <c r="E331" s="445"/>
      <c r="F331" s="347"/>
      <c r="G331" s="348"/>
      <c r="H331" s="371"/>
    </row>
    <row r="332" spans="1:8" hidden="1">
      <c r="A332" s="353">
        <f t="shared" ca="1" si="16"/>
        <v>11</v>
      </c>
      <c r="B332" s="353">
        <f t="shared" ca="1" si="16"/>
        <v>2</v>
      </c>
      <c r="C332" s="353">
        <f t="shared" ca="1" si="16"/>
        <v>16</v>
      </c>
      <c r="D332" s="354">
        <f t="shared" ca="1" si="6"/>
        <v>231</v>
      </c>
      <c r="E332" s="445"/>
      <c r="F332" s="347"/>
      <c r="G332" s="348"/>
      <c r="H332" s="371"/>
    </row>
    <row r="333" spans="1:8" s="346" customFormat="1" hidden="1">
      <c r="A333" s="353">
        <f t="shared" ca="1" si="16"/>
        <v>11</v>
      </c>
      <c r="B333" s="353">
        <f t="shared" ca="1" si="16"/>
        <v>2</v>
      </c>
      <c r="C333" s="353">
        <f t="shared" ca="1" si="16"/>
        <v>16</v>
      </c>
      <c r="D333" s="354">
        <f t="shared" ca="1" si="6"/>
        <v>232</v>
      </c>
      <c r="E333" s="446"/>
      <c r="F333" s="347"/>
      <c r="G333" s="348"/>
      <c r="H333" s="371"/>
    </row>
    <row r="334" spans="1:8" s="346" customFormat="1" hidden="1">
      <c r="A334" s="353">
        <f t="shared" ca="1" si="16"/>
        <v>11</v>
      </c>
      <c r="B334" s="353">
        <f t="shared" ca="1" si="16"/>
        <v>2</v>
      </c>
      <c r="C334" s="353">
        <f t="shared" ca="1" si="16"/>
        <v>16</v>
      </c>
      <c r="D334" s="354">
        <f t="shared" ca="1" si="6"/>
        <v>233</v>
      </c>
      <c r="E334" s="446"/>
      <c r="F334" s="347"/>
      <c r="G334" s="348"/>
      <c r="H334" s="371"/>
    </row>
    <row r="335" spans="1:8" s="346" customFormat="1" hidden="1">
      <c r="A335" s="353">
        <f t="shared" ca="1" si="16"/>
        <v>11</v>
      </c>
      <c r="B335" s="353">
        <f t="shared" ca="1" si="16"/>
        <v>2</v>
      </c>
      <c r="C335" s="353">
        <f t="shared" ca="1" si="16"/>
        <v>16</v>
      </c>
      <c r="D335" s="354">
        <f t="shared" ca="1" si="6"/>
        <v>234</v>
      </c>
      <c r="E335" s="446"/>
      <c r="F335" s="347"/>
      <c r="G335" s="348"/>
      <c r="H335" s="371"/>
    </row>
    <row r="336" spans="1:8" hidden="1">
      <c r="A336" s="353">
        <f t="shared" ca="1" si="16"/>
        <v>11</v>
      </c>
      <c r="B336" s="353">
        <f t="shared" ca="1" si="16"/>
        <v>2</v>
      </c>
      <c r="C336" s="353">
        <f t="shared" ca="1" si="16"/>
        <v>16</v>
      </c>
      <c r="D336" s="354">
        <f t="shared" ca="1" si="6"/>
        <v>235</v>
      </c>
      <c r="E336" s="445"/>
      <c r="F336" s="347"/>
      <c r="G336" s="348"/>
      <c r="H336" s="371"/>
    </row>
    <row r="337" spans="1:8" s="346" customFormat="1" hidden="1">
      <c r="A337" s="353">
        <f t="shared" ca="1" si="16"/>
        <v>11</v>
      </c>
      <c r="B337" s="353">
        <f t="shared" ca="1" si="16"/>
        <v>2</v>
      </c>
      <c r="C337" s="353">
        <f t="shared" ca="1" si="16"/>
        <v>16</v>
      </c>
      <c r="D337" s="354">
        <f t="shared" ca="1" si="6"/>
        <v>236</v>
      </c>
      <c r="E337" s="446"/>
      <c r="F337" s="347"/>
      <c r="G337" s="348"/>
      <c r="H337" s="371"/>
    </row>
    <row r="338" spans="1:8" s="346" customFormat="1" hidden="1">
      <c r="A338" s="353">
        <f t="shared" ca="1" si="16"/>
        <v>11</v>
      </c>
      <c r="B338" s="353">
        <f t="shared" ca="1" si="16"/>
        <v>2</v>
      </c>
      <c r="C338" s="353">
        <f t="shared" ca="1" si="16"/>
        <v>16</v>
      </c>
      <c r="D338" s="354">
        <f t="shared" ref="D338:D401" ca="1" si="17">IF(INDIRECT("S(-1)",FALSE)&lt;&gt;INDIRECT("Z(-1)S(-1)",FALSE),0,INDIRECT("Z(-1)",FALSE)+1)</f>
        <v>237</v>
      </c>
      <c r="E338" s="446"/>
      <c r="F338" s="347"/>
      <c r="G338" s="348"/>
      <c r="H338" s="371"/>
    </row>
    <row r="339" spans="1:8" s="346" customFormat="1" hidden="1">
      <c r="A339" s="353">
        <f t="shared" ca="1" si="16"/>
        <v>11</v>
      </c>
      <c r="B339" s="353">
        <f t="shared" ca="1" si="16"/>
        <v>2</v>
      </c>
      <c r="C339" s="353">
        <f t="shared" ca="1" si="16"/>
        <v>16</v>
      </c>
      <c r="D339" s="354">
        <f t="shared" ca="1" si="17"/>
        <v>238</v>
      </c>
      <c r="E339" s="446"/>
      <c r="F339" s="347"/>
      <c r="G339" s="348"/>
      <c r="H339" s="371"/>
    </row>
    <row r="340" spans="1:8" hidden="1">
      <c r="A340" s="353">
        <f t="shared" ca="1" si="16"/>
        <v>11</v>
      </c>
      <c r="B340" s="353">
        <f t="shared" ca="1" si="16"/>
        <v>2</v>
      </c>
      <c r="C340" s="353">
        <f t="shared" ca="1" si="16"/>
        <v>16</v>
      </c>
      <c r="D340" s="354">
        <f t="shared" ca="1" si="17"/>
        <v>239</v>
      </c>
      <c r="E340" s="445"/>
      <c r="F340" s="157"/>
      <c r="G340" s="333"/>
      <c r="H340" s="370"/>
    </row>
    <row r="341" spans="1:8" hidden="1">
      <c r="A341" s="353">
        <f t="shared" ref="A341:C374" ca="1" si="18">INDIRECT("Z(-1)",FALSE)</f>
        <v>11</v>
      </c>
      <c r="B341" s="353">
        <f t="shared" ca="1" si="18"/>
        <v>2</v>
      </c>
      <c r="C341" s="353">
        <f t="shared" ca="1" si="18"/>
        <v>16</v>
      </c>
      <c r="D341" s="354">
        <f t="shared" ca="1" si="17"/>
        <v>240</v>
      </c>
      <c r="E341" s="445"/>
      <c r="F341" s="157"/>
      <c r="G341" s="333"/>
      <c r="H341" s="370"/>
    </row>
    <row r="342" spans="1:8" hidden="1">
      <c r="A342" s="353">
        <f t="shared" ca="1" si="18"/>
        <v>11</v>
      </c>
      <c r="B342" s="353">
        <f t="shared" ca="1" si="18"/>
        <v>2</v>
      </c>
      <c r="C342" s="353">
        <f t="shared" ca="1" si="18"/>
        <v>16</v>
      </c>
      <c r="D342" s="354">
        <f t="shared" ca="1" si="17"/>
        <v>241</v>
      </c>
      <c r="E342" s="445"/>
      <c r="F342" s="157"/>
      <c r="G342" s="333"/>
      <c r="H342" s="370"/>
    </row>
    <row r="343" spans="1:8" hidden="1">
      <c r="A343" s="353">
        <f t="shared" ca="1" si="18"/>
        <v>11</v>
      </c>
      <c r="B343" s="353">
        <f t="shared" ca="1" si="18"/>
        <v>2</v>
      </c>
      <c r="C343" s="353">
        <f t="shared" ca="1" si="18"/>
        <v>16</v>
      </c>
      <c r="D343" s="354">
        <f t="shared" ca="1" si="17"/>
        <v>242</v>
      </c>
      <c r="E343" s="445"/>
      <c r="F343" s="157"/>
      <c r="G343" s="333"/>
      <c r="H343" s="370"/>
    </row>
    <row r="344" spans="1:8" hidden="1">
      <c r="A344" s="353">
        <f t="shared" ca="1" si="18"/>
        <v>11</v>
      </c>
      <c r="B344" s="353">
        <f t="shared" ca="1" si="18"/>
        <v>2</v>
      </c>
      <c r="C344" s="353">
        <f t="shared" ca="1" si="18"/>
        <v>16</v>
      </c>
      <c r="D344" s="354">
        <f t="shared" ca="1" si="17"/>
        <v>243</v>
      </c>
      <c r="E344" s="445"/>
      <c r="F344" s="157"/>
      <c r="G344" s="333"/>
      <c r="H344" s="370"/>
    </row>
    <row r="345" spans="1:8" hidden="1">
      <c r="A345" s="351">
        <f t="shared" ca="1" si="18"/>
        <v>11</v>
      </c>
      <c r="B345" s="351">
        <f t="shared" ca="1" si="18"/>
        <v>2</v>
      </c>
      <c r="C345" s="351">
        <f t="shared" ca="1" si="18"/>
        <v>16</v>
      </c>
      <c r="D345" s="352">
        <f t="shared" ca="1" si="17"/>
        <v>244</v>
      </c>
      <c r="E345" s="445"/>
      <c r="F345" s="157"/>
      <c r="G345" s="333"/>
      <c r="H345" s="370"/>
    </row>
    <row r="346" spans="1:8" hidden="1">
      <c r="A346" s="353">
        <f t="shared" ca="1" si="18"/>
        <v>11</v>
      </c>
      <c r="B346" s="353">
        <f t="shared" ca="1" si="18"/>
        <v>2</v>
      </c>
      <c r="C346" s="353">
        <f t="shared" ca="1" si="18"/>
        <v>16</v>
      </c>
      <c r="D346" s="354">
        <f t="shared" ca="1" si="17"/>
        <v>245</v>
      </c>
      <c r="E346" s="445"/>
      <c r="F346" s="347"/>
      <c r="G346" s="348"/>
      <c r="H346" s="371"/>
    </row>
    <row r="347" spans="1:8" hidden="1">
      <c r="A347" s="353">
        <f t="shared" ca="1" si="18"/>
        <v>11</v>
      </c>
      <c r="B347" s="353">
        <f t="shared" ca="1" si="18"/>
        <v>2</v>
      </c>
      <c r="C347" s="353">
        <f t="shared" ca="1" si="18"/>
        <v>16</v>
      </c>
      <c r="D347" s="354">
        <f t="shared" ca="1" si="17"/>
        <v>246</v>
      </c>
      <c r="E347" s="445"/>
      <c r="F347" s="347"/>
      <c r="G347" s="348"/>
      <c r="H347" s="371"/>
    </row>
    <row r="348" spans="1:8" hidden="1">
      <c r="A348" s="353">
        <f t="shared" ca="1" si="18"/>
        <v>11</v>
      </c>
      <c r="B348" s="353">
        <f t="shared" ca="1" si="18"/>
        <v>2</v>
      </c>
      <c r="C348" s="353">
        <f t="shared" ca="1" si="18"/>
        <v>16</v>
      </c>
      <c r="D348" s="354">
        <f t="shared" ca="1" si="17"/>
        <v>247</v>
      </c>
      <c r="E348" s="445"/>
      <c r="F348" s="347"/>
      <c r="G348" s="348"/>
      <c r="H348" s="371"/>
    </row>
    <row r="349" spans="1:8" hidden="1">
      <c r="A349" s="353">
        <f t="shared" ca="1" si="18"/>
        <v>11</v>
      </c>
      <c r="B349" s="353">
        <f t="shared" ca="1" si="18"/>
        <v>2</v>
      </c>
      <c r="C349" s="353">
        <f t="shared" ca="1" si="18"/>
        <v>16</v>
      </c>
      <c r="D349" s="354">
        <f t="shared" ca="1" si="17"/>
        <v>248</v>
      </c>
      <c r="E349" s="445"/>
      <c r="F349" s="347"/>
      <c r="G349" s="348"/>
      <c r="H349" s="371"/>
    </row>
    <row r="350" spans="1:8" hidden="1">
      <c r="A350" s="353">
        <f t="shared" ca="1" si="18"/>
        <v>11</v>
      </c>
      <c r="B350" s="353">
        <f t="shared" ca="1" si="18"/>
        <v>2</v>
      </c>
      <c r="C350" s="353">
        <f t="shared" ca="1" si="18"/>
        <v>16</v>
      </c>
      <c r="D350" s="354">
        <f t="shared" ca="1" si="17"/>
        <v>249</v>
      </c>
      <c r="E350" s="445"/>
      <c r="F350" s="347"/>
      <c r="G350" s="348"/>
      <c r="H350" s="371"/>
    </row>
    <row r="351" spans="1:8" hidden="1">
      <c r="A351" s="353">
        <f t="shared" ca="1" si="18"/>
        <v>11</v>
      </c>
      <c r="B351" s="353">
        <f t="shared" ca="1" si="18"/>
        <v>2</v>
      </c>
      <c r="C351" s="353">
        <f t="shared" ca="1" si="18"/>
        <v>16</v>
      </c>
      <c r="D351" s="354">
        <f t="shared" ca="1" si="17"/>
        <v>250</v>
      </c>
      <c r="E351" s="445"/>
      <c r="F351" s="347"/>
      <c r="G351" s="348"/>
      <c r="H351" s="371"/>
    </row>
    <row r="352" spans="1:8" hidden="1">
      <c r="A352" s="353">
        <f t="shared" ca="1" si="18"/>
        <v>11</v>
      </c>
      <c r="B352" s="353">
        <f t="shared" ca="1" si="18"/>
        <v>2</v>
      </c>
      <c r="C352" s="353">
        <f t="shared" ca="1" si="18"/>
        <v>16</v>
      </c>
      <c r="D352" s="354">
        <f t="shared" ca="1" si="17"/>
        <v>251</v>
      </c>
      <c r="E352" s="445"/>
      <c r="F352" s="347"/>
      <c r="G352" s="348"/>
      <c r="H352" s="371"/>
    </row>
    <row r="353" spans="1:8" s="346" customFormat="1" hidden="1">
      <c r="A353" s="353">
        <f t="shared" ca="1" si="18"/>
        <v>11</v>
      </c>
      <c r="B353" s="353">
        <f t="shared" ca="1" si="18"/>
        <v>2</v>
      </c>
      <c r="C353" s="353">
        <f t="shared" ca="1" si="18"/>
        <v>16</v>
      </c>
      <c r="D353" s="354">
        <f t="shared" ca="1" si="17"/>
        <v>252</v>
      </c>
      <c r="E353" s="446"/>
      <c r="F353" s="347"/>
      <c r="G353" s="348"/>
      <c r="H353" s="371"/>
    </row>
    <row r="354" spans="1:8" s="346" customFormat="1" hidden="1">
      <c r="A354" s="353">
        <f t="shared" ca="1" si="18"/>
        <v>11</v>
      </c>
      <c r="B354" s="353">
        <f t="shared" ca="1" si="18"/>
        <v>2</v>
      </c>
      <c r="C354" s="353">
        <f t="shared" ca="1" si="18"/>
        <v>16</v>
      </c>
      <c r="D354" s="354">
        <f t="shared" ca="1" si="17"/>
        <v>253</v>
      </c>
      <c r="E354" s="446"/>
      <c r="F354" s="347"/>
      <c r="G354" s="348"/>
      <c r="H354" s="371"/>
    </row>
    <row r="355" spans="1:8" s="346" customFormat="1" hidden="1">
      <c r="A355" s="353">
        <f t="shared" ca="1" si="18"/>
        <v>11</v>
      </c>
      <c r="B355" s="353">
        <f t="shared" ca="1" si="18"/>
        <v>2</v>
      </c>
      <c r="C355" s="353">
        <f t="shared" ca="1" si="18"/>
        <v>16</v>
      </c>
      <c r="D355" s="354">
        <f t="shared" ca="1" si="17"/>
        <v>254</v>
      </c>
      <c r="E355" s="446"/>
      <c r="F355" s="347"/>
      <c r="G355" s="348"/>
      <c r="H355" s="371"/>
    </row>
    <row r="356" spans="1:8" hidden="1">
      <c r="A356" s="353">
        <f t="shared" ca="1" si="18"/>
        <v>11</v>
      </c>
      <c r="B356" s="353">
        <f t="shared" ca="1" si="18"/>
        <v>2</v>
      </c>
      <c r="C356" s="353">
        <f t="shared" ca="1" si="18"/>
        <v>16</v>
      </c>
      <c r="D356" s="354">
        <f t="shared" ca="1" si="17"/>
        <v>255</v>
      </c>
      <c r="E356" s="445"/>
      <c r="F356" s="347"/>
      <c r="G356" s="348"/>
      <c r="H356" s="371"/>
    </row>
    <row r="357" spans="1:8" hidden="1">
      <c r="A357" s="353">
        <f t="shared" ca="1" si="18"/>
        <v>11</v>
      </c>
      <c r="B357" s="353">
        <f t="shared" ca="1" si="18"/>
        <v>2</v>
      </c>
      <c r="C357" s="353">
        <f t="shared" ca="1" si="18"/>
        <v>16</v>
      </c>
      <c r="D357" s="354">
        <f t="shared" ca="1" si="17"/>
        <v>256</v>
      </c>
      <c r="E357" s="445"/>
      <c r="F357" s="347"/>
      <c r="G357" s="348"/>
      <c r="H357" s="371"/>
    </row>
    <row r="358" spans="1:8" hidden="1">
      <c r="A358" s="353">
        <f t="shared" ca="1" si="18"/>
        <v>11</v>
      </c>
      <c r="B358" s="353">
        <f t="shared" ca="1" si="18"/>
        <v>2</v>
      </c>
      <c r="C358" s="353">
        <f t="shared" ca="1" si="18"/>
        <v>16</v>
      </c>
      <c r="D358" s="354">
        <f t="shared" ca="1" si="17"/>
        <v>257</v>
      </c>
      <c r="E358" s="445"/>
      <c r="F358" s="347"/>
      <c r="G358" s="348"/>
      <c r="H358" s="371"/>
    </row>
    <row r="359" spans="1:8" hidden="1">
      <c r="A359" s="353">
        <f t="shared" ca="1" si="18"/>
        <v>11</v>
      </c>
      <c r="B359" s="353">
        <f t="shared" ca="1" si="18"/>
        <v>2</v>
      </c>
      <c r="C359" s="353">
        <f t="shared" ca="1" si="18"/>
        <v>16</v>
      </c>
      <c r="D359" s="354">
        <f t="shared" ca="1" si="17"/>
        <v>258</v>
      </c>
      <c r="E359" s="445"/>
      <c r="F359" s="347"/>
      <c r="G359" s="348"/>
      <c r="H359" s="371"/>
    </row>
    <row r="360" spans="1:8" hidden="1">
      <c r="A360" s="353">
        <f t="shared" ca="1" si="18"/>
        <v>11</v>
      </c>
      <c r="B360" s="353">
        <f t="shared" ca="1" si="18"/>
        <v>2</v>
      </c>
      <c r="C360" s="353">
        <f t="shared" ca="1" si="18"/>
        <v>16</v>
      </c>
      <c r="D360" s="354">
        <f t="shared" ca="1" si="17"/>
        <v>259</v>
      </c>
      <c r="E360" s="445"/>
      <c r="F360" s="347"/>
      <c r="G360" s="348"/>
      <c r="H360" s="371"/>
    </row>
    <row r="361" spans="1:8" hidden="1">
      <c r="A361" s="353">
        <f t="shared" ca="1" si="18"/>
        <v>11</v>
      </c>
      <c r="B361" s="353">
        <f t="shared" ca="1" si="18"/>
        <v>2</v>
      </c>
      <c r="C361" s="353">
        <f t="shared" ca="1" si="18"/>
        <v>16</v>
      </c>
      <c r="D361" s="354">
        <f t="shared" ca="1" si="17"/>
        <v>260</v>
      </c>
      <c r="E361" s="445"/>
      <c r="F361" s="347"/>
      <c r="G361" s="348"/>
      <c r="H361" s="371"/>
    </row>
    <row r="362" spans="1:8" hidden="1">
      <c r="A362" s="353">
        <f t="shared" ca="1" si="18"/>
        <v>11</v>
      </c>
      <c r="B362" s="353">
        <f t="shared" ca="1" si="18"/>
        <v>2</v>
      </c>
      <c r="C362" s="353">
        <f t="shared" ca="1" si="18"/>
        <v>16</v>
      </c>
      <c r="D362" s="354">
        <f t="shared" ca="1" si="17"/>
        <v>261</v>
      </c>
      <c r="E362" s="445"/>
      <c r="F362" s="347"/>
      <c r="G362" s="348"/>
      <c r="H362" s="371"/>
    </row>
    <row r="363" spans="1:8" s="346" customFormat="1" hidden="1">
      <c r="A363" s="353">
        <f t="shared" ca="1" si="18"/>
        <v>11</v>
      </c>
      <c r="B363" s="353">
        <f t="shared" ca="1" si="18"/>
        <v>2</v>
      </c>
      <c r="C363" s="353">
        <f t="shared" ca="1" si="18"/>
        <v>16</v>
      </c>
      <c r="D363" s="354">
        <f t="shared" ca="1" si="17"/>
        <v>262</v>
      </c>
      <c r="E363" s="446"/>
      <c r="F363" s="347"/>
      <c r="G363" s="348"/>
      <c r="H363" s="371"/>
    </row>
    <row r="364" spans="1:8" s="346" customFormat="1" hidden="1">
      <c r="A364" s="353">
        <f t="shared" ca="1" si="18"/>
        <v>11</v>
      </c>
      <c r="B364" s="353">
        <f t="shared" ca="1" si="18"/>
        <v>2</v>
      </c>
      <c r="C364" s="353">
        <f t="shared" ca="1" si="18"/>
        <v>16</v>
      </c>
      <c r="D364" s="354">
        <f t="shared" ca="1" si="17"/>
        <v>263</v>
      </c>
      <c r="E364" s="446"/>
      <c r="F364" s="347"/>
      <c r="G364" s="348"/>
      <c r="H364" s="371"/>
    </row>
    <row r="365" spans="1:8" s="346" customFormat="1" hidden="1">
      <c r="A365" s="353">
        <f t="shared" ca="1" si="18"/>
        <v>11</v>
      </c>
      <c r="B365" s="353">
        <f t="shared" ca="1" si="18"/>
        <v>2</v>
      </c>
      <c r="C365" s="353">
        <f t="shared" ca="1" si="18"/>
        <v>16</v>
      </c>
      <c r="D365" s="354">
        <f t="shared" ca="1" si="17"/>
        <v>264</v>
      </c>
      <c r="E365" s="446"/>
      <c r="F365" s="347"/>
      <c r="G365" s="348"/>
      <c r="H365" s="371"/>
    </row>
    <row r="366" spans="1:8" hidden="1">
      <c r="A366" s="353">
        <f t="shared" ca="1" si="18"/>
        <v>11</v>
      </c>
      <c r="B366" s="353">
        <f t="shared" ca="1" si="18"/>
        <v>2</v>
      </c>
      <c r="C366" s="353">
        <f t="shared" ca="1" si="18"/>
        <v>16</v>
      </c>
      <c r="D366" s="354">
        <f t="shared" ca="1" si="17"/>
        <v>265</v>
      </c>
      <c r="E366" s="445"/>
      <c r="F366" s="347"/>
      <c r="G366" s="348"/>
      <c r="H366" s="371"/>
    </row>
    <row r="367" spans="1:8" hidden="1">
      <c r="A367" s="353">
        <f t="shared" ca="1" si="18"/>
        <v>11</v>
      </c>
      <c r="B367" s="353">
        <f t="shared" ca="1" si="18"/>
        <v>2</v>
      </c>
      <c r="C367" s="353">
        <f t="shared" ca="1" si="18"/>
        <v>16</v>
      </c>
      <c r="D367" s="354">
        <f t="shared" ca="1" si="17"/>
        <v>266</v>
      </c>
      <c r="E367" s="445"/>
      <c r="F367" s="347"/>
      <c r="G367" s="348"/>
      <c r="H367" s="371"/>
    </row>
    <row r="368" spans="1:8" hidden="1">
      <c r="A368" s="353">
        <f t="shared" ca="1" si="18"/>
        <v>11</v>
      </c>
      <c r="B368" s="353">
        <f t="shared" ca="1" si="18"/>
        <v>2</v>
      </c>
      <c r="C368" s="353">
        <f t="shared" ca="1" si="18"/>
        <v>16</v>
      </c>
      <c r="D368" s="354">
        <f t="shared" ca="1" si="17"/>
        <v>267</v>
      </c>
      <c r="E368" s="445"/>
      <c r="F368" s="347"/>
      <c r="G368" s="348"/>
      <c r="H368" s="371"/>
    </row>
    <row r="369" spans="1:8" hidden="1">
      <c r="A369" s="353">
        <f t="shared" ca="1" si="18"/>
        <v>11</v>
      </c>
      <c r="B369" s="353">
        <f t="shared" ca="1" si="18"/>
        <v>2</v>
      </c>
      <c r="C369" s="353">
        <f t="shared" ca="1" si="18"/>
        <v>16</v>
      </c>
      <c r="D369" s="354">
        <f t="shared" ca="1" si="17"/>
        <v>268</v>
      </c>
      <c r="E369" s="445"/>
      <c r="F369" s="347"/>
      <c r="G369" s="348"/>
      <c r="H369" s="371"/>
    </row>
    <row r="370" spans="1:8" hidden="1">
      <c r="A370" s="353">
        <f t="shared" ca="1" si="18"/>
        <v>11</v>
      </c>
      <c r="B370" s="353">
        <f t="shared" ca="1" si="18"/>
        <v>2</v>
      </c>
      <c r="C370" s="353">
        <f t="shared" ca="1" si="18"/>
        <v>16</v>
      </c>
      <c r="D370" s="354">
        <f t="shared" ca="1" si="17"/>
        <v>269</v>
      </c>
      <c r="E370" s="445"/>
      <c r="F370" s="347"/>
      <c r="G370" s="348"/>
      <c r="H370" s="371"/>
    </row>
    <row r="371" spans="1:8" hidden="1">
      <c r="A371" s="353">
        <f t="shared" ca="1" si="18"/>
        <v>11</v>
      </c>
      <c r="B371" s="353">
        <f t="shared" ca="1" si="18"/>
        <v>2</v>
      </c>
      <c r="C371" s="353">
        <f t="shared" ca="1" si="18"/>
        <v>16</v>
      </c>
      <c r="D371" s="354">
        <f t="shared" ca="1" si="17"/>
        <v>270</v>
      </c>
      <c r="E371" s="445"/>
      <c r="F371" s="347"/>
      <c r="G371" s="348"/>
      <c r="H371" s="371"/>
    </row>
    <row r="372" spans="1:8" hidden="1">
      <c r="A372" s="353">
        <f t="shared" ca="1" si="18"/>
        <v>11</v>
      </c>
      <c r="B372" s="353">
        <f t="shared" ca="1" si="18"/>
        <v>2</v>
      </c>
      <c r="C372" s="353">
        <f t="shared" ca="1" si="18"/>
        <v>16</v>
      </c>
      <c r="D372" s="354">
        <f t="shared" ca="1" si="17"/>
        <v>271</v>
      </c>
      <c r="E372" s="445"/>
      <c r="F372" s="347"/>
      <c r="G372" s="348"/>
      <c r="H372" s="371"/>
    </row>
    <row r="373" spans="1:8" s="346" customFormat="1" hidden="1">
      <c r="A373" s="353">
        <f t="shared" ca="1" si="18"/>
        <v>11</v>
      </c>
      <c r="B373" s="353">
        <f t="shared" ca="1" si="18"/>
        <v>2</v>
      </c>
      <c r="C373" s="353">
        <f t="shared" ca="1" si="18"/>
        <v>16</v>
      </c>
      <c r="D373" s="354">
        <f t="shared" ca="1" si="17"/>
        <v>272</v>
      </c>
      <c r="E373" s="446"/>
      <c r="F373" s="347"/>
      <c r="G373" s="348"/>
      <c r="H373" s="371"/>
    </row>
    <row r="374" spans="1:8" s="346" customFormat="1" hidden="1">
      <c r="A374" s="353">
        <f t="shared" ca="1" si="18"/>
        <v>11</v>
      </c>
      <c r="B374" s="353">
        <f t="shared" ca="1" si="18"/>
        <v>2</v>
      </c>
      <c r="C374" s="353">
        <f t="shared" ca="1" si="18"/>
        <v>16</v>
      </c>
      <c r="D374" s="354">
        <f t="shared" ca="1" si="17"/>
        <v>273</v>
      </c>
      <c r="E374" s="446"/>
      <c r="F374" s="347"/>
      <c r="G374" s="348"/>
      <c r="H374" s="371"/>
    </row>
    <row r="375" spans="1:8" s="346" customFormat="1" hidden="1">
      <c r="A375" s="353">
        <f t="shared" ref="A375:C390" ca="1" si="19">INDIRECT("Z(-1)",FALSE)</f>
        <v>11</v>
      </c>
      <c r="B375" s="353">
        <f t="shared" ca="1" si="19"/>
        <v>2</v>
      </c>
      <c r="C375" s="353">
        <f t="shared" ca="1" si="19"/>
        <v>16</v>
      </c>
      <c r="D375" s="354">
        <f t="shared" ca="1" si="17"/>
        <v>274</v>
      </c>
      <c r="E375" s="446"/>
      <c r="F375" s="347"/>
      <c r="G375" s="348"/>
      <c r="H375" s="371"/>
    </row>
    <row r="376" spans="1:8" hidden="1">
      <c r="A376" s="353">
        <f t="shared" ca="1" si="19"/>
        <v>11</v>
      </c>
      <c r="B376" s="353">
        <f t="shared" ca="1" si="19"/>
        <v>2</v>
      </c>
      <c r="C376" s="353">
        <f t="shared" ca="1" si="19"/>
        <v>16</v>
      </c>
      <c r="D376" s="354">
        <f t="shared" ca="1" si="17"/>
        <v>275</v>
      </c>
      <c r="E376" s="445"/>
      <c r="F376" s="347"/>
      <c r="G376" s="348"/>
      <c r="H376" s="371"/>
    </row>
    <row r="377" spans="1:8" hidden="1">
      <c r="A377" s="353">
        <f t="shared" ca="1" si="19"/>
        <v>11</v>
      </c>
      <c r="B377" s="353">
        <f t="shared" ca="1" si="19"/>
        <v>2</v>
      </c>
      <c r="C377" s="353">
        <f t="shared" ca="1" si="19"/>
        <v>16</v>
      </c>
      <c r="D377" s="354">
        <f t="shared" ca="1" si="17"/>
        <v>276</v>
      </c>
      <c r="E377" s="445"/>
      <c r="F377" s="347"/>
      <c r="G377" s="348"/>
      <c r="H377" s="371"/>
    </row>
    <row r="378" spans="1:8" hidden="1">
      <c r="A378" s="353">
        <f t="shared" ca="1" si="19"/>
        <v>11</v>
      </c>
      <c r="B378" s="353">
        <f t="shared" ca="1" si="19"/>
        <v>2</v>
      </c>
      <c r="C378" s="353">
        <f t="shared" ca="1" si="19"/>
        <v>16</v>
      </c>
      <c r="D378" s="354">
        <f t="shared" ca="1" si="17"/>
        <v>277</v>
      </c>
      <c r="E378" s="445"/>
      <c r="F378" s="347"/>
      <c r="G378" s="348"/>
      <c r="H378" s="371"/>
    </row>
    <row r="379" spans="1:8" hidden="1">
      <c r="A379" s="353">
        <f t="shared" ca="1" si="19"/>
        <v>11</v>
      </c>
      <c r="B379" s="353">
        <f t="shared" ca="1" si="19"/>
        <v>2</v>
      </c>
      <c r="C379" s="353">
        <f t="shared" ca="1" si="19"/>
        <v>16</v>
      </c>
      <c r="D379" s="354">
        <f t="shared" ca="1" si="17"/>
        <v>278</v>
      </c>
      <c r="E379" s="445"/>
      <c r="F379" s="347"/>
      <c r="G379" s="348"/>
      <c r="H379" s="371"/>
    </row>
    <row r="380" spans="1:8" hidden="1">
      <c r="A380" s="353">
        <f t="shared" ca="1" si="19"/>
        <v>11</v>
      </c>
      <c r="B380" s="353">
        <f t="shared" ca="1" si="19"/>
        <v>2</v>
      </c>
      <c r="C380" s="353">
        <f t="shared" ca="1" si="19"/>
        <v>16</v>
      </c>
      <c r="D380" s="354">
        <f t="shared" ca="1" si="17"/>
        <v>279</v>
      </c>
      <c r="E380" s="445"/>
      <c r="F380" s="347"/>
      <c r="G380" s="348"/>
      <c r="H380" s="371"/>
    </row>
    <row r="381" spans="1:8" hidden="1">
      <c r="A381" s="353">
        <f t="shared" ca="1" si="19"/>
        <v>11</v>
      </c>
      <c r="B381" s="353">
        <f t="shared" ca="1" si="19"/>
        <v>2</v>
      </c>
      <c r="C381" s="353">
        <f t="shared" ca="1" si="19"/>
        <v>16</v>
      </c>
      <c r="D381" s="354">
        <f t="shared" ca="1" si="17"/>
        <v>280</v>
      </c>
      <c r="E381" s="445"/>
      <c r="F381" s="347"/>
      <c r="G381" s="348"/>
      <c r="H381" s="371"/>
    </row>
    <row r="382" spans="1:8" hidden="1">
      <c r="A382" s="353">
        <f t="shared" ca="1" si="19"/>
        <v>11</v>
      </c>
      <c r="B382" s="353">
        <f t="shared" ca="1" si="19"/>
        <v>2</v>
      </c>
      <c r="C382" s="353">
        <f t="shared" ca="1" si="19"/>
        <v>16</v>
      </c>
      <c r="D382" s="354">
        <f t="shared" ca="1" si="17"/>
        <v>281</v>
      </c>
      <c r="E382" s="445"/>
      <c r="F382" s="347"/>
      <c r="G382" s="348"/>
      <c r="H382" s="371"/>
    </row>
    <row r="383" spans="1:8" s="346" customFormat="1" hidden="1">
      <c r="A383" s="353">
        <f t="shared" ca="1" si="19"/>
        <v>11</v>
      </c>
      <c r="B383" s="353">
        <f t="shared" ca="1" si="19"/>
        <v>2</v>
      </c>
      <c r="C383" s="353">
        <f t="shared" ca="1" si="19"/>
        <v>16</v>
      </c>
      <c r="D383" s="354">
        <f t="shared" ca="1" si="17"/>
        <v>282</v>
      </c>
      <c r="E383" s="446"/>
      <c r="F383" s="347"/>
      <c r="G383" s="348"/>
      <c r="H383" s="371"/>
    </row>
    <row r="384" spans="1:8" s="346" customFormat="1" hidden="1">
      <c r="A384" s="353">
        <f t="shared" ca="1" si="19"/>
        <v>11</v>
      </c>
      <c r="B384" s="353">
        <f t="shared" ca="1" si="19"/>
        <v>2</v>
      </c>
      <c r="C384" s="353">
        <f t="shared" ca="1" si="19"/>
        <v>16</v>
      </c>
      <c r="D384" s="354">
        <f t="shared" ca="1" si="17"/>
        <v>283</v>
      </c>
      <c r="E384" s="446"/>
      <c r="F384" s="347"/>
      <c r="G384" s="348"/>
      <c r="H384" s="371"/>
    </row>
    <row r="385" spans="1:8" s="346" customFormat="1" hidden="1">
      <c r="A385" s="353">
        <f t="shared" ca="1" si="19"/>
        <v>11</v>
      </c>
      <c r="B385" s="353">
        <f t="shared" ca="1" si="19"/>
        <v>2</v>
      </c>
      <c r="C385" s="353">
        <f t="shared" ca="1" si="19"/>
        <v>16</v>
      </c>
      <c r="D385" s="354">
        <f t="shared" ca="1" si="17"/>
        <v>284</v>
      </c>
      <c r="E385" s="446"/>
      <c r="F385" s="347"/>
      <c r="G385" s="348"/>
      <c r="H385" s="371"/>
    </row>
    <row r="386" spans="1:8" hidden="1">
      <c r="A386" s="353">
        <f t="shared" ca="1" si="19"/>
        <v>11</v>
      </c>
      <c r="B386" s="353">
        <f t="shared" ca="1" si="19"/>
        <v>2</v>
      </c>
      <c r="C386" s="353">
        <f t="shared" ca="1" si="19"/>
        <v>16</v>
      </c>
      <c r="D386" s="354">
        <f t="shared" ca="1" si="17"/>
        <v>285</v>
      </c>
      <c r="E386" s="445"/>
      <c r="F386" s="347"/>
      <c r="G386" s="348"/>
      <c r="H386" s="371"/>
    </row>
    <row r="387" spans="1:8" s="346" customFormat="1" hidden="1">
      <c r="A387" s="353">
        <f t="shared" ca="1" si="19"/>
        <v>11</v>
      </c>
      <c r="B387" s="353">
        <f t="shared" ca="1" si="19"/>
        <v>2</v>
      </c>
      <c r="C387" s="353">
        <f t="shared" ca="1" si="19"/>
        <v>16</v>
      </c>
      <c r="D387" s="354">
        <f t="shared" ca="1" si="17"/>
        <v>286</v>
      </c>
      <c r="E387" s="446"/>
      <c r="F387" s="347"/>
      <c r="G387" s="348"/>
      <c r="H387" s="371"/>
    </row>
    <row r="388" spans="1:8" s="346" customFormat="1" hidden="1">
      <c r="A388" s="353">
        <f t="shared" ca="1" si="19"/>
        <v>11</v>
      </c>
      <c r="B388" s="353">
        <f t="shared" ca="1" si="19"/>
        <v>2</v>
      </c>
      <c r="C388" s="353">
        <f t="shared" ca="1" si="19"/>
        <v>16</v>
      </c>
      <c r="D388" s="354">
        <f t="shared" ca="1" si="17"/>
        <v>287</v>
      </c>
      <c r="E388" s="446"/>
      <c r="F388" s="347"/>
      <c r="G388" s="348"/>
      <c r="H388" s="371"/>
    </row>
    <row r="389" spans="1:8" s="346" customFormat="1" hidden="1">
      <c r="A389" s="353">
        <f t="shared" ca="1" si="19"/>
        <v>11</v>
      </c>
      <c r="B389" s="353">
        <f t="shared" ca="1" si="19"/>
        <v>2</v>
      </c>
      <c r="C389" s="353">
        <f t="shared" ca="1" si="19"/>
        <v>16</v>
      </c>
      <c r="D389" s="354">
        <f t="shared" ca="1" si="17"/>
        <v>288</v>
      </c>
      <c r="E389" s="446"/>
      <c r="F389" s="347"/>
      <c r="G389" s="348"/>
      <c r="H389" s="371"/>
    </row>
    <row r="390" spans="1:8" hidden="1">
      <c r="A390" s="353">
        <f t="shared" ca="1" si="19"/>
        <v>11</v>
      </c>
      <c r="B390" s="353">
        <f t="shared" ca="1" si="19"/>
        <v>2</v>
      </c>
      <c r="C390" s="353">
        <f t="shared" ca="1" si="19"/>
        <v>16</v>
      </c>
      <c r="D390" s="354">
        <f t="shared" ca="1" si="17"/>
        <v>289</v>
      </c>
      <c r="E390" s="445"/>
      <c r="F390" s="157"/>
      <c r="G390" s="333"/>
      <c r="H390" s="370"/>
    </row>
    <row r="391" spans="1:8" hidden="1">
      <c r="A391" s="353">
        <f t="shared" ref="A391:C424" ca="1" si="20">INDIRECT("Z(-1)",FALSE)</f>
        <v>11</v>
      </c>
      <c r="B391" s="353">
        <f t="shared" ca="1" si="20"/>
        <v>2</v>
      </c>
      <c r="C391" s="353">
        <f t="shared" ca="1" si="20"/>
        <v>16</v>
      </c>
      <c r="D391" s="354">
        <f t="shared" ca="1" si="17"/>
        <v>290</v>
      </c>
      <c r="E391" s="445"/>
      <c r="F391" s="157"/>
      <c r="G391" s="333"/>
      <c r="H391" s="370"/>
    </row>
    <row r="392" spans="1:8" hidden="1">
      <c r="A392" s="353">
        <f t="shared" ca="1" si="20"/>
        <v>11</v>
      </c>
      <c r="B392" s="353">
        <f t="shared" ca="1" si="20"/>
        <v>2</v>
      </c>
      <c r="C392" s="353">
        <f t="shared" ca="1" si="20"/>
        <v>16</v>
      </c>
      <c r="D392" s="354">
        <f t="shared" ca="1" si="17"/>
        <v>291</v>
      </c>
      <c r="E392" s="445"/>
      <c r="F392" s="157"/>
      <c r="G392" s="333"/>
      <c r="H392" s="370"/>
    </row>
    <row r="393" spans="1:8" hidden="1">
      <c r="A393" s="353">
        <f t="shared" ca="1" si="20"/>
        <v>11</v>
      </c>
      <c r="B393" s="353">
        <f t="shared" ca="1" si="20"/>
        <v>2</v>
      </c>
      <c r="C393" s="353">
        <f t="shared" ca="1" si="20"/>
        <v>16</v>
      </c>
      <c r="D393" s="354">
        <f t="shared" ca="1" si="17"/>
        <v>292</v>
      </c>
      <c r="E393" s="445"/>
      <c r="F393" s="157"/>
      <c r="G393" s="333"/>
      <c r="H393" s="370"/>
    </row>
    <row r="394" spans="1:8" hidden="1">
      <c r="A394" s="353">
        <f t="shared" ca="1" si="20"/>
        <v>11</v>
      </c>
      <c r="B394" s="353">
        <f t="shared" ca="1" si="20"/>
        <v>2</v>
      </c>
      <c r="C394" s="353">
        <f t="shared" ca="1" si="20"/>
        <v>16</v>
      </c>
      <c r="D394" s="354">
        <f t="shared" ca="1" si="17"/>
        <v>293</v>
      </c>
      <c r="E394" s="445"/>
      <c r="F394" s="157"/>
      <c r="G394" s="333"/>
      <c r="H394" s="370"/>
    </row>
    <row r="395" spans="1:8" hidden="1">
      <c r="A395" s="351">
        <f t="shared" ca="1" si="20"/>
        <v>11</v>
      </c>
      <c r="B395" s="351">
        <f t="shared" ca="1" si="20"/>
        <v>2</v>
      </c>
      <c r="C395" s="351">
        <f t="shared" ca="1" si="20"/>
        <v>16</v>
      </c>
      <c r="D395" s="352">
        <f t="shared" ca="1" si="17"/>
        <v>294</v>
      </c>
      <c r="E395" s="445"/>
      <c r="F395" s="157"/>
      <c r="G395" s="333"/>
      <c r="H395" s="370"/>
    </row>
    <row r="396" spans="1:8" hidden="1">
      <c r="A396" s="353">
        <f t="shared" ca="1" si="20"/>
        <v>11</v>
      </c>
      <c r="B396" s="353">
        <f t="shared" ca="1" si="20"/>
        <v>2</v>
      </c>
      <c r="C396" s="353">
        <f t="shared" ca="1" si="20"/>
        <v>16</v>
      </c>
      <c r="D396" s="354">
        <f t="shared" ca="1" si="17"/>
        <v>295</v>
      </c>
      <c r="E396" s="445"/>
      <c r="F396" s="347"/>
      <c r="G396" s="348"/>
      <c r="H396" s="371"/>
    </row>
    <row r="397" spans="1:8" hidden="1">
      <c r="A397" s="353">
        <f t="shared" ca="1" si="20"/>
        <v>11</v>
      </c>
      <c r="B397" s="353">
        <f t="shared" ca="1" si="20"/>
        <v>2</v>
      </c>
      <c r="C397" s="353">
        <f t="shared" ca="1" si="20"/>
        <v>16</v>
      </c>
      <c r="D397" s="354">
        <f t="shared" ca="1" si="17"/>
        <v>296</v>
      </c>
      <c r="E397" s="445"/>
      <c r="F397" s="347"/>
      <c r="G397" s="348"/>
      <c r="H397" s="371"/>
    </row>
    <row r="398" spans="1:8" hidden="1">
      <c r="A398" s="353">
        <f t="shared" ca="1" si="20"/>
        <v>11</v>
      </c>
      <c r="B398" s="353">
        <f t="shared" ca="1" si="20"/>
        <v>2</v>
      </c>
      <c r="C398" s="353">
        <f t="shared" ca="1" si="20"/>
        <v>16</v>
      </c>
      <c r="D398" s="354">
        <f t="shared" ca="1" si="17"/>
        <v>297</v>
      </c>
      <c r="E398" s="445"/>
      <c r="F398" s="347"/>
      <c r="G398" s="348"/>
      <c r="H398" s="371"/>
    </row>
    <row r="399" spans="1:8" hidden="1">
      <c r="A399" s="353">
        <f t="shared" ca="1" si="20"/>
        <v>11</v>
      </c>
      <c r="B399" s="353">
        <f t="shared" ca="1" si="20"/>
        <v>2</v>
      </c>
      <c r="C399" s="353">
        <f t="shared" ca="1" si="20"/>
        <v>16</v>
      </c>
      <c r="D399" s="354">
        <f t="shared" ca="1" si="17"/>
        <v>298</v>
      </c>
      <c r="E399" s="445"/>
      <c r="F399" s="347"/>
      <c r="G399" s="348"/>
      <c r="H399" s="371"/>
    </row>
    <row r="400" spans="1:8" hidden="1">
      <c r="A400" s="353">
        <f t="shared" ca="1" si="20"/>
        <v>11</v>
      </c>
      <c r="B400" s="353">
        <f t="shared" ca="1" si="20"/>
        <v>2</v>
      </c>
      <c r="C400" s="353">
        <f t="shared" ca="1" si="20"/>
        <v>16</v>
      </c>
      <c r="D400" s="354">
        <f t="shared" ca="1" si="17"/>
        <v>299</v>
      </c>
      <c r="E400" s="445"/>
      <c r="F400" s="347"/>
      <c r="G400" s="348"/>
      <c r="H400" s="371"/>
    </row>
    <row r="401" spans="1:8" hidden="1">
      <c r="A401" s="353">
        <f t="shared" ca="1" si="20"/>
        <v>11</v>
      </c>
      <c r="B401" s="353">
        <f t="shared" ca="1" si="20"/>
        <v>2</v>
      </c>
      <c r="C401" s="353">
        <f t="shared" ca="1" si="20"/>
        <v>16</v>
      </c>
      <c r="D401" s="354">
        <f t="shared" ca="1" si="17"/>
        <v>300</v>
      </c>
      <c r="E401" s="445"/>
      <c r="F401" s="347"/>
      <c r="G401" s="348"/>
      <c r="H401" s="371"/>
    </row>
    <row r="402" spans="1:8" hidden="1">
      <c r="A402" s="353">
        <f t="shared" ca="1" si="20"/>
        <v>11</v>
      </c>
      <c r="B402" s="353">
        <f t="shared" ca="1" si="20"/>
        <v>2</v>
      </c>
      <c r="C402" s="353">
        <f t="shared" ca="1" si="20"/>
        <v>16</v>
      </c>
      <c r="D402" s="354">
        <f t="shared" ref="D402:D465" ca="1" si="21">IF(INDIRECT("S(-1)",FALSE)&lt;&gt;INDIRECT("Z(-1)S(-1)",FALSE),0,INDIRECT("Z(-1)",FALSE)+1)</f>
        <v>301</v>
      </c>
      <c r="E402" s="445"/>
      <c r="F402" s="347"/>
      <c r="G402" s="348"/>
      <c r="H402" s="371"/>
    </row>
    <row r="403" spans="1:8" s="346" customFormat="1" hidden="1">
      <c r="A403" s="353">
        <f t="shared" ca="1" si="20"/>
        <v>11</v>
      </c>
      <c r="B403" s="353">
        <f t="shared" ca="1" si="20"/>
        <v>2</v>
      </c>
      <c r="C403" s="353">
        <f t="shared" ca="1" si="20"/>
        <v>16</v>
      </c>
      <c r="D403" s="354">
        <f t="shared" ca="1" si="21"/>
        <v>302</v>
      </c>
      <c r="E403" s="446"/>
      <c r="F403" s="347"/>
      <c r="G403" s="348"/>
      <c r="H403" s="371"/>
    </row>
    <row r="404" spans="1:8" s="346" customFormat="1" hidden="1">
      <c r="A404" s="353">
        <f t="shared" ca="1" si="20"/>
        <v>11</v>
      </c>
      <c r="B404" s="353">
        <f t="shared" ca="1" si="20"/>
        <v>2</v>
      </c>
      <c r="C404" s="353">
        <f t="shared" ca="1" si="20"/>
        <v>16</v>
      </c>
      <c r="D404" s="354">
        <f t="shared" ca="1" si="21"/>
        <v>303</v>
      </c>
      <c r="E404" s="446"/>
      <c r="F404" s="347"/>
      <c r="G404" s="348"/>
      <c r="H404" s="371"/>
    </row>
    <row r="405" spans="1:8" s="346" customFormat="1" hidden="1">
      <c r="A405" s="353">
        <f t="shared" ca="1" si="20"/>
        <v>11</v>
      </c>
      <c r="B405" s="353">
        <f t="shared" ca="1" si="20"/>
        <v>2</v>
      </c>
      <c r="C405" s="353">
        <f t="shared" ca="1" si="20"/>
        <v>16</v>
      </c>
      <c r="D405" s="354">
        <f t="shared" ca="1" si="21"/>
        <v>304</v>
      </c>
      <c r="E405" s="446"/>
      <c r="F405" s="347"/>
      <c r="G405" s="348"/>
      <c r="H405" s="371"/>
    </row>
    <row r="406" spans="1:8" hidden="1">
      <c r="A406" s="353">
        <f t="shared" ca="1" si="20"/>
        <v>11</v>
      </c>
      <c r="B406" s="353">
        <f t="shared" ca="1" si="20"/>
        <v>2</v>
      </c>
      <c r="C406" s="353">
        <f t="shared" ca="1" si="20"/>
        <v>16</v>
      </c>
      <c r="D406" s="354">
        <f t="shared" ca="1" si="21"/>
        <v>305</v>
      </c>
      <c r="E406" s="445"/>
      <c r="F406" s="347"/>
      <c r="G406" s="348"/>
      <c r="H406" s="371"/>
    </row>
    <row r="407" spans="1:8" hidden="1">
      <c r="A407" s="353">
        <f t="shared" ca="1" si="20"/>
        <v>11</v>
      </c>
      <c r="B407" s="353">
        <f t="shared" ca="1" si="20"/>
        <v>2</v>
      </c>
      <c r="C407" s="353">
        <f t="shared" ca="1" si="20"/>
        <v>16</v>
      </c>
      <c r="D407" s="354">
        <f t="shared" ca="1" si="21"/>
        <v>306</v>
      </c>
      <c r="E407" s="445"/>
      <c r="F407" s="347"/>
      <c r="G407" s="348"/>
      <c r="H407" s="371"/>
    </row>
    <row r="408" spans="1:8" hidden="1">
      <c r="A408" s="353">
        <f t="shared" ca="1" si="20"/>
        <v>11</v>
      </c>
      <c r="B408" s="353">
        <f t="shared" ca="1" si="20"/>
        <v>2</v>
      </c>
      <c r="C408" s="353">
        <f t="shared" ca="1" si="20"/>
        <v>16</v>
      </c>
      <c r="D408" s="354">
        <f t="shared" ca="1" si="21"/>
        <v>307</v>
      </c>
      <c r="E408" s="445"/>
      <c r="F408" s="347"/>
      <c r="G408" s="348"/>
      <c r="H408" s="371"/>
    </row>
    <row r="409" spans="1:8" hidden="1">
      <c r="A409" s="353">
        <f t="shared" ca="1" si="20"/>
        <v>11</v>
      </c>
      <c r="B409" s="353">
        <f t="shared" ca="1" si="20"/>
        <v>2</v>
      </c>
      <c r="C409" s="353">
        <f t="shared" ca="1" si="20"/>
        <v>16</v>
      </c>
      <c r="D409" s="354">
        <f t="shared" ca="1" si="21"/>
        <v>308</v>
      </c>
      <c r="E409" s="445"/>
      <c r="F409" s="347"/>
      <c r="G409" s="348"/>
      <c r="H409" s="371"/>
    </row>
    <row r="410" spans="1:8" hidden="1">
      <c r="A410" s="353">
        <f t="shared" ca="1" si="20"/>
        <v>11</v>
      </c>
      <c r="B410" s="353">
        <f t="shared" ca="1" si="20"/>
        <v>2</v>
      </c>
      <c r="C410" s="353">
        <f t="shared" ca="1" si="20"/>
        <v>16</v>
      </c>
      <c r="D410" s="354">
        <f t="shared" ca="1" si="21"/>
        <v>309</v>
      </c>
      <c r="E410" s="445"/>
      <c r="F410" s="347"/>
      <c r="G410" s="348"/>
      <c r="H410" s="371"/>
    </row>
    <row r="411" spans="1:8" hidden="1">
      <c r="A411" s="353">
        <f t="shared" ca="1" si="20"/>
        <v>11</v>
      </c>
      <c r="B411" s="353">
        <f t="shared" ca="1" si="20"/>
        <v>2</v>
      </c>
      <c r="C411" s="353">
        <f t="shared" ca="1" si="20"/>
        <v>16</v>
      </c>
      <c r="D411" s="354">
        <f t="shared" ca="1" si="21"/>
        <v>310</v>
      </c>
      <c r="E411" s="445"/>
      <c r="F411" s="347"/>
      <c r="G411" s="348"/>
      <c r="H411" s="371"/>
    </row>
    <row r="412" spans="1:8" hidden="1">
      <c r="A412" s="353">
        <f t="shared" ca="1" si="20"/>
        <v>11</v>
      </c>
      <c r="B412" s="353">
        <f t="shared" ca="1" si="20"/>
        <v>2</v>
      </c>
      <c r="C412" s="353">
        <f t="shared" ca="1" si="20"/>
        <v>16</v>
      </c>
      <c r="D412" s="354">
        <f t="shared" ca="1" si="21"/>
        <v>311</v>
      </c>
      <c r="E412" s="445"/>
      <c r="F412" s="347"/>
      <c r="G412" s="348"/>
      <c r="H412" s="371"/>
    </row>
    <row r="413" spans="1:8" s="346" customFormat="1" hidden="1">
      <c r="A413" s="353">
        <f t="shared" ca="1" si="20"/>
        <v>11</v>
      </c>
      <c r="B413" s="353">
        <f t="shared" ca="1" si="20"/>
        <v>2</v>
      </c>
      <c r="C413" s="353">
        <f t="shared" ca="1" si="20"/>
        <v>16</v>
      </c>
      <c r="D413" s="354">
        <f t="shared" ca="1" si="21"/>
        <v>312</v>
      </c>
      <c r="E413" s="446"/>
      <c r="F413" s="347"/>
      <c r="G413" s="348"/>
      <c r="H413" s="371"/>
    </row>
    <row r="414" spans="1:8" s="346" customFormat="1" hidden="1">
      <c r="A414" s="353">
        <f t="shared" ca="1" si="20"/>
        <v>11</v>
      </c>
      <c r="B414" s="353">
        <f t="shared" ca="1" si="20"/>
        <v>2</v>
      </c>
      <c r="C414" s="353">
        <f t="shared" ca="1" si="20"/>
        <v>16</v>
      </c>
      <c r="D414" s="354">
        <f t="shared" ca="1" si="21"/>
        <v>313</v>
      </c>
      <c r="E414" s="446"/>
      <c r="F414" s="347"/>
      <c r="G414" s="348"/>
      <c r="H414" s="371"/>
    </row>
    <row r="415" spans="1:8" s="346" customFormat="1" hidden="1">
      <c r="A415" s="353">
        <f t="shared" ca="1" si="20"/>
        <v>11</v>
      </c>
      <c r="B415" s="353">
        <f t="shared" ca="1" si="20"/>
        <v>2</v>
      </c>
      <c r="C415" s="353">
        <f t="shared" ca="1" si="20"/>
        <v>16</v>
      </c>
      <c r="D415" s="354">
        <f t="shared" ca="1" si="21"/>
        <v>314</v>
      </c>
      <c r="E415" s="446"/>
      <c r="F415" s="347"/>
      <c r="G415" s="348"/>
      <c r="H415" s="371"/>
    </row>
    <row r="416" spans="1:8" hidden="1">
      <c r="A416" s="353">
        <f t="shared" ca="1" si="20"/>
        <v>11</v>
      </c>
      <c r="B416" s="353">
        <f t="shared" ca="1" si="20"/>
        <v>2</v>
      </c>
      <c r="C416" s="353">
        <f t="shared" ca="1" si="20"/>
        <v>16</v>
      </c>
      <c r="D416" s="354">
        <f t="shared" ca="1" si="21"/>
        <v>315</v>
      </c>
      <c r="E416" s="445"/>
      <c r="F416" s="347"/>
      <c r="G416" s="348"/>
      <c r="H416" s="371"/>
    </row>
    <row r="417" spans="1:8" hidden="1">
      <c r="A417" s="353">
        <f t="shared" ca="1" si="20"/>
        <v>11</v>
      </c>
      <c r="B417" s="353">
        <f t="shared" ca="1" si="20"/>
        <v>2</v>
      </c>
      <c r="C417" s="353">
        <f t="shared" ca="1" si="20"/>
        <v>16</v>
      </c>
      <c r="D417" s="354">
        <f t="shared" ca="1" si="21"/>
        <v>316</v>
      </c>
      <c r="E417" s="445"/>
      <c r="F417" s="347"/>
      <c r="G417" s="348"/>
      <c r="H417" s="371"/>
    </row>
    <row r="418" spans="1:8" hidden="1">
      <c r="A418" s="353">
        <f t="shared" ca="1" si="20"/>
        <v>11</v>
      </c>
      <c r="B418" s="353">
        <f t="shared" ca="1" si="20"/>
        <v>2</v>
      </c>
      <c r="C418" s="353">
        <f t="shared" ca="1" si="20"/>
        <v>16</v>
      </c>
      <c r="D418" s="354">
        <f t="shared" ca="1" si="21"/>
        <v>317</v>
      </c>
      <c r="E418" s="445"/>
      <c r="F418" s="347"/>
      <c r="G418" s="348"/>
      <c r="H418" s="371"/>
    </row>
    <row r="419" spans="1:8" hidden="1">
      <c r="A419" s="353">
        <f t="shared" ca="1" si="20"/>
        <v>11</v>
      </c>
      <c r="B419" s="353">
        <f t="shared" ca="1" si="20"/>
        <v>2</v>
      </c>
      <c r="C419" s="353">
        <f t="shared" ca="1" si="20"/>
        <v>16</v>
      </c>
      <c r="D419" s="354">
        <f t="shared" ca="1" si="21"/>
        <v>318</v>
      </c>
      <c r="E419" s="445"/>
      <c r="F419" s="347"/>
      <c r="G419" s="348"/>
      <c r="H419" s="371"/>
    </row>
    <row r="420" spans="1:8" hidden="1">
      <c r="A420" s="353">
        <f t="shared" ca="1" si="20"/>
        <v>11</v>
      </c>
      <c r="B420" s="353">
        <f t="shared" ca="1" si="20"/>
        <v>2</v>
      </c>
      <c r="C420" s="353">
        <f t="shared" ca="1" si="20"/>
        <v>16</v>
      </c>
      <c r="D420" s="354">
        <f t="shared" ca="1" si="21"/>
        <v>319</v>
      </c>
      <c r="E420" s="445"/>
      <c r="F420" s="347"/>
      <c r="G420" s="348"/>
      <c r="H420" s="371"/>
    </row>
    <row r="421" spans="1:8" hidden="1">
      <c r="A421" s="353">
        <f t="shared" ca="1" si="20"/>
        <v>11</v>
      </c>
      <c r="B421" s="353">
        <f t="shared" ca="1" si="20"/>
        <v>2</v>
      </c>
      <c r="C421" s="353">
        <f t="shared" ca="1" si="20"/>
        <v>16</v>
      </c>
      <c r="D421" s="354">
        <f t="shared" ca="1" si="21"/>
        <v>320</v>
      </c>
      <c r="E421" s="445"/>
      <c r="F421" s="347"/>
      <c r="G421" s="348"/>
      <c r="H421" s="371"/>
    </row>
    <row r="422" spans="1:8" hidden="1">
      <c r="A422" s="353">
        <f t="shared" ca="1" si="20"/>
        <v>11</v>
      </c>
      <c r="B422" s="353">
        <f t="shared" ca="1" si="20"/>
        <v>2</v>
      </c>
      <c r="C422" s="353">
        <f t="shared" ca="1" si="20"/>
        <v>16</v>
      </c>
      <c r="D422" s="354">
        <f t="shared" ca="1" si="21"/>
        <v>321</v>
      </c>
      <c r="E422" s="445"/>
      <c r="F422" s="347"/>
      <c r="G422" s="348"/>
      <c r="H422" s="371"/>
    </row>
    <row r="423" spans="1:8" s="346" customFormat="1" hidden="1">
      <c r="A423" s="353">
        <f t="shared" ca="1" si="20"/>
        <v>11</v>
      </c>
      <c r="B423" s="353">
        <f t="shared" ca="1" si="20"/>
        <v>2</v>
      </c>
      <c r="C423" s="353">
        <f t="shared" ca="1" si="20"/>
        <v>16</v>
      </c>
      <c r="D423" s="354">
        <f t="shared" ca="1" si="21"/>
        <v>322</v>
      </c>
      <c r="E423" s="446"/>
      <c r="F423" s="347"/>
      <c r="G423" s="348"/>
      <c r="H423" s="371"/>
    </row>
    <row r="424" spans="1:8" s="346" customFormat="1" hidden="1">
      <c r="A424" s="353">
        <f t="shared" ca="1" si="20"/>
        <v>11</v>
      </c>
      <c r="B424" s="353">
        <f t="shared" ca="1" si="20"/>
        <v>2</v>
      </c>
      <c r="C424" s="353">
        <f t="shared" ca="1" si="20"/>
        <v>16</v>
      </c>
      <c r="D424" s="354">
        <f t="shared" ca="1" si="21"/>
        <v>323</v>
      </c>
      <c r="E424" s="446"/>
      <c r="F424" s="347"/>
      <c r="G424" s="348"/>
      <c r="H424" s="371"/>
    </row>
    <row r="425" spans="1:8" s="346" customFormat="1" hidden="1">
      <c r="A425" s="353">
        <f t="shared" ref="A425:C440" ca="1" si="22">INDIRECT("Z(-1)",FALSE)</f>
        <v>11</v>
      </c>
      <c r="B425" s="353">
        <f t="shared" ca="1" si="22"/>
        <v>2</v>
      </c>
      <c r="C425" s="353">
        <f t="shared" ca="1" si="22"/>
        <v>16</v>
      </c>
      <c r="D425" s="354">
        <f t="shared" ca="1" si="21"/>
        <v>324</v>
      </c>
      <c r="E425" s="446"/>
      <c r="F425" s="347"/>
      <c r="G425" s="348"/>
      <c r="H425" s="371"/>
    </row>
    <row r="426" spans="1:8" hidden="1">
      <c r="A426" s="353">
        <f t="shared" ca="1" si="22"/>
        <v>11</v>
      </c>
      <c r="B426" s="353">
        <f t="shared" ca="1" si="22"/>
        <v>2</v>
      </c>
      <c r="C426" s="353">
        <f t="shared" ca="1" si="22"/>
        <v>16</v>
      </c>
      <c r="D426" s="354">
        <f t="shared" ca="1" si="21"/>
        <v>325</v>
      </c>
      <c r="E426" s="445"/>
      <c r="F426" s="347"/>
      <c r="G426" s="348"/>
      <c r="H426" s="371"/>
    </row>
    <row r="427" spans="1:8" hidden="1">
      <c r="A427" s="353">
        <f t="shared" ca="1" si="22"/>
        <v>11</v>
      </c>
      <c r="B427" s="353">
        <f t="shared" ca="1" si="22"/>
        <v>2</v>
      </c>
      <c r="C427" s="353">
        <f t="shared" ca="1" si="22"/>
        <v>16</v>
      </c>
      <c r="D427" s="354">
        <f t="shared" ca="1" si="21"/>
        <v>326</v>
      </c>
      <c r="E427" s="445"/>
      <c r="F427" s="347"/>
      <c r="G427" s="348"/>
      <c r="H427" s="371"/>
    </row>
    <row r="428" spans="1:8" hidden="1">
      <c r="A428" s="353">
        <f t="shared" ca="1" si="22"/>
        <v>11</v>
      </c>
      <c r="B428" s="353">
        <f t="shared" ca="1" si="22"/>
        <v>2</v>
      </c>
      <c r="C428" s="353">
        <f t="shared" ca="1" si="22"/>
        <v>16</v>
      </c>
      <c r="D428" s="354">
        <f t="shared" ca="1" si="21"/>
        <v>327</v>
      </c>
      <c r="E428" s="445"/>
      <c r="F428" s="347"/>
      <c r="G428" s="348"/>
      <c r="H428" s="371"/>
    </row>
    <row r="429" spans="1:8" hidden="1">
      <c r="A429" s="353">
        <f t="shared" ca="1" si="22"/>
        <v>11</v>
      </c>
      <c r="B429" s="353">
        <f t="shared" ca="1" si="22"/>
        <v>2</v>
      </c>
      <c r="C429" s="353">
        <f t="shared" ca="1" si="22"/>
        <v>16</v>
      </c>
      <c r="D429" s="354">
        <f t="shared" ca="1" si="21"/>
        <v>328</v>
      </c>
      <c r="E429" s="445"/>
      <c r="F429" s="347"/>
      <c r="G429" s="348"/>
      <c r="H429" s="371"/>
    </row>
    <row r="430" spans="1:8" hidden="1">
      <c r="A430" s="353">
        <f t="shared" ca="1" si="22"/>
        <v>11</v>
      </c>
      <c r="B430" s="353">
        <f t="shared" ca="1" si="22"/>
        <v>2</v>
      </c>
      <c r="C430" s="353">
        <f t="shared" ca="1" si="22"/>
        <v>16</v>
      </c>
      <c r="D430" s="354">
        <f t="shared" ca="1" si="21"/>
        <v>329</v>
      </c>
      <c r="E430" s="445"/>
      <c r="F430" s="347"/>
      <c r="G430" s="348"/>
      <c r="H430" s="371"/>
    </row>
    <row r="431" spans="1:8" hidden="1">
      <c r="A431" s="353">
        <f t="shared" ca="1" si="22"/>
        <v>11</v>
      </c>
      <c r="B431" s="353">
        <f t="shared" ca="1" si="22"/>
        <v>2</v>
      </c>
      <c r="C431" s="353">
        <f t="shared" ca="1" si="22"/>
        <v>16</v>
      </c>
      <c r="D431" s="354">
        <f t="shared" ca="1" si="21"/>
        <v>330</v>
      </c>
      <c r="E431" s="445"/>
      <c r="F431" s="347"/>
      <c r="G431" s="348"/>
      <c r="H431" s="371"/>
    </row>
    <row r="432" spans="1:8" hidden="1">
      <c r="A432" s="353">
        <f t="shared" ca="1" si="22"/>
        <v>11</v>
      </c>
      <c r="B432" s="353">
        <f t="shared" ca="1" si="22"/>
        <v>2</v>
      </c>
      <c r="C432" s="353">
        <f t="shared" ca="1" si="22"/>
        <v>16</v>
      </c>
      <c r="D432" s="354">
        <f t="shared" ca="1" si="21"/>
        <v>331</v>
      </c>
      <c r="E432" s="445"/>
      <c r="F432" s="347"/>
      <c r="G432" s="348"/>
      <c r="H432" s="371"/>
    </row>
    <row r="433" spans="1:8" s="346" customFormat="1" hidden="1">
      <c r="A433" s="353">
        <f t="shared" ca="1" si="22"/>
        <v>11</v>
      </c>
      <c r="B433" s="353">
        <f t="shared" ca="1" si="22"/>
        <v>2</v>
      </c>
      <c r="C433" s="353">
        <f t="shared" ca="1" si="22"/>
        <v>16</v>
      </c>
      <c r="D433" s="354">
        <f t="shared" ca="1" si="21"/>
        <v>332</v>
      </c>
      <c r="E433" s="446"/>
      <c r="F433" s="347"/>
      <c r="G433" s="348"/>
      <c r="H433" s="371"/>
    </row>
    <row r="434" spans="1:8" s="346" customFormat="1" hidden="1">
      <c r="A434" s="353">
        <f t="shared" ca="1" si="22"/>
        <v>11</v>
      </c>
      <c r="B434" s="353">
        <f t="shared" ca="1" si="22"/>
        <v>2</v>
      </c>
      <c r="C434" s="353">
        <f t="shared" ca="1" si="22"/>
        <v>16</v>
      </c>
      <c r="D434" s="354">
        <f t="shared" ca="1" si="21"/>
        <v>333</v>
      </c>
      <c r="E434" s="446"/>
      <c r="F434" s="347"/>
      <c r="G434" s="348"/>
      <c r="H434" s="371"/>
    </row>
    <row r="435" spans="1:8" s="346" customFormat="1" hidden="1">
      <c r="A435" s="353">
        <f t="shared" ca="1" si="22"/>
        <v>11</v>
      </c>
      <c r="B435" s="353">
        <f t="shared" ca="1" si="22"/>
        <v>2</v>
      </c>
      <c r="C435" s="353">
        <f t="shared" ca="1" si="22"/>
        <v>16</v>
      </c>
      <c r="D435" s="354">
        <f t="shared" ca="1" si="21"/>
        <v>334</v>
      </c>
      <c r="E435" s="446"/>
      <c r="F435" s="347"/>
      <c r="G435" s="348"/>
      <c r="H435" s="371"/>
    </row>
    <row r="436" spans="1:8" hidden="1">
      <c r="A436" s="353">
        <f t="shared" ca="1" si="22"/>
        <v>11</v>
      </c>
      <c r="B436" s="353">
        <f t="shared" ca="1" si="22"/>
        <v>2</v>
      </c>
      <c r="C436" s="353">
        <f t="shared" ca="1" si="22"/>
        <v>16</v>
      </c>
      <c r="D436" s="354">
        <f t="shared" ca="1" si="21"/>
        <v>335</v>
      </c>
      <c r="E436" s="445"/>
      <c r="F436" s="347"/>
      <c r="G436" s="348"/>
      <c r="H436" s="371"/>
    </row>
    <row r="437" spans="1:8" s="346" customFormat="1" hidden="1">
      <c r="A437" s="353">
        <f t="shared" ca="1" si="22"/>
        <v>11</v>
      </c>
      <c r="B437" s="353">
        <f t="shared" ca="1" si="22"/>
        <v>2</v>
      </c>
      <c r="C437" s="353">
        <f t="shared" ca="1" si="22"/>
        <v>16</v>
      </c>
      <c r="D437" s="354">
        <f t="shared" ca="1" si="21"/>
        <v>336</v>
      </c>
      <c r="E437" s="446"/>
      <c r="F437" s="347"/>
      <c r="G437" s="348"/>
      <c r="H437" s="371"/>
    </row>
    <row r="438" spans="1:8" s="346" customFormat="1" hidden="1">
      <c r="A438" s="353">
        <f t="shared" ca="1" si="22"/>
        <v>11</v>
      </c>
      <c r="B438" s="353">
        <f t="shared" ca="1" si="22"/>
        <v>2</v>
      </c>
      <c r="C438" s="353">
        <f t="shared" ca="1" si="22"/>
        <v>16</v>
      </c>
      <c r="D438" s="354">
        <f t="shared" ca="1" si="21"/>
        <v>337</v>
      </c>
      <c r="E438" s="446"/>
      <c r="F438" s="347"/>
      <c r="G438" s="348"/>
      <c r="H438" s="371"/>
    </row>
    <row r="439" spans="1:8" s="346" customFormat="1" hidden="1">
      <c r="A439" s="353">
        <f t="shared" ca="1" si="22"/>
        <v>11</v>
      </c>
      <c r="B439" s="353">
        <f t="shared" ca="1" si="22"/>
        <v>2</v>
      </c>
      <c r="C439" s="353">
        <f t="shared" ca="1" si="22"/>
        <v>16</v>
      </c>
      <c r="D439" s="354">
        <f t="shared" ca="1" si="21"/>
        <v>338</v>
      </c>
      <c r="E439" s="446"/>
      <c r="F439" s="347"/>
      <c r="G439" s="348"/>
      <c r="H439" s="371"/>
    </row>
    <row r="440" spans="1:8" hidden="1">
      <c r="A440" s="353">
        <f t="shared" ca="1" si="22"/>
        <v>11</v>
      </c>
      <c r="B440" s="353">
        <f t="shared" ca="1" si="22"/>
        <v>2</v>
      </c>
      <c r="C440" s="353">
        <f t="shared" ca="1" si="22"/>
        <v>16</v>
      </c>
      <c r="D440" s="354">
        <f t="shared" ca="1" si="21"/>
        <v>339</v>
      </c>
      <c r="E440" s="445"/>
      <c r="F440" s="157"/>
      <c r="G440" s="333"/>
      <c r="H440" s="370"/>
    </row>
    <row r="441" spans="1:8" hidden="1">
      <c r="A441" s="353">
        <f t="shared" ref="A441:C474" ca="1" si="23">INDIRECT("Z(-1)",FALSE)</f>
        <v>11</v>
      </c>
      <c r="B441" s="353">
        <f t="shared" ca="1" si="23"/>
        <v>2</v>
      </c>
      <c r="C441" s="353">
        <f t="shared" ca="1" si="23"/>
        <v>16</v>
      </c>
      <c r="D441" s="354">
        <f t="shared" ca="1" si="21"/>
        <v>340</v>
      </c>
      <c r="E441" s="445"/>
      <c r="F441" s="157"/>
      <c r="G441" s="333"/>
      <c r="H441" s="370"/>
    </row>
    <row r="442" spans="1:8" hidden="1">
      <c r="A442" s="353">
        <f t="shared" ca="1" si="23"/>
        <v>11</v>
      </c>
      <c r="B442" s="353">
        <f t="shared" ca="1" si="23"/>
        <v>2</v>
      </c>
      <c r="C442" s="353">
        <f t="shared" ca="1" si="23"/>
        <v>16</v>
      </c>
      <c r="D442" s="354">
        <f t="shared" ca="1" si="21"/>
        <v>341</v>
      </c>
      <c r="E442" s="445"/>
      <c r="F442" s="157"/>
      <c r="G442" s="333"/>
      <c r="H442" s="370"/>
    </row>
    <row r="443" spans="1:8" hidden="1">
      <c r="A443" s="353">
        <f t="shared" ca="1" si="23"/>
        <v>11</v>
      </c>
      <c r="B443" s="353">
        <f t="shared" ca="1" si="23"/>
        <v>2</v>
      </c>
      <c r="C443" s="353">
        <f t="shared" ca="1" si="23"/>
        <v>16</v>
      </c>
      <c r="D443" s="354">
        <f t="shared" ca="1" si="21"/>
        <v>342</v>
      </c>
      <c r="E443" s="445"/>
      <c r="F443" s="157"/>
      <c r="G443" s="333"/>
      <c r="H443" s="370"/>
    </row>
    <row r="444" spans="1:8" hidden="1">
      <c r="A444" s="353">
        <f t="shared" ca="1" si="23"/>
        <v>11</v>
      </c>
      <c r="B444" s="353">
        <f t="shared" ca="1" si="23"/>
        <v>2</v>
      </c>
      <c r="C444" s="353">
        <f t="shared" ca="1" si="23"/>
        <v>16</v>
      </c>
      <c r="D444" s="354">
        <f t="shared" ca="1" si="21"/>
        <v>343</v>
      </c>
      <c r="E444" s="445"/>
      <c r="F444" s="157"/>
      <c r="G444" s="333"/>
      <c r="H444" s="370"/>
    </row>
    <row r="445" spans="1:8" hidden="1">
      <c r="A445" s="351">
        <f t="shared" ca="1" si="23"/>
        <v>11</v>
      </c>
      <c r="B445" s="351">
        <f t="shared" ca="1" si="23"/>
        <v>2</v>
      </c>
      <c r="C445" s="351">
        <f t="shared" ca="1" si="23"/>
        <v>16</v>
      </c>
      <c r="D445" s="352">
        <f t="shared" ca="1" si="21"/>
        <v>344</v>
      </c>
      <c r="E445" s="445"/>
      <c r="F445" s="157"/>
      <c r="G445" s="333"/>
      <c r="H445" s="370"/>
    </row>
    <row r="446" spans="1:8" hidden="1">
      <c r="A446" s="353">
        <f t="shared" ca="1" si="23"/>
        <v>11</v>
      </c>
      <c r="B446" s="353">
        <f t="shared" ca="1" si="23"/>
        <v>2</v>
      </c>
      <c r="C446" s="353">
        <f t="shared" ca="1" si="23"/>
        <v>16</v>
      </c>
      <c r="D446" s="354">
        <f t="shared" ca="1" si="21"/>
        <v>345</v>
      </c>
      <c r="E446" s="445"/>
      <c r="F446" s="347"/>
      <c r="G446" s="348"/>
      <c r="H446" s="371"/>
    </row>
    <row r="447" spans="1:8" hidden="1">
      <c r="A447" s="353">
        <f t="shared" ca="1" si="23"/>
        <v>11</v>
      </c>
      <c r="B447" s="353">
        <f t="shared" ca="1" si="23"/>
        <v>2</v>
      </c>
      <c r="C447" s="353">
        <f t="shared" ca="1" si="23"/>
        <v>16</v>
      </c>
      <c r="D447" s="354">
        <f t="shared" ca="1" si="21"/>
        <v>346</v>
      </c>
      <c r="E447" s="445"/>
      <c r="F447" s="347"/>
      <c r="G447" s="348"/>
      <c r="H447" s="371"/>
    </row>
    <row r="448" spans="1:8" hidden="1">
      <c r="A448" s="353">
        <f t="shared" ca="1" si="23"/>
        <v>11</v>
      </c>
      <c r="B448" s="353">
        <f t="shared" ca="1" si="23"/>
        <v>2</v>
      </c>
      <c r="C448" s="353">
        <f t="shared" ca="1" si="23"/>
        <v>16</v>
      </c>
      <c r="D448" s="354">
        <f t="shared" ca="1" si="21"/>
        <v>347</v>
      </c>
      <c r="E448" s="445"/>
      <c r="F448" s="347"/>
      <c r="G448" s="348"/>
      <c r="H448" s="371"/>
    </row>
    <row r="449" spans="1:8" hidden="1">
      <c r="A449" s="353">
        <f t="shared" ca="1" si="23"/>
        <v>11</v>
      </c>
      <c r="B449" s="353">
        <f t="shared" ca="1" si="23"/>
        <v>2</v>
      </c>
      <c r="C449" s="353">
        <f t="shared" ca="1" si="23"/>
        <v>16</v>
      </c>
      <c r="D449" s="354">
        <f t="shared" ca="1" si="21"/>
        <v>348</v>
      </c>
      <c r="E449" s="445"/>
      <c r="F449" s="347"/>
      <c r="G449" s="348"/>
      <c r="H449" s="371"/>
    </row>
    <row r="450" spans="1:8" hidden="1">
      <c r="A450" s="353">
        <f t="shared" ca="1" si="23"/>
        <v>11</v>
      </c>
      <c r="B450" s="353">
        <f t="shared" ca="1" si="23"/>
        <v>2</v>
      </c>
      <c r="C450" s="353">
        <f t="shared" ca="1" si="23"/>
        <v>16</v>
      </c>
      <c r="D450" s="354">
        <f t="shared" ca="1" si="21"/>
        <v>349</v>
      </c>
      <c r="E450" s="445"/>
      <c r="F450" s="347"/>
      <c r="G450" s="348"/>
      <c r="H450" s="371"/>
    </row>
    <row r="451" spans="1:8" hidden="1">
      <c r="A451" s="353">
        <f t="shared" ca="1" si="23"/>
        <v>11</v>
      </c>
      <c r="B451" s="353">
        <f t="shared" ca="1" si="23"/>
        <v>2</v>
      </c>
      <c r="C451" s="353">
        <f t="shared" ca="1" si="23"/>
        <v>16</v>
      </c>
      <c r="D451" s="354">
        <f t="shared" ca="1" si="21"/>
        <v>350</v>
      </c>
      <c r="E451" s="445"/>
      <c r="F451" s="347"/>
      <c r="G451" s="348"/>
      <c r="H451" s="371"/>
    </row>
    <row r="452" spans="1:8" hidden="1">
      <c r="A452" s="353">
        <f t="shared" ca="1" si="23"/>
        <v>11</v>
      </c>
      <c r="B452" s="353">
        <f t="shared" ca="1" si="23"/>
        <v>2</v>
      </c>
      <c r="C452" s="353">
        <f t="shared" ca="1" si="23"/>
        <v>16</v>
      </c>
      <c r="D452" s="354">
        <f t="shared" ca="1" si="21"/>
        <v>351</v>
      </c>
      <c r="E452" s="445"/>
      <c r="F452" s="347"/>
      <c r="G452" s="348"/>
      <c r="H452" s="371"/>
    </row>
    <row r="453" spans="1:8" s="346" customFormat="1" hidden="1">
      <c r="A453" s="353">
        <f t="shared" ca="1" si="23"/>
        <v>11</v>
      </c>
      <c r="B453" s="353">
        <f t="shared" ca="1" si="23"/>
        <v>2</v>
      </c>
      <c r="C453" s="353">
        <f t="shared" ca="1" si="23"/>
        <v>16</v>
      </c>
      <c r="D453" s="354">
        <f t="shared" ca="1" si="21"/>
        <v>352</v>
      </c>
      <c r="E453" s="446"/>
      <c r="F453" s="347"/>
      <c r="G453" s="348"/>
      <c r="H453" s="371"/>
    </row>
    <row r="454" spans="1:8" s="346" customFormat="1" hidden="1">
      <c r="A454" s="353">
        <f t="shared" ca="1" si="23"/>
        <v>11</v>
      </c>
      <c r="B454" s="353">
        <f t="shared" ca="1" si="23"/>
        <v>2</v>
      </c>
      <c r="C454" s="353">
        <f t="shared" ca="1" si="23"/>
        <v>16</v>
      </c>
      <c r="D454" s="354">
        <f t="shared" ca="1" si="21"/>
        <v>353</v>
      </c>
      <c r="E454" s="446"/>
      <c r="F454" s="347"/>
      <c r="G454" s="348"/>
      <c r="H454" s="371"/>
    </row>
    <row r="455" spans="1:8" s="346" customFormat="1" hidden="1">
      <c r="A455" s="353">
        <f t="shared" ca="1" si="23"/>
        <v>11</v>
      </c>
      <c r="B455" s="353">
        <f t="shared" ca="1" si="23"/>
        <v>2</v>
      </c>
      <c r="C455" s="353">
        <f t="shared" ca="1" si="23"/>
        <v>16</v>
      </c>
      <c r="D455" s="354">
        <f t="shared" ca="1" si="21"/>
        <v>354</v>
      </c>
      <c r="E455" s="446"/>
      <c r="F455" s="347"/>
      <c r="G455" s="348"/>
      <c r="H455" s="371"/>
    </row>
    <row r="456" spans="1:8" hidden="1">
      <c r="A456" s="353">
        <f t="shared" ca="1" si="23"/>
        <v>11</v>
      </c>
      <c r="B456" s="353">
        <f t="shared" ca="1" si="23"/>
        <v>2</v>
      </c>
      <c r="C456" s="353">
        <f t="shared" ca="1" si="23"/>
        <v>16</v>
      </c>
      <c r="D456" s="354">
        <f t="shared" ca="1" si="21"/>
        <v>355</v>
      </c>
      <c r="E456" s="445"/>
      <c r="F456" s="347"/>
      <c r="G456" s="348"/>
      <c r="H456" s="371"/>
    </row>
    <row r="457" spans="1:8" hidden="1">
      <c r="A457" s="353">
        <f t="shared" ca="1" si="23"/>
        <v>11</v>
      </c>
      <c r="B457" s="353">
        <f t="shared" ca="1" si="23"/>
        <v>2</v>
      </c>
      <c r="C457" s="353">
        <f t="shared" ca="1" si="23"/>
        <v>16</v>
      </c>
      <c r="D457" s="354">
        <f t="shared" ca="1" si="21"/>
        <v>356</v>
      </c>
      <c r="E457" s="445"/>
      <c r="F457" s="347"/>
      <c r="G457" s="348"/>
      <c r="H457" s="371"/>
    </row>
    <row r="458" spans="1:8" hidden="1">
      <c r="A458" s="353">
        <f t="shared" ca="1" si="23"/>
        <v>11</v>
      </c>
      <c r="B458" s="353">
        <f t="shared" ca="1" si="23"/>
        <v>2</v>
      </c>
      <c r="C458" s="353">
        <f t="shared" ca="1" si="23"/>
        <v>16</v>
      </c>
      <c r="D458" s="354">
        <f t="shared" ca="1" si="21"/>
        <v>357</v>
      </c>
      <c r="E458" s="445"/>
      <c r="F458" s="347"/>
      <c r="G458" s="348"/>
      <c r="H458" s="371"/>
    </row>
    <row r="459" spans="1:8" hidden="1">
      <c r="A459" s="353">
        <f t="shared" ca="1" si="23"/>
        <v>11</v>
      </c>
      <c r="B459" s="353">
        <f t="shared" ca="1" si="23"/>
        <v>2</v>
      </c>
      <c r="C459" s="353">
        <f t="shared" ca="1" si="23"/>
        <v>16</v>
      </c>
      <c r="D459" s="354">
        <f t="shared" ca="1" si="21"/>
        <v>358</v>
      </c>
      <c r="E459" s="445"/>
      <c r="F459" s="347"/>
      <c r="G459" s="348"/>
      <c r="H459" s="371"/>
    </row>
    <row r="460" spans="1:8" hidden="1">
      <c r="A460" s="353">
        <f t="shared" ca="1" si="23"/>
        <v>11</v>
      </c>
      <c r="B460" s="353">
        <f t="shared" ca="1" si="23"/>
        <v>2</v>
      </c>
      <c r="C460" s="353">
        <f t="shared" ca="1" si="23"/>
        <v>16</v>
      </c>
      <c r="D460" s="354">
        <f t="shared" ca="1" si="21"/>
        <v>359</v>
      </c>
      <c r="E460" s="445"/>
      <c r="F460" s="347"/>
      <c r="G460" s="348"/>
      <c r="H460" s="371"/>
    </row>
    <row r="461" spans="1:8" hidden="1">
      <c r="A461" s="353">
        <f t="shared" ca="1" si="23"/>
        <v>11</v>
      </c>
      <c r="B461" s="353">
        <f t="shared" ca="1" si="23"/>
        <v>2</v>
      </c>
      <c r="C461" s="353">
        <f t="shared" ca="1" si="23"/>
        <v>16</v>
      </c>
      <c r="D461" s="354">
        <f t="shared" ca="1" si="21"/>
        <v>360</v>
      </c>
      <c r="E461" s="445"/>
      <c r="F461" s="347"/>
      <c r="G461" s="348"/>
      <c r="H461" s="371"/>
    </row>
    <row r="462" spans="1:8" hidden="1">
      <c r="A462" s="353">
        <f t="shared" ca="1" si="23"/>
        <v>11</v>
      </c>
      <c r="B462" s="353">
        <f t="shared" ca="1" si="23"/>
        <v>2</v>
      </c>
      <c r="C462" s="353">
        <f t="shared" ca="1" si="23"/>
        <v>16</v>
      </c>
      <c r="D462" s="354">
        <f t="shared" ca="1" si="21"/>
        <v>361</v>
      </c>
      <c r="E462" s="445"/>
      <c r="F462" s="347"/>
      <c r="G462" s="348"/>
      <c r="H462" s="371"/>
    </row>
    <row r="463" spans="1:8" s="346" customFormat="1" hidden="1">
      <c r="A463" s="353">
        <f t="shared" ca="1" si="23"/>
        <v>11</v>
      </c>
      <c r="B463" s="353">
        <f t="shared" ca="1" si="23"/>
        <v>2</v>
      </c>
      <c r="C463" s="353">
        <f t="shared" ca="1" si="23"/>
        <v>16</v>
      </c>
      <c r="D463" s="354">
        <f t="shared" ca="1" si="21"/>
        <v>362</v>
      </c>
      <c r="E463" s="446"/>
      <c r="F463" s="347"/>
      <c r="G463" s="348"/>
      <c r="H463" s="371"/>
    </row>
    <row r="464" spans="1:8" s="346" customFormat="1" hidden="1">
      <c r="A464" s="353">
        <f t="shared" ca="1" si="23"/>
        <v>11</v>
      </c>
      <c r="B464" s="353">
        <f t="shared" ca="1" si="23"/>
        <v>2</v>
      </c>
      <c r="C464" s="353">
        <f t="shared" ca="1" si="23"/>
        <v>16</v>
      </c>
      <c r="D464" s="354">
        <f t="shared" ca="1" si="21"/>
        <v>363</v>
      </c>
      <c r="E464" s="446"/>
      <c r="F464" s="347"/>
      <c r="G464" s="348"/>
      <c r="H464" s="371"/>
    </row>
    <row r="465" spans="1:8" s="346" customFormat="1" hidden="1">
      <c r="A465" s="353">
        <f t="shared" ca="1" si="23"/>
        <v>11</v>
      </c>
      <c r="B465" s="353">
        <f t="shared" ca="1" si="23"/>
        <v>2</v>
      </c>
      <c r="C465" s="353">
        <f t="shared" ca="1" si="23"/>
        <v>16</v>
      </c>
      <c r="D465" s="354">
        <f t="shared" ca="1" si="21"/>
        <v>364</v>
      </c>
      <c r="E465" s="446"/>
      <c r="F465" s="347"/>
      <c r="G465" s="348"/>
      <c r="H465" s="371"/>
    </row>
    <row r="466" spans="1:8" hidden="1">
      <c r="A466" s="353">
        <f t="shared" ca="1" si="23"/>
        <v>11</v>
      </c>
      <c r="B466" s="353">
        <f t="shared" ca="1" si="23"/>
        <v>2</v>
      </c>
      <c r="C466" s="353">
        <f t="shared" ca="1" si="23"/>
        <v>16</v>
      </c>
      <c r="D466" s="354">
        <f t="shared" ref="D466:D508" ca="1" si="24">IF(INDIRECT("S(-1)",FALSE)&lt;&gt;INDIRECT("Z(-1)S(-1)",FALSE),0,INDIRECT("Z(-1)",FALSE)+1)</f>
        <v>365</v>
      </c>
      <c r="E466" s="445"/>
      <c r="F466" s="347"/>
      <c r="G466" s="348"/>
      <c r="H466" s="371"/>
    </row>
    <row r="467" spans="1:8" hidden="1">
      <c r="A467" s="353">
        <f t="shared" ca="1" si="23"/>
        <v>11</v>
      </c>
      <c r="B467" s="353">
        <f t="shared" ca="1" si="23"/>
        <v>2</v>
      </c>
      <c r="C467" s="353">
        <f t="shared" ca="1" si="23"/>
        <v>16</v>
      </c>
      <c r="D467" s="354">
        <f t="shared" ca="1" si="24"/>
        <v>366</v>
      </c>
      <c r="E467" s="445"/>
      <c r="F467" s="347"/>
      <c r="G467" s="348"/>
      <c r="H467" s="371"/>
    </row>
    <row r="468" spans="1:8" hidden="1">
      <c r="A468" s="353">
        <f t="shared" ca="1" si="23"/>
        <v>11</v>
      </c>
      <c r="B468" s="353">
        <f t="shared" ca="1" si="23"/>
        <v>2</v>
      </c>
      <c r="C468" s="353">
        <f t="shared" ca="1" si="23"/>
        <v>16</v>
      </c>
      <c r="D468" s="354">
        <f t="shared" ca="1" si="24"/>
        <v>367</v>
      </c>
      <c r="E468" s="445"/>
      <c r="F468" s="347"/>
      <c r="G468" s="348"/>
      <c r="H468" s="371"/>
    </row>
    <row r="469" spans="1:8" hidden="1">
      <c r="A469" s="353">
        <f t="shared" ca="1" si="23"/>
        <v>11</v>
      </c>
      <c r="B469" s="353">
        <f t="shared" ca="1" si="23"/>
        <v>2</v>
      </c>
      <c r="C469" s="353">
        <f t="shared" ca="1" si="23"/>
        <v>16</v>
      </c>
      <c r="D469" s="354">
        <f t="shared" ca="1" si="24"/>
        <v>368</v>
      </c>
      <c r="E469" s="445"/>
      <c r="F469" s="347"/>
      <c r="G469" s="348"/>
      <c r="H469" s="371"/>
    </row>
    <row r="470" spans="1:8" hidden="1">
      <c r="A470" s="353">
        <f t="shared" ca="1" si="23"/>
        <v>11</v>
      </c>
      <c r="B470" s="353">
        <f t="shared" ca="1" si="23"/>
        <v>2</v>
      </c>
      <c r="C470" s="353">
        <f t="shared" ca="1" si="23"/>
        <v>16</v>
      </c>
      <c r="D470" s="354">
        <f t="shared" ca="1" si="24"/>
        <v>369</v>
      </c>
      <c r="E470" s="445"/>
      <c r="F470" s="347"/>
      <c r="G470" s="348"/>
      <c r="H470" s="371"/>
    </row>
    <row r="471" spans="1:8" hidden="1">
      <c r="A471" s="353">
        <f t="shared" ca="1" si="23"/>
        <v>11</v>
      </c>
      <c r="B471" s="353">
        <f t="shared" ca="1" si="23"/>
        <v>2</v>
      </c>
      <c r="C471" s="353">
        <f t="shared" ca="1" si="23"/>
        <v>16</v>
      </c>
      <c r="D471" s="354">
        <f t="shared" ca="1" si="24"/>
        <v>370</v>
      </c>
      <c r="E471" s="445"/>
      <c r="F471" s="347"/>
      <c r="G471" s="348"/>
      <c r="H471" s="371"/>
    </row>
    <row r="472" spans="1:8" hidden="1">
      <c r="A472" s="353">
        <f t="shared" ca="1" si="23"/>
        <v>11</v>
      </c>
      <c r="B472" s="353">
        <f t="shared" ca="1" si="23"/>
        <v>2</v>
      </c>
      <c r="C472" s="353">
        <f t="shared" ca="1" si="23"/>
        <v>16</v>
      </c>
      <c r="D472" s="354">
        <f t="shared" ca="1" si="24"/>
        <v>371</v>
      </c>
      <c r="E472" s="445"/>
      <c r="F472" s="347"/>
      <c r="G472" s="348"/>
      <c r="H472" s="371"/>
    </row>
    <row r="473" spans="1:8" s="346" customFormat="1" hidden="1">
      <c r="A473" s="353">
        <f t="shared" ca="1" si="23"/>
        <v>11</v>
      </c>
      <c r="B473" s="353">
        <f t="shared" ca="1" si="23"/>
        <v>2</v>
      </c>
      <c r="C473" s="353">
        <f t="shared" ca="1" si="23"/>
        <v>16</v>
      </c>
      <c r="D473" s="354">
        <f t="shared" ca="1" si="24"/>
        <v>372</v>
      </c>
      <c r="E473" s="446"/>
      <c r="F473" s="347"/>
      <c r="G473" s="348"/>
      <c r="H473" s="371"/>
    </row>
    <row r="474" spans="1:8" s="346" customFormat="1" hidden="1">
      <c r="A474" s="353">
        <f t="shared" ca="1" si="23"/>
        <v>11</v>
      </c>
      <c r="B474" s="353">
        <f t="shared" ca="1" si="23"/>
        <v>2</v>
      </c>
      <c r="C474" s="353">
        <f t="shared" ca="1" si="23"/>
        <v>16</v>
      </c>
      <c r="D474" s="354">
        <f t="shared" ca="1" si="24"/>
        <v>373</v>
      </c>
      <c r="E474" s="446"/>
      <c r="F474" s="347"/>
      <c r="G474" s="348"/>
      <c r="H474" s="371"/>
    </row>
    <row r="475" spans="1:8" s="346" customFormat="1" hidden="1">
      <c r="A475" s="353">
        <f t="shared" ref="A475:C490" ca="1" si="25">INDIRECT("Z(-1)",FALSE)</f>
        <v>11</v>
      </c>
      <c r="B475" s="353">
        <f t="shared" ca="1" si="25"/>
        <v>2</v>
      </c>
      <c r="C475" s="353">
        <f t="shared" ca="1" si="25"/>
        <v>16</v>
      </c>
      <c r="D475" s="354">
        <f t="shared" ca="1" si="24"/>
        <v>374</v>
      </c>
      <c r="E475" s="446"/>
      <c r="F475" s="347"/>
      <c r="G475" s="348"/>
      <c r="H475" s="371"/>
    </row>
    <row r="476" spans="1:8" hidden="1">
      <c r="A476" s="353">
        <f t="shared" ca="1" si="25"/>
        <v>11</v>
      </c>
      <c r="B476" s="353">
        <f t="shared" ca="1" si="25"/>
        <v>2</v>
      </c>
      <c r="C476" s="353">
        <f t="shared" ca="1" si="25"/>
        <v>16</v>
      </c>
      <c r="D476" s="354">
        <f t="shared" ca="1" si="24"/>
        <v>375</v>
      </c>
      <c r="E476" s="445"/>
      <c r="F476" s="347"/>
      <c r="G476" s="348"/>
      <c r="H476" s="371"/>
    </row>
    <row r="477" spans="1:8" hidden="1">
      <c r="A477" s="353">
        <f t="shared" ca="1" si="25"/>
        <v>11</v>
      </c>
      <c r="B477" s="353">
        <f t="shared" ca="1" si="25"/>
        <v>2</v>
      </c>
      <c r="C477" s="353">
        <f t="shared" ca="1" si="25"/>
        <v>16</v>
      </c>
      <c r="D477" s="354">
        <f t="shared" ca="1" si="24"/>
        <v>376</v>
      </c>
      <c r="E477" s="445"/>
      <c r="F477" s="347"/>
      <c r="G477" s="348"/>
      <c r="H477" s="371"/>
    </row>
    <row r="478" spans="1:8" hidden="1">
      <c r="A478" s="353">
        <f t="shared" ca="1" si="25"/>
        <v>11</v>
      </c>
      <c r="B478" s="353">
        <f t="shared" ca="1" si="25"/>
        <v>2</v>
      </c>
      <c r="C478" s="353">
        <f t="shared" ca="1" si="25"/>
        <v>16</v>
      </c>
      <c r="D478" s="354">
        <f t="shared" ca="1" si="24"/>
        <v>377</v>
      </c>
      <c r="E478" s="445"/>
      <c r="F478" s="347"/>
      <c r="G478" s="348"/>
      <c r="H478" s="371"/>
    </row>
    <row r="479" spans="1:8" hidden="1">
      <c r="A479" s="353">
        <f t="shared" ca="1" si="25"/>
        <v>11</v>
      </c>
      <c r="B479" s="353">
        <f t="shared" ca="1" si="25"/>
        <v>2</v>
      </c>
      <c r="C479" s="353">
        <f t="shared" ca="1" si="25"/>
        <v>16</v>
      </c>
      <c r="D479" s="354">
        <f t="shared" ca="1" si="24"/>
        <v>378</v>
      </c>
      <c r="E479" s="445"/>
      <c r="F479" s="347"/>
      <c r="G479" s="348"/>
      <c r="H479" s="371"/>
    </row>
    <row r="480" spans="1:8" hidden="1">
      <c r="A480" s="353">
        <f t="shared" ca="1" si="25"/>
        <v>11</v>
      </c>
      <c r="B480" s="353">
        <f t="shared" ca="1" si="25"/>
        <v>2</v>
      </c>
      <c r="C480" s="353">
        <f t="shared" ca="1" si="25"/>
        <v>16</v>
      </c>
      <c r="D480" s="354">
        <f t="shared" ca="1" si="24"/>
        <v>379</v>
      </c>
      <c r="E480" s="445"/>
      <c r="F480" s="347"/>
      <c r="G480" s="348"/>
      <c r="H480" s="371"/>
    </row>
    <row r="481" spans="1:8" hidden="1">
      <c r="A481" s="353">
        <f t="shared" ca="1" si="25"/>
        <v>11</v>
      </c>
      <c r="B481" s="353">
        <f t="shared" ca="1" si="25"/>
        <v>2</v>
      </c>
      <c r="C481" s="353">
        <f t="shared" ca="1" si="25"/>
        <v>16</v>
      </c>
      <c r="D481" s="354">
        <f t="shared" ca="1" si="24"/>
        <v>380</v>
      </c>
      <c r="E481" s="445"/>
      <c r="F481" s="347"/>
      <c r="G481" s="348"/>
      <c r="H481" s="371"/>
    </row>
    <row r="482" spans="1:8" hidden="1">
      <c r="A482" s="353">
        <f t="shared" ca="1" si="25"/>
        <v>11</v>
      </c>
      <c r="B482" s="353">
        <f t="shared" ca="1" si="25"/>
        <v>2</v>
      </c>
      <c r="C482" s="353">
        <f t="shared" ca="1" si="25"/>
        <v>16</v>
      </c>
      <c r="D482" s="354">
        <f t="shared" ca="1" si="24"/>
        <v>381</v>
      </c>
      <c r="E482" s="445"/>
      <c r="F482" s="347"/>
      <c r="G482" s="348"/>
      <c r="H482" s="371"/>
    </row>
    <row r="483" spans="1:8" s="346" customFormat="1" hidden="1">
      <c r="A483" s="353">
        <f t="shared" ca="1" si="25"/>
        <v>11</v>
      </c>
      <c r="B483" s="353">
        <f t="shared" ca="1" si="25"/>
        <v>2</v>
      </c>
      <c r="C483" s="353">
        <f t="shared" ca="1" si="25"/>
        <v>16</v>
      </c>
      <c r="D483" s="354">
        <f t="shared" ca="1" si="24"/>
        <v>382</v>
      </c>
      <c r="E483" s="446"/>
      <c r="F483" s="347"/>
      <c r="G483" s="348"/>
      <c r="H483" s="371"/>
    </row>
    <row r="484" spans="1:8" s="346" customFormat="1" hidden="1">
      <c r="A484" s="353">
        <f t="shared" ca="1" si="25"/>
        <v>11</v>
      </c>
      <c r="B484" s="353">
        <f t="shared" ca="1" si="25"/>
        <v>2</v>
      </c>
      <c r="C484" s="353">
        <f t="shared" ca="1" si="25"/>
        <v>16</v>
      </c>
      <c r="D484" s="354">
        <f t="shared" ca="1" si="24"/>
        <v>383</v>
      </c>
      <c r="E484" s="446"/>
      <c r="F484" s="347"/>
      <c r="G484" s="348"/>
      <c r="H484" s="371"/>
    </row>
    <row r="485" spans="1:8" s="346" customFormat="1" hidden="1">
      <c r="A485" s="353">
        <f t="shared" ca="1" si="25"/>
        <v>11</v>
      </c>
      <c r="B485" s="353">
        <f t="shared" ca="1" si="25"/>
        <v>2</v>
      </c>
      <c r="C485" s="353">
        <f t="shared" ca="1" si="25"/>
        <v>16</v>
      </c>
      <c r="D485" s="354">
        <f t="shared" ca="1" si="24"/>
        <v>384</v>
      </c>
      <c r="E485" s="446"/>
      <c r="F485" s="347"/>
      <c r="G485" s="348"/>
      <c r="H485" s="371"/>
    </row>
    <row r="486" spans="1:8" hidden="1">
      <c r="A486" s="353">
        <f t="shared" ca="1" si="25"/>
        <v>11</v>
      </c>
      <c r="B486" s="353">
        <f t="shared" ca="1" si="25"/>
        <v>2</v>
      </c>
      <c r="C486" s="353">
        <f t="shared" ca="1" si="25"/>
        <v>16</v>
      </c>
      <c r="D486" s="354">
        <f t="shared" ca="1" si="24"/>
        <v>385</v>
      </c>
      <c r="E486" s="445"/>
      <c r="F486" s="347"/>
      <c r="G486" s="348"/>
      <c r="H486" s="371"/>
    </row>
    <row r="487" spans="1:8" s="346" customFormat="1" hidden="1">
      <c r="A487" s="353">
        <f t="shared" ca="1" si="25"/>
        <v>11</v>
      </c>
      <c r="B487" s="353">
        <f t="shared" ca="1" si="25"/>
        <v>2</v>
      </c>
      <c r="C487" s="353">
        <f t="shared" ca="1" si="25"/>
        <v>16</v>
      </c>
      <c r="D487" s="354">
        <f t="shared" ca="1" si="24"/>
        <v>386</v>
      </c>
      <c r="E487" s="446"/>
      <c r="F487" s="347"/>
      <c r="G487" s="348"/>
      <c r="H487" s="371"/>
    </row>
    <row r="488" spans="1:8" s="346" customFormat="1" hidden="1">
      <c r="A488" s="353">
        <f t="shared" ca="1" si="25"/>
        <v>11</v>
      </c>
      <c r="B488" s="353">
        <f t="shared" ca="1" si="25"/>
        <v>2</v>
      </c>
      <c r="C488" s="353">
        <f t="shared" ca="1" si="25"/>
        <v>16</v>
      </c>
      <c r="D488" s="354">
        <f t="shared" ca="1" si="24"/>
        <v>387</v>
      </c>
      <c r="E488" s="446"/>
      <c r="F488" s="347"/>
      <c r="G488" s="348"/>
      <c r="H488" s="371"/>
    </row>
    <row r="489" spans="1:8" s="346" customFormat="1" hidden="1">
      <c r="A489" s="353">
        <f t="shared" ca="1" si="25"/>
        <v>11</v>
      </c>
      <c r="B489" s="353">
        <f t="shared" ca="1" si="25"/>
        <v>2</v>
      </c>
      <c r="C489" s="353">
        <f t="shared" ca="1" si="25"/>
        <v>16</v>
      </c>
      <c r="D489" s="354">
        <f t="shared" ca="1" si="24"/>
        <v>388</v>
      </c>
      <c r="E489" s="446"/>
      <c r="F489" s="347"/>
      <c r="G489" s="348"/>
      <c r="H489" s="371"/>
    </row>
    <row r="490" spans="1:8" hidden="1">
      <c r="A490" s="353">
        <f t="shared" ca="1" si="25"/>
        <v>11</v>
      </c>
      <c r="B490" s="353">
        <f t="shared" ca="1" si="25"/>
        <v>2</v>
      </c>
      <c r="C490" s="353">
        <f t="shared" ca="1" si="25"/>
        <v>16</v>
      </c>
      <c r="D490" s="354">
        <f t="shared" ca="1" si="24"/>
        <v>389</v>
      </c>
      <c r="E490" s="445"/>
      <c r="F490" s="157"/>
      <c r="G490" s="333"/>
      <c r="H490" s="370"/>
    </row>
    <row r="491" spans="1:8" hidden="1">
      <c r="A491" s="353">
        <f t="shared" ref="A491:C508" ca="1" si="26">INDIRECT("Z(-1)",FALSE)</f>
        <v>11</v>
      </c>
      <c r="B491" s="353">
        <f t="shared" ca="1" si="26"/>
        <v>2</v>
      </c>
      <c r="C491" s="353">
        <f t="shared" ca="1" si="26"/>
        <v>16</v>
      </c>
      <c r="D491" s="354">
        <f t="shared" ca="1" si="24"/>
        <v>390</v>
      </c>
      <c r="E491" s="445"/>
      <c r="F491" s="157"/>
      <c r="G491" s="333"/>
      <c r="H491" s="370"/>
    </row>
    <row r="492" spans="1:8" hidden="1">
      <c r="A492" s="353">
        <f t="shared" ca="1" si="26"/>
        <v>11</v>
      </c>
      <c r="B492" s="353">
        <f t="shared" ca="1" si="26"/>
        <v>2</v>
      </c>
      <c r="C492" s="353">
        <f t="shared" ca="1" si="26"/>
        <v>16</v>
      </c>
      <c r="D492" s="354">
        <f t="shared" ca="1" si="24"/>
        <v>391</v>
      </c>
      <c r="E492" s="445"/>
      <c r="F492" s="157"/>
      <c r="G492" s="333"/>
      <c r="H492" s="370"/>
    </row>
    <row r="493" spans="1:8" hidden="1">
      <c r="A493" s="353">
        <f t="shared" ca="1" si="26"/>
        <v>11</v>
      </c>
      <c r="B493" s="353">
        <f t="shared" ca="1" si="26"/>
        <v>2</v>
      </c>
      <c r="C493" s="353">
        <f t="shared" ca="1" si="26"/>
        <v>16</v>
      </c>
      <c r="D493" s="354">
        <f t="shared" ca="1" si="24"/>
        <v>392</v>
      </c>
      <c r="E493" s="445"/>
      <c r="F493" s="157"/>
      <c r="G493" s="333"/>
      <c r="H493" s="370"/>
    </row>
    <row r="494" spans="1:8" hidden="1">
      <c r="A494" s="353">
        <f t="shared" ca="1" si="26"/>
        <v>11</v>
      </c>
      <c r="B494" s="353">
        <f t="shared" ca="1" si="26"/>
        <v>2</v>
      </c>
      <c r="C494" s="353">
        <f t="shared" ca="1" si="26"/>
        <v>16</v>
      </c>
      <c r="D494" s="354">
        <f t="shared" ca="1" si="24"/>
        <v>393</v>
      </c>
      <c r="E494" s="445"/>
      <c r="F494" s="157"/>
      <c r="G494" s="333"/>
      <c r="H494" s="370"/>
    </row>
    <row r="495" spans="1:8" hidden="1">
      <c r="A495" s="351">
        <f t="shared" ca="1" si="26"/>
        <v>11</v>
      </c>
      <c r="B495" s="351">
        <f t="shared" ca="1" si="26"/>
        <v>2</v>
      </c>
      <c r="C495" s="351">
        <f t="shared" ca="1" si="26"/>
        <v>16</v>
      </c>
      <c r="D495" s="352">
        <f t="shared" ca="1" si="24"/>
        <v>394</v>
      </c>
      <c r="E495" s="445"/>
      <c r="F495" s="157"/>
      <c r="G495" s="333"/>
      <c r="H495" s="370"/>
    </row>
    <row r="496" spans="1:8" hidden="1">
      <c r="A496" s="353">
        <f t="shared" ca="1" si="26"/>
        <v>11</v>
      </c>
      <c r="B496" s="353">
        <f t="shared" ca="1" si="26"/>
        <v>2</v>
      </c>
      <c r="C496" s="353">
        <f t="shared" ca="1" si="26"/>
        <v>16</v>
      </c>
      <c r="D496" s="354">
        <f t="shared" ca="1" si="24"/>
        <v>395</v>
      </c>
      <c r="E496" s="445"/>
      <c r="F496" s="347"/>
      <c r="G496" s="348"/>
      <c r="H496" s="371"/>
    </row>
    <row r="497" spans="1:8" hidden="1">
      <c r="A497" s="353">
        <f t="shared" ca="1" si="26"/>
        <v>11</v>
      </c>
      <c r="B497" s="353">
        <f t="shared" ca="1" si="26"/>
        <v>2</v>
      </c>
      <c r="C497" s="353">
        <f t="shared" ca="1" si="26"/>
        <v>16</v>
      </c>
      <c r="D497" s="354">
        <f t="shared" ca="1" si="24"/>
        <v>396</v>
      </c>
      <c r="E497" s="445"/>
      <c r="F497" s="347"/>
      <c r="G497" s="348"/>
      <c r="H497" s="371"/>
    </row>
    <row r="498" spans="1:8" hidden="1">
      <c r="A498" s="353">
        <f t="shared" ca="1" si="26"/>
        <v>11</v>
      </c>
      <c r="B498" s="353">
        <f t="shared" ca="1" si="26"/>
        <v>2</v>
      </c>
      <c r="C498" s="353">
        <f t="shared" ca="1" si="26"/>
        <v>16</v>
      </c>
      <c r="D498" s="354">
        <f t="shared" ca="1" si="24"/>
        <v>397</v>
      </c>
      <c r="E498" s="445"/>
      <c r="F498" s="347"/>
      <c r="G498" s="348"/>
      <c r="H498" s="371"/>
    </row>
    <row r="499" spans="1:8" hidden="1">
      <c r="A499" s="353">
        <f t="shared" ca="1" si="26"/>
        <v>11</v>
      </c>
      <c r="B499" s="353">
        <f t="shared" ca="1" si="26"/>
        <v>2</v>
      </c>
      <c r="C499" s="353">
        <f t="shared" ca="1" si="26"/>
        <v>16</v>
      </c>
      <c r="D499" s="354">
        <f t="shared" ca="1" si="24"/>
        <v>398</v>
      </c>
      <c r="E499" s="445"/>
      <c r="F499" s="347"/>
      <c r="G499" s="348"/>
      <c r="H499" s="371"/>
    </row>
    <row r="500" spans="1:8" hidden="1">
      <c r="A500" s="353">
        <f t="shared" ca="1" si="26"/>
        <v>11</v>
      </c>
      <c r="B500" s="353">
        <f t="shared" ca="1" si="26"/>
        <v>2</v>
      </c>
      <c r="C500" s="353">
        <f t="shared" ca="1" si="26"/>
        <v>16</v>
      </c>
      <c r="D500" s="354">
        <f t="shared" ca="1" si="24"/>
        <v>399</v>
      </c>
      <c r="E500" s="445"/>
      <c r="F500" s="347"/>
      <c r="G500" s="348"/>
      <c r="H500" s="371"/>
    </row>
    <row r="501" spans="1:8" hidden="1">
      <c r="A501" s="353">
        <f t="shared" ca="1" si="26"/>
        <v>11</v>
      </c>
      <c r="B501" s="353">
        <f t="shared" ca="1" si="26"/>
        <v>2</v>
      </c>
      <c r="C501" s="353">
        <f t="shared" ca="1" si="26"/>
        <v>16</v>
      </c>
      <c r="D501" s="354">
        <f t="shared" ca="1" si="24"/>
        <v>400</v>
      </c>
      <c r="E501" s="445"/>
      <c r="F501" s="347"/>
      <c r="G501" s="348"/>
      <c r="H501" s="371"/>
    </row>
    <row r="502" spans="1:8" hidden="1">
      <c r="A502" s="353">
        <f t="shared" ca="1" si="26"/>
        <v>11</v>
      </c>
      <c r="B502" s="353">
        <f t="shared" ca="1" si="26"/>
        <v>2</v>
      </c>
      <c r="C502" s="353">
        <f t="shared" ca="1" si="26"/>
        <v>16</v>
      </c>
      <c r="D502" s="354">
        <f t="shared" ca="1" si="24"/>
        <v>401</v>
      </c>
      <c r="E502" s="445"/>
      <c r="F502" s="347"/>
      <c r="G502" s="348"/>
      <c r="H502" s="371"/>
    </row>
    <row r="503" spans="1:8" s="346" customFormat="1" hidden="1">
      <c r="A503" s="353">
        <f t="shared" ca="1" si="26"/>
        <v>11</v>
      </c>
      <c r="B503" s="353">
        <f t="shared" ca="1" si="26"/>
        <v>2</v>
      </c>
      <c r="C503" s="353">
        <f t="shared" ca="1" si="26"/>
        <v>16</v>
      </c>
      <c r="D503" s="354">
        <f t="shared" ca="1" si="24"/>
        <v>402</v>
      </c>
      <c r="E503" s="446"/>
      <c r="F503" s="347"/>
      <c r="G503" s="348"/>
      <c r="H503" s="371"/>
    </row>
    <row r="504" spans="1:8" s="346" customFormat="1" hidden="1">
      <c r="A504" s="353">
        <f t="shared" ca="1" si="26"/>
        <v>11</v>
      </c>
      <c r="B504" s="353">
        <f t="shared" ca="1" si="26"/>
        <v>2</v>
      </c>
      <c r="C504" s="353">
        <f t="shared" ca="1" si="26"/>
        <v>16</v>
      </c>
      <c r="D504" s="354">
        <f t="shared" ca="1" si="24"/>
        <v>403</v>
      </c>
      <c r="E504" s="446"/>
      <c r="F504" s="347"/>
      <c r="G504" s="348"/>
      <c r="H504" s="371"/>
    </row>
    <row r="505" spans="1:8" s="346" customFormat="1" hidden="1">
      <c r="A505" s="353">
        <f t="shared" ca="1" si="26"/>
        <v>11</v>
      </c>
      <c r="B505" s="353">
        <f t="shared" ca="1" si="26"/>
        <v>2</v>
      </c>
      <c r="C505" s="353">
        <f t="shared" ca="1" si="26"/>
        <v>16</v>
      </c>
      <c r="D505" s="354">
        <f t="shared" ca="1" si="24"/>
        <v>404</v>
      </c>
      <c r="E505" s="446"/>
      <c r="F505" s="347"/>
      <c r="G505" s="348"/>
      <c r="H505" s="371"/>
    </row>
    <row r="506" spans="1:8" hidden="1">
      <c r="A506" s="353">
        <f t="shared" ca="1" si="26"/>
        <v>11</v>
      </c>
      <c r="B506" s="353">
        <f t="shared" ca="1" si="26"/>
        <v>2</v>
      </c>
      <c r="C506" s="353">
        <f t="shared" ca="1" si="26"/>
        <v>16</v>
      </c>
      <c r="D506" s="354">
        <f t="shared" ca="1" si="24"/>
        <v>405</v>
      </c>
      <c r="E506" s="445"/>
      <c r="F506" s="347"/>
      <c r="G506" s="348"/>
      <c r="H506" s="371"/>
    </row>
    <row r="507" spans="1:8" hidden="1">
      <c r="A507" s="351">
        <f t="shared" ca="1" si="26"/>
        <v>11</v>
      </c>
      <c r="B507" s="351">
        <f t="shared" ca="1" si="26"/>
        <v>2</v>
      </c>
      <c r="C507" s="351">
        <f t="shared" ca="1" si="26"/>
        <v>16</v>
      </c>
      <c r="D507" s="352">
        <f t="shared" ca="1" si="24"/>
        <v>406</v>
      </c>
      <c r="E507" s="445"/>
      <c r="F507" s="157"/>
      <c r="G507" s="333"/>
      <c r="H507" s="370"/>
    </row>
    <row r="508" spans="1:8" hidden="1">
      <c r="A508" s="351">
        <f t="shared" ca="1" si="26"/>
        <v>11</v>
      </c>
      <c r="B508" s="351">
        <f t="shared" ca="1" si="26"/>
        <v>2</v>
      </c>
      <c r="C508" s="351">
        <f t="shared" ca="1" si="26"/>
        <v>16</v>
      </c>
      <c r="D508" s="352">
        <f t="shared" ca="1" si="24"/>
        <v>407</v>
      </c>
      <c r="E508" s="445"/>
      <c r="F508" s="157"/>
      <c r="G508" s="333"/>
      <c r="H508" s="370"/>
    </row>
  </sheetData>
  <sheetProtection algorithmName="SHA-512" hashValue="Tq2ayw258wrL0w3ovlDD02csS1iA0CoCf94gfftk500K6ztmZ9x3g/dDsSlXJiWikX5hqCqbgIEVOjQQHExxgw==" saltValue="xKhoYU164tOtfKjmtTB2Ew==" spinCount="100000" sheet="1" objects="1" scenarios="1" formatColumns="0" formatRows="0" autoFilter="0"/>
  <autoFilter ref="F11:H508" xr:uid="{00000000-0001-0000-0900-000000000000}"/>
  <mergeCells count="13">
    <mergeCell ref="F10:G10"/>
    <mergeCell ref="A1:B1"/>
    <mergeCell ref="A2:B2"/>
    <mergeCell ref="C2:H2"/>
    <mergeCell ref="A3:E3"/>
    <mergeCell ref="F3:G3"/>
    <mergeCell ref="A4:C4"/>
    <mergeCell ref="A11:D11"/>
    <mergeCell ref="A5:C5"/>
    <mergeCell ref="A6:C6"/>
    <mergeCell ref="A7:C7"/>
    <mergeCell ref="A8:C8"/>
    <mergeCell ref="A10:E10"/>
  </mergeCells>
  <conditionalFormatting sqref="G13:H508">
    <cfRule type="expression" dxfId="4" priority="2">
      <formula>$F13="I"</formula>
    </cfRule>
  </conditionalFormatting>
  <conditionalFormatting sqref="H13:H508">
    <cfRule type="expression" dxfId="3" priority="1">
      <formula>#REF!="Ja"</formula>
    </cfRule>
  </conditionalFormatting>
  <conditionalFormatting sqref="A12:H508">
    <cfRule type="expression" dxfId="2" priority="3">
      <formula>$D12=0</formula>
    </cfRule>
  </conditionalFormatting>
  <conditionalFormatting sqref="A13:H508">
    <cfRule type="expression" dxfId="1" priority="4">
      <formula>$F13="I"</formula>
    </cfRule>
  </conditionalFormatting>
  <conditionalFormatting sqref="E6:E8">
    <cfRule type="expression" dxfId="0" priority="5">
      <formula>#REF!&gt;0</formula>
    </cfRule>
  </conditionalFormatting>
  <pageMargins left="0.70866141732283472" right="0.70866141732283472" top="0.78740157480314965" bottom="0.78740157480314965" header="0.31496062992125984" footer="0.31496062992125984"/>
  <pageSetup paperSize="9" scale="50" fitToHeight="0" orientation="landscape" r:id="rId1"/>
  <headerFooter>
    <oddFooter>&amp;C&amp;"-,Fett"&amp;10Register: &amp;A | Seite &amp;P von &amp;N</oddFooter>
  </headerFooter>
  <legacyDrawingHF r:id="rId2"/>
  <extLst>
    <ext xmlns:x14="http://schemas.microsoft.com/office/spreadsheetml/2009/9/main" uri="{CCE6A557-97BC-4b89-ADB6-D9C93CAAB3DF}">
      <x14:dataValidations xmlns:xm="http://schemas.microsoft.com/office/excel/2006/main" count="4">
        <x14:dataValidation type="list" allowBlank="1" showInputMessage="1" showErrorMessage="1" xr:uid="{5FCA674C-1AC3-47CB-BA8D-BF6EB69B043D}">
          <x14:formula1>
            <xm:f>Konfig!$I$21:$I$29</xm:f>
          </x14:formula1>
          <xm:sqref>B12</xm:sqref>
        </x14:dataValidation>
        <x14:dataValidation type="list" allowBlank="1" showInputMessage="1" showErrorMessage="1" xr:uid="{4D148988-49B5-437E-BBCC-373C80372CE2}">
          <x14:formula1>
            <xm:f>Konfig!$I$30:$I$119</xm:f>
          </x14:formula1>
          <xm:sqref>A12</xm:sqref>
        </x14:dataValidation>
        <x14:dataValidation type="list" allowBlank="1" showInputMessage="1" showErrorMessage="1" xr:uid="{568CAAC5-A3DC-45AE-9FD9-8134655A5AA5}">
          <x14:formula1>
            <xm:f>'1.1 AIZ-IVZ'!$AP$109</xm:f>
          </x14:formula1>
          <xm:sqref>F13:F508</xm:sqref>
        </x14:dataValidation>
        <x14:dataValidation type="list" allowBlank="1" showInputMessage="1" showErrorMessage="1" xr:uid="{C52863BA-24D6-49A7-ABEE-A7C40CA2C248}">
          <x14:formula1>
            <xm:f>'1.1 AIZ-IVZ'!$AR$109:$AR$110</xm:f>
          </x14:formula1>
          <xm:sqref>G13:G508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011">
    <tabColor theme="9" tint="-0.499984740745262"/>
  </sheetPr>
  <dimension ref="A1:BH1097"/>
  <sheetViews>
    <sheetView zoomScale="130" zoomScaleNormal="130" workbookViewId="0">
      <pane ySplit="2" topLeftCell="A3" activePane="bottomLeft" state="frozen"/>
      <selection pane="bottomLeft" activeCell="A3" sqref="A3"/>
    </sheetView>
  </sheetViews>
  <sheetFormatPr defaultColWidth="0" defaultRowHeight="15" zeroHeight="1"/>
  <cols>
    <col min="1" max="1" width="5.7109375" customWidth="1"/>
    <col min="2" max="2" width="14.5703125" customWidth="1"/>
    <col min="3" max="3" width="64.28515625" customWidth="1"/>
    <col min="4" max="60" width="11.42578125" hidden="1"/>
  </cols>
  <sheetData>
    <row r="1" spans="1:60" ht="18.75">
      <c r="A1" s="120" t="s">
        <v>15</v>
      </c>
      <c r="B1" s="376"/>
      <c r="C1" s="376" t="str">
        <f>INDEX(Konfig!$A$21:$D$1011,MATCH(A1,Konfig!$A$21:$A$1011,0),2)</f>
        <v>Allgemeine Informationen &amp; Zusammenfassungen</v>
      </c>
      <c r="D1" s="126"/>
      <c r="E1" s="126"/>
      <c r="F1" s="401"/>
      <c r="G1" s="401"/>
      <c r="H1" s="402"/>
      <c r="I1" s="403" t="s">
        <v>341</v>
      </c>
      <c r="J1" s="402"/>
      <c r="K1" s="402"/>
      <c r="L1" s="402"/>
      <c r="M1" s="402"/>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row>
    <row r="2" spans="1:60" ht="18.75">
      <c r="A2" s="121" t="s">
        <v>342</v>
      </c>
      <c r="B2" s="377"/>
      <c r="C2" s="377" t="str">
        <f>INDEX(Konfig!$A$21:$D$1011,MATCH(A2,Konfig!$A$21:$A$1011,0),2)</f>
        <v>Inhaltsverzeichnis</v>
      </c>
      <c r="D2" s="126"/>
      <c r="E2" s="126"/>
      <c r="F2" s="401"/>
      <c r="G2" s="401"/>
      <c r="H2" s="402"/>
      <c r="I2" s="402"/>
      <c r="J2" s="402"/>
      <c r="K2" s="402"/>
      <c r="L2" s="402"/>
      <c r="M2" s="402"/>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row>
    <row r="3" spans="1:60">
      <c r="A3" s="277"/>
      <c r="B3" s="643" t="s">
        <v>343</v>
      </c>
      <c r="C3" s="643"/>
      <c r="D3" s="126"/>
      <c r="E3" s="126"/>
      <c r="F3" s="401"/>
      <c r="G3" s="401"/>
      <c r="H3" s="402"/>
      <c r="I3" s="402"/>
      <c r="J3" s="402"/>
      <c r="K3" s="402"/>
      <c r="L3" s="402"/>
      <c r="M3" s="402"/>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row>
    <row r="4" spans="1:60">
      <c r="A4" s="122"/>
      <c r="B4" s="644" t="s">
        <v>37</v>
      </c>
      <c r="C4" s="644"/>
      <c r="D4" s="126"/>
      <c r="E4" s="126"/>
      <c r="F4" s="401"/>
      <c r="G4" s="401"/>
      <c r="H4" s="401"/>
      <c r="I4" s="404"/>
      <c r="J4" s="404"/>
      <c r="K4" s="402"/>
      <c r="L4" s="402"/>
      <c r="M4" s="402"/>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row>
    <row r="5" spans="1:60">
      <c r="A5" s="122"/>
      <c r="B5" s="644" t="s">
        <v>344</v>
      </c>
      <c r="C5" s="644"/>
      <c r="D5" s="126"/>
      <c r="E5" s="126"/>
      <c r="F5" s="401"/>
      <c r="G5" s="401"/>
      <c r="H5" s="401"/>
      <c r="I5" s="404"/>
      <c r="J5" s="404"/>
      <c r="K5" s="402"/>
      <c r="L5" s="402"/>
      <c r="M5" s="402"/>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row>
    <row r="6" spans="1:60">
      <c r="A6" s="124"/>
      <c r="B6" s="125" t="s">
        <v>345</v>
      </c>
      <c r="C6" s="125" t="s">
        <v>20</v>
      </c>
      <c r="D6" s="126"/>
      <c r="E6" s="126"/>
      <c r="F6" s="401" t="s">
        <v>346</v>
      </c>
      <c r="G6" s="401" t="s">
        <v>347</v>
      </c>
      <c r="H6" s="401" t="s">
        <v>348</v>
      </c>
      <c r="I6" s="401"/>
      <c r="J6" s="401"/>
      <c r="K6" s="402"/>
      <c r="L6" s="402"/>
      <c r="M6" s="402"/>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row>
    <row r="7" spans="1:60">
      <c r="A7" s="28"/>
      <c r="B7" s="127" t="str">
        <f>IFERROR(INDEX($K$7:$K$106,MATCH(ROW(B7)-6,$M$7:$M$106,0))&amp;".0","")</f>
        <v>1.0</v>
      </c>
      <c r="C7" s="28" t="str">
        <f>IF(B7="","",INDEX(Konfig!$A$21:$C$1011,MATCH('1.1 AIZ-IVZ'!$B7,Konfig!$A$21:$A$1011,0),2))</f>
        <v>Allgemeine Informationen &amp; Zusammenfassungen</v>
      </c>
      <c r="D7" s="126"/>
      <c r="E7" s="126"/>
      <c r="F7" s="130" t="str">
        <f t="shared" ref="F7:F70" si="0">IF(OR(H7="",H7&lt;10),"",COUNTIF($E$109:$E$1097,$H7))</f>
        <v/>
      </c>
      <c r="G7" s="130" t="str">
        <f>IF(B7="","",IF(H7&gt;9,MAX($G$6:G6)+1,""))</f>
        <v/>
      </c>
      <c r="H7" s="130">
        <f>IF(B7="","",VALUE(LEFT(B7,SEARCH(".",B7)-1)))</f>
        <v>1</v>
      </c>
      <c r="I7" s="130" t="str">
        <f>CONCATENATE(B7," ",C7)</f>
        <v>1.0 Allgemeine Informationen &amp; Zusammenfassungen</v>
      </c>
      <c r="J7" s="130"/>
      <c r="K7" s="131">
        <v>1</v>
      </c>
      <c r="L7" s="131">
        <f>COUNTIF($B$109:$B$228,K7&amp;".*")</f>
        <v>2</v>
      </c>
      <c r="M7" s="131">
        <v>1</v>
      </c>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row>
    <row r="8" spans="1:60">
      <c r="A8" s="28"/>
      <c r="B8" s="127" t="str">
        <f t="shared" ref="B8:B71" si="1">IFERROR(INDEX($K$7:$K$106,MATCH(ROW(B8)-6,$M$7:$M$106,0))&amp;".0","")</f>
        <v>10.0</v>
      </c>
      <c r="C8" s="28" t="str">
        <f>IF(B8="","",INDEX(Konfig!$A$21:$C$1011,MATCH('1.1 AIZ-IVZ'!$B8,Konfig!$A$21:$A$1011,0),2))</f>
        <v>Leistungskriterien</v>
      </c>
      <c r="D8" s="126"/>
      <c r="E8" s="126"/>
      <c r="F8" s="130">
        <f t="shared" si="0"/>
        <v>7</v>
      </c>
      <c r="G8" s="130">
        <f>IF(B8="","",IF(H8&gt;9,MAX($G$6:G7)+1,""))</f>
        <v>1</v>
      </c>
      <c r="H8" s="130">
        <f>IF(B8="","",VALUE(LEFT(B8,SEARCH(".",B8)-1)))</f>
        <v>10</v>
      </c>
      <c r="I8" s="130" t="str">
        <f t="shared" ref="I8:I71" si="2">CONCATENATE(B8," ",C8)</f>
        <v>10.0 Leistungskriterien</v>
      </c>
      <c r="J8" s="130"/>
      <c r="K8" s="131">
        <v>2</v>
      </c>
      <c r="L8" s="131">
        <f t="shared" ref="L8:L71" si="3">COUNTIF($B$109:$B$228,K8&amp;".*")</f>
        <v>0</v>
      </c>
      <c r="M8" s="131">
        <f>IF(L8&gt;0,MAX($M$7:M7)+1,0)</f>
        <v>0</v>
      </c>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row>
    <row r="9" spans="1:60">
      <c r="A9" s="28"/>
      <c r="B9" s="127" t="str">
        <f t="shared" si="1"/>
        <v>11.0</v>
      </c>
      <c r="C9" s="28" t="str">
        <f>IF(B9="","",INDEX(Konfig!$A$21:$C$1011,MATCH('1.1 AIZ-IVZ'!$B9,Konfig!$A$21:$A$1011,0),2))</f>
        <v>Schwerpunkt Abrechnung</v>
      </c>
      <c r="D9" s="126"/>
      <c r="E9" s="126"/>
      <c r="F9" s="130">
        <f t="shared" si="0"/>
        <v>2</v>
      </c>
      <c r="G9" s="130">
        <f>IF(B9="","",IF(H9&gt;9,MAX($G$6:G8)+1,""))</f>
        <v>2</v>
      </c>
      <c r="H9" s="130">
        <f t="shared" ref="H9:H72" si="4">IF(B9="","",VALUE(LEFT(B9,SEARCH(".",B9)-1)))</f>
        <v>11</v>
      </c>
      <c r="I9" s="130" t="str">
        <f t="shared" si="2"/>
        <v>11.0 Schwerpunkt Abrechnung</v>
      </c>
      <c r="J9" s="130"/>
      <c r="K9" s="131">
        <v>3</v>
      </c>
      <c r="L9" s="131">
        <f t="shared" si="3"/>
        <v>0</v>
      </c>
      <c r="M9" s="131">
        <f>IF(L9&gt;0,MAX($M$7:M8)+1,0)</f>
        <v>0</v>
      </c>
      <c r="N9" s="126"/>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row>
    <row r="10" spans="1:60" hidden="1">
      <c r="A10" s="28"/>
      <c r="B10" s="127" t="str">
        <f t="shared" si="1"/>
        <v/>
      </c>
      <c r="C10" s="28" t="str">
        <f>IF(B10="","",INDEX(Konfig!$A$21:$C$1011,MATCH('1.1 AIZ-IVZ'!$B10,Konfig!$A$21:$A$1011,0),2))</f>
        <v/>
      </c>
      <c r="D10" s="126"/>
      <c r="E10" s="126"/>
      <c r="F10" s="130" t="str">
        <f t="shared" si="0"/>
        <v/>
      </c>
      <c r="G10" s="130" t="str">
        <f>IF(B10="","",IF(H10&gt;9,MAX($G$6:G9)+1,""))</f>
        <v/>
      </c>
      <c r="H10" s="130" t="str">
        <f t="shared" si="4"/>
        <v/>
      </c>
      <c r="I10" s="130" t="str">
        <f t="shared" si="2"/>
        <v xml:space="preserve"> </v>
      </c>
      <c r="J10" s="130"/>
      <c r="K10" s="131">
        <v>4</v>
      </c>
      <c r="L10" s="131">
        <f t="shared" si="3"/>
        <v>0</v>
      </c>
      <c r="M10" s="131">
        <f>IF(L10&gt;0,MAX($M$7:M9)+1,0)</f>
        <v>0</v>
      </c>
      <c r="N10" s="126"/>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row>
    <row r="11" spans="1:60" hidden="1">
      <c r="A11" s="28"/>
      <c r="B11" s="127" t="str">
        <f t="shared" si="1"/>
        <v/>
      </c>
      <c r="C11" s="28" t="str">
        <f>IF(B11="","",INDEX(Konfig!$A$21:$C$1011,MATCH('1.1 AIZ-IVZ'!$B11,Konfig!$A$21:$A$1011,0),2))</f>
        <v/>
      </c>
      <c r="D11" s="126"/>
      <c r="E11" s="126"/>
      <c r="F11" s="130" t="str">
        <f>IF(OR(H11="",H11&lt;10),"",COUNTIF($E$109:$E$1097,$H11))</f>
        <v/>
      </c>
      <c r="G11" s="130" t="str">
        <f>IF(B11="","",IF(H11&gt;9,MAX($G$6:G10)+1,""))</f>
        <v/>
      </c>
      <c r="H11" s="130" t="str">
        <f t="shared" si="4"/>
        <v/>
      </c>
      <c r="I11" s="130" t="str">
        <f t="shared" si="2"/>
        <v xml:space="preserve"> </v>
      </c>
      <c r="J11" s="130"/>
      <c r="K11" s="131">
        <v>5</v>
      </c>
      <c r="L11" s="131">
        <f t="shared" si="3"/>
        <v>0</v>
      </c>
      <c r="M11" s="131">
        <f>IF(L11&gt;0,MAX($M$7:M10)+1,0)</f>
        <v>0</v>
      </c>
      <c r="N11" s="126"/>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row>
    <row r="12" spans="1:60" hidden="1">
      <c r="A12" s="28"/>
      <c r="B12" s="127" t="str">
        <f t="shared" si="1"/>
        <v/>
      </c>
      <c r="C12" s="28" t="str">
        <f>IF(B12="","",INDEX(Konfig!$A$21:$C$1011,MATCH('1.1 AIZ-IVZ'!$B12,Konfig!$A$21:$A$1011,0),2))</f>
        <v/>
      </c>
      <c r="D12" s="126"/>
      <c r="E12" s="126"/>
      <c r="F12" s="130" t="str">
        <f t="shared" si="0"/>
        <v/>
      </c>
      <c r="G12" s="130" t="str">
        <f>IF(B12="","",IF(H12&gt;9,MAX($G$6:G11)+1,""))</f>
        <v/>
      </c>
      <c r="H12" s="130" t="str">
        <f t="shared" si="4"/>
        <v/>
      </c>
      <c r="I12" s="130" t="str">
        <f t="shared" si="2"/>
        <v xml:space="preserve"> </v>
      </c>
      <c r="J12" s="130"/>
      <c r="K12" s="131">
        <v>6</v>
      </c>
      <c r="L12" s="131">
        <f t="shared" si="3"/>
        <v>0</v>
      </c>
      <c r="M12" s="131">
        <f>IF(L12&gt;0,MAX($M$7:M11)+1,0)</f>
        <v>0</v>
      </c>
      <c r="N12" s="126"/>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row>
    <row r="13" spans="1:60" hidden="1">
      <c r="A13" s="28"/>
      <c r="B13" s="127" t="str">
        <f t="shared" si="1"/>
        <v/>
      </c>
      <c r="C13" s="28" t="str">
        <f>IF(B13="","",INDEX(Konfig!$A$21:$C$1011,MATCH('1.1 AIZ-IVZ'!$B13,Konfig!$A$21:$A$1011,0),2))</f>
        <v/>
      </c>
      <c r="D13" s="126"/>
      <c r="E13" s="126"/>
      <c r="F13" s="130" t="str">
        <f t="shared" si="0"/>
        <v/>
      </c>
      <c r="G13" s="130" t="str">
        <f>IF(B13="","",IF(H13&gt;9,MAX($G$6:G12)+1,""))</f>
        <v/>
      </c>
      <c r="H13" s="130" t="str">
        <f t="shared" si="4"/>
        <v/>
      </c>
      <c r="I13" s="130" t="str">
        <f t="shared" si="2"/>
        <v xml:space="preserve"> </v>
      </c>
      <c r="J13" s="130"/>
      <c r="K13" s="131">
        <v>7</v>
      </c>
      <c r="L13" s="131">
        <f t="shared" si="3"/>
        <v>0</v>
      </c>
      <c r="M13" s="131">
        <f>IF(L13&gt;0,MAX($M$7:M12)+1,0)</f>
        <v>0</v>
      </c>
      <c r="N13" s="126"/>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row>
    <row r="14" spans="1:60" hidden="1">
      <c r="A14" s="28"/>
      <c r="B14" s="127" t="str">
        <f t="shared" si="1"/>
        <v/>
      </c>
      <c r="C14" s="28" t="str">
        <f>IF(B14="","",INDEX(Konfig!$A$21:$C$1011,MATCH('1.1 AIZ-IVZ'!$B14,Konfig!$A$21:$A$1011,0),2))</f>
        <v/>
      </c>
      <c r="D14" s="126"/>
      <c r="E14" s="126"/>
      <c r="F14" s="130" t="str">
        <f t="shared" si="0"/>
        <v/>
      </c>
      <c r="G14" s="130" t="str">
        <f>IF(B14="","",IF(H14&gt;9,MAX($G$6:G13)+1,""))</f>
        <v/>
      </c>
      <c r="H14" s="130" t="str">
        <f t="shared" si="4"/>
        <v/>
      </c>
      <c r="I14" s="130" t="str">
        <f t="shared" si="2"/>
        <v xml:space="preserve"> </v>
      </c>
      <c r="J14" s="130"/>
      <c r="K14" s="131">
        <v>8</v>
      </c>
      <c r="L14" s="131">
        <f t="shared" si="3"/>
        <v>0</v>
      </c>
      <c r="M14" s="131">
        <f>IF(L14&gt;0,MAX($M$7:M13)+1,0)</f>
        <v>0</v>
      </c>
      <c r="N14" s="126"/>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row>
    <row r="15" spans="1:60" hidden="1">
      <c r="A15" s="28"/>
      <c r="B15" s="127" t="str">
        <f t="shared" si="1"/>
        <v/>
      </c>
      <c r="C15" s="28" t="str">
        <f>IF(B15="","",INDEX(Konfig!$A$21:$C$1011,MATCH('1.1 AIZ-IVZ'!$B15,Konfig!$A$21:$A$1011,0),2))</f>
        <v/>
      </c>
      <c r="D15" s="126"/>
      <c r="E15" s="126"/>
      <c r="F15" s="130" t="str">
        <f t="shared" si="0"/>
        <v/>
      </c>
      <c r="G15" s="130" t="str">
        <f>IF(B15="","",IF(H15&gt;9,MAX($G$6:G14)+1,""))</f>
        <v/>
      </c>
      <c r="H15" s="130" t="str">
        <f t="shared" si="4"/>
        <v/>
      </c>
      <c r="I15" s="130" t="str">
        <f t="shared" si="2"/>
        <v xml:space="preserve"> </v>
      </c>
      <c r="J15" s="130"/>
      <c r="K15" s="131">
        <v>9</v>
      </c>
      <c r="L15" s="131">
        <f t="shared" si="3"/>
        <v>0</v>
      </c>
      <c r="M15" s="131">
        <f>IF(L15&gt;0,MAX($M$7:M14)+1,0)</f>
        <v>0</v>
      </c>
      <c r="N15" s="126"/>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row>
    <row r="16" spans="1:60" hidden="1">
      <c r="A16" s="28"/>
      <c r="B16" s="127" t="str">
        <f t="shared" si="1"/>
        <v/>
      </c>
      <c r="C16" s="28" t="str">
        <f>IF(B16="","",INDEX(Konfig!$A$21:$C$1011,MATCH('1.1 AIZ-IVZ'!$B16,Konfig!$A$21:$A$1011,0),2))</f>
        <v/>
      </c>
      <c r="D16" s="126"/>
      <c r="E16" s="126"/>
      <c r="F16" s="130" t="str">
        <f t="shared" si="0"/>
        <v/>
      </c>
      <c r="G16" s="130" t="str">
        <f>IF(B16="","",IF(H16&gt;9,MAX($G$6:G15)+1,""))</f>
        <v/>
      </c>
      <c r="H16" s="130" t="str">
        <f t="shared" si="4"/>
        <v/>
      </c>
      <c r="I16" s="130" t="str">
        <f t="shared" si="2"/>
        <v xml:space="preserve"> </v>
      </c>
      <c r="J16" s="130"/>
      <c r="K16" s="131">
        <v>10</v>
      </c>
      <c r="L16" s="131">
        <f t="shared" si="3"/>
        <v>7</v>
      </c>
      <c r="M16" s="131">
        <f>IF(L16&gt;0,MAX($M$7:M15)+1,0)</f>
        <v>2</v>
      </c>
      <c r="N16" s="126"/>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row>
    <row r="17" spans="1:60" hidden="1">
      <c r="A17" s="28"/>
      <c r="B17" s="127" t="str">
        <f t="shared" si="1"/>
        <v/>
      </c>
      <c r="C17" s="28" t="str">
        <f>IF(B17="","",INDEX(Konfig!$A$21:$C$1011,MATCH('1.1 AIZ-IVZ'!$B17,Konfig!$A$21:$A$1011,0),2))</f>
        <v/>
      </c>
      <c r="D17" s="126"/>
      <c r="E17" s="126"/>
      <c r="F17" s="130" t="str">
        <f t="shared" si="0"/>
        <v/>
      </c>
      <c r="G17" s="130" t="str">
        <f>IF(B17="","",IF(H17&gt;9,MAX($G$6:G16)+1,""))</f>
        <v/>
      </c>
      <c r="H17" s="130" t="str">
        <f t="shared" si="4"/>
        <v/>
      </c>
      <c r="I17" s="130" t="str">
        <f t="shared" si="2"/>
        <v xml:space="preserve"> </v>
      </c>
      <c r="J17" s="130"/>
      <c r="K17" s="131">
        <v>11</v>
      </c>
      <c r="L17" s="131">
        <f t="shared" si="3"/>
        <v>2</v>
      </c>
      <c r="M17" s="131">
        <f>IF(L17&gt;0,MAX($M$7:M16)+1,0)</f>
        <v>3</v>
      </c>
      <c r="N17" s="126"/>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row>
    <row r="18" spans="1:60" hidden="1">
      <c r="A18" s="28"/>
      <c r="B18" s="127" t="str">
        <f t="shared" si="1"/>
        <v/>
      </c>
      <c r="C18" s="28" t="str">
        <f>IF(B18="","",INDEX(Konfig!$A$21:$C$1011,MATCH('1.1 AIZ-IVZ'!$B18,Konfig!$A$21:$A$1011,0),2))</f>
        <v/>
      </c>
      <c r="D18" s="126"/>
      <c r="E18" s="126"/>
      <c r="F18" s="130" t="str">
        <f t="shared" si="0"/>
        <v/>
      </c>
      <c r="G18" s="130" t="str">
        <f>IF(B18="","",IF(H18&gt;9,MAX($G$6:G17)+1,""))</f>
        <v/>
      </c>
      <c r="H18" s="130" t="str">
        <f t="shared" si="4"/>
        <v/>
      </c>
      <c r="I18" s="130" t="str">
        <f t="shared" si="2"/>
        <v xml:space="preserve"> </v>
      </c>
      <c r="J18" s="130"/>
      <c r="K18" s="131">
        <v>12</v>
      </c>
      <c r="L18" s="131">
        <f t="shared" si="3"/>
        <v>0</v>
      </c>
      <c r="M18" s="131">
        <f>IF(L18&gt;0,MAX($M$7:M17)+1,0)</f>
        <v>0</v>
      </c>
      <c r="N18" s="126"/>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row>
    <row r="19" spans="1:60" hidden="1">
      <c r="A19" s="28"/>
      <c r="B19" s="127" t="str">
        <f t="shared" si="1"/>
        <v/>
      </c>
      <c r="C19" s="28" t="str">
        <f>IF(B19="","",INDEX(Konfig!$A$21:$C$1011,MATCH('1.1 AIZ-IVZ'!$B19,Konfig!$A$21:$A$1011,0),2))</f>
        <v/>
      </c>
      <c r="D19" s="126"/>
      <c r="E19" s="126"/>
      <c r="F19" s="130" t="str">
        <f t="shared" si="0"/>
        <v/>
      </c>
      <c r="G19" s="130" t="str">
        <f>IF(B19="","",IF(H19&gt;9,MAX($G$6:G18)+1,""))</f>
        <v/>
      </c>
      <c r="H19" s="130" t="str">
        <f t="shared" si="4"/>
        <v/>
      </c>
      <c r="I19" s="130" t="str">
        <f t="shared" si="2"/>
        <v xml:space="preserve"> </v>
      </c>
      <c r="J19" s="130"/>
      <c r="K19" s="131">
        <v>13</v>
      </c>
      <c r="L19" s="131">
        <f t="shared" si="3"/>
        <v>0</v>
      </c>
      <c r="M19" s="131">
        <f>IF(L19&gt;0,MAX($M$7:M18)+1,0)</f>
        <v>0</v>
      </c>
      <c r="N19" s="126"/>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row>
    <row r="20" spans="1:60" hidden="1">
      <c r="A20" s="28"/>
      <c r="B20" s="127" t="str">
        <f t="shared" si="1"/>
        <v/>
      </c>
      <c r="C20" s="28" t="str">
        <f>IF(B20="","",INDEX(Konfig!$A$21:$C$1011,MATCH('1.1 AIZ-IVZ'!$B20,Konfig!$A$21:$A$1011,0),2))</f>
        <v/>
      </c>
      <c r="D20" s="126"/>
      <c r="E20" s="126"/>
      <c r="F20" s="130" t="str">
        <f t="shared" si="0"/>
        <v/>
      </c>
      <c r="G20" s="130" t="str">
        <f>IF(B20="","",IF(H20&gt;9,MAX($G$6:G19)+1,""))</f>
        <v/>
      </c>
      <c r="H20" s="130" t="str">
        <f t="shared" si="4"/>
        <v/>
      </c>
      <c r="I20" s="130" t="str">
        <f t="shared" si="2"/>
        <v xml:space="preserve"> </v>
      </c>
      <c r="J20" s="130"/>
      <c r="K20" s="131">
        <v>14</v>
      </c>
      <c r="L20" s="131">
        <f t="shared" si="3"/>
        <v>0</v>
      </c>
      <c r="M20" s="131">
        <f>IF(L20&gt;0,MAX($M$7:M19)+1,0)</f>
        <v>0</v>
      </c>
      <c r="N20" s="126"/>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row>
    <row r="21" spans="1:60" hidden="1">
      <c r="A21" s="28"/>
      <c r="B21" s="127" t="str">
        <f t="shared" si="1"/>
        <v/>
      </c>
      <c r="C21" s="28" t="str">
        <f>IF(B21="","",INDEX(Konfig!$A$21:$C$1011,MATCH('1.1 AIZ-IVZ'!$B21,Konfig!$A$21:$A$1011,0),2))</f>
        <v/>
      </c>
      <c r="D21" s="126"/>
      <c r="E21" s="126"/>
      <c r="F21" s="130" t="str">
        <f t="shared" si="0"/>
        <v/>
      </c>
      <c r="G21" s="130" t="str">
        <f>IF(B21="","",IF(H21&gt;9,MAX($G$6:G20)+1,""))</f>
        <v/>
      </c>
      <c r="H21" s="130" t="str">
        <f t="shared" si="4"/>
        <v/>
      </c>
      <c r="I21" s="130" t="str">
        <f t="shared" si="2"/>
        <v xml:space="preserve"> </v>
      </c>
      <c r="J21" s="130"/>
      <c r="K21" s="131">
        <v>15</v>
      </c>
      <c r="L21" s="131">
        <f t="shared" si="3"/>
        <v>0</v>
      </c>
      <c r="M21" s="131">
        <f>IF(L21&gt;0,MAX($M$7:M20)+1,0)</f>
        <v>0</v>
      </c>
      <c r="N21" s="126"/>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row>
    <row r="22" spans="1:60" hidden="1">
      <c r="A22" s="28"/>
      <c r="B22" s="127" t="str">
        <f t="shared" si="1"/>
        <v/>
      </c>
      <c r="C22" s="28" t="str">
        <f>IF(B22="","",INDEX(Konfig!$A$21:$C$1011,MATCH('1.1 AIZ-IVZ'!$B22,Konfig!$A$21:$A$1011,0),2))</f>
        <v/>
      </c>
      <c r="D22" s="126"/>
      <c r="E22" s="126"/>
      <c r="F22" s="130" t="str">
        <f t="shared" si="0"/>
        <v/>
      </c>
      <c r="G22" s="130" t="str">
        <f>IF(B22="","",IF(H22&gt;9,MAX($G$6:G21)+1,""))</f>
        <v/>
      </c>
      <c r="H22" s="130" t="str">
        <f t="shared" si="4"/>
        <v/>
      </c>
      <c r="I22" s="130" t="str">
        <f t="shared" si="2"/>
        <v xml:space="preserve"> </v>
      </c>
      <c r="J22" s="130"/>
      <c r="K22" s="131">
        <v>16</v>
      </c>
      <c r="L22" s="131">
        <f t="shared" si="3"/>
        <v>0</v>
      </c>
      <c r="M22" s="131">
        <f>IF(L22&gt;0,MAX($M$7:M21)+1,0)</f>
        <v>0</v>
      </c>
      <c r="N22" s="126"/>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row>
    <row r="23" spans="1:60" hidden="1">
      <c r="A23" s="28"/>
      <c r="B23" s="127" t="str">
        <f t="shared" si="1"/>
        <v/>
      </c>
      <c r="C23" s="28" t="str">
        <f>IF(B23="","",INDEX(Konfig!$A$21:$C$1011,MATCH('1.1 AIZ-IVZ'!$B23,Konfig!$A$21:$A$1011,0),2))</f>
        <v/>
      </c>
      <c r="D23" s="126"/>
      <c r="E23" s="126"/>
      <c r="F23" s="130" t="str">
        <f t="shared" si="0"/>
        <v/>
      </c>
      <c r="G23" s="130" t="str">
        <f>IF(B23="","",IF(H23&gt;9,MAX($G$6:G22)+1,""))</f>
        <v/>
      </c>
      <c r="H23" s="130" t="str">
        <f t="shared" si="4"/>
        <v/>
      </c>
      <c r="I23" s="130" t="str">
        <f t="shared" si="2"/>
        <v xml:space="preserve"> </v>
      </c>
      <c r="J23" s="130"/>
      <c r="K23" s="131">
        <v>17</v>
      </c>
      <c r="L23" s="131">
        <f t="shared" si="3"/>
        <v>0</v>
      </c>
      <c r="M23" s="131">
        <f>IF(L23&gt;0,MAX($M$7:M22)+1,0)</f>
        <v>0</v>
      </c>
      <c r="N23" s="126"/>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row>
    <row r="24" spans="1:60" hidden="1">
      <c r="A24" s="28"/>
      <c r="B24" s="127" t="str">
        <f t="shared" si="1"/>
        <v/>
      </c>
      <c r="C24" s="28" t="str">
        <f>IF(B24="","",INDEX(Konfig!$A$21:$C$1011,MATCH('1.1 AIZ-IVZ'!$B24,Konfig!$A$21:$A$1011,0),2))</f>
        <v/>
      </c>
      <c r="D24" s="126"/>
      <c r="E24" s="126"/>
      <c r="F24" s="130" t="str">
        <f t="shared" si="0"/>
        <v/>
      </c>
      <c r="G24" s="130" t="str">
        <f>IF(B24="","",IF(H24&gt;9,MAX($G$6:G23)+1,""))</f>
        <v/>
      </c>
      <c r="H24" s="130" t="str">
        <f t="shared" si="4"/>
        <v/>
      </c>
      <c r="I24" s="130" t="str">
        <f t="shared" si="2"/>
        <v xml:space="preserve"> </v>
      </c>
      <c r="J24" s="130"/>
      <c r="K24" s="131">
        <v>18</v>
      </c>
      <c r="L24" s="131">
        <f t="shared" si="3"/>
        <v>0</v>
      </c>
      <c r="M24" s="131">
        <f>IF(L24&gt;0,MAX($M$7:M23)+1,0)</f>
        <v>0</v>
      </c>
      <c r="N24" s="126"/>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row>
    <row r="25" spans="1:60" hidden="1">
      <c r="A25" s="28"/>
      <c r="B25" s="127" t="str">
        <f t="shared" si="1"/>
        <v/>
      </c>
      <c r="C25" s="28" t="str">
        <f>IF(B25="","",INDEX(Konfig!$A$21:$C$1011,MATCH('1.1 AIZ-IVZ'!$B25,Konfig!$A$21:$A$1011,0),2))</f>
        <v/>
      </c>
      <c r="D25" s="126"/>
      <c r="E25" s="126"/>
      <c r="F25" s="130" t="str">
        <f t="shared" si="0"/>
        <v/>
      </c>
      <c r="G25" s="130" t="str">
        <f>IF(B25="","",IF(H25&gt;9,MAX($G$6:G24)+1,""))</f>
        <v/>
      </c>
      <c r="H25" s="130" t="str">
        <f t="shared" si="4"/>
        <v/>
      </c>
      <c r="I25" s="130" t="str">
        <f t="shared" si="2"/>
        <v xml:space="preserve"> </v>
      </c>
      <c r="J25" s="130"/>
      <c r="K25" s="131">
        <v>19</v>
      </c>
      <c r="L25" s="131">
        <f t="shared" si="3"/>
        <v>0</v>
      </c>
      <c r="M25" s="131">
        <f>IF(L25&gt;0,MAX($M$7:M24)+1,0)</f>
        <v>0</v>
      </c>
      <c r="N25" s="126"/>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row>
    <row r="26" spans="1:60" hidden="1">
      <c r="A26" s="28"/>
      <c r="B26" s="127" t="str">
        <f t="shared" si="1"/>
        <v/>
      </c>
      <c r="C26" s="28"/>
      <c r="D26" s="126"/>
      <c r="E26" s="126"/>
      <c r="F26" s="130" t="str">
        <f t="shared" si="0"/>
        <v/>
      </c>
      <c r="G26" s="130" t="str">
        <f>IF(B26="","",IF(H26&gt;9,MAX($G$6:G25)+1,""))</f>
        <v/>
      </c>
      <c r="H26" s="130" t="str">
        <f t="shared" si="4"/>
        <v/>
      </c>
      <c r="I26" s="130" t="str">
        <f t="shared" si="2"/>
        <v xml:space="preserve"> </v>
      </c>
      <c r="J26" s="130"/>
      <c r="K26" s="131">
        <v>20</v>
      </c>
      <c r="L26" s="131">
        <f t="shared" si="3"/>
        <v>0</v>
      </c>
      <c r="M26" s="131">
        <f>IF(L26&gt;0,MAX($M$7:M25)+1,0)</f>
        <v>0</v>
      </c>
      <c r="N26" s="126"/>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row>
    <row r="27" spans="1:60" hidden="1">
      <c r="A27" s="28"/>
      <c r="B27" s="127" t="str">
        <f t="shared" si="1"/>
        <v/>
      </c>
      <c r="C27" s="28"/>
      <c r="D27" s="126"/>
      <c r="E27" s="126"/>
      <c r="F27" s="130" t="str">
        <f t="shared" si="0"/>
        <v/>
      </c>
      <c r="G27" s="130" t="str">
        <f>IF(B27="","",IF(H27&gt;9,MAX($G$6:G26)+1,""))</f>
        <v/>
      </c>
      <c r="H27" s="130" t="str">
        <f t="shared" si="4"/>
        <v/>
      </c>
      <c r="I27" s="130" t="str">
        <f t="shared" si="2"/>
        <v xml:space="preserve"> </v>
      </c>
      <c r="J27" s="130"/>
      <c r="K27" s="131">
        <v>21</v>
      </c>
      <c r="L27" s="131">
        <f t="shared" si="3"/>
        <v>0</v>
      </c>
      <c r="M27" s="131">
        <f>IF(L27&gt;0,MAX($M$7:M26)+1,0)</f>
        <v>0</v>
      </c>
      <c r="N27" s="126"/>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row>
    <row r="28" spans="1:60" hidden="1">
      <c r="A28" s="28"/>
      <c r="B28" s="127" t="str">
        <f t="shared" si="1"/>
        <v/>
      </c>
      <c r="C28" s="28"/>
      <c r="D28" s="126"/>
      <c r="E28" s="126"/>
      <c r="F28" s="130" t="str">
        <f t="shared" si="0"/>
        <v/>
      </c>
      <c r="G28" s="130" t="str">
        <f>IF(B28="","",IF(H28&gt;9,MAX($G$6:G27)+1,""))</f>
        <v/>
      </c>
      <c r="H28" s="130" t="str">
        <f t="shared" si="4"/>
        <v/>
      </c>
      <c r="I28" s="130" t="str">
        <f t="shared" si="2"/>
        <v xml:space="preserve"> </v>
      </c>
      <c r="J28" s="130"/>
      <c r="K28" s="131">
        <v>22</v>
      </c>
      <c r="L28" s="131">
        <f t="shared" si="3"/>
        <v>0</v>
      </c>
      <c r="M28" s="131">
        <f>IF(L28&gt;0,MAX($M$7:M27)+1,0)</f>
        <v>0</v>
      </c>
      <c r="N28" s="126"/>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row>
    <row r="29" spans="1:60" hidden="1">
      <c r="A29" s="28"/>
      <c r="B29" s="127" t="str">
        <f t="shared" si="1"/>
        <v/>
      </c>
      <c r="C29" s="28"/>
      <c r="D29" s="126"/>
      <c r="E29" s="126"/>
      <c r="F29" s="130" t="str">
        <f t="shared" si="0"/>
        <v/>
      </c>
      <c r="G29" s="130" t="str">
        <f>IF(B29="","",IF(H29&gt;9,MAX($G$6:G28)+1,""))</f>
        <v/>
      </c>
      <c r="H29" s="130" t="str">
        <f t="shared" si="4"/>
        <v/>
      </c>
      <c r="I29" s="130" t="str">
        <f t="shared" si="2"/>
        <v xml:space="preserve"> </v>
      </c>
      <c r="J29" s="130"/>
      <c r="K29" s="131">
        <v>23</v>
      </c>
      <c r="L29" s="131">
        <f t="shared" si="3"/>
        <v>0</v>
      </c>
      <c r="M29" s="131">
        <f>IF(L29&gt;0,MAX($M$7:M28)+1,0)</f>
        <v>0</v>
      </c>
      <c r="N29" s="126"/>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row>
    <row r="30" spans="1:60" hidden="1">
      <c r="A30" s="28"/>
      <c r="B30" s="127" t="str">
        <f t="shared" si="1"/>
        <v/>
      </c>
      <c r="C30" s="28"/>
      <c r="D30" s="126"/>
      <c r="E30" s="126"/>
      <c r="F30" s="130" t="str">
        <f t="shared" si="0"/>
        <v/>
      </c>
      <c r="G30" s="130" t="str">
        <f>IF(B30="","",IF(H30&gt;9,MAX($G$6:G29)+1,""))</f>
        <v/>
      </c>
      <c r="H30" s="130" t="str">
        <f t="shared" si="4"/>
        <v/>
      </c>
      <c r="I30" s="130" t="str">
        <f t="shared" si="2"/>
        <v xml:space="preserve"> </v>
      </c>
      <c r="J30" s="130"/>
      <c r="K30" s="131">
        <v>24</v>
      </c>
      <c r="L30" s="131">
        <f t="shared" si="3"/>
        <v>0</v>
      </c>
      <c r="M30" s="131">
        <f>IF(L30&gt;0,MAX($M$7:M29)+1,0)</f>
        <v>0</v>
      </c>
      <c r="N30" s="126"/>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row>
    <row r="31" spans="1:60" hidden="1">
      <c r="A31" s="28"/>
      <c r="B31" s="127" t="str">
        <f t="shared" si="1"/>
        <v/>
      </c>
      <c r="C31" s="28"/>
      <c r="D31" s="126"/>
      <c r="E31" s="126"/>
      <c r="F31" s="130" t="str">
        <f t="shared" si="0"/>
        <v/>
      </c>
      <c r="G31" s="130" t="str">
        <f>IF(B31="","",IF(H31&gt;9,MAX($G$6:G30)+1,""))</f>
        <v/>
      </c>
      <c r="H31" s="130" t="str">
        <f t="shared" si="4"/>
        <v/>
      </c>
      <c r="I31" s="130" t="str">
        <f t="shared" si="2"/>
        <v xml:space="preserve"> </v>
      </c>
      <c r="J31" s="130"/>
      <c r="K31" s="131">
        <v>25</v>
      </c>
      <c r="L31" s="131">
        <f t="shared" si="3"/>
        <v>0</v>
      </c>
      <c r="M31" s="131">
        <f>IF(L31&gt;0,MAX($M$7:M30)+1,0)</f>
        <v>0</v>
      </c>
      <c r="N31" s="126"/>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row>
    <row r="32" spans="1:60" hidden="1">
      <c r="A32" s="28"/>
      <c r="B32" s="127" t="str">
        <f t="shared" si="1"/>
        <v/>
      </c>
      <c r="C32" s="28"/>
      <c r="D32" s="126"/>
      <c r="E32" s="126"/>
      <c r="F32" s="130" t="str">
        <f t="shared" si="0"/>
        <v/>
      </c>
      <c r="G32" s="130" t="str">
        <f>IF(B32="","",IF(H32&gt;9,MAX($G$6:G31)+1,""))</f>
        <v/>
      </c>
      <c r="H32" s="130" t="str">
        <f t="shared" si="4"/>
        <v/>
      </c>
      <c r="I32" s="130" t="str">
        <f t="shared" si="2"/>
        <v xml:space="preserve"> </v>
      </c>
      <c r="J32" s="130"/>
      <c r="K32" s="131">
        <v>26</v>
      </c>
      <c r="L32" s="131">
        <f t="shared" si="3"/>
        <v>0</v>
      </c>
      <c r="M32" s="131">
        <f>IF(L32&gt;0,MAX($M$7:M31)+1,0)</f>
        <v>0</v>
      </c>
      <c r="N32" s="126"/>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row>
    <row r="33" spans="1:60" hidden="1">
      <c r="A33" s="28"/>
      <c r="B33" s="127" t="str">
        <f t="shared" si="1"/>
        <v/>
      </c>
      <c r="C33" s="28"/>
      <c r="D33" s="126"/>
      <c r="E33" s="126"/>
      <c r="F33" s="130" t="str">
        <f t="shared" si="0"/>
        <v/>
      </c>
      <c r="G33" s="130" t="str">
        <f>IF(B33="","",IF(H33&gt;9,MAX($G$6:G32)+1,""))</f>
        <v/>
      </c>
      <c r="H33" s="130" t="str">
        <f t="shared" si="4"/>
        <v/>
      </c>
      <c r="I33" s="130" t="str">
        <f t="shared" si="2"/>
        <v xml:space="preserve"> </v>
      </c>
      <c r="J33" s="130"/>
      <c r="K33" s="131">
        <v>27</v>
      </c>
      <c r="L33" s="131">
        <f t="shared" si="3"/>
        <v>0</v>
      </c>
      <c r="M33" s="131">
        <f>IF(L33&gt;0,MAX($M$7:M32)+1,0)</f>
        <v>0</v>
      </c>
      <c r="N33" s="126"/>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row>
    <row r="34" spans="1:60" hidden="1">
      <c r="A34" s="28"/>
      <c r="B34" s="127" t="str">
        <f t="shared" si="1"/>
        <v/>
      </c>
      <c r="C34" s="28"/>
      <c r="D34" s="126"/>
      <c r="E34" s="126"/>
      <c r="F34" s="130" t="str">
        <f t="shared" si="0"/>
        <v/>
      </c>
      <c r="G34" s="130" t="str">
        <f>IF(B34="","",IF(H34&gt;9,MAX($G$6:G33)+1,""))</f>
        <v/>
      </c>
      <c r="H34" s="130" t="str">
        <f t="shared" si="4"/>
        <v/>
      </c>
      <c r="I34" s="130" t="str">
        <f t="shared" si="2"/>
        <v xml:space="preserve"> </v>
      </c>
      <c r="J34" s="130"/>
      <c r="K34" s="131">
        <v>28</v>
      </c>
      <c r="L34" s="131">
        <f t="shared" si="3"/>
        <v>0</v>
      </c>
      <c r="M34" s="131">
        <f>IF(L34&gt;0,MAX($M$7:M33)+1,0)</f>
        <v>0</v>
      </c>
      <c r="N34" s="126"/>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row>
    <row r="35" spans="1:60" hidden="1">
      <c r="A35" s="28"/>
      <c r="B35" s="127" t="str">
        <f t="shared" si="1"/>
        <v/>
      </c>
      <c r="C35" s="28"/>
      <c r="D35" s="126"/>
      <c r="E35" s="126"/>
      <c r="F35" s="130" t="str">
        <f t="shared" si="0"/>
        <v/>
      </c>
      <c r="G35" s="130" t="str">
        <f>IF(B35="","",IF(H35&gt;9,MAX($G$6:G34)+1,""))</f>
        <v/>
      </c>
      <c r="H35" s="130" t="str">
        <f t="shared" si="4"/>
        <v/>
      </c>
      <c r="I35" s="130" t="str">
        <f t="shared" si="2"/>
        <v xml:space="preserve"> </v>
      </c>
      <c r="J35" s="130"/>
      <c r="K35" s="131">
        <v>29</v>
      </c>
      <c r="L35" s="131">
        <f t="shared" si="3"/>
        <v>0</v>
      </c>
      <c r="M35" s="131">
        <f>IF(L35&gt;0,MAX($M$7:M34)+1,0)</f>
        <v>0</v>
      </c>
      <c r="N35" s="126"/>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row>
    <row r="36" spans="1:60" hidden="1">
      <c r="A36" s="28"/>
      <c r="B36" s="127" t="str">
        <f t="shared" si="1"/>
        <v/>
      </c>
      <c r="C36" s="28"/>
      <c r="D36" s="126"/>
      <c r="E36" s="126"/>
      <c r="F36" s="130" t="str">
        <f t="shared" si="0"/>
        <v/>
      </c>
      <c r="G36" s="130" t="str">
        <f>IF(B36="","",IF(H36&gt;9,MAX($G$6:G35)+1,""))</f>
        <v/>
      </c>
      <c r="H36" s="130" t="str">
        <f t="shared" si="4"/>
        <v/>
      </c>
      <c r="I36" s="130" t="str">
        <f t="shared" si="2"/>
        <v xml:space="preserve"> </v>
      </c>
      <c r="J36" s="130"/>
      <c r="K36" s="131">
        <v>30</v>
      </c>
      <c r="L36" s="131">
        <f t="shared" si="3"/>
        <v>0</v>
      </c>
      <c r="M36" s="131">
        <f>IF(L36&gt;0,MAX($M$7:M35)+1,0)</f>
        <v>0</v>
      </c>
      <c r="N36" s="126"/>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row>
    <row r="37" spans="1:60" hidden="1">
      <c r="A37" s="28"/>
      <c r="B37" s="127" t="str">
        <f t="shared" si="1"/>
        <v/>
      </c>
      <c r="C37" s="28"/>
      <c r="D37" s="126"/>
      <c r="E37" s="126"/>
      <c r="F37" s="130" t="str">
        <f t="shared" si="0"/>
        <v/>
      </c>
      <c r="G37" s="130" t="str">
        <f>IF(B37="","",IF(H37&gt;9,MAX($G$6:G36)+1,""))</f>
        <v/>
      </c>
      <c r="H37" s="130" t="str">
        <f t="shared" si="4"/>
        <v/>
      </c>
      <c r="I37" s="130" t="str">
        <f t="shared" si="2"/>
        <v xml:space="preserve"> </v>
      </c>
      <c r="J37" s="130"/>
      <c r="K37" s="131">
        <v>31</v>
      </c>
      <c r="L37" s="131">
        <f t="shared" si="3"/>
        <v>0</v>
      </c>
      <c r="M37" s="131">
        <f>IF(L37&gt;0,MAX($M$7:M36)+1,0)</f>
        <v>0</v>
      </c>
      <c r="N37" s="126"/>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row>
    <row r="38" spans="1:60" hidden="1">
      <c r="A38" s="28"/>
      <c r="B38" s="127" t="str">
        <f t="shared" si="1"/>
        <v/>
      </c>
      <c r="C38" s="28"/>
      <c r="D38" s="126"/>
      <c r="E38" s="126"/>
      <c r="F38" s="130" t="str">
        <f t="shared" si="0"/>
        <v/>
      </c>
      <c r="G38" s="130" t="str">
        <f>IF(B38="","",IF(H38&gt;9,MAX($G$6:G37)+1,""))</f>
        <v/>
      </c>
      <c r="H38" s="130" t="str">
        <f t="shared" si="4"/>
        <v/>
      </c>
      <c r="I38" s="130" t="str">
        <f t="shared" si="2"/>
        <v xml:space="preserve"> </v>
      </c>
      <c r="J38" s="130"/>
      <c r="K38" s="131">
        <v>32</v>
      </c>
      <c r="L38" s="131">
        <f t="shared" si="3"/>
        <v>0</v>
      </c>
      <c r="M38" s="131">
        <f>IF(L38&gt;0,MAX($M$7:M37)+1,0)</f>
        <v>0</v>
      </c>
      <c r="N38" s="126"/>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row>
    <row r="39" spans="1:60" hidden="1">
      <c r="A39" s="28"/>
      <c r="B39" s="127" t="str">
        <f t="shared" si="1"/>
        <v/>
      </c>
      <c r="C39" s="28"/>
      <c r="D39" s="126"/>
      <c r="E39" s="126"/>
      <c r="F39" s="130" t="str">
        <f t="shared" si="0"/>
        <v/>
      </c>
      <c r="G39" s="130" t="str">
        <f>IF(B39="","",IF(H39&gt;9,MAX($G$6:G38)+1,""))</f>
        <v/>
      </c>
      <c r="H39" s="130" t="str">
        <f t="shared" si="4"/>
        <v/>
      </c>
      <c r="I39" s="130" t="str">
        <f t="shared" si="2"/>
        <v xml:space="preserve"> </v>
      </c>
      <c r="J39" s="130"/>
      <c r="K39" s="131">
        <v>33</v>
      </c>
      <c r="L39" s="131">
        <f t="shared" si="3"/>
        <v>0</v>
      </c>
      <c r="M39" s="131">
        <f>IF(L39&gt;0,MAX($M$7:M38)+1,0)</f>
        <v>0</v>
      </c>
      <c r="N39" s="126"/>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row>
    <row r="40" spans="1:60" hidden="1">
      <c r="A40" s="28"/>
      <c r="B40" s="127" t="str">
        <f t="shared" si="1"/>
        <v/>
      </c>
      <c r="C40" s="28"/>
      <c r="D40" s="126"/>
      <c r="E40" s="126"/>
      <c r="F40" s="130" t="str">
        <f t="shared" si="0"/>
        <v/>
      </c>
      <c r="G40" s="130" t="str">
        <f>IF(B40="","",IF(H40&gt;9,MAX($G$6:G39)+1,""))</f>
        <v/>
      </c>
      <c r="H40" s="130" t="str">
        <f t="shared" si="4"/>
        <v/>
      </c>
      <c r="I40" s="130" t="str">
        <f t="shared" si="2"/>
        <v xml:space="preserve"> </v>
      </c>
      <c r="J40" s="130"/>
      <c r="K40" s="131">
        <v>34</v>
      </c>
      <c r="L40" s="131">
        <f t="shared" si="3"/>
        <v>0</v>
      </c>
      <c r="M40" s="131">
        <f>IF(L40&gt;0,MAX($M$7:M39)+1,0)</f>
        <v>0</v>
      </c>
      <c r="N40" s="126"/>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row>
    <row r="41" spans="1:60" hidden="1">
      <c r="A41" s="28"/>
      <c r="B41" s="127" t="str">
        <f t="shared" si="1"/>
        <v/>
      </c>
      <c r="C41" s="28"/>
      <c r="D41" s="126"/>
      <c r="E41" s="126"/>
      <c r="F41" s="130" t="str">
        <f t="shared" si="0"/>
        <v/>
      </c>
      <c r="G41" s="130" t="str">
        <f>IF(B41="","",IF(H41&gt;9,MAX($G$6:G40)+1,""))</f>
        <v/>
      </c>
      <c r="H41" s="130" t="str">
        <f t="shared" si="4"/>
        <v/>
      </c>
      <c r="I41" s="130" t="str">
        <f t="shared" si="2"/>
        <v xml:space="preserve"> </v>
      </c>
      <c r="J41" s="130"/>
      <c r="K41" s="131">
        <v>35</v>
      </c>
      <c r="L41" s="131">
        <f t="shared" si="3"/>
        <v>0</v>
      </c>
      <c r="M41" s="131">
        <f>IF(L41&gt;0,MAX($M$7:M40)+1,0)</f>
        <v>0</v>
      </c>
      <c r="N41" s="126"/>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row>
    <row r="42" spans="1:60" hidden="1">
      <c r="A42" s="28"/>
      <c r="B42" s="127" t="str">
        <f t="shared" si="1"/>
        <v/>
      </c>
      <c r="C42" s="28"/>
      <c r="D42" s="126"/>
      <c r="E42" s="126"/>
      <c r="F42" s="130" t="str">
        <f t="shared" si="0"/>
        <v/>
      </c>
      <c r="G42" s="130" t="str">
        <f>IF(B42="","",IF(H42&gt;9,MAX($G$6:G41)+1,""))</f>
        <v/>
      </c>
      <c r="H42" s="130" t="str">
        <f t="shared" si="4"/>
        <v/>
      </c>
      <c r="I42" s="130" t="str">
        <f t="shared" si="2"/>
        <v xml:space="preserve"> </v>
      </c>
      <c r="J42" s="130"/>
      <c r="K42" s="131">
        <v>36</v>
      </c>
      <c r="L42" s="131">
        <f t="shared" si="3"/>
        <v>0</v>
      </c>
      <c r="M42" s="131">
        <f>IF(L42&gt;0,MAX($M$7:M41)+1,0)</f>
        <v>0</v>
      </c>
      <c r="N42" s="126"/>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row>
    <row r="43" spans="1:60" hidden="1">
      <c r="A43" s="28"/>
      <c r="B43" s="127" t="str">
        <f t="shared" si="1"/>
        <v/>
      </c>
      <c r="C43" s="28"/>
      <c r="D43" s="126"/>
      <c r="E43" s="126"/>
      <c r="F43" s="130" t="str">
        <f t="shared" si="0"/>
        <v/>
      </c>
      <c r="G43" s="130" t="str">
        <f>IF(B43="","",IF(H43&gt;9,MAX($G$6:G42)+1,""))</f>
        <v/>
      </c>
      <c r="H43" s="130" t="str">
        <f t="shared" si="4"/>
        <v/>
      </c>
      <c r="I43" s="130" t="str">
        <f t="shared" si="2"/>
        <v xml:space="preserve"> </v>
      </c>
      <c r="J43" s="130"/>
      <c r="K43" s="131">
        <v>37</v>
      </c>
      <c r="L43" s="131">
        <f t="shared" si="3"/>
        <v>0</v>
      </c>
      <c r="M43" s="131">
        <f>IF(L43&gt;0,MAX($M$7:M42)+1,0)</f>
        <v>0</v>
      </c>
      <c r="N43" s="126"/>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row>
    <row r="44" spans="1:60" hidden="1">
      <c r="A44" s="28"/>
      <c r="B44" s="127" t="str">
        <f t="shared" si="1"/>
        <v/>
      </c>
      <c r="C44" s="28"/>
      <c r="D44" s="126"/>
      <c r="E44" s="126"/>
      <c r="F44" s="130" t="str">
        <f t="shared" si="0"/>
        <v/>
      </c>
      <c r="G44" s="130" t="str">
        <f>IF(B44="","",IF(H44&gt;9,MAX($G$6:G43)+1,""))</f>
        <v/>
      </c>
      <c r="H44" s="130" t="str">
        <f t="shared" si="4"/>
        <v/>
      </c>
      <c r="I44" s="130" t="str">
        <f t="shared" si="2"/>
        <v xml:space="preserve"> </v>
      </c>
      <c r="J44" s="130"/>
      <c r="K44" s="131">
        <v>38</v>
      </c>
      <c r="L44" s="131">
        <f t="shared" si="3"/>
        <v>0</v>
      </c>
      <c r="M44" s="131">
        <f>IF(L44&gt;0,MAX($M$7:M43)+1,0)</f>
        <v>0</v>
      </c>
      <c r="N44" s="126"/>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row>
    <row r="45" spans="1:60" hidden="1">
      <c r="A45" s="28"/>
      <c r="B45" s="127" t="str">
        <f t="shared" si="1"/>
        <v/>
      </c>
      <c r="C45" s="28"/>
      <c r="D45" s="126"/>
      <c r="E45" s="126"/>
      <c r="F45" s="130" t="str">
        <f t="shared" si="0"/>
        <v/>
      </c>
      <c r="G45" s="130" t="str">
        <f>IF(B45="","",IF(H45&gt;9,MAX($G$6:G44)+1,""))</f>
        <v/>
      </c>
      <c r="H45" s="130" t="str">
        <f t="shared" si="4"/>
        <v/>
      </c>
      <c r="I45" s="130" t="str">
        <f t="shared" si="2"/>
        <v xml:space="preserve"> </v>
      </c>
      <c r="J45" s="130"/>
      <c r="K45" s="131">
        <v>39</v>
      </c>
      <c r="L45" s="131">
        <f t="shared" si="3"/>
        <v>0</v>
      </c>
      <c r="M45" s="131">
        <f>IF(L45&gt;0,MAX($M$7:M44)+1,0)</f>
        <v>0</v>
      </c>
      <c r="N45" s="126"/>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row>
    <row r="46" spans="1:60" hidden="1">
      <c r="A46" s="28"/>
      <c r="B46" s="127" t="str">
        <f t="shared" si="1"/>
        <v/>
      </c>
      <c r="C46" s="28"/>
      <c r="D46" s="126"/>
      <c r="E46" s="126"/>
      <c r="F46" s="130" t="str">
        <f t="shared" si="0"/>
        <v/>
      </c>
      <c r="G46" s="130" t="str">
        <f>IF(B46="","",IF(H46&gt;9,MAX($G$6:G45)+1,""))</f>
        <v/>
      </c>
      <c r="H46" s="130" t="str">
        <f t="shared" si="4"/>
        <v/>
      </c>
      <c r="I46" s="130" t="str">
        <f t="shared" si="2"/>
        <v xml:space="preserve"> </v>
      </c>
      <c r="J46" s="130"/>
      <c r="K46" s="131">
        <v>40</v>
      </c>
      <c r="L46" s="131">
        <f t="shared" si="3"/>
        <v>0</v>
      </c>
      <c r="M46" s="131">
        <f>IF(L46&gt;0,MAX($M$7:M45)+1,0)</f>
        <v>0</v>
      </c>
      <c r="N46" s="126"/>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row>
    <row r="47" spans="1:60" hidden="1">
      <c r="A47" s="28"/>
      <c r="B47" s="127" t="str">
        <f t="shared" si="1"/>
        <v/>
      </c>
      <c r="C47" s="28"/>
      <c r="D47" s="126"/>
      <c r="E47" s="126"/>
      <c r="F47" s="130" t="str">
        <f t="shared" si="0"/>
        <v/>
      </c>
      <c r="G47" s="130" t="str">
        <f>IF(B47="","",IF(H47&gt;9,MAX($G$6:G46)+1,""))</f>
        <v/>
      </c>
      <c r="H47" s="130" t="str">
        <f t="shared" si="4"/>
        <v/>
      </c>
      <c r="I47" s="130" t="str">
        <f t="shared" si="2"/>
        <v xml:space="preserve"> </v>
      </c>
      <c r="J47" s="130"/>
      <c r="K47" s="131">
        <v>41</v>
      </c>
      <c r="L47" s="131">
        <f t="shared" si="3"/>
        <v>0</v>
      </c>
      <c r="M47" s="131">
        <f>IF(L47&gt;0,MAX($M$7:M46)+1,0)</f>
        <v>0</v>
      </c>
      <c r="N47" s="126"/>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row>
    <row r="48" spans="1:60" hidden="1">
      <c r="A48" s="28"/>
      <c r="B48" s="127" t="str">
        <f t="shared" si="1"/>
        <v/>
      </c>
      <c r="C48" s="28"/>
      <c r="D48" s="126"/>
      <c r="E48" s="126"/>
      <c r="F48" s="130" t="str">
        <f t="shared" si="0"/>
        <v/>
      </c>
      <c r="G48" s="130" t="str">
        <f>IF(B48="","",IF(H48&gt;9,MAX($G$6:G47)+1,""))</f>
        <v/>
      </c>
      <c r="H48" s="130" t="str">
        <f t="shared" si="4"/>
        <v/>
      </c>
      <c r="I48" s="130" t="str">
        <f t="shared" si="2"/>
        <v xml:space="preserve"> </v>
      </c>
      <c r="J48" s="130"/>
      <c r="K48" s="131">
        <v>42</v>
      </c>
      <c r="L48" s="131">
        <f t="shared" si="3"/>
        <v>0</v>
      </c>
      <c r="M48" s="131">
        <f>IF(L48&gt;0,MAX($M$7:M47)+1,0)</f>
        <v>0</v>
      </c>
      <c r="N48" s="126"/>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row>
    <row r="49" spans="1:60" hidden="1">
      <c r="A49" s="28"/>
      <c r="B49" s="127" t="str">
        <f t="shared" si="1"/>
        <v/>
      </c>
      <c r="C49" s="28"/>
      <c r="D49" s="126"/>
      <c r="E49" s="126"/>
      <c r="F49" s="130" t="str">
        <f t="shared" si="0"/>
        <v/>
      </c>
      <c r="G49" s="130" t="str">
        <f>IF(B49="","",IF(H49&gt;9,MAX($G$6:G48)+1,""))</f>
        <v/>
      </c>
      <c r="H49" s="130" t="str">
        <f t="shared" si="4"/>
        <v/>
      </c>
      <c r="I49" s="130" t="str">
        <f t="shared" si="2"/>
        <v xml:space="preserve"> </v>
      </c>
      <c r="J49" s="130"/>
      <c r="K49" s="131">
        <v>43</v>
      </c>
      <c r="L49" s="131">
        <f t="shared" si="3"/>
        <v>0</v>
      </c>
      <c r="M49" s="131">
        <f>IF(L49&gt;0,MAX($M$7:M48)+1,0)</f>
        <v>0</v>
      </c>
      <c r="N49" s="126"/>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row>
    <row r="50" spans="1:60" hidden="1">
      <c r="A50" s="28"/>
      <c r="B50" s="127" t="str">
        <f t="shared" si="1"/>
        <v/>
      </c>
      <c r="C50" s="28"/>
      <c r="D50" s="126"/>
      <c r="E50" s="126"/>
      <c r="F50" s="130" t="str">
        <f t="shared" si="0"/>
        <v/>
      </c>
      <c r="G50" s="130" t="str">
        <f>IF(B50="","",IF(H50&gt;9,MAX($G$6:G49)+1,""))</f>
        <v/>
      </c>
      <c r="H50" s="130" t="str">
        <f t="shared" si="4"/>
        <v/>
      </c>
      <c r="I50" s="130" t="str">
        <f t="shared" si="2"/>
        <v xml:space="preserve"> </v>
      </c>
      <c r="J50" s="130"/>
      <c r="K50" s="131">
        <v>44</v>
      </c>
      <c r="L50" s="131">
        <f t="shared" si="3"/>
        <v>0</v>
      </c>
      <c r="M50" s="131">
        <f>IF(L50&gt;0,MAX($M$7:M49)+1,0)</f>
        <v>0</v>
      </c>
      <c r="N50" s="126"/>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row>
    <row r="51" spans="1:60" hidden="1">
      <c r="A51" s="28"/>
      <c r="B51" s="127" t="str">
        <f t="shared" si="1"/>
        <v/>
      </c>
      <c r="C51" s="28"/>
      <c r="D51" s="126"/>
      <c r="E51" s="126"/>
      <c r="F51" s="130" t="str">
        <f t="shared" si="0"/>
        <v/>
      </c>
      <c r="G51" s="130" t="str">
        <f>IF(B51="","",IF(H51&gt;9,MAX($G$6:G50)+1,""))</f>
        <v/>
      </c>
      <c r="H51" s="130" t="str">
        <f t="shared" si="4"/>
        <v/>
      </c>
      <c r="I51" s="130" t="str">
        <f t="shared" si="2"/>
        <v xml:space="preserve"> </v>
      </c>
      <c r="J51" s="130"/>
      <c r="K51" s="131">
        <v>45</v>
      </c>
      <c r="L51" s="131">
        <f t="shared" si="3"/>
        <v>0</v>
      </c>
      <c r="M51" s="131">
        <f>IF(L51&gt;0,MAX($M$7:M50)+1,0)</f>
        <v>0</v>
      </c>
      <c r="N51" s="126"/>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row>
    <row r="52" spans="1:60" hidden="1">
      <c r="A52" s="28"/>
      <c r="B52" s="127" t="str">
        <f t="shared" si="1"/>
        <v/>
      </c>
      <c r="C52" s="28"/>
      <c r="D52" s="126"/>
      <c r="E52" s="126"/>
      <c r="F52" s="130" t="str">
        <f t="shared" si="0"/>
        <v/>
      </c>
      <c r="G52" s="130" t="str">
        <f>IF(B52="","",IF(H52&gt;9,MAX($G$6:G51)+1,""))</f>
        <v/>
      </c>
      <c r="H52" s="130" t="str">
        <f t="shared" si="4"/>
        <v/>
      </c>
      <c r="I52" s="130" t="str">
        <f t="shared" si="2"/>
        <v xml:space="preserve"> </v>
      </c>
      <c r="J52" s="130"/>
      <c r="K52" s="131">
        <v>46</v>
      </c>
      <c r="L52" s="131">
        <f t="shared" si="3"/>
        <v>0</v>
      </c>
      <c r="M52" s="131">
        <f>IF(L52&gt;0,MAX($M$7:M51)+1,0)</f>
        <v>0</v>
      </c>
      <c r="N52" s="126"/>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row>
    <row r="53" spans="1:60" hidden="1">
      <c r="A53" s="28"/>
      <c r="B53" s="127" t="str">
        <f t="shared" si="1"/>
        <v/>
      </c>
      <c r="C53" s="28"/>
      <c r="D53" s="126"/>
      <c r="E53" s="126"/>
      <c r="F53" s="130" t="str">
        <f t="shared" si="0"/>
        <v/>
      </c>
      <c r="G53" s="130" t="str">
        <f>IF(B53="","",IF(H53&gt;9,MAX($G$6:G52)+1,""))</f>
        <v/>
      </c>
      <c r="H53" s="130" t="str">
        <f t="shared" si="4"/>
        <v/>
      </c>
      <c r="I53" s="130" t="str">
        <f t="shared" si="2"/>
        <v xml:space="preserve"> </v>
      </c>
      <c r="J53" s="130"/>
      <c r="K53" s="131">
        <v>47</v>
      </c>
      <c r="L53" s="131">
        <f t="shared" si="3"/>
        <v>0</v>
      </c>
      <c r="M53" s="131">
        <f>IF(L53&gt;0,MAX($M$7:M52)+1,0)</f>
        <v>0</v>
      </c>
      <c r="N53" s="126"/>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row>
    <row r="54" spans="1:60" hidden="1">
      <c r="A54" s="28"/>
      <c r="B54" s="127" t="str">
        <f t="shared" si="1"/>
        <v/>
      </c>
      <c r="C54" s="28"/>
      <c r="D54" s="126"/>
      <c r="E54" s="126"/>
      <c r="F54" s="130" t="str">
        <f t="shared" si="0"/>
        <v/>
      </c>
      <c r="G54" s="130" t="str">
        <f>IF(B54="","",IF(H54&gt;9,MAX($G$6:G53)+1,""))</f>
        <v/>
      </c>
      <c r="H54" s="130" t="str">
        <f t="shared" si="4"/>
        <v/>
      </c>
      <c r="I54" s="130" t="str">
        <f t="shared" si="2"/>
        <v xml:space="preserve"> </v>
      </c>
      <c r="J54" s="130"/>
      <c r="K54" s="131">
        <v>48</v>
      </c>
      <c r="L54" s="131">
        <f t="shared" si="3"/>
        <v>0</v>
      </c>
      <c r="M54" s="131">
        <f>IF(L54&gt;0,MAX($M$7:M53)+1,0)</f>
        <v>0</v>
      </c>
      <c r="N54" s="126"/>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row>
    <row r="55" spans="1:60" hidden="1">
      <c r="A55" s="28"/>
      <c r="B55" s="127" t="str">
        <f t="shared" si="1"/>
        <v/>
      </c>
      <c r="C55" s="28"/>
      <c r="D55" s="126"/>
      <c r="E55" s="126"/>
      <c r="F55" s="130" t="str">
        <f t="shared" si="0"/>
        <v/>
      </c>
      <c r="G55" s="130" t="str">
        <f>IF(B55="","",IF(H55&gt;9,MAX($G$6:G54)+1,""))</f>
        <v/>
      </c>
      <c r="H55" s="130" t="str">
        <f t="shared" si="4"/>
        <v/>
      </c>
      <c r="I55" s="130" t="str">
        <f t="shared" si="2"/>
        <v xml:space="preserve"> </v>
      </c>
      <c r="J55" s="130"/>
      <c r="K55" s="131">
        <v>49</v>
      </c>
      <c r="L55" s="131">
        <f t="shared" si="3"/>
        <v>0</v>
      </c>
      <c r="M55" s="131">
        <f>IF(L55&gt;0,MAX($M$7:M54)+1,0)</f>
        <v>0</v>
      </c>
      <c r="N55" s="126"/>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row>
    <row r="56" spans="1:60" hidden="1">
      <c r="A56" s="28"/>
      <c r="B56" s="127" t="str">
        <f t="shared" si="1"/>
        <v/>
      </c>
      <c r="C56" s="28"/>
      <c r="D56" s="126"/>
      <c r="E56" s="126"/>
      <c r="F56" s="130" t="str">
        <f t="shared" si="0"/>
        <v/>
      </c>
      <c r="G56" s="130" t="str">
        <f>IF(B56="","",IF(H56&gt;9,MAX($G$6:G55)+1,""))</f>
        <v/>
      </c>
      <c r="H56" s="130" t="str">
        <f t="shared" si="4"/>
        <v/>
      </c>
      <c r="I56" s="130" t="str">
        <f t="shared" si="2"/>
        <v xml:space="preserve"> </v>
      </c>
      <c r="J56" s="130"/>
      <c r="K56" s="131">
        <v>50</v>
      </c>
      <c r="L56" s="131">
        <f t="shared" si="3"/>
        <v>0</v>
      </c>
      <c r="M56" s="131">
        <f>IF(L56&gt;0,MAX($M$7:M55)+1,0)</f>
        <v>0</v>
      </c>
      <c r="N56" s="126"/>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row>
    <row r="57" spans="1:60" hidden="1">
      <c r="A57" s="28"/>
      <c r="B57" s="127" t="str">
        <f t="shared" si="1"/>
        <v/>
      </c>
      <c r="C57" s="28"/>
      <c r="D57" s="126"/>
      <c r="E57" s="126"/>
      <c r="F57" s="130" t="str">
        <f t="shared" si="0"/>
        <v/>
      </c>
      <c r="G57" s="130" t="str">
        <f>IF(B57="","",IF(H57&gt;9,MAX($G$6:G56)+1,""))</f>
        <v/>
      </c>
      <c r="H57" s="130" t="str">
        <f t="shared" si="4"/>
        <v/>
      </c>
      <c r="I57" s="130" t="str">
        <f t="shared" si="2"/>
        <v xml:space="preserve"> </v>
      </c>
      <c r="J57" s="130"/>
      <c r="K57" s="131">
        <v>51</v>
      </c>
      <c r="L57" s="131">
        <f t="shared" si="3"/>
        <v>0</v>
      </c>
      <c r="M57" s="131">
        <f>IF(L57&gt;0,MAX($M$7:M56)+1,0)</f>
        <v>0</v>
      </c>
      <c r="N57" s="126"/>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row>
    <row r="58" spans="1:60" hidden="1">
      <c r="A58" s="28"/>
      <c r="B58" s="127" t="str">
        <f t="shared" si="1"/>
        <v/>
      </c>
      <c r="C58" s="28"/>
      <c r="D58" s="126"/>
      <c r="E58" s="126"/>
      <c r="F58" s="130" t="str">
        <f t="shared" si="0"/>
        <v/>
      </c>
      <c r="G58" s="130" t="str">
        <f>IF(B58="","",IF(H58&gt;9,MAX($G$6:G57)+1,""))</f>
        <v/>
      </c>
      <c r="H58" s="130" t="str">
        <f t="shared" si="4"/>
        <v/>
      </c>
      <c r="I58" s="130" t="str">
        <f t="shared" si="2"/>
        <v xml:space="preserve"> </v>
      </c>
      <c r="J58" s="130"/>
      <c r="K58" s="131">
        <v>52</v>
      </c>
      <c r="L58" s="131">
        <f t="shared" si="3"/>
        <v>0</v>
      </c>
      <c r="M58" s="131">
        <f>IF(L58&gt;0,MAX($M$7:M57)+1,0)</f>
        <v>0</v>
      </c>
      <c r="N58" s="126"/>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row>
    <row r="59" spans="1:60" hidden="1">
      <c r="A59" s="28"/>
      <c r="B59" s="127" t="str">
        <f t="shared" si="1"/>
        <v/>
      </c>
      <c r="C59" s="28"/>
      <c r="D59" s="126"/>
      <c r="E59" s="126"/>
      <c r="F59" s="130" t="str">
        <f t="shared" si="0"/>
        <v/>
      </c>
      <c r="G59" s="130" t="str">
        <f>IF(B59="","",IF(H59&gt;9,MAX($G$6:G58)+1,""))</f>
        <v/>
      </c>
      <c r="H59" s="130" t="str">
        <f t="shared" si="4"/>
        <v/>
      </c>
      <c r="I59" s="130" t="str">
        <f t="shared" si="2"/>
        <v xml:space="preserve"> </v>
      </c>
      <c r="J59" s="130"/>
      <c r="K59" s="131">
        <v>53</v>
      </c>
      <c r="L59" s="131">
        <f t="shared" si="3"/>
        <v>0</v>
      </c>
      <c r="M59" s="131">
        <f>IF(L59&gt;0,MAX($M$7:M58)+1,0)</f>
        <v>0</v>
      </c>
      <c r="N59" s="126"/>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row>
    <row r="60" spans="1:60" hidden="1">
      <c r="A60" s="28"/>
      <c r="B60" s="127" t="str">
        <f t="shared" si="1"/>
        <v/>
      </c>
      <c r="C60" s="28"/>
      <c r="D60" s="126"/>
      <c r="E60" s="126"/>
      <c r="F60" s="130" t="str">
        <f t="shared" si="0"/>
        <v/>
      </c>
      <c r="G60" s="130" t="str">
        <f>IF(B60="","",IF(H60&gt;9,MAX($G$6:G59)+1,""))</f>
        <v/>
      </c>
      <c r="H60" s="130" t="str">
        <f t="shared" si="4"/>
        <v/>
      </c>
      <c r="I60" s="130" t="str">
        <f t="shared" si="2"/>
        <v xml:space="preserve"> </v>
      </c>
      <c r="J60" s="130"/>
      <c r="K60" s="131">
        <v>54</v>
      </c>
      <c r="L60" s="131">
        <f t="shared" si="3"/>
        <v>0</v>
      </c>
      <c r="M60" s="131">
        <f>IF(L60&gt;0,MAX($M$7:M59)+1,0)</f>
        <v>0</v>
      </c>
      <c r="N60" s="126"/>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row>
    <row r="61" spans="1:60" hidden="1">
      <c r="A61" s="28"/>
      <c r="B61" s="127" t="str">
        <f t="shared" si="1"/>
        <v/>
      </c>
      <c r="C61" s="28"/>
      <c r="D61" s="126"/>
      <c r="E61" s="126"/>
      <c r="F61" s="130" t="str">
        <f t="shared" si="0"/>
        <v/>
      </c>
      <c r="G61" s="130" t="str">
        <f>IF(B61="","",IF(H61&gt;9,MAX($G$6:G60)+1,""))</f>
        <v/>
      </c>
      <c r="H61" s="130" t="str">
        <f t="shared" si="4"/>
        <v/>
      </c>
      <c r="I61" s="130" t="str">
        <f t="shared" si="2"/>
        <v xml:space="preserve"> </v>
      </c>
      <c r="J61" s="130"/>
      <c r="K61" s="131">
        <v>55</v>
      </c>
      <c r="L61" s="131">
        <f t="shared" si="3"/>
        <v>0</v>
      </c>
      <c r="M61" s="131">
        <f>IF(L61&gt;0,MAX($M$7:M60)+1,0)</f>
        <v>0</v>
      </c>
      <c r="N61" s="126"/>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row>
    <row r="62" spans="1:60" hidden="1">
      <c r="A62" s="28"/>
      <c r="B62" s="127" t="str">
        <f t="shared" si="1"/>
        <v/>
      </c>
      <c r="C62" s="28"/>
      <c r="D62" s="126"/>
      <c r="E62" s="126"/>
      <c r="F62" s="130" t="str">
        <f t="shared" si="0"/>
        <v/>
      </c>
      <c r="G62" s="130" t="str">
        <f>IF(B62="","",IF(H62&gt;9,MAX($G$6:G61)+1,""))</f>
        <v/>
      </c>
      <c r="H62" s="130" t="str">
        <f t="shared" si="4"/>
        <v/>
      </c>
      <c r="I62" s="130" t="str">
        <f t="shared" si="2"/>
        <v xml:space="preserve"> </v>
      </c>
      <c r="J62" s="130"/>
      <c r="K62" s="131">
        <v>56</v>
      </c>
      <c r="L62" s="131">
        <f t="shared" si="3"/>
        <v>0</v>
      </c>
      <c r="M62" s="131">
        <f>IF(L62&gt;0,MAX($M$7:M61)+1,0)</f>
        <v>0</v>
      </c>
      <c r="N62" s="126"/>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row>
    <row r="63" spans="1:60" hidden="1">
      <c r="A63" s="28"/>
      <c r="B63" s="127" t="str">
        <f t="shared" si="1"/>
        <v/>
      </c>
      <c r="C63" s="28"/>
      <c r="D63" s="126"/>
      <c r="E63" s="126"/>
      <c r="F63" s="130" t="str">
        <f t="shared" si="0"/>
        <v/>
      </c>
      <c r="G63" s="130" t="str">
        <f>IF(B63="","",IF(H63&gt;9,MAX($G$6:G62)+1,""))</f>
        <v/>
      </c>
      <c r="H63" s="130" t="str">
        <f t="shared" si="4"/>
        <v/>
      </c>
      <c r="I63" s="130" t="str">
        <f t="shared" si="2"/>
        <v xml:space="preserve"> </v>
      </c>
      <c r="J63" s="130"/>
      <c r="K63" s="131">
        <v>57</v>
      </c>
      <c r="L63" s="131">
        <f t="shared" si="3"/>
        <v>0</v>
      </c>
      <c r="M63" s="131">
        <f>IF(L63&gt;0,MAX($M$7:M62)+1,0)</f>
        <v>0</v>
      </c>
      <c r="N63" s="126"/>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row>
    <row r="64" spans="1:60" hidden="1">
      <c r="A64" s="28"/>
      <c r="B64" s="127" t="str">
        <f t="shared" si="1"/>
        <v/>
      </c>
      <c r="C64" s="28"/>
      <c r="D64" s="126"/>
      <c r="E64" s="126"/>
      <c r="F64" s="130" t="str">
        <f t="shared" si="0"/>
        <v/>
      </c>
      <c r="G64" s="130" t="str">
        <f>IF(B64="","",IF(H64&gt;9,MAX($G$6:G63)+1,""))</f>
        <v/>
      </c>
      <c r="H64" s="130" t="str">
        <f t="shared" si="4"/>
        <v/>
      </c>
      <c r="I64" s="130" t="str">
        <f t="shared" si="2"/>
        <v xml:space="preserve"> </v>
      </c>
      <c r="J64" s="130"/>
      <c r="K64" s="131">
        <v>58</v>
      </c>
      <c r="L64" s="131">
        <f t="shared" si="3"/>
        <v>0</v>
      </c>
      <c r="M64" s="131">
        <f>IF(L64&gt;0,MAX($M$7:M63)+1,0)</f>
        <v>0</v>
      </c>
      <c r="N64" s="126"/>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row>
    <row r="65" spans="1:60" hidden="1">
      <c r="A65" s="28"/>
      <c r="B65" s="127" t="str">
        <f t="shared" si="1"/>
        <v/>
      </c>
      <c r="C65" s="28"/>
      <c r="D65" s="126"/>
      <c r="E65" s="126"/>
      <c r="F65" s="130" t="str">
        <f t="shared" si="0"/>
        <v/>
      </c>
      <c r="G65" s="130" t="str">
        <f>IF(B65="","",IF(H65&gt;9,MAX($G$6:G64)+1,""))</f>
        <v/>
      </c>
      <c r="H65" s="130" t="str">
        <f t="shared" si="4"/>
        <v/>
      </c>
      <c r="I65" s="130" t="str">
        <f t="shared" si="2"/>
        <v xml:space="preserve"> </v>
      </c>
      <c r="J65" s="130"/>
      <c r="K65" s="131">
        <v>59</v>
      </c>
      <c r="L65" s="131">
        <f t="shared" si="3"/>
        <v>0</v>
      </c>
      <c r="M65" s="131">
        <f>IF(L65&gt;0,MAX($M$7:M64)+1,0)</f>
        <v>0</v>
      </c>
      <c r="N65" s="126"/>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row>
    <row r="66" spans="1:60" hidden="1">
      <c r="A66" s="28"/>
      <c r="B66" s="127" t="str">
        <f t="shared" si="1"/>
        <v/>
      </c>
      <c r="C66" s="28"/>
      <c r="D66" s="126"/>
      <c r="E66" s="126"/>
      <c r="F66" s="130" t="str">
        <f t="shared" si="0"/>
        <v/>
      </c>
      <c r="G66" s="130" t="str">
        <f>IF(B66="","",IF(H66&gt;9,MAX($G$6:G65)+1,""))</f>
        <v/>
      </c>
      <c r="H66" s="130" t="str">
        <f t="shared" si="4"/>
        <v/>
      </c>
      <c r="I66" s="130" t="str">
        <f t="shared" si="2"/>
        <v xml:space="preserve"> </v>
      </c>
      <c r="J66" s="130"/>
      <c r="K66" s="131">
        <v>60</v>
      </c>
      <c r="L66" s="131">
        <f t="shared" si="3"/>
        <v>0</v>
      </c>
      <c r="M66" s="131">
        <f>IF(L66&gt;0,MAX($M$7:M65)+1,0)</f>
        <v>0</v>
      </c>
      <c r="N66" s="126"/>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row>
    <row r="67" spans="1:60" hidden="1">
      <c r="A67" s="28"/>
      <c r="B67" s="127" t="str">
        <f t="shared" si="1"/>
        <v/>
      </c>
      <c r="C67" s="28"/>
      <c r="D67" s="126"/>
      <c r="E67" s="126"/>
      <c r="F67" s="130" t="str">
        <f t="shared" si="0"/>
        <v/>
      </c>
      <c r="G67" s="130" t="str">
        <f>IF(B67="","",IF(H67&gt;9,MAX($G$6:G66)+1,""))</f>
        <v/>
      </c>
      <c r="H67" s="130" t="str">
        <f t="shared" si="4"/>
        <v/>
      </c>
      <c r="I67" s="130" t="str">
        <f t="shared" si="2"/>
        <v xml:space="preserve"> </v>
      </c>
      <c r="J67" s="130"/>
      <c r="K67" s="131">
        <v>61</v>
      </c>
      <c r="L67" s="131">
        <f t="shared" si="3"/>
        <v>0</v>
      </c>
      <c r="M67" s="131">
        <f>IF(L67&gt;0,MAX($M$7:M66)+1,0)</f>
        <v>0</v>
      </c>
      <c r="N67" s="126"/>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row>
    <row r="68" spans="1:60" hidden="1">
      <c r="A68" s="28"/>
      <c r="B68" s="127" t="str">
        <f t="shared" si="1"/>
        <v/>
      </c>
      <c r="C68" s="28"/>
      <c r="D68" s="126"/>
      <c r="E68" s="126"/>
      <c r="F68" s="130" t="str">
        <f t="shared" si="0"/>
        <v/>
      </c>
      <c r="G68" s="130" t="str">
        <f>IF(B68="","",IF(H68&gt;9,MAX($G$6:G67)+1,""))</f>
        <v/>
      </c>
      <c r="H68" s="130" t="str">
        <f t="shared" si="4"/>
        <v/>
      </c>
      <c r="I68" s="130" t="str">
        <f t="shared" si="2"/>
        <v xml:space="preserve"> </v>
      </c>
      <c r="J68" s="130"/>
      <c r="K68" s="131">
        <v>62</v>
      </c>
      <c r="L68" s="131">
        <f t="shared" si="3"/>
        <v>0</v>
      </c>
      <c r="M68" s="131">
        <f>IF(L68&gt;0,MAX($M$7:M67)+1,0)</f>
        <v>0</v>
      </c>
      <c r="N68" s="126"/>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row>
    <row r="69" spans="1:60" hidden="1">
      <c r="A69" s="28"/>
      <c r="B69" s="127" t="str">
        <f t="shared" si="1"/>
        <v/>
      </c>
      <c r="C69" s="28"/>
      <c r="D69" s="126"/>
      <c r="E69" s="126"/>
      <c r="F69" s="130" t="str">
        <f t="shared" si="0"/>
        <v/>
      </c>
      <c r="G69" s="130" t="str">
        <f>IF(B69="","",IF(H69&gt;9,MAX($G$6:G68)+1,""))</f>
        <v/>
      </c>
      <c r="H69" s="130" t="str">
        <f t="shared" si="4"/>
        <v/>
      </c>
      <c r="I69" s="130" t="str">
        <f t="shared" si="2"/>
        <v xml:space="preserve"> </v>
      </c>
      <c r="J69" s="130"/>
      <c r="K69" s="131">
        <v>63</v>
      </c>
      <c r="L69" s="131">
        <f t="shared" si="3"/>
        <v>0</v>
      </c>
      <c r="M69" s="131">
        <f>IF(L69&gt;0,MAX($M$7:M68)+1,0)</f>
        <v>0</v>
      </c>
      <c r="N69" s="126"/>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row>
    <row r="70" spans="1:60" hidden="1">
      <c r="A70" s="28"/>
      <c r="B70" s="127" t="str">
        <f t="shared" si="1"/>
        <v/>
      </c>
      <c r="C70" s="28"/>
      <c r="D70" s="126"/>
      <c r="E70" s="126"/>
      <c r="F70" s="130" t="str">
        <f t="shared" si="0"/>
        <v/>
      </c>
      <c r="G70" s="130" t="str">
        <f>IF(B70="","",IF(H70&gt;9,MAX($G$6:G69)+1,""))</f>
        <v/>
      </c>
      <c r="H70" s="130" t="str">
        <f t="shared" si="4"/>
        <v/>
      </c>
      <c r="I70" s="130" t="str">
        <f t="shared" si="2"/>
        <v xml:space="preserve"> </v>
      </c>
      <c r="J70" s="130"/>
      <c r="K70" s="131">
        <v>64</v>
      </c>
      <c r="L70" s="131">
        <f t="shared" si="3"/>
        <v>0</v>
      </c>
      <c r="M70" s="131">
        <f>IF(L70&gt;0,MAX($M$7:M69)+1,0)</f>
        <v>0</v>
      </c>
      <c r="N70" s="126"/>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row>
    <row r="71" spans="1:60" hidden="1">
      <c r="A71" s="28"/>
      <c r="B71" s="127" t="str">
        <f t="shared" si="1"/>
        <v/>
      </c>
      <c r="C71" s="28"/>
      <c r="D71" s="126"/>
      <c r="E71" s="126"/>
      <c r="F71" s="130" t="str">
        <f t="shared" ref="F71:F106" si="5">IF(OR(H71="",H71&lt;10),"",COUNTIF($E$109:$E$1097,$H71))</f>
        <v/>
      </c>
      <c r="G71" s="130" t="str">
        <f>IF(B71="","",IF(H71&gt;9,MAX($G$6:G70)+1,""))</f>
        <v/>
      </c>
      <c r="H71" s="130" t="str">
        <f t="shared" si="4"/>
        <v/>
      </c>
      <c r="I71" s="130" t="str">
        <f t="shared" si="2"/>
        <v xml:space="preserve"> </v>
      </c>
      <c r="J71" s="130"/>
      <c r="K71" s="131">
        <v>65</v>
      </c>
      <c r="L71" s="131">
        <f t="shared" si="3"/>
        <v>0</v>
      </c>
      <c r="M71" s="131">
        <f>IF(L71&gt;0,MAX($M$7:M70)+1,0)</f>
        <v>0</v>
      </c>
      <c r="N71" s="126"/>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row>
    <row r="72" spans="1:60" hidden="1">
      <c r="A72" s="28"/>
      <c r="B72" s="127" t="str">
        <f t="shared" ref="B72:B106" si="6">IFERROR(INDEX($K$7:$K$106,MATCH(ROW(B72)-6,$M$7:$M$106,0))&amp;".0","")</f>
        <v/>
      </c>
      <c r="C72" s="28"/>
      <c r="D72" s="126"/>
      <c r="E72" s="126"/>
      <c r="F72" s="130" t="str">
        <f t="shared" si="5"/>
        <v/>
      </c>
      <c r="G72" s="130" t="str">
        <f>IF(B72="","",IF(H72&gt;9,MAX($G$6:G71)+1,""))</f>
        <v/>
      </c>
      <c r="H72" s="130" t="str">
        <f t="shared" si="4"/>
        <v/>
      </c>
      <c r="I72" s="130" t="str">
        <f t="shared" ref="I72:I105" si="7">CONCATENATE(B72," ",C72)</f>
        <v xml:space="preserve"> </v>
      </c>
      <c r="J72" s="130"/>
      <c r="K72" s="131">
        <v>66</v>
      </c>
      <c r="L72" s="131">
        <f t="shared" ref="L72:L105" si="8">COUNTIF($B$109:$B$228,K72&amp;".*")</f>
        <v>0</v>
      </c>
      <c r="M72" s="131">
        <f>IF(L72&gt;0,MAX($M$7:M71)+1,0)</f>
        <v>0</v>
      </c>
      <c r="N72" s="126"/>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row>
    <row r="73" spans="1:60" hidden="1">
      <c r="A73" s="28"/>
      <c r="B73" s="127" t="str">
        <f t="shared" si="6"/>
        <v/>
      </c>
      <c r="C73" s="28"/>
      <c r="D73" s="126"/>
      <c r="E73" s="126"/>
      <c r="F73" s="130" t="str">
        <f t="shared" si="5"/>
        <v/>
      </c>
      <c r="G73" s="130" t="str">
        <f>IF(B73="","",IF(H73&gt;9,MAX($G$6:G72)+1,""))</f>
        <v/>
      </c>
      <c r="H73" s="130" t="str">
        <f t="shared" ref="H73:H105" si="9">IF(B73="","",VALUE(LEFT(B73,SEARCH(".",B73)-1)))</f>
        <v/>
      </c>
      <c r="I73" s="130" t="str">
        <f t="shared" si="7"/>
        <v xml:space="preserve"> </v>
      </c>
      <c r="J73" s="130"/>
      <c r="K73" s="131">
        <v>67</v>
      </c>
      <c r="L73" s="131">
        <f t="shared" si="8"/>
        <v>0</v>
      </c>
      <c r="M73" s="131">
        <f>IF(L73&gt;0,MAX($M$7:M72)+1,0)</f>
        <v>0</v>
      </c>
      <c r="N73" s="126"/>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row>
    <row r="74" spans="1:60" hidden="1">
      <c r="A74" s="28"/>
      <c r="B74" s="127" t="str">
        <f t="shared" si="6"/>
        <v/>
      </c>
      <c r="C74" s="28"/>
      <c r="D74" s="126"/>
      <c r="E74" s="126"/>
      <c r="F74" s="130" t="str">
        <f t="shared" si="5"/>
        <v/>
      </c>
      <c r="G74" s="130" t="str">
        <f>IF(B74="","",IF(H74&gt;9,MAX($G$6:G73)+1,""))</f>
        <v/>
      </c>
      <c r="H74" s="130" t="str">
        <f t="shared" si="9"/>
        <v/>
      </c>
      <c r="I74" s="130" t="str">
        <f t="shared" si="7"/>
        <v xml:space="preserve"> </v>
      </c>
      <c r="J74" s="130"/>
      <c r="K74" s="131">
        <v>68</v>
      </c>
      <c r="L74" s="131">
        <f t="shared" si="8"/>
        <v>0</v>
      </c>
      <c r="M74" s="131">
        <f>IF(L74&gt;0,MAX($M$7:M73)+1,0)</f>
        <v>0</v>
      </c>
      <c r="N74" s="126"/>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row>
    <row r="75" spans="1:60" hidden="1">
      <c r="A75" s="28"/>
      <c r="B75" s="127" t="str">
        <f t="shared" si="6"/>
        <v/>
      </c>
      <c r="C75" s="28"/>
      <c r="D75" s="126"/>
      <c r="E75" s="126"/>
      <c r="F75" s="130" t="str">
        <f t="shared" si="5"/>
        <v/>
      </c>
      <c r="G75" s="130" t="str">
        <f>IF(B75="","",IF(H75&gt;9,MAX($G$6:G74)+1,""))</f>
        <v/>
      </c>
      <c r="H75" s="130" t="str">
        <f t="shared" si="9"/>
        <v/>
      </c>
      <c r="I75" s="130" t="str">
        <f t="shared" si="7"/>
        <v xml:space="preserve"> </v>
      </c>
      <c r="J75" s="130"/>
      <c r="K75" s="131">
        <v>69</v>
      </c>
      <c r="L75" s="131">
        <f t="shared" si="8"/>
        <v>0</v>
      </c>
      <c r="M75" s="131">
        <f>IF(L75&gt;0,MAX($M$7:M74)+1,0)</f>
        <v>0</v>
      </c>
      <c r="N75" s="126"/>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row>
    <row r="76" spans="1:60" hidden="1">
      <c r="A76" s="28"/>
      <c r="B76" s="127" t="str">
        <f t="shared" si="6"/>
        <v/>
      </c>
      <c r="C76" s="28"/>
      <c r="D76" s="126"/>
      <c r="E76" s="126"/>
      <c r="F76" s="130" t="str">
        <f t="shared" si="5"/>
        <v/>
      </c>
      <c r="G76" s="130" t="str">
        <f>IF(B76="","",IF(H76&gt;9,MAX($G$6:G75)+1,""))</f>
        <v/>
      </c>
      <c r="H76" s="130" t="str">
        <f t="shared" si="9"/>
        <v/>
      </c>
      <c r="I76" s="130" t="str">
        <f t="shared" si="7"/>
        <v xml:space="preserve"> </v>
      </c>
      <c r="J76" s="130"/>
      <c r="K76" s="131">
        <v>70</v>
      </c>
      <c r="L76" s="131">
        <f t="shared" si="8"/>
        <v>0</v>
      </c>
      <c r="M76" s="131">
        <f>IF(L76&gt;0,MAX($M$7:M75)+1,0)</f>
        <v>0</v>
      </c>
      <c r="N76" s="126"/>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row>
    <row r="77" spans="1:60" hidden="1">
      <c r="A77" s="28"/>
      <c r="B77" s="127" t="str">
        <f t="shared" si="6"/>
        <v/>
      </c>
      <c r="C77" s="28"/>
      <c r="D77" s="126"/>
      <c r="E77" s="126"/>
      <c r="F77" s="130" t="str">
        <f t="shared" si="5"/>
        <v/>
      </c>
      <c r="G77" s="130" t="str">
        <f>IF(B77="","",IF(H77&gt;9,MAX($G$6:G76)+1,""))</f>
        <v/>
      </c>
      <c r="H77" s="130" t="str">
        <f t="shared" si="9"/>
        <v/>
      </c>
      <c r="I77" s="130" t="str">
        <f t="shared" si="7"/>
        <v xml:space="preserve"> </v>
      </c>
      <c r="J77" s="130"/>
      <c r="K77" s="131">
        <v>71</v>
      </c>
      <c r="L77" s="131">
        <f t="shared" si="8"/>
        <v>0</v>
      </c>
      <c r="M77" s="131">
        <f>IF(L77&gt;0,MAX($M$7:M76)+1,0)</f>
        <v>0</v>
      </c>
      <c r="N77" s="126"/>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row>
    <row r="78" spans="1:60" hidden="1">
      <c r="A78" s="28"/>
      <c r="B78" s="127" t="str">
        <f t="shared" si="6"/>
        <v/>
      </c>
      <c r="C78" s="28"/>
      <c r="D78" s="126"/>
      <c r="E78" s="126"/>
      <c r="F78" s="130" t="str">
        <f t="shared" si="5"/>
        <v/>
      </c>
      <c r="G78" s="130" t="str">
        <f>IF(B78="","",IF(H78&gt;9,MAX($G$6:G77)+1,""))</f>
        <v/>
      </c>
      <c r="H78" s="130" t="str">
        <f t="shared" si="9"/>
        <v/>
      </c>
      <c r="I78" s="130" t="str">
        <f t="shared" si="7"/>
        <v xml:space="preserve"> </v>
      </c>
      <c r="J78" s="130"/>
      <c r="K78" s="131">
        <v>72</v>
      </c>
      <c r="L78" s="131">
        <f t="shared" si="8"/>
        <v>0</v>
      </c>
      <c r="M78" s="131">
        <f>IF(L78&gt;0,MAX($M$7:M77)+1,0)</f>
        <v>0</v>
      </c>
      <c r="N78" s="126"/>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row>
    <row r="79" spans="1:60" hidden="1">
      <c r="A79" s="28"/>
      <c r="B79" s="127" t="str">
        <f t="shared" si="6"/>
        <v/>
      </c>
      <c r="C79" s="28"/>
      <c r="D79" s="126"/>
      <c r="E79" s="126"/>
      <c r="F79" s="130" t="str">
        <f t="shared" si="5"/>
        <v/>
      </c>
      <c r="G79" s="130" t="str">
        <f>IF(B79="","",IF(H79&gt;9,MAX($G$6:G78)+1,""))</f>
        <v/>
      </c>
      <c r="H79" s="130" t="str">
        <f t="shared" si="9"/>
        <v/>
      </c>
      <c r="I79" s="130" t="str">
        <f t="shared" si="7"/>
        <v xml:space="preserve"> </v>
      </c>
      <c r="J79" s="130"/>
      <c r="K79" s="131">
        <v>73</v>
      </c>
      <c r="L79" s="131">
        <f t="shared" si="8"/>
        <v>0</v>
      </c>
      <c r="M79" s="131">
        <f>IF(L79&gt;0,MAX($M$7:M78)+1,0)</f>
        <v>0</v>
      </c>
      <c r="N79" s="126"/>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row>
    <row r="80" spans="1:60" hidden="1">
      <c r="A80" s="28"/>
      <c r="B80" s="127" t="str">
        <f t="shared" si="6"/>
        <v/>
      </c>
      <c r="C80" s="28"/>
      <c r="D80" s="126"/>
      <c r="E80" s="126"/>
      <c r="F80" s="130" t="str">
        <f t="shared" si="5"/>
        <v/>
      </c>
      <c r="G80" s="130" t="str">
        <f>IF(B80="","",IF(H80&gt;9,MAX($G$6:G79)+1,""))</f>
        <v/>
      </c>
      <c r="H80" s="130" t="str">
        <f t="shared" si="9"/>
        <v/>
      </c>
      <c r="I80" s="130" t="str">
        <f t="shared" si="7"/>
        <v xml:space="preserve"> </v>
      </c>
      <c r="J80" s="130"/>
      <c r="K80" s="131">
        <v>74</v>
      </c>
      <c r="L80" s="131">
        <f t="shared" si="8"/>
        <v>0</v>
      </c>
      <c r="M80" s="131">
        <f>IF(L80&gt;0,MAX($M$7:M79)+1,0)</f>
        <v>0</v>
      </c>
      <c r="N80" s="126"/>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row>
    <row r="81" spans="1:60" hidden="1">
      <c r="A81" s="28"/>
      <c r="B81" s="127" t="str">
        <f t="shared" si="6"/>
        <v/>
      </c>
      <c r="C81" s="28"/>
      <c r="D81" s="126"/>
      <c r="E81" s="126"/>
      <c r="F81" s="130" t="str">
        <f t="shared" si="5"/>
        <v/>
      </c>
      <c r="G81" s="130" t="str">
        <f>IF(B81="","",IF(H81&gt;9,MAX($G$6:G80)+1,""))</f>
        <v/>
      </c>
      <c r="H81" s="130" t="str">
        <f t="shared" si="9"/>
        <v/>
      </c>
      <c r="I81" s="130" t="str">
        <f t="shared" si="7"/>
        <v xml:space="preserve"> </v>
      </c>
      <c r="J81" s="130"/>
      <c r="K81" s="131">
        <v>75</v>
      </c>
      <c r="L81" s="131">
        <f t="shared" si="8"/>
        <v>0</v>
      </c>
      <c r="M81" s="131">
        <f>IF(L81&gt;0,MAX($M$7:M80)+1,0)</f>
        <v>0</v>
      </c>
      <c r="N81" s="126"/>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row>
    <row r="82" spans="1:60" hidden="1">
      <c r="A82" s="28"/>
      <c r="B82" s="127" t="str">
        <f t="shared" si="6"/>
        <v/>
      </c>
      <c r="C82" s="28"/>
      <c r="D82" s="126"/>
      <c r="E82" s="126"/>
      <c r="F82" s="130" t="str">
        <f t="shared" si="5"/>
        <v/>
      </c>
      <c r="G82" s="130" t="str">
        <f>IF(B82="","",IF(H82&gt;9,MAX($G$6:G81)+1,""))</f>
        <v/>
      </c>
      <c r="H82" s="130" t="str">
        <f t="shared" si="9"/>
        <v/>
      </c>
      <c r="I82" s="130" t="str">
        <f t="shared" si="7"/>
        <v xml:space="preserve"> </v>
      </c>
      <c r="J82" s="130"/>
      <c r="K82" s="131">
        <v>76</v>
      </c>
      <c r="L82" s="131">
        <f t="shared" si="8"/>
        <v>0</v>
      </c>
      <c r="M82" s="131">
        <f>IF(L82&gt;0,MAX($M$7:M81)+1,0)</f>
        <v>0</v>
      </c>
      <c r="N82" s="126"/>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row>
    <row r="83" spans="1:60" hidden="1">
      <c r="A83" s="28"/>
      <c r="B83" s="127" t="str">
        <f t="shared" si="6"/>
        <v/>
      </c>
      <c r="C83" s="28"/>
      <c r="D83" s="126"/>
      <c r="E83" s="126"/>
      <c r="F83" s="130" t="str">
        <f t="shared" si="5"/>
        <v/>
      </c>
      <c r="G83" s="130" t="str">
        <f>IF(B83="","",IF(H83&gt;9,MAX($G$6:G82)+1,""))</f>
        <v/>
      </c>
      <c r="H83" s="130" t="str">
        <f t="shared" si="9"/>
        <v/>
      </c>
      <c r="I83" s="130" t="str">
        <f t="shared" si="7"/>
        <v xml:space="preserve"> </v>
      </c>
      <c r="J83" s="130"/>
      <c r="K83" s="131">
        <v>77</v>
      </c>
      <c r="L83" s="131">
        <f t="shared" si="8"/>
        <v>0</v>
      </c>
      <c r="M83" s="131">
        <f>IF(L83&gt;0,MAX($M$7:M82)+1,0)</f>
        <v>0</v>
      </c>
      <c r="N83" s="126"/>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row>
    <row r="84" spans="1:60" hidden="1">
      <c r="A84" s="28"/>
      <c r="B84" s="127" t="str">
        <f t="shared" si="6"/>
        <v/>
      </c>
      <c r="C84" s="28"/>
      <c r="D84" s="126"/>
      <c r="E84" s="126"/>
      <c r="F84" s="130" t="str">
        <f t="shared" si="5"/>
        <v/>
      </c>
      <c r="G84" s="130" t="str">
        <f>IF(B84="","",IF(H84&gt;9,MAX($G$6:G83)+1,""))</f>
        <v/>
      </c>
      <c r="H84" s="130" t="str">
        <f t="shared" si="9"/>
        <v/>
      </c>
      <c r="I84" s="130" t="str">
        <f t="shared" si="7"/>
        <v xml:space="preserve"> </v>
      </c>
      <c r="J84" s="130"/>
      <c r="K84" s="131">
        <v>78</v>
      </c>
      <c r="L84" s="131">
        <f t="shared" si="8"/>
        <v>0</v>
      </c>
      <c r="M84" s="131">
        <f>IF(L84&gt;0,MAX($M$7:M83)+1,0)</f>
        <v>0</v>
      </c>
      <c r="N84" s="126"/>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row>
    <row r="85" spans="1:60" hidden="1">
      <c r="A85" s="28"/>
      <c r="B85" s="127" t="str">
        <f t="shared" si="6"/>
        <v/>
      </c>
      <c r="C85" s="28"/>
      <c r="D85" s="126"/>
      <c r="E85" s="126"/>
      <c r="F85" s="130" t="str">
        <f t="shared" si="5"/>
        <v/>
      </c>
      <c r="G85" s="130" t="str">
        <f>IF(B85="","",IF(H85&gt;9,MAX($G$6:G84)+1,""))</f>
        <v/>
      </c>
      <c r="H85" s="130" t="str">
        <f t="shared" si="9"/>
        <v/>
      </c>
      <c r="I85" s="130" t="str">
        <f t="shared" si="7"/>
        <v xml:space="preserve"> </v>
      </c>
      <c r="J85" s="130"/>
      <c r="K85" s="131">
        <v>79</v>
      </c>
      <c r="L85" s="131">
        <f t="shared" si="8"/>
        <v>0</v>
      </c>
      <c r="M85" s="131">
        <f>IF(L85&gt;0,MAX($M$7:M84)+1,0)</f>
        <v>0</v>
      </c>
      <c r="N85" s="126"/>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row>
    <row r="86" spans="1:60" hidden="1">
      <c r="A86" s="28"/>
      <c r="B86" s="127" t="str">
        <f t="shared" si="6"/>
        <v/>
      </c>
      <c r="C86" s="28"/>
      <c r="D86" s="126"/>
      <c r="E86" s="126"/>
      <c r="F86" s="130" t="str">
        <f t="shared" si="5"/>
        <v/>
      </c>
      <c r="G86" s="130" t="str">
        <f>IF(B86="","",IF(H86&gt;9,MAX($G$6:G85)+1,""))</f>
        <v/>
      </c>
      <c r="H86" s="130" t="str">
        <f t="shared" si="9"/>
        <v/>
      </c>
      <c r="I86" s="130" t="str">
        <f t="shared" si="7"/>
        <v xml:space="preserve"> </v>
      </c>
      <c r="J86" s="130"/>
      <c r="K86" s="131">
        <v>80</v>
      </c>
      <c r="L86" s="131">
        <f t="shared" si="8"/>
        <v>0</v>
      </c>
      <c r="M86" s="131">
        <f>IF(L86&gt;0,MAX($M$7:M85)+1,0)</f>
        <v>0</v>
      </c>
      <c r="N86" s="126"/>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row>
    <row r="87" spans="1:60" hidden="1">
      <c r="A87" s="28"/>
      <c r="B87" s="127" t="str">
        <f t="shared" si="6"/>
        <v/>
      </c>
      <c r="C87" s="28"/>
      <c r="D87" s="126"/>
      <c r="E87" s="126"/>
      <c r="F87" s="130" t="str">
        <f t="shared" si="5"/>
        <v/>
      </c>
      <c r="G87" s="130" t="str">
        <f>IF(B87="","",IF(H87&gt;9,MAX($G$6:G86)+1,""))</f>
        <v/>
      </c>
      <c r="H87" s="130" t="str">
        <f t="shared" si="9"/>
        <v/>
      </c>
      <c r="I87" s="130" t="str">
        <f t="shared" si="7"/>
        <v xml:space="preserve"> </v>
      </c>
      <c r="J87" s="130"/>
      <c r="K87" s="131">
        <v>81</v>
      </c>
      <c r="L87" s="131">
        <f t="shared" si="8"/>
        <v>0</v>
      </c>
      <c r="M87" s="131">
        <f>IF(L87&gt;0,MAX($M$7:M86)+1,0)</f>
        <v>0</v>
      </c>
      <c r="N87" s="126"/>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row>
    <row r="88" spans="1:60" hidden="1">
      <c r="A88" s="28"/>
      <c r="B88" s="127" t="str">
        <f t="shared" si="6"/>
        <v/>
      </c>
      <c r="C88" s="28"/>
      <c r="D88" s="126"/>
      <c r="E88" s="126"/>
      <c r="F88" s="130" t="str">
        <f t="shared" si="5"/>
        <v/>
      </c>
      <c r="G88" s="130" t="str">
        <f>IF(B88="","",IF(H88&gt;9,MAX($G$6:G87)+1,""))</f>
        <v/>
      </c>
      <c r="H88" s="130" t="str">
        <f t="shared" si="9"/>
        <v/>
      </c>
      <c r="I88" s="130" t="str">
        <f t="shared" si="7"/>
        <v xml:space="preserve"> </v>
      </c>
      <c r="J88" s="130"/>
      <c r="K88" s="131">
        <v>82</v>
      </c>
      <c r="L88" s="131">
        <f t="shared" si="8"/>
        <v>0</v>
      </c>
      <c r="M88" s="131">
        <f>IF(L88&gt;0,MAX($M$7:M87)+1,0)</f>
        <v>0</v>
      </c>
      <c r="N88" s="126"/>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row>
    <row r="89" spans="1:60" hidden="1">
      <c r="A89" s="28"/>
      <c r="B89" s="127" t="str">
        <f t="shared" si="6"/>
        <v/>
      </c>
      <c r="C89" s="28"/>
      <c r="D89" s="126"/>
      <c r="E89" s="126"/>
      <c r="F89" s="130" t="str">
        <f t="shared" si="5"/>
        <v/>
      </c>
      <c r="G89" s="130" t="str">
        <f>IF(B89="","",IF(H89&gt;9,MAX($G$6:G88)+1,""))</f>
        <v/>
      </c>
      <c r="H89" s="130" t="str">
        <f t="shared" si="9"/>
        <v/>
      </c>
      <c r="I89" s="130" t="str">
        <f t="shared" si="7"/>
        <v xml:space="preserve"> </v>
      </c>
      <c r="J89" s="130"/>
      <c r="K89" s="131">
        <v>83</v>
      </c>
      <c r="L89" s="131">
        <f t="shared" si="8"/>
        <v>0</v>
      </c>
      <c r="M89" s="131">
        <f>IF(L89&gt;0,MAX($M$7:M88)+1,0)</f>
        <v>0</v>
      </c>
      <c r="N89" s="126"/>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row>
    <row r="90" spans="1:60" hidden="1">
      <c r="A90" s="28"/>
      <c r="B90" s="127" t="str">
        <f t="shared" si="6"/>
        <v/>
      </c>
      <c r="C90" s="28"/>
      <c r="D90" s="126"/>
      <c r="E90" s="126"/>
      <c r="F90" s="130" t="str">
        <f t="shared" si="5"/>
        <v/>
      </c>
      <c r="G90" s="130" t="str">
        <f>IF(B90="","",IF(H90&gt;9,MAX($G$6:G89)+1,""))</f>
        <v/>
      </c>
      <c r="H90" s="130" t="str">
        <f t="shared" si="9"/>
        <v/>
      </c>
      <c r="I90" s="130" t="str">
        <f t="shared" si="7"/>
        <v xml:space="preserve"> </v>
      </c>
      <c r="J90" s="130"/>
      <c r="K90" s="131">
        <v>84</v>
      </c>
      <c r="L90" s="131">
        <f t="shared" si="8"/>
        <v>0</v>
      </c>
      <c r="M90" s="131">
        <f>IF(L90&gt;0,MAX($M$7:M89)+1,0)</f>
        <v>0</v>
      </c>
      <c r="N90" s="126"/>
      <c r="O90" s="85"/>
      <c r="P90" s="86"/>
      <c r="Q90" s="7"/>
      <c r="R90" s="7"/>
      <c r="S90" s="7"/>
      <c r="T90" s="129" t="s">
        <v>349</v>
      </c>
      <c r="U90" s="131"/>
      <c r="V90" s="131"/>
      <c r="W90" s="131"/>
      <c r="X90" s="131"/>
      <c r="Y90" s="131"/>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row>
    <row r="91" spans="1:60" hidden="1">
      <c r="A91" s="28"/>
      <c r="B91" s="127" t="str">
        <f t="shared" si="6"/>
        <v/>
      </c>
      <c r="C91" s="28"/>
      <c r="D91" s="126"/>
      <c r="E91" s="126"/>
      <c r="F91" s="130" t="str">
        <f t="shared" si="5"/>
        <v/>
      </c>
      <c r="G91" s="130" t="str">
        <f>IF(B91="","",IF(H91&gt;9,MAX($G$6:G90)+1,""))</f>
        <v/>
      </c>
      <c r="H91" s="130" t="str">
        <f t="shared" si="9"/>
        <v/>
      </c>
      <c r="I91" s="130" t="str">
        <f t="shared" si="7"/>
        <v xml:space="preserve"> </v>
      </c>
      <c r="J91" s="130"/>
      <c r="K91" s="131">
        <v>85</v>
      </c>
      <c r="L91" s="131">
        <f t="shared" si="8"/>
        <v>0</v>
      </c>
      <c r="M91" s="131">
        <f>IF(L91&gt;0,MAX($M$7:M90)+1,0)</f>
        <v>0</v>
      </c>
      <c r="N91" s="126"/>
      <c r="O91" s="87"/>
      <c r="P91" s="88"/>
      <c r="Q91" s="7"/>
      <c r="R91" s="7"/>
      <c r="S91" s="7"/>
      <c r="T91" s="141" t="s">
        <v>350</v>
      </c>
      <c r="U91" s="142" t="s">
        <v>351</v>
      </c>
      <c r="V91" s="133"/>
      <c r="W91" s="142" t="s">
        <v>351</v>
      </c>
      <c r="X91" s="131"/>
      <c r="Y91" s="131"/>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row>
    <row r="92" spans="1:60" hidden="1">
      <c r="A92" s="28"/>
      <c r="B92" s="127" t="str">
        <f t="shared" si="6"/>
        <v/>
      </c>
      <c r="C92" s="28"/>
      <c r="D92" s="126"/>
      <c r="E92" s="126"/>
      <c r="F92" s="130" t="str">
        <f t="shared" si="5"/>
        <v/>
      </c>
      <c r="G92" s="130" t="str">
        <f>IF(B92="","",IF(H92&gt;9,MAX($G$6:G91)+1,""))</f>
        <v/>
      </c>
      <c r="H92" s="130" t="str">
        <f t="shared" si="9"/>
        <v/>
      </c>
      <c r="I92" s="130" t="str">
        <f t="shared" si="7"/>
        <v xml:space="preserve"> </v>
      </c>
      <c r="J92" s="130"/>
      <c r="K92" s="131">
        <v>86</v>
      </c>
      <c r="L92" s="131">
        <f t="shared" si="8"/>
        <v>0</v>
      </c>
      <c r="M92" s="131">
        <f>IF(L92&gt;0,MAX($M$7:M91)+1,0)</f>
        <v>0</v>
      </c>
      <c r="N92" s="126"/>
      <c r="O92" s="89"/>
      <c r="P92" s="90"/>
      <c r="Q92" s="7"/>
      <c r="R92" s="7"/>
      <c r="S92" s="7"/>
      <c r="T92" s="145" t="s">
        <v>34</v>
      </c>
      <c r="U92" s="131" t="s">
        <v>352</v>
      </c>
      <c r="V92" s="131"/>
      <c r="W92" s="131" t="s">
        <v>352</v>
      </c>
      <c r="X92" s="131"/>
      <c r="Y92" s="131"/>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row>
    <row r="93" spans="1:60" hidden="1">
      <c r="A93" s="28"/>
      <c r="B93" s="127" t="str">
        <f t="shared" si="6"/>
        <v/>
      </c>
      <c r="C93" s="28"/>
      <c r="D93" s="126"/>
      <c r="E93" s="126"/>
      <c r="F93" s="130" t="str">
        <f t="shared" si="5"/>
        <v/>
      </c>
      <c r="G93" s="130" t="str">
        <f>IF(B93="","",IF(H93&gt;9,MAX($G$6:G92)+1,""))</f>
        <v/>
      </c>
      <c r="H93" s="130" t="str">
        <f t="shared" si="9"/>
        <v/>
      </c>
      <c r="I93" s="130" t="str">
        <f t="shared" si="7"/>
        <v xml:space="preserve"> </v>
      </c>
      <c r="J93" s="130"/>
      <c r="K93" s="131">
        <v>87</v>
      </c>
      <c r="L93" s="131">
        <f t="shared" si="8"/>
        <v>0</v>
      </c>
      <c r="M93" s="131">
        <f>IF(L93&gt;0,MAX($M$7:M92)+1,0)</f>
        <v>0</v>
      </c>
      <c r="N93" s="126"/>
      <c r="O93" s="91"/>
      <c r="P93" s="92"/>
      <c r="Q93" s="7"/>
      <c r="R93" s="7"/>
      <c r="S93" s="7"/>
      <c r="T93" s="145" t="s">
        <v>29</v>
      </c>
      <c r="U93" s="131" t="s">
        <v>353</v>
      </c>
      <c r="V93" s="131"/>
      <c r="W93" s="131" t="s">
        <v>353</v>
      </c>
      <c r="X93" s="131"/>
      <c r="Y93" s="131"/>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row>
    <row r="94" spans="1:60" hidden="1">
      <c r="A94" s="28"/>
      <c r="B94" s="127" t="str">
        <f t="shared" si="6"/>
        <v/>
      </c>
      <c r="C94" s="28"/>
      <c r="D94" s="126"/>
      <c r="E94" s="126"/>
      <c r="F94" s="130" t="str">
        <f t="shared" si="5"/>
        <v/>
      </c>
      <c r="G94" s="130" t="str">
        <f>IF(B94="","",IF(H94&gt;9,MAX($G$6:G93)+1,""))</f>
        <v/>
      </c>
      <c r="H94" s="130" t="str">
        <f t="shared" si="9"/>
        <v/>
      </c>
      <c r="I94" s="130" t="str">
        <f t="shared" si="7"/>
        <v xml:space="preserve"> </v>
      </c>
      <c r="J94" s="130"/>
      <c r="K94" s="131">
        <v>88</v>
      </c>
      <c r="L94" s="131">
        <f t="shared" si="8"/>
        <v>0</v>
      </c>
      <c r="M94" s="131">
        <f>IF(L94&gt;0,MAX($M$7:M93)+1,0)</f>
        <v>0</v>
      </c>
      <c r="N94" s="126"/>
      <c r="O94" s="7"/>
      <c r="P94" s="7"/>
      <c r="Q94" s="7"/>
      <c r="R94" s="7"/>
      <c r="S94" s="7"/>
      <c r="T94" s="145"/>
      <c r="U94" s="131" t="s">
        <v>354</v>
      </c>
      <c r="V94" s="131"/>
      <c r="W94" s="131" t="s">
        <v>354</v>
      </c>
      <c r="X94" s="131"/>
      <c r="Y94" s="131"/>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row>
    <row r="95" spans="1:60" hidden="1">
      <c r="A95" s="28"/>
      <c r="B95" s="127" t="str">
        <f t="shared" si="6"/>
        <v/>
      </c>
      <c r="C95" s="28"/>
      <c r="D95" s="126"/>
      <c r="E95" s="126"/>
      <c r="F95" s="130" t="str">
        <f t="shared" si="5"/>
        <v/>
      </c>
      <c r="G95" s="130" t="str">
        <f>IF(B95="","",IF(H95&gt;9,MAX($G$6:G94)+1,""))</f>
        <v/>
      </c>
      <c r="H95" s="130" t="str">
        <f t="shared" si="9"/>
        <v/>
      </c>
      <c r="I95" s="130" t="str">
        <f t="shared" si="7"/>
        <v xml:space="preserve"> </v>
      </c>
      <c r="J95" s="130"/>
      <c r="K95" s="131">
        <v>89</v>
      </c>
      <c r="L95" s="131">
        <f t="shared" si="8"/>
        <v>0</v>
      </c>
      <c r="M95" s="131">
        <f>IF(L95&gt;0,MAX($M$7:M94)+1,0)</f>
        <v>0</v>
      </c>
      <c r="N95" s="126"/>
      <c r="O95" s="7"/>
      <c r="P95" s="7"/>
      <c r="Q95" s="7"/>
      <c r="R95" s="7"/>
      <c r="S95" s="7"/>
      <c r="T95" s="414" t="s">
        <v>355</v>
      </c>
      <c r="U95" s="395"/>
      <c r="V95" s="395"/>
      <c r="W95" s="395" t="s">
        <v>356</v>
      </c>
      <c r="X95" s="415" t="s">
        <v>357</v>
      </c>
      <c r="Y95" s="395" t="str">
        <f t="shared" ref="Y95:Y100" si="10">IFERROR(INDEX($H$109:$H$1097,MATCH("*"&amp;X95,$H$109:$H$1097,0),1),"")</f>
        <v/>
      </c>
      <c r="Z95" s="416" t="s">
        <v>358</v>
      </c>
      <c r="AA95" s="83"/>
      <c r="AB95" s="83"/>
      <c r="AC95" s="83"/>
      <c r="AD95" s="83"/>
      <c r="AE95" s="84"/>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row>
    <row r="96" spans="1:60" hidden="1">
      <c r="A96" s="28"/>
      <c r="B96" s="127" t="str">
        <f t="shared" si="6"/>
        <v/>
      </c>
      <c r="C96" s="28"/>
      <c r="D96" s="126"/>
      <c r="E96" s="126"/>
      <c r="F96" s="130" t="str">
        <f t="shared" si="5"/>
        <v/>
      </c>
      <c r="G96" s="130" t="str">
        <f>IF(B96="","",IF(H96&gt;9,MAX($G$6:G95)+1,""))</f>
        <v/>
      </c>
      <c r="H96" s="130" t="str">
        <f t="shared" si="9"/>
        <v/>
      </c>
      <c r="I96" s="130" t="str">
        <f t="shared" si="7"/>
        <v xml:space="preserve"> </v>
      </c>
      <c r="J96" s="130"/>
      <c r="K96" s="131">
        <v>90</v>
      </c>
      <c r="L96" s="131">
        <f t="shared" si="8"/>
        <v>0</v>
      </c>
      <c r="M96" s="131">
        <f>IF(L96&gt;0,MAX($M$7:M95)+1,0)</f>
        <v>0</v>
      </c>
      <c r="N96" s="126"/>
      <c r="O96" s="7"/>
      <c r="P96" s="7"/>
      <c r="Q96" s="7"/>
      <c r="R96" s="7"/>
      <c r="S96" s="7"/>
      <c r="T96" s="414" t="s">
        <v>359</v>
      </c>
      <c r="U96" s="395"/>
      <c r="V96" s="395"/>
      <c r="W96" s="395" t="s">
        <v>360</v>
      </c>
      <c r="X96" s="415" t="s">
        <v>361</v>
      </c>
      <c r="Y96" s="395" t="str">
        <f t="shared" si="10"/>
        <v/>
      </c>
      <c r="Z96" s="416"/>
      <c r="AA96" s="83"/>
      <c r="AB96" s="83"/>
      <c r="AC96" s="83"/>
      <c r="AD96" s="83"/>
      <c r="AE96" s="84"/>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row>
    <row r="97" spans="1:60" hidden="1">
      <c r="A97" s="28"/>
      <c r="B97" s="127" t="str">
        <f t="shared" si="6"/>
        <v/>
      </c>
      <c r="C97" s="28"/>
      <c r="D97" s="126"/>
      <c r="E97" s="126"/>
      <c r="F97" s="130" t="str">
        <f t="shared" si="5"/>
        <v/>
      </c>
      <c r="G97" s="130" t="str">
        <f>IF(B97="","",IF(H97&gt;9,MAX($G$6:G96)+1,""))</f>
        <v/>
      </c>
      <c r="H97" s="130" t="str">
        <f t="shared" si="9"/>
        <v/>
      </c>
      <c r="I97" s="130" t="str">
        <f t="shared" si="7"/>
        <v xml:space="preserve"> </v>
      </c>
      <c r="J97" s="130"/>
      <c r="K97" s="131">
        <v>91</v>
      </c>
      <c r="L97" s="131">
        <f t="shared" si="8"/>
        <v>0</v>
      </c>
      <c r="M97" s="131">
        <f>IF(L97&gt;0,MAX($M$7:M96)+1,0)</f>
        <v>0</v>
      </c>
      <c r="N97" s="126"/>
      <c r="O97" s="7"/>
      <c r="P97" s="7"/>
      <c r="Q97" s="7"/>
      <c r="R97" s="7"/>
      <c r="S97" s="7"/>
      <c r="T97" s="414" t="s">
        <v>362</v>
      </c>
      <c r="U97" s="395"/>
      <c r="V97" s="395"/>
      <c r="W97" s="395" t="s">
        <v>363</v>
      </c>
      <c r="X97" s="415" t="s">
        <v>364</v>
      </c>
      <c r="Y97" s="395" t="str">
        <f t="shared" si="10"/>
        <v/>
      </c>
      <c r="Z97" s="416"/>
      <c r="AA97" s="83"/>
      <c r="AB97" s="83"/>
      <c r="AC97" s="83"/>
      <c r="AD97" s="83"/>
      <c r="AE97" s="84"/>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row>
    <row r="98" spans="1:60" hidden="1">
      <c r="A98" s="28"/>
      <c r="B98" s="127" t="str">
        <f t="shared" si="6"/>
        <v/>
      </c>
      <c r="C98" s="28"/>
      <c r="D98" s="126"/>
      <c r="E98" s="126"/>
      <c r="F98" s="130" t="str">
        <f t="shared" si="5"/>
        <v/>
      </c>
      <c r="G98" s="130" t="str">
        <f>IF(B98="","",IF(H98&gt;9,MAX($G$6:G97)+1,""))</f>
        <v/>
      </c>
      <c r="H98" s="130" t="str">
        <f t="shared" si="9"/>
        <v/>
      </c>
      <c r="I98" s="130" t="str">
        <f t="shared" si="7"/>
        <v xml:space="preserve"> </v>
      </c>
      <c r="J98" s="130"/>
      <c r="K98" s="131">
        <v>92</v>
      </c>
      <c r="L98" s="131">
        <f t="shared" si="8"/>
        <v>0</v>
      </c>
      <c r="M98" s="131">
        <f>IF(L98&gt;0,MAX($M$7:M97)+1,0)</f>
        <v>0</v>
      </c>
      <c r="N98" s="126"/>
      <c r="O98" s="7"/>
      <c r="P98" s="7"/>
      <c r="Q98" s="7"/>
      <c r="R98" s="7"/>
      <c r="S98" s="7"/>
      <c r="T98" s="414" t="s">
        <v>365</v>
      </c>
      <c r="U98" s="395"/>
      <c r="V98" s="395"/>
      <c r="W98" s="395" t="s">
        <v>366</v>
      </c>
      <c r="X98" s="415" t="s">
        <v>367</v>
      </c>
      <c r="Y98" s="395" t="str">
        <f t="shared" si="10"/>
        <v/>
      </c>
      <c r="Z98" s="416" t="s">
        <v>368</v>
      </c>
      <c r="AA98" s="83"/>
      <c r="AB98" s="83"/>
      <c r="AC98" s="83"/>
      <c r="AD98" s="83"/>
      <c r="AE98" s="84"/>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row>
    <row r="99" spans="1:60" hidden="1">
      <c r="A99" s="28"/>
      <c r="B99" s="127" t="str">
        <f t="shared" si="6"/>
        <v/>
      </c>
      <c r="C99" s="28"/>
      <c r="D99" s="126"/>
      <c r="E99" s="126"/>
      <c r="F99" s="130" t="str">
        <f t="shared" si="5"/>
        <v/>
      </c>
      <c r="G99" s="130" t="str">
        <f>IF(B99="","",IF(H99&gt;9,MAX($G$6:G98)+1,""))</f>
        <v/>
      </c>
      <c r="H99" s="130" t="str">
        <f t="shared" si="9"/>
        <v/>
      </c>
      <c r="I99" s="130" t="str">
        <f t="shared" si="7"/>
        <v xml:space="preserve"> </v>
      </c>
      <c r="J99" s="130"/>
      <c r="K99" s="131">
        <v>93</v>
      </c>
      <c r="L99" s="131">
        <f t="shared" si="8"/>
        <v>0</v>
      </c>
      <c r="M99" s="131">
        <f>IF(L99&gt;0,MAX($M$7:M98)+1,0)</f>
        <v>0</v>
      </c>
      <c r="N99" s="126"/>
      <c r="O99" s="7"/>
      <c r="P99" s="7"/>
      <c r="Q99" s="7"/>
      <c r="R99" s="7"/>
      <c r="S99" s="7"/>
      <c r="T99" s="414" t="s">
        <v>369</v>
      </c>
      <c r="U99" s="395"/>
      <c r="V99" s="395"/>
      <c r="W99" s="395" t="s">
        <v>370</v>
      </c>
      <c r="X99" s="415" t="s">
        <v>371</v>
      </c>
      <c r="Y99" s="395" t="str">
        <f t="shared" si="10"/>
        <v/>
      </c>
      <c r="Z99" s="416"/>
      <c r="AA99" s="83"/>
      <c r="AB99" s="83"/>
      <c r="AC99" s="83"/>
      <c r="AD99" s="83"/>
      <c r="AE99" s="84"/>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row>
    <row r="100" spans="1:60" hidden="1">
      <c r="A100" s="28"/>
      <c r="B100" s="127" t="str">
        <f t="shared" si="6"/>
        <v/>
      </c>
      <c r="C100" s="28"/>
      <c r="D100" s="126"/>
      <c r="E100" s="126"/>
      <c r="F100" s="130" t="str">
        <f t="shared" si="5"/>
        <v/>
      </c>
      <c r="G100" s="130" t="str">
        <f>IF(B100="","",IF(H100&gt;9,MAX($G$6:G99)+1,""))</f>
        <v/>
      </c>
      <c r="H100" s="130" t="str">
        <f t="shared" si="9"/>
        <v/>
      </c>
      <c r="I100" s="130" t="str">
        <f t="shared" si="7"/>
        <v xml:space="preserve"> </v>
      </c>
      <c r="J100" s="130"/>
      <c r="K100" s="131">
        <v>94</v>
      </c>
      <c r="L100" s="131">
        <f t="shared" si="8"/>
        <v>0</v>
      </c>
      <c r="M100" s="131">
        <f>IF(L100&gt;0,MAX($M$7:M99)+1,0)</f>
        <v>0</v>
      </c>
      <c r="N100" s="126"/>
      <c r="O100" s="7"/>
      <c r="P100" s="7"/>
      <c r="Q100" s="7"/>
      <c r="R100" s="7"/>
      <c r="S100" s="7"/>
      <c r="T100" s="414" t="s">
        <v>372</v>
      </c>
      <c r="U100" s="395"/>
      <c r="V100" s="395"/>
      <c r="W100" s="395" t="s">
        <v>373</v>
      </c>
      <c r="X100" s="415" t="s">
        <v>374</v>
      </c>
      <c r="Y100" s="395" t="str">
        <f t="shared" si="10"/>
        <v/>
      </c>
      <c r="Z100" s="416"/>
      <c r="AA100" s="83"/>
      <c r="AB100" s="83"/>
      <c r="AC100" s="83"/>
      <c r="AD100" s="83"/>
      <c r="AE100" s="84"/>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row>
    <row r="101" spans="1:60" hidden="1">
      <c r="A101" s="28"/>
      <c r="B101" s="127" t="str">
        <f t="shared" si="6"/>
        <v/>
      </c>
      <c r="C101" s="28"/>
      <c r="D101" s="126"/>
      <c r="E101" s="126"/>
      <c r="F101" s="130" t="str">
        <f t="shared" si="5"/>
        <v/>
      </c>
      <c r="G101" s="130" t="str">
        <f>IF(B101="","",IF(H101&gt;9,MAX($G$6:G100)+1,""))</f>
        <v/>
      </c>
      <c r="H101" s="130" t="str">
        <f t="shared" si="9"/>
        <v/>
      </c>
      <c r="I101" s="130" t="str">
        <f t="shared" si="7"/>
        <v xml:space="preserve"> </v>
      </c>
      <c r="J101" s="130"/>
      <c r="K101" s="131">
        <v>95</v>
      </c>
      <c r="L101" s="131">
        <f t="shared" si="8"/>
        <v>0</v>
      </c>
      <c r="M101" s="131">
        <f>IF(L101&gt;0,MAX($M$7:M100)+1,0)</f>
        <v>0</v>
      </c>
      <c r="N101" s="126"/>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row>
    <row r="102" spans="1:60" hidden="1">
      <c r="A102" s="28"/>
      <c r="B102" s="127" t="str">
        <f t="shared" si="6"/>
        <v/>
      </c>
      <c r="C102" s="28"/>
      <c r="D102" s="126"/>
      <c r="E102" s="126"/>
      <c r="F102" s="130" t="str">
        <f t="shared" si="5"/>
        <v/>
      </c>
      <c r="G102" s="130" t="str">
        <f>IF(B102="","",IF(H102&gt;9,MAX($G$6:G101)+1,""))</f>
        <v/>
      </c>
      <c r="H102" s="130" t="str">
        <f t="shared" si="9"/>
        <v/>
      </c>
      <c r="I102" s="130" t="str">
        <f t="shared" si="7"/>
        <v xml:space="preserve"> </v>
      </c>
      <c r="J102" s="130"/>
      <c r="K102" s="131">
        <v>96</v>
      </c>
      <c r="L102" s="131">
        <f t="shared" si="8"/>
        <v>0</v>
      </c>
      <c r="M102" s="131">
        <f>IF(L102&gt;0,MAX($M$7:M101)+1,0)</f>
        <v>0</v>
      </c>
      <c r="N102" s="126"/>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row>
    <row r="103" spans="1:60" hidden="1">
      <c r="A103" s="28"/>
      <c r="B103" s="127" t="str">
        <f t="shared" si="6"/>
        <v/>
      </c>
      <c r="C103" s="28"/>
      <c r="D103" s="126"/>
      <c r="E103" s="126"/>
      <c r="F103" s="130" t="str">
        <f t="shared" si="5"/>
        <v/>
      </c>
      <c r="G103" s="130" t="str">
        <f>IF(B103="","",IF(H103&gt;9,MAX($G$6:G102)+1,""))</f>
        <v/>
      </c>
      <c r="H103" s="130" t="str">
        <f t="shared" si="9"/>
        <v/>
      </c>
      <c r="I103" s="130" t="str">
        <f t="shared" si="7"/>
        <v xml:space="preserve"> </v>
      </c>
      <c r="J103" s="130"/>
      <c r="K103" s="131">
        <v>97</v>
      </c>
      <c r="L103" s="131">
        <f t="shared" si="8"/>
        <v>0</v>
      </c>
      <c r="M103" s="131">
        <f>IF(L103&gt;0,MAX($M$7:M102)+1,0)</f>
        <v>0</v>
      </c>
      <c r="N103" s="126"/>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row>
    <row r="104" spans="1:60" hidden="1">
      <c r="A104" s="28"/>
      <c r="B104" s="127" t="str">
        <f t="shared" si="6"/>
        <v/>
      </c>
      <c r="C104" s="28" t="str">
        <f>IF(B104="","",INDEX(Konfig!$A$21:$C$1011,MATCH('1.1 AIZ-IVZ'!$B104,Konfig!$A$21:$A$1011,0),2))</f>
        <v/>
      </c>
      <c r="D104" s="126"/>
      <c r="E104" s="126"/>
      <c r="F104" s="130" t="str">
        <f t="shared" si="5"/>
        <v/>
      </c>
      <c r="G104" s="130" t="str">
        <f>IF(B104="","",IF(H104&gt;9,MAX($G$6:G103)+1,""))</f>
        <v/>
      </c>
      <c r="H104" s="130" t="str">
        <f t="shared" si="9"/>
        <v/>
      </c>
      <c r="I104" s="130" t="str">
        <f t="shared" si="7"/>
        <v xml:space="preserve"> </v>
      </c>
      <c r="J104" s="130"/>
      <c r="K104" s="131">
        <v>98</v>
      </c>
      <c r="L104" s="131">
        <f t="shared" si="8"/>
        <v>0</v>
      </c>
      <c r="M104" s="131">
        <f>IF(L104&gt;0,MAX($M$7:M103)+1,0)</f>
        <v>0</v>
      </c>
      <c r="N104" s="126"/>
      <c r="O104" s="7"/>
      <c r="P104" s="7"/>
      <c r="Q104" s="7"/>
      <c r="R104" s="7"/>
      <c r="S104" s="7"/>
      <c r="T104" s="7"/>
      <c r="U104" s="7"/>
      <c r="V104" s="7"/>
      <c r="W104" s="7"/>
      <c r="X104" s="7"/>
      <c r="Y104" s="7" t="str">
        <f ca="1">X110</f>
        <v/>
      </c>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row>
    <row r="105" spans="1:60" hidden="1">
      <c r="A105" s="28"/>
      <c r="B105" s="127" t="str">
        <f t="shared" si="6"/>
        <v/>
      </c>
      <c r="C105" s="28" t="str">
        <f>IF(B105="","",INDEX(Konfig!$A$21:$C$1011,MATCH('1.1 AIZ-IVZ'!$B105,Konfig!$A$21:$A$1011,0),2))</f>
        <v/>
      </c>
      <c r="D105" s="126"/>
      <c r="E105" s="126"/>
      <c r="F105" s="130" t="str">
        <f t="shared" si="5"/>
        <v/>
      </c>
      <c r="G105" s="130" t="str">
        <f>IF(B105="","",IF(H105&gt;9,MAX($G$6:G104)+1,""))</f>
        <v/>
      </c>
      <c r="H105" s="130" t="str">
        <f t="shared" si="9"/>
        <v/>
      </c>
      <c r="I105" s="130" t="str">
        <f t="shared" si="7"/>
        <v xml:space="preserve"> </v>
      </c>
      <c r="J105" s="130"/>
      <c r="K105" s="131">
        <v>99</v>
      </c>
      <c r="L105" s="131">
        <f t="shared" si="8"/>
        <v>0</v>
      </c>
      <c r="M105" s="131">
        <f>IF(L105&gt;0,MAX($M$7:M104)+1,0)</f>
        <v>0</v>
      </c>
      <c r="N105" s="7"/>
      <c r="O105" s="7"/>
      <c r="P105" s="7"/>
      <c r="Q105" s="7"/>
      <c r="R105" s="80"/>
      <c r="S105" s="80"/>
      <c r="T105" s="80"/>
      <c r="U105" s="80"/>
      <c r="V105" s="80"/>
      <c r="W105" s="80"/>
      <c r="X105" s="80"/>
      <c r="Y105" s="80"/>
      <c r="Z105" s="80"/>
      <c r="AA105" s="80"/>
      <c r="AB105" s="80"/>
      <c r="AC105" s="80"/>
      <c r="AD105" s="80"/>
      <c r="AE105" s="80"/>
      <c r="AF105" s="80"/>
      <c r="AG105" s="80"/>
      <c r="AH105" s="80"/>
      <c r="AI105" s="80"/>
      <c r="AJ105" s="80"/>
      <c r="AK105" s="80"/>
      <c r="AL105" s="80"/>
      <c r="AM105" s="81"/>
      <c r="AN105" s="128" t="s">
        <v>178</v>
      </c>
      <c r="AO105" s="128"/>
      <c r="AP105" s="128"/>
      <c r="AQ105" s="128"/>
      <c r="AR105" s="128"/>
      <c r="AS105" s="128"/>
      <c r="AT105" s="128"/>
      <c r="AU105" s="128"/>
      <c r="AV105" s="128"/>
      <c r="AW105" s="128"/>
      <c r="AX105" s="128"/>
      <c r="AY105" s="128"/>
      <c r="AZ105" s="128"/>
      <c r="BA105" s="128"/>
      <c r="BB105" s="128"/>
      <c r="BC105" s="128"/>
      <c r="BD105" s="128"/>
      <c r="BE105" s="128"/>
      <c r="BF105" s="128"/>
      <c r="BG105" s="128"/>
      <c r="BH105" s="128"/>
    </row>
    <row r="106" spans="1:60" hidden="1">
      <c r="A106" s="28"/>
      <c r="B106" s="127" t="str">
        <f t="shared" si="6"/>
        <v/>
      </c>
      <c r="C106" s="28" t="str">
        <f>IF(B106="","",INDEX(Konfig!$A$21:$C$1011,MATCH('1.1 AIZ-IVZ'!$B106,Konfig!$A$21:$A$1011,0),2))</f>
        <v/>
      </c>
      <c r="D106" s="126"/>
      <c r="E106" s="126"/>
      <c r="F106" s="130" t="str">
        <f t="shared" si="5"/>
        <v/>
      </c>
      <c r="G106" s="130" t="str">
        <f>IF(B106="","",IF(H106&gt;9,MAX($G$6:G105)+1,""))</f>
        <v/>
      </c>
      <c r="H106" s="130" t="str">
        <f>IF(B106="","",VALUE(LEFT(B106,SEARCH(".",B106)-1)))</f>
        <v/>
      </c>
      <c r="I106" s="130" t="str">
        <f>CONCATENATE(B106," ",C106)</f>
        <v xml:space="preserve"> </v>
      </c>
      <c r="J106" s="130"/>
      <c r="K106" s="131">
        <v>100</v>
      </c>
      <c r="L106" s="131">
        <f>COUNTIF($B$109:$B$228,K106&amp;".*")</f>
        <v>0</v>
      </c>
      <c r="M106" s="131">
        <f>IF(L106&gt;0,MAX($M$7:M105)+1,0)</f>
        <v>0</v>
      </c>
      <c r="N106" s="7"/>
      <c r="O106" s="7"/>
      <c r="P106" s="7"/>
      <c r="Q106" s="7"/>
      <c r="R106" s="131"/>
      <c r="S106" s="131"/>
      <c r="T106" s="82" t="s">
        <v>375</v>
      </c>
      <c r="U106" s="83">
        <f ca="1">SUM(U108:AA108)</f>
        <v>0</v>
      </c>
      <c r="V106" s="83"/>
      <c r="W106" s="83"/>
      <c r="X106" s="83"/>
      <c r="Y106" s="83"/>
      <c r="Z106" s="83"/>
      <c r="AA106" s="84"/>
      <c r="AB106" s="131"/>
      <c r="AC106" s="131"/>
      <c r="AD106" s="131"/>
      <c r="AE106" s="131"/>
      <c r="AF106" s="131"/>
      <c r="AG106" s="131"/>
      <c r="AH106" s="131"/>
      <c r="AI106" s="131"/>
      <c r="AJ106" s="131"/>
      <c r="AK106" s="131"/>
      <c r="AL106" s="131"/>
      <c r="AM106" s="131"/>
      <c r="AN106" s="132" t="s">
        <v>376</v>
      </c>
      <c r="AO106" s="132"/>
      <c r="AP106" s="132"/>
      <c r="AQ106" s="132"/>
      <c r="AR106" s="132"/>
      <c r="AS106" s="132"/>
      <c r="AT106" s="132"/>
      <c r="AU106" s="132"/>
      <c r="AV106" s="132"/>
      <c r="AW106" s="132"/>
      <c r="AX106" s="132"/>
      <c r="AY106" s="132"/>
      <c r="AZ106" s="132"/>
      <c r="BA106" s="132"/>
      <c r="BB106" s="132"/>
      <c r="BC106" s="132"/>
      <c r="BD106" s="132"/>
      <c r="BE106" s="132"/>
      <c r="BF106" s="132"/>
      <c r="BG106" s="132"/>
      <c r="BH106" s="132"/>
    </row>
    <row r="107" spans="1:60">
      <c r="A107" s="122"/>
      <c r="B107" s="644" t="s">
        <v>377</v>
      </c>
      <c r="C107" s="644"/>
      <c r="D107" s="126"/>
      <c r="E107" s="126"/>
      <c r="F107" s="126"/>
      <c r="G107" s="126"/>
      <c r="H107" s="126"/>
      <c r="I107" s="126"/>
      <c r="J107" s="126"/>
      <c r="K107" s="385" t="s">
        <v>378</v>
      </c>
      <c r="L107" s="385" t="s">
        <v>379</v>
      </c>
      <c r="M107" s="385" t="s">
        <v>380</v>
      </c>
      <c r="N107" s="385" t="s">
        <v>353</v>
      </c>
      <c r="O107" s="385" t="s">
        <v>354</v>
      </c>
      <c r="P107" s="385" t="s">
        <v>381</v>
      </c>
      <c r="Q107" s="385" t="s">
        <v>382</v>
      </c>
      <c r="R107" s="131"/>
      <c r="S107" s="131"/>
      <c r="T107" s="386" t="s">
        <v>383</v>
      </c>
      <c r="U107" s="386" t="s">
        <v>356</v>
      </c>
      <c r="V107" s="386" t="s">
        <v>360</v>
      </c>
      <c r="W107" s="386" t="s">
        <v>363</v>
      </c>
      <c r="X107" s="386" t="s">
        <v>366</v>
      </c>
      <c r="Y107" s="386" t="s">
        <v>384</v>
      </c>
      <c r="Z107" s="386" t="s">
        <v>370</v>
      </c>
      <c r="AA107" s="386" t="s">
        <v>373</v>
      </c>
      <c r="AB107" s="133" t="s">
        <v>385</v>
      </c>
      <c r="AC107" s="133" t="s">
        <v>386</v>
      </c>
      <c r="AD107" s="133" t="s">
        <v>387</v>
      </c>
      <c r="AE107" s="133" t="s">
        <v>388</v>
      </c>
      <c r="AF107" s="134" t="s">
        <v>389</v>
      </c>
      <c r="AG107" s="133" t="s">
        <v>390</v>
      </c>
      <c r="AH107" s="133" t="s">
        <v>391</v>
      </c>
      <c r="AI107" s="131"/>
      <c r="AJ107" s="131"/>
      <c r="AK107" s="131"/>
      <c r="AL107" s="131"/>
      <c r="AM107" s="131"/>
      <c r="AN107" s="135" t="s">
        <v>392</v>
      </c>
      <c r="AO107" s="515" t="s">
        <v>351</v>
      </c>
      <c r="AP107" s="515"/>
      <c r="AQ107" s="515" t="s">
        <v>393</v>
      </c>
      <c r="AR107" s="515"/>
      <c r="AS107" s="515"/>
      <c r="AT107" s="515"/>
      <c r="AU107" s="132" t="s">
        <v>394</v>
      </c>
      <c r="AV107" s="132"/>
      <c r="AW107" s="132"/>
      <c r="AX107" s="132"/>
      <c r="AY107" s="132"/>
      <c r="AZ107" s="132"/>
      <c r="BA107" s="132"/>
      <c r="BB107" s="132"/>
      <c r="BC107" s="132"/>
      <c r="BD107" s="132" t="s">
        <v>395</v>
      </c>
      <c r="BE107" s="132"/>
      <c r="BF107" s="132"/>
      <c r="BG107" s="132"/>
      <c r="BH107" s="132"/>
    </row>
    <row r="108" spans="1:60">
      <c r="A108" s="124"/>
      <c r="B108" s="125" t="s">
        <v>396</v>
      </c>
      <c r="C108" s="125" t="s">
        <v>397</v>
      </c>
      <c r="D108" s="126"/>
      <c r="E108" s="126"/>
      <c r="F108" s="126"/>
      <c r="G108" s="126"/>
      <c r="H108" s="126"/>
      <c r="I108" s="126"/>
      <c r="J108" s="126"/>
      <c r="K108" s="385">
        <f ca="1">SUM(K109:K1097)</f>
        <v>57</v>
      </c>
      <c r="L108" s="385">
        <f t="shared" ref="L108:Q108" ca="1" si="11">SUM(L109:L1097)</f>
        <v>0</v>
      </c>
      <c r="M108" s="385">
        <f t="shared" ca="1" si="11"/>
        <v>0</v>
      </c>
      <c r="N108" s="385">
        <f t="shared" ca="1" si="11"/>
        <v>0</v>
      </c>
      <c r="O108" s="385">
        <f t="shared" ca="1" si="11"/>
        <v>0</v>
      </c>
      <c r="P108" s="385">
        <f t="shared" ca="1" si="11"/>
        <v>0</v>
      </c>
      <c r="Q108" s="385">
        <f t="shared" ca="1" si="11"/>
        <v>96</v>
      </c>
      <c r="R108" s="131"/>
      <c r="S108" s="131"/>
      <c r="T108" s="387">
        <f t="shared" ref="T108:AA108" ca="1" si="12">SUM(T109:T228)</f>
        <v>0</v>
      </c>
      <c r="U108" s="387">
        <f t="shared" ca="1" si="12"/>
        <v>0</v>
      </c>
      <c r="V108" s="387">
        <f t="shared" ca="1" si="12"/>
        <v>0</v>
      </c>
      <c r="W108" s="387">
        <f t="shared" ca="1" si="12"/>
        <v>0</v>
      </c>
      <c r="X108" s="387">
        <f ca="1">SUM($X$109:$X$1097)</f>
        <v>0</v>
      </c>
      <c r="Y108" s="387">
        <f ca="1">COUNTIF($Y$109:$Y$1097,"&gt;0")</f>
        <v>0</v>
      </c>
      <c r="Z108" s="387">
        <f t="shared" ca="1" si="12"/>
        <v>0</v>
      </c>
      <c r="AA108" s="387">
        <f t="shared" ca="1" si="12"/>
        <v>0</v>
      </c>
      <c r="AB108" s="387">
        <f ca="1">SUM(AB109:AB1097)</f>
        <v>0</v>
      </c>
      <c r="AC108" s="387">
        <f ca="1">SUM(AC109:AC1097)</f>
        <v>0</v>
      </c>
      <c r="AD108" s="387">
        <f ca="1">SUM(AD109:AD1097)</f>
        <v>0</v>
      </c>
      <c r="AE108" s="131" t="s">
        <v>398</v>
      </c>
      <c r="AF108" s="136" t="s">
        <v>399</v>
      </c>
      <c r="AG108" s="131" t="s">
        <v>400</v>
      </c>
      <c r="AH108" s="131" t="s">
        <v>391</v>
      </c>
      <c r="AI108" s="131"/>
      <c r="AJ108" s="131"/>
      <c r="AK108" s="131"/>
      <c r="AL108" s="131"/>
      <c r="AM108" s="131"/>
      <c r="AN108" s="132" t="s">
        <v>29</v>
      </c>
      <c r="AO108" s="137" t="s">
        <v>29</v>
      </c>
      <c r="AP108" s="137" t="s">
        <v>34</v>
      </c>
      <c r="AQ108" s="132" t="s">
        <v>381</v>
      </c>
      <c r="AR108" s="132" t="s">
        <v>380</v>
      </c>
      <c r="AS108" s="132" t="s">
        <v>353</v>
      </c>
      <c r="AT108" s="132" t="s">
        <v>354</v>
      </c>
      <c r="AU108" s="132" t="s">
        <v>401</v>
      </c>
      <c r="AV108" s="132" t="s">
        <v>402</v>
      </c>
      <c r="AW108" s="132" t="s">
        <v>403</v>
      </c>
      <c r="AX108" s="132" t="s">
        <v>404</v>
      </c>
      <c r="AY108" s="132" t="s">
        <v>405</v>
      </c>
      <c r="AZ108" s="132" t="s">
        <v>406</v>
      </c>
      <c r="BA108" s="132" t="s">
        <v>407</v>
      </c>
      <c r="BB108" s="132" t="s">
        <v>408</v>
      </c>
      <c r="BC108" s="132" t="s">
        <v>409</v>
      </c>
      <c r="BD108" s="132" t="s">
        <v>410</v>
      </c>
      <c r="BE108" s="132" t="s">
        <v>411</v>
      </c>
      <c r="BF108" s="132" t="s">
        <v>412</v>
      </c>
      <c r="BG108" s="132" t="s">
        <v>413</v>
      </c>
      <c r="BH108" s="132" t="s">
        <v>414</v>
      </c>
    </row>
    <row r="109" spans="1:60" ht="16.7" customHeight="1">
      <c r="A109" s="49"/>
      <c r="B109" s="138" t="str">
        <f t="shared" ref="B109:B130" si="13">IF(HYPERLINK("#"&amp;"'"&amp;H109&amp;"'!A1",H109)=0,"",HYPERLINK("#"&amp;"'"&amp;H109&amp;"'!A1",H109))</f>
        <v>1.1 AIZ-IVZ</v>
      </c>
      <c r="C109" s="28" t="str">
        <f>IF(B109="","",INDEX(Konfig!$A$21:$B$1011,MATCH(MID(B109,1,(FIND(" ",B109)-1)),Konfig!$A$21:$A$1011,0),2))</f>
        <v>Inhaltsverzeichnis</v>
      </c>
      <c r="D109" s="126"/>
      <c r="E109" s="126" t="str">
        <f t="shared" ref="E109:E172" si="14">IFERROR(IF(VALUE(LEFT(G109,SEARCH(".",G109)-1))&lt;10,"",VALUE(LEFT(G109,SEARCH(".",G109)-1))),"")</f>
        <v/>
      </c>
      <c r="F109" s="126" t="str">
        <f t="shared" ref="F109:F121" si="15">IFERROR(IF(VALUE(LEFT(G109,SEARCH(".",G109)-1))&lt;10,"",VALUE(MID(G109,SEARCH(".",G109)+1,1))),"")</f>
        <v/>
      </c>
      <c r="G109" s="123" t="str">
        <f>IFERROR(LEFT(H109,SEARCH(".",H109)+1),"")</f>
        <v>1.1</v>
      </c>
      <c r="H109" s="139" t="s">
        <v>415</v>
      </c>
      <c r="I109" s="123" t="str">
        <f>IFERROR(CONCATENATE(B109," ",C109),"")</f>
        <v>1.1 AIZ-IVZ Inhaltsverzeichnis</v>
      </c>
      <c r="J109" s="140"/>
      <c r="K109" s="388" t="str">
        <f t="shared" ref="K109:K123" ca="1" si="16">IF(B109="","",IF(VALUE(MID(B109,1,SEARCH(".",B109)-1))&lt;10,"",COUNTA(INDIRECT("'"&amp;B109&amp;"'!$F$12:$F$512"))))</f>
        <v/>
      </c>
      <c r="L109" s="388" t="str">
        <f t="shared" ref="L109:L123" ca="1" si="17">IF(K109="","",SUM(M109:N109))</f>
        <v/>
      </c>
      <c r="M109" s="384" t="str">
        <f t="shared" ref="M109:P125" ca="1" si="18">IF($K109="","",COUNTIF(INDIRECT("'"&amp;$B109&amp;"'!$J$12:$J$512"),M$107))</f>
        <v/>
      </c>
      <c r="N109" s="384" t="str">
        <f t="shared" ca="1" si="18"/>
        <v/>
      </c>
      <c r="O109" s="384" t="str">
        <f t="shared" ca="1" si="18"/>
        <v/>
      </c>
      <c r="P109" s="384" t="str">
        <f t="shared" ca="1" si="18"/>
        <v/>
      </c>
      <c r="Q109" s="384" t="str">
        <f t="shared" ref="Q109:Q172" ca="1" si="19">IF($K109="","",COUNTIF(INDIRECT("'"&amp;$B109&amp;"'!$D$11:$D$512"),0))</f>
        <v/>
      </c>
      <c r="R109" s="131" t="str">
        <f ca="1">IF(AND(SUM($T$109:$U109)&gt;0,COUNTIF(R$108:$S108,"")&lt;2), "A","")</f>
        <v/>
      </c>
      <c r="S109" s="131" t="str">
        <f ca="1">IF(AND(SUM($T109:$U$1097)&gt;0,COUNTIF(S110:$S$1098,"E")=0), "E","")</f>
        <v/>
      </c>
      <c r="T109" s="383" t="str">
        <f t="shared" ref="T109:T172" ca="1" si="20">IF($K109="","",COUNTIFS(INDIRECT("'"&amp;$B109&amp;"'!$J$11:$J$512"),"KO",INDIRECT("'"&amp;$B109&amp;"'!$N$11:$N$512"),"IAE"))</f>
        <v/>
      </c>
      <c r="U109" s="383" t="str">
        <f t="shared" ref="U109:U123" ca="1" si="21">IF($K109="","",COUNTIFS(INDIRECT("'"&amp;$B109&amp;"'!$J$11:$J$512"),"BW",INDIRECT("'"&amp;$B109&amp;"'!$N$11:$N$512"),"IAE"))</f>
        <v/>
      </c>
      <c r="V109" s="130" t="str">
        <f t="shared" ref="V109:V116" ca="1" si="22">IF(B109="","",IF(AND((VALUE(LEFT(B109,SEARCH(".",B109)-1)))&gt;1,(VALUE(LEFT(B109,SEARCH(".",B109)-1)))&lt;21),INDIRECT("'"&amp;B109&amp;"'!O5"),""))</f>
        <v/>
      </c>
      <c r="W109" s="130" t="str">
        <f t="shared" ref="W109:W116" ca="1" si="23">IF(B109="","",IF(AND((VALUE(LEFT(B109,SEARCH(".",B109)-1)))&gt;1,(VALUE(LEFT(B109,SEARCH(".",B109)-1)))&lt;20),INDIRECT("'"&amp;B109&amp;"'!O6"),""))</f>
        <v/>
      </c>
      <c r="X109" s="383" t="str">
        <f t="shared" ref="X109:X172" ca="1" si="24">IF($K109="","",COUNTIFS(INDIRECT("'"&amp;$B109&amp;"'!$J$11:$J$512"),"EW",INDIRECT("'"&amp;$B109&amp;"'!$N$11:$N$512"),"IAE"))</f>
        <v/>
      </c>
      <c r="Y109" s="383"/>
      <c r="Z109" s="130" t="str">
        <f t="shared" ref="Z109:Z116" ca="1" si="25">IF(B109="","",IF(AND((VALUE(LEFT(B109,SEARCH(".",B109)-1)))&gt;1,(VALUE(LEFT(B109,SEARCH(".",B109)-1)))&lt;21),INDIRECT("'"&amp;B109&amp;"'!O8"),""))</f>
        <v/>
      </c>
      <c r="AA109" s="130" t="str">
        <f t="shared" ref="AA109:AA116" ca="1" si="26">IF(B109="","",IF(AND((VALUE(LEFT(B109,SEARCH(".",B109)-1)))&gt;1,(VALUE(LEFT(B109,SEARCH(".",B109)-1)))&lt;21),INDIRECT("'"&amp;B109&amp;"'!O9"),""))</f>
        <v/>
      </c>
      <c r="AB109" s="383" t="str" cm="1">
        <f t="array" aca="1" ref="AB109" ca="1">IF($K109="","",INDIRECT("'"&amp;$B109&amp;"'!$J$7"))</f>
        <v/>
      </c>
      <c r="AC109" s="383" t="str" cm="1">
        <f t="array" aca="1" ref="AC109" ca="1">IF($K109="","",INDIRECT("'"&amp;$B109&amp;"'!$J$5"))</f>
        <v/>
      </c>
      <c r="AD109" s="383" t="str" cm="1">
        <f t="array" aca="1" ref="AD109" ca="1">IF($K109="","",INDIRECT("'"&amp;$B109&amp;"'!$J$6"))</f>
        <v/>
      </c>
      <c r="AE109" s="131" t="s">
        <v>416</v>
      </c>
      <c r="AF109" s="143" t="s">
        <v>417</v>
      </c>
      <c r="AG109" s="131" t="s">
        <v>418</v>
      </c>
      <c r="AH109" s="131"/>
      <c r="AI109" s="131"/>
      <c r="AJ109" s="131"/>
      <c r="AK109" s="131"/>
      <c r="AL109" s="131"/>
      <c r="AM109" s="131"/>
      <c r="AN109" s="132" t="s">
        <v>34</v>
      </c>
      <c r="AO109" s="144" t="s">
        <v>353</v>
      </c>
      <c r="AP109" s="144" t="s">
        <v>381</v>
      </c>
      <c r="AQ109" s="132"/>
      <c r="AR109" s="132" t="s">
        <v>419</v>
      </c>
      <c r="AS109" s="132" t="s">
        <v>419</v>
      </c>
      <c r="AT109" s="132" t="s">
        <v>419</v>
      </c>
      <c r="AU109" s="132" t="s">
        <v>420</v>
      </c>
      <c r="AV109" s="132"/>
      <c r="AW109" s="132" t="s">
        <v>420</v>
      </c>
      <c r="AX109" s="132" t="s">
        <v>420</v>
      </c>
      <c r="AY109" s="132"/>
      <c r="AZ109" s="132"/>
      <c r="BA109" s="132"/>
      <c r="BB109" s="132"/>
      <c r="BC109" s="132" t="s">
        <v>420</v>
      </c>
      <c r="BD109" s="132" t="s">
        <v>420</v>
      </c>
      <c r="BE109" s="132"/>
      <c r="BF109" s="132"/>
      <c r="BG109" s="132"/>
      <c r="BH109" s="132"/>
    </row>
    <row r="110" spans="1:60">
      <c r="A110" s="49"/>
      <c r="B110" s="138" t="str">
        <f t="shared" si="13"/>
        <v>1.6 AIZ-PSB</v>
      </c>
      <c r="C110" s="28" t="str">
        <f>IF(B110="","",INDEX(Konfig!$A$21:$B$1011,MATCH(MID(B110,1,(FIND(" ",B110)-1)),Konfig!$A$21:$A$1011,0),2))</f>
        <v>Kriterienübersicht</v>
      </c>
      <c r="D110" s="126"/>
      <c r="E110" s="126" t="str">
        <f t="shared" si="14"/>
        <v/>
      </c>
      <c r="F110" s="126" t="str">
        <f t="shared" si="15"/>
        <v/>
      </c>
      <c r="G110" s="123" t="str">
        <f t="shared" ref="G110:G173" si="27">IFERROR(LEFT(H110,SEARCH(".",H110)+1),"")</f>
        <v>1.6</v>
      </c>
      <c r="H110" s="139" t="s">
        <v>421</v>
      </c>
      <c r="I110" s="123" t="str">
        <f t="shared" ref="I110:I173" si="28">IFERROR(CONCATENATE(B110," ",C110),"")</f>
        <v>1.6 AIZ-PSB Kriterienübersicht</v>
      </c>
      <c r="J110" s="140"/>
      <c r="K110" s="388" t="str">
        <f t="shared" ca="1" si="16"/>
        <v/>
      </c>
      <c r="L110" s="388" t="str">
        <f t="shared" ca="1" si="17"/>
        <v/>
      </c>
      <c r="M110" s="384" t="str">
        <f t="shared" ca="1" si="18"/>
        <v/>
      </c>
      <c r="N110" s="384" t="str">
        <f t="shared" ca="1" si="18"/>
        <v/>
      </c>
      <c r="O110" s="384" t="str">
        <f t="shared" ca="1" si="18"/>
        <v/>
      </c>
      <c r="P110" s="384" t="str">
        <f t="shared" ca="1" si="18"/>
        <v/>
      </c>
      <c r="Q110" s="384" t="str">
        <f t="shared" ca="1" si="19"/>
        <v/>
      </c>
      <c r="R110" s="131" t="str">
        <f ca="1">IF(AND(SUM($T$109:$U110)&gt;0,COUNTIF(R$108:$S109,"")&lt;2), "A","")</f>
        <v/>
      </c>
      <c r="S110" s="131" t="str">
        <f ca="1">IF(AND(SUM($T110:$U$1097)&gt;0,COUNTIF(S111:$S$1098,"E")=0), "E","")</f>
        <v/>
      </c>
      <c r="T110" s="383" t="str">
        <f t="shared" ca="1" si="20"/>
        <v/>
      </c>
      <c r="U110" s="383" t="str">
        <f t="shared" ca="1" si="21"/>
        <v/>
      </c>
      <c r="V110" s="130" t="str">
        <f t="shared" ca="1" si="22"/>
        <v/>
      </c>
      <c r="W110" s="130" t="str">
        <f t="shared" ca="1" si="23"/>
        <v/>
      </c>
      <c r="X110" s="383" t="str">
        <f t="shared" ca="1" si="24"/>
        <v/>
      </c>
      <c r="Y110" s="383" t="str">
        <f ca="1">IF(SUM(X110)&gt;0,MAX($Y$109:Y109)+1,"")</f>
        <v/>
      </c>
      <c r="Z110" s="130" t="str">
        <f t="shared" ca="1" si="25"/>
        <v/>
      </c>
      <c r="AA110" s="130" t="str">
        <f t="shared" ca="1" si="26"/>
        <v/>
      </c>
      <c r="AB110" s="383" t="str" cm="1">
        <f t="array" aca="1" ref="AB110" ca="1">IF($K110="","",INDIRECT("'"&amp;$B110&amp;"'!$J$7"))</f>
        <v/>
      </c>
      <c r="AC110" s="383" t="str" cm="1">
        <f t="array" aca="1" ref="AC110" ca="1">IF($K110="","",INDIRECT("'"&amp;$B110&amp;"'!$J$5"))</f>
        <v/>
      </c>
      <c r="AD110" s="383" t="str" cm="1">
        <f t="array" aca="1" ref="AD110" ca="1">IF($K110="","",INDIRECT("'"&amp;$B110&amp;"'!$J$6"))</f>
        <v/>
      </c>
      <c r="AE110" s="131" t="s">
        <v>422</v>
      </c>
      <c r="AF110" s="136" t="s">
        <v>423</v>
      </c>
      <c r="AG110" s="131" t="s">
        <v>424</v>
      </c>
      <c r="AH110" s="131"/>
      <c r="AI110" s="131"/>
      <c r="AJ110" s="131"/>
      <c r="AK110" s="131"/>
      <c r="AL110" s="131"/>
      <c r="AM110" s="131"/>
      <c r="AN110" s="132"/>
      <c r="AO110" s="146" t="s">
        <v>354</v>
      </c>
      <c r="AP110" s="146" t="s">
        <v>380</v>
      </c>
      <c r="AQ110" s="132"/>
      <c r="AR110" s="132" t="s">
        <v>425</v>
      </c>
      <c r="AS110" s="132" t="s">
        <v>426</v>
      </c>
      <c r="AT110" s="132" t="s">
        <v>426</v>
      </c>
      <c r="AU110" s="132"/>
      <c r="AV110" s="132"/>
      <c r="AW110" s="132"/>
      <c r="AX110" s="132"/>
      <c r="AY110" s="132"/>
      <c r="AZ110" s="132"/>
      <c r="BA110" s="132"/>
      <c r="BB110" s="132"/>
      <c r="BC110" s="132"/>
      <c r="BD110" s="132"/>
      <c r="BE110" s="132"/>
      <c r="BF110" s="132"/>
      <c r="BG110" s="132"/>
      <c r="BH110" s="132"/>
    </row>
    <row r="111" spans="1:60">
      <c r="A111" s="53"/>
      <c r="B111" s="138" t="str">
        <f t="shared" si="13"/>
        <v>10.1 KIS-REG</v>
      </c>
      <c r="C111" s="28" t="str">
        <f>IF(B111="","",INDEX(Konfig!$A$21:$B$1011,MATCH(MID(B111,1,(FIND(" ",B111)-1)),Konfig!$A$21:$A$1011,0),2))</f>
        <v>Regulatorische und strategische Rahmenbedingungen</v>
      </c>
      <c r="D111" s="126"/>
      <c r="E111" s="126">
        <f t="shared" si="14"/>
        <v>10</v>
      </c>
      <c r="F111" s="126">
        <f t="shared" si="15"/>
        <v>1</v>
      </c>
      <c r="G111" s="123" t="str">
        <f t="shared" si="27"/>
        <v>10.1</v>
      </c>
      <c r="H111" s="139" t="s">
        <v>427</v>
      </c>
      <c r="I111" s="123" t="str">
        <f t="shared" si="28"/>
        <v>10.1 KIS-REG Regulatorische und strategische Rahmenbedingungen</v>
      </c>
      <c r="J111" s="126"/>
      <c r="K111" s="388">
        <f t="shared" ca="1" si="16"/>
        <v>0</v>
      </c>
      <c r="L111" s="388">
        <f t="shared" ca="1" si="17"/>
        <v>0</v>
      </c>
      <c r="M111" s="384">
        <f t="shared" ca="1" si="18"/>
        <v>0</v>
      </c>
      <c r="N111" s="384">
        <f t="shared" ca="1" si="18"/>
        <v>0</v>
      </c>
      <c r="O111" s="384">
        <f t="shared" ca="1" si="18"/>
        <v>0</v>
      </c>
      <c r="P111" s="384">
        <f t="shared" ca="1" si="18"/>
        <v>0</v>
      </c>
      <c r="Q111" s="384">
        <f t="shared" ca="1" si="19"/>
        <v>3</v>
      </c>
      <c r="R111" s="131" t="str">
        <f ca="1">IF(AND(SUM($T$109:$U111)&gt;0,COUNTIF(R$108:$S110,"")&lt;2), "A","")</f>
        <v/>
      </c>
      <c r="S111" s="131" t="str">
        <f ca="1">IF(AND(SUM($T111:$U$1097)&gt;0,COUNTIF(S112:$S$1098,"E")=0), "E","")</f>
        <v/>
      </c>
      <c r="T111" s="383">
        <f t="shared" ca="1" si="20"/>
        <v>0</v>
      </c>
      <c r="U111" s="383">
        <f t="shared" ca="1" si="21"/>
        <v>0</v>
      </c>
      <c r="V111" s="130">
        <f t="shared" ca="1" si="22"/>
        <v>0</v>
      </c>
      <c r="W111" s="130">
        <f t="shared" ca="1" si="23"/>
        <v>0</v>
      </c>
      <c r="X111" s="383">
        <f t="shared" ca="1" si="24"/>
        <v>0</v>
      </c>
      <c r="Y111" s="383" t="str">
        <f ca="1">IF(SUM(X111)&gt;0,MAX($Y$109:Y110)+1,"")</f>
        <v/>
      </c>
      <c r="Z111" s="130">
        <f t="shared" ca="1" si="25"/>
        <v>0</v>
      </c>
      <c r="AA111" s="130">
        <f t="shared" ca="1" si="26"/>
        <v>0</v>
      </c>
      <c r="AB111" s="383" cm="1">
        <f t="array" aca="1" ref="AB111" ca="1">IF($K111="","",INDIRECT("'"&amp;$B111&amp;"'!$J$7"))</f>
        <v>0</v>
      </c>
      <c r="AC111" s="383" cm="1">
        <f t="array" aca="1" ref="AC111" ca="1">IF($K111="","",INDIRECT("'"&amp;$B111&amp;"'!$J$5"))</f>
        <v>0</v>
      </c>
      <c r="AD111" s="383" cm="1">
        <f t="array" aca="1" ref="AD111" ca="1">IF($K111="","",INDIRECT("'"&amp;$B111&amp;"'!$J$6"))</f>
        <v>0</v>
      </c>
      <c r="AE111" s="131" t="s">
        <v>428</v>
      </c>
      <c r="AF111" s="131"/>
      <c r="AG111" s="131"/>
      <c r="AH111" s="131"/>
      <c r="AI111" s="131"/>
      <c r="AJ111" s="131"/>
      <c r="AK111" s="131"/>
      <c r="AL111" s="131"/>
      <c r="AM111" s="131"/>
      <c r="AN111" s="132"/>
      <c r="AO111" s="132"/>
      <c r="AP111" s="144" t="s">
        <v>353</v>
      </c>
      <c r="AQ111" s="132"/>
      <c r="AR111" s="132"/>
      <c r="AS111" s="132" t="s">
        <v>425</v>
      </c>
      <c r="AT111" s="132" t="s">
        <v>425</v>
      </c>
      <c r="AU111" s="132"/>
      <c r="AV111" s="132"/>
      <c r="AW111" s="132"/>
      <c r="AX111" s="132"/>
      <c r="AY111" s="132"/>
      <c r="AZ111" s="132"/>
      <c r="BA111" s="132"/>
      <c r="BB111" s="132"/>
      <c r="BC111" s="132"/>
      <c r="BD111" s="132"/>
      <c r="BE111" s="132"/>
      <c r="BF111" s="132"/>
      <c r="BG111" s="132"/>
      <c r="BH111" s="132"/>
    </row>
    <row r="112" spans="1:60">
      <c r="A112" s="53"/>
      <c r="B112" s="138" t="str">
        <f t="shared" si="13"/>
        <v>10.2 KIS-GSA</v>
      </c>
      <c r="C112" s="28" t="str">
        <f>IF(B112="","",INDEX(Konfig!$A$21:$B$1011,MATCH(MID(B112,1,(FIND(" ",B112)-1)),Konfig!$A$21:$A$1011,0),2))</f>
        <v>Grundlegende Systemanforderungen</v>
      </c>
      <c r="D112" s="126"/>
      <c r="E112" s="126">
        <f t="shared" si="14"/>
        <v>10</v>
      </c>
      <c r="F112" s="126">
        <f t="shared" si="15"/>
        <v>2</v>
      </c>
      <c r="G112" s="123" t="str">
        <f t="shared" si="27"/>
        <v>10.2</v>
      </c>
      <c r="H112" s="139" t="s">
        <v>429</v>
      </c>
      <c r="I112" s="123" t="str">
        <f t="shared" si="28"/>
        <v>10.2 KIS-GSA Grundlegende Systemanforderungen</v>
      </c>
      <c r="J112" s="126"/>
      <c r="K112" s="388">
        <f t="shared" ca="1" si="16"/>
        <v>0</v>
      </c>
      <c r="L112" s="388">
        <f t="shared" ca="1" si="17"/>
        <v>0</v>
      </c>
      <c r="M112" s="384">
        <f t="shared" ca="1" si="18"/>
        <v>0</v>
      </c>
      <c r="N112" s="384">
        <f t="shared" ca="1" si="18"/>
        <v>0</v>
      </c>
      <c r="O112" s="384">
        <f t="shared" ca="1" si="18"/>
        <v>0</v>
      </c>
      <c r="P112" s="384">
        <f t="shared" ca="1" si="18"/>
        <v>0</v>
      </c>
      <c r="Q112" s="384">
        <f t="shared" ca="1" si="19"/>
        <v>9</v>
      </c>
      <c r="R112" s="131" t="str">
        <f ca="1">IF(AND(SUM($T$109:$U112)&gt;0,COUNTIF(R$108:$S111,"")&lt;2), "A","")</f>
        <v/>
      </c>
      <c r="S112" s="131" t="str">
        <f ca="1">IF(AND(SUM($T112:$U$1097)&gt;0,COUNTIF(S113:$S$1098,"E")=0), "E","")</f>
        <v/>
      </c>
      <c r="T112" s="383">
        <f t="shared" ca="1" si="20"/>
        <v>0</v>
      </c>
      <c r="U112" s="383">
        <f t="shared" ca="1" si="21"/>
        <v>0</v>
      </c>
      <c r="V112" s="130">
        <f t="shared" ca="1" si="22"/>
        <v>0</v>
      </c>
      <c r="W112" s="130">
        <f t="shared" ca="1" si="23"/>
        <v>0</v>
      </c>
      <c r="X112" s="383">
        <f t="shared" ca="1" si="24"/>
        <v>0</v>
      </c>
      <c r="Y112" s="383" t="str">
        <f ca="1">IF(SUM(X112)&gt;0,MAX($Y$109:Y111)+1,"")</f>
        <v/>
      </c>
      <c r="Z112" s="130">
        <f t="shared" ca="1" si="25"/>
        <v>0</v>
      </c>
      <c r="AA112" s="130">
        <f t="shared" ca="1" si="26"/>
        <v>0</v>
      </c>
      <c r="AB112" s="383" cm="1">
        <f t="array" aca="1" ref="AB112" ca="1">IF($K112="","",INDIRECT("'"&amp;$B112&amp;"'!$J$7"))</f>
        <v>0</v>
      </c>
      <c r="AC112" s="383" cm="1">
        <f t="array" aca="1" ref="AC112" ca="1">IF($K112="","",INDIRECT("'"&amp;$B112&amp;"'!$J$5"))</f>
        <v>0</v>
      </c>
      <c r="AD112" s="383" cm="1">
        <f t="array" aca="1" ref="AD112" ca="1">IF($K112="","",INDIRECT("'"&amp;$B112&amp;"'!$J$6"))</f>
        <v>0</v>
      </c>
      <c r="AE112" s="131" t="s">
        <v>430</v>
      </c>
      <c r="AF112" s="131"/>
      <c r="AG112" s="131"/>
      <c r="AH112" s="131"/>
      <c r="AI112" s="131"/>
      <c r="AJ112" s="131"/>
      <c r="AK112" s="131"/>
      <c r="AL112" s="131"/>
      <c r="AM112" s="131"/>
      <c r="AN112" s="132"/>
      <c r="AO112" s="132"/>
      <c r="AP112" s="146" t="s">
        <v>354</v>
      </c>
      <c r="AQ112" s="132"/>
      <c r="AR112" s="132"/>
      <c r="AS112" s="132"/>
      <c r="AT112" s="132"/>
      <c r="AU112" s="132"/>
      <c r="AV112" s="132"/>
      <c r="AW112" s="132"/>
      <c r="AX112" s="132"/>
      <c r="AY112" s="132"/>
      <c r="AZ112" s="132"/>
      <c r="BA112" s="132"/>
      <c r="BB112" s="132"/>
      <c r="BC112" s="132"/>
      <c r="BD112" s="132"/>
      <c r="BE112" s="132"/>
      <c r="BF112" s="132"/>
      <c r="BG112" s="132"/>
      <c r="BH112" s="132"/>
    </row>
    <row r="113" spans="1:60">
      <c r="A113" s="53"/>
      <c r="B113" s="138" t="str">
        <f t="shared" si="13"/>
        <v>10.3 KIS-IID</v>
      </c>
      <c r="C113" s="28" t="str">
        <f>IF(B113="","",INDEX(Konfig!$A$21:$B$1011,MATCH(MID(B113,1,(FIND(" ",B113)-1)),Konfig!$A$21:$A$1011,0),2))</f>
        <v>Interoperabilität, Integration und Datenmanagement</v>
      </c>
      <c r="D113" s="126"/>
      <c r="E113" s="126">
        <f t="shared" si="14"/>
        <v>10</v>
      </c>
      <c r="F113" s="126">
        <f t="shared" si="15"/>
        <v>3</v>
      </c>
      <c r="G113" s="123" t="str">
        <f t="shared" si="27"/>
        <v>10.3</v>
      </c>
      <c r="H113" s="139" t="s">
        <v>431</v>
      </c>
      <c r="I113" s="123" t="str">
        <f t="shared" si="28"/>
        <v>10.3 KIS-IID Interoperabilität, Integration und Datenmanagement</v>
      </c>
      <c r="J113" s="126"/>
      <c r="K113" s="388">
        <f t="shared" ca="1" si="16"/>
        <v>0</v>
      </c>
      <c r="L113" s="388">
        <f t="shared" ca="1" si="17"/>
        <v>0</v>
      </c>
      <c r="M113" s="384">
        <f t="shared" ca="1" si="18"/>
        <v>0</v>
      </c>
      <c r="N113" s="384">
        <f t="shared" ca="1" si="18"/>
        <v>0</v>
      </c>
      <c r="O113" s="384">
        <f t="shared" ca="1" si="18"/>
        <v>0</v>
      </c>
      <c r="P113" s="384">
        <f t="shared" ca="1" si="18"/>
        <v>0</v>
      </c>
      <c r="Q113" s="384">
        <f t="shared" ca="1" si="19"/>
        <v>8</v>
      </c>
      <c r="R113" s="131" t="str">
        <f ca="1">IF(AND(SUM($T$109:$U113)&gt;0,COUNTIF(R$108:$S112,"")&lt;2), "A","")</f>
        <v/>
      </c>
      <c r="S113" s="131" t="str">
        <f ca="1">IF(AND(SUM($T113:$U$1097)&gt;0,COUNTIF(S114:$S$1098,"E")=0), "E","")</f>
        <v/>
      </c>
      <c r="T113" s="383">
        <f t="shared" ca="1" si="20"/>
        <v>0</v>
      </c>
      <c r="U113" s="383">
        <f t="shared" ca="1" si="21"/>
        <v>0</v>
      </c>
      <c r="V113" s="130">
        <f t="shared" ca="1" si="22"/>
        <v>0</v>
      </c>
      <c r="W113" s="130">
        <f t="shared" ca="1" si="23"/>
        <v>0</v>
      </c>
      <c r="X113" s="383">
        <f t="shared" ca="1" si="24"/>
        <v>0</v>
      </c>
      <c r="Y113" s="383" t="str">
        <f ca="1">IF(SUM(X113)&gt;0,MAX($Y$109:Y112)+1,"")</f>
        <v/>
      </c>
      <c r="Z113" s="130">
        <f t="shared" ca="1" si="25"/>
        <v>0</v>
      </c>
      <c r="AA113" s="130">
        <f t="shared" ca="1" si="26"/>
        <v>0</v>
      </c>
      <c r="AB113" s="383" cm="1">
        <f t="array" aca="1" ref="AB113" ca="1">IF($K113="","",INDIRECT("'"&amp;$B113&amp;"'!$J$7"))</f>
        <v>0</v>
      </c>
      <c r="AC113" s="383" cm="1">
        <f t="array" aca="1" ref="AC113" ca="1">IF($K113="","",INDIRECT("'"&amp;$B113&amp;"'!$J$5"))</f>
        <v>0</v>
      </c>
      <c r="AD113" s="383" cm="1">
        <f t="array" aca="1" ref="AD113" ca="1">IF($K113="","",INDIRECT("'"&amp;$B113&amp;"'!$J$6"))</f>
        <v>0</v>
      </c>
      <c r="AE113" s="131"/>
      <c r="AF113" s="131"/>
      <c r="AG113" s="131"/>
      <c r="AH113" s="131"/>
      <c r="AI113" s="131"/>
      <c r="AJ113" s="131"/>
      <c r="AK113" s="131"/>
      <c r="AL113" s="131"/>
      <c r="AM113" s="131"/>
      <c r="AN113" s="132"/>
      <c r="AO113" s="132"/>
      <c r="AP113" s="132"/>
      <c r="AQ113" s="132"/>
      <c r="AR113" s="132"/>
      <c r="AS113" s="132"/>
      <c r="AT113" s="132"/>
      <c r="AU113" s="132"/>
      <c r="AV113" s="132"/>
      <c r="AW113" s="132"/>
      <c r="AX113" s="132"/>
      <c r="AY113" s="132"/>
      <c r="AZ113" s="132"/>
      <c r="BA113" s="132"/>
      <c r="BB113" s="132"/>
      <c r="BC113" s="132"/>
      <c r="BD113" s="132"/>
      <c r="BE113" s="132"/>
      <c r="BF113" s="132"/>
      <c r="BG113" s="132"/>
      <c r="BH113" s="132"/>
    </row>
    <row r="114" spans="1:60">
      <c r="A114" s="53"/>
      <c r="B114" s="138" t="str">
        <f t="shared" si="13"/>
        <v>10.4 KIS-KPR</v>
      </c>
      <c r="C114" s="28" t="str">
        <f>IF(B114="","",INDEX(Konfig!$A$21:$B$1011,MATCH(MID(B114,1,(FIND(" ",B114)-1)),Konfig!$A$21:$A$1011,0),2))</f>
        <v>Klinische Kernprozesse</v>
      </c>
      <c r="D114" s="126"/>
      <c r="E114" s="126">
        <f t="shared" si="14"/>
        <v>10</v>
      </c>
      <c r="F114" s="126">
        <f t="shared" si="15"/>
        <v>4</v>
      </c>
      <c r="G114" s="123" t="str">
        <f t="shared" si="27"/>
        <v>10.4</v>
      </c>
      <c r="H114" s="139" t="s">
        <v>432</v>
      </c>
      <c r="I114" s="123" t="str">
        <f t="shared" si="28"/>
        <v>10.4 KIS-KPR Klinische Kernprozesse</v>
      </c>
      <c r="J114" s="126"/>
      <c r="K114" s="388">
        <f t="shared" ca="1" si="16"/>
        <v>0</v>
      </c>
      <c r="L114" s="388">
        <f t="shared" ca="1" si="17"/>
        <v>0</v>
      </c>
      <c r="M114" s="384">
        <f t="shared" ca="1" si="18"/>
        <v>0</v>
      </c>
      <c r="N114" s="384">
        <f t="shared" ca="1" si="18"/>
        <v>0</v>
      </c>
      <c r="O114" s="384">
        <f t="shared" ca="1" si="18"/>
        <v>0</v>
      </c>
      <c r="P114" s="384">
        <f t="shared" ca="1" si="18"/>
        <v>0</v>
      </c>
      <c r="Q114" s="384">
        <f t="shared" ca="1" si="19"/>
        <v>23</v>
      </c>
      <c r="R114" s="131" t="str">
        <f ca="1">IF(AND(SUM($T$109:$U114)&gt;0,COUNTIF(R$108:$S113,"")&lt;2), "A","")</f>
        <v/>
      </c>
      <c r="S114" s="131" t="str">
        <f ca="1">IF(AND(SUM($T114:$U$1097)&gt;0,COUNTIF(S115:$S$1098,"E")=0), "E","")</f>
        <v/>
      </c>
      <c r="T114" s="383">
        <f t="shared" ca="1" si="20"/>
        <v>0</v>
      </c>
      <c r="U114" s="383">
        <f t="shared" ca="1" si="21"/>
        <v>0</v>
      </c>
      <c r="V114" s="130">
        <f t="shared" ca="1" si="22"/>
        <v>0</v>
      </c>
      <c r="W114" s="130">
        <f t="shared" ca="1" si="23"/>
        <v>0</v>
      </c>
      <c r="X114" s="383">
        <f t="shared" ca="1" si="24"/>
        <v>0</v>
      </c>
      <c r="Y114" s="383" t="str">
        <f ca="1">IF(SUM(X114)&gt;0,MAX($Y$109:Y113)+1,"")</f>
        <v/>
      </c>
      <c r="Z114" s="130">
        <f t="shared" ca="1" si="25"/>
        <v>0</v>
      </c>
      <c r="AA114" s="130">
        <f t="shared" ca="1" si="26"/>
        <v>0</v>
      </c>
      <c r="AB114" s="383" cm="1">
        <f t="array" aca="1" ref="AB114" ca="1">IF($K114="","",INDIRECT("'"&amp;$B114&amp;"'!$J$7"))</f>
        <v>0</v>
      </c>
      <c r="AC114" s="383" cm="1">
        <f t="array" aca="1" ref="AC114" ca="1">IF($K114="","",INDIRECT("'"&amp;$B114&amp;"'!$J$5"))</f>
        <v>0</v>
      </c>
      <c r="AD114" s="383" cm="1">
        <f t="array" aca="1" ref="AD114" ca="1">IF($K114="","",INDIRECT("'"&amp;$B114&amp;"'!$J$6"))</f>
        <v>0</v>
      </c>
      <c r="AE114" s="131"/>
      <c r="AF114" s="131"/>
      <c r="AG114" s="131"/>
      <c r="AH114" s="131"/>
      <c r="AI114" s="131"/>
      <c r="AJ114" s="131"/>
      <c r="AK114" s="131"/>
      <c r="AL114" s="131"/>
      <c r="AM114" s="131"/>
      <c r="AN114" s="132"/>
      <c r="AO114" s="132"/>
      <c r="AP114" s="132"/>
      <c r="AQ114" s="132"/>
      <c r="AR114" s="132"/>
      <c r="AS114" s="132"/>
      <c r="AT114" s="132"/>
      <c r="AU114" s="132"/>
      <c r="AV114" s="132"/>
      <c r="AW114" s="132"/>
      <c r="AX114" s="132"/>
      <c r="AY114" s="132"/>
      <c r="AZ114" s="132"/>
      <c r="BA114" s="132"/>
      <c r="BB114" s="132"/>
      <c r="BC114" s="132"/>
      <c r="BD114" s="132"/>
      <c r="BE114" s="132"/>
      <c r="BF114" s="132"/>
      <c r="BG114" s="132"/>
      <c r="BH114" s="132"/>
    </row>
    <row r="115" spans="1:60">
      <c r="A115" s="53"/>
      <c r="B115" s="138" t="str">
        <f t="shared" si="13"/>
        <v>10.5 KIS-AMO</v>
      </c>
      <c r="C115" s="28" t="str">
        <f>IF(B115="","",INDEX(Konfig!$A$21:$B$1011,MATCH(MID(B115,1,(FIND(" ",B115)-1)),Konfig!$A$21:$A$1011,0),2))</f>
        <v>Administrative Prozesse</v>
      </c>
      <c r="D115" s="126"/>
      <c r="E115" s="126">
        <f t="shared" si="14"/>
        <v>10</v>
      </c>
      <c r="F115" s="126">
        <f t="shared" si="15"/>
        <v>5</v>
      </c>
      <c r="G115" s="123" t="str">
        <f t="shared" si="27"/>
        <v>10.5</v>
      </c>
      <c r="H115" s="139" t="s">
        <v>433</v>
      </c>
      <c r="I115" s="123" t="str">
        <f t="shared" si="28"/>
        <v>10.5 KIS-AMO Administrative Prozesse</v>
      </c>
      <c r="J115" s="126"/>
      <c r="K115" s="388">
        <f t="shared" ca="1" si="16"/>
        <v>3</v>
      </c>
      <c r="L115" s="388">
        <f t="shared" ca="1" si="17"/>
        <v>0</v>
      </c>
      <c r="M115" s="384">
        <f t="shared" ca="1" si="18"/>
        <v>0</v>
      </c>
      <c r="N115" s="384">
        <f t="shared" ca="1" si="18"/>
        <v>0</v>
      </c>
      <c r="O115" s="384">
        <f t="shared" ca="1" si="18"/>
        <v>0</v>
      </c>
      <c r="P115" s="384">
        <f t="shared" ca="1" si="18"/>
        <v>0</v>
      </c>
      <c r="Q115" s="384">
        <f t="shared" ca="1" si="19"/>
        <v>9</v>
      </c>
      <c r="R115" s="131" t="str">
        <f ca="1">IF(AND(SUM($T$109:$U115)&gt;0,COUNTIF(R$108:$S114,"")&lt;2), "A","")</f>
        <v/>
      </c>
      <c r="S115" s="131" t="str">
        <f ca="1">IF(AND(SUM($T115:$U$1097)&gt;0,COUNTIF(S116:$S$1098,"E")=0), "E","")</f>
        <v/>
      </c>
      <c r="T115" s="383">
        <f t="shared" ca="1" si="20"/>
        <v>0</v>
      </c>
      <c r="U115" s="383">
        <f t="shared" ca="1" si="21"/>
        <v>0</v>
      </c>
      <c r="V115" s="130">
        <f t="shared" ca="1" si="22"/>
        <v>0</v>
      </c>
      <c r="W115" s="130">
        <f t="shared" ca="1" si="23"/>
        <v>0</v>
      </c>
      <c r="X115" s="383">
        <f t="shared" ca="1" si="24"/>
        <v>0</v>
      </c>
      <c r="Y115" s="383" t="str">
        <f ca="1">IF(SUM(X115)&gt;0,MAX($Y$109:Y114)+1,"")</f>
        <v/>
      </c>
      <c r="Z115" s="130">
        <f t="shared" ca="1" si="25"/>
        <v>0</v>
      </c>
      <c r="AA115" s="130">
        <f t="shared" ca="1" si="26"/>
        <v>0</v>
      </c>
      <c r="AB115" s="383" cm="1">
        <f t="array" aca="1" ref="AB115" ca="1">IF($K115="","",INDIRECT("'"&amp;$B115&amp;"'!$J$7"))</f>
        <v>0</v>
      </c>
      <c r="AC115" s="383" cm="1">
        <f t="array" aca="1" ref="AC115" ca="1">IF($K115="","",INDIRECT("'"&amp;$B115&amp;"'!$J$5"))</f>
        <v>0</v>
      </c>
      <c r="AD115" s="383" cm="1">
        <f t="array" aca="1" ref="AD115" ca="1">IF($K115="","",INDIRECT("'"&amp;$B115&amp;"'!$J$6"))</f>
        <v>0</v>
      </c>
      <c r="AE115" s="131"/>
      <c r="AF115" s="131"/>
      <c r="AG115" s="131"/>
      <c r="AH115" s="131"/>
      <c r="AI115" s="131"/>
      <c r="AJ115" s="131"/>
      <c r="AK115" s="131"/>
      <c r="AL115" s="131"/>
      <c r="AM115" s="131"/>
      <c r="AN115" s="132"/>
      <c r="AO115" s="132"/>
      <c r="AP115" s="132"/>
      <c r="AQ115" s="132"/>
      <c r="AR115" s="132"/>
      <c r="AS115" s="132"/>
      <c r="AT115" s="132"/>
      <c r="AU115" s="132"/>
      <c r="AV115" s="132"/>
      <c r="AW115" s="132"/>
      <c r="AX115" s="132"/>
      <c r="AY115" s="132"/>
      <c r="AZ115" s="132"/>
      <c r="BA115" s="132"/>
      <c r="BB115" s="132"/>
      <c r="BC115" s="132"/>
      <c r="BD115" s="132"/>
      <c r="BE115" s="132"/>
      <c r="BF115" s="132"/>
      <c r="BG115" s="132"/>
      <c r="BH115" s="132"/>
    </row>
    <row r="116" spans="1:60">
      <c r="A116" s="53"/>
      <c r="B116" s="138" t="str">
        <f t="shared" si="13"/>
        <v>10.6 KIS-BUS</v>
      </c>
      <c r="C116" s="28" t="str">
        <f>IF(B116="","",INDEX(Konfig!$A$21:$B$1011,MATCH(MID(B116,1,(FIND(" ",B116)-1)),Konfig!$A$21:$A$1011,0),2))</f>
        <v>Betrieb und Service</v>
      </c>
      <c r="D116" s="126"/>
      <c r="E116" s="126">
        <f t="shared" si="14"/>
        <v>10</v>
      </c>
      <c r="F116" s="126">
        <f t="shared" si="15"/>
        <v>6</v>
      </c>
      <c r="G116" s="123" t="str">
        <f t="shared" si="27"/>
        <v>10.6</v>
      </c>
      <c r="H116" s="139" t="s">
        <v>434</v>
      </c>
      <c r="I116" s="123" t="str">
        <f t="shared" si="28"/>
        <v>10.6 KIS-BUS Betrieb und Service</v>
      </c>
      <c r="J116" s="126"/>
      <c r="K116" s="388">
        <f t="shared" ca="1" si="16"/>
        <v>0</v>
      </c>
      <c r="L116" s="388">
        <f t="shared" ca="1" si="17"/>
        <v>0</v>
      </c>
      <c r="M116" s="384">
        <f t="shared" ca="1" si="18"/>
        <v>0</v>
      </c>
      <c r="N116" s="384">
        <f t="shared" ca="1" si="18"/>
        <v>0</v>
      </c>
      <c r="O116" s="384">
        <f t="shared" ca="1" si="18"/>
        <v>0</v>
      </c>
      <c r="P116" s="384">
        <f t="shared" ca="1" si="18"/>
        <v>0</v>
      </c>
      <c r="Q116" s="384">
        <f t="shared" ca="1" si="19"/>
        <v>6</v>
      </c>
      <c r="R116" s="131" t="str">
        <f ca="1">IF(AND(SUM($T$109:$U116)&gt;0,COUNTIF(R$108:$S115,"")&lt;2), "A","")</f>
        <v/>
      </c>
      <c r="S116" s="131" t="str">
        <f ca="1">IF(AND(SUM($T116:$U$1097)&gt;0,COUNTIF(S117:$S$1098,"E")=0), "E","")</f>
        <v/>
      </c>
      <c r="T116" s="383">
        <f t="shared" ca="1" si="20"/>
        <v>0</v>
      </c>
      <c r="U116" s="383">
        <f t="shared" ca="1" si="21"/>
        <v>0</v>
      </c>
      <c r="V116" s="130">
        <f t="shared" ca="1" si="22"/>
        <v>0</v>
      </c>
      <c r="W116" s="130">
        <f t="shared" ca="1" si="23"/>
        <v>0</v>
      </c>
      <c r="X116" s="383">
        <f t="shared" ca="1" si="24"/>
        <v>0</v>
      </c>
      <c r="Y116" s="383" t="str">
        <f ca="1">IF(SUM(X116)&gt;0,MAX($Y$109:Y115)+1,"")</f>
        <v/>
      </c>
      <c r="Z116" s="130">
        <f t="shared" ca="1" si="25"/>
        <v>0</v>
      </c>
      <c r="AA116" s="130">
        <f t="shared" ca="1" si="26"/>
        <v>0</v>
      </c>
      <c r="AB116" s="383" cm="1">
        <f t="array" aca="1" ref="AB116" ca="1">IF($K116="","",INDIRECT("'"&amp;$B116&amp;"'!$J$7"))</f>
        <v>0</v>
      </c>
      <c r="AC116" s="383" cm="1">
        <f t="array" aca="1" ref="AC116" ca="1">IF($K116="","",INDIRECT("'"&amp;$B116&amp;"'!$J$5"))</f>
        <v>0</v>
      </c>
      <c r="AD116" s="383" cm="1">
        <f t="array" aca="1" ref="AD116" ca="1">IF($K116="","",INDIRECT("'"&amp;$B116&amp;"'!$J$6"))</f>
        <v>0</v>
      </c>
      <c r="AE116" s="131"/>
      <c r="AF116" s="131"/>
      <c r="AG116" s="131"/>
      <c r="AH116" s="131"/>
      <c r="AI116" s="131"/>
      <c r="AJ116" s="131"/>
      <c r="AK116" s="131"/>
      <c r="AL116" s="131"/>
      <c r="AM116" s="131"/>
      <c r="AN116" s="132"/>
      <c r="AO116" s="132"/>
      <c r="AP116" s="132"/>
      <c r="AQ116" s="132"/>
      <c r="AR116" s="132"/>
      <c r="AS116" s="132"/>
      <c r="AT116" s="132"/>
      <c r="AU116" s="132"/>
      <c r="AV116" s="132"/>
      <c r="AW116" s="132"/>
      <c r="AX116" s="132"/>
      <c r="AY116" s="132"/>
      <c r="AZ116" s="132"/>
      <c r="BA116" s="132"/>
      <c r="BB116" s="132"/>
      <c r="BC116" s="132"/>
      <c r="BD116" s="132"/>
      <c r="BE116" s="132"/>
      <c r="BF116" s="132"/>
      <c r="BG116" s="132"/>
      <c r="BH116" s="132"/>
    </row>
    <row r="117" spans="1:60">
      <c r="A117" s="33"/>
      <c r="B117" s="138" t="str">
        <f t="shared" si="13"/>
        <v>10.7 KIS-PUE</v>
      </c>
      <c r="C117" s="28" t="str">
        <f>IF(B117="","",INDEX(Konfig!$A$21:$B$1011,MATCH(MID(B117,1,(FIND(" ",B117)-1)),Konfig!$A$21:$A$1011,0),2))</f>
        <v>Projektmanagement und Einführung</v>
      </c>
      <c r="D117" s="126"/>
      <c r="E117" s="126">
        <f t="shared" si="14"/>
        <v>10</v>
      </c>
      <c r="F117" s="126">
        <f t="shared" si="15"/>
        <v>7</v>
      </c>
      <c r="G117" s="123" t="str">
        <f t="shared" si="27"/>
        <v>10.7</v>
      </c>
      <c r="H117" s="139" t="s">
        <v>435</v>
      </c>
      <c r="I117" s="123" t="str">
        <f t="shared" si="28"/>
        <v>10.7 KIS-PUE Projektmanagement und Einführung</v>
      </c>
      <c r="J117" s="126"/>
      <c r="K117" s="388">
        <f t="shared" ca="1" si="16"/>
        <v>0</v>
      </c>
      <c r="L117" s="388">
        <f t="shared" ca="1" si="17"/>
        <v>0</v>
      </c>
      <c r="M117" s="384">
        <f t="shared" ca="1" si="18"/>
        <v>0</v>
      </c>
      <c r="N117" s="384">
        <f t="shared" ca="1" si="18"/>
        <v>0</v>
      </c>
      <c r="O117" s="384">
        <f t="shared" ca="1" si="18"/>
        <v>0</v>
      </c>
      <c r="P117" s="384">
        <f t="shared" ca="1" si="18"/>
        <v>0</v>
      </c>
      <c r="Q117" s="384">
        <f t="shared" ca="1" si="19"/>
        <v>6</v>
      </c>
      <c r="R117" s="131" t="str">
        <f ca="1">IF(AND(SUM($T$109:$U117)&gt;0,COUNTIF(R$108:$S116,"")&lt;2), "A","")</f>
        <v/>
      </c>
      <c r="S117" s="131" t="str">
        <f ca="1">IF(AND(SUM($T117:$U$1097)&gt;0,COUNTIF(S118:$S$1098,"E")=0), "E","")</f>
        <v/>
      </c>
      <c r="T117" s="383">
        <f t="shared" ca="1" si="20"/>
        <v>0</v>
      </c>
      <c r="U117" s="383">
        <f t="shared" ca="1" si="21"/>
        <v>0</v>
      </c>
      <c r="V117" s="130">
        <f ca="1">IF(B117="","",IF(AND((VALUE(LEFT(B117,SEARCH(".",B117)-1)))&gt;1,(VALUE(LEFT(B117,SEARCH(".",B117)-1)))&lt;21),INDIRECT("'"&amp;B117&amp;"'!O5"),""))</f>
        <v>0</v>
      </c>
      <c r="W117" s="130">
        <f ca="1">IF(B117="","",IF(AND((VALUE(LEFT(B117,SEARCH(".",B117)-1)))&gt;1,(VALUE(LEFT(B117,SEARCH(".",B117)-1)))&lt;21),INDIRECT("'"&amp;B117&amp;"'!O6"),""))</f>
        <v>0</v>
      </c>
      <c r="X117" s="383">
        <f t="shared" ca="1" si="24"/>
        <v>0</v>
      </c>
      <c r="Y117" s="383" t="str">
        <f ca="1">IF(SUM(X117)&gt;0,MAX($Y$109:Y116)+1,"")</f>
        <v/>
      </c>
      <c r="Z117" s="130">
        <f ca="1">IF(B117="","",IF(AND((VALUE(LEFT(B117,SEARCH(".",B117)-1)))&gt;1,(VALUE(LEFT(B117,SEARCH(".",B117)-1)))&lt;21),INDIRECT("'"&amp;B117&amp;"'!O8"),""))</f>
        <v>0</v>
      </c>
      <c r="AA117" s="130">
        <f ca="1">IF(B117="","",IF(AND((VALUE(LEFT(B117,SEARCH(".",B117)-1)))&gt;1,(VALUE(LEFT(B117,SEARCH(".",B117)-1)))&lt;21),INDIRECT("'"&amp;B117&amp;"'!O9"),""))</f>
        <v>0</v>
      </c>
      <c r="AB117" s="383" cm="1">
        <f t="array" aca="1" ref="AB117" ca="1">IF($K117="","",INDIRECT("'"&amp;$B117&amp;"'!$J$7"))</f>
        <v>0</v>
      </c>
      <c r="AC117" s="383" cm="1">
        <f t="array" aca="1" ref="AC117" ca="1">IF($K117="","",INDIRECT("'"&amp;$B117&amp;"'!$J$5"))</f>
        <v>0</v>
      </c>
      <c r="AD117" s="383" cm="1">
        <f t="array" aca="1" ref="AD117" ca="1">IF($K117="","",INDIRECT("'"&amp;$B117&amp;"'!$J$6"))</f>
        <v>0</v>
      </c>
      <c r="AE117" s="133" t="s">
        <v>436</v>
      </c>
      <c r="AF117" s="131"/>
      <c r="AG117" s="131"/>
      <c r="AH117" s="131"/>
      <c r="AI117" s="131"/>
      <c r="AJ117" s="131"/>
      <c r="AK117" s="131"/>
      <c r="AL117" s="131"/>
      <c r="AM117" s="131"/>
      <c r="AN117" s="132"/>
      <c r="AO117" s="132"/>
      <c r="AP117" s="132"/>
      <c r="AQ117" s="132"/>
      <c r="AR117" s="132"/>
      <c r="AS117" s="132"/>
      <c r="AT117" s="132"/>
      <c r="AU117" s="132"/>
      <c r="AV117" s="132"/>
      <c r="AW117" s="132"/>
      <c r="AX117" s="132"/>
      <c r="AY117" s="132"/>
      <c r="AZ117" s="132"/>
      <c r="BA117" s="132"/>
      <c r="BB117" s="132"/>
      <c r="BC117" s="132"/>
      <c r="BD117" s="132"/>
      <c r="BE117" s="132"/>
      <c r="BF117" s="132"/>
      <c r="BG117" s="132"/>
      <c r="BH117" s="132"/>
    </row>
    <row r="118" spans="1:60">
      <c r="A118" s="33"/>
      <c r="B118" s="138" t="str">
        <f t="shared" si="13"/>
        <v>11.1 KIS-ABS</v>
      </c>
      <c r="C118" s="28" t="str">
        <f>IF(B118="","",INDEX(Konfig!$A$21:$B$1011,MATCH(MID(B118,1,(FIND(" ",B118)-1)),Konfig!$A$21:$A$1011,0),2))</f>
        <v>Abrechnung stationär (DRG/PEPP/Wahlleistung, MedCo)</v>
      </c>
      <c r="D118" s="126"/>
      <c r="E118" s="126">
        <f t="shared" si="14"/>
        <v>11</v>
      </c>
      <c r="F118" s="126">
        <f t="shared" si="15"/>
        <v>1</v>
      </c>
      <c r="G118" s="123" t="str">
        <f t="shared" si="27"/>
        <v>11.1</v>
      </c>
      <c r="H118" s="139" t="s">
        <v>437</v>
      </c>
      <c r="I118" s="123" t="str">
        <f t="shared" si="28"/>
        <v>11.1 KIS-ABS Abrechnung stationär (DRG/PEPP/Wahlleistung, MedCo)</v>
      </c>
      <c r="J118" s="147"/>
      <c r="K118" s="388">
        <f t="shared" ca="1" si="16"/>
        <v>54</v>
      </c>
      <c r="L118" s="388">
        <f t="shared" ca="1" si="17"/>
        <v>0</v>
      </c>
      <c r="M118" s="384">
        <f t="shared" ca="1" si="18"/>
        <v>0</v>
      </c>
      <c r="N118" s="384">
        <f t="shared" ca="1" si="18"/>
        <v>0</v>
      </c>
      <c r="O118" s="384">
        <f t="shared" ca="1" si="18"/>
        <v>0</v>
      </c>
      <c r="P118" s="384">
        <f t="shared" ca="1" si="18"/>
        <v>0</v>
      </c>
      <c r="Q118" s="384">
        <f t="shared" ca="1" si="19"/>
        <v>16</v>
      </c>
      <c r="R118" s="131" t="str">
        <f ca="1">IF(AND(SUM($T$109:$U118)&gt;0,COUNTIF(R$108:$S117,"")&lt;2), "A","")</f>
        <v/>
      </c>
      <c r="S118" s="131" t="str">
        <f ca="1">IF(AND(SUM($T118:$U$1097)&gt;0,COUNTIF(S119:$S$1098,"E")=0), "E","")</f>
        <v/>
      </c>
      <c r="T118" s="383">
        <f t="shared" ca="1" si="20"/>
        <v>0</v>
      </c>
      <c r="U118" s="383">
        <f t="shared" ca="1" si="21"/>
        <v>0</v>
      </c>
      <c r="V118" s="130">
        <f t="shared" ref="V118:V181" ca="1" si="29">IF(B118="","",IF(AND((VALUE(LEFT(B118,SEARCH(".",B118)-1)))&gt;1,(VALUE(LEFT(B118,SEARCH(".",B118)-1)))&lt;21),INDIRECT("'"&amp;B118&amp;"'!O5"),""))</f>
        <v>0</v>
      </c>
      <c r="W118" s="130">
        <f t="shared" ref="W118:W181" ca="1" si="30">IF(B118="","",IF(AND((VALUE(LEFT(B118,SEARCH(".",B118)-1)))&gt;1,(VALUE(LEFT(B118,SEARCH(".",B118)-1)))&lt;21),INDIRECT("'"&amp;B118&amp;"'!O6"),""))</f>
        <v>0</v>
      </c>
      <c r="X118" s="383">
        <f t="shared" ca="1" si="24"/>
        <v>0</v>
      </c>
      <c r="Y118" s="383" t="str">
        <f ca="1">IF(SUM(X118)&gt;0,MAX($Y$109:Y117)+1,"")</f>
        <v/>
      </c>
      <c r="Z118" s="130">
        <f t="shared" ref="Z118:Z181" ca="1" si="31">IF(B118="","",IF(AND((VALUE(LEFT(B118,SEARCH(".",B118)-1)))&gt;1,(VALUE(LEFT(B118,SEARCH(".",B118)-1)))&lt;21),INDIRECT("'"&amp;B118&amp;"'!O8"),""))</f>
        <v>0</v>
      </c>
      <c r="AA118" s="130">
        <f t="shared" ref="AA118:AA181" ca="1" si="32">IF(B118="","",IF(AND((VALUE(LEFT(B118,SEARCH(".",B118)-1)))&gt;1,(VALUE(LEFT(B118,SEARCH(".",B118)-1)))&lt;21),INDIRECT("'"&amp;B118&amp;"'!O9"),""))</f>
        <v>0</v>
      </c>
      <c r="AB118" s="383" cm="1">
        <f t="array" aca="1" ref="AB118" ca="1">IF($K118="","",INDIRECT("'"&amp;$B118&amp;"'!$J$7"))</f>
        <v>0</v>
      </c>
      <c r="AC118" s="383" cm="1">
        <f t="array" aca="1" ref="AC118" ca="1">IF($K118="","",INDIRECT("'"&amp;$B118&amp;"'!$J$5"))</f>
        <v>0</v>
      </c>
      <c r="AD118" s="383" cm="1">
        <f t="array" aca="1" ref="AD118" ca="1">IF($K118="","",INDIRECT("'"&amp;$B118&amp;"'!$J$6"))</f>
        <v>0</v>
      </c>
      <c r="AE118" s="131" t="s">
        <v>438</v>
      </c>
      <c r="AF118" s="131"/>
      <c r="AG118" s="131"/>
      <c r="AH118" s="131"/>
      <c r="AI118" s="131"/>
      <c r="AJ118" s="131"/>
      <c r="AK118" s="131"/>
      <c r="AL118" s="131"/>
      <c r="AM118" s="131"/>
      <c r="AN118" s="132"/>
      <c r="AO118" s="132"/>
      <c r="AP118" s="132"/>
      <c r="AQ118" s="132"/>
      <c r="AR118" s="132"/>
      <c r="AS118" s="132"/>
      <c r="AT118" s="132"/>
      <c r="AU118" s="132"/>
      <c r="AV118" s="132"/>
      <c r="AW118" s="132"/>
      <c r="AX118" s="132"/>
      <c r="AY118" s="132"/>
      <c r="AZ118" s="132"/>
      <c r="BA118" s="132"/>
      <c r="BB118" s="132"/>
      <c r="BC118" s="132"/>
      <c r="BD118" s="132"/>
      <c r="BE118" s="132"/>
      <c r="BF118" s="132"/>
      <c r="BG118" s="132"/>
      <c r="BH118" s="132"/>
    </row>
    <row r="119" spans="1:60">
      <c r="A119" s="33"/>
      <c r="B119" s="138" t="str">
        <f t="shared" si="13"/>
        <v>11.2 KIS-ABA</v>
      </c>
      <c r="C119" s="28" t="str">
        <f>IF(B119="","",INDEX(Konfig!$A$21:$B$1011,MATCH(MID(B119,1,(FIND(" ",B119)-1)),Konfig!$A$21:$A$1011,0),2))</f>
        <v>Abrechnung ambulant (EBM/GOÄ/AOP)</v>
      </c>
      <c r="D119" s="126"/>
      <c r="E119" s="126">
        <f t="shared" si="14"/>
        <v>11</v>
      </c>
      <c r="F119" s="126">
        <f t="shared" si="15"/>
        <v>2</v>
      </c>
      <c r="G119" s="123" t="str">
        <f t="shared" si="27"/>
        <v>11.2</v>
      </c>
      <c r="H119" s="139" t="s">
        <v>439</v>
      </c>
      <c r="I119" s="123" t="str">
        <f t="shared" si="28"/>
        <v>11.2 KIS-ABA Abrechnung ambulant (EBM/GOÄ/AOP)</v>
      </c>
      <c r="J119" s="126"/>
      <c r="K119" s="388">
        <f t="shared" ca="1" si="16"/>
        <v>0</v>
      </c>
      <c r="L119" s="388">
        <f t="shared" ca="1" si="17"/>
        <v>0</v>
      </c>
      <c r="M119" s="384">
        <f t="shared" ca="1" si="18"/>
        <v>0</v>
      </c>
      <c r="N119" s="384">
        <f t="shared" ca="1" si="18"/>
        <v>0</v>
      </c>
      <c r="O119" s="384">
        <f t="shared" ca="1" si="18"/>
        <v>0</v>
      </c>
      <c r="P119" s="384">
        <f t="shared" ca="1" si="18"/>
        <v>0</v>
      </c>
      <c r="Q119" s="384">
        <f t="shared" ca="1" si="19"/>
        <v>16</v>
      </c>
      <c r="R119" s="131" t="str">
        <f ca="1">IF(AND(SUM($T$109:$U119)&gt;0,COUNTIF(R$108:$S118,"")&lt;2), "A","")</f>
        <v/>
      </c>
      <c r="S119" s="131" t="str">
        <f ca="1">IF(AND(SUM($T119:$U$1097)&gt;0,COUNTIF(S120:$S$1098,"E")=0), "E","")</f>
        <v/>
      </c>
      <c r="T119" s="383">
        <f t="shared" ca="1" si="20"/>
        <v>0</v>
      </c>
      <c r="U119" s="383">
        <f t="shared" ca="1" si="21"/>
        <v>0</v>
      </c>
      <c r="V119" s="130">
        <f t="shared" ca="1" si="29"/>
        <v>0</v>
      </c>
      <c r="W119" s="130">
        <f t="shared" ca="1" si="30"/>
        <v>0</v>
      </c>
      <c r="X119" s="383">
        <f t="shared" ca="1" si="24"/>
        <v>0</v>
      </c>
      <c r="Y119" s="383" t="str">
        <f ca="1">IF(SUM(X119)&gt;0,MAX($Y$109:Y118)+1,"")</f>
        <v/>
      </c>
      <c r="Z119" s="130">
        <f t="shared" ca="1" si="31"/>
        <v>0</v>
      </c>
      <c r="AA119" s="130">
        <f t="shared" ca="1" si="32"/>
        <v>0</v>
      </c>
      <c r="AB119" s="383" cm="1">
        <f t="array" aca="1" ref="AB119" ca="1">IF($K119="","",INDIRECT("'"&amp;$B119&amp;"'!$J$7"))</f>
        <v>0</v>
      </c>
      <c r="AC119" s="383" cm="1">
        <f t="array" aca="1" ref="AC119" ca="1">IF($K119="","",INDIRECT("'"&amp;$B119&amp;"'!$J$5"))</f>
        <v>0</v>
      </c>
      <c r="AD119" s="383" cm="1">
        <f t="array" aca="1" ref="AD119" ca="1">IF($K119="","",INDIRECT("'"&amp;$B119&amp;"'!$J$6"))</f>
        <v>0</v>
      </c>
      <c r="AE119" s="131" t="s">
        <v>440</v>
      </c>
      <c r="AF119" s="131"/>
      <c r="AG119" s="131"/>
      <c r="AH119" s="131"/>
      <c r="AI119" s="131"/>
      <c r="AJ119" s="131"/>
      <c r="AK119" s="131"/>
      <c r="AL119" s="131"/>
      <c r="AM119" s="131"/>
      <c r="AN119" s="132"/>
      <c r="AO119" s="132"/>
      <c r="AP119" s="132"/>
      <c r="AQ119" s="132"/>
      <c r="AR119" s="132"/>
      <c r="AS119" s="132"/>
      <c r="AT119" s="132"/>
      <c r="AU119" s="132"/>
      <c r="AV119" s="132"/>
      <c r="AW119" s="132"/>
      <c r="AX119" s="132"/>
      <c r="AY119" s="132"/>
      <c r="AZ119" s="132"/>
      <c r="BA119" s="132"/>
      <c r="BB119" s="132"/>
      <c r="BC119" s="132"/>
      <c r="BD119" s="132"/>
      <c r="BE119" s="132"/>
      <c r="BF119" s="132"/>
      <c r="BG119" s="132"/>
      <c r="BH119" s="132"/>
    </row>
    <row r="120" spans="1:60">
      <c r="A120" s="49"/>
      <c r="B120" s="138" t="str">
        <f t="shared" si="13"/>
        <v/>
      </c>
      <c r="C120" s="28" t="str">
        <f>IF(B120="","",INDEX(Konfig!$A$21:$B$1011,MATCH(MID(B120,1,(FIND(" ",B120)-1)),Konfig!$A$21:$A$1011,0),2))</f>
        <v/>
      </c>
      <c r="D120" s="126"/>
      <c r="E120" s="126" t="str">
        <f t="shared" si="14"/>
        <v/>
      </c>
      <c r="F120" s="126" t="str">
        <f t="shared" si="15"/>
        <v/>
      </c>
      <c r="G120" s="123" t="str">
        <f t="shared" si="27"/>
        <v/>
      </c>
      <c r="H120" s="139"/>
      <c r="I120" s="123" t="str">
        <f t="shared" si="28"/>
        <v xml:space="preserve"> </v>
      </c>
      <c r="J120" s="126"/>
      <c r="K120" s="388" t="str">
        <f t="shared" ca="1" si="16"/>
        <v/>
      </c>
      <c r="L120" s="388" t="str">
        <f t="shared" ca="1" si="17"/>
        <v/>
      </c>
      <c r="M120" s="384" t="str">
        <f t="shared" ca="1" si="18"/>
        <v/>
      </c>
      <c r="N120" s="384" t="str">
        <f t="shared" ca="1" si="18"/>
        <v/>
      </c>
      <c r="O120" s="384" t="str">
        <f t="shared" ca="1" si="18"/>
        <v/>
      </c>
      <c r="P120" s="384" t="str">
        <f t="shared" ca="1" si="18"/>
        <v/>
      </c>
      <c r="Q120" s="384" t="str">
        <f t="shared" ca="1" si="19"/>
        <v/>
      </c>
      <c r="R120" s="131" t="str">
        <f ca="1">IF(AND(SUM($T$109:$U120)&gt;0,COUNTIF(R$108:$S119,"")&lt;2), "A","")</f>
        <v/>
      </c>
      <c r="S120" s="131" t="str">
        <f ca="1">IF(AND(SUM($T120:$U$1097)&gt;0,COUNTIF(S121:$S$1098,"E")=0), "E","")</f>
        <v/>
      </c>
      <c r="T120" s="383" t="str">
        <f t="shared" ca="1" si="20"/>
        <v/>
      </c>
      <c r="U120" s="383" t="str">
        <f t="shared" ca="1" si="21"/>
        <v/>
      </c>
      <c r="V120" s="130" t="str">
        <f t="shared" ca="1" si="29"/>
        <v/>
      </c>
      <c r="W120" s="130" t="str">
        <f t="shared" ca="1" si="30"/>
        <v/>
      </c>
      <c r="X120" s="383" t="str">
        <f t="shared" ca="1" si="24"/>
        <v/>
      </c>
      <c r="Y120" s="383" t="str">
        <f ca="1">IF(SUM(X120)&gt;0,MAX($Y$109:Y119)+1,"")</f>
        <v/>
      </c>
      <c r="Z120" s="130" t="str">
        <f t="shared" ca="1" si="31"/>
        <v/>
      </c>
      <c r="AA120" s="130" t="str">
        <f t="shared" ca="1" si="32"/>
        <v/>
      </c>
      <c r="AB120" s="383" t="str" cm="1">
        <f t="array" aca="1" ref="AB120" ca="1">IF($K120="","",INDIRECT("'"&amp;$B120&amp;"'!$J$7"))</f>
        <v/>
      </c>
      <c r="AC120" s="383" t="str" cm="1">
        <f t="array" aca="1" ref="AC120" ca="1">IF($K120="","",INDIRECT("'"&amp;$B120&amp;"'!$J$5"))</f>
        <v/>
      </c>
      <c r="AD120" s="383" t="str" cm="1">
        <f t="array" aca="1" ref="AD120" ca="1">IF($K120="","",INDIRECT("'"&amp;$B120&amp;"'!$J$6"))</f>
        <v/>
      </c>
      <c r="AE120" s="131" t="s">
        <v>441</v>
      </c>
      <c r="AF120" s="131"/>
      <c r="AG120" s="131"/>
      <c r="AH120" s="131"/>
      <c r="AI120" s="131"/>
      <c r="AJ120" s="131"/>
      <c r="AK120" s="131"/>
      <c r="AL120" s="131"/>
      <c r="AM120" s="131"/>
      <c r="AN120" s="132"/>
      <c r="AO120" s="132"/>
      <c r="AP120" s="132"/>
      <c r="AQ120" s="132"/>
      <c r="AR120" s="132"/>
      <c r="AS120" s="132"/>
      <c r="AT120" s="132"/>
      <c r="AU120" s="132"/>
      <c r="AV120" s="132"/>
      <c r="AW120" s="132"/>
      <c r="AX120" s="132"/>
      <c r="AY120" s="132"/>
      <c r="AZ120" s="132"/>
      <c r="BA120" s="132"/>
      <c r="BB120" s="132"/>
      <c r="BC120" s="132"/>
      <c r="BD120" s="132"/>
      <c r="BE120" s="132"/>
      <c r="BF120" s="132"/>
      <c r="BG120" s="132"/>
      <c r="BH120" s="132"/>
    </row>
    <row r="121" spans="1:60" hidden="1">
      <c r="A121" s="49"/>
      <c r="B121" s="138" t="str">
        <f t="shared" si="13"/>
        <v/>
      </c>
      <c r="C121" s="28" t="str">
        <f>IF(B121="","",INDEX(Konfig!$A$21:$B$1011,MATCH(MID(B121,1,(FIND(" ",B121)-1)),Konfig!$A$21:$A$1011,0),2))</f>
        <v/>
      </c>
      <c r="D121" s="126"/>
      <c r="E121" s="126" t="str">
        <f t="shared" si="14"/>
        <v/>
      </c>
      <c r="F121" s="126" t="str">
        <f t="shared" si="15"/>
        <v/>
      </c>
      <c r="G121" s="123" t="str">
        <f t="shared" si="27"/>
        <v/>
      </c>
      <c r="H121" s="139"/>
      <c r="I121" s="123" t="str">
        <f t="shared" si="28"/>
        <v xml:space="preserve"> </v>
      </c>
      <c r="J121" s="126"/>
      <c r="K121" s="388" t="str">
        <f t="shared" ca="1" si="16"/>
        <v/>
      </c>
      <c r="L121" s="388" t="str">
        <f t="shared" ca="1" si="17"/>
        <v/>
      </c>
      <c r="M121" s="384" t="str">
        <f t="shared" ca="1" si="18"/>
        <v/>
      </c>
      <c r="N121" s="384" t="str">
        <f t="shared" ca="1" si="18"/>
        <v/>
      </c>
      <c r="O121" s="384" t="str">
        <f t="shared" ca="1" si="18"/>
        <v/>
      </c>
      <c r="P121" s="384" t="str">
        <f t="shared" ca="1" si="18"/>
        <v/>
      </c>
      <c r="Q121" s="384" t="str">
        <f t="shared" ca="1" si="19"/>
        <v/>
      </c>
      <c r="R121" s="131" t="str">
        <f ca="1">IF(AND(SUM($T$109:$U121)&gt;0,COUNTIF(R$108:$S120,"")&lt;2), "A","")</f>
        <v/>
      </c>
      <c r="S121" s="131" t="str">
        <f ca="1">IF(AND(SUM($T121:$U$1097)&gt;0,COUNTIF(S122:$S$1098,"E")=0), "E","")</f>
        <v/>
      </c>
      <c r="T121" s="383" t="str">
        <f t="shared" ca="1" si="20"/>
        <v/>
      </c>
      <c r="U121" s="383" t="str">
        <f t="shared" ca="1" si="21"/>
        <v/>
      </c>
      <c r="V121" s="130" t="str">
        <f t="shared" ca="1" si="29"/>
        <v/>
      </c>
      <c r="W121" s="130" t="str">
        <f t="shared" ca="1" si="30"/>
        <v/>
      </c>
      <c r="X121" s="383" t="str">
        <f t="shared" ca="1" si="24"/>
        <v/>
      </c>
      <c r="Y121" s="383" t="str">
        <f ca="1">IF(SUM(X121)&gt;0,MAX($Y$109:Y120)+1,"")</f>
        <v/>
      </c>
      <c r="Z121" s="130" t="str">
        <f t="shared" ca="1" si="31"/>
        <v/>
      </c>
      <c r="AA121" s="130" t="str">
        <f t="shared" ca="1" si="32"/>
        <v/>
      </c>
      <c r="AB121" s="383" t="str" cm="1">
        <f t="array" aca="1" ref="AB121" ca="1">IF($K121="","",INDIRECT("'"&amp;$B121&amp;"'!$J$7"))</f>
        <v/>
      </c>
      <c r="AC121" s="383" t="str" cm="1">
        <f t="array" aca="1" ref="AC121" ca="1">IF($K121="","",INDIRECT("'"&amp;$B121&amp;"'!$J$5"))</f>
        <v/>
      </c>
      <c r="AD121" s="383" t="str" cm="1">
        <f t="array" aca="1" ref="AD121" ca="1">IF($K121="","",INDIRECT("'"&amp;$B121&amp;"'!$J$6"))</f>
        <v/>
      </c>
      <c r="AE121" s="131"/>
      <c r="AF121" s="131"/>
      <c r="AG121" s="131"/>
      <c r="AH121" s="131"/>
      <c r="AI121" s="131"/>
      <c r="AJ121" s="131"/>
      <c r="AK121" s="131"/>
      <c r="AL121" s="131"/>
      <c r="AM121" s="131"/>
      <c r="AN121" s="132"/>
      <c r="AO121" s="132"/>
      <c r="AP121" s="132"/>
      <c r="AQ121" s="132"/>
      <c r="AR121" s="132"/>
      <c r="AS121" s="132"/>
      <c r="AT121" s="132"/>
      <c r="AU121" s="132"/>
      <c r="AV121" s="132"/>
      <c r="AW121" s="132"/>
      <c r="AX121" s="132"/>
      <c r="AY121" s="132"/>
      <c r="AZ121" s="132"/>
      <c r="BA121" s="132"/>
      <c r="BB121" s="132"/>
      <c r="BC121" s="132"/>
      <c r="BD121" s="132"/>
      <c r="BE121" s="132"/>
      <c r="BF121" s="132"/>
      <c r="BG121" s="132"/>
      <c r="BH121" s="132"/>
    </row>
    <row r="122" spans="1:60" hidden="1">
      <c r="A122" s="49"/>
      <c r="B122" s="138" t="str">
        <f t="shared" si="13"/>
        <v/>
      </c>
      <c r="C122" s="28" t="str">
        <f>IF(B122="","",INDEX(Konfig!$A$21:$B$1011,MATCH(MID(B122,1,(FIND(" ",B122)-1)),Konfig!$A$21:$A$1011,0),2))</f>
        <v/>
      </c>
      <c r="D122" s="126"/>
      <c r="E122" s="126" t="str">
        <f>IFERROR(IF(VALUE(LEFT(G122,SEARCH(".",G122)-1))&lt;10,"",VALUE(LEFT(G122,SEARCH(".",G122)-1))),"")</f>
        <v/>
      </c>
      <c r="F122" s="126" t="str">
        <f>IFERROR(IF(VALUE(LEFT(G122,SEARCH(".",G122)-1))&lt;10,"",VALUE(MID(G122,SEARCH(".",G122)+1,1))),"")</f>
        <v/>
      </c>
      <c r="G122" s="123" t="str">
        <f t="shared" si="27"/>
        <v/>
      </c>
      <c r="H122" s="139"/>
      <c r="I122" s="123" t="str">
        <f t="shared" si="28"/>
        <v xml:space="preserve"> </v>
      </c>
      <c r="J122" s="126"/>
      <c r="K122" s="388" t="str">
        <f t="shared" ca="1" si="16"/>
        <v/>
      </c>
      <c r="L122" s="388" t="str">
        <f t="shared" ca="1" si="17"/>
        <v/>
      </c>
      <c r="M122" s="384" t="str">
        <f t="shared" ca="1" si="18"/>
        <v/>
      </c>
      <c r="N122" s="384" t="str">
        <f t="shared" ca="1" si="18"/>
        <v/>
      </c>
      <c r="O122" s="384" t="str">
        <f t="shared" ca="1" si="18"/>
        <v/>
      </c>
      <c r="P122" s="384" t="str">
        <f t="shared" ca="1" si="18"/>
        <v/>
      </c>
      <c r="Q122" s="384" t="str">
        <f t="shared" ca="1" si="19"/>
        <v/>
      </c>
      <c r="R122" s="131" t="str">
        <f ca="1">IF(AND(SUM($T$109:$U122)&gt;0,COUNTIF(R$108:$S121,"A")=0), "A","")</f>
        <v/>
      </c>
      <c r="S122" s="131" t="str">
        <f ca="1">IF(AND(SUM($T122:$U$1097)&gt;0,COUNTIF(S123:$S$1098,"E")=0), "E","")</f>
        <v/>
      </c>
      <c r="T122" s="383" t="str">
        <f ca="1">IF($K122="","",COUNTIFS(INDIRECT("'"&amp;$B122&amp;"'!$J$11:$J$512"),"KO",INDIRECT("'"&amp;$B122&amp;"'!$N$11:$N$512"),"IAE"))</f>
        <v/>
      </c>
      <c r="U122" s="383" t="str">
        <f t="shared" ca="1" si="21"/>
        <v/>
      </c>
      <c r="V122" s="130" t="str">
        <f t="shared" ca="1" si="29"/>
        <v/>
      </c>
      <c r="W122" s="130" t="str">
        <f t="shared" ca="1" si="30"/>
        <v/>
      </c>
      <c r="X122" s="383" t="str">
        <f t="shared" ca="1" si="24"/>
        <v/>
      </c>
      <c r="Y122" s="383" t="str">
        <f ca="1">IF(SUM(X122)&gt;0,MAX($Y$109:Y121)+1,"")</f>
        <v/>
      </c>
      <c r="Z122" s="130" t="str">
        <f t="shared" ca="1" si="31"/>
        <v/>
      </c>
      <c r="AA122" s="130" t="str">
        <f t="shared" ca="1" si="32"/>
        <v/>
      </c>
      <c r="AB122" s="383" t="str" cm="1">
        <f t="array" aca="1" ref="AB122" ca="1">IF($K122="","",INDIRECT("'"&amp;$B122&amp;"'!$J$7"))</f>
        <v/>
      </c>
      <c r="AC122" s="383" t="str" cm="1">
        <f t="array" aca="1" ref="AC122" ca="1">IF($K122="","",INDIRECT("'"&amp;$B122&amp;"'!$J$5"))</f>
        <v/>
      </c>
      <c r="AD122" s="383" t="str" cm="1">
        <f t="array" aca="1" ref="AD122" ca="1">IF($K122="","",INDIRECT("'"&amp;$B122&amp;"'!$J$6"))</f>
        <v/>
      </c>
      <c r="AE122" s="131"/>
      <c r="AF122" s="131"/>
      <c r="AG122" s="131"/>
      <c r="AH122" s="131"/>
      <c r="AI122" s="131"/>
      <c r="AJ122" s="131"/>
      <c r="AK122" s="131"/>
      <c r="AL122" s="131"/>
      <c r="AM122" s="131"/>
      <c r="AN122" s="132"/>
      <c r="AO122" s="132"/>
      <c r="AP122" s="132"/>
      <c r="AQ122" s="132"/>
      <c r="AR122" s="132"/>
      <c r="AS122" s="132"/>
      <c r="AT122" s="132"/>
      <c r="AU122" s="132"/>
      <c r="AV122" s="132"/>
      <c r="AW122" s="132"/>
      <c r="AX122" s="132"/>
      <c r="AY122" s="132"/>
      <c r="AZ122" s="132"/>
      <c r="BA122" s="132"/>
      <c r="BB122" s="132"/>
      <c r="BC122" s="132"/>
      <c r="BD122" s="132"/>
      <c r="BE122" s="132"/>
      <c r="BF122" s="132"/>
      <c r="BG122" s="132"/>
      <c r="BH122" s="132"/>
    </row>
    <row r="123" spans="1:60" hidden="1">
      <c r="A123" s="49"/>
      <c r="B123" s="138" t="str">
        <f t="shared" si="13"/>
        <v/>
      </c>
      <c r="C123" s="28" t="str">
        <f>IF(B123="","",INDEX(Konfig!$A$21:$B$1011,MATCH(MID(B123,1,(FIND(" ",B123)-1)),Konfig!$A$21:$A$1011,0),2))</f>
        <v/>
      </c>
      <c r="D123" s="126"/>
      <c r="E123" s="126" t="str">
        <f t="shared" si="14"/>
        <v/>
      </c>
      <c r="F123" s="126" t="str">
        <f t="shared" ref="F123:F186" si="33">IFERROR(IF(VALUE(LEFT(G123,SEARCH(".",G123)-1))&lt;10,"",VALUE(MID(G123,SEARCH(".",G123)+1,1))),"")</f>
        <v/>
      </c>
      <c r="G123" s="123" t="str">
        <f t="shared" si="27"/>
        <v/>
      </c>
      <c r="H123" s="139"/>
      <c r="I123" s="123" t="str">
        <f t="shared" si="28"/>
        <v xml:space="preserve"> </v>
      </c>
      <c r="J123" s="126"/>
      <c r="K123" s="388" t="str">
        <f t="shared" ca="1" si="16"/>
        <v/>
      </c>
      <c r="L123" s="388" t="str">
        <f t="shared" ca="1" si="17"/>
        <v/>
      </c>
      <c r="M123" s="384" t="str">
        <f t="shared" ca="1" si="18"/>
        <v/>
      </c>
      <c r="N123" s="384" t="str">
        <f t="shared" ca="1" si="18"/>
        <v/>
      </c>
      <c r="O123" s="384" t="str">
        <f t="shared" ca="1" si="18"/>
        <v/>
      </c>
      <c r="P123" s="384" t="str">
        <f t="shared" ca="1" si="18"/>
        <v/>
      </c>
      <c r="Q123" s="384" t="str">
        <f t="shared" ca="1" si="19"/>
        <v/>
      </c>
      <c r="R123" s="131" t="str">
        <f ca="1">IF(AND(SUM($T$109:$U123)&gt;0,COUNTIF(R$108:$S122,"A")=0), "A","")</f>
        <v/>
      </c>
      <c r="S123" s="131" t="str">
        <f ca="1">IF(AND(SUM($T123:$U$1097)&gt;0,COUNTIF(S124:$S$1098,"E")=0), "E","")</f>
        <v/>
      </c>
      <c r="T123" s="383" t="str">
        <f t="shared" ca="1" si="20"/>
        <v/>
      </c>
      <c r="U123" s="383" t="str">
        <f t="shared" ca="1" si="21"/>
        <v/>
      </c>
      <c r="V123" s="130" t="str">
        <f t="shared" ca="1" si="29"/>
        <v/>
      </c>
      <c r="W123" s="130" t="str">
        <f t="shared" ca="1" si="30"/>
        <v/>
      </c>
      <c r="X123" s="383" t="str">
        <f t="shared" ca="1" si="24"/>
        <v/>
      </c>
      <c r="Y123" s="383" t="str">
        <f ca="1">IF(SUM(X123)&gt;0,MAX($Y$109:Y122)+1,"")</f>
        <v/>
      </c>
      <c r="Z123" s="130" t="str">
        <f t="shared" ca="1" si="31"/>
        <v/>
      </c>
      <c r="AA123" s="130" t="str">
        <f t="shared" ca="1" si="32"/>
        <v/>
      </c>
      <c r="AB123" s="383" t="str" cm="1">
        <f t="array" aca="1" ref="AB123" ca="1">IF($K123="","",INDIRECT("'"&amp;$B123&amp;"'!$J$7"))</f>
        <v/>
      </c>
      <c r="AC123" s="383" t="str" cm="1">
        <f t="array" aca="1" ref="AC123" ca="1">IF($K123="","",INDIRECT("'"&amp;$B123&amp;"'!$J$5"))</f>
        <v/>
      </c>
      <c r="AD123" s="383" t="str" cm="1">
        <f t="array" aca="1" ref="AD123" ca="1">IF($K123="","",INDIRECT("'"&amp;$B123&amp;"'!$J$6"))</f>
        <v/>
      </c>
      <c r="AE123" s="131"/>
      <c r="AF123" s="131"/>
      <c r="AG123" s="131"/>
      <c r="AH123" s="131"/>
      <c r="AI123" s="131"/>
      <c r="AJ123" s="131"/>
      <c r="AK123" s="131"/>
      <c r="AL123" s="131"/>
      <c r="AM123" s="131"/>
      <c r="AN123" s="132"/>
      <c r="AO123" s="132"/>
      <c r="AP123" s="132"/>
      <c r="AQ123" s="132"/>
      <c r="AR123" s="132"/>
      <c r="AS123" s="132"/>
      <c r="AT123" s="132"/>
      <c r="AU123" s="132"/>
      <c r="AV123" s="132"/>
      <c r="AW123" s="132"/>
      <c r="AX123" s="132"/>
      <c r="AY123" s="132"/>
      <c r="AZ123" s="132"/>
      <c r="BA123" s="132"/>
      <c r="BB123" s="132"/>
      <c r="BC123" s="132"/>
      <c r="BD123" s="132"/>
      <c r="BE123" s="132"/>
      <c r="BF123" s="132"/>
      <c r="BG123" s="132"/>
      <c r="BH123" s="132"/>
    </row>
    <row r="124" spans="1:60" hidden="1">
      <c r="A124" s="49"/>
      <c r="B124" s="138" t="str">
        <f t="shared" si="13"/>
        <v/>
      </c>
      <c r="C124" s="28" t="str">
        <f>IF(B124="","",INDEX(Konfig!$A$21:$B$1011,MATCH(MID(B124,1,(FIND(" ",B124)-1)),Konfig!$A$21:$A$1011,0),2))</f>
        <v/>
      </c>
      <c r="D124" s="126"/>
      <c r="E124" s="126" t="str">
        <f t="shared" si="14"/>
        <v/>
      </c>
      <c r="F124" s="126" t="str">
        <f t="shared" si="33"/>
        <v/>
      </c>
      <c r="G124" s="123" t="str">
        <f t="shared" si="27"/>
        <v/>
      </c>
      <c r="H124" s="139"/>
      <c r="I124" s="123" t="str">
        <f t="shared" si="28"/>
        <v xml:space="preserve"> </v>
      </c>
      <c r="J124" s="126"/>
      <c r="K124" s="388" t="str">
        <f ca="1">IF(B124="","",IF(VALUE(MID(B124,1,SEARCH(".",B124)-1))&lt;10,"",COUNTA(INDIRECT("'"&amp;B124&amp;"'!$F$12:$F$512"))))</f>
        <v/>
      </c>
      <c r="L124" s="388" t="str">
        <f ca="1">IF(K124="","",SUM(M124:N124))</f>
        <v/>
      </c>
      <c r="M124" s="384" t="str">
        <f ca="1">IF($K124="","",COUNTIF(INDIRECT("'"&amp;$B124&amp;"'!$J$12:$J$512"),M$107))</f>
        <v/>
      </c>
      <c r="N124" s="384" t="str">
        <f ca="1">IF($K124="","",COUNTIF(INDIRECT("'"&amp;$B124&amp;"'!$J$12:$J$512"),N$107))</f>
        <v/>
      </c>
      <c r="O124" s="384" t="str">
        <f ca="1">IF($K124="","",COUNTIF(INDIRECT("'"&amp;$B124&amp;"'!$J$12:$J$512"),O$107))</f>
        <v/>
      </c>
      <c r="P124" s="384" t="str">
        <f ca="1">IF($K124="","",COUNTIF(INDIRECT("'"&amp;$B124&amp;"'!$J$12:$J$512"),P$107))</f>
        <v/>
      </c>
      <c r="Q124" s="384" t="str">
        <f ca="1">IF($K124="","",COUNTIF(INDIRECT("'"&amp;$B124&amp;"'!$D$11:$D$512"),0))</f>
        <v/>
      </c>
      <c r="R124" s="131" t="str">
        <f ca="1">IF(AND(SUM($T$109:$U124)&gt;0,COUNTIF(R$108:$S123,"A")=0), "A","")</f>
        <v/>
      </c>
      <c r="S124" s="131" t="str">
        <f ca="1">IF(AND(SUM($T124:$U$1097)&gt;0,COUNTIF(S125:$S$1098,"E")=0), "E","")</f>
        <v/>
      </c>
      <c r="T124" s="383" t="str">
        <f t="shared" ca="1" si="20"/>
        <v/>
      </c>
      <c r="U124" s="383" t="str">
        <f ca="1">IF($K124="","",COUNTIFS(INDIRECT("'"&amp;$B124&amp;"'!$J$11:$J$512"),"BW",INDIRECT("'"&amp;$B124&amp;"'!$N$11:$N$512"),"IAE"))</f>
        <v/>
      </c>
      <c r="V124" s="130" t="str">
        <f t="shared" ca="1" si="29"/>
        <v/>
      </c>
      <c r="W124" s="130" t="str">
        <f t="shared" ca="1" si="30"/>
        <v/>
      </c>
      <c r="X124" s="383" t="str">
        <f ca="1">IF($K124="","",COUNTIFS(INDIRECT("'"&amp;$B124&amp;"'!$J$11:$J$512"),"EW",INDIRECT("'"&amp;$B124&amp;"'!$N$11:$N$512"),"IAE"))</f>
        <v/>
      </c>
      <c r="Y124" s="383" t="str">
        <f ca="1">IF(SUM(X124)&gt;0,MAX($Y$109:Y123)+1,"")</f>
        <v/>
      </c>
      <c r="Z124" s="130" t="str">
        <f t="shared" ca="1" si="31"/>
        <v/>
      </c>
      <c r="AA124" s="130" t="str">
        <f t="shared" ca="1" si="32"/>
        <v/>
      </c>
      <c r="AB124" s="383" t="str" cm="1">
        <f t="array" aca="1" ref="AB124" ca="1">IF($K124="","",INDIRECT("'"&amp;$B124&amp;"'!$J$7"))</f>
        <v/>
      </c>
      <c r="AC124" s="383" t="str" cm="1">
        <f t="array" aca="1" ref="AC124" ca="1">IF($K124="","",INDIRECT("'"&amp;$B124&amp;"'!$J$5"))</f>
        <v/>
      </c>
      <c r="AD124" s="383" t="str" cm="1">
        <f t="array" aca="1" ref="AD124" ca="1">IF($K124="","",INDIRECT("'"&amp;$B124&amp;"'!$J$6"))</f>
        <v/>
      </c>
      <c r="AE124" s="131"/>
      <c r="AF124" s="131"/>
      <c r="AG124" s="131"/>
      <c r="AH124" s="131"/>
      <c r="AI124" s="131"/>
      <c r="AJ124" s="131"/>
      <c r="AK124" s="131"/>
      <c r="AL124" s="131"/>
      <c r="AM124" s="131"/>
      <c r="AN124" s="132"/>
      <c r="AO124" s="132"/>
      <c r="AP124" s="132"/>
      <c r="AQ124" s="132"/>
      <c r="AR124" s="132"/>
      <c r="AS124" s="132"/>
      <c r="AT124" s="132"/>
      <c r="AU124" s="132"/>
      <c r="AV124" s="132"/>
      <c r="AW124" s="132"/>
      <c r="AX124" s="132"/>
      <c r="AY124" s="132"/>
      <c r="AZ124" s="132"/>
      <c r="BA124" s="132"/>
      <c r="BB124" s="132"/>
      <c r="BC124" s="132"/>
      <c r="BD124" s="132"/>
      <c r="BE124" s="132"/>
      <c r="BF124" s="132"/>
      <c r="BG124" s="132"/>
      <c r="BH124" s="132"/>
    </row>
    <row r="125" spans="1:60" hidden="1">
      <c r="A125" s="49"/>
      <c r="B125" s="138" t="str">
        <f t="shared" si="13"/>
        <v/>
      </c>
      <c r="C125" s="28" t="str">
        <f>IF(B125="","",INDEX(Konfig!$A$21:$B$1011,MATCH(MID(B125,1,(FIND(" ",B125)-1)),Konfig!$A$21:$A$1011,0),2))</f>
        <v/>
      </c>
      <c r="D125" s="126"/>
      <c r="E125" s="126" t="str">
        <f t="shared" si="14"/>
        <v/>
      </c>
      <c r="F125" s="126" t="str">
        <f t="shared" si="33"/>
        <v/>
      </c>
      <c r="G125" s="123" t="str">
        <f t="shared" si="27"/>
        <v/>
      </c>
      <c r="H125" s="139"/>
      <c r="I125" s="123" t="str">
        <f t="shared" si="28"/>
        <v xml:space="preserve"> </v>
      </c>
      <c r="J125" s="126"/>
      <c r="K125" s="388" t="str">
        <f t="shared" ref="K125:K188" ca="1" si="34">IF(B125="","",IF(VALUE(MID(B125,1,SEARCH(".",B125)-1))&lt;10,"",COUNTA(INDIRECT("'"&amp;B125&amp;"'!$F$12:$F$512"))))</f>
        <v/>
      </c>
      <c r="L125" s="388" t="str">
        <f t="shared" ref="L125:L188" ca="1" si="35">IF(K125="","",SUM(M125:N125))</f>
        <v/>
      </c>
      <c r="M125" s="384" t="str">
        <f t="shared" ca="1" si="18"/>
        <v/>
      </c>
      <c r="N125" s="384" t="str">
        <f t="shared" ca="1" si="18"/>
        <v/>
      </c>
      <c r="O125" s="384" t="str">
        <f t="shared" ca="1" si="18"/>
        <v/>
      </c>
      <c r="P125" s="384" t="str">
        <f t="shared" ca="1" si="18"/>
        <v/>
      </c>
      <c r="Q125" s="384" t="str">
        <f t="shared" ca="1" si="19"/>
        <v/>
      </c>
      <c r="R125" s="131" t="str">
        <f ca="1">IF(AND(SUM($T$109:$U125)&gt;0,COUNTIF(R$108:$S124,"A")=0), "A","")</f>
        <v/>
      </c>
      <c r="S125" s="131" t="str">
        <f ca="1">IF(AND(SUM($T125:$U$1097)&gt;0,COUNTIF(S126:$S$1098,"E")=0), "E","")</f>
        <v/>
      </c>
      <c r="T125" s="383" t="str">
        <f t="shared" ca="1" si="20"/>
        <v/>
      </c>
      <c r="U125" s="383" t="str">
        <f t="shared" ref="U125:U188" ca="1" si="36">IF($K125="","",COUNTIFS(INDIRECT("'"&amp;$B125&amp;"'!$J$11:$J$512"),"BW",INDIRECT("'"&amp;$B125&amp;"'!$N$11:$N$512"),"IAE"))</f>
        <v/>
      </c>
      <c r="V125" s="130" t="str">
        <f t="shared" ca="1" si="29"/>
        <v/>
      </c>
      <c r="W125" s="130" t="str">
        <f t="shared" ca="1" si="30"/>
        <v/>
      </c>
      <c r="X125" s="383" t="str">
        <f t="shared" ca="1" si="24"/>
        <v/>
      </c>
      <c r="Y125" s="383" t="str">
        <f ca="1">IF(SUM(X125)&gt;0,MAX($Y$109:Y124)+1,"")</f>
        <v/>
      </c>
      <c r="Z125" s="130" t="str">
        <f t="shared" ca="1" si="31"/>
        <v/>
      </c>
      <c r="AA125" s="130" t="str">
        <f t="shared" ca="1" si="32"/>
        <v/>
      </c>
      <c r="AB125" s="383" t="str" cm="1">
        <f t="array" aca="1" ref="AB125" ca="1">IF($K125="","",INDIRECT("'"&amp;$B125&amp;"'!$J$7"))</f>
        <v/>
      </c>
      <c r="AC125" s="383" t="str" cm="1">
        <f t="array" aca="1" ref="AC125" ca="1">IF($K125="","",INDIRECT("'"&amp;$B125&amp;"'!$J$5"))</f>
        <v/>
      </c>
      <c r="AD125" s="383" t="str" cm="1">
        <f t="array" aca="1" ref="AD125" ca="1">IF($K125="","",INDIRECT("'"&amp;$B125&amp;"'!$J$6"))</f>
        <v/>
      </c>
      <c r="AE125" s="131"/>
      <c r="AF125" s="131"/>
      <c r="AG125" s="131"/>
      <c r="AH125" s="131"/>
      <c r="AI125" s="131"/>
      <c r="AJ125" s="131"/>
      <c r="AK125" s="131"/>
      <c r="AL125" s="131"/>
      <c r="AM125" s="131"/>
      <c r="AN125" s="132"/>
      <c r="AO125" s="132"/>
      <c r="AP125" s="132"/>
      <c r="AQ125" s="132"/>
      <c r="AR125" s="132"/>
      <c r="AS125" s="132"/>
      <c r="AT125" s="132"/>
      <c r="AU125" s="132"/>
      <c r="AV125" s="132"/>
      <c r="AW125" s="132"/>
      <c r="AX125" s="132"/>
      <c r="AY125" s="132"/>
      <c r="AZ125" s="132"/>
      <c r="BA125" s="132"/>
      <c r="BB125" s="132"/>
      <c r="BC125" s="132"/>
      <c r="BD125" s="132"/>
      <c r="BE125" s="132"/>
      <c r="BF125" s="132"/>
      <c r="BG125" s="132"/>
      <c r="BH125" s="132"/>
    </row>
    <row r="126" spans="1:60" hidden="1">
      <c r="A126" s="49"/>
      <c r="B126" s="138" t="str">
        <f t="shared" si="13"/>
        <v/>
      </c>
      <c r="C126" s="28" t="str">
        <f>IF(B126="","",INDEX(Konfig!$A$21:$B$1011,MATCH(MID(B126,1,(FIND(" ",B126)-1)),Konfig!$A$21:$A$1011,0),2))</f>
        <v/>
      </c>
      <c r="D126" s="126"/>
      <c r="E126" s="126" t="str">
        <f t="shared" si="14"/>
        <v/>
      </c>
      <c r="F126" s="126" t="str">
        <f t="shared" si="33"/>
        <v/>
      </c>
      <c r="G126" s="123" t="str">
        <f t="shared" si="27"/>
        <v/>
      </c>
      <c r="H126" s="139"/>
      <c r="I126" s="123" t="str">
        <f t="shared" si="28"/>
        <v xml:space="preserve"> </v>
      </c>
      <c r="J126" s="126"/>
      <c r="K126" s="388" t="str">
        <f t="shared" ca="1" si="34"/>
        <v/>
      </c>
      <c r="L126" s="388" t="str">
        <f t="shared" ca="1" si="35"/>
        <v/>
      </c>
      <c r="M126" s="384" t="str">
        <f t="shared" ref="M126:P189" ca="1" si="37">IF($K126="","",COUNTIF(INDIRECT("'"&amp;$B126&amp;"'!$J$12:$J$512"),M$107))</f>
        <v/>
      </c>
      <c r="N126" s="384" t="str">
        <f t="shared" ca="1" si="37"/>
        <v/>
      </c>
      <c r="O126" s="384" t="str">
        <f t="shared" ca="1" si="37"/>
        <v/>
      </c>
      <c r="P126" s="384" t="str">
        <f t="shared" ca="1" si="37"/>
        <v/>
      </c>
      <c r="Q126" s="384" t="str">
        <f t="shared" ca="1" si="19"/>
        <v/>
      </c>
      <c r="R126" s="131" t="str">
        <f ca="1">IF(AND(SUM($T$109:$U126)&gt;0,COUNTIF(R$108:$S125,"A")=0), "A","")</f>
        <v/>
      </c>
      <c r="S126" s="131" t="str">
        <f ca="1">IF(AND(SUM($T126:$U$1097)&gt;0,COUNTIF(S127:$S$1098,"E")=0), "E","")</f>
        <v/>
      </c>
      <c r="T126" s="383" t="str">
        <f t="shared" ca="1" si="20"/>
        <v/>
      </c>
      <c r="U126" s="383" t="str">
        <f t="shared" ca="1" si="36"/>
        <v/>
      </c>
      <c r="V126" s="130" t="str">
        <f t="shared" ca="1" si="29"/>
        <v/>
      </c>
      <c r="W126" s="130" t="str">
        <f t="shared" ca="1" si="30"/>
        <v/>
      </c>
      <c r="X126" s="383" t="str">
        <f t="shared" ca="1" si="24"/>
        <v/>
      </c>
      <c r="Y126" s="383" t="str">
        <f ca="1">IF(SUM(X126)&gt;0,MAX($Y$109:Y125)+1,"")</f>
        <v/>
      </c>
      <c r="Z126" s="130" t="str">
        <f t="shared" ca="1" si="31"/>
        <v/>
      </c>
      <c r="AA126" s="130" t="str">
        <f t="shared" ca="1" si="32"/>
        <v/>
      </c>
      <c r="AB126" s="383" t="str" cm="1">
        <f t="array" aca="1" ref="AB126" ca="1">IF($K126="","",INDIRECT("'"&amp;$B126&amp;"'!$J$7"))</f>
        <v/>
      </c>
      <c r="AC126" s="383" t="str" cm="1">
        <f t="array" aca="1" ref="AC126" ca="1">IF($K126="","",INDIRECT("'"&amp;$B126&amp;"'!$J$5"))</f>
        <v/>
      </c>
      <c r="AD126" s="383" t="str" cm="1">
        <f t="array" aca="1" ref="AD126" ca="1">IF($K126="","",INDIRECT("'"&amp;$B126&amp;"'!$J$6"))</f>
        <v/>
      </c>
      <c r="AE126" s="131"/>
      <c r="AF126" s="131"/>
      <c r="AG126" s="131"/>
      <c r="AH126" s="131"/>
      <c r="AI126" s="131"/>
      <c r="AJ126" s="131"/>
      <c r="AK126" s="131"/>
      <c r="AL126" s="131"/>
      <c r="AM126" s="131"/>
      <c r="AN126" s="132"/>
      <c r="AO126" s="132"/>
      <c r="AP126" s="132"/>
      <c r="AQ126" s="132"/>
      <c r="AR126" s="132"/>
      <c r="AS126" s="132"/>
      <c r="AT126" s="132"/>
      <c r="AU126" s="132"/>
      <c r="AV126" s="132"/>
      <c r="AW126" s="132"/>
      <c r="AX126" s="132"/>
      <c r="AY126" s="132"/>
      <c r="AZ126" s="132"/>
      <c r="BA126" s="132"/>
      <c r="BB126" s="132"/>
      <c r="BC126" s="132"/>
      <c r="BD126" s="132"/>
      <c r="BE126" s="132"/>
      <c r="BF126" s="132"/>
      <c r="BG126" s="132"/>
      <c r="BH126" s="132"/>
    </row>
    <row r="127" spans="1:60" hidden="1">
      <c r="A127" s="49"/>
      <c r="B127" s="138" t="str">
        <f t="shared" si="13"/>
        <v/>
      </c>
      <c r="C127" s="28" t="str">
        <f>IF(B127="","",INDEX(Konfig!$A$21:$B$1011,MATCH(MID(B127,1,(FIND(" ",B127)-1)),Konfig!$A$21:$A$1011,0),2))</f>
        <v/>
      </c>
      <c r="D127" s="126"/>
      <c r="E127" s="126" t="str">
        <f t="shared" si="14"/>
        <v/>
      </c>
      <c r="F127" s="126" t="str">
        <f t="shared" si="33"/>
        <v/>
      </c>
      <c r="G127" s="123" t="str">
        <f t="shared" si="27"/>
        <v/>
      </c>
      <c r="H127" s="139"/>
      <c r="I127" s="123" t="str">
        <f t="shared" si="28"/>
        <v xml:space="preserve"> </v>
      </c>
      <c r="J127" s="126"/>
      <c r="K127" s="388" t="str">
        <f t="shared" ca="1" si="34"/>
        <v/>
      </c>
      <c r="L127" s="388" t="str">
        <f t="shared" ca="1" si="35"/>
        <v/>
      </c>
      <c r="M127" s="384" t="str">
        <f t="shared" ca="1" si="37"/>
        <v/>
      </c>
      <c r="N127" s="384" t="str">
        <f t="shared" ca="1" si="37"/>
        <v/>
      </c>
      <c r="O127" s="384" t="str">
        <f t="shared" ca="1" si="37"/>
        <v/>
      </c>
      <c r="P127" s="384" t="str">
        <f t="shared" ca="1" si="37"/>
        <v/>
      </c>
      <c r="Q127" s="384" t="str">
        <f t="shared" ca="1" si="19"/>
        <v/>
      </c>
      <c r="R127" s="131" t="str">
        <f ca="1">IF(AND(SUM($T$109:$U127)&gt;0,COUNTIF(R$108:$S126,"A")=0), "A","")</f>
        <v/>
      </c>
      <c r="S127" s="131" t="str">
        <f ca="1">IF(AND(SUM($T127:$U$1097)&gt;0,COUNTIF(S128:$S$1098,"E")=0), "E","")</f>
        <v/>
      </c>
      <c r="T127" s="383" t="str">
        <f t="shared" ca="1" si="20"/>
        <v/>
      </c>
      <c r="U127" s="383" t="str">
        <f t="shared" ca="1" si="36"/>
        <v/>
      </c>
      <c r="V127" s="130" t="str">
        <f t="shared" ca="1" si="29"/>
        <v/>
      </c>
      <c r="W127" s="130" t="str">
        <f t="shared" ca="1" si="30"/>
        <v/>
      </c>
      <c r="X127" s="383" t="str">
        <f t="shared" ca="1" si="24"/>
        <v/>
      </c>
      <c r="Y127" s="383" t="str">
        <f ca="1">IF(SUM(X127)&gt;0,MAX($Y$109:Y126)+1,"")</f>
        <v/>
      </c>
      <c r="Z127" s="130" t="str">
        <f t="shared" ca="1" si="31"/>
        <v/>
      </c>
      <c r="AA127" s="130" t="str">
        <f t="shared" ca="1" si="32"/>
        <v/>
      </c>
      <c r="AB127" s="383" t="str" cm="1">
        <f t="array" aca="1" ref="AB127" ca="1">IF($K127="","",INDIRECT("'"&amp;$B127&amp;"'!$J$7"))</f>
        <v/>
      </c>
      <c r="AC127" s="383" t="str" cm="1">
        <f t="array" aca="1" ref="AC127" ca="1">IF($K127="","",INDIRECT("'"&amp;$B127&amp;"'!$J$5"))</f>
        <v/>
      </c>
      <c r="AD127" s="383" t="str" cm="1">
        <f t="array" aca="1" ref="AD127" ca="1">IF($K127="","",INDIRECT("'"&amp;$B127&amp;"'!$J$6"))</f>
        <v/>
      </c>
      <c r="AE127" s="131"/>
      <c r="AF127" s="131"/>
      <c r="AG127" s="131"/>
      <c r="AH127" s="131"/>
      <c r="AI127" s="131"/>
      <c r="AJ127" s="131"/>
      <c r="AK127" s="131"/>
      <c r="AL127" s="131"/>
      <c r="AM127" s="131"/>
      <c r="AN127" s="132"/>
      <c r="AO127" s="132"/>
      <c r="AP127" s="132"/>
      <c r="AQ127" s="132"/>
      <c r="AR127" s="132"/>
      <c r="AS127" s="132"/>
      <c r="AT127" s="132"/>
      <c r="AU127" s="132"/>
      <c r="AV127" s="132"/>
      <c r="AW127" s="132"/>
      <c r="AX127" s="132"/>
      <c r="AY127" s="132"/>
      <c r="AZ127" s="132"/>
      <c r="BA127" s="132"/>
      <c r="BB127" s="132"/>
      <c r="BC127" s="132"/>
      <c r="BD127" s="132"/>
      <c r="BE127" s="132"/>
      <c r="BF127" s="132"/>
      <c r="BG127" s="132"/>
      <c r="BH127" s="132"/>
    </row>
    <row r="128" spans="1:60" hidden="1">
      <c r="A128" s="49"/>
      <c r="B128" s="138" t="str">
        <f t="shared" si="13"/>
        <v/>
      </c>
      <c r="C128" s="28" t="str">
        <f>IF(B128="","",INDEX(Konfig!$A$21:$B$1011,MATCH(MID(B128,1,(FIND(" ",B128)-1)),Konfig!$A$21:$A$1011,0),2))</f>
        <v/>
      </c>
      <c r="D128" s="126"/>
      <c r="E128" s="126" t="str">
        <f t="shared" si="14"/>
        <v/>
      </c>
      <c r="F128" s="126" t="str">
        <f t="shared" si="33"/>
        <v/>
      </c>
      <c r="G128" s="123" t="str">
        <f t="shared" si="27"/>
        <v/>
      </c>
      <c r="H128" s="139"/>
      <c r="I128" s="123" t="str">
        <f t="shared" si="28"/>
        <v xml:space="preserve"> </v>
      </c>
      <c r="J128" s="126"/>
      <c r="K128" s="388" t="str">
        <f t="shared" ca="1" si="34"/>
        <v/>
      </c>
      <c r="L128" s="388" t="str">
        <f t="shared" ca="1" si="35"/>
        <v/>
      </c>
      <c r="M128" s="384" t="str">
        <f t="shared" ca="1" si="37"/>
        <v/>
      </c>
      <c r="N128" s="384" t="str">
        <f t="shared" ca="1" si="37"/>
        <v/>
      </c>
      <c r="O128" s="384" t="str">
        <f t="shared" ca="1" si="37"/>
        <v/>
      </c>
      <c r="P128" s="384" t="str">
        <f t="shared" ca="1" si="37"/>
        <v/>
      </c>
      <c r="Q128" s="384" t="str">
        <f t="shared" ca="1" si="19"/>
        <v/>
      </c>
      <c r="R128" s="131" t="str">
        <f ca="1">IF(AND(SUM($T$109:$U128)&gt;0,COUNTIF(R$108:$S127,"A")=0), "A","")</f>
        <v/>
      </c>
      <c r="S128" s="131" t="str">
        <f ca="1">IF(AND(SUM($T128:$U$1097)&gt;0,COUNTIF(S129:$S$1098,"E")=0), "E","")</f>
        <v/>
      </c>
      <c r="T128" s="383" t="str">
        <f t="shared" ca="1" si="20"/>
        <v/>
      </c>
      <c r="U128" s="383" t="str">
        <f t="shared" ca="1" si="36"/>
        <v/>
      </c>
      <c r="V128" s="130" t="str">
        <f t="shared" ca="1" si="29"/>
        <v/>
      </c>
      <c r="W128" s="130" t="str">
        <f t="shared" ca="1" si="30"/>
        <v/>
      </c>
      <c r="X128" s="383" t="str">
        <f t="shared" ca="1" si="24"/>
        <v/>
      </c>
      <c r="Y128" s="383" t="str">
        <f ca="1">IF(SUM(X128)&gt;0,MAX($Y$109:Y127)+1,"")</f>
        <v/>
      </c>
      <c r="Z128" s="130" t="str">
        <f t="shared" ca="1" si="31"/>
        <v/>
      </c>
      <c r="AA128" s="130" t="str">
        <f t="shared" ca="1" si="32"/>
        <v/>
      </c>
      <c r="AB128" s="383" t="str" cm="1">
        <f t="array" aca="1" ref="AB128" ca="1">IF($K128="","",INDIRECT("'"&amp;$B128&amp;"'!$J$7"))</f>
        <v/>
      </c>
      <c r="AC128" s="383" t="str" cm="1">
        <f t="array" aca="1" ref="AC128" ca="1">IF($K128="","",INDIRECT("'"&amp;$B128&amp;"'!$J$5"))</f>
        <v/>
      </c>
      <c r="AD128" s="383" t="str" cm="1">
        <f t="array" aca="1" ref="AD128" ca="1">IF($K128="","",INDIRECT("'"&amp;$B128&amp;"'!$J$6"))</f>
        <v/>
      </c>
      <c r="AE128" s="131"/>
      <c r="AF128" s="131"/>
      <c r="AG128" s="131"/>
      <c r="AH128" s="131"/>
      <c r="AI128" s="131"/>
      <c r="AJ128" s="131"/>
      <c r="AK128" s="131"/>
      <c r="AL128" s="131"/>
      <c r="AM128" s="131"/>
      <c r="AN128" s="132"/>
      <c r="AO128" s="132"/>
      <c r="AP128" s="132"/>
      <c r="AQ128" s="132"/>
      <c r="AR128" s="132"/>
      <c r="AS128" s="132"/>
      <c r="AT128" s="132"/>
      <c r="AU128" s="132"/>
      <c r="AV128" s="132"/>
      <c r="AW128" s="132"/>
      <c r="AX128" s="132"/>
      <c r="AY128" s="132"/>
      <c r="AZ128" s="132"/>
      <c r="BA128" s="132"/>
      <c r="BB128" s="132"/>
      <c r="BC128" s="132"/>
      <c r="BD128" s="132"/>
      <c r="BE128" s="132"/>
      <c r="BF128" s="132"/>
      <c r="BG128" s="132"/>
      <c r="BH128" s="132"/>
    </row>
    <row r="129" spans="1:60" hidden="1">
      <c r="A129" s="49"/>
      <c r="B129" s="138" t="str">
        <f t="shared" si="13"/>
        <v/>
      </c>
      <c r="C129" s="28" t="str">
        <f>IF(B129="","",INDEX(Konfig!$A$21:$B$1011,MATCH(MID(B129,1,(FIND(" ",B129)-1)),Konfig!$A$21:$A$1011,0),2))</f>
        <v/>
      </c>
      <c r="D129" s="126"/>
      <c r="E129" s="126" t="str">
        <f t="shared" si="14"/>
        <v/>
      </c>
      <c r="F129" s="126" t="str">
        <f t="shared" si="33"/>
        <v/>
      </c>
      <c r="G129" s="123" t="str">
        <f t="shared" si="27"/>
        <v/>
      </c>
      <c r="H129" s="139"/>
      <c r="I129" s="123" t="str">
        <f t="shared" si="28"/>
        <v xml:space="preserve"> </v>
      </c>
      <c r="J129" s="126"/>
      <c r="K129" s="388" t="str">
        <f t="shared" ca="1" si="34"/>
        <v/>
      </c>
      <c r="L129" s="388" t="str">
        <f t="shared" ca="1" si="35"/>
        <v/>
      </c>
      <c r="M129" s="384" t="str">
        <f t="shared" ca="1" si="37"/>
        <v/>
      </c>
      <c r="N129" s="384" t="str">
        <f t="shared" ca="1" si="37"/>
        <v/>
      </c>
      <c r="O129" s="384" t="str">
        <f t="shared" ca="1" si="37"/>
        <v/>
      </c>
      <c r="P129" s="384" t="str">
        <f t="shared" ca="1" si="37"/>
        <v/>
      </c>
      <c r="Q129" s="384" t="str">
        <f t="shared" ca="1" si="19"/>
        <v/>
      </c>
      <c r="R129" s="131" t="str">
        <f ca="1">IF(AND(SUM($T$109:$U129)&gt;0,COUNTIF(R$108:$S128,"A")=0), "A","")</f>
        <v/>
      </c>
      <c r="S129" s="131" t="str">
        <f ca="1">IF(AND(SUM($T129:$U$1097)&gt;0,COUNTIF(S130:$S$1098,"E")=0), "E","")</f>
        <v/>
      </c>
      <c r="T129" s="383" t="str">
        <f t="shared" ca="1" si="20"/>
        <v/>
      </c>
      <c r="U129" s="383" t="str">
        <f t="shared" ca="1" si="36"/>
        <v/>
      </c>
      <c r="V129" s="130" t="str">
        <f t="shared" ca="1" si="29"/>
        <v/>
      </c>
      <c r="W129" s="130" t="str">
        <f t="shared" ca="1" si="30"/>
        <v/>
      </c>
      <c r="X129" s="383" t="str">
        <f t="shared" ca="1" si="24"/>
        <v/>
      </c>
      <c r="Y129" s="383" t="str">
        <f ca="1">IF(SUM(X129)&gt;0,MAX($Y$109:Y128)+1,"")</f>
        <v/>
      </c>
      <c r="Z129" s="130" t="str">
        <f t="shared" ca="1" si="31"/>
        <v/>
      </c>
      <c r="AA129" s="130" t="str">
        <f t="shared" ca="1" si="32"/>
        <v/>
      </c>
      <c r="AB129" s="383" t="str" cm="1">
        <f t="array" aca="1" ref="AB129" ca="1">IF($K129="","",INDIRECT("'"&amp;$B129&amp;"'!$J$7"))</f>
        <v/>
      </c>
      <c r="AC129" s="383" t="str" cm="1">
        <f t="array" aca="1" ref="AC129" ca="1">IF($K129="","",INDIRECT("'"&amp;$B129&amp;"'!$J$5"))</f>
        <v/>
      </c>
      <c r="AD129" s="383" t="str" cm="1">
        <f t="array" aca="1" ref="AD129" ca="1">IF($K129="","",INDIRECT("'"&amp;$B129&amp;"'!$J$6"))</f>
        <v/>
      </c>
      <c r="AE129" s="131"/>
      <c r="AF129" s="131"/>
      <c r="AG129" s="131"/>
      <c r="AH129" s="131"/>
      <c r="AI129" s="131"/>
      <c r="AJ129" s="131"/>
      <c r="AK129" s="131"/>
      <c r="AL129" s="131"/>
      <c r="AM129" s="131"/>
      <c r="AN129" s="132"/>
      <c r="AO129" s="132"/>
      <c r="AP129" s="132"/>
      <c r="AQ129" s="132"/>
      <c r="AR129" s="132"/>
      <c r="AS129" s="132"/>
      <c r="AT129" s="132"/>
      <c r="AU129" s="132"/>
      <c r="AV129" s="132"/>
      <c r="AW129" s="132"/>
      <c r="AX129" s="132"/>
      <c r="AY129" s="132"/>
      <c r="AZ129" s="132"/>
      <c r="BA129" s="132"/>
      <c r="BB129" s="132"/>
      <c r="BC129" s="132"/>
      <c r="BD129" s="132"/>
      <c r="BE129" s="132"/>
      <c r="BF129" s="132"/>
      <c r="BG129" s="132"/>
      <c r="BH129" s="132"/>
    </row>
    <row r="130" spans="1:60" hidden="1">
      <c r="A130" s="49"/>
      <c r="B130" s="138" t="str">
        <f t="shared" si="13"/>
        <v/>
      </c>
      <c r="C130" s="28" t="str">
        <f>IF(B130="","",INDEX(Konfig!$A$21:$B$1011,MATCH(MID(B130,1,(FIND(" ",B130)-1)),Konfig!$A$21:$A$1011,0),2))</f>
        <v/>
      </c>
      <c r="D130" s="126"/>
      <c r="E130" s="126" t="str">
        <f t="shared" si="14"/>
        <v/>
      </c>
      <c r="F130" s="126" t="str">
        <f t="shared" si="33"/>
        <v/>
      </c>
      <c r="G130" s="123" t="str">
        <f t="shared" si="27"/>
        <v/>
      </c>
      <c r="H130" s="139"/>
      <c r="I130" s="123" t="str">
        <f t="shared" si="28"/>
        <v xml:space="preserve"> </v>
      </c>
      <c r="J130" s="126"/>
      <c r="K130" s="388" t="str">
        <f t="shared" ca="1" si="34"/>
        <v/>
      </c>
      <c r="L130" s="388" t="str">
        <f t="shared" ca="1" si="35"/>
        <v/>
      </c>
      <c r="M130" s="384" t="str">
        <f t="shared" ca="1" si="37"/>
        <v/>
      </c>
      <c r="N130" s="384" t="str">
        <f t="shared" ca="1" si="37"/>
        <v/>
      </c>
      <c r="O130" s="384" t="str">
        <f t="shared" ca="1" si="37"/>
        <v/>
      </c>
      <c r="P130" s="384" t="str">
        <f t="shared" ca="1" si="37"/>
        <v/>
      </c>
      <c r="Q130" s="384" t="str">
        <f t="shared" ca="1" si="19"/>
        <v/>
      </c>
      <c r="R130" s="131" t="str">
        <f ca="1">IF(AND(SUM($T$109:$U130)&gt;0,COUNTIF(R$108:$S129,"A")=0), "A","")</f>
        <v/>
      </c>
      <c r="S130" s="131" t="str">
        <f ca="1">IF(AND(SUM($T130:$U$1097)&gt;0,COUNTIF(S131:$S$1098,"E")=0), "E","")</f>
        <v/>
      </c>
      <c r="T130" s="383" t="str">
        <f t="shared" ca="1" si="20"/>
        <v/>
      </c>
      <c r="U130" s="383" t="str">
        <f t="shared" ca="1" si="36"/>
        <v/>
      </c>
      <c r="V130" s="130" t="str">
        <f t="shared" ca="1" si="29"/>
        <v/>
      </c>
      <c r="W130" s="130" t="str">
        <f t="shared" ca="1" si="30"/>
        <v/>
      </c>
      <c r="X130" s="383" t="str">
        <f t="shared" ca="1" si="24"/>
        <v/>
      </c>
      <c r="Y130" s="383" t="str">
        <f ca="1">IF(SUM(X130)&gt;0,MAX($Y$109:Y129)+1,"")</f>
        <v/>
      </c>
      <c r="Z130" s="130" t="str">
        <f t="shared" ca="1" si="31"/>
        <v/>
      </c>
      <c r="AA130" s="130" t="str">
        <f t="shared" ca="1" si="32"/>
        <v/>
      </c>
      <c r="AB130" s="383" t="str" cm="1">
        <f t="array" aca="1" ref="AB130" ca="1">IF($K130="","",INDIRECT("'"&amp;$B130&amp;"'!$J$7"))</f>
        <v/>
      </c>
      <c r="AC130" s="383" t="str" cm="1">
        <f t="array" aca="1" ref="AC130" ca="1">IF($K130="","",INDIRECT("'"&amp;$B130&amp;"'!$J$5"))</f>
        <v/>
      </c>
      <c r="AD130" s="383" t="str" cm="1">
        <f t="array" aca="1" ref="AD130" ca="1">IF($K130="","",INDIRECT("'"&amp;$B130&amp;"'!$J$6"))</f>
        <v/>
      </c>
      <c r="AE130" s="131"/>
      <c r="AF130" s="131"/>
      <c r="AG130" s="131"/>
      <c r="AH130" s="131"/>
      <c r="AI130" s="131"/>
      <c r="AJ130" s="131"/>
      <c r="AK130" s="131"/>
      <c r="AL130" s="131"/>
      <c r="AM130" s="131"/>
      <c r="AN130" s="132"/>
      <c r="AO130" s="132"/>
      <c r="AP130" s="132"/>
      <c r="AQ130" s="132"/>
      <c r="AR130" s="132"/>
      <c r="AS130" s="132"/>
      <c r="AT130" s="132"/>
      <c r="AU130" s="132"/>
      <c r="AV130" s="132"/>
      <c r="AW130" s="132"/>
      <c r="AX130" s="132"/>
      <c r="AY130" s="132"/>
      <c r="AZ130" s="132"/>
      <c r="BA130" s="132"/>
      <c r="BB130" s="132"/>
      <c r="BC130" s="132"/>
      <c r="BD130" s="132"/>
      <c r="BE130" s="132"/>
      <c r="BF130" s="132"/>
      <c r="BG130" s="132"/>
      <c r="BH130" s="132"/>
    </row>
    <row r="131" spans="1:60" hidden="1">
      <c r="A131" s="49"/>
      <c r="B131" s="138" t="str">
        <f>IF(HYPERLINK("#"&amp;"'"&amp;H131&amp;"'!A1",H131)=0,"",HYPERLINK("#"&amp;"'"&amp;H131&amp;"'!A1",H131))</f>
        <v/>
      </c>
      <c r="C131" s="28" t="str">
        <f>IF(B131="","",INDEX(Konfig!$A$21:$B$1011,MATCH(MID(B131,1,(FIND(" ",B131)-1)),Konfig!$A$21:$A$1011,0),2))</f>
        <v/>
      </c>
      <c r="D131" s="126"/>
      <c r="E131" s="126" t="str">
        <f t="shared" si="14"/>
        <v/>
      </c>
      <c r="F131" s="126" t="str">
        <f t="shared" si="33"/>
        <v/>
      </c>
      <c r="G131" s="123" t="str">
        <f t="shared" si="27"/>
        <v/>
      </c>
      <c r="H131" s="139"/>
      <c r="I131" s="123" t="str">
        <f t="shared" si="28"/>
        <v xml:space="preserve"> </v>
      </c>
      <c r="J131" s="126"/>
      <c r="K131" s="388" t="str">
        <f t="shared" ca="1" si="34"/>
        <v/>
      </c>
      <c r="L131" s="388" t="str">
        <f t="shared" ca="1" si="35"/>
        <v/>
      </c>
      <c r="M131" s="384" t="str">
        <f t="shared" ca="1" si="37"/>
        <v/>
      </c>
      <c r="N131" s="384" t="str">
        <f t="shared" ca="1" si="37"/>
        <v/>
      </c>
      <c r="O131" s="384" t="str">
        <f t="shared" ca="1" si="37"/>
        <v/>
      </c>
      <c r="P131" s="384" t="str">
        <f t="shared" ca="1" si="37"/>
        <v/>
      </c>
      <c r="Q131" s="384" t="str">
        <f t="shared" ca="1" si="19"/>
        <v/>
      </c>
      <c r="R131" s="131" t="str">
        <f ca="1">IF(AND(SUM($T$109:$U131)&gt;0,COUNTIF(R$108:$S130,"A")=0), "A","")</f>
        <v/>
      </c>
      <c r="S131" s="131" t="str">
        <f ca="1">IF(AND(SUM($T131:$U$1097)&gt;0,COUNTIF(S132:$S$1098,"E")=0), "E","")</f>
        <v/>
      </c>
      <c r="T131" s="383" t="str">
        <f t="shared" ca="1" si="20"/>
        <v/>
      </c>
      <c r="U131" s="383" t="str">
        <f t="shared" ca="1" si="36"/>
        <v/>
      </c>
      <c r="V131" s="130" t="str">
        <f t="shared" ca="1" si="29"/>
        <v/>
      </c>
      <c r="W131" s="130" t="str">
        <f t="shared" ca="1" si="30"/>
        <v/>
      </c>
      <c r="X131" s="383" t="str">
        <f t="shared" ca="1" si="24"/>
        <v/>
      </c>
      <c r="Y131" s="383" t="str">
        <f ca="1">IF(SUM(X131)&gt;0,MAX($Y$109:Y130)+1,"")</f>
        <v/>
      </c>
      <c r="Z131" s="130" t="str">
        <f t="shared" ca="1" si="31"/>
        <v/>
      </c>
      <c r="AA131" s="130" t="str">
        <f t="shared" ca="1" si="32"/>
        <v/>
      </c>
      <c r="AB131" s="383" t="str" cm="1">
        <f t="array" aca="1" ref="AB131" ca="1">IF($K131="","",INDIRECT("'"&amp;$B131&amp;"'!$J$7"))</f>
        <v/>
      </c>
      <c r="AC131" s="383" t="str" cm="1">
        <f t="array" aca="1" ref="AC131" ca="1">IF($K131="","",INDIRECT("'"&amp;$B131&amp;"'!$J$5"))</f>
        <v/>
      </c>
      <c r="AD131" s="383" t="str" cm="1">
        <f t="array" aca="1" ref="AD131" ca="1">IF($K131="","",INDIRECT("'"&amp;$B131&amp;"'!$J$6"))</f>
        <v/>
      </c>
      <c r="AE131" s="131"/>
      <c r="AF131" s="131"/>
      <c r="AG131" s="131"/>
      <c r="AH131" s="131"/>
      <c r="AI131" s="131"/>
      <c r="AJ131" s="131"/>
      <c r="AK131" s="131"/>
      <c r="AL131" s="131"/>
      <c r="AM131" s="131"/>
      <c r="AN131" s="132"/>
      <c r="AO131" s="132"/>
      <c r="AP131" s="132"/>
      <c r="AQ131" s="132"/>
      <c r="AR131" s="132"/>
      <c r="AS131" s="132"/>
      <c r="AT131" s="132"/>
      <c r="AU131" s="132"/>
      <c r="AV131" s="132"/>
      <c r="AW131" s="132"/>
      <c r="AX131" s="132"/>
      <c r="AY131" s="132"/>
      <c r="AZ131" s="132"/>
      <c r="BA131" s="132"/>
      <c r="BB131" s="132"/>
      <c r="BC131" s="132"/>
      <c r="BD131" s="132"/>
      <c r="BE131" s="132"/>
      <c r="BF131" s="132"/>
      <c r="BG131" s="132"/>
      <c r="BH131" s="132"/>
    </row>
    <row r="132" spans="1:60" hidden="1">
      <c r="A132" s="49"/>
      <c r="B132" s="138" t="str">
        <f t="shared" ref="B132:B195" si="38">IF(HYPERLINK("#"&amp;"'"&amp;H132&amp;"'!A1",H132)=0,"",HYPERLINK("#"&amp;"'"&amp;H132&amp;"'!A1",H132))</f>
        <v/>
      </c>
      <c r="C132" s="28" t="str">
        <f>IF(B132="","",INDEX(Konfig!$A$21:$B$1011,MATCH(MID(B132,1,(FIND(" ",B132)-1)),Konfig!$A$21:$A$1011,0),2))</f>
        <v/>
      </c>
      <c r="D132" s="126"/>
      <c r="E132" s="126" t="str">
        <f t="shared" si="14"/>
        <v/>
      </c>
      <c r="F132" s="126" t="str">
        <f t="shared" si="33"/>
        <v/>
      </c>
      <c r="G132" s="123" t="str">
        <f t="shared" si="27"/>
        <v/>
      </c>
      <c r="H132" s="139"/>
      <c r="I132" s="123" t="str">
        <f t="shared" si="28"/>
        <v xml:space="preserve"> </v>
      </c>
      <c r="J132" s="126"/>
      <c r="K132" s="388" t="str">
        <f t="shared" ca="1" si="34"/>
        <v/>
      </c>
      <c r="L132" s="388" t="str">
        <f t="shared" ca="1" si="35"/>
        <v/>
      </c>
      <c r="M132" s="384" t="str">
        <f t="shared" ca="1" si="37"/>
        <v/>
      </c>
      <c r="N132" s="384" t="str">
        <f t="shared" ca="1" si="37"/>
        <v/>
      </c>
      <c r="O132" s="384" t="str">
        <f t="shared" ca="1" si="37"/>
        <v/>
      </c>
      <c r="P132" s="384" t="str">
        <f t="shared" ca="1" si="37"/>
        <v/>
      </c>
      <c r="Q132" s="384" t="str">
        <f t="shared" ca="1" si="19"/>
        <v/>
      </c>
      <c r="R132" s="131" t="str">
        <f ca="1">IF(AND(SUM($T$109:$U132)&gt;0,COUNTIF(R$108:$S131,"A")=0), "A","")</f>
        <v/>
      </c>
      <c r="S132" s="131" t="str">
        <f ca="1">IF(AND(SUM($T132:$U$1097)&gt;0,COUNTIF(S133:$S$1098,"E")=0), "E","")</f>
        <v/>
      </c>
      <c r="T132" s="383" t="str">
        <f t="shared" ca="1" si="20"/>
        <v/>
      </c>
      <c r="U132" s="383" t="str">
        <f t="shared" ca="1" si="36"/>
        <v/>
      </c>
      <c r="V132" s="130" t="str">
        <f t="shared" ca="1" si="29"/>
        <v/>
      </c>
      <c r="W132" s="130" t="str">
        <f t="shared" ca="1" si="30"/>
        <v/>
      </c>
      <c r="X132" s="383" t="str">
        <f t="shared" ca="1" si="24"/>
        <v/>
      </c>
      <c r="Y132" s="383" t="str">
        <f ca="1">IF(SUM(X132)&gt;0,MAX($Y$109:Y131)+1,"")</f>
        <v/>
      </c>
      <c r="Z132" s="130" t="str">
        <f t="shared" ca="1" si="31"/>
        <v/>
      </c>
      <c r="AA132" s="130" t="str">
        <f t="shared" ca="1" si="32"/>
        <v/>
      </c>
      <c r="AB132" s="383" t="str" cm="1">
        <f t="array" aca="1" ref="AB132" ca="1">IF($K132="","",INDIRECT("'"&amp;$B132&amp;"'!$J$7"))</f>
        <v/>
      </c>
      <c r="AC132" s="383" t="str" cm="1">
        <f t="array" aca="1" ref="AC132" ca="1">IF($K132="","",INDIRECT("'"&amp;$B132&amp;"'!$J$5"))</f>
        <v/>
      </c>
      <c r="AD132" s="383" t="str" cm="1">
        <f t="array" aca="1" ref="AD132" ca="1">IF($K132="","",INDIRECT("'"&amp;$B132&amp;"'!$J$6"))</f>
        <v/>
      </c>
      <c r="AE132" s="131"/>
      <c r="AF132" s="131"/>
      <c r="AG132" s="131"/>
      <c r="AH132" s="131"/>
      <c r="AI132" s="131"/>
      <c r="AJ132" s="131"/>
      <c r="AK132" s="131"/>
      <c r="AL132" s="131"/>
      <c r="AM132" s="131"/>
      <c r="AN132" s="132"/>
      <c r="AO132" s="132"/>
      <c r="AP132" s="132"/>
      <c r="AQ132" s="132"/>
      <c r="AR132" s="132"/>
      <c r="AS132" s="132"/>
      <c r="AT132" s="132"/>
      <c r="AU132" s="132"/>
      <c r="AV132" s="132"/>
      <c r="AW132" s="132"/>
      <c r="AX132" s="132"/>
      <c r="AY132" s="132"/>
      <c r="AZ132" s="132"/>
      <c r="BA132" s="132"/>
      <c r="BB132" s="132"/>
      <c r="BC132" s="132"/>
      <c r="BD132" s="132"/>
      <c r="BE132" s="132"/>
      <c r="BF132" s="132"/>
      <c r="BG132" s="132"/>
      <c r="BH132" s="132"/>
    </row>
    <row r="133" spans="1:60" hidden="1">
      <c r="A133" s="49"/>
      <c r="B133" s="138" t="str">
        <f t="shared" si="38"/>
        <v/>
      </c>
      <c r="C133" s="28" t="str">
        <f>IF(B133="","",INDEX(Konfig!$A$21:$B$1011,MATCH(MID(B133,1,(FIND(" ",B133)-1)),Konfig!$A$21:$A$1011,0),2))</f>
        <v/>
      </c>
      <c r="D133" s="126"/>
      <c r="E133" s="126" t="str">
        <f t="shared" si="14"/>
        <v/>
      </c>
      <c r="F133" s="126" t="str">
        <f t="shared" si="33"/>
        <v/>
      </c>
      <c r="G133" s="123" t="str">
        <f t="shared" si="27"/>
        <v/>
      </c>
      <c r="H133" s="139"/>
      <c r="I133" s="123" t="str">
        <f t="shared" si="28"/>
        <v xml:space="preserve"> </v>
      </c>
      <c r="J133" s="126"/>
      <c r="K133" s="388" t="str">
        <f t="shared" ca="1" si="34"/>
        <v/>
      </c>
      <c r="L133" s="388" t="str">
        <f t="shared" ca="1" si="35"/>
        <v/>
      </c>
      <c r="M133" s="384" t="str">
        <f t="shared" ca="1" si="37"/>
        <v/>
      </c>
      <c r="N133" s="384" t="str">
        <f t="shared" ca="1" si="37"/>
        <v/>
      </c>
      <c r="O133" s="384" t="str">
        <f t="shared" ca="1" si="37"/>
        <v/>
      </c>
      <c r="P133" s="384" t="str">
        <f t="shared" ca="1" si="37"/>
        <v/>
      </c>
      <c r="Q133" s="384" t="str">
        <f t="shared" ca="1" si="19"/>
        <v/>
      </c>
      <c r="R133" s="131" t="str">
        <f ca="1">IF(AND(SUM($T$109:$U133)&gt;0,COUNTIF(R$108:$S132,"A")=0), "A","")</f>
        <v/>
      </c>
      <c r="S133" s="131" t="str">
        <f ca="1">IF(AND(SUM($T133:$U$1097)&gt;0,COUNTIF(S134:$S$1098,"E")=0), "E","")</f>
        <v/>
      </c>
      <c r="T133" s="383" t="str">
        <f t="shared" ca="1" si="20"/>
        <v/>
      </c>
      <c r="U133" s="383" t="str">
        <f t="shared" ca="1" si="36"/>
        <v/>
      </c>
      <c r="V133" s="130" t="str">
        <f t="shared" ca="1" si="29"/>
        <v/>
      </c>
      <c r="W133" s="130" t="str">
        <f t="shared" ca="1" si="30"/>
        <v/>
      </c>
      <c r="X133" s="383" t="str">
        <f t="shared" ca="1" si="24"/>
        <v/>
      </c>
      <c r="Y133" s="383" t="str">
        <f ca="1">IF(SUM(X133)&gt;0,MAX($Y$109:Y132)+1,"")</f>
        <v/>
      </c>
      <c r="Z133" s="130" t="str">
        <f t="shared" ca="1" si="31"/>
        <v/>
      </c>
      <c r="AA133" s="130" t="str">
        <f t="shared" ca="1" si="32"/>
        <v/>
      </c>
      <c r="AB133" s="383" t="str" cm="1">
        <f t="array" aca="1" ref="AB133" ca="1">IF($K133="","",INDIRECT("'"&amp;$B133&amp;"'!$J$7"))</f>
        <v/>
      </c>
      <c r="AC133" s="383" t="str" cm="1">
        <f t="array" aca="1" ref="AC133" ca="1">IF($K133="","",INDIRECT("'"&amp;$B133&amp;"'!$J$5"))</f>
        <v/>
      </c>
      <c r="AD133" s="383" t="str" cm="1">
        <f t="array" aca="1" ref="AD133" ca="1">IF($K133="","",INDIRECT("'"&amp;$B133&amp;"'!$J$6"))</f>
        <v/>
      </c>
      <c r="AE133" s="131"/>
      <c r="AF133" s="131"/>
      <c r="AG133" s="131"/>
      <c r="AH133" s="131"/>
      <c r="AI133" s="131"/>
      <c r="AJ133" s="131"/>
      <c r="AK133" s="131"/>
      <c r="AL133" s="131"/>
      <c r="AM133" s="131"/>
      <c r="AN133" s="132"/>
      <c r="AO133" s="132"/>
      <c r="AP133" s="132"/>
      <c r="AQ133" s="132"/>
      <c r="AR133" s="132"/>
      <c r="AS133" s="132"/>
      <c r="AT133" s="132"/>
      <c r="AU133" s="132"/>
      <c r="AV133" s="132"/>
      <c r="AW133" s="132"/>
      <c r="AX133" s="132"/>
      <c r="AY133" s="132"/>
      <c r="AZ133" s="132"/>
      <c r="BA133" s="132"/>
      <c r="BB133" s="132"/>
      <c r="BC133" s="132"/>
      <c r="BD133" s="132"/>
      <c r="BE133" s="132"/>
      <c r="BF133" s="132"/>
      <c r="BG133" s="132"/>
      <c r="BH133" s="132"/>
    </row>
    <row r="134" spans="1:60" hidden="1">
      <c r="A134" s="49"/>
      <c r="B134" s="138" t="str">
        <f t="shared" si="38"/>
        <v/>
      </c>
      <c r="C134" s="28" t="str">
        <f>IF(B134="","",INDEX(Konfig!$A$21:$B$1011,MATCH(MID(B134,1,(FIND(" ",B134)-1)),Konfig!$A$21:$A$1011,0),2))</f>
        <v/>
      </c>
      <c r="D134" s="126"/>
      <c r="E134" s="126" t="str">
        <f t="shared" si="14"/>
        <v/>
      </c>
      <c r="F134" s="126" t="str">
        <f t="shared" si="33"/>
        <v/>
      </c>
      <c r="G134" s="123" t="str">
        <f t="shared" si="27"/>
        <v/>
      </c>
      <c r="H134" s="139"/>
      <c r="I134" s="123" t="str">
        <f t="shared" si="28"/>
        <v xml:space="preserve"> </v>
      </c>
      <c r="J134" s="126"/>
      <c r="K134" s="388" t="str">
        <f t="shared" ca="1" si="34"/>
        <v/>
      </c>
      <c r="L134" s="388" t="str">
        <f t="shared" ca="1" si="35"/>
        <v/>
      </c>
      <c r="M134" s="384" t="str">
        <f t="shared" ca="1" si="37"/>
        <v/>
      </c>
      <c r="N134" s="384" t="str">
        <f t="shared" ca="1" si="37"/>
        <v/>
      </c>
      <c r="O134" s="384" t="str">
        <f t="shared" ca="1" si="37"/>
        <v/>
      </c>
      <c r="P134" s="384" t="str">
        <f t="shared" ca="1" si="37"/>
        <v/>
      </c>
      <c r="Q134" s="384" t="str">
        <f t="shared" ca="1" si="19"/>
        <v/>
      </c>
      <c r="R134" s="131" t="str">
        <f ca="1">IF(AND(SUM($T$109:$U134)&gt;0,COUNTIF(R$108:$S133,"A")=0), "A","")</f>
        <v/>
      </c>
      <c r="S134" s="131" t="str">
        <f ca="1">IF(AND(SUM($T134:$U$1097)&gt;0,COUNTIF(S135:$S$1098,"E")=0), "E","")</f>
        <v/>
      </c>
      <c r="T134" s="383" t="str">
        <f t="shared" ca="1" si="20"/>
        <v/>
      </c>
      <c r="U134" s="383" t="str">
        <f t="shared" ca="1" si="36"/>
        <v/>
      </c>
      <c r="V134" s="130" t="str">
        <f t="shared" ca="1" si="29"/>
        <v/>
      </c>
      <c r="W134" s="130" t="str">
        <f t="shared" ca="1" si="30"/>
        <v/>
      </c>
      <c r="X134" s="383" t="str">
        <f t="shared" ca="1" si="24"/>
        <v/>
      </c>
      <c r="Y134" s="383" t="str">
        <f ca="1">IF(SUM(X134)&gt;0,MAX($Y$109:Y133)+1,"")</f>
        <v/>
      </c>
      <c r="Z134" s="130" t="str">
        <f t="shared" ca="1" si="31"/>
        <v/>
      </c>
      <c r="AA134" s="130" t="str">
        <f t="shared" ca="1" si="32"/>
        <v/>
      </c>
      <c r="AB134" s="383" t="str" cm="1">
        <f t="array" aca="1" ref="AB134" ca="1">IF($K134="","",INDIRECT("'"&amp;$B134&amp;"'!$J$7"))</f>
        <v/>
      </c>
      <c r="AC134" s="383" t="str" cm="1">
        <f t="array" aca="1" ref="AC134" ca="1">IF($K134="","",INDIRECT("'"&amp;$B134&amp;"'!$J$5"))</f>
        <v/>
      </c>
      <c r="AD134" s="383" t="str" cm="1">
        <f t="array" aca="1" ref="AD134" ca="1">IF($K134="","",INDIRECT("'"&amp;$B134&amp;"'!$J$6"))</f>
        <v/>
      </c>
      <c r="AE134" s="131"/>
      <c r="AF134" s="131"/>
      <c r="AG134" s="131"/>
      <c r="AH134" s="131"/>
      <c r="AI134" s="131"/>
      <c r="AJ134" s="131"/>
      <c r="AK134" s="131"/>
      <c r="AL134" s="131"/>
      <c r="AM134" s="131"/>
      <c r="AN134" s="132"/>
      <c r="AO134" s="132"/>
      <c r="AP134" s="132"/>
      <c r="AQ134" s="132"/>
      <c r="AR134" s="132"/>
      <c r="AS134" s="132"/>
      <c r="AT134" s="132"/>
      <c r="AU134" s="132"/>
      <c r="AV134" s="132"/>
      <c r="AW134" s="132"/>
      <c r="AX134" s="132"/>
      <c r="AY134" s="132"/>
      <c r="AZ134" s="132"/>
      <c r="BA134" s="132"/>
      <c r="BB134" s="132"/>
      <c r="BC134" s="132"/>
      <c r="BD134" s="132"/>
      <c r="BE134" s="132"/>
      <c r="BF134" s="132"/>
      <c r="BG134" s="132"/>
      <c r="BH134" s="132"/>
    </row>
    <row r="135" spans="1:60" hidden="1">
      <c r="A135" s="49"/>
      <c r="B135" s="138" t="str">
        <f t="shared" si="38"/>
        <v/>
      </c>
      <c r="C135" s="28" t="str">
        <f>IF(B135="","",INDEX(Konfig!$A$21:$B$1011,MATCH(MID(B135,1,(FIND(" ",B135)-1)),Konfig!$A$21:$A$1011,0),2))</f>
        <v/>
      </c>
      <c r="D135" s="126"/>
      <c r="E135" s="126" t="str">
        <f t="shared" si="14"/>
        <v/>
      </c>
      <c r="F135" s="126" t="str">
        <f t="shared" si="33"/>
        <v/>
      </c>
      <c r="G135" s="123" t="str">
        <f t="shared" si="27"/>
        <v/>
      </c>
      <c r="H135" s="139"/>
      <c r="I135" s="123" t="str">
        <f t="shared" si="28"/>
        <v xml:space="preserve"> </v>
      </c>
      <c r="J135" s="126"/>
      <c r="K135" s="388" t="str">
        <f t="shared" ca="1" si="34"/>
        <v/>
      </c>
      <c r="L135" s="388" t="str">
        <f t="shared" ca="1" si="35"/>
        <v/>
      </c>
      <c r="M135" s="384" t="str">
        <f t="shared" ca="1" si="37"/>
        <v/>
      </c>
      <c r="N135" s="384" t="str">
        <f t="shared" ca="1" si="37"/>
        <v/>
      </c>
      <c r="O135" s="384" t="str">
        <f t="shared" ca="1" si="37"/>
        <v/>
      </c>
      <c r="P135" s="384" t="str">
        <f t="shared" ca="1" si="37"/>
        <v/>
      </c>
      <c r="Q135" s="384" t="str">
        <f t="shared" ca="1" si="19"/>
        <v/>
      </c>
      <c r="R135" s="131" t="str">
        <f ca="1">IF(AND(SUM($T$109:$U135)&gt;0,COUNTIF(R$108:$S134,"A")=0), "A","")</f>
        <v/>
      </c>
      <c r="S135" s="131" t="str">
        <f ca="1">IF(AND(SUM($T135:$U$1097)&gt;0,COUNTIF(S136:$S$1098,"E")=0), "E","")</f>
        <v/>
      </c>
      <c r="T135" s="383" t="str">
        <f t="shared" ca="1" si="20"/>
        <v/>
      </c>
      <c r="U135" s="383" t="str">
        <f t="shared" ca="1" si="36"/>
        <v/>
      </c>
      <c r="V135" s="130" t="str">
        <f t="shared" ca="1" si="29"/>
        <v/>
      </c>
      <c r="W135" s="130" t="str">
        <f t="shared" ca="1" si="30"/>
        <v/>
      </c>
      <c r="X135" s="383" t="str">
        <f t="shared" ca="1" si="24"/>
        <v/>
      </c>
      <c r="Y135" s="383" t="str">
        <f ca="1">IF(SUM(X135)&gt;0,MAX($Y$109:Y134)+1,"")</f>
        <v/>
      </c>
      <c r="Z135" s="130" t="str">
        <f t="shared" ca="1" si="31"/>
        <v/>
      </c>
      <c r="AA135" s="130" t="str">
        <f t="shared" ca="1" si="32"/>
        <v/>
      </c>
      <c r="AB135" s="383" t="str" cm="1">
        <f t="array" aca="1" ref="AB135" ca="1">IF($K135="","",INDIRECT("'"&amp;$B135&amp;"'!$J$7"))</f>
        <v/>
      </c>
      <c r="AC135" s="383" t="str" cm="1">
        <f t="array" aca="1" ref="AC135" ca="1">IF($K135="","",INDIRECT("'"&amp;$B135&amp;"'!$J$5"))</f>
        <v/>
      </c>
      <c r="AD135" s="383" t="str" cm="1">
        <f t="array" aca="1" ref="AD135" ca="1">IF($K135="","",INDIRECT("'"&amp;$B135&amp;"'!$J$6"))</f>
        <v/>
      </c>
      <c r="AE135" s="131"/>
      <c r="AF135" s="131"/>
      <c r="AG135" s="131"/>
      <c r="AH135" s="131"/>
      <c r="AI135" s="131"/>
      <c r="AJ135" s="131"/>
      <c r="AK135" s="131"/>
      <c r="AL135" s="131"/>
      <c r="AM135" s="131"/>
      <c r="AN135" s="132"/>
      <c r="AO135" s="132"/>
      <c r="AP135" s="132"/>
      <c r="AQ135" s="132"/>
      <c r="AR135" s="132"/>
      <c r="AS135" s="132"/>
      <c r="AT135" s="132"/>
      <c r="AU135" s="132"/>
      <c r="AV135" s="132"/>
      <c r="AW135" s="132"/>
      <c r="AX135" s="132"/>
      <c r="AY135" s="132"/>
      <c r="AZ135" s="132"/>
      <c r="BA135" s="132"/>
      <c r="BB135" s="132"/>
      <c r="BC135" s="132"/>
      <c r="BD135" s="132"/>
      <c r="BE135" s="132"/>
      <c r="BF135" s="132"/>
      <c r="BG135" s="132"/>
      <c r="BH135" s="132"/>
    </row>
    <row r="136" spans="1:60" hidden="1">
      <c r="A136" s="49"/>
      <c r="B136" s="138" t="str">
        <f t="shared" si="38"/>
        <v/>
      </c>
      <c r="C136" s="28" t="str">
        <f>IF(B136="","",INDEX(Konfig!$A$21:$B$1011,MATCH(MID(B136,1,(FIND(" ",B136)-1)),Konfig!$A$21:$A$1011,0),2))</f>
        <v/>
      </c>
      <c r="D136" s="126"/>
      <c r="E136" s="126" t="str">
        <f t="shared" si="14"/>
        <v/>
      </c>
      <c r="F136" s="126" t="str">
        <f t="shared" si="33"/>
        <v/>
      </c>
      <c r="G136" s="123" t="str">
        <f t="shared" si="27"/>
        <v/>
      </c>
      <c r="H136" s="139"/>
      <c r="I136" s="123" t="str">
        <f t="shared" si="28"/>
        <v xml:space="preserve"> </v>
      </c>
      <c r="J136" s="126"/>
      <c r="K136" s="388" t="str">
        <f t="shared" ca="1" si="34"/>
        <v/>
      </c>
      <c r="L136" s="388" t="str">
        <f t="shared" ca="1" si="35"/>
        <v/>
      </c>
      <c r="M136" s="384" t="str">
        <f t="shared" ca="1" si="37"/>
        <v/>
      </c>
      <c r="N136" s="384" t="str">
        <f t="shared" ca="1" si="37"/>
        <v/>
      </c>
      <c r="O136" s="384" t="str">
        <f t="shared" ca="1" si="37"/>
        <v/>
      </c>
      <c r="P136" s="384" t="str">
        <f t="shared" ca="1" si="37"/>
        <v/>
      </c>
      <c r="Q136" s="384" t="str">
        <f t="shared" ca="1" si="19"/>
        <v/>
      </c>
      <c r="R136" s="131" t="str">
        <f ca="1">IF(AND(SUM($T$109:$U136)&gt;0,COUNTIF(R$108:$S135,"A")=0), "A","")</f>
        <v/>
      </c>
      <c r="S136" s="131" t="str">
        <f ca="1">IF(AND(SUM($T136:$U$1097)&gt;0,COUNTIF(S137:$S$1098,"E")=0), "E","")</f>
        <v/>
      </c>
      <c r="T136" s="383" t="str">
        <f t="shared" ca="1" si="20"/>
        <v/>
      </c>
      <c r="U136" s="383" t="str">
        <f t="shared" ca="1" si="36"/>
        <v/>
      </c>
      <c r="V136" s="130" t="str">
        <f t="shared" ca="1" si="29"/>
        <v/>
      </c>
      <c r="W136" s="130" t="str">
        <f t="shared" ca="1" si="30"/>
        <v/>
      </c>
      <c r="X136" s="383" t="str">
        <f t="shared" ca="1" si="24"/>
        <v/>
      </c>
      <c r="Y136" s="383" t="str">
        <f ca="1">IF(SUM(X136)&gt;0,MAX($Y$109:Y135)+1,"")</f>
        <v/>
      </c>
      <c r="Z136" s="130" t="str">
        <f t="shared" ca="1" si="31"/>
        <v/>
      </c>
      <c r="AA136" s="130" t="str">
        <f t="shared" ca="1" si="32"/>
        <v/>
      </c>
      <c r="AB136" s="383" t="str" cm="1">
        <f t="array" aca="1" ref="AB136" ca="1">IF($K136="","",INDIRECT("'"&amp;$B136&amp;"'!$J$7"))</f>
        <v/>
      </c>
      <c r="AC136" s="383" t="str" cm="1">
        <f t="array" aca="1" ref="AC136" ca="1">IF($K136="","",INDIRECT("'"&amp;$B136&amp;"'!$J$5"))</f>
        <v/>
      </c>
      <c r="AD136" s="383" t="str" cm="1">
        <f t="array" aca="1" ref="AD136" ca="1">IF($K136="","",INDIRECT("'"&amp;$B136&amp;"'!$J$6"))</f>
        <v/>
      </c>
      <c r="AE136" s="131"/>
      <c r="AF136" s="131"/>
      <c r="AG136" s="131"/>
      <c r="AH136" s="131"/>
      <c r="AI136" s="131"/>
      <c r="AJ136" s="131"/>
      <c r="AK136" s="131"/>
      <c r="AL136" s="131"/>
      <c r="AM136" s="131"/>
      <c r="AN136" s="132"/>
      <c r="AO136" s="132"/>
      <c r="AP136" s="132"/>
      <c r="AQ136" s="132"/>
      <c r="AR136" s="132"/>
      <c r="AS136" s="132"/>
      <c r="AT136" s="132"/>
      <c r="AU136" s="132"/>
      <c r="AV136" s="132"/>
      <c r="AW136" s="132"/>
      <c r="AX136" s="132"/>
      <c r="AY136" s="132"/>
      <c r="AZ136" s="132"/>
      <c r="BA136" s="132"/>
      <c r="BB136" s="132"/>
      <c r="BC136" s="132"/>
      <c r="BD136" s="132"/>
      <c r="BE136" s="132"/>
      <c r="BF136" s="132"/>
      <c r="BG136" s="132"/>
      <c r="BH136" s="132"/>
    </row>
    <row r="137" spans="1:60" hidden="1">
      <c r="A137" s="49"/>
      <c r="B137" s="138" t="str">
        <f t="shared" si="38"/>
        <v/>
      </c>
      <c r="C137" s="28" t="str">
        <f>IF(B137="","",INDEX(Konfig!$A$21:$B$1011,MATCH(MID(B137,1,(FIND(" ",B137)-1)),Konfig!$A$21:$A$1011,0),2))</f>
        <v/>
      </c>
      <c r="D137" s="126"/>
      <c r="E137" s="126" t="str">
        <f t="shared" si="14"/>
        <v/>
      </c>
      <c r="F137" s="126" t="str">
        <f t="shared" si="33"/>
        <v/>
      </c>
      <c r="G137" s="123" t="str">
        <f t="shared" si="27"/>
        <v/>
      </c>
      <c r="H137" s="139"/>
      <c r="I137" s="123" t="str">
        <f t="shared" si="28"/>
        <v xml:space="preserve"> </v>
      </c>
      <c r="J137" s="126"/>
      <c r="K137" s="388" t="str">
        <f t="shared" ca="1" si="34"/>
        <v/>
      </c>
      <c r="L137" s="388" t="str">
        <f t="shared" ca="1" si="35"/>
        <v/>
      </c>
      <c r="M137" s="384" t="str">
        <f t="shared" ca="1" si="37"/>
        <v/>
      </c>
      <c r="N137" s="384" t="str">
        <f t="shared" ca="1" si="37"/>
        <v/>
      </c>
      <c r="O137" s="384" t="str">
        <f t="shared" ca="1" si="37"/>
        <v/>
      </c>
      <c r="P137" s="384" t="str">
        <f t="shared" ca="1" si="37"/>
        <v/>
      </c>
      <c r="Q137" s="384" t="str">
        <f t="shared" ca="1" si="19"/>
        <v/>
      </c>
      <c r="R137" s="131" t="str">
        <f ca="1">IF(AND(SUM($T$109:$U137)&gt;0,COUNTIF(R$108:$S136,"A")=0), "A","")</f>
        <v/>
      </c>
      <c r="S137" s="131" t="str">
        <f ca="1">IF(AND(SUM($T137:$U$1097)&gt;0,COUNTIF(S138:$S$1098,"E")=0), "E","")</f>
        <v/>
      </c>
      <c r="T137" s="383" t="str">
        <f t="shared" ca="1" si="20"/>
        <v/>
      </c>
      <c r="U137" s="383" t="str">
        <f t="shared" ca="1" si="36"/>
        <v/>
      </c>
      <c r="V137" s="130" t="str">
        <f t="shared" ca="1" si="29"/>
        <v/>
      </c>
      <c r="W137" s="130" t="str">
        <f t="shared" ca="1" si="30"/>
        <v/>
      </c>
      <c r="X137" s="383" t="str">
        <f t="shared" ca="1" si="24"/>
        <v/>
      </c>
      <c r="Y137" s="383" t="str">
        <f ca="1">IF(SUM(X137)&gt;0,MAX($Y$109:Y136)+1,"")</f>
        <v/>
      </c>
      <c r="Z137" s="130" t="str">
        <f t="shared" ca="1" si="31"/>
        <v/>
      </c>
      <c r="AA137" s="130" t="str">
        <f t="shared" ca="1" si="32"/>
        <v/>
      </c>
      <c r="AB137" s="383" t="str" cm="1">
        <f t="array" aca="1" ref="AB137" ca="1">IF($K137="","",INDIRECT("'"&amp;$B137&amp;"'!$J$7"))</f>
        <v/>
      </c>
      <c r="AC137" s="383" t="str" cm="1">
        <f t="array" aca="1" ref="AC137" ca="1">IF($K137="","",INDIRECT("'"&amp;$B137&amp;"'!$J$5"))</f>
        <v/>
      </c>
      <c r="AD137" s="383" t="str" cm="1">
        <f t="array" aca="1" ref="AD137" ca="1">IF($K137="","",INDIRECT("'"&amp;$B137&amp;"'!$J$6"))</f>
        <v/>
      </c>
      <c r="AE137" s="131"/>
      <c r="AF137" s="131"/>
      <c r="AG137" s="131"/>
      <c r="AH137" s="131"/>
      <c r="AI137" s="131"/>
      <c r="AJ137" s="131"/>
      <c r="AK137" s="131"/>
      <c r="AL137" s="131"/>
      <c r="AM137" s="131"/>
      <c r="AN137" s="132"/>
      <c r="AO137" s="132"/>
      <c r="AP137" s="132"/>
      <c r="AQ137" s="132"/>
      <c r="AR137" s="132"/>
      <c r="AS137" s="132"/>
      <c r="AT137" s="132"/>
      <c r="AU137" s="132"/>
      <c r="AV137" s="132"/>
      <c r="AW137" s="132"/>
      <c r="AX137" s="132"/>
      <c r="AY137" s="132"/>
      <c r="AZ137" s="132"/>
      <c r="BA137" s="132"/>
      <c r="BB137" s="132"/>
      <c r="BC137" s="132"/>
      <c r="BD137" s="132"/>
      <c r="BE137" s="132"/>
      <c r="BF137" s="132"/>
      <c r="BG137" s="132"/>
      <c r="BH137" s="132"/>
    </row>
    <row r="138" spans="1:60" hidden="1">
      <c r="A138" s="49"/>
      <c r="B138" s="138" t="str">
        <f t="shared" si="38"/>
        <v/>
      </c>
      <c r="C138" s="28" t="str">
        <f>IF(B138="","",INDEX(Konfig!$A$21:$B$1011,MATCH(MID(B138,1,(FIND(" ",B138)-1)),Konfig!$A$21:$A$1011,0),2))</f>
        <v/>
      </c>
      <c r="D138" s="126"/>
      <c r="E138" s="126" t="str">
        <f t="shared" si="14"/>
        <v/>
      </c>
      <c r="F138" s="126" t="str">
        <f t="shared" si="33"/>
        <v/>
      </c>
      <c r="G138" s="123" t="str">
        <f t="shared" si="27"/>
        <v/>
      </c>
      <c r="H138" s="139"/>
      <c r="I138" s="123" t="str">
        <f t="shared" si="28"/>
        <v xml:space="preserve"> </v>
      </c>
      <c r="J138" s="126"/>
      <c r="K138" s="388" t="str">
        <f t="shared" ca="1" si="34"/>
        <v/>
      </c>
      <c r="L138" s="388" t="str">
        <f t="shared" ca="1" si="35"/>
        <v/>
      </c>
      <c r="M138" s="384" t="str">
        <f t="shared" ca="1" si="37"/>
        <v/>
      </c>
      <c r="N138" s="384" t="str">
        <f t="shared" ca="1" si="37"/>
        <v/>
      </c>
      <c r="O138" s="384" t="str">
        <f t="shared" ca="1" si="37"/>
        <v/>
      </c>
      <c r="P138" s="384" t="str">
        <f t="shared" ca="1" si="37"/>
        <v/>
      </c>
      <c r="Q138" s="384" t="str">
        <f t="shared" ca="1" si="19"/>
        <v/>
      </c>
      <c r="R138" s="131" t="str">
        <f ca="1">IF(AND(SUM($T$109:$U138)&gt;0,COUNTIF(R$108:$S137,"A")=0), "A","")</f>
        <v/>
      </c>
      <c r="S138" s="131" t="str">
        <f ca="1">IF(AND(SUM($T138:$U$1097)&gt;0,COUNTIF(S139:$S$1098,"E")=0), "E","")</f>
        <v/>
      </c>
      <c r="T138" s="383" t="str">
        <f t="shared" ca="1" si="20"/>
        <v/>
      </c>
      <c r="U138" s="383" t="str">
        <f t="shared" ca="1" si="36"/>
        <v/>
      </c>
      <c r="V138" s="130" t="str">
        <f t="shared" ca="1" si="29"/>
        <v/>
      </c>
      <c r="W138" s="130" t="str">
        <f t="shared" ca="1" si="30"/>
        <v/>
      </c>
      <c r="X138" s="383" t="str">
        <f t="shared" ca="1" si="24"/>
        <v/>
      </c>
      <c r="Y138" s="383" t="str">
        <f ca="1">IF(SUM(X138)&gt;0,MAX($Y$109:Y137)+1,"")</f>
        <v/>
      </c>
      <c r="Z138" s="130" t="str">
        <f t="shared" ca="1" si="31"/>
        <v/>
      </c>
      <c r="AA138" s="130" t="str">
        <f t="shared" ca="1" si="32"/>
        <v/>
      </c>
      <c r="AB138" s="383" t="str" cm="1">
        <f t="array" aca="1" ref="AB138" ca="1">IF($K138="","",INDIRECT("'"&amp;$B138&amp;"'!$J$7"))</f>
        <v/>
      </c>
      <c r="AC138" s="383" t="str" cm="1">
        <f t="array" aca="1" ref="AC138" ca="1">IF($K138="","",INDIRECT("'"&amp;$B138&amp;"'!$J$5"))</f>
        <v/>
      </c>
      <c r="AD138" s="383" t="str" cm="1">
        <f t="array" aca="1" ref="AD138" ca="1">IF($K138="","",INDIRECT("'"&amp;$B138&amp;"'!$J$6"))</f>
        <v/>
      </c>
      <c r="AE138" s="131"/>
      <c r="AF138" s="131"/>
      <c r="AG138" s="131"/>
      <c r="AH138" s="131"/>
      <c r="AI138" s="131"/>
      <c r="AJ138" s="131"/>
      <c r="AK138" s="131"/>
      <c r="AL138" s="131"/>
      <c r="AM138" s="131"/>
      <c r="AN138" s="132"/>
      <c r="AO138" s="132"/>
      <c r="AP138" s="132"/>
      <c r="AQ138" s="132"/>
      <c r="AR138" s="132"/>
      <c r="AS138" s="132"/>
      <c r="AT138" s="132"/>
      <c r="AU138" s="132"/>
      <c r="AV138" s="132"/>
      <c r="AW138" s="132"/>
      <c r="AX138" s="132"/>
      <c r="AY138" s="132"/>
      <c r="AZ138" s="132"/>
      <c r="BA138" s="132"/>
      <c r="BB138" s="132"/>
      <c r="BC138" s="132"/>
      <c r="BD138" s="132"/>
      <c r="BE138" s="132"/>
      <c r="BF138" s="132"/>
      <c r="BG138" s="132"/>
      <c r="BH138" s="132"/>
    </row>
    <row r="139" spans="1:60" hidden="1">
      <c r="A139" s="49"/>
      <c r="B139" s="138" t="str">
        <f t="shared" si="38"/>
        <v/>
      </c>
      <c r="C139" s="28" t="str">
        <f>IF(B139="","",INDEX(Konfig!$A$21:$B$1011,MATCH(MID(B139,1,(FIND(" ",B139)-1)),Konfig!$A$21:$A$1011,0),2))</f>
        <v/>
      </c>
      <c r="D139" s="126"/>
      <c r="E139" s="126" t="str">
        <f t="shared" si="14"/>
        <v/>
      </c>
      <c r="F139" s="126" t="str">
        <f t="shared" si="33"/>
        <v/>
      </c>
      <c r="G139" s="123" t="str">
        <f t="shared" si="27"/>
        <v/>
      </c>
      <c r="H139" s="139"/>
      <c r="I139" s="123" t="str">
        <f t="shared" si="28"/>
        <v xml:space="preserve"> </v>
      </c>
      <c r="J139" s="126"/>
      <c r="K139" s="388" t="str">
        <f t="shared" ca="1" si="34"/>
        <v/>
      </c>
      <c r="L139" s="388" t="str">
        <f t="shared" ca="1" si="35"/>
        <v/>
      </c>
      <c r="M139" s="384" t="str">
        <f t="shared" ca="1" si="37"/>
        <v/>
      </c>
      <c r="N139" s="384" t="str">
        <f t="shared" ca="1" si="37"/>
        <v/>
      </c>
      <c r="O139" s="384" t="str">
        <f t="shared" ca="1" si="37"/>
        <v/>
      </c>
      <c r="P139" s="384" t="str">
        <f t="shared" ca="1" si="37"/>
        <v/>
      </c>
      <c r="Q139" s="384" t="str">
        <f t="shared" ca="1" si="19"/>
        <v/>
      </c>
      <c r="R139" s="131" t="str">
        <f ca="1">IF(AND(SUM($T$109:$U139)&gt;0,COUNTIF(R$108:$S138,"A")=0), "A","")</f>
        <v/>
      </c>
      <c r="S139" s="131" t="str">
        <f ca="1">IF(AND(SUM($T139:$U$1097)&gt;0,COUNTIF(S140:$S$1098,"E")=0), "E","")</f>
        <v/>
      </c>
      <c r="T139" s="383" t="str">
        <f t="shared" ca="1" si="20"/>
        <v/>
      </c>
      <c r="U139" s="383" t="str">
        <f t="shared" ca="1" si="36"/>
        <v/>
      </c>
      <c r="V139" s="130" t="str">
        <f t="shared" ca="1" si="29"/>
        <v/>
      </c>
      <c r="W139" s="130" t="str">
        <f t="shared" ca="1" si="30"/>
        <v/>
      </c>
      <c r="X139" s="383" t="str">
        <f t="shared" ca="1" si="24"/>
        <v/>
      </c>
      <c r="Y139" s="383" t="str">
        <f ca="1">IF(SUM(X139)&gt;0,MAX($Y$109:Y138)+1,"")</f>
        <v/>
      </c>
      <c r="Z139" s="130" t="str">
        <f t="shared" ca="1" si="31"/>
        <v/>
      </c>
      <c r="AA139" s="130" t="str">
        <f t="shared" ca="1" si="32"/>
        <v/>
      </c>
      <c r="AB139" s="383" t="str" cm="1">
        <f t="array" aca="1" ref="AB139" ca="1">IF($K139="","",INDIRECT("'"&amp;$B139&amp;"'!$J$7"))</f>
        <v/>
      </c>
      <c r="AC139" s="383" t="str" cm="1">
        <f t="array" aca="1" ref="AC139" ca="1">IF($K139="","",INDIRECT("'"&amp;$B139&amp;"'!$J$5"))</f>
        <v/>
      </c>
      <c r="AD139" s="383" t="str" cm="1">
        <f t="array" aca="1" ref="AD139" ca="1">IF($K139="","",INDIRECT("'"&amp;$B139&amp;"'!$J$6"))</f>
        <v/>
      </c>
      <c r="AE139" s="131"/>
      <c r="AF139" s="131"/>
      <c r="AG139" s="131"/>
      <c r="AH139" s="131"/>
      <c r="AI139" s="131"/>
      <c r="AJ139" s="131"/>
      <c r="AK139" s="131"/>
      <c r="AL139" s="131"/>
      <c r="AM139" s="131"/>
      <c r="AN139" s="132"/>
      <c r="AO139" s="132"/>
      <c r="AP139" s="132"/>
      <c r="AQ139" s="132"/>
      <c r="AR139" s="132"/>
      <c r="AS139" s="132"/>
      <c r="AT139" s="132"/>
      <c r="AU139" s="132"/>
      <c r="AV139" s="132"/>
      <c r="AW139" s="132"/>
      <c r="AX139" s="132"/>
      <c r="AY139" s="132"/>
      <c r="AZ139" s="132"/>
      <c r="BA139" s="132"/>
      <c r="BB139" s="132"/>
      <c r="BC139" s="132"/>
      <c r="BD139" s="132"/>
      <c r="BE139" s="132"/>
      <c r="BF139" s="132"/>
      <c r="BG139" s="132"/>
      <c r="BH139" s="132"/>
    </row>
    <row r="140" spans="1:60" hidden="1">
      <c r="A140" s="49"/>
      <c r="B140" s="138" t="str">
        <f t="shared" si="38"/>
        <v/>
      </c>
      <c r="C140" s="28" t="str">
        <f>IF(B140="","",INDEX(Konfig!$A$21:$B$1011,MATCH(MID(B140,1,(FIND(" ",B140)-1)),Konfig!$A$21:$A$1011,0),2))</f>
        <v/>
      </c>
      <c r="D140" s="126"/>
      <c r="E140" s="126" t="str">
        <f t="shared" si="14"/>
        <v/>
      </c>
      <c r="F140" s="126" t="str">
        <f t="shared" si="33"/>
        <v/>
      </c>
      <c r="G140" s="123" t="str">
        <f t="shared" si="27"/>
        <v/>
      </c>
      <c r="H140" s="139"/>
      <c r="I140" s="123" t="str">
        <f t="shared" si="28"/>
        <v xml:space="preserve"> </v>
      </c>
      <c r="J140" s="126"/>
      <c r="K140" s="388" t="str">
        <f t="shared" ca="1" si="34"/>
        <v/>
      </c>
      <c r="L140" s="388" t="str">
        <f t="shared" ca="1" si="35"/>
        <v/>
      </c>
      <c r="M140" s="384" t="str">
        <f t="shared" ca="1" si="37"/>
        <v/>
      </c>
      <c r="N140" s="384" t="str">
        <f t="shared" ca="1" si="37"/>
        <v/>
      </c>
      <c r="O140" s="384" t="str">
        <f t="shared" ca="1" si="37"/>
        <v/>
      </c>
      <c r="P140" s="384" t="str">
        <f t="shared" ca="1" si="37"/>
        <v/>
      </c>
      <c r="Q140" s="384" t="str">
        <f t="shared" ca="1" si="19"/>
        <v/>
      </c>
      <c r="R140" s="131" t="str">
        <f ca="1">IF(AND(SUM($T$109:$U140)&gt;0,COUNTIF(R$108:$S139,"A")=0), "A","")</f>
        <v/>
      </c>
      <c r="S140" s="131" t="str">
        <f ca="1">IF(AND(SUM($T140:$U$1097)&gt;0,COUNTIF(S141:$S$1098,"E")=0), "E","")</f>
        <v/>
      </c>
      <c r="T140" s="383" t="str">
        <f t="shared" ca="1" si="20"/>
        <v/>
      </c>
      <c r="U140" s="383" t="str">
        <f t="shared" ca="1" si="36"/>
        <v/>
      </c>
      <c r="V140" s="130" t="str">
        <f t="shared" ca="1" si="29"/>
        <v/>
      </c>
      <c r="W140" s="130" t="str">
        <f t="shared" ca="1" si="30"/>
        <v/>
      </c>
      <c r="X140" s="383" t="str">
        <f t="shared" ca="1" si="24"/>
        <v/>
      </c>
      <c r="Y140" s="383" t="str">
        <f ca="1">IF(SUM(X140)&gt;0,MAX($Y$109:Y139)+1,"")</f>
        <v/>
      </c>
      <c r="Z140" s="130" t="str">
        <f t="shared" ca="1" si="31"/>
        <v/>
      </c>
      <c r="AA140" s="130" t="str">
        <f t="shared" ca="1" si="32"/>
        <v/>
      </c>
      <c r="AB140" s="383" t="str" cm="1">
        <f t="array" aca="1" ref="AB140" ca="1">IF($K140="","",INDIRECT("'"&amp;$B140&amp;"'!$J$7"))</f>
        <v/>
      </c>
      <c r="AC140" s="383" t="str" cm="1">
        <f t="array" aca="1" ref="AC140" ca="1">IF($K140="","",INDIRECT("'"&amp;$B140&amp;"'!$J$5"))</f>
        <v/>
      </c>
      <c r="AD140" s="383" t="str" cm="1">
        <f t="array" aca="1" ref="AD140" ca="1">IF($K140="","",INDIRECT("'"&amp;$B140&amp;"'!$J$6"))</f>
        <v/>
      </c>
      <c r="AE140" s="131"/>
      <c r="AF140" s="131"/>
      <c r="AG140" s="131"/>
      <c r="AH140" s="131"/>
      <c r="AI140" s="131"/>
      <c r="AJ140" s="131"/>
      <c r="AK140" s="131"/>
      <c r="AL140" s="131"/>
      <c r="AM140" s="131"/>
      <c r="AN140" s="132"/>
      <c r="AO140" s="132"/>
      <c r="AP140" s="132"/>
      <c r="AQ140" s="132"/>
      <c r="AR140" s="132"/>
      <c r="AS140" s="132"/>
      <c r="AT140" s="132"/>
      <c r="AU140" s="132"/>
      <c r="AV140" s="132"/>
      <c r="AW140" s="132"/>
      <c r="AX140" s="132"/>
      <c r="AY140" s="132"/>
      <c r="AZ140" s="132"/>
      <c r="BA140" s="132"/>
      <c r="BB140" s="132"/>
      <c r="BC140" s="132"/>
      <c r="BD140" s="132"/>
      <c r="BE140" s="132"/>
      <c r="BF140" s="132"/>
      <c r="BG140" s="132"/>
      <c r="BH140" s="132"/>
    </row>
    <row r="141" spans="1:60" hidden="1">
      <c r="A141" s="49"/>
      <c r="B141" s="138" t="str">
        <f t="shared" si="38"/>
        <v/>
      </c>
      <c r="C141" s="28" t="str">
        <f>IF(B141="","",INDEX(Konfig!$A$21:$B$1011,MATCH(MID(B141,1,(FIND(" ",B141)-1)),Konfig!$A$21:$A$1011,0),2))</f>
        <v/>
      </c>
      <c r="D141" s="126"/>
      <c r="E141" s="126" t="str">
        <f t="shared" si="14"/>
        <v/>
      </c>
      <c r="F141" s="126" t="str">
        <f t="shared" si="33"/>
        <v/>
      </c>
      <c r="G141" s="123" t="str">
        <f t="shared" si="27"/>
        <v/>
      </c>
      <c r="H141" s="139"/>
      <c r="I141" s="123" t="str">
        <f t="shared" si="28"/>
        <v xml:space="preserve"> </v>
      </c>
      <c r="J141" s="126"/>
      <c r="K141" s="388" t="str">
        <f t="shared" ca="1" si="34"/>
        <v/>
      </c>
      <c r="L141" s="388" t="str">
        <f t="shared" ca="1" si="35"/>
        <v/>
      </c>
      <c r="M141" s="384" t="str">
        <f t="shared" ca="1" si="37"/>
        <v/>
      </c>
      <c r="N141" s="384" t="str">
        <f t="shared" ca="1" si="37"/>
        <v/>
      </c>
      <c r="O141" s="384" t="str">
        <f t="shared" ca="1" si="37"/>
        <v/>
      </c>
      <c r="P141" s="384" t="str">
        <f t="shared" ca="1" si="37"/>
        <v/>
      </c>
      <c r="Q141" s="384" t="str">
        <f t="shared" ca="1" si="19"/>
        <v/>
      </c>
      <c r="R141" s="131" t="str">
        <f ca="1">IF(AND(SUM($T$109:$U141)&gt;0,COUNTIF(R$108:$S140,"A")=0), "A","")</f>
        <v/>
      </c>
      <c r="S141" s="131" t="str">
        <f ca="1">IF(AND(SUM($T141:$U$1097)&gt;0,COUNTIF(S142:$S$1098,"E")=0), "E","")</f>
        <v/>
      </c>
      <c r="T141" s="383" t="str">
        <f t="shared" ca="1" si="20"/>
        <v/>
      </c>
      <c r="U141" s="383" t="str">
        <f t="shared" ca="1" si="36"/>
        <v/>
      </c>
      <c r="V141" s="130" t="str">
        <f t="shared" ca="1" si="29"/>
        <v/>
      </c>
      <c r="W141" s="130" t="str">
        <f t="shared" ca="1" si="30"/>
        <v/>
      </c>
      <c r="X141" s="383" t="str">
        <f t="shared" ca="1" si="24"/>
        <v/>
      </c>
      <c r="Y141" s="383" t="str">
        <f ca="1">IF(SUM(X141)&gt;0,MAX($Y$109:Y140)+1,"")</f>
        <v/>
      </c>
      <c r="Z141" s="130" t="str">
        <f t="shared" ca="1" si="31"/>
        <v/>
      </c>
      <c r="AA141" s="130" t="str">
        <f t="shared" ca="1" si="32"/>
        <v/>
      </c>
      <c r="AB141" s="383" t="str" cm="1">
        <f t="array" aca="1" ref="AB141" ca="1">IF($K141="","",INDIRECT("'"&amp;$B141&amp;"'!$J$7"))</f>
        <v/>
      </c>
      <c r="AC141" s="383" t="str" cm="1">
        <f t="array" aca="1" ref="AC141" ca="1">IF($K141="","",INDIRECT("'"&amp;$B141&amp;"'!$J$5"))</f>
        <v/>
      </c>
      <c r="AD141" s="383" t="str" cm="1">
        <f t="array" aca="1" ref="AD141" ca="1">IF($K141="","",INDIRECT("'"&amp;$B141&amp;"'!$J$6"))</f>
        <v/>
      </c>
      <c r="AE141" s="131"/>
      <c r="AF141" s="131"/>
      <c r="AG141" s="131"/>
      <c r="AH141" s="131"/>
      <c r="AI141" s="131"/>
      <c r="AJ141" s="131"/>
      <c r="AK141" s="131"/>
      <c r="AL141" s="131"/>
      <c r="AM141" s="131"/>
      <c r="AN141" s="132"/>
      <c r="AO141" s="132"/>
      <c r="AP141" s="132"/>
      <c r="AQ141" s="132"/>
      <c r="AR141" s="132"/>
      <c r="AS141" s="132"/>
      <c r="AT141" s="132"/>
      <c r="AU141" s="132"/>
      <c r="AV141" s="132"/>
      <c r="AW141" s="132"/>
      <c r="AX141" s="132"/>
      <c r="AY141" s="132"/>
      <c r="AZ141" s="132"/>
      <c r="BA141" s="132"/>
      <c r="BB141" s="132"/>
      <c r="BC141" s="132"/>
      <c r="BD141" s="132"/>
      <c r="BE141" s="132"/>
      <c r="BF141" s="132"/>
      <c r="BG141" s="132"/>
      <c r="BH141" s="132"/>
    </row>
    <row r="142" spans="1:60" hidden="1">
      <c r="A142" s="49"/>
      <c r="B142" s="138" t="str">
        <f t="shared" si="38"/>
        <v/>
      </c>
      <c r="C142" s="28" t="str">
        <f>IF(B142="","",INDEX(Konfig!$A$21:$B$1011,MATCH(MID(B142,1,(FIND(" ",B142)-1)),Konfig!$A$21:$A$1011,0),2))</f>
        <v/>
      </c>
      <c r="D142" s="126"/>
      <c r="E142" s="126" t="str">
        <f t="shared" si="14"/>
        <v/>
      </c>
      <c r="F142" s="126" t="str">
        <f t="shared" si="33"/>
        <v/>
      </c>
      <c r="G142" s="123" t="str">
        <f t="shared" si="27"/>
        <v/>
      </c>
      <c r="H142" s="139"/>
      <c r="I142" s="123" t="str">
        <f t="shared" si="28"/>
        <v xml:space="preserve"> </v>
      </c>
      <c r="J142" s="126"/>
      <c r="K142" s="388" t="str">
        <f t="shared" ca="1" si="34"/>
        <v/>
      </c>
      <c r="L142" s="388" t="str">
        <f t="shared" ca="1" si="35"/>
        <v/>
      </c>
      <c r="M142" s="384" t="str">
        <f t="shared" ca="1" si="37"/>
        <v/>
      </c>
      <c r="N142" s="384" t="str">
        <f t="shared" ca="1" si="37"/>
        <v/>
      </c>
      <c r="O142" s="384" t="str">
        <f t="shared" ca="1" si="37"/>
        <v/>
      </c>
      <c r="P142" s="384" t="str">
        <f t="shared" ca="1" si="37"/>
        <v/>
      </c>
      <c r="Q142" s="384" t="str">
        <f t="shared" ca="1" si="19"/>
        <v/>
      </c>
      <c r="R142" s="131" t="str">
        <f ca="1">IF(AND(SUM($T$109:$U142)&gt;0,COUNTIF(R$108:$S141,"A")=0), "A","")</f>
        <v/>
      </c>
      <c r="S142" s="131" t="str">
        <f ca="1">IF(AND(SUM($T142:$U$1097)&gt;0,COUNTIF(S143:$S$1098,"E")=0), "E","")</f>
        <v/>
      </c>
      <c r="T142" s="383" t="str">
        <f t="shared" ca="1" si="20"/>
        <v/>
      </c>
      <c r="U142" s="383" t="str">
        <f t="shared" ca="1" si="36"/>
        <v/>
      </c>
      <c r="V142" s="130" t="str">
        <f t="shared" ca="1" si="29"/>
        <v/>
      </c>
      <c r="W142" s="130" t="str">
        <f t="shared" ca="1" si="30"/>
        <v/>
      </c>
      <c r="X142" s="383" t="str">
        <f t="shared" ca="1" si="24"/>
        <v/>
      </c>
      <c r="Y142" s="383" t="str">
        <f ca="1">IF(SUM(X142)&gt;0,MAX($Y$109:Y141)+1,"")</f>
        <v/>
      </c>
      <c r="Z142" s="130" t="str">
        <f t="shared" ca="1" si="31"/>
        <v/>
      </c>
      <c r="AA142" s="130" t="str">
        <f t="shared" ca="1" si="32"/>
        <v/>
      </c>
      <c r="AB142" s="383" t="str" cm="1">
        <f t="array" aca="1" ref="AB142" ca="1">IF($K142="","",INDIRECT("'"&amp;$B142&amp;"'!$J$7"))</f>
        <v/>
      </c>
      <c r="AC142" s="383" t="str" cm="1">
        <f t="array" aca="1" ref="AC142" ca="1">IF($K142="","",INDIRECT("'"&amp;$B142&amp;"'!$J$5"))</f>
        <v/>
      </c>
      <c r="AD142" s="383" t="str" cm="1">
        <f t="array" aca="1" ref="AD142" ca="1">IF($K142="","",INDIRECT("'"&amp;$B142&amp;"'!$J$6"))</f>
        <v/>
      </c>
      <c r="AE142" s="131"/>
      <c r="AF142" s="131"/>
      <c r="AG142" s="131"/>
      <c r="AH142" s="131"/>
      <c r="AI142" s="131"/>
      <c r="AJ142" s="131"/>
      <c r="AK142" s="131"/>
      <c r="AL142" s="131"/>
      <c r="AM142" s="131"/>
      <c r="AN142" s="132"/>
      <c r="AO142" s="132"/>
      <c r="AP142" s="132"/>
      <c r="AQ142" s="132"/>
      <c r="AR142" s="132"/>
      <c r="AS142" s="132"/>
      <c r="AT142" s="132"/>
      <c r="AU142" s="132"/>
      <c r="AV142" s="132"/>
      <c r="AW142" s="132"/>
      <c r="AX142" s="132"/>
      <c r="AY142" s="132"/>
      <c r="AZ142" s="132"/>
      <c r="BA142" s="132"/>
      <c r="BB142" s="132"/>
      <c r="BC142" s="132"/>
      <c r="BD142" s="132"/>
      <c r="BE142" s="132"/>
      <c r="BF142" s="132"/>
      <c r="BG142" s="132"/>
      <c r="BH142" s="132"/>
    </row>
    <row r="143" spans="1:60" hidden="1">
      <c r="A143" s="49"/>
      <c r="B143" s="138" t="str">
        <f t="shared" si="38"/>
        <v/>
      </c>
      <c r="C143" s="28" t="str">
        <f>IF(B143="","",INDEX(Konfig!$A$21:$B$1011,MATCH(MID(B143,1,(FIND(" ",B143)-1)),Konfig!$A$21:$A$1011,0),2))</f>
        <v/>
      </c>
      <c r="D143" s="126"/>
      <c r="E143" s="126" t="str">
        <f t="shared" si="14"/>
        <v/>
      </c>
      <c r="F143" s="126" t="str">
        <f t="shared" si="33"/>
        <v/>
      </c>
      <c r="G143" s="123" t="str">
        <f t="shared" si="27"/>
        <v/>
      </c>
      <c r="H143" s="139"/>
      <c r="I143" s="123" t="str">
        <f t="shared" si="28"/>
        <v xml:space="preserve"> </v>
      </c>
      <c r="J143" s="126"/>
      <c r="K143" s="388" t="str">
        <f t="shared" ca="1" si="34"/>
        <v/>
      </c>
      <c r="L143" s="388" t="str">
        <f t="shared" ca="1" si="35"/>
        <v/>
      </c>
      <c r="M143" s="384" t="str">
        <f t="shared" ca="1" si="37"/>
        <v/>
      </c>
      <c r="N143" s="384" t="str">
        <f t="shared" ca="1" si="37"/>
        <v/>
      </c>
      <c r="O143" s="384" t="str">
        <f t="shared" ca="1" si="37"/>
        <v/>
      </c>
      <c r="P143" s="384" t="str">
        <f t="shared" ca="1" si="37"/>
        <v/>
      </c>
      <c r="Q143" s="384" t="str">
        <f t="shared" ca="1" si="19"/>
        <v/>
      </c>
      <c r="R143" s="131" t="str">
        <f ca="1">IF(AND(SUM($T$109:$U143)&gt;0,COUNTIF(R$108:$S142,"A")=0), "A","")</f>
        <v/>
      </c>
      <c r="S143" s="131" t="str">
        <f ca="1">IF(AND(SUM($T143:$U$1097)&gt;0,COUNTIF(S144:$S$1098,"E")=0), "E","")</f>
        <v/>
      </c>
      <c r="T143" s="383" t="str">
        <f t="shared" ca="1" si="20"/>
        <v/>
      </c>
      <c r="U143" s="383" t="str">
        <f t="shared" ca="1" si="36"/>
        <v/>
      </c>
      <c r="V143" s="130" t="str">
        <f t="shared" ca="1" si="29"/>
        <v/>
      </c>
      <c r="W143" s="130" t="str">
        <f t="shared" ca="1" si="30"/>
        <v/>
      </c>
      <c r="X143" s="383" t="str">
        <f t="shared" ca="1" si="24"/>
        <v/>
      </c>
      <c r="Y143" s="383" t="str">
        <f ca="1">IF(SUM(X143)&gt;0,MAX($Y$109:Y142)+1,"")</f>
        <v/>
      </c>
      <c r="Z143" s="130" t="str">
        <f t="shared" ca="1" si="31"/>
        <v/>
      </c>
      <c r="AA143" s="130" t="str">
        <f t="shared" ca="1" si="32"/>
        <v/>
      </c>
      <c r="AB143" s="383" t="str" cm="1">
        <f t="array" aca="1" ref="AB143" ca="1">IF($K143="","",INDIRECT("'"&amp;$B143&amp;"'!$J$7"))</f>
        <v/>
      </c>
      <c r="AC143" s="383" t="str" cm="1">
        <f t="array" aca="1" ref="AC143" ca="1">IF($K143="","",INDIRECT("'"&amp;$B143&amp;"'!$J$5"))</f>
        <v/>
      </c>
      <c r="AD143" s="383" t="str" cm="1">
        <f t="array" aca="1" ref="AD143" ca="1">IF($K143="","",INDIRECT("'"&amp;$B143&amp;"'!$J$6"))</f>
        <v/>
      </c>
      <c r="AE143" s="131"/>
      <c r="AF143" s="131"/>
      <c r="AG143" s="131"/>
      <c r="AH143" s="131"/>
      <c r="AI143" s="131"/>
      <c r="AJ143" s="131"/>
      <c r="AK143" s="131"/>
      <c r="AL143" s="131"/>
      <c r="AM143" s="131"/>
      <c r="AN143" s="132"/>
      <c r="AO143" s="132"/>
      <c r="AP143" s="132"/>
      <c r="AQ143" s="132"/>
      <c r="AR143" s="132"/>
      <c r="AS143" s="132"/>
      <c r="AT143" s="132"/>
      <c r="AU143" s="132"/>
      <c r="AV143" s="132"/>
      <c r="AW143" s="132"/>
      <c r="AX143" s="132"/>
      <c r="AY143" s="132"/>
      <c r="AZ143" s="132"/>
      <c r="BA143" s="132"/>
      <c r="BB143" s="132"/>
      <c r="BC143" s="132"/>
      <c r="BD143" s="132"/>
      <c r="BE143" s="132"/>
      <c r="BF143" s="132"/>
      <c r="BG143" s="132"/>
      <c r="BH143" s="132"/>
    </row>
    <row r="144" spans="1:60" hidden="1">
      <c r="A144" s="49"/>
      <c r="B144" s="138" t="str">
        <f t="shared" si="38"/>
        <v/>
      </c>
      <c r="C144" s="28" t="str">
        <f>IF(B144="","",INDEX(Konfig!$A$21:$B$1011,MATCH(MID(B144,1,(FIND(" ",B144)-1)),Konfig!$A$21:$A$1011,0),2))</f>
        <v/>
      </c>
      <c r="D144" s="126"/>
      <c r="E144" s="126" t="str">
        <f t="shared" si="14"/>
        <v/>
      </c>
      <c r="F144" s="126" t="str">
        <f t="shared" si="33"/>
        <v/>
      </c>
      <c r="G144" s="123" t="str">
        <f t="shared" si="27"/>
        <v/>
      </c>
      <c r="H144" s="139"/>
      <c r="I144" s="123" t="str">
        <f t="shared" si="28"/>
        <v xml:space="preserve"> </v>
      </c>
      <c r="J144" s="126"/>
      <c r="K144" s="388" t="str">
        <f t="shared" ca="1" si="34"/>
        <v/>
      </c>
      <c r="L144" s="388" t="str">
        <f t="shared" ca="1" si="35"/>
        <v/>
      </c>
      <c r="M144" s="384" t="str">
        <f t="shared" ca="1" si="37"/>
        <v/>
      </c>
      <c r="N144" s="384" t="str">
        <f t="shared" ca="1" si="37"/>
        <v/>
      </c>
      <c r="O144" s="384" t="str">
        <f t="shared" ca="1" si="37"/>
        <v/>
      </c>
      <c r="P144" s="384" t="str">
        <f t="shared" ca="1" si="37"/>
        <v/>
      </c>
      <c r="Q144" s="384" t="str">
        <f t="shared" ca="1" si="19"/>
        <v/>
      </c>
      <c r="R144" s="131" t="str">
        <f ca="1">IF(AND(SUM($T$109:$U144)&gt;0,COUNTIF(R$108:$S143,"A")=0), "A","")</f>
        <v/>
      </c>
      <c r="S144" s="131" t="str">
        <f ca="1">IF(AND(SUM($T144:$U$1097)&gt;0,COUNTIF(S145:$S$1098,"E")=0), "E","")</f>
        <v/>
      </c>
      <c r="T144" s="383" t="str">
        <f t="shared" ca="1" si="20"/>
        <v/>
      </c>
      <c r="U144" s="383" t="str">
        <f t="shared" ca="1" si="36"/>
        <v/>
      </c>
      <c r="V144" s="130" t="str">
        <f t="shared" ca="1" si="29"/>
        <v/>
      </c>
      <c r="W144" s="130" t="str">
        <f t="shared" ca="1" si="30"/>
        <v/>
      </c>
      <c r="X144" s="383" t="str">
        <f t="shared" ca="1" si="24"/>
        <v/>
      </c>
      <c r="Y144" s="383" t="str">
        <f ca="1">IF(SUM(X144)&gt;0,MAX($Y$109:Y143)+1,"")</f>
        <v/>
      </c>
      <c r="Z144" s="130" t="str">
        <f t="shared" ca="1" si="31"/>
        <v/>
      </c>
      <c r="AA144" s="130" t="str">
        <f t="shared" ca="1" si="32"/>
        <v/>
      </c>
      <c r="AB144" s="383" t="str" cm="1">
        <f t="array" aca="1" ref="AB144" ca="1">IF($K144="","",INDIRECT("'"&amp;$B144&amp;"'!$J$7"))</f>
        <v/>
      </c>
      <c r="AC144" s="383" t="str" cm="1">
        <f t="array" aca="1" ref="AC144" ca="1">IF($K144="","",INDIRECT("'"&amp;$B144&amp;"'!$J$5"))</f>
        <v/>
      </c>
      <c r="AD144" s="383" t="str" cm="1">
        <f t="array" aca="1" ref="AD144" ca="1">IF($K144="","",INDIRECT("'"&amp;$B144&amp;"'!$J$6"))</f>
        <v/>
      </c>
      <c r="AE144" s="131"/>
      <c r="AF144" s="131"/>
      <c r="AG144" s="131"/>
      <c r="AH144" s="131"/>
      <c r="AI144" s="131"/>
      <c r="AJ144" s="131"/>
      <c r="AK144" s="131"/>
      <c r="AL144" s="131"/>
      <c r="AM144" s="131"/>
      <c r="AN144" s="132"/>
      <c r="AO144" s="132"/>
      <c r="AP144" s="132"/>
      <c r="AQ144" s="132"/>
      <c r="AR144" s="132"/>
      <c r="AS144" s="132"/>
      <c r="AT144" s="132"/>
      <c r="AU144" s="132"/>
      <c r="AV144" s="132"/>
      <c r="AW144" s="132"/>
      <c r="AX144" s="132"/>
      <c r="AY144" s="132"/>
      <c r="AZ144" s="132"/>
      <c r="BA144" s="132"/>
      <c r="BB144" s="132"/>
      <c r="BC144" s="132"/>
      <c r="BD144" s="132"/>
      <c r="BE144" s="132"/>
      <c r="BF144" s="132"/>
      <c r="BG144" s="132"/>
      <c r="BH144" s="132"/>
    </row>
    <row r="145" spans="1:60" hidden="1">
      <c r="A145" s="49"/>
      <c r="B145" s="138" t="str">
        <f t="shared" si="38"/>
        <v/>
      </c>
      <c r="C145" s="28" t="str">
        <f>IF(B145="","",INDEX(Konfig!$A$21:$B$1011,MATCH(MID(B145,1,(FIND(" ",B145)-1)),Konfig!$A$21:$A$1011,0),2))</f>
        <v/>
      </c>
      <c r="D145" s="126"/>
      <c r="E145" s="126" t="str">
        <f t="shared" si="14"/>
        <v/>
      </c>
      <c r="F145" s="126" t="str">
        <f t="shared" si="33"/>
        <v/>
      </c>
      <c r="G145" s="123" t="str">
        <f t="shared" si="27"/>
        <v/>
      </c>
      <c r="H145" s="139"/>
      <c r="I145" s="123" t="str">
        <f t="shared" si="28"/>
        <v xml:space="preserve"> </v>
      </c>
      <c r="J145" s="126"/>
      <c r="K145" s="388" t="str">
        <f t="shared" ca="1" si="34"/>
        <v/>
      </c>
      <c r="L145" s="388" t="str">
        <f t="shared" ca="1" si="35"/>
        <v/>
      </c>
      <c r="M145" s="384" t="str">
        <f t="shared" ca="1" si="37"/>
        <v/>
      </c>
      <c r="N145" s="384" t="str">
        <f t="shared" ca="1" si="37"/>
        <v/>
      </c>
      <c r="O145" s="384" t="str">
        <f t="shared" ca="1" si="37"/>
        <v/>
      </c>
      <c r="P145" s="384" t="str">
        <f t="shared" ca="1" si="37"/>
        <v/>
      </c>
      <c r="Q145" s="384" t="str">
        <f t="shared" ca="1" si="19"/>
        <v/>
      </c>
      <c r="R145" s="131" t="str">
        <f ca="1">IF(AND(SUM($T$109:$U145)&gt;0,COUNTIF(R$108:$S144,"A")=0), "A","")</f>
        <v/>
      </c>
      <c r="S145" s="131" t="str">
        <f ca="1">IF(AND(SUM($T145:$U$1097)&gt;0,COUNTIF(S146:$S$1098,"E")=0), "E","")</f>
        <v/>
      </c>
      <c r="T145" s="383" t="str">
        <f t="shared" ca="1" si="20"/>
        <v/>
      </c>
      <c r="U145" s="383" t="str">
        <f t="shared" ca="1" si="36"/>
        <v/>
      </c>
      <c r="V145" s="130" t="str">
        <f t="shared" ca="1" si="29"/>
        <v/>
      </c>
      <c r="W145" s="130" t="str">
        <f t="shared" ca="1" si="30"/>
        <v/>
      </c>
      <c r="X145" s="383" t="str">
        <f t="shared" ca="1" si="24"/>
        <v/>
      </c>
      <c r="Y145" s="383" t="str">
        <f ca="1">IF(SUM(X145)&gt;0,MAX($Y$109:Y144)+1,"")</f>
        <v/>
      </c>
      <c r="Z145" s="130" t="str">
        <f t="shared" ca="1" si="31"/>
        <v/>
      </c>
      <c r="AA145" s="130" t="str">
        <f t="shared" ca="1" si="32"/>
        <v/>
      </c>
      <c r="AB145" s="383" t="str" cm="1">
        <f t="array" aca="1" ref="AB145" ca="1">IF($K145="","",INDIRECT("'"&amp;$B145&amp;"'!$J$7"))</f>
        <v/>
      </c>
      <c r="AC145" s="383" t="str" cm="1">
        <f t="array" aca="1" ref="AC145" ca="1">IF($K145="","",INDIRECT("'"&amp;$B145&amp;"'!$J$5"))</f>
        <v/>
      </c>
      <c r="AD145" s="383" t="str" cm="1">
        <f t="array" aca="1" ref="AD145" ca="1">IF($K145="","",INDIRECT("'"&amp;$B145&amp;"'!$J$6"))</f>
        <v/>
      </c>
      <c r="AE145" s="131"/>
      <c r="AF145" s="131"/>
      <c r="AG145" s="131"/>
      <c r="AH145" s="131"/>
      <c r="AI145" s="131"/>
      <c r="AJ145" s="131"/>
      <c r="AK145" s="131"/>
      <c r="AL145" s="131"/>
      <c r="AM145" s="131"/>
      <c r="AN145" s="132"/>
      <c r="AO145" s="132"/>
      <c r="AP145" s="132"/>
      <c r="AQ145" s="132"/>
      <c r="AR145" s="132"/>
      <c r="AS145" s="132"/>
      <c r="AT145" s="132"/>
      <c r="AU145" s="132"/>
      <c r="AV145" s="132"/>
      <c r="AW145" s="132"/>
      <c r="AX145" s="132"/>
      <c r="AY145" s="132"/>
      <c r="AZ145" s="132"/>
      <c r="BA145" s="132"/>
      <c r="BB145" s="132"/>
      <c r="BC145" s="132"/>
      <c r="BD145" s="132"/>
      <c r="BE145" s="132"/>
      <c r="BF145" s="132"/>
      <c r="BG145" s="132"/>
      <c r="BH145" s="132"/>
    </row>
    <row r="146" spans="1:60" hidden="1">
      <c r="A146" s="49"/>
      <c r="B146" s="138" t="str">
        <f t="shared" si="38"/>
        <v/>
      </c>
      <c r="C146" s="28" t="str">
        <f>IF(B146="","",INDEX(Konfig!$A$21:$B$1011,MATCH(MID(B146,1,(FIND(" ",B146)-1)),Konfig!$A$21:$A$1011,0),2))</f>
        <v/>
      </c>
      <c r="D146" s="126"/>
      <c r="E146" s="126" t="str">
        <f t="shared" si="14"/>
        <v/>
      </c>
      <c r="F146" s="126" t="str">
        <f t="shared" si="33"/>
        <v/>
      </c>
      <c r="G146" s="123" t="str">
        <f t="shared" si="27"/>
        <v/>
      </c>
      <c r="H146" s="139"/>
      <c r="I146" s="123" t="str">
        <f t="shared" si="28"/>
        <v xml:space="preserve"> </v>
      </c>
      <c r="J146" s="126"/>
      <c r="K146" s="388" t="str">
        <f t="shared" ca="1" si="34"/>
        <v/>
      </c>
      <c r="L146" s="388" t="str">
        <f t="shared" ca="1" si="35"/>
        <v/>
      </c>
      <c r="M146" s="384" t="str">
        <f t="shared" ca="1" si="37"/>
        <v/>
      </c>
      <c r="N146" s="384" t="str">
        <f t="shared" ca="1" si="37"/>
        <v/>
      </c>
      <c r="O146" s="384" t="str">
        <f t="shared" ca="1" si="37"/>
        <v/>
      </c>
      <c r="P146" s="384" t="str">
        <f t="shared" ca="1" si="37"/>
        <v/>
      </c>
      <c r="Q146" s="384" t="str">
        <f t="shared" ca="1" si="19"/>
        <v/>
      </c>
      <c r="R146" s="131" t="str">
        <f ca="1">IF(AND(SUM($T$109:$U146)&gt;0,COUNTIF(R$108:$S145,"A")=0), "A","")</f>
        <v/>
      </c>
      <c r="S146" s="131" t="str">
        <f ca="1">IF(AND(SUM($T146:$U$1097)&gt;0,COUNTIF(S147:$S$1098,"E")=0), "E","")</f>
        <v/>
      </c>
      <c r="T146" s="383" t="str">
        <f t="shared" ca="1" si="20"/>
        <v/>
      </c>
      <c r="U146" s="383" t="str">
        <f t="shared" ca="1" si="36"/>
        <v/>
      </c>
      <c r="V146" s="130" t="str">
        <f t="shared" ca="1" si="29"/>
        <v/>
      </c>
      <c r="W146" s="130" t="str">
        <f t="shared" ca="1" si="30"/>
        <v/>
      </c>
      <c r="X146" s="383" t="str">
        <f t="shared" ca="1" si="24"/>
        <v/>
      </c>
      <c r="Y146" s="383" t="str">
        <f ca="1">IF(SUM(X146)&gt;0,MAX($Y$109:Y145)+1,"")</f>
        <v/>
      </c>
      <c r="Z146" s="130" t="str">
        <f t="shared" ca="1" si="31"/>
        <v/>
      </c>
      <c r="AA146" s="130" t="str">
        <f t="shared" ca="1" si="32"/>
        <v/>
      </c>
      <c r="AB146" s="383" t="str" cm="1">
        <f t="array" aca="1" ref="AB146" ca="1">IF($K146="","",INDIRECT("'"&amp;$B146&amp;"'!$J$7"))</f>
        <v/>
      </c>
      <c r="AC146" s="383" t="str" cm="1">
        <f t="array" aca="1" ref="AC146" ca="1">IF($K146="","",INDIRECT("'"&amp;$B146&amp;"'!$J$5"))</f>
        <v/>
      </c>
      <c r="AD146" s="383" t="str" cm="1">
        <f t="array" aca="1" ref="AD146" ca="1">IF($K146="","",INDIRECT("'"&amp;$B146&amp;"'!$J$6"))</f>
        <v/>
      </c>
      <c r="AE146" s="131"/>
      <c r="AF146" s="131"/>
      <c r="AG146" s="131"/>
      <c r="AH146" s="131"/>
      <c r="AI146" s="131"/>
      <c r="AJ146" s="131"/>
      <c r="AK146" s="131"/>
      <c r="AL146" s="131"/>
      <c r="AM146" s="131"/>
      <c r="AN146" s="132"/>
      <c r="AO146" s="132"/>
      <c r="AP146" s="132"/>
      <c r="AQ146" s="132"/>
      <c r="AR146" s="132"/>
      <c r="AS146" s="132"/>
      <c r="AT146" s="132"/>
      <c r="AU146" s="132"/>
      <c r="AV146" s="132"/>
      <c r="AW146" s="132"/>
      <c r="AX146" s="132"/>
      <c r="AY146" s="132"/>
      <c r="AZ146" s="132"/>
      <c r="BA146" s="132"/>
      <c r="BB146" s="132"/>
      <c r="BC146" s="132"/>
      <c r="BD146" s="132"/>
      <c r="BE146" s="132"/>
      <c r="BF146" s="132"/>
      <c r="BG146" s="132"/>
      <c r="BH146" s="132"/>
    </row>
    <row r="147" spans="1:60" hidden="1">
      <c r="A147" s="49"/>
      <c r="B147" s="138" t="str">
        <f t="shared" si="38"/>
        <v/>
      </c>
      <c r="C147" s="28" t="str">
        <f>IF(B147="","",INDEX(Konfig!$A$21:$B$1011,MATCH(MID(B147,1,(FIND(" ",B147)-1)),Konfig!$A$21:$A$1011,0),2))</f>
        <v/>
      </c>
      <c r="D147" s="126"/>
      <c r="E147" s="126" t="str">
        <f t="shared" si="14"/>
        <v/>
      </c>
      <c r="F147" s="126" t="str">
        <f t="shared" si="33"/>
        <v/>
      </c>
      <c r="G147" s="123" t="str">
        <f t="shared" si="27"/>
        <v/>
      </c>
      <c r="H147" s="139"/>
      <c r="I147" s="123" t="str">
        <f t="shared" si="28"/>
        <v xml:space="preserve"> </v>
      </c>
      <c r="J147" s="126"/>
      <c r="K147" s="388" t="str">
        <f t="shared" ca="1" si="34"/>
        <v/>
      </c>
      <c r="L147" s="388" t="str">
        <f t="shared" ca="1" si="35"/>
        <v/>
      </c>
      <c r="M147" s="384" t="str">
        <f t="shared" ca="1" si="37"/>
        <v/>
      </c>
      <c r="N147" s="384" t="str">
        <f t="shared" ca="1" si="37"/>
        <v/>
      </c>
      <c r="O147" s="384" t="str">
        <f t="shared" ca="1" si="37"/>
        <v/>
      </c>
      <c r="P147" s="384" t="str">
        <f t="shared" ca="1" si="37"/>
        <v/>
      </c>
      <c r="Q147" s="384" t="str">
        <f t="shared" ca="1" si="19"/>
        <v/>
      </c>
      <c r="R147" s="131" t="str">
        <f ca="1">IF(AND(SUM($T$109:$U147)&gt;0,COUNTIF(R$108:$S146,"A")=0), "A","")</f>
        <v/>
      </c>
      <c r="S147" s="131" t="str">
        <f ca="1">IF(AND(SUM($T147:$U$1097)&gt;0,COUNTIF(S148:$S$1098,"E")=0), "E","")</f>
        <v/>
      </c>
      <c r="T147" s="383" t="str">
        <f t="shared" ca="1" si="20"/>
        <v/>
      </c>
      <c r="U147" s="383" t="str">
        <f t="shared" ca="1" si="36"/>
        <v/>
      </c>
      <c r="V147" s="130" t="str">
        <f t="shared" ca="1" si="29"/>
        <v/>
      </c>
      <c r="W147" s="130" t="str">
        <f t="shared" ca="1" si="30"/>
        <v/>
      </c>
      <c r="X147" s="383" t="str">
        <f t="shared" ca="1" si="24"/>
        <v/>
      </c>
      <c r="Y147" s="383" t="str">
        <f ca="1">IF(SUM(X147)&gt;0,MAX($Y$109:Y146)+1,"")</f>
        <v/>
      </c>
      <c r="Z147" s="130" t="str">
        <f t="shared" ca="1" si="31"/>
        <v/>
      </c>
      <c r="AA147" s="130" t="str">
        <f t="shared" ca="1" si="32"/>
        <v/>
      </c>
      <c r="AB147" s="383" t="str" cm="1">
        <f t="array" aca="1" ref="AB147" ca="1">IF($K147="","",INDIRECT("'"&amp;$B147&amp;"'!$J$7"))</f>
        <v/>
      </c>
      <c r="AC147" s="383" t="str" cm="1">
        <f t="array" aca="1" ref="AC147" ca="1">IF($K147="","",INDIRECT("'"&amp;$B147&amp;"'!$J$5"))</f>
        <v/>
      </c>
      <c r="AD147" s="383" t="str" cm="1">
        <f t="array" aca="1" ref="AD147" ca="1">IF($K147="","",INDIRECT("'"&amp;$B147&amp;"'!$J$6"))</f>
        <v/>
      </c>
      <c r="AE147" s="131"/>
      <c r="AF147" s="131"/>
      <c r="AG147" s="131"/>
      <c r="AH147" s="131"/>
      <c r="AI147" s="131"/>
      <c r="AJ147" s="131"/>
      <c r="AK147" s="131"/>
      <c r="AL147" s="131"/>
      <c r="AM147" s="131"/>
      <c r="AN147" s="132"/>
      <c r="AO147" s="132"/>
      <c r="AP147" s="132"/>
      <c r="AQ147" s="132"/>
      <c r="AR147" s="132"/>
      <c r="AS147" s="132"/>
      <c r="AT147" s="132"/>
      <c r="AU147" s="132"/>
      <c r="AV147" s="132"/>
      <c r="AW147" s="132"/>
      <c r="AX147" s="132"/>
      <c r="AY147" s="132"/>
      <c r="AZ147" s="132"/>
      <c r="BA147" s="132"/>
      <c r="BB147" s="132"/>
      <c r="BC147" s="132"/>
      <c r="BD147" s="132"/>
      <c r="BE147" s="132"/>
      <c r="BF147" s="132"/>
      <c r="BG147" s="132"/>
      <c r="BH147" s="132"/>
    </row>
    <row r="148" spans="1:60" hidden="1">
      <c r="A148" s="49"/>
      <c r="B148" s="138" t="str">
        <f t="shared" si="38"/>
        <v/>
      </c>
      <c r="C148" s="28" t="str">
        <f>IF(B148="","",INDEX(Konfig!$A$21:$B$1011,MATCH(MID(B148,1,(FIND(" ",B148)-1)),Konfig!$A$21:$A$1011,0),2))</f>
        <v/>
      </c>
      <c r="D148" s="126"/>
      <c r="E148" s="126" t="str">
        <f t="shared" si="14"/>
        <v/>
      </c>
      <c r="F148" s="126" t="str">
        <f t="shared" si="33"/>
        <v/>
      </c>
      <c r="G148" s="123" t="str">
        <f t="shared" si="27"/>
        <v/>
      </c>
      <c r="H148" s="139"/>
      <c r="I148" s="123" t="str">
        <f t="shared" si="28"/>
        <v xml:space="preserve"> </v>
      </c>
      <c r="J148" s="126"/>
      <c r="K148" s="388" t="str">
        <f t="shared" ca="1" si="34"/>
        <v/>
      </c>
      <c r="L148" s="388" t="str">
        <f t="shared" ca="1" si="35"/>
        <v/>
      </c>
      <c r="M148" s="384" t="str">
        <f t="shared" ca="1" si="37"/>
        <v/>
      </c>
      <c r="N148" s="384" t="str">
        <f t="shared" ca="1" si="37"/>
        <v/>
      </c>
      <c r="O148" s="384" t="str">
        <f t="shared" ca="1" si="37"/>
        <v/>
      </c>
      <c r="P148" s="384" t="str">
        <f t="shared" ca="1" si="37"/>
        <v/>
      </c>
      <c r="Q148" s="384" t="str">
        <f t="shared" ca="1" si="19"/>
        <v/>
      </c>
      <c r="R148" s="131" t="str">
        <f ca="1">IF(AND(SUM($T$109:$U148)&gt;0,COUNTIF(R$108:$S147,"A")=0), "A","")</f>
        <v/>
      </c>
      <c r="S148" s="131" t="str">
        <f ca="1">IF(AND(SUM($T148:$U$1097)&gt;0,COUNTIF(S149:$S$1098,"E")=0), "E","")</f>
        <v/>
      </c>
      <c r="T148" s="383" t="str">
        <f t="shared" ca="1" si="20"/>
        <v/>
      </c>
      <c r="U148" s="383" t="str">
        <f t="shared" ca="1" si="36"/>
        <v/>
      </c>
      <c r="V148" s="130" t="str">
        <f t="shared" ca="1" si="29"/>
        <v/>
      </c>
      <c r="W148" s="130" t="str">
        <f t="shared" ca="1" si="30"/>
        <v/>
      </c>
      <c r="X148" s="383" t="str">
        <f t="shared" ca="1" si="24"/>
        <v/>
      </c>
      <c r="Y148" s="383" t="str">
        <f ca="1">IF(SUM(X148)&gt;0,MAX($Y$109:Y147)+1,"")</f>
        <v/>
      </c>
      <c r="Z148" s="130" t="str">
        <f t="shared" ca="1" si="31"/>
        <v/>
      </c>
      <c r="AA148" s="130" t="str">
        <f t="shared" ca="1" si="32"/>
        <v/>
      </c>
      <c r="AB148" s="383" t="str" cm="1">
        <f t="array" aca="1" ref="AB148" ca="1">IF($K148="","",INDIRECT("'"&amp;$B148&amp;"'!$J$7"))</f>
        <v/>
      </c>
      <c r="AC148" s="383" t="str" cm="1">
        <f t="array" aca="1" ref="AC148" ca="1">IF($K148="","",INDIRECT("'"&amp;$B148&amp;"'!$J$5"))</f>
        <v/>
      </c>
      <c r="AD148" s="383" t="str" cm="1">
        <f t="array" aca="1" ref="AD148" ca="1">IF($K148="","",INDIRECT("'"&amp;$B148&amp;"'!$J$6"))</f>
        <v/>
      </c>
      <c r="AE148" s="131"/>
      <c r="AF148" s="131"/>
      <c r="AG148" s="131"/>
      <c r="AH148" s="131"/>
      <c r="AI148" s="131"/>
      <c r="AJ148" s="131"/>
      <c r="AK148" s="131"/>
      <c r="AL148" s="131"/>
      <c r="AM148" s="131"/>
      <c r="AN148" s="132"/>
      <c r="AO148" s="132"/>
      <c r="AP148" s="132"/>
      <c r="AQ148" s="132"/>
      <c r="AR148" s="132"/>
      <c r="AS148" s="132"/>
      <c r="AT148" s="132"/>
      <c r="AU148" s="132"/>
      <c r="AV148" s="132"/>
      <c r="AW148" s="132"/>
      <c r="AX148" s="132"/>
      <c r="AY148" s="132"/>
      <c r="AZ148" s="132"/>
      <c r="BA148" s="132"/>
      <c r="BB148" s="132"/>
      <c r="BC148" s="132"/>
      <c r="BD148" s="132"/>
      <c r="BE148" s="132"/>
      <c r="BF148" s="132"/>
      <c r="BG148" s="132"/>
      <c r="BH148" s="132"/>
    </row>
    <row r="149" spans="1:60" hidden="1">
      <c r="A149" s="49"/>
      <c r="B149" s="138" t="str">
        <f t="shared" si="38"/>
        <v/>
      </c>
      <c r="C149" s="28" t="str">
        <f>IF(B149="","",INDEX(Konfig!$A$21:$B$1011,MATCH(MID(B149,1,(FIND(" ",B149)-1)),Konfig!$A$21:$A$1011,0),2))</f>
        <v/>
      </c>
      <c r="D149" s="126"/>
      <c r="E149" s="126" t="str">
        <f t="shared" si="14"/>
        <v/>
      </c>
      <c r="F149" s="126" t="str">
        <f t="shared" si="33"/>
        <v/>
      </c>
      <c r="G149" s="123" t="str">
        <f t="shared" si="27"/>
        <v/>
      </c>
      <c r="H149" s="139"/>
      <c r="I149" s="123" t="str">
        <f t="shared" si="28"/>
        <v xml:space="preserve"> </v>
      </c>
      <c r="J149" s="126"/>
      <c r="K149" s="388" t="str">
        <f t="shared" ca="1" si="34"/>
        <v/>
      </c>
      <c r="L149" s="388" t="str">
        <f t="shared" ca="1" si="35"/>
        <v/>
      </c>
      <c r="M149" s="384" t="str">
        <f t="shared" ca="1" si="37"/>
        <v/>
      </c>
      <c r="N149" s="384" t="str">
        <f t="shared" ca="1" si="37"/>
        <v/>
      </c>
      <c r="O149" s="384" t="str">
        <f t="shared" ca="1" si="37"/>
        <v/>
      </c>
      <c r="P149" s="384" t="str">
        <f t="shared" ca="1" si="37"/>
        <v/>
      </c>
      <c r="Q149" s="384" t="str">
        <f t="shared" ca="1" si="19"/>
        <v/>
      </c>
      <c r="R149" s="131" t="str">
        <f ca="1">IF(AND(SUM($T$109:$U149)&gt;0,COUNTIF(R$108:$S148,"A")=0), "A","")</f>
        <v/>
      </c>
      <c r="S149" s="131" t="str">
        <f ca="1">IF(AND(SUM($T149:$U$1097)&gt;0,COUNTIF(S150:$S$1098,"E")=0), "E","")</f>
        <v/>
      </c>
      <c r="T149" s="383" t="str">
        <f t="shared" ca="1" si="20"/>
        <v/>
      </c>
      <c r="U149" s="383" t="str">
        <f t="shared" ca="1" si="36"/>
        <v/>
      </c>
      <c r="V149" s="130" t="str">
        <f t="shared" ca="1" si="29"/>
        <v/>
      </c>
      <c r="W149" s="130" t="str">
        <f t="shared" ca="1" si="30"/>
        <v/>
      </c>
      <c r="X149" s="383" t="str">
        <f t="shared" ca="1" si="24"/>
        <v/>
      </c>
      <c r="Y149" s="383" t="str">
        <f ca="1">IF(SUM(X149)&gt;0,MAX($Y$109:Y148)+1,"")</f>
        <v/>
      </c>
      <c r="Z149" s="130" t="str">
        <f t="shared" ca="1" si="31"/>
        <v/>
      </c>
      <c r="AA149" s="130" t="str">
        <f t="shared" ca="1" si="32"/>
        <v/>
      </c>
      <c r="AB149" s="383" t="str" cm="1">
        <f t="array" aca="1" ref="AB149" ca="1">IF($K149="","",INDIRECT("'"&amp;$B149&amp;"'!$J$7"))</f>
        <v/>
      </c>
      <c r="AC149" s="383" t="str" cm="1">
        <f t="array" aca="1" ref="AC149" ca="1">IF($K149="","",INDIRECT("'"&amp;$B149&amp;"'!$J$5"))</f>
        <v/>
      </c>
      <c r="AD149" s="383" t="str" cm="1">
        <f t="array" aca="1" ref="AD149" ca="1">IF($K149="","",INDIRECT("'"&amp;$B149&amp;"'!$J$6"))</f>
        <v/>
      </c>
      <c r="AE149" s="131"/>
      <c r="AF149" s="131"/>
      <c r="AG149" s="131"/>
      <c r="AH149" s="131"/>
      <c r="AI149" s="131"/>
      <c r="AJ149" s="131"/>
      <c r="AK149" s="131"/>
      <c r="AL149" s="131"/>
      <c r="AM149" s="131"/>
      <c r="AN149" s="132"/>
      <c r="AO149" s="132"/>
      <c r="AP149" s="132"/>
      <c r="AQ149" s="132"/>
      <c r="AR149" s="132"/>
      <c r="AS149" s="132"/>
      <c r="AT149" s="132"/>
      <c r="AU149" s="132"/>
      <c r="AV149" s="132"/>
      <c r="AW149" s="132"/>
      <c r="AX149" s="132"/>
      <c r="AY149" s="132"/>
      <c r="AZ149" s="132"/>
      <c r="BA149" s="132"/>
      <c r="BB149" s="132"/>
      <c r="BC149" s="132"/>
      <c r="BD149" s="132"/>
      <c r="BE149" s="132"/>
      <c r="BF149" s="132"/>
      <c r="BG149" s="132"/>
      <c r="BH149" s="132"/>
    </row>
    <row r="150" spans="1:60" hidden="1">
      <c r="A150" s="49"/>
      <c r="B150" s="138" t="str">
        <f t="shared" si="38"/>
        <v/>
      </c>
      <c r="C150" s="28" t="str">
        <f>IF(B150="","",INDEX(Konfig!$A$21:$B$1011,MATCH(MID(B150,1,(FIND(" ",B150)-1)),Konfig!$A$21:$A$1011,0),2))</f>
        <v/>
      </c>
      <c r="D150" s="126"/>
      <c r="E150" s="126" t="str">
        <f t="shared" si="14"/>
        <v/>
      </c>
      <c r="F150" s="126" t="str">
        <f t="shared" si="33"/>
        <v/>
      </c>
      <c r="G150" s="123" t="str">
        <f t="shared" si="27"/>
        <v/>
      </c>
      <c r="H150" s="139"/>
      <c r="I150" s="123" t="str">
        <f t="shared" si="28"/>
        <v xml:space="preserve"> </v>
      </c>
      <c r="J150" s="126"/>
      <c r="K150" s="388" t="str">
        <f t="shared" ca="1" si="34"/>
        <v/>
      </c>
      <c r="L150" s="388" t="str">
        <f t="shared" ca="1" si="35"/>
        <v/>
      </c>
      <c r="M150" s="384" t="str">
        <f t="shared" ca="1" si="37"/>
        <v/>
      </c>
      <c r="N150" s="384" t="str">
        <f t="shared" ca="1" si="37"/>
        <v/>
      </c>
      <c r="O150" s="384" t="str">
        <f t="shared" ca="1" si="37"/>
        <v/>
      </c>
      <c r="P150" s="384" t="str">
        <f t="shared" ca="1" si="37"/>
        <v/>
      </c>
      <c r="Q150" s="384" t="str">
        <f t="shared" ca="1" si="19"/>
        <v/>
      </c>
      <c r="R150" s="131" t="str">
        <f ca="1">IF(AND(SUM($T$109:$U150)&gt;0,COUNTIF(R$108:$S149,"A")=0), "A","")</f>
        <v/>
      </c>
      <c r="S150" s="131" t="str">
        <f ca="1">IF(AND(SUM($T150:$U$1097)&gt;0,COUNTIF(S151:$S$1098,"E")=0), "E","")</f>
        <v/>
      </c>
      <c r="T150" s="383" t="str">
        <f t="shared" ca="1" si="20"/>
        <v/>
      </c>
      <c r="U150" s="383" t="str">
        <f t="shared" ca="1" si="36"/>
        <v/>
      </c>
      <c r="V150" s="130" t="str">
        <f t="shared" ca="1" si="29"/>
        <v/>
      </c>
      <c r="W150" s="130" t="str">
        <f t="shared" ca="1" si="30"/>
        <v/>
      </c>
      <c r="X150" s="383" t="str">
        <f t="shared" ca="1" si="24"/>
        <v/>
      </c>
      <c r="Y150" s="383" t="str">
        <f ca="1">IF(SUM(X150)&gt;0,MAX($Y$109:Y149)+1,"")</f>
        <v/>
      </c>
      <c r="Z150" s="130" t="str">
        <f t="shared" ca="1" si="31"/>
        <v/>
      </c>
      <c r="AA150" s="130" t="str">
        <f t="shared" ca="1" si="32"/>
        <v/>
      </c>
      <c r="AB150" s="383" t="str" cm="1">
        <f t="array" aca="1" ref="AB150" ca="1">IF($K150="","",INDIRECT("'"&amp;$B150&amp;"'!$J$7"))</f>
        <v/>
      </c>
      <c r="AC150" s="383" t="str" cm="1">
        <f t="array" aca="1" ref="AC150" ca="1">IF($K150="","",INDIRECT("'"&amp;$B150&amp;"'!$J$5"))</f>
        <v/>
      </c>
      <c r="AD150" s="383" t="str" cm="1">
        <f t="array" aca="1" ref="AD150" ca="1">IF($K150="","",INDIRECT("'"&amp;$B150&amp;"'!$J$6"))</f>
        <v/>
      </c>
      <c r="AE150" s="131"/>
      <c r="AF150" s="131"/>
      <c r="AG150" s="131"/>
      <c r="AH150" s="131"/>
      <c r="AI150" s="131"/>
      <c r="AJ150" s="131"/>
      <c r="AK150" s="131"/>
      <c r="AL150" s="131"/>
      <c r="AM150" s="131"/>
      <c r="AN150" s="132"/>
      <c r="AO150" s="132"/>
      <c r="AP150" s="132"/>
      <c r="AQ150" s="132"/>
      <c r="AR150" s="132"/>
      <c r="AS150" s="132"/>
      <c r="AT150" s="132"/>
      <c r="AU150" s="132"/>
      <c r="AV150" s="132"/>
      <c r="AW150" s="132"/>
      <c r="AX150" s="132"/>
      <c r="AY150" s="132"/>
      <c r="AZ150" s="132"/>
      <c r="BA150" s="132"/>
      <c r="BB150" s="132"/>
      <c r="BC150" s="132"/>
      <c r="BD150" s="132"/>
      <c r="BE150" s="132"/>
      <c r="BF150" s="132"/>
      <c r="BG150" s="132"/>
      <c r="BH150" s="132"/>
    </row>
    <row r="151" spans="1:60" hidden="1">
      <c r="A151" s="49"/>
      <c r="B151" s="138" t="str">
        <f t="shared" si="38"/>
        <v/>
      </c>
      <c r="C151" s="28" t="str">
        <f>IF(B151="","",INDEX(Konfig!$A$21:$B$1011,MATCH(MID(B151,1,(FIND(" ",B151)-1)),Konfig!$A$21:$A$1011,0),2))</f>
        <v/>
      </c>
      <c r="D151" s="126"/>
      <c r="E151" s="126" t="str">
        <f t="shared" si="14"/>
        <v/>
      </c>
      <c r="F151" s="126" t="str">
        <f t="shared" si="33"/>
        <v/>
      </c>
      <c r="G151" s="123" t="str">
        <f t="shared" si="27"/>
        <v/>
      </c>
      <c r="H151" s="139"/>
      <c r="I151" s="123" t="str">
        <f t="shared" si="28"/>
        <v xml:space="preserve"> </v>
      </c>
      <c r="J151" s="126"/>
      <c r="K151" s="388" t="str">
        <f t="shared" ca="1" si="34"/>
        <v/>
      </c>
      <c r="L151" s="388" t="str">
        <f t="shared" ca="1" si="35"/>
        <v/>
      </c>
      <c r="M151" s="384" t="str">
        <f t="shared" ca="1" si="37"/>
        <v/>
      </c>
      <c r="N151" s="384" t="str">
        <f t="shared" ca="1" si="37"/>
        <v/>
      </c>
      <c r="O151" s="384" t="str">
        <f t="shared" ca="1" si="37"/>
        <v/>
      </c>
      <c r="P151" s="384" t="str">
        <f t="shared" ca="1" si="37"/>
        <v/>
      </c>
      <c r="Q151" s="384" t="str">
        <f t="shared" ca="1" si="19"/>
        <v/>
      </c>
      <c r="R151" s="131" t="str">
        <f ca="1">IF(AND(SUM($T$109:$U151)&gt;0,COUNTIF(R$108:$S150,"A")=0), "A","")</f>
        <v/>
      </c>
      <c r="S151" s="131" t="str">
        <f ca="1">IF(AND(SUM($T151:$U$1097)&gt;0,COUNTIF(S152:$S$1098,"E")=0), "E","")</f>
        <v/>
      </c>
      <c r="T151" s="383" t="str">
        <f t="shared" ca="1" si="20"/>
        <v/>
      </c>
      <c r="U151" s="383" t="str">
        <f t="shared" ca="1" si="36"/>
        <v/>
      </c>
      <c r="V151" s="130" t="str">
        <f t="shared" ca="1" si="29"/>
        <v/>
      </c>
      <c r="W151" s="130" t="str">
        <f t="shared" ca="1" si="30"/>
        <v/>
      </c>
      <c r="X151" s="383" t="str">
        <f t="shared" ca="1" si="24"/>
        <v/>
      </c>
      <c r="Y151" s="383" t="str">
        <f ca="1">IF(SUM(X151)&gt;0,MAX($Y$109:Y150)+1,"")</f>
        <v/>
      </c>
      <c r="Z151" s="130" t="str">
        <f t="shared" ca="1" si="31"/>
        <v/>
      </c>
      <c r="AA151" s="130" t="str">
        <f t="shared" ca="1" si="32"/>
        <v/>
      </c>
      <c r="AB151" s="383" t="str" cm="1">
        <f t="array" aca="1" ref="AB151" ca="1">IF($K151="","",INDIRECT("'"&amp;$B151&amp;"'!$J$7"))</f>
        <v/>
      </c>
      <c r="AC151" s="383" t="str" cm="1">
        <f t="array" aca="1" ref="AC151" ca="1">IF($K151="","",INDIRECT("'"&amp;$B151&amp;"'!$J$5"))</f>
        <v/>
      </c>
      <c r="AD151" s="383" t="str" cm="1">
        <f t="array" aca="1" ref="AD151" ca="1">IF($K151="","",INDIRECT("'"&amp;$B151&amp;"'!$J$6"))</f>
        <v/>
      </c>
      <c r="AE151" s="131"/>
      <c r="AF151" s="131"/>
      <c r="AG151" s="131"/>
      <c r="AH151" s="131"/>
      <c r="AI151" s="131"/>
      <c r="AJ151" s="131"/>
      <c r="AK151" s="131"/>
      <c r="AL151" s="131"/>
      <c r="AM151" s="131"/>
      <c r="AN151" s="132"/>
      <c r="AO151" s="132"/>
      <c r="AP151" s="132"/>
      <c r="AQ151" s="132"/>
      <c r="AR151" s="132"/>
      <c r="AS151" s="132"/>
      <c r="AT151" s="132"/>
      <c r="AU151" s="132"/>
      <c r="AV151" s="132"/>
      <c r="AW151" s="132"/>
      <c r="AX151" s="132"/>
      <c r="AY151" s="132"/>
      <c r="AZ151" s="132"/>
      <c r="BA151" s="132"/>
      <c r="BB151" s="132"/>
      <c r="BC151" s="132"/>
      <c r="BD151" s="132"/>
      <c r="BE151" s="132"/>
      <c r="BF151" s="132"/>
      <c r="BG151" s="132"/>
      <c r="BH151" s="132"/>
    </row>
    <row r="152" spans="1:60" hidden="1">
      <c r="A152" s="49"/>
      <c r="B152" s="138" t="str">
        <f t="shared" si="38"/>
        <v/>
      </c>
      <c r="C152" s="28" t="str">
        <f>IF(B152="","",INDEX(Konfig!$A$21:$B$1011,MATCH(MID(B152,1,(FIND(" ",B152)-1)),Konfig!$A$21:$A$1011,0),2))</f>
        <v/>
      </c>
      <c r="D152" s="126"/>
      <c r="E152" s="126" t="str">
        <f t="shared" si="14"/>
        <v/>
      </c>
      <c r="F152" s="126" t="str">
        <f t="shared" si="33"/>
        <v/>
      </c>
      <c r="G152" s="123" t="str">
        <f t="shared" si="27"/>
        <v/>
      </c>
      <c r="H152" s="139"/>
      <c r="I152" s="123" t="str">
        <f t="shared" si="28"/>
        <v xml:space="preserve"> </v>
      </c>
      <c r="J152" s="126"/>
      <c r="K152" s="388" t="str">
        <f t="shared" ca="1" si="34"/>
        <v/>
      </c>
      <c r="L152" s="388" t="str">
        <f t="shared" ca="1" si="35"/>
        <v/>
      </c>
      <c r="M152" s="384" t="str">
        <f t="shared" ca="1" si="37"/>
        <v/>
      </c>
      <c r="N152" s="384" t="str">
        <f t="shared" ca="1" si="37"/>
        <v/>
      </c>
      <c r="O152" s="384" t="str">
        <f t="shared" ca="1" si="37"/>
        <v/>
      </c>
      <c r="P152" s="384" t="str">
        <f t="shared" ca="1" si="37"/>
        <v/>
      </c>
      <c r="Q152" s="384" t="str">
        <f t="shared" ca="1" si="19"/>
        <v/>
      </c>
      <c r="R152" s="131" t="str">
        <f ca="1">IF(AND(SUM($T$109:$U152)&gt;0,COUNTIF(R$108:$S151,"A")=0), "A","")</f>
        <v/>
      </c>
      <c r="S152" s="131" t="str">
        <f ca="1">IF(AND(SUM($T152:$U$1097)&gt;0,COUNTIF(S153:$S$1098,"E")=0), "E","")</f>
        <v/>
      </c>
      <c r="T152" s="383" t="str">
        <f t="shared" ca="1" si="20"/>
        <v/>
      </c>
      <c r="U152" s="383" t="str">
        <f t="shared" ca="1" si="36"/>
        <v/>
      </c>
      <c r="V152" s="130" t="str">
        <f t="shared" ca="1" si="29"/>
        <v/>
      </c>
      <c r="W152" s="130" t="str">
        <f t="shared" ca="1" si="30"/>
        <v/>
      </c>
      <c r="X152" s="383" t="str">
        <f t="shared" ca="1" si="24"/>
        <v/>
      </c>
      <c r="Y152" s="383" t="str">
        <f ca="1">IF(SUM(X152)&gt;0,MAX($Y$109:Y151)+1,"")</f>
        <v/>
      </c>
      <c r="Z152" s="130" t="str">
        <f t="shared" ca="1" si="31"/>
        <v/>
      </c>
      <c r="AA152" s="130" t="str">
        <f t="shared" ca="1" si="32"/>
        <v/>
      </c>
      <c r="AB152" s="383" t="str" cm="1">
        <f t="array" aca="1" ref="AB152" ca="1">IF($K152="","",INDIRECT("'"&amp;$B152&amp;"'!$J$7"))</f>
        <v/>
      </c>
      <c r="AC152" s="383" t="str" cm="1">
        <f t="array" aca="1" ref="AC152" ca="1">IF($K152="","",INDIRECT("'"&amp;$B152&amp;"'!$J$5"))</f>
        <v/>
      </c>
      <c r="AD152" s="383" t="str" cm="1">
        <f t="array" aca="1" ref="AD152" ca="1">IF($K152="","",INDIRECT("'"&amp;$B152&amp;"'!$J$6"))</f>
        <v/>
      </c>
      <c r="AE152" s="131"/>
      <c r="AF152" s="131"/>
      <c r="AG152" s="131"/>
      <c r="AH152" s="131"/>
      <c r="AI152" s="131"/>
      <c r="AJ152" s="131"/>
      <c r="AK152" s="131"/>
      <c r="AL152" s="131"/>
      <c r="AM152" s="131"/>
      <c r="AN152" s="132"/>
      <c r="AO152" s="132"/>
      <c r="AP152" s="132"/>
      <c r="AQ152" s="132"/>
      <c r="AR152" s="132"/>
      <c r="AS152" s="132"/>
      <c r="AT152" s="132"/>
      <c r="AU152" s="132"/>
      <c r="AV152" s="132"/>
      <c r="AW152" s="132"/>
      <c r="AX152" s="132"/>
      <c r="AY152" s="132"/>
      <c r="AZ152" s="132"/>
      <c r="BA152" s="132"/>
      <c r="BB152" s="132"/>
      <c r="BC152" s="132"/>
      <c r="BD152" s="132"/>
      <c r="BE152" s="132"/>
      <c r="BF152" s="132"/>
      <c r="BG152" s="132"/>
      <c r="BH152" s="132"/>
    </row>
    <row r="153" spans="1:60" hidden="1">
      <c r="A153" s="49"/>
      <c r="B153" s="138" t="str">
        <f t="shared" si="38"/>
        <v/>
      </c>
      <c r="C153" s="28" t="str">
        <f>IF(B153="","",INDEX(Konfig!$A$21:$B$1011,MATCH(MID(B153,1,(FIND(" ",B153)-1)),Konfig!$A$21:$A$1011,0),2))</f>
        <v/>
      </c>
      <c r="D153" s="126"/>
      <c r="E153" s="126" t="str">
        <f t="shared" si="14"/>
        <v/>
      </c>
      <c r="F153" s="126" t="str">
        <f t="shared" si="33"/>
        <v/>
      </c>
      <c r="G153" s="123" t="str">
        <f t="shared" si="27"/>
        <v/>
      </c>
      <c r="H153" s="139"/>
      <c r="I153" s="123" t="str">
        <f t="shared" si="28"/>
        <v xml:space="preserve"> </v>
      </c>
      <c r="J153" s="126"/>
      <c r="K153" s="388" t="str">
        <f t="shared" ca="1" si="34"/>
        <v/>
      </c>
      <c r="L153" s="388" t="str">
        <f t="shared" ca="1" si="35"/>
        <v/>
      </c>
      <c r="M153" s="384" t="str">
        <f t="shared" ca="1" si="37"/>
        <v/>
      </c>
      <c r="N153" s="384" t="str">
        <f t="shared" ca="1" si="37"/>
        <v/>
      </c>
      <c r="O153" s="384" t="str">
        <f t="shared" ca="1" si="37"/>
        <v/>
      </c>
      <c r="P153" s="384" t="str">
        <f t="shared" ca="1" si="37"/>
        <v/>
      </c>
      <c r="Q153" s="384" t="str">
        <f t="shared" ca="1" si="19"/>
        <v/>
      </c>
      <c r="R153" s="131" t="str">
        <f ca="1">IF(AND(SUM($T$109:$U153)&gt;0,COUNTIF(R$108:$S152,"A")=0), "A","")</f>
        <v/>
      </c>
      <c r="S153" s="131" t="str">
        <f ca="1">IF(AND(SUM($T153:$U$1097)&gt;0,COUNTIF(S154:$S$1098,"E")=0), "E","")</f>
        <v/>
      </c>
      <c r="T153" s="383" t="str">
        <f t="shared" ca="1" si="20"/>
        <v/>
      </c>
      <c r="U153" s="383" t="str">
        <f t="shared" ca="1" si="36"/>
        <v/>
      </c>
      <c r="V153" s="130" t="str">
        <f t="shared" ca="1" si="29"/>
        <v/>
      </c>
      <c r="W153" s="130" t="str">
        <f t="shared" ca="1" si="30"/>
        <v/>
      </c>
      <c r="X153" s="383" t="str">
        <f t="shared" ca="1" si="24"/>
        <v/>
      </c>
      <c r="Y153" s="383" t="str">
        <f ca="1">IF(SUM(X153)&gt;0,MAX($Y$109:Y152)+1,"")</f>
        <v/>
      </c>
      <c r="Z153" s="130" t="str">
        <f t="shared" ca="1" si="31"/>
        <v/>
      </c>
      <c r="AA153" s="130" t="str">
        <f t="shared" ca="1" si="32"/>
        <v/>
      </c>
      <c r="AB153" s="383" t="str" cm="1">
        <f t="array" aca="1" ref="AB153" ca="1">IF($K153="","",INDIRECT("'"&amp;$B153&amp;"'!$J$7"))</f>
        <v/>
      </c>
      <c r="AC153" s="383" t="str" cm="1">
        <f t="array" aca="1" ref="AC153" ca="1">IF($K153="","",INDIRECT("'"&amp;$B153&amp;"'!$J$5"))</f>
        <v/>
      </c>
      <c r="AD153" s="383" t="str" cm="1">
        <f t="array" aca="1" ref="AD153" ca="1">IF($K153="","",INDIRECT("'"&amp;$B153&amp;"'!$J$6"))</f>
        <v/>
      </c>
      <c r="AE153" s="131"/>
      <c r="AF153" s="131"/>
      <c r="AG153" s="131"/>
      <c r="AH153" s="131"/>
      <c r="AI153" s="131"/>
      <c r="AJ153" s="131"/>
      <c r="AK153" s="131"/>
      <c r="AL153" s="131"/>
      <c r="AM153" s="131"/>
      <c r="AN153" s="132"/>
      <c r="AO153" s="132"/>
      <c r="AP153" s="132"/>
      <c r="AQ153" s="132"/>
      <c r="AR153" s="132"/>
      <c r="AS153" s="132"/>
      <c r="AT153" s="132"/>
      <c r="AU153" s="132"/>
      <c r="AV153" s="132"/>
      <c r="AW153" s="132"/>
      <c r="AX153" s="132"/>
      <c r="AY153" s="132"/>
      <c r="AZ153" s="132"/>
      <c r="BA153" s="132"/>
      <c r="BB153" s="132"/>
      <c r="BC153" s="132"/>
      <c r="BD153" s="132"/>
      <c r="BE153" s="132"/>
      <c r="BF153" s="132"/>
      <c r="BG153" s="132"/>
      <c r="BH153" s="132"/>
    </row>
    <row r="154" spans="1:60" hidden="1">
      <c r="A154" s="49"/>
      <c r="B154" s="138" t="str">
        <f t="shared" si="38"/>
        <v/>
      </c>
      <c r="C154" s="28" t="str">
        <f>IF(B154="","",INDEX(Konfig!$A$21:$B$1011,MATCH(MID(B154,1,(FIND(" ",B154)-1)),Konfig!$A$21:$A$1011,0),2))</f>
        <v/>
      </c>
      <c r="D154" s="126"/>
      <c r="E154" s="126" t="str">
        <f t="shared" si="14"/>
        <v/>
      </c>
      <c r="F154" s="126" t="str">
        <f t="shared" si="33"/>
        <v/>
      </c>
      <c r="G154" s="123" t="str">
        <f t="shared" si="27"/>
        <v/>
      </c>
      <c r="H154" s="139"/>
      <c r="I154" s="123" t="str">
        <f t="shared" si="28"/>
        <v xml:space="preserve"> </v>
      </c>
      <c r="J154" s="126"/>
      <c r="K154" s="388" t="str">
        <f t="shared" ca="1" si="34"/>
        <v/>
      </c>
      <c r="L154" s="388" t="str">
        <f t="shared" ca="1" si="35"/>
        <v/>
      </c>
      <c r="M154" s="384" t="str">
        <f t="shared" ca="1" si="37"/>
        <v/>
      </c>
      <c r="N154" s="384" t="str">
        <f t="shared" ca="1" si="37"/>
        <v/>
      </c>
      <c r="O154" s="384" t="str">
        <f t="shared" ca="1" si="37"/>
        <v/>
      </c>
      <c r="P154" s="384" t="str">
        <f t="shared" ca="1" si="37"/>
        <v/>
      </c>
      <c r="Q154" s="384" t="str">
        <f t="shared" ca="1" si="19"/>
        <v/>
      </c>
      <c r="R154" s="131" t="str">
        <f ca="1">IF(AND(SUM($T$109:$U154)&gt;0,COUNTIF(R$108:$S153,"A")=0), "A","")</f>
        <v/>
      </c>
      <c r="S154" s="131" t="str">
        <f ca="1">IF(AND(SUM($T154:$U$1097)&gt;0,COUNTIF(S155:$S$1098,"E")=0), "E","")</f>
        <v/>
      </c>
      <c r="T154" s="383" t="str">
        <f t="shared" ca="1" si="20"/>
        <v/>
      </c>
      <c r="U154" s="383" t="str">
        <f t="shared" ca="1" si="36"/>
        <v/>
      </c>
      <c r="V154" s="130" t="str">
        <f t="shared" ca="1" si="29"/>
        <v/>
      </c>
      <c r="W154" s="130" t="str">
        <f t="shared" ca="1" si="30"/>
        <v/>
      </c>
      <c r="X154" s="383" t="str">
        <f t="shared" ca="1" si="24"/>
        <v/>
      </c>
      <c r="Y154" s="383" t="str">
        <f ca="1">IF(SUM(X154)&gt;0,MAX($Y$109:Y153)+1,"")</f>
        <v/>
      </c>
      <c r="Z154" s="130" t="str">
        <f t="shared" ca="1" si="31"/>
        <v/>
      </c>
      <c r="AA154" s="130" t="str">
        <f t="shared" ca="1" si="32"/>
        <v/>
      </c>
      <c r="AB154" s="383" t="str" cm="1">
        <f t="array" aca="1" ref="AB154" ca="1">IF($K154="","",INDIRECT("'"&amp;$B154&amp;"'!$J$7"))</f>
        <v/>
      </c>
      <c r="AC154" s="383" t="str" cm="1">
        <f t="array" aca="1" ref="AC154" ca="1">IF($K154="","",INDIRECT("'"&amp;$B154&amp;"'!$J$5"))</f>
        <v/>
      </c>
      <c r="AD154" s="383" t="str" cm="1">
        <f t="array" aca="1" ref="AD154" ca="1">IF($K154="","",INDIRECT("'"&amp;$B154&amp;"'!$J$6"))</f>
        <v/>
      </c>
      <c r="AE154" s="131"/>
      <c r="AF154" s="131"/>
      <c r="AG154" s="131"/>
      <c r="AH154" s="131"/>
      <c r="AI154" s="131"/>
      <c r="AJ154" s="131"/>
      <c r="AK154" s="131"/>
      <c r="AL154" s="131"/>
      <c r="AM154" s="131"/>
      <c r="AN154" s="132"/>
      <c r="AO154" s="132"/>
      <c r="AP154" s="132"/>
      <c r="AQ154" s="132"/>
      <c r="AR154" s="132"/>
      <c r="AS154" s="132"/>
      <c r="AT154" s="132"/>
      <c r="AU154" s="132"/>
      <c r="AV154" s="132"/>
      <c r="AW154" s="132"/>
      <c r="AX154" s="132"/>
      <c r="AY154" s="132"/>
      <c r="AZ154" s="132"/>
      <c r="BA154" s="132"/>
      <c r="BB154" s="132"/>
      <c r="BC154" s="132"/>
      <c r="BD154" s="132"/>
      <c r="BE154" s="132"/>
      <c r="BF154" s="132"/>
      <c r="BG154" s="132"/>
      <c r="BH154" s="132"/>
    </row>
    <row r="155" spans="1:60" hidden="1">
      <c r="A155" s="49"/>
      <c r="B155" s="138" t="str">
        <f t="shared" si="38"/>
        <v/>
      </c>
      <c r="C155" s="28" t="str">
        <f>IF(B155="","",INDEX(Konfig!$A$21:$B$1011,MATCH(MID(B155,1,(FIND(" ",B155)-1)),Konfig!$A$21:$A$1011,0),2))</f>
        <v/>
      </c>
      <c r="D155" s="126"/>
      <c r="E155" s="126" t="str">
        <f t="shared" si="14"/>
        <v/>
      </c>
      <c r="F155" s="126" t="str">
        <f t="shared" si="33"/>
        <v/>
      </c>
      <c r="G155" s="123" t="str">
        <f t="shared" si="27"/>
        <v/>
      </c>
      <c r="H155" s="139"/>
      <c r="I155" s="123" t="str">
        <f t="shared" si="28"/>
        <v xml:space="preserve"> </v>
      </c>
      <c r="J155" s="126"/>
      <c r="K155" s="388" t="str">
        <f t="shared" ca="1" si="34"/>
        <v/>
      </c>
      <c r="L155" s="388" t="str">
        <f t="shared" ca="1" si="35"/>
        <v/>
      </c>
      <c r="M155" s="384" t="str">
        <f t="shared" ca="1" si="37"/>
        <v/>
      </c>
      <c r="N155" s="384" t="str">
        <f t="shared" ca="1" si="37"/>
        <v/>
      </c>
      <c r="O155" s="384" t="str">
        <f t="shared" ca="1" si="37"/>
        <v/>
      </c>
      <c r="P155" s="384" t="str">
        <f t="shared" ca="1" si="37"/>
        <v/>
      </c>
      <c r="Q155" s="384" t="str">
        <f t="shared" ca="1" si="19"/>
        <v/>
      </c>
      <c r="R155" s="131" t="str">
        <f ca="1">IF(AND(SUM($T$109:$U155)&gt;0,COUNTIF(R$108:$S154,"A")=0), "A","")</f>
        <v/>
      </c>
      <c r="S155" s="131" t="str">
        <f ca="1">IF(AND(SUM($T155:$U$1097)&gt;0,COUNTIF(S156:$S$1098,"E")=0), "E","")</f>
        <v/>
      </c>
      <c r="T155" s="383" t="str">
        <f t="shared" ca="1" si="20"/>
        <v/>
      </c>
      <c r="U155" s="383" t="str">
        <f t="shared" ca="1" si="36"/>
        <v/>
      </c>
      <c r="V155" s="130" t="str">
        <f t="shared" ca="1" si="29"/>
        <v/>
      </c>
      <c r="W155" s="130" t="str">
        <f t="shared" ca="1" si="30"/>
        <v/>
      </c>
      <c r="X155" s="383" t="str">
        <f t="shared" ca="1" si="24"/>
        <v/>
      </c>
      <c r="Y155" s="383" t="str">
        <f ca="1">IF(SUM(X155)&gt;0,MAX($Y$109:Y154)+1,"")</f>
        <v/>
      </c>
      <c r="Z155" s="130" t="str">
        <f t="shared" ca="1" si="31"/>
        <v/>
      </c>
      <c r="AA155" s="130" t="str">
        <f t="shared" ca="1" si="32"/>
        <v/>
      </c>
      <c r="AB155" s="383" t="str" cm="1">
        <f t="array" aca="1" ref="AB155" ca="1">IF($K155="","",INDIRECT("'"&amp;$B155&amp;"'!$J$7"))</f>
        <v/>
      </c>
      <c r="AC155" s="383" t="str" cm="1">
        <f t="array" aca="1" ref="AC155" ca="1">IF($K155="","",INDIRECT("'"&amp;$B155&amp;"'!$J$5"))</f>
        <v/>
      </c>
      <c r="AD155" s="383" t="str" cm="1">
        <f t="array" aca="1" ref="AD155" ca="1">IF($K155="","",INDIRECT("'"&amp;$B155&amp;"'!$J$6"))</f>
        <v/>
      </c>
      <c r="AE155" s="131"/>
      <c r="AF155" s="131"/>
      <c r="AG155" s="131"/>
      <c r="AH155" s="131"/>
      <c r="AI155" s="131"/>
      <c r="AJ155" s="131"/>
      <c r="AK155" s="131"/>
      <c r="AL155" s="131"/>
      <c r="AM155" s="131"/>
      <c r="AN155" s="132"/>
      <c r="AO155" s="132"/>
      <c r="AP155" s="132"/>
      <c r="AQ155" s="132"/>
      <c r="AR155" s="132"/>
      <c r="AS155" s="132"/>
      <c r="AT155" s="132"/>
      <c r="AU155" s="132"/>
      <c r="AV155" s="132"/>
      <c r="AW155" s="132"/>
      <c r="AX155" s="132"/>
      <c r="AY155" s="132"/>
      <c r="AZ155" s="132"/>
      <c r="BA155" s="132"/>
      <c r="BB155" s="132"/>
      <c r="BC155" s="132"/>
      <c r="BD155" s="132"/>
      <c r="BE155" s="132"/>
      <c r="BF155" s="132"/>
      <c r="BG155" s="132"/>
      <c r="BH155" s="132"/>
    </row>
    <row r="156" spans="1:60" hidden="1">
      <c r="A156" s="49"/>
      <c r="B156" s="138" t="str">
        <f t="shared" si="38"/>
        <v/>
      </c>
      <c r="C156" s="28" t="str">
        <f>IF(B156="","",INDEX(Konfig!$A$21:$B$1011,MATCH(MID(B156,1,(FIND(" ",B156)-1)),Konfig!$A$21:$A$1011,0),2))</f>
        <v/>
      </c>
      <c r="D156" s="126"/>
      <c r="E156" s="126" t="str">
        <f t="shared" si="14"/>
        <v/>
      </c>
      <c r="F156" s="126" t="str">
        <f t="shared" si="33"/>
        <v/>
      </c>
      <c r="G156" s="123" t="str">
        <f t="shared" si="27"/>
        <v/>
      </c>
      <c r="H156" s="139"/>
      <c r="I156" s="123" t="str">
        <f t="shared" si="28"/>
        <v xml:space="preserve"> </v>
      </c>
      <c r="J156" s="126"/>
      <c r="K156" s="388" t="str">
        <f t="shared" ca="1" si="34"/>
        <v/>
      </c>
      <c r="L156" s="388" t="str">
        <f t="shared" ca="1" si="35"/>
        <v/>
      </c>
      <c r="M156" s="384" t="str">
        <f t="shared" ca="1" si="37"/>
        <v/>
      </c>
      <c r="N156" s="384" t="str">
        <f t="shared" ca="1" si="37"/>
        <v/>
      </c>
      <c r="O156" s="384" t="str">
        <f t="shared" ca="1" si="37"/>
        <v/>
      </c>
      <c r="P156" s="384" t="str">
        <f t="shared" ca="1" si="37"/>
        <v/>
      </c>
      <c r="Q156" s="384" t="str">
        <f t="shared" ca="1" si="19"/>
        <v/>
      </c>
      <c r="R156" s="131" t="str">
        <f ca="1">IF(AND(SUM($T$109:$U156)&gt;0,COUNTIF(R$108:$S155,"A")=0), "A","")</f>
        <v/>
      </c>
      <c r="S156" s="131" t="str">
        <f ca="1">IF(AND(SUM($T156:$U$1097)&gt;0,COUNTIF(S157:$S$1098,"E")=0), "E","")</f>
        <v/>
      </c>
      <c r="T156" s="383" t="str">
        <f t="shared" ca="1" si="20"/>
        <v/>
      </c>
      <c r="U156" s="383" t="str">
        <f t="shared" ca="1" si="36"/>
        <v/>
      </c>
      <c r="V156" s="130" t="str">
        <f t="shared" ca="1" si="29"/>
        <v/>
      </c>
      <c r="W156" s="130" t="str">
        <f t="shared" ca="1" si="30"/>
        <v/>
      </c>
      <c r="X156" s="383" t="str">
        <f t="shared" ca="1" si="24"/>
        <v/>
      </c>
      <c r="Y156" s="383" t="str">
        <f ca="1">IF(SUM(X156)&gt;0,MAX($Y$109:Y155)+1,"")</f>
        <v/>
      </c>
      <c r="Z156" s="130" t="str">
        <f t="shared" ca="1" si="31"/>
        <v/>
      </c>
      <c r="AA156" s="130" t="str">
        <f t="shared" ca="1" si="32"/>
        <v/>
      </c>
      <c r="AB156" s="383" t="str" cm="1">
        <f t="array" aca="1" ref="AB156" ca="1">IF($K156="","",INDIRECT("'"&amp;$B156&amp;"'!$J$7"))</f>
        <v/>
      </c>
      <c r="AC156" s="383" t="str" cm="1">
        <f t="array" aca="1" ref="AC156" ca="1">IF($K156="","",INDIRECT("'"&amp;$B156&amp;"'!$J$5"))</f>
        <v/>
      </c>
      <c r="AD156" s="383" t="str" cm="1">
        <f t="array" aca="1" ref="AD156" ca="1">IF($K156="","",INDIRECT("'"&amp;$B156&amp;"'!$J$6"))</f>
        <v/>
      </c>
      <c r="AE156" s="131"/>
      <c r="AF156" s="131"/>
      <c r="AG156" s="131"/>
      <c r="AH156" s="131"/>
      <c r="AI156" s="131"/>
      <c r="AJ156" s="131"/>
      <c r="AK156" s="131"/>
      <c r="AL156" s="131"/>
      <c r="AM156" s="131"/>
      <c r="AN156" s="132"/>
      <c r="AO156" s="132"/>
      <c r="AP156" s="132"/>
      <c r="AQ156" s="132"/>
      <c r="AR156" s="132"/>
      <c r="AS156" s="132"/>
      <c r="AT156" s="132"/>
      <c r="AU156" s="132"/>
      <c r="AV156" s="132"/>
      <c r="AW156" s="132"/>
      <c r="AX156" s="132"/>
      <c r="AY156" s="132"/>
      <c r="AZ156" s="132"/>
      <c r="BA156" s="132"/>
      <c r="BB156" s="132"/>
      <c r="BC156" s="132"/>
      <c r="BD156" s="132"/>
      <c r="BE156" s="132"/>
      <c r="BF156" s="132"/>
      <c r="BG156" s="132"/>
      <c r="BH156" s="132"/>
    </row>
    <row r="157" spans="1:60" hidden="1">
      <c r="A157" s="49"/>
      <c r="B157" s="138" t="str">
        <f t="shared" si="38"/>
        <v/>
      </c>
      <c r="C157" s="28" t="str">
        <f>IF(B157="","",INDEX(Konfig!$A$21:$B$1011,MATCH(MID(B157,1,(FIND(" ",B157)-1)),Konfig!$A$21:$A$1011,0),2))</f>
        <v/>
      </c>
      <c r="D157" s="126"/>
      <c r="E157" s="126" t="str">
        <f t="shared" si="14"/>
        <v/>
      </c>
      <c r="F157" s="126" t="str">
        <f t="shared" si="33"/>
        <v/>
      </c>
      <c r="G157" s="123" t="str">
        <f t="shared" si="27"/>
        <v/>
      </c>
      <c r="H157" s="139"/>
      <c r="I157" s="123" t="str">
        <f t="shared" si="28"/>
        <v xml:space="preserve"> </v>
      </c>
      <c r="J157" s="126"/>
      <c r="K157" s="388" t="str">
        <f t="shared" ca="1" si="34"/>
        <v/>
      </c>
      <c r="L157" s="388" t="str">
        <f t="shared" ca="1" si="35"/>
        <v/>
      </c>
      <c r="M157" s="384" t="str">
        <f t="shared" ca="1" si="37"/>
        <v/>
      </c>
      <c r="N157" s="384" t="str">
        <f t="shared" ca="1" si="37"/>
        <v/>
      </c>
      <c r="O157" s="384" t="str">
        <f t="shared" ca="1" si="37"/>
        <v/>
      </c>
      <c r="P157" s="384" t="str">
        <f t="shared" ca="1" si="37"/>
        <v/>
      </c>
      <c r="Q157" s="384" t="str">
        <f t="shared" ca="1" si="19"/>
        <v/>
      </c>
      <c r="R157" s="131" t="str">
        <f ca="1">IF(AND(SUM($T$109:$U157)&gt;0,COUNTIF(R$108:$S156,"A")=0), "A","")</f>
        <v/>
      </c>
      <c r="S157" s="131" t="str">
        <f ca="1">IF(AND(SUM($T157:$U$1097)&gt;0,COUNTIF(S158:$S$1098,"E")=0), "E","")</f>
        <v/>
      </c>
      <c r="T157" s="383" t="str">
        <f t="shared" ca="1" si="20"/>
        <v/>
      </c>
      <c r="U157" s="383" t="str">
        <f t="shared" ca="1" si="36"/>
        <v/>
      </c>
      <c r="V157" s="130" t="str">
        <f t="shared" ca="1" si="29"/>
        <v/>
      </c>
      <c r="W157" s="130" t="str">
        <f t="shared" ca="1" si="30"/>
        <v/>
      </c>
      <c r="X157" s="383" t="str">
        <f t="shared" ca="1" si="24"/>
        <v/>
      </c>
      <c r="Y157" s="383" t="str">
        <f ca="1">IF(SUM(X157)&gt;0,MAX($Y$109:Y156)+1,"")</f>
        <v/>
      </c>
      <c r="Z157" s="130" t="str">
        <f t="shared" ca="1" si="31"/>
        <v/>
      </c>
      <c r="AA157" s="130" t="str">
        <f t="shared" ca="1" si="32"/>
        <v/>
      </c>
      <c r="AB157" s="383" t="str" cm="1">
        <f t="array" aca="1" ref="AB157" ca="1">IF($K157="","",INDIRECT("'"&amp;$B157&amp;"'!$J$7"))</f>
        <v/>
      </c>
      <c r="AC157" s="383" t="str" cm="1">
        <f t="array" aca="1" ref="AC157" ca="1">IF($K157="","",INDIRECT("'"&amp;$B157&amp;"'!$J$5"))</f>
        <v/>
      </c>
      <c r="AD157" s="383" t="str" cm="1">
        <f t="array" aca="1" ref="AD157" ca="1">IF($K157="","",INDIRECT("'"&amp;$B157&amp;"'!$J$6"))</f>
        <v/>
      </c>
      <c r="AE157" s="131"/>
      <c r="AF157" s="131"/>
      <c r="AG157" s="131"/>
      <c r="AH157" s="131"/>
      <c r="AI157" s="131"/>
      <c r="AJ157" s="131"/>
      <c r="AK157" s="131"/>
      <c r="AL157" s="131"/>
      <c r="AM157" s="131"/>
      <c r="AN157" s="132"/>
      <c r="AO157" s="132"/>
      <c r="AP157" s="132"/>
      <c r="AQ157" s="132"/>
      <c r="AR157" s="132"/>
      <c r="AS157" s="132"/>
      <c r="AT157" s="132"/>
      <c r="AU157" s="132"/>
      <c r="AV157" s="132"/>
      <c r="AW157" s="132"/>
      <c r="AX157" s="132"/>
      <c r="AY157" s="132"/>
      <c r="AZ157" s="132"/>
      <c r="BA157" s="132"/>
      <c r="BB157" s="132"/>
      <c r="BC157" s="132"/>
      <c r="BD157" s="132"/>
      <c r="BE157" s="132"/>
      <c r="BF157" s="132"/>
      <c r="BG157" s="132"/>
      <c r="BH157" s="132"/>
    </row>
    <row r="158" spans="1:60" hidden="1">
      <c r="A158" s="49"/>
      <c r="B158" s="138" t="str">
        <f t="shared" si="38"/>
        <v/>
      </c>
      <c r="C158" s="28" t="str">
        <f>IF(B158="","",INDEX(Konfig!$A$21:$B$1011,MATCH(MID(B158,1,(FIND(" ",B158)-1)),Konfig!$A$21:$A$1011,0),2))</f>
        <v/>
      </c>
      <c r="D158" s="126"/>
      <c r="E158" s="126" t="str">
        <f t="shared" si="14"/>
        <v/>
      </c>
      <c r="F158" s="126" t="str">
        <f t="shared" si="33"/>
        <v/>
      </c>
      <c r="G158" s="123" t="str">
        <f t="shared" si="27"/>
        <v/>
      </c>
      <c r="H158" s="139"/>
      <c r="I158" s="123" t="str">
        <f t="shared" si="28"/>
        <v xml:space="preserve"> </v>
      </c>
      <c r="J158" s="126"/>
      <c r="K158" s="388" t="str">
        <f t="shared" ca="1" si="34"/>
        <v/>
      </c>
      <c r="L158" s="388" t="str">
        <f t="shared" ca="1" si="35"/>
        <v/>
      </c>
      <c r="M158" s="384" t="str">
        <f t="shared" ca="1" si="37"/>
        <v/>
      </c>
      <c r="N158" s="384" t="str">
        <f t="shared" ca="1" si="37"/>
        <v/>
      </c>
      <c r="O158" s="384" t="str">
        <f t="shared" ca="1" si="37"/>
        <v/>
      </c>
      <c r="P158" s="384" t="str">
        <f t="shared" ca="1" si="37"/>
        <v/>
      </c>
      <c r="Q158" s="384" t="str">
        <f t="shared" ca="1" si="19"/>
        <v/>
      </c>
      <c r="R158" s="131" t="str">
        <f ca="1">IF(AND(SUM($T$109:$U158)&gt;0,COUNTIF(R$108:$S157,"A")=0), "A","")</f>
        <v/>
      </c>
      <c r="S158" s="131" t="str">
        <f ca="1">IF(AND(SUM($T158:$U$1097)&gt;0,COUNTIF(S159:$S$1098,"E")=0), "E","")</f>
        <v/>
      </c>
      <c r="T158" s="383" t="str">
        <f t="shared" ca="1" si="20"/>
        <v/>
      </c>
      <c r="U158" s="383" t="str">
        <f t="shared" ca="1" si="36"/>
        <v/>
      </c>
      <c r="V158" s="130" t="str">
        <f t="shared" ca="1" si="29"/>
        <v/>
      </c>
      <c r="W158" s="130" t="str">
        <f t="shared" ca="1" si="30"/>
        <v/>
      </c>
      <c r="X158" s="383" t="str">
        <f t="shared" ca="1" si="24"/>
        <v/>
      </c>
      <c r="Y158" s="383" t="str">
        <f ca="1">IF(SUM(X158)&gt;0,MAX($Y$109:Y157)+1,"")</f>
        <v/>
      </c>
      <c r="Z158" s="130" t="str">
        <f t="shared" ca="1" si="31"/>
        <v/>
      </c>
      <c r="AA158" s="130" t="str">
        <f t="shared" ca="1" si="32"/>
        <v/>
      </c>
      <c r="AB158" s="383" t="str" cm="1">
        <f t="array" aca="1" ref="AB158" ca="1">IF($K158="","",INDIRECT("'"&amp;$B158&amp;"'!$J$7"))</f>
        <v/>
      </c>
      <c r="AC158" s="383" t="str" cm="1">
        <f t="array" aca="1" ref="AC158" ca="1">IF($K158="","",INDIRECT("'"&amp;$B158&amp;"'!$J$5"))</f>
        <v/>
      </c>
      <c r="AD158" s="383" t="str" cm="1">
        <f t="array" aca="1" ref="AD158" ca="1">IF($K158="","",INDIRECT("'"&amp;$B158&amp;"'!$J$6"))</f>
        <v/>
      </c>
      <c r="AE158" s="131"/>
      <c r="AF158" s="131"/>
      <c r="AG158" s="131"/>
      <c r="AH158" s="131"/>
      <c r="AI158" s="131"/>
      <c r="AJ158" s="131"/>
      <c r="AK158" s="131"/>
      <c r="AL158" s="131"/>
      <c r="AM158" s="131"/>
      <c r="AN158" s="132"/>
      <c r="AO158" s="132"/>
      <c r="AP158" s="132"/>
      <c r="AQ158" s="132"/>
      <c r="AR158" s="132"/>
      <c r="AS158" s="132"/>
      <c r="AT158" s="132"/>
      <c r="AU158" s="132"/>
      <c r="AV158" s="132"/>
      <c r="AW158" s="132"/>
      <c r="AX158" s="132"/>
      <c r="AY158" s="132"/>
      <c r="AZ158" s="132"/>
      <c r="BA158" s="132"/>
      <c r="BB158" s="132"/>
      <c r="BC158" s="132"/>
      <c r="BD158" s="132"/>
      <c r="BE158" s="132"/>
      <c r="BF158" s="132"/>
      <c r="BG158" s="132"/>
      <c r="BH158" s="132"/>
    </row>
    <row r="159" spans="1:60" hidden="1">
      <c r="A159" s="49"/>
      <c r="B159" s="138" t="str">
        <f t="shared" si="38"/>
        <v/>
      </c>
      <c r="C159" s="28" t="str">
        <f>IF(B159="","",INDEX(Konfig!$A$21:$B$1011,MATCH(MID(B159,1,(FIND(" ",B159)-1)),Konfig!$A$21:$A$1011,0),2))</f>
        <v/>
      </c>
      <c r="D159" s="126"/>
      <c r="E159" s="126" t="str">
        <f t="shared" si="14"/>
        <v/>
      </c>
      <c r="F159" s="126" t="str">
        <f t="shared" si="33"/>
        <v/>
      </c>
      <c r="G159" s="123" t="str">
        <f t="shared" si="27"/>
        <v/>
      </c>
      <c r="H159" s="139"/>
      <c r="I159" s="123" t="str">
        <f t="shared" si="28"/>
        <v xml:space="preserve"> </v>
      </c>
      <c r="J159" s="126"/>
      <c r="K159" s="388" t="str">
        <f t="shared" ca="1" si="34"/>
        <v/>
      </c>
      <c r="L159" s="388" t="str">
        <f t="shared" ca="1" si="35"/>
        <v/>
      </c>
      <c r="M159" s="384" t="str">
        <f t="shared" ca="1" si="37"/>
        <v/>
      </c>
      <c r="N159" s="384" t="str">
        <f t="shared" ca="1" si="37"/>
        <v/>
      </c>
      <c r="O159" s="384" t="str">
        <f t="shared" ca="1" si="37"/>
        <v/>
      </c>
      <c r="P159" s="384" t="str">
        <f t="shared" ca="1" si="37"/>
        <v/>
      </c>
      <c r="Q159" s="384" t="str">
        <f t="shared" ca="1" si="19"/>
        <v/>
      </c>
      <c r="R159" s="131" t="str">
        <f ca="1">IF(AND(SUM($T$109:$U159)&gt;0,COUNTIF(R$108:$S158,"A")=0), "A","")</f>
        <v/>
      </c>
      <c r="S159" s="131" t="str">
        <f ca="1">IF(AND(SUM($T159:$U$1097)&gt;0,COUNTIF(S160:$S$1098,"E")=0), "E","")</f>
        <v/>
      </c>
      <c r="T159" s="383" t="str">
        <f t="shared" ca="1" si="20"/>
        <v/>
      </c>
      <c r="U159" s="383" t="str">
        <f t="shared" ca="1" si="36"/>
        <v/>
      </c>
      <c r="V159" s="130" t="str">
        <f t="shared" ca="1" si="29"/>
        <v/>
      </c>
      <c r="W159" s="130" t="str">
        <f t="shared" ca="1" si="30"/>
        <v/>
      </c>
      <c r="X159" s="383" t="str">
        <f t="shared" ca="1" si="24"/>
        <v/>
      </c>
      <c r="Y159" s="383" t="str">
        <f ca="1">IF(SUM(X159)&gt;0,MAX($Y$109:Y158)+1,"")</f>
        <v/>
      </c>
      <c r="Z159" s="130" t="str">
        <f t="shared" ca="1" si="31"/>
        <v/>
      </c>
      <c r="AA159" s="130" t="str">
        <f t="shared" ca="1" si="32"/>
        <v/>
      </c>
      <c r="AB159" s="383" t="str" cm="1">
        <f t="array" aca="1" ref="AB159" ca="1">IF($K159="","",INDIRECT("'"&amp;$B159&amp;"'!$J$7"))</f>
        <v/>
      </c>
      <c r="AC159" s="383" t="str" cm="1">
        <f t="array" aca="1" ref="AC159" ca="1">IF($K159="","",INDIRECT("'"&amp;$B159&amp;"'!$J$5"))</f>
        <v/>
      </c>
      <c r="AD159" s="383" t="str" cm="1">
        <f t="array" aca="1" ref="AD159" ca="1">IF($K159="","",INDIRECT("'"&amp;$B159&amp;"'!$J$6"))</f>
        <v/>
      </c>
      <c r="AE159" s="131"/>
      <c r="AF159" s="131"/>
      <c r="AG159" s="131"/>
      <c r="AH159" s="131"/>
      <c r="AI159" s="131"/>
      <c r="AJ159" s="131"/>
      <c r="AK159" s="131"/>
      <c r="AL159" s="131"/>
      <c r="AM159" s="131"/>
      <c r="AN159" s="132"/>
      <c r="AO159" s="132"/>
      <c r="AP159" s="132"/>
      <c r="AQ159" s="132"/>
      <c r="AR159" s="132"/>
      <c r="AS159" s="132"/>
      <c r="AT159" s="132"/>
      <c r="AU159" s="132"/>
      <c r="AV159" s="132"/>
      <c r="AW159" s="132"/>
      <c r="AX159" s="132"/>
      <c r="AY159" s="132"/>
      <c r="AZ159" s="132"/>
      <c r="BA159" s="132"/>
      <c r="BB159" s="132"/>
      <c r="BC159" s="132"/>
      <c r="BD159" s="132"/>
      <c r="BE159" s="132"/>
      <c r="BF159" s="132"/>
      <c r="BG159" s="132"/>
      <c r="BH159" s="132"/>
    </row>
    <row r="160" spans="1:60" hidden="1">
      <c r="A160" s="49"/>
      <c r="B160" s="138" t="str">
        <f t="shared" si="38"/>
        <v/>
      </c>
      <c r="C160" s="28" t="str">
        <f>IF(B160="","",INDEX(Konfig!$A$21:$B$1011,MATCH(MID(B160,1,(FIND(" ",B160)-1)),Konfig!$A$21:$A$1011,0),2))</f>
        <v/>
      </c>
      <c r="D160" s="126"/>
      <c r="E160" s="126" t="str">
        <f t="shared" si="14"/>
        <v/>
      </c>
      <c r="F160" s="126" t="str">
        <f t="shared" si="33"/>
        <v/>
      </c>
      <c r="G160" s="123" t="str">
        <f t="shared" si="27"/>
        <v/>
      </c>
      <c r="H160" s="139"/>
      <c r="I160" s="123" t="str">
        <f t="shared" si="28"/>
        <v xml:space="preserve"> </v>
      </c>
      <c r="J160" s="126"/>
      <c r="K160" s="388" t="str">
        <f t="shared" ca="1" si="34"/>
        <v/>
      </c>
      <c r="L160" s="388" t="str">
        <f t="shared" ca="1" si="35"/>
        <v/>
      </c>
      <c r="M160" s="384" t="str">
        <f t="shared" ca="1" si="37"/>
        <v/>
      </c>
      <c r="N160" s="384" t="str">
        <f t="shared" ca="1" si="37"/>
        <v/>
      </c>
      <c r="O160" s="384" t="str">
        <f t="shared" ca="1" si="37"/>
        <v/>
      </c>
      <c r="P160" s="384" t="str">
        <f t="shared" ca="1" si="37"/>
        <v/>
      </c>
      <c r="Q160" s="384" t="str">
        <f t="shared" ca="1" si="19"/>
        <v/>
      </c>
      <c r="R160" s="131" t="str">
        <f ca="1">IF(AND(SUM($T$109:$U160)&gt;0,COUNTIF(R$108:$S159,"A")=0), "A","")</f>
        <v/>
      </c>
      <c r="S160" s="131" t="str">
        <f ca="1">IF(AND(SUM($T160:$U$1097)&gt;0,COUNTIF(S161:$S$1098,"E")=0), "E","")</f>
        <v/>
      </c>
      <c r="T160" s="383" t="str">
        <f t="shared" ca="1" si="20"/>
        <v/>
      </c>
      <c r="U160" s="383" t="str">
        <f t="shared" ca="1" si="36"/>
        <v/>
      </c>
      <c r="V160" s="130" t="str">
        <f t="shared" ca="1" si="29"/>
        <v/>
      </c>
      <c r="W160" s="130" t="str">
        <f t="shared" ca="1" si="30"/>
        <v/>
      </c>
      <c r="X160" s="383" t="str">
        <f t="shared" ca="1" si="24"/>
        <v/>
      </c>
      <c r="Y160" s="383" t="str">
        <f ca="1">IF(SUM(X160)&gt;0,MAX($Y$109:Y159)+1,"")</f>
        <v/>
      </c>
      <c r="Z160" s="130" t="str">
        <f t="shared" ca="1" si="31"/>
        <v/>
      </c>
      <c r="AA160" s="130" t="str">
        <f t="shared" ca="1" si="32"/>
        <v/>
      </c>
      <c r="AB160" s="383" t="str" cm="1">
        <f t="array" aca="1" ref="AB160" ca="1">IF($K160="","",INDIRECT("'"&amp;$B160&amp;"'!$J$7"))</f>
        <v/>
      </c>
      <c r="AC160" s="383" t="str" cm="1">
        <f t="array" aca="1" ref="AC160" ca="1">IF($K160="","",INDIRECT("'"&amp;$B160&amp;"'!$J$5"))</f>
        <v/>
      </c>
      <c r="AD160" s="383" t="str" cm="1">
        <f t="array" aca="1" ref="AD160" ca="1">IF($K160="","",INDIRECT("'"&amp;$B160&amp;"'!$J$6"))</f>
        <v/>
      </c>
      <c r="AE160" s="131"/>
      <c r="AF160" s="131"/>
      <c r="AG160" s="131"/>
      <c r="AH160" s="131"/>
      <c r="AI160" s="131"/>
      <c r="AJ160" s="131"/>
      <c r="AK160" s="131"/>
      <c r="AL160" s="131"/>
      <c r="AM160" s="131"/>
      <c r="AN160" s="132"/>
      <c r="AO160" s="132"/>
      <c r="AP160" s="132"/>
      <c r="AQ160" s="132"/>
      <c r="AR160" s="132"/>
      <c r="AS160" s="132"/>
      <c r="AT160" s="132"/>
      <c r="AU160" s="132"/>
      <c r="AV160" s="132"/>
      <c r="AW160" s="132"/>
      <c r="AX160" s="132"/>
      <c r="AY160" s="132"/>
      <c r="AZ160" s="132"/>
      <c r="BA160" s="132"/>
      <c r="BB160" s="132"/>
      <c r="BC160" s="132"/>
      <c r="BD160" s="132"/>
      <c r="BE160" s="132"/>
      <c r="BF160" s="132"/>
      <c r="BG160" s="132"/>
      <c r="BH160" s="132"/>
    </row>
    <row r="161" spans="1:60" hidden="1">
      <c r="A161" s="49"/>
      <c r="B161" s="138" t="str">
        <f t="shared" si="38"/>
        <v/>
      </c>
      <c r="C161" s="28" t="str">
        <f>IF(B161="","",INDEX(Konfig!$A$21:$B$1011,MATCH(MID(B161,1,(FIND(" ",B161)-1)),Konfig!$A$21:$A$1011,0),2))</f>
        <v/>
      </c>
      <c r="D161" s="126"/>
      <c r="E161" s="126" t="str">
        <f t="shared" si="14"/>
        <v/>
      </c>
      <c r="F161" s="126" t="str">
        <f t="shared" si="33"/>
        <v/>
      </c>
      <c r="G161" s="123" t="str">
        <f t="shared" si="27"/>
        <v/>
      </c>
      <c r="H161" s="139"/>
      <c r="I161" s="123" t="str">
        <f t="shared" si="28"/>
        <v xml:space="preserve"> </v>
      </c>
      <c r="J161" s="126"/>
      <c r="K161" s="388" t="str">
        <f t="shared" ca="1" si="34"/>
        <v/>
      </c>
      <c r="L161" s="388" t="str">
        <f t="shared" ca="1" si="35"/>
        <v/>
      </c>
      <c r="M161" s="384" t="str">
        <f t="shared" ca="1" si="37"/>
        <v/>
      </c>
      <c r="N161" s="384" t="str">
        <f t="shared" ca="1" si="37"/>
        <v/>
      </c>
      <c r="O161" s="384" t="str">
        <f t="shared" ca="1" si="37"/>
        <v/>
      </c>
      <c r="P161" s="384" t="str">
        <f t="shared" ca="1" si="37"/>
        <v/>
      </c>
      <c r="Q161" s="384" t="str">
        <f t="shared" ca="1" si="19"/>
        <v/>
      </c>
      <c r="R161" s="131" t="str">
        <f ca="1">IF(AND(SUM($T$109:$U161)&gt;0,COUNTIF(R$108:$S160,"A")=0), "A","")</f>
        <v/>
      </c>
      <c r="S161" s="131" t="str">
        <f ca="1">IF(AND(SUM($T161:$U$1097)&gt;0,COUNTIF(S162:$S$1098,"E")=0), "E","")</f>
        <v/>
      </c>
      <c r="T161" s="383" t="str">
        <f t="shared" ca="1" si="20"/>
        <v/>
      </c>
      <c r="U161" s="383" t="str">
        <f t="shared" ca="1" si="36"/>
        <v/>
      </c>
      <c r="V161" s="130" t="str">
        <f t="shared" ca="1" si="29"/>
        <v/>
      </c>
      <c r="W161" s="130" t="str">
        <f t="shared" ca="1" si="30"/>
        <v/>
      </c>
      <c r="X161" s="383" t="str">
        <f t="shared" ca="1" si="24"/>
        <v/>
      </c>
      <c r="Y161" s="383" t="str">
        <f ca="1">IF(SUM(X161)&gt;0,MAX($Y$109:Y160)+1,"")</f>
        <v/>
      </c>
      <c r="Z161" s="130" t="str">
        <f t="shared" ca="1" si="31"/>
        <v/>
      </c>
      <c r="AA161" s="130" t="str">
        <f t="shared" ca="1" si="32"/>
        <v/>
      </c>
      <c r="AB161" s="383" t="str" cm="1">
        <f t="array" aca="1" ref="AB161" ca="1">IF($K161="","",INDIRECT("'"&amp;$B161&amp;"'!$J$7"))</f>
        <v/>
      </c>
      <c r="AC161" s="383" t="str" cm="1">
        <f t="array" aca="1" ref="AC161" ca="1">IF($K161="","",INDIRECT("'"&amp;$B161&amp;"'!$J$5"))</f>
        <v/>
      </c>
      <c r="AD161" s="383" t="str" cm="1">
        <f t="array" aca="1" ref="AD161" ca="1">IF($K161="","",INDIRECT("'"&amp;$B161&amp;"'!$J$6"))</f>
        <v/>
      </c>
      <c r="AE161" s="131"/>
      <c r="AF161" s="131"/>
      <c r="AG161" s="131"/>
      <c r="AH161" s="131"/>
      <c r="AI161" s="131"/>
      <c r="AJ161" s="131"/>
      <c r="AK161" s="131"/>
      <c r="AL161" s="131"/>
      <c r="AM161" s="131"/>
      <c r="AN161" s="132"/>
      <c r="AO161" s="132"/>
      <c r="AP161" s="132"/>
      <c r="AQ161" s="132"/>
      <c r="AR161" s="132"/>
      <c r="AS161" s="132"/>
      <c r="AT161" s="132"/>
      <c r="AU161" s="132"/>
      <c r="AV161" s="132"/>
      <c r="AW161" s="132"/>
      <c r="AX161" s="132"/>
      <c r="AY161" s="132"/>
      <c r="AZ161" s="132"/>
      <c r="BA161" s="132"/>
      <c r="BB161" s="132"/>
      <c r="BC161" s="132"/>
      <c r="BD161" s="132"/>
      <c r="BE161" s="132"/>
      <c r="BF161" s="132"/>
      <c r="BG161" s="132"/>
      <c r="BH161" s="132"/>
    </row>
    <row r="162" spans="1:60" hidden="1">
      <c r="A162" s="49"/>
      <c r="B162" s="138" t="str">
        <f t="shared" si="38"/>
        <v/>
      </c>
      <c r="C162" s="28" t="str">
        <f>IF(B162="","",INDEX(Konfig!$A$21:$B$1011,MATCH(MID(B162,1,(FIND(" ",B162)-1)),Konfig!$A$21:$A$1011,0),2))</f>
        <v/>
      </c>
      <c r="D162" s="126"/>
      <c r="E162" s="126" t="str">
        <f t="shared" si="14"/>
        <v/>
      </c>
      <c r="F162" s="126" t="str">
        <f t="shared" si="33"/>
        <v/>
      </c>
      <c r="G162" s="123" t="str">
        <f t="shared" si="27"/>
        <v/>
      </c>
      <c r="H162" s="139"/>
      <c r="I162" s="123" t="str">
        <f t="shared" si="28"/>
        <v xml:space="preserve"> </v>
      </c>
      <c r="J162" s="126"/>
      <c r="K162" s="388" t="str">
        <f t="shared" ca="1" si="34"/>
        <v/>
      </c>
      <c r="L162" s="388" t="str">
        <f t="shared" ca="1" si="35"/>
        <v/>
      </c>
      <c r="M162" s="384" t="str">
        <f t="shared" ca="1" si="37"/>
        <v/>
      </c>
      <c r="N162" s="384" t="str">
        <f t="shared" ca="1" si="37"/>
        <v/>
      </c>
      <c r="O162" s="384" t="str">
        <f t="shared" ca="1" si="37"/>
        <v/>
      </c>
      <c r="P162" s="384" t="str">
        <f t="shared" ca="1" si="37"/>
        <v/>
      </c>
      <c r="Q162" s="384" t="str">
        <f t="shared" ca="1" si="19"/>
        <v/>
      </c>
      <c r="R162" s="131" t="str">
        <f ca="1">IF(AND(SUM($T$109:$U162)&gt;0,COUNTIF(R$108:$S161,"A")=0), "A","")</f>
        <v/>
      </c>
      <c r="S162" s="131" t="str">
        <f ca="1">IF(AND(SUM($T162:$U$1097)&gt;0,COUNTIF(S163:$S$1098,"E")=0), "E","")</f>
        <v/>
      </c>
      <c r="T162" s="383" t="str">
        <f t="shared" ca="1" si="20"/>
        <v/>
      </c>
      <c r="U162" s="383" t="str">
        <f t="shared" ca="1" si="36"/>
        <v/>
      </c>
      <c r="V162" s="130" t="str">
        <f t="shared" ca="1" si="29"/>
        <v/>
      </c>
      <c r="W162" s="130" t="str">
        <f t="shared" ca="1" si="30"/>
        <v/>
      </c>
      <c r="X162" s="383" t="str">
        <f t="shared" ca="1" si="24"/>
        <v/>
      </c>
      <c r="Y162" s="383" t="str">
        <f ca="1">IF(SUM(X162)&gt;0,MAX($Y$109:Y161)+1,"")</f>
        <v/>
      </c>
      <c r="Z162" s="130" t="str">
        <f t="shared" ca="1" si="31"/>
        <v/>
      </c>
      <c r="AA162" s="130" t="str">
        <f t="shared" ca="1" si="32"/>
        <v/>
      </c>
      <c r="AB162" s="383" t="str" cm="1">
        <f t="array" aca="1" ref="AB162" ca="1">IF($K162="","",INDIRECT("'"&amp;$B162&amp;"'!$J$7"))</f>
        <v/>
      </c>
      <c r="AC162" s="383" t="str" cm="1">
        <f t="array" aca="1" ref="AC162" ca="1">IF($K162="","",INDIRECT("'"&amp;$B162&amp;"'!$J$5"))</f>
        <v/>
      </c>
      <c r="AD162" s="383" t="str" cm="1">
        <f t="array" aca="1" ref="AD162" ca="1">IF($K162="","",INDIRECT("'"&amp;$B162&amp;"'!$J$6"))</f>
        <v/>
      </c>
      <c r="AE162" s="131"/>
      <c r="AF162" s="131"/>
      <c r="AG162" s="131"/>
      <c r="AH162" s="131"/>
      <c r="AI162" s="131"/>
      <c r="AJ162" s="131"/>
      <c r="AK162" s="131"/>
      <c r="AL162" s="131"/>
      <c r="AM162" s="131"/>
      <c r="AN162" s="132"/>
      <c r="AO162" s="132"/>
      <c r="AP162" s="132"/>
      <c r="AQ162" s="132"/>
      <c r="AR162" s="132"/>
      <c r="AS162" s="132"/>
      <c r="AT162" s="132"/>
      <c r="AU162" s="132"/>
      <c r="AV162" s="132"/>
      <c r="AW162" s="132"/>
      <c r="AX162" s="132"/>
      <c r="AY162" s="132"/>
      <c r="AZ162" s="132"/>
      <c r="BA162" s="132"/>
      <c r="BB162" s="132"/>
      <c r="BC162" s="132"/>
      <c r="BD162" s="132"/>
      <c r="BE162" s="132"/>
      <c r="BF162" s="132"/>
      <c r="BG162" s="132"/>
      <c r="BH162" s="132"/>
    </row>
    <row r="163" spans="1:60" hidden="1">
      <c r="A163" s="49"/>
      <c r="B163" s="138" t="str">
        <f t="shared" si="38"/>
        <v/>
      </c>
      <c r="C163" s="28" t="str">
        <f>IF(B163="","",INDEX(Konfig!$A$21:$B$1011,MATCH(MID(B163,1,(FIND(" ",B163)-1)),Konfig!$A$21:$A$1011,0),2))</f>
        <v/>
      </c>
      <c r="D163" s="126"/>
      <c r="E163" s="126" t="str">
        <f t="shared" si="14"/>
        <v/>
      </c>
      <c r="F163" s="126" t="str">
        <f t="shared" si="33"/>
        <v/>
      </c>
      <c r="G163" s="123" t="str">
        <f t="shared" si="27"/>
        <v/>
      </c>
      <c r="H163" s="139"/>
      <c r="I163" s="123" t="str">
        <f t="shared" si="28"/>
        <v xml:space="preserve"> </v>
      </c>
      <c r="J163" s="126"/>
      <c r="K163" s="388" t="str">
        <f t="shared" ca="1" si="34"/>
        <v/>
      </c>
      <c r="L163" s="388" t="str">
        <f t="shared" ca="1" si="35"/>
        <v/>
      </c>
      <c r="M163" s="384" t="str">
        <f t="shared" ca="1" si="37"/>
        <v/>
      </c>
      <c r="N163" s="384" t="str">
        <f t="shared" ca="1" si="37"/>
        <v/>
      </c>
      <c r="O163" s="384" t="str">
        <f t="shared" ca="1" si="37"/>
        <v/>
      </c>
      <c r="P163" s="384" t="str">
        <f t="shared" ca="1" si="37"/>
        <v/>
      </c>
      <c r="Q163" s="384" t="str">
        <f t="shared" ca="1" si="19"/>
        <v/>
      </c>
      <c r="R163" s="131" t="str">
        <f ca="1">IF(AND(SUM($T$109:$U163)&gt;0,COUNTIF(R$108:$S162,"A")=0), "A","")</f>
        <v/>
      </c>
      <c r="S163" s="131" t="str">
        <f ca="1">IF(AND(SUM($T163:$U$1097)&gt;0,COUNTIF(S164:$S$1098,"E")=0), "E","")</f>
        <v/>
      </c>
      <c r="T163" s="383" t="str">
        <f t="shared" ca="1" si="20"/>
        <v/>
      </c>
      <c r="U163" s="383" t="str">
        <f t="shared" ca="1" si="36"/>
        <v/>
      </c>
      <c r="V163" s="130" t="str">
        <f t="shared" ca="1" si="29"/>
        <v/>
      </c>
      <c r="W163" s="130" t="str">
        <f t="shared" ca="1" si="30"/>
        <v/>
      </c>
      <c r="X163" s="383" t="str">
        <f t="shared" ca="1" si="24"/>
        <v/>
      </c>
      <c r="Y163" s="383" t="str">
        <f ca="1">IF(SUM(X163)&gt;0,MAX($Y$109:Y162)+1,"")</f>
        <v/>
      </c>
      <c r="Z163" s="130" t="str">
        <f t="shared" ca="1" si="31"/>
        <v/>
      </c>
      <c r="AA163" s="130" t="str">
        <f t="shared" ca="1" si="32"/>
        <v/>
      </c>
      <c r="AB163" s="383" t="str" cm="1">
        <f t="array" aca="1" ref="AB163" ca="1">IF($K163="","",INDIRECT("'"&amp;$B163&amp;"'!$J$7"))</f>
        <v/>
      </c>
      <c r="AC163" s="383" t="str" cm="1">
        <f t="array" aca="1" ref="AC163" ca="1">IF($K163="","",INDIRECT("'"&amp;$B163&amp;"'!$J$5"))</f>
        <v/>
      </c>
      <c r="AD163" s="383" t="str" cm="1">
        <f t="array" aca="1" ref="AD163" ca="1">IF($K163="","",INDIRECT("'"&amp;$B163&amp;"'!$J$6"))</f>
        <v/>
      </c>
      <c r="AE163" s="131"/>
      <c r="AF163" s="131"/>
      <c r="AG163" s="131"/>
      <c r="AH163" s="131"/>
      <c r="AI163" s="131"/>
      <c r="AJ163" s="131"/>
      <c r="AK163" s="131"/>
      <c r="AL163" s="131"/>
      <c r="AM163" s="131"/>
      <c r="AN163" s="132"/>
      <c r="AO163" s="132"/>
      <c r="AP163" s="132"/>
      <c r="AQ163" s="132"/>
      <c r="AR163" s="132"/>
      <c r="AS163" s="132"/>
      <c r="AT163" s="132"/>
      <c r="AU163" s="132"/>
      <c r="AV163" s="132"/>
      <c r="AW163" s="132"/>
      <c r="AX163" s="132"/>
      <c r="AY163" s="132"/>
      <c r="AZ163" s="132"/>
      <c r="BA163" s="132"/>
      <c r="BB163" s="132"/>
      <c r="BC163" s="132"/>
      <c r="BD163" s="132"/>
      <c r="BE163" s="132"/>
      <c r="BF163" s="132"/>
      <c r="BG163" s="132"/>
      <c r="BH163" s="132"/>
    </row>
    <row r="164" spans="1:60" hidden="1">
      <c r="A164" s="49"/>
      <c r="B164" s="138" t="str">
        <f t="shared" si="38"/>
        <v/>
      </c>
      <c r="C164" s="28" t="str">
        <f>IF(B164="","",INDEX(Konfig!$A$21:$B$1011,MATCH(MID(B164,1,(FIND(" ",B164)-1)),Konfig!$A$21:$A$1011,0),2))</f>
        <v/>
      </c>
      <c r="D164" s="126"/>
      <c r="E164" s="126" t="str">
        <f t="shared" si="14"/>
        <v/>
      </c>
      <c r="F164" s="126" t="str">
        <f t="shared" si="33"/>
        <v/>
      </c>
      <c r="G164" s="123" t="str">
        <f t="shared" si="27"/>
        <v/>
      </c>
      <c r="H164" s="139"/>
      <c r="I164" s="123" t="str">
        <f t="shared" si="28"/>
        <v xml:space="preserve"> </v>
      </c>
      <c r="J164" s="126"/>
      <c r="K164" s="388" t="str">
        <f t="shared" ca="1" si="34"/>
        <v/>
      </c>
      <c r="L164" s="388" t="str">
        <f t="shared" ca="1" si="35"/>
        <v/>
      </c>
      <c r="M164" s="384" t="str">
        <f t="shared" ca="1" si="37"/>
        <v/>
      </c>
      <c r="N164" s="384" t="str">
        <f t="shared" ca="1" si="37"/>
        <v/>
      </c>
      <c r="O164" s="384" t="str">
        <f t="shared" ca="1" si="37"/>
        <v/>
      </c>
      <c r="P164" s="384" t="str">
        <f t="shared" ca="1" si="37"/>
        <v/>
      </c>
      <c r="Q164" s="384" t="str">
        <f t="shared" ca="1" si="19"/>
        <v/>
      </c>
      <c r="R164" s="131" t="str">
        <f ca="1">IF(AND(SUM($T$109:$U164)&gt;0,COUNTIF(R$108:$S163,"A")=0), "A","")</f>
        <v/>
      </c>
      <c r="S164" s="131" t="str">
        <f ca="1">IF(AND(SUM($T164:$U$1097)&gt;0,COUNTIF(S165:$S$1098,"E")=0), "E","")</f>
        <v/>
      </c>
      <c r="T164" s="383" t="str">
        <f t="shared" ca="1" si="20"/>
        <v/>
      </c>
      <c r="U164" s="383" t="str">
        <f t="shared" ca="1" si="36"/>
        <v/>
      </c>
      <c r="V164" s="130" t="str">
        <f t="shared" ca="1" si="29"/>
        <v/>
      </c>
      <c r="W164" s="130" t="str">
        <f t="shared" ca="1" si="30"/>
        <v/>
      </c>
      <c r="X164" s="383" t="str">
        <f t="shared" ca="1" si="24"/>
        <v/>
      </c>
      <c r="Y164" s="383" t="str">
        <f ca="1">IF(SUM(X164)&gt;0,MAX($Y$109:Y163)+1,"")</f>
        <v/>
      </c>
      <c r="Z164" s="130" t="str">
        <f t="shared" ca="1" si="31"/>
        <v/>
      </c>
      <c r="AA164" s="130" t="str">
        <f t="shared" ca="1" si="32"/>
        <v/>
      </c>
      <c r="AB164" s="383" t="str" cm="1">
        <f t="array" aca="1" ref="AB164" ca="1">IF($K164="","",INDIRECT("'"&amp;$B164&amp;"'!$J$7"))</f>
        <v/>
      </c>
      <c r="AC164" s="383" t="str" cm="1">
        <f t="array" aca="1" ref="AC164" ca="1">IF($K164="","",INDIRECT("'"&amp;$B164&amp;"'!$J$5"))</f>
        <v/>
      </c>
      <c r="AD164" s="383" t="str" cm="1">
        <f t="array" aca="1" ref="AD164" ca="1">IF($K164="","",INDIRECT("'"&amp;$B164&amp;"'!$J$6"))</f>
        <v/>
      </c>
      <c r="AE164" s="131"/>
      <c r="AF164" s="131"/>
      <c r="AG164" s="131"/>
      <c r="AH164" s="131"/>
      <c r="AI164" s="131"/>
      <c r="AJ164" s="131"/>
      <c r="AK164" s="131"/>
      <c r="AL164" s="131"/>
      <c r="AM164" s="131"/>
      <c r="AN164" s="132"/>
      <c r="AO164" s="132"/>
      <c r="AP164" s="132"/>
      <c r="AQ164" s="132"/>
      <c r="AR164" s="132"/>
      <c r="AS164" s="132"/>
      <c r="AT164" s="132"/>
      <c r="AU164" s="132"/>
      <c r="AV164" s="132"/>
      <c r="AW164" s="132"/>
      <c r="AX164" s="132"/>
      <c r="AY164" s="132"/>
      <c r="AZ164" s="132"/>
      <c r="BA164" s="132"/>
      <c r="BB164" s="132"/>
      <c r="BC164" s="132"/>
      <c r="BD164" s="132"/>
      <c r="BE164" s="132"/>
      <c r="BF164" s="132"/>
      <c r="BG164" s="132"/>
      <c r="BH164" s="132"/>
    </row>
    <row r="165" spans="1:60" hidden="1">
      <c r="A165" s="49"/>
      <c r="B165" s="138" t="str">
        <f t="shared" si="38"/>
        <v/>
      </c>
      <c r="C165" s="28" t="str">
        <f>IF(B165="","",INDEX(Konfig!$A$21:$B$1011,MATCH(MID(B165,1,(FIND(" ",B165)-1)),Konfig!$A$21:$A$1011,0),2))</f>
        <v/>
      </c>
      <c r="D165" s="126"/>
      <c r="E165" s="126" t="str">
        <f t="shared" si="14"/>
        <v/>
      </c>
      <c r="F165" s="126" t="str">
        <f t="shared" si="33"/>
        <v/>
      </c>
      <c r="G165" s="123" t="str">
        <f t="shared" si="27"/>
        <v/>
      </c>
      <c r="H165" s="139"/>
      <c r="I165" s="123" t="str">
        <f t="shared" si="28"/>
        <v xml:space="preserve"> </v>
      </c>
      <c r="J165" s="126"/>
      <c r="K165" s="388" t="str">
        <f t="shared" ca="1" si="34"/>
        <v/>
      </c>
      <c r="L165" s="388" t="str">
        <f t="shared" ca="1" si="35"/>
        <v/>
      </c>
      <c r="M165" s="384" t="str">
        <f t="shared" ca="1" si="37"/>
        <v/>
      </c>
      <c r="N165" s="384" t="str">
        <f t="shared" ca="1" si="37"/>
        <v/>
      </c>
      <c r="O165" s="384" t="str">
        <f t="shared" ca="1" si="37"/>
        <v/>
      </c>
      <c r="P165" s="384" t="str">
        <f t="shared" ca="1" si="37"/>
        <v/>
      </c>
      <c r="Q165" s="384" t="str">
        <f t="shared" ca="1" si="19"/>
        <v/>
      </c>
      <c r="R165" s="131" t="str">
        <f ca="1">IF(AND(SUM($T$109:$U165)&gt;0,COUNTIF(R$108:$S164,"A")=0), "A","")</f>
        <v/>
      </c>
      <c r="S165" s="131" t="str">
        <f ca="1">IF(AND(SUM($T165:$U$1097)&gt;0,COUNTIF(S166:$S$1098,"E")=0), "E","")</f>
        <v/>
      </c>
      <c r="T165" s="383" t="str">
        <f t="shared" ca="1" si="20"/>
        <v/>
      </c>
      <c r="U165" s="383" t="str">
        <f t="shared" ca="1" si="36"/>
        <v/>
      </c>
      <c r="V165" s="130" t="str">
        <f t="shared" ca="1" si="29"/>
        <v/>
      </c>
      <c r="W165" s="130" t="str">
        <f t="shared" ca="1" si="30"/>
        <v/>
      </c>
      <c r="X165" s="383" t="str">
        <f t="shared" ca="1" si="24"/>
        <v/>
      </c>
      <c r="Y165" s="383" t="str">
        <f ca="1">IF(SUM(X165)&gt;0,MAX($Y$109:Y164)+1,"")</f>
        <v/>
      </c>
      <c r="Z165" s="130" t="str">
        <f t="shared" ca="1" si="31"/>
        <v/>
      </c>
      <c r="AA165" s="130" t="str">
        <f t="shared" ca="1" si="32"/>
        <v/>
      </c>
      <c r="AB165" s="383" t="str" cm="1">
        <f t="array" aca="1" ref="AB165" ca="1">IF($K165="","",INDIRECT("'"&amp;$B165&amp;"'!$J$7"))</f>
        <v/>
      </c>
      <c r="AC165" s="383" t="str" cm="1">
        <f t="array" aca="1" ref="AC165" ca="1">IF($K165="","",INDIRECT("'"&amp;$B165&amp;"'!$J$5"))</f>
        <v/>
      </c>
      <c r="AD165" s="383" t="str" cm="1">
        <f t="array" aca="1" ref="AD165" ca="1">IF($K165="","",INDIRECT("'"&amp;$B165&amp;"'!$J$6"))</f>
        <v/>
      </c>
      <c r="AE165" s="131"/>
      <c r="AF165" s="131"/>
      <c r="AG165" s="131"/>
      <c r="AH165" s="131"/>
      <c r="AI165" s="131"/>
      <c r="AJ165" s="131"/>
      <c r="AK165" s="131"/>
      <c r="AL165" s="131"/>
      <c r="AM165" s="131"/>
      <c r="AN165" s="132"/>
      <c r="AO165" s="132"/>
      <c r="AP165" s="132"/>
      <c r="AQ165" s="132"/>
      <c r="AR165" s="132"/>
      <c r="AS165" s="132"/>
      <c r="AT165" s="132"/>
      <c r="AU165" s="132"/>
      <c r="AV165" s="132"/>
      <c r="AW165" s="132"/>
      <c r="AX165" s="132"/>
      <c r="AY165" s="132"/>
      <c r="AZ165" s="132"/>
      <c r="BA165" s="132"/>
      <c r="BB165" s="132"/>
      <c r="BC165" s="132"/>
      <c r="BD165" s="132"/>
      <c r="BE165" s="132"/>
      <c r="BF165" s="132"/>
      <c r="BG165" s="132"/>
      <c r="BH165" s="132"/>
    </row>
    <row r="166" spans="1:60" hidden="1">
      <c r="A166" s="49"/>
      <c r="B166" s="138" t="str">
        <f t="shared" si="38"/>
        <v/>
      </c>
      <c r="C166" s="28" t="str">
        <f>IF(B166="","",INDEX(Konfig!$A$21:$B$1011,MATCH(MID(B166,1,(FIND(" ",B166)-1)),Konfig!$A$21:$A$1011,0),2))</f>
        <v/>
      </c>
      <c r="D166" s="126"/>
      <c r="E166" s="126" t="str">
        <f t="shared" si="14"/>
        <v/>
      </c>
      <c r="F166" s="126" t="str">
        <f t="shared" si="33"/>
        <v/>
      </c>
      <c r="G166" s="123" t="str">
        <f t="shared" si="27"/>
        <v/>
      </c>
      <c r="H166" s="139"/>
      <c r="I166" s="123" t="str">
        <f t="shared" si="28"/>
        <v xml:space="preserve"> </v>
      </c>
      <c r="J166" s="126"/>
      <c r="K166" s="388" t="str">
        <f t="shared" ca="1" si="34"/>
        <v/>
      </c>
      <c r="L166" s="388" t="str">
        <f t="shared" ca="1" si="35"/>
        <v/>
      </c>
      <c r="M166" s="384" t="str">
        <f t="shared" ca="1" si="37"/>
        <v/>
      </c>
      <c r="N166" s="384" t="str">
        <f t="shared" ca="1" si="37"/>
        <v/>
      </c>
      <c r="O166" s="384" t="str">
        <f t="shared" ca="1" si="37"/>
        <v/>
      </c>
      <c r="P166" s="384" t="str">
        <f t="shared" ca="1" si="37"/>
        <v/>
      </c>
      <c r="Q166" s="384" t="str">
        <f t="shared" ca="1" si="19"/>
        <v/>
      </c>
      <c r="R166" s="131" t="str">
        <f ca="1">IF(AND(SUM($T$109:$U166)&gt;0,COUNTIF(R$108:$S165,"A")=0), "A","")</f>
        <v/>
      </c>
      <c r="S166" s="131" t="str">
        <f ca="1">IF(AND(SUM($T166:$U$1097)&gt;0,COUNTIF(S167:$S$1098,"E")=0), "E","")</f>
        <v/>
      </c>
      <c r="T166" s="383" t="str">
        <f t="shared" ca="1" si="20"/>
        <v/>
      </c>
      <c r="U166" s="383" t="str">
        <f t="shared" ca="1" si="36"/>
        <v/>
      </c>
      <c r="V166" s="130" t="str">
        <f t="shared" ca="1" si="29"/>
        <v/>
      </c>
      <c r="W166" s="130" t="str">
        <f t="shared" ca="1" si="30"/>
        <v/>
      </c>
      <c r="X166" s="383" t="str">
        <f t="shared" ca="1" si="24"/>
        <v/>
      </c>
      <c r="Y166" s="383" t="str">
        <f ca="1">IF(SUM(X166)&gt;0,MAX($Y$109:Y165)+1,"")</f>
        <v/>
      </c>
      <c r="Z166" s="130" t="str">
        <f t="shared" ca="1" si="31"/>
        <v/>
      </c>
      <c r="AA166" s="130" t="str">
        <f t="shared" ca="1" si="32"/>
        <v/>
      </c>
      <c r="AB166" s="383" t="str" cm="1">
        <f t="array" aca="1" ref="AB166" ca="1">IF($K166="","",INDIRECT("'"&amp;$B166&amp;"'!$J$7"))</f>
        <v/>
      </c>
      <c r="AC166" s="383" t="str" cm="1">
        <f t="array" aca="1" ref="AC166" ca="1">IF($K166="","",INDIRECT("'"&amp;$B166&amp;"'!$J$5"))</f>
        <v/>
      </c>
      <c r="AD166" s="383" t="str" cm="1">
        <f t="array" aca="1" ref="AD166" ca="1">IF($K166="","",INDIRECT("'"&amp;$B166&amp;"'!$J$6"))</f>
        <v/>
      </c>
      <c r="AE166" s="131"/>
      <c r="AF166" s="131"/>
      <c r="AG166" s="131"/>
      <c r="AH166" s="131"/>
      <c r="AI166" s="131"/>
      <c r="AJ166" s="131"/>
      <c r="AK166" s="131"/>
      <c r="AL166" s="131"/>
      <c r="AM166" s="131"/>
      <c r="AN166" s="132"/>
      <c r="AO166" s="132"/>
      <c r="AP166" s="132"/>
      <c r="AQ166" s="132"/>
      <c r="AR166" s="132"/>
      <c r="AS166" s="132"/>
      <c r="AT166" s="132"/>
      <c r="AU166" s="132"/>
      <c r="AV166" s="132"/>
      <c r="AW166" s="132"/>
      <c r="AX166" s="132"/>
      <c r="AY166" s="132"/>
      <c r="AZ166" s="132"/>
      <c r="BA166" s="132"/>
      <c r="BB166" s="132"/>
      <c r="BC166" s="132"/>
      <c r="BD166" s="132"/>
      <c r="BE166" s="132"/>
      <c r="BF166" s="132"/>
      <c r="BG166" s="132"/>
      <c r="BH166" s="132"/>
    </row>
    <row r="167" spans="1:60" hidden="1">
      <c r="A167" s="49"/>
      <c r="B167" s="138" t="str">
        <f t="shared" si="38"/>
        <v/>
      </c>
      <c r="C167" s="28" t="str">
        <f>IF(B167="","",INDEX(Konfig!$A$21:$B$1011,MATCH(MID(B167,1,(FIND(" ",B167)-1)),Konfig!$A$21:$A$1011,0),2))</f>
        <v/>
      </c>
      <c r="D167" s="126"/>
      <c r="E167" s="126" t="str">
        <f t="shared" si="14"/>
        <v/>
      </c>
      <c r="F167" s="126" t="str">
        <f t="shared" si="33"/>
        <v/>
      </c>
      <c r="G167" s="123" t="str">
        <f t="shared" si="27"/>
        <v/>
      </c>
      <c r="H167" s="139"/>
      <c r="I167" s="123" t="str">
        <f t="shared" si="28"/>
        <v xml:space="preserve"> </v>
      </c>
      <c r="J167" s="126"/>
      <c r="K167" s="388" t="str">
        <f t="shared" ca="1" si="34"/>
        <v/>
      </c>
      <c r="L167" s="388" t="str">
        <f t="shared" ca="1" si="35"/>
        <v/>
      </c>
      <c r="M167" s="384" t="str">
        <f t="shared" ca="1" si="37"/>
        <v/>
      </c>
      <c r="N167" s="384" t="str">
        <f t="shared" ca="1" si="37"/>
        <v/>
      </c>
      <c r="O167" s="384" t="str">
        <f t="shared" ca="1" si="37"/>
        <v/>
      </c>
      <c r="P167" s="384" t="str">
        <f t="shared" ca="1" si="37"/>
        <v/>
      </c>
      <c r="Q167" s="384" t="str">
        <f t="shared" ca="1" si="19"/>
        <v/>
      </c>
      <c r="R167" s="131" t="str">
        <f ca="1">IF(AND(SUM($T$109:$U167)&gt;0,COUNTIF(R$108:$S166,"A")=0), "A","")</f>
        <v/>
      </c>
      <c r="S167" s="131" t="str">
        <f ca="1">IF(AND(SUM($T167:$U$1097)&gt;0,COUNTIF(S168:$S$1098,"E")=0), "E","")</f>
        <v/>
      </c>
      <c r="T167" s="383" t="str">
        <f t="shared" ca="1" si="20"/>
        <v/>
      </c>
      <c r="U167" s="383" t="str">
        <f t="shared" ca="1" si="36"/>
        <v/>
      </c>
      <c r="V167" s="130" t="str">
        <f t="shared" ca="1" si="29"/>
        <v/>
      </c>
      <c r="W167" s="130" t="str">
        <f t="shared" ca="1" si="30"/>
        <v/>
      </c>
      <c r="X167" s="383" t="str">
        <f t="shared" ca="1" si="24"/>
        <v/>
      </c>
      <c r="Y167" s="383" t="str">
        <f ca="1">IF(SUM(X167)&gt;0,MAX($Y$109:Y166)+1,"")</f>
        <v/>
      </c>
      <c r="Z167" s="130" t="str">
        <f t="shared" ca="1" si="31"/>
        <v/>
      </c>
      <c r="AA167" s="130" t="str">
        <f t="shared" ca="1" si="32"/>
        <v/>
      </c>
      <c r="AB167" s="383" t="str" cm="1">
        <f t="array" aca="1" ref="AB167" ca="1">IF($K167="","",INDIRECT("'"&amp;$B167&amp;"'!$J$7"))</f>
        <v/>
      </c>
      <c r="AC167" s="383" t="str" cm="1">
        <f t="array" aca="1" ref="AC167" ca="1">IF($K167="","",INDIRECT("'"&amp;$B167&amp;"'!$J$5"))</f>
        <v/>
      </c>
      <c r="AD167" s="383" t="str" cm="1">
        <f t="array" aca="1" ref="AD167" ca="1">IF($K167="","",INDIRECT("'"&amp;$B167&amp;"'!$J$6"))</f>
        <v/>
      </c>
      <c r="AE167" s="131"/>
      <c r="AF167" s="131"/>
      <c r="AG167" s="131"/>
      <c r="AH167" s="131"/>
      <c r="AI167" s="131"/>
      <c r="AJ167" s="131"/>
      <c r="AK167" s="131"/>
      <c r="AL167" s="131"/>
      <c r="AM167" s="131"/>
      <c r="AN167" s="132"/>
      <c r="AO167" s="132"/>
      <c r="AP167" s="132"/>
      <c r="AQ167" s="132"/>
      <c r="AR167" s="132"/>
      <c r="AS167" s="132"/>
      <c r="AT167" s="132"/>
      <c r="AU167" s="132"/>
      <c r="AV167" s="132"/>
      <c r="AW167" s="132"/>
      <c r="AX167" s="132"/>
      <c r="AY167" s="132"/>
      <c r="AZ167" s="132"/>
      <c r="BA167" s="132"/>
      <c r="BB167" s="132"/>
      <c r="BC167" s="132"/>
      <c r="BD167" s="132"/>
      <c r="BE167" s="132"/>
      <c r="BF167" s="132"/>
      <c r="BG167" s="132"/>
      <c r="BH167" s="132"/>
    </row>
    <row r="168" spans="1:60" hidden="1">
      <c r="A168" s="49"/>
      <c r="B168" s="138" t="str">
        <f t="shared" si="38"/>
        <v/>
      </c>
      <c r="C168" s="28" t="str">
        <f>IF(B168="","",INDEX(Konfig!$A$21:$B$1011,MATCH(MID(B168,1,(FIND(" ",B168)-1)),Konfig!$A$21:$A$1011,0),2))</f>
        <v/>
      </c>
      <c r="D168" s="126"/>
      <c r="E168" s="126" t="str">
        <f t="shared" si="14"/>
        <v/>
      </c>
      <c r="F168" s="126" t="str">
        <f t="shared" si="33"/>
        <v/>
      </c>
      <c r="G168" s="123" t="str">
        <f t="shared" si="27"/>
        <v/>
      </c>
      <c r="H168" s="139"/>
      <c r="I168" s="123" t="str">
        <f t="shared" si="28"/>
        <v xml:space="preserve"> </v>
      </c>
      <c r="J168" s="126"/>
      <c r="K168" s="388" t="str">
        <f t="shared" ca="1" si="34"/>
        <v/>
      </c>
      <c r="L168" s="388" t="str">
        <f t="shared" ca="1" si="35"/>
        <v/>
      </c>
      <c r="M168" s="384" t="str">
        <f t="shared" ca="1" si="37"/>
        <v/>
      </c>
      <c r="N168" s="384" t="str">
        <f t="shared" ca="1" si="37"/>
        <v/>
      </c>
      <c r="O168" s="384" t="str">
        <f t="shared" ca="1" si="37"/>
        <v/>
      </c>
      <c r="P168" s="384" t="str">
        <f t="shared" ca="1" si="37"/>
        <v/>
      </c>
      <c r="Q168" s="384" t="str">
        <f t="shared" ca="1" si="19"/>
        <v/>
      </c>
      <c r="R168" s="131" t="str">
        <f ca="1">IF(AND(SUM($T$109:$U168)&gt;0,COUNTIF(R$108:$S167,"A")=0), "A","")</f>
        <v/>
      </c>
      <c r="S168" s="131" t="str">
        <f ca="1">IF(AND(SUM($T168:$U$1097)&gt;0,COUNTIF(S169:$S$1098,"E")=0), "E","")</f>
        <v/>
      </c>
      <c r="T168" s="383" t="str">
        <f t="shared" ca="1" si="20"/>
        <v/>
      </c>
      <c r="U168" s="383" t="str">
        <f t="shared" ca="1" si="36"/>
        <v/>
      </c>
      <c r="V168" s="130" t="str">
        <f t="shared" ca="1" si="29"/>
        <v/>
      </c>
      <c r="W168" s="130" t="str">
        <f t="shared" ca="1" si="30"/>
        <v/>
      </c>
      <c r="X168" s="383" t="str">
        <f t="shared" ca="1" si="24"/>
        <v/>
      </c>
      <c r="Y168" s="383" t="str">
        <f ca="1">IF(SUM(X168)&gt;0,MAX($Y$109:Y167)+1,"")</f>
        <v/>
      </c>
      <c r="Z168" s="130" t="str">
        <f t="shared" ca="1" si="31"/>
        <v/>
      </c>
      <c r="AA168" s="130" t="str">
        <f t="shared" ca="1" si="32"/>
        <v/>
      </c>
      <c r="AB168" s="383" t="str" cm="1">
        <f t="array" aca="1" ref="AB168" ca="1">IF($K168="","",INDIRECT("'"&amp;$B168&amp;"'!$J$7"))</f>
        <v/>
      </c>
      <c r="AC168" s="383" t="str" cm="1">
        <f t="array" aca="1" ref="AC168" ca="1">IF($K168="","",INDIRECT("'"&amp;$B168&amp;"'!$J$5"))</f>
        <v/>
      </c>
      <c r="AD168" s="383" t="str" cm="1">
        <f t="array" aca="1" ref="AD168" ca="1">IF($K168="","",INDIRECT("'"&amp;$B168&amp;"'!$J$6"))</f>
        <v/>
      </c>
      <c r="AE168" s="131"/>
      <c r="AF168" s="131"/>
      <c r="AG168" s="131"/>
      <c r="AH168" s="131"/>
      <c r="AI168" s="131"/>
      <c r="AJ168" s="131"/>
      <c r="AK168" s="131"/>
      <c r="AL168" s="131"/>
      <c r="AM168" s="131"/>
      <c r="AN168" s="132"/>
      <c r="AO168" s="132"/>
      <c r="AP168" s="132"/>
      <c r="AQ168" s="132"/>
      <c r="AR168" s="132"/>
      <c r="AS168" s="132"/>
      <c r="AT168" s="132"/>
      <c r="AU168" s="132"/>
      <c r="AV168" s="132"/>
      <c r="AW168" s="132"/>
      <c r="AX168" s="132"/>
      <c r="AY168" s="132"/>
      <c r="AZ168" s="132"/>
      <c r="BA168" s="132"/>
      <c r="BB168" s="132"/>
      <c r="BC168" s="132"/>
      <c r="BD168" s="132"/>
      <c r="BE168" s="132"/>
      <c r="BF168" s="132"/>
      <c r="BG168" s="132"/>
      <c r="BH168" s="132"/>
    </row>
    <row r="169" spans="1:60" hidden="1">
      <c r="A169" s="49"/>
      <c r="B169" s="138" t="str">
        <f t="shared" si="38"/>
        <v/>
      </c>
      <c r="C169" s="28" t="str">
        <f>IF(B169="","",INDEX(Konfig!$A$21:$B$1011,MATCH(MID(B169,1,(FIND(" ",B169)-1)),Konfig!$A$21:$A$1011,0),2))</f>
        <v/>
      </c>
      <c r="D169" s="126"/>
      <c r="E169" s="126" t="str">
        <f t="shared" si="14"/>
        <v/>
      </c>
      <c r="F169" s="126" t="str">
        <f t="shared" si="33"/>
        <v/>
      </c>
      <c r="G169" s="123" t="str">
        <f t="shared" si="27"/>
        <v/>
      </c>
      <c r="H169" s="139"/>
      <c r="I169" s="123" t="str">
        <f t="shared" si="28"/>
        <v xml:space="preserve"> </v>
      </c>
      <c r="J169" s="126"/>
      <c r="K169" s="388" t="str">
        <f t="shared" ca="1" si="34"/>
        <v/>
      </c>
      <c r="L169" s="388" t="str">
        <f t="shared" ca="1" si="35"/>
        <v/>
      </c>
      <c r="M169" s="384" t="str">
        <f t="shared" ca="1" si="37"/>
        <v/>
      </c>
      <c r="N169" s="384" t="str">
        <f t="shared" ca="1" si="37"/>
        <v/>
      </c>
      <c r="O169" s="384" t="str">
        <f t="shared" ca="1" si="37"/>
        <v/>
      </c>
      <c r="P169" s="384" t="str">
        <f t="shared" ca="1" si="37"/>
        <v/>
      </c>
      <c r="Q169" s="384" t="str">
        <f t="shared" ca="1" si="19"/>
        <v/>
      </c>
      <c r="R169" s="131" t="str">
        <f ca="1">IF(AND(SUM($T$109:$U169)&gt;0,COUNTIF(R$108:$S168,"A")=0), "A","")</f>
        <v/>
      </c>
      <c r="S169" s="131" t="str">
        <f ca="1">IF(AND(SUM($T169:$U$1097)&gt;0,COUNTIF(S170:$S$1098,"E")=0), "E","")</f>
        <v/>
      </c>
      <c r="T169" s="383" t="str">
        <f t="shared" ca="1" si="20"/>
        <v/>
      </c>
      <c r="U169" s="383" t="str">
        <f t="shared" ca="1" si="36"/>
        <v/>
      </c>
      <c r="V169" s="130" t="str">
        <f t="shared" ca="1" si="29"/>
        <v/>
      </c>
      <c r="W169" s="130" t="str">
        <f t="shared" ca="1" si="30"/>
        <v/>
      </c>
      <c r="X169" s="383" t="str">
        <f t="shared" ca="1" si="24"/>
        <v/>
      </c>
      <c r="Y169" s="383" t="str">
        <f ca="1">IF(SUM(X169)&gt;0,MAX($Y$109:Y168)+1,"")</f>
        <v/>
      </c>
      <c r="Z169" s="130" t="str">
        <f t="shared" ca="1" si="31"/>
        <v/>
      </c>
      <c r="AA169" s="130" t="str">
        <f t="shared" ca="1" si="32"/>
        <v/>
      </c>
      <c r="AB169" s="383" t="str" cm="1">
        <f t="array" aca="1" ref="AB169" ca="1">IF($K169="","",INDIRECT("'"&amp;$B169&amp;"'!$J$7"))</f>
        <v/>
      </c>
      <c r="AC169" s="383" t="str" cm="1">
        <f t="array" aca="1" ref="AC169" ca="1">IF($K169="","",INDIRECT("'"&amp;$B169&amp;"'!$J$5"))</f>
        <v/>
      </c>
      <c r="AD169" s="383" t="str" cm="1">
        <f t="array" aca="1" ref="AD169" ca="1">IF($K169="","",INDIRECT("'"&amp;$B169&amp;"'!$J$6"))</f>
        <v/>
      </c>
      <c r="AE169" s="131"/>
      <c r="AF169" s="131"/>
      <c r="AG169" s="131"/>
      <c r="AH169" s="131"/>
      <c r="AI169" s="131"/>
      <c r="AJ169" s="131"/>
      <c r="AK169" s="131"/>
      <c r="AL169" s="131"/>
      <c r="AM169" s="131"/>
      <c r="AN169" s="132"/>
      <c r="AO169" s="132"/>
      <c r="AP169" s="132"/>
      <c r="AQ169" s="132"/>
      <c r="AR169" s="132"/>
      <c r="AS169" s="132"/>
      <c r="AT169" s="132"/>
      <c r="AU169" s="132"/>
      <c r="AV169" s="132"/>
      <c r="AW169" s="132"/>
      <c r="AX169" s="132"/>
      <c r="AY169" s="132"/>
      <c r="AZ169" s="132"/>
      <c r="BA169" s="132"/>
      <c r="BB169" s="132"/>
      <c r="BC169" s="132"/>
      <c r="BD169" s="132"/>
      <c r="BE169" s="132"/>
      <c r="BF169" s="132"/>
      <c r="BG169" s="132"/>
      <c r="BH169" s="132"/>
    </row>
    <row r="170" spans="1:60" hidden="1">
      <c r="A170" s="49"/>
      <c r="B170" s="138" t="str">
        <f t="shared" si="38"/>
        <v/>
      </c>
      <c r="C170" s="28" t="str">
        <f>IF(B170="","",INDEX(Konfig!$A$21:$B$1011,MATCH(MID(B170,1,(FIND(" ",B170)-1)),Konfig!$A$21:$A$1011,0),2))</f>
        <v/>
      </c>
      <c r="D170" s="126"/>
      <c r="E170" s="126" t="str">
        <f t="shared" si="14"/>
        <v/>
      </c>
      <c r="F170" s="126" t="str">
        <f t="shared" si="33"/>
        <v/>
      </c>
      <c r="G170" s="123" t="str">
        <f t="shared" si="27"/>
        <v/>
      </c>
      <c r="H170" s="139"/>
      <c r="I170" s="123" t="str">
        <f t="shared" si="28"/>
        <v xml:space="preserve"> </v>
      </c>
      <c r="J170" s="126"/>
      <c r="K170" s="388" t="str">
        <f t="shared" ca="1" si="34"/>
        <v/>
      </c>
      <c r="L170" s="388" t="str">
        <f t="shared" ca="1" si="35"/>
        <v/>
      </c>
      <c r="M170" s="384" t="str">
        <f t="shared" ca="1" si="37"/>
        <v/>
      </c>
      <c r="N170" s="384" t="str">
        <f t="shared" ca="1" si="37"/>
        <v/>
      </c>
      <c r="O170" s="384" t="str">
        <f t="shared" ca="1" si="37"/>
        <v/>
      </c>
      <c r="P170" s="384" t="str">
        <f t="shared" ca="1" si="37"/>
        <v/>
      </c>
      <c r="Q170" s="384" t="str">
        <f t="shared" ca="1" si="19"/>
        <v/>
      </c>
      <c r="R170" s="131" t="str">
        <f ca="1">IF(AND(SUM($T$109:$U170)&gt;0,COUNTIF(R$108:$S169,"A")=0), "A","")</f>
        <v/>
      </c>
      <c r="S170" s="131" t="str">
        <f ca="1">IF(AND(SUM($T170:$U$1097)&gt;0,COUNTIF(S171:$S$1098,"E")=0), "E","")</f>
        <v/>
      </c>
      <c r="T170" s="383" t="str">
        <f t="shared" ca="1" si="20"/>
        <v/>
      </c>
      <c r="U170" s="383" t="str">
        <f t="shared" ca="1" si="36"/>
        <v/>
      </c>
      <c r="V170" s="130" t="str">
        <f t="shared" ca="1" si="29"/>
        <v/>
      </c>
      <c r="W170" s="130" t="str">
        <f t="shared" ca="1" si="30"/>
        <v/>
      </c>
      <c r="X170" s="383" t="str">
        <f t="shared" ca="1" si="24"/>
        <v/>
      </c>
      <c r="Y170" s="383" t="str">
        <f ca="1">IF(SUM(X170)&gt;0,MAX($Y$109:Y169)+1,"")</f>
        <v/>
      </c>
      <c r="Z170" s="130" t="str">
        <f t="shared" ca="1" si="31"/>
        <v/>
      </c>
      <c r="AA170" s="130" t="str">
        <f t="shared" ca="1" si="32"/>
        <v/>
      </c>
      <c r="AB170" s="383" t="str" cm="1">
        <f t="array" aca="1" ref="AB170" ca="1">IF($K170="","",INDIRECT("'"&amp;$B170&amp;"'!$J$7"))</f>
        <v/>
      </c>
      <c r="AC170" s="383" t="str" cm="1">
        <f t="array" aca="1" ref="AC170" ca="1">IF($K170="","",INDIRECT("'"&amp;$B170&amp;"'!$J$5"))</f>
        <v/>
      </c>
      <c r="AD170" s="383" t="str" cm="1">
        <f t="array" aca="1" ref="AD170" ca="1">IF($K170="","",INDIRECT("'"&amp;$B170&amp;"'!$J$6"))</f>
        <v/>
      </c>
      <c r="AE170" s="131"/>
      <c r="AF170" s="131"/>
      <c r="AG170" s="131"/>
      <c r="AH170" s="131"/>
      <c r="AI170" s="131"/>
      <c r="AJ170" s="131"/>
      <c r="AK170" s="131"/>
      <c r="AL170" s="131"/>
      <c r="AM170" s="131"/>
      <c r="AN170" s="132"/>
      <c r="AO170" s="132"/>
      <c r="AP170" s="132"/>
      <c r="AQ170" s="132"/>
      <c r="AR170" s="132"/>
      <c r="AS170" s="132"/>
      <c r="AT170" s="132"/>
      <c r="AU170" s="132"/>
      <c r="AV170" s="132"/>
      <c r="AW170" s="132"/>
      <c r="AX170" s="132"/>
      <c r="AY170" s="132"/>
      <c r="AZ170" s="132"/>
      <c r="BA170" s="132"/>
      <c r="BB170" s="132"/>
      <c r="BC170" s="132"/>
      <c r="BD170" s="132"/>
      <c r="BE170" s="132"/>
      <c r="BF170" s="132"/>
      <c r="BG170" s="132"/>
      <c r="BH170" s="132"/>
    </row>
    <row r="171" spans="1:60" hidden="1">
      <c r="A171" s="49"/>
      <c r="B171" s="138" t="str">
        <f t="shared" si="38"/>
        <v/>
      </c>
      <c r="C171" s="28" t="str">
        <f>IF(B171="","",INDEX(Konfig!$A$21:$B$1011,MATCH(MID(B171,1,(FIND(" ",B171)-1)),Konfig!$A$21:$A$1011,0),2))</f>
        <v/>
      </c>
      <c r="D171" s="126"/>
      <c r="E171" s="126" t="str">
        <f t="shared" si="14"/>
        <v/>
      </c>
      <c r="F171" s="126" t="str">
        <f t="shared" si="33"/>
        <v/>
      </c>
      <c r="G171" s="123" t="str">
        <f t="shared" si="27"/>
        <v/>
      </c>
      <c r="H171" s="139"/>
      <c r="I171" s="123" t="str">
        <f t="shared" si="28"/>
        <v xml:space="preserve"> </v>
      </c>
      <c r="J171" s="126"/>
      <c r="K171" s="388" t="str">
        <f t="shared" ca="1" si="34"/>
        <v/>
      </c>
      <c r="L171" s="388" t="str">
        <f t="shared" ca="1" si="35"/>
        <v/>
      </c>
      <c r="M171" s="384" t="str">
        <f t="shared" ca="1" si="37"/>
        <v/>
      </c>
      <c r="N171" s="384" t="str">
        <f t="shared" ca="1" si="37"/>
        <v/>
      </c>
      <c r="O171" s="384" t="str">
        <f t="shared" ca="1" si="37"/>
        <v/>
      </c>
      <c r="P171" s="384" t="str">
        <f t="shared" ca="1" si="37"/>
        <v/>
      </c>
      <c r="Q171" s="384" t="str">
        <f t="shared" ca="1" si="19"/>
        <v/>
      </c>
      <c r="R171" s="131" t="str">
        <f ca="1">IF(AND(SUM($T$109:$U171)&gt;0,COUNTIF(R$108:$S170,"A")=0), "A","")</f>
        <v/>
      </c>
      <c r="S171" s="131" t="str">
        <f ca="1">IF(AND(SUM($T171:$U$1097)&gt;0,COUNTIF(S172:$S$1098,"E")=0), "E","")</f>
        <v/>
      </c>
      <c r="T171" s="383" t="str">
        <f t="shared" ca="1" si="20"/>
        <v/>
      </c>
      <c r="U171" s="383" t="str">
        <f t="shared" ca="1" si="36"/>
        <v/>
      </c>
      <c r="V171" s="130" t="str">
        <f t="shared" ca="1" si="29"/>
        <v/>
      </c>
      <c r="W171" s="130" t="str">
        <f t="shared" ca="1" si="30"/>
        <v/>
      </c>
      <c r="X171" s="383" t="str">
        <f t="shared" ca="1" si="24"/>
        <v/>
      </c>
      <c r="Y171" s="383" t="str">
        <f ca="1">IF(SUM(X171)&gt;0,MAX($Y$109:Y170)+1,"")</f>
        <v/>
      </c>
      <c r="Z171" s="130" t="str">
        <f t="shared" ca="1" si="31"/>
        <v/>
      </c>
      <c r="AA171" s="130" t="str">
        <f t="shared" ca="1" si="32"/>
        <v/>
      </c>
      <c r="AB171" s="383" t="str" cm="1">
        <f t="array" aca="1" ref="AB171" ca="1">IF($K171="","",INDIRECT("'"&amp;$B171&amp;"'!$J$7"))</f>
        <v/>
      </c>
      <c r="AC171" s="383" t="str" cm="1">
        <f t="array" aca="1" ref="AC171" ca="1">IF($K171="","",INDIRECT("'"&amp;$B171&amp;"'!$J$5"))</f>
        <v/>
      </c>
      <c r="AD171" s="383" t="str" cm="1">
        <f t="array" aca="1" ref="AD171" ca="1">IF($K171="","",INDIRECT("'"&amp;$B171&amp;"'!$J$6"))</f>
        <v/>
      </c>
      <c r="AE171" s="131"/>
      <c r="AF171" s="131"/>
      <c r="AG171" s="131"/>
      <c r="AH171" s="131"/>
      <c r="AI171" s="131"/>
      <c r="AJ171" s="131"/>
      <c r="AK171" s="131"/>
      <c r="AL171" s="131"/>
      <c r="AM171" s="131"/>
      <c r="AN171" s="132"/>
      <c r="AO171" s="132"/>
      <c r="AP171" s="132"/>
      <c r="AQ171" s="132"/>
      <c r="AR171" s="132"/>
      <c r="AS171" s="132"/>
      <c r="AT171" s="132"/>
      <c r="AU171" s="132"/>
      <c r="AV171" s="132"/>
      <c r="AW171" s="132"/>
      <c r="AX171" s="132"/>
      <c r="AY171" s="132"/>
      <c r="AZ171" s="132"/>
      <c r="BA171" s="132"/>
      <c r="BB171" s="132"/>
      <c r="BC171" s="132"/>
      <c r="BD171" s="132"/>
      <c r="BE171" s="132"/>
      <c r="BF171" s="132"/>
      <c r="BG171" s="132"/>
      <c r="BH171" s="132"/>
    </row>
    <row r="172" spans="1:60" hidden="1">
      <c r="A172" s="49"/>
      <c r="B172" s="138" t="str">
        <f t="shared" si="38"/>
        <v/>
      </c>
      <c r="C172" s="28" t="str">
        <f>IF(B172="","",INDEX(Konfig!$A$21:$B$1011,MATCH(MID(B172,1,(FIND(" ",B172)-1)),Konfig!$A$21:$A$1011,0),2))</f>
        <v/>
      </c>
      <c r="D172" s="126"/>
      <c r="E172" s="126" t="str">
        <f t="shared" si="14"/>
        <v/>
      </c>
      <c r="F172" s="126" t="str">
        <f t="shared" si="33"/>
        <v/>
      </c>
      <c r="G172" s="123" t="str">
        <f t="shared" si="27"/>
        <v/>
      </c>
      <c r="H172" s="139"/>
      <c r="I172" s="123" t="str">
        <f t="shared" si="28"/>
        <v xml:space="preserve"> </v>
      </c>
      <c r="J172" s="126"/>
      <c r="K172" s="388" t="str">
        <f t="shared" ca="1" si="34"/>
        <v/>
      </c>
      <c r="L172" s="388" t="str">
        <f t="shared" ca="1" si="35"/>
        <v/>
      </c>
      <c r="M172" s="384" t="str">
        <f t="shared" ca="1" si="37"/>
        <v/>
      </c>
      <c r="N172" s="384" t="str">
        <f t="shared" ca="1" si="37"/>
        <v/>
      </c>
      <c r="O172" s="384" t="str">
        <f t="shared" ca="1" si="37"/>
        <v/>
      </c>
      <c r="P172" s="384" t="str">
        <f t="shared" ca="1" si="37"/>
        <v/>
      </c>
      <c r="Q172" s="384" t="str">
        <f t="shared" ca="1" si="19"/>
        <v/>
      </c>
      <c r="R172" s="131" t="str">
        <f ca="1">IF(AND(SUM($T$109:$U172)&gt;0,COUNTIF(R$108:$S171,"A")=0), "A","")</f>
        <v/>
      </c>
      <c r="S172" s="131" t="str">
        <f ca="1">IF(AND(SUM($T172:$U$1097)&gt;0,COUNTIF(S173:$S$1098,"E")=0), "E","")</f>
        <v/>
      </c>
      <c r="T172" s="383" t="str">
        <f t="shared" ca="1" si="20"/>
        <v/>
      </c>
      <c r="U172" s="383" t="str">
        <f t="shared" ca="1" si="36"/>
        <v/>
      </c>
      <c r="V172" s="130" t="str">
        <f t="shared" ca="1" si="29"/>
        <v/>
      </c>
      <c r="W172" s="130" t="str">
        <f t="shared" ca="1" si="30"/>
        <v/>
      </c>
      <c r="X172" s="383" t="str">
        <f t="shared" ca="1" si="24"/>
        <v/>
      </c>
      <c r="Y172" s="383" t="str">
        <f ca="1">IF(SUM(X172)&gt;0,MAX($Y$109:Y171)+1,"")</f>
        <v/>
      </c>
      <c r="Z172" s="130" t="str">
        <f t="shared" ca="1" si="31"/>
        <v/>
      </c>
      <c r="AA172" s="130" t="str">
        <f t="shared" ca="1" si="32"/>
        <v/>
      </c>
      <c r="AB172" s="383" t="str" cm="1">
        <f t="array" aca="1" ref="AB172" ca="1">IF($K172="","",INDIRECT("'"&amp;$B172&amp;"'!$J$7"))</f>
        <v/>
      </c>
      <c r="AC172" s="383" t="str" cm="1">
        <f t="array" aca="1" ref="AC172" ca="1">IF($K172="","",INDIRECT("'"&amp;$B172&amp;"'!$J$5"))</f>
        <v/>
      </c>
      <c r="AD172" s="383" t="str" cm="1">
        <f t="array" aca="1" ref="AD172" ca="1">IF($K172="","",INDIRECT("'"&amp;$B172&amp;"'!$J$6"))</f>
        <v/>
      </c>
      <c r="AE172" s="131"/>
      <c r="AF172" s="131"/>
      <c r="AG172" s="131"/>
      <c r="AH172" s="131"/>
      <c r="AI172" s="131"/>
      <c r="AJ172" s="131"/>
      <c r="AK172" s="131"/>
      <c r="AL172" s="131"/>
      <c r="AM172" s="131"/>
      <c r="AN172" s="132"/>
      <c r="AO172" s="132"/>
      <c r="AP172" s="132"/>
      <c r="AQ172" s="132"/>
      <c r="AR172" s="132"/>
      <c r="AS172" s="132"/>
      <c r="AT172" s="132"/>
      <c r="AU172" s="132"/>
      <c r="AV172" s="132"/>
      <c r="AW172" s="132"/>
      <c r="AX172" s="132"/>
      <c r="AY172" s="132"/>
      <c r="AZ172" s="132"/>
      <c r="BA172" s="132"/>
      <c r="BB172" s="132"/>
      <c r="BC172" s="132"/>
      <c r="BD172" s="132"/>
      <c r="BE172" s="132"/>
      <c r="BF172" s="132"/>
      <c r="BG172" s="132"/>
      <c r="BH172" s="132"/>
    </row>
    <row r="173" spans="1:60" hidden="1">
      <c r="A173" s="49"/>
      <c r="B173" s="138" t="str">
        <f t="shared" si="38"/>
        <v/>
      </c>
      <c r="C173" s="28" t="str">
        <f>IF(B173="","",INDEX(Konfig!$A$21:$B$1011,MATCH(MID(B173,1,(FIND(" ",B173)-1)),Konfig!$A$21:$A$1011,0),2))</f>
        <v/>
      </c>
      <c r="D173" s="126"/>
      <c r="E173" s="126" t="str">
        <f t="shared" ref="E173:E236" si="39">IFERROR(IF(VALUE(LEFT(G173,SEARCH(".",G173)-1))&lt;10,"",VALUE(LEFT(G173,SEARCH(".",G173)-1))),"")</f>
        <v/>
      </c>
      <c r="F173" s="126" t="str">
        <f t="shared" si="33"/>
        <v/>
      </c>
      <c r="G173" s="123" t="str">
        <f t="shared" si="27"/>
        <v/>
      </c>
      <c r="H173" s="139"/>
      <c r="I173" s="123" t="str">
        <f t="shared" si="28"/>
        <v xml:space="preserve"> </v>
      </c>
      <c r="J173" s="126"/>
      <c r="K173" s="388" t="str">
        <f t="shared" ca="1" si="34"/>
        <v/>
      </c>
      <c r="L173" s="388" t="str">
        <f t="shared" ca="1" si="35"/>
        <v/>
      </c>
      <c r="M173" s="384" t="str">
        <f t="shared" ca="1" si="37"/>
        <v/>
      </c>
      <c r="N173" s="384" t="str">
        <f t="shared" ca="1" si="37"/>
        <v/>
      </c>
      <c r="O173" s="384" t="str">
        <f t="shared" ca="1" si="37"/>
        <v/>
      </c>
      <c r="P173" s="384" t="str">
        <f t="shared" ca="1" si="37"/>
        <v/>
      </c>
      <c r="Q173" s="384" t="str">
        <f t="shared" ref="Q173:Q236" ca="1" si="40">IF($K173="","",COUNTIF(INDIRECT("'"&amp;$B173&amp;"'!$D$11:$D$512"),0))</f>
        <v/>
      </c>
      <c r="R173" s="131" t="str">
        <f ca="1">IF(AND(SUM($T$109:$U173)&gt;0,COUNTIF(R$108:$S172,"A")=0), "A","")</f>
        <v/>
      </c>
      <c r="S173" s="131" t="str">
        <f ca="1">IF(AND(SUM($T173:$U$1097)&gt;0,COUNTIF(S174:$S$1098,"E")=0), "E","")</f>
        <v/>
      </c>
      <c r="T173" s="383" t="str">
        <f t="shared" ref="T173:T236" ca="1" si="41">IF($K173="","",COUNTIFS(INDIRECT("'"&amp;$B173&amp;"'!$J$11:$J$512"),"KO",INDIRECT("'"&amp;$B173&amp;"'!$N$11:$N$512"),"IAE"))</f>
        <v/>
      </c>
      <c r="U173" s="383" t="str">
        <f t="shared" ca="1" si="36"/>
        <v/>
      </c>
      <c r="V173" s="130" t="str">
        <f t="shared" ca="1" si="29"/>
        <v/>
      </c>
      <c r="W173" s="130" t="str">
        <f t="shared" ca="1" si="30"/>
        <v/>
      </c>
      <c r="X173" s="383" t="str">
        <f t="shared" ref="X173:X236" ca="1" si="42">IF($K173="","",COUNTIFS(INDIRECT("'"&amp;$B173&amp;"'!$J$11:$J$512"),"EW",INDIRECT("'"&amp;$B173&amp;"'!$N$11:$N$512"),"IAE"))</f>
        <v/>
      </c>
      <c r="Y173" s="383" t="str">
        <f ca="1">IF(SUM(X173)&gt;0,MAX($Y$109:Y172)+1,"")</f>
        <v/>
      </c>
      <c r="Z173" s="130" t="str">
        <f t="shared" ca="1" si="31"/>
        <v/>
      </c>
      <c r="AA173" s="130" t="str">
        <f t="shared" ca="1" si="32"/>
        <v/>
      </c>
      <c r="AB173" s="383" t="str" cm="1">
        <f t="array" aca="1" ref="AB173" ca="1">IF($K173="","",INDIRECT("'"&amp;$B173&amp;"'!$J$7"))</f>
        <v/>
      </c>
      <c r="AC173" s="383" t="str" cm="1">
        <f t="array" aca="1" ref="AC173" ca="1">IF($K173="","",INDIRECT("'"&amp;$B173&amp;"'!$J$5"))</f>
        <v/>
      </c>
      <c r="AD173" s="383" t="str" cm="1">
        <f t="array" aca="1" ref="AD173" ca="1">IF($K173="","",INDIRECT("'"&amp;$B173&amp;"'!$J$6"))</f>
        <v/>
      </c>
      <c r="AE173" s="131"/>
      <c r="AF173" s="131"/>
      <c r="AG173" s="131"/>
      <c r="AH173" s="131"/>
      <c r="AI173" s="131"/>
      <c r="AJ173" s="131"/>
      <c r="AK173" s="131"/>
      <c r="AL173" s="131"/>
      <c r="AM173" s="131"/>
      <c r="AN173" s="132"/>
      <c r="AO173" s="132"/>
      <c r="AP173" s="132"/>
      <c r="AQ173" s="132"/>
      <c r="AR173" s="132"/>
      <c r="AS173" s="132"/>
      <c r="AT173" s="132"/>
      <c r="AU173" s="132"/>
      <c r="AV173" s="132"/>
      <c r="AW173" s="132"/>
      <c r="AX173" s="132"/>
      <c r="AY173" s="132"/>
      <c r="AZ173" s="132"/>
      <c r="BA173" s="132"/>
      <c r="BB173" s="132"/>
      <c r="BC173" s="132"/>
      <c r="BD173" s="132"/>
      <c r="BE173" s="132"/>
      <c r="BF173" s="132"/>
      <c r="BG173" s="132"/>
      <c r="BH173" s="132"/>
    </row>
    <row r="174" spans="1:60" hidden="1">
      <c r="A174" s="49"/>
      <c r="B174" s="138" t="str">
        <f t="shared" si="38"/>
        <v/>
      </c>
      <c r="C174" s="28" t="str">
        <f>IF(B174="","",INDEX(Konfig!$A$21:$B$1011,MATCH(MID(B174,1,(FIND(" ",B174)-1)),Konfig!$A$21:$A$1011,0),2))</f>
        <v/>
      </c>
      <c r="D174" s="126"/>
      <c r="E174" s="126" t="str">
        <f t="shared" si="39"/>
        <v/>
      </c>
      <c r="F174" s="126" t="str">
        <f t="shared" si="33"/>
        <v/>
      </c>
      <c r="G174" s="123" t="str">
        <f t="shared" ref="G174:G227" si="43">IFERROR(LEFT(H174,SEARCH(".",H174)+1),"")</f>
        <v/>
      </c>
      <c r="H174" s="139"/>
      <c r="I174" s="123" t="str">
        <f t="shared" ref="I174:I227" si="44">IFERROR(CONCATENATE(B174," ",C174),"")</f>
        <v xml:space="preserve"> </v>
      </c>
      <c r="J174" s="126"/>
      <c r="K174" s="388" t="str">
        <f t="shared" ca="1" si="34"/>
        <v/>
      </c>
      <c r="L174" s="388" t="str">
        <f t="shared" ca="1" si="35"/>
        <v/>
      </c>
      <c r="M174" s="384" t="str">
        <f t="shared" ca="1" si="37"/>
        <v/>
      </c>
      <c r="N174" s="384" t="str">
        <f t="shared" ca="1" si="37"/>
        <v/>
      </c>
      <c r="O174" s="384" t="str">
        <f t="shared" ca="1" si="37"/>
        <v/>
      </c>
      <c r="P174" s="384" t="str">
        <f t="shared" ca="1" si="37"/>
        <v/>
      </c>
      <c r="Q174" s="384" t="str">
        <f t="shared" ca="1" si="40"/>
        <v/>
      </c>
      <c r="R174" s="131" t="str">
        <f ca="1">IF(AND(SUM($T$109:$U174)&gt;0,COUNTIF(R$108:$S173,"A")=0), "A","")</f>
        <v/>
      </c>
      <c r="S174" s="131" t="str">
        <f ca="1">IF(AND(SUM($T174:$U$1097)&gt;0,COUNTIF(S175:$S$1098,"E")=0), "E","")</f>
        <v/>
      </c>
      <c r="T174" s="383" t="str">
        <f t="shared" ca="1" si="41"/>
        <v/>
      </c>
      <c r="U174" s="383" t="str">
        <f t="shared" ca="1" si="36"/>
        <v/>
      </c>
      <c r="V174" s="130" t="str">
        <f t="shared" ca="1" si="29"/>
        <v/>
      </c>
      <c r="W174" s="130" t="str">
        <f t="shared" ca="1" si="30"/>
        <v/>
      </c>
      <c r="X174" s="383" t="str">
        <f t="shared" ca="1" si="42"/>
        <v/>
      </c>
      <c r="Y174" s="383" t="str">
        <f ca="1">IF(SUM(X174)&gt;0,MAX($Y$109:Y173)+1,"")</f>
        <v/>
      </c>
      <c r="Z174" s="130" t="str">
        <f t="shared" ca="1" si="31"/>
        <v/>
      </c>
      <c r="AA174" s="130" t="str">
        <f t="shared" ca="1" si="32"/>
        <v/>
      </c>
      <c r="AB174" s="383" t="str" cm="1">
        <f t="array" aca="1" ref="AB174" ca="1">IF($K174="","",INDIRECT("'"&amp;$B174&amp;"'!$J$7"))</f>
        <v/>
      </c>
      <c r="AC174" s="383" t="str" cm="1">
        <f t="array" aca="1" ref="AC174" ca="1">IF($K174="","",INDIRECT("'"&amp;$B174&amp;"'!$J$5"))</f>
        <v/>
      </c>
      <c r="AD174" s="383" t="str" cm="1">
        <f t="array" aca="1" ref="AD174" ca="1">IF($K174="","",INDIRECT("'"&amp;$B174&amp;"'!$J$6"))</f>
        <v/>
      </c>
      <c r="AE174" s="131"/>
      <c r="AF174" s="131"/>
      <c r="AG174" s="131"/>
      <c r="AH174" s="131"/>
      <c r="AI174" s="131"/>
      <c r="AJ174" s="131"/>
      <c r="AK174" s="131"/>
      <c r="AL174" s="131"/>
      <c r="AM174" s="131"/>
      <c r="AN174" s="132"/>
      <c r="AO174" s="132"/>
      <c r="AP174" s="132"/>
      <c r="AQ174" s="132"/>
      <c r="AR174" s="132"/>
      <c r="AS174" s="132"/>
      <c r="AT174" s="132"/>
      <c r="AU174" s="132"/>
      <c r="AV174" s="132"/>
      <c r="AW174" s="132"/>
      <c r="AX174" s="132"/>
      <c r="AY174" s="132"/>
      <c r="AZ174" s="132"/>
      <c r="BA174" s="132"/>
      <c r="BB174" s="132"/>
      <c r="BC174" s="132"/>
      <c r="BD174" s="132"/>
      <c r="BE174" s="132"/>
      <c r="BF174" s="132"/>
      <c r="BG174" s="132"/>
      <c r="BH174" s="132"/>
    </row>
    <row r="175" spans="1:60" hidden="1">
      <c r="A175" s="28"/>
      <c r="B175" s="138" t="str">
        <f t="shared" si="38"/>
        <v/>
      </c>
      <c r="C175" s="28" t="str">
        <f>IF(B175="","",INDEX(Konfig!$A$21:$B$1011,MATCH(MID(B175,1,(FIND(" ",B175)-1)),Konfig!$A$21:$A$1011,0),2))</f>
        <v/>
      </c>
      <c r="D175" s="126"/>
      <c r="E175" s="126" t="str">
        <f t="shared" si="39"/>
        <v/>
      </c>
      <c r="F175" s="126" t="str">
        <f t="shared" si="33"/>
        <v/>
      </c>
      <c r="G175" s="123" t="str">
        <f t="shared" si="43"/>
        <v/>
      </c>
      <c r="H175" s="139"/>
      <c r="I175" s="123" t="str">
        <f t="shared" si="44"/>
        <v xml:space="preserve"> </v>
      </c>
      <c r="J175" s="126"/>
      <c r="K175" s="388" t="str">
        <f t="shared" ca="1" si="34"/>
        <v/>
      </c>
      <c r="L175" s="388" t="str">
        <f t="shared" ca="1" si="35"/>
        <v/>
      </c>
      <c r="M175" s="384" t="str">
        <f t="shared" ca="1" si="37"/>
        <v/>
      </c>
      <c r="N175" s="384" t="str">
        <f t="shared" ca="1" si="37"/>
        <v/>
      </c>
      <c r="O175" s="384" t="str">
        <f t="shared" ca="1" si="37"/>
        <v/>
      </c>
      <c r="P175" s="384" t="str">
        <f t="shared" ca="1" si="37"/>
        <v/>
      </c>
      <c r="Q175" s="384" t="str">
        <f t="shared" ca="1" si="40"/>
        <v/>
      </c>
      <c r="R175" s="131" t="str">
        <f ca="1">IF(AND(SUM($T$109:$U175)&gt;0,COUNTIF(R$108:$S174,"A")=0), "A","")</f>
        <v/>
      </c>
      <c r="S175" s="131" t="str">
        <f ca="1">IF(AND(SUM($T175:$U$1097)&gt;0,COUNTIF(S176:$S$1098,"E")=0), "E","")</f>
        <v/>
      </c>
      <c r="T175" s="383" t="str">
        <f t="shared" ca="1" si="41"/>
        <v/>
      </c>
      <c r="U175" s="383" t="str">
        <f t="shared" ca="1" si="36"/>
        <v/>
      </c>
      <c r="V175" s="130" t="str">
        <f t="shared" ca="1" si="29"/>
        <v/>
      </c>
      <c r="W175" s="130" t="str">
        <f t="shared" ca="1" si="30"/>
        <v/>
      </c>
      <c r="X175" s="383" t="str">
        <f t="shared" ca="1" si="42"/>
        <v/>
      </c>
      <c r="Y175" s="383" t="str">
        <f ca="1">IF(SUM(X175)&gt;0,MAX($Y$109:Y174)+1,"")</f>
        <v/>
      </c>
      <c r="Z175" s="130" t="str">
        <f t="shared" ca="1" si="31"/>
        <v/>
      </c>
      <c r="AA175" s="130" t="str">
        <f t="shared" ca="1" si="32"/>
        <v/>
      </c>
      <c r="AB175" s="383" t="str" cm="1">
        <f t="array" aca="1" ref="AB175" ca="1">IF($K175="","",INDIRECT("'"&amp;$B175&amp;"'!$J$7"))</f>
        <v/>
      </c>
      <c r="AC175" s="383" t="str" cm="1">
        <f t="array" aca="1" ref="AC175" ca="1">IF($K175="","",INDIRECT("'"&amp;$B175&amp;"'!$J$5"))</f>
        <v/>
      </c>
      <c r="AD175" s="383" t="str" cm="1">
        <f t="array" aca="1" ref="AD175" ca="1">IF($K175="","",INDIRECT("'"&amp;$B175&amp;"'!$J$6"))</f>
        <v/>
      </c>
      <c r="AE175" s="131"/>
      <c r="AF175" s="131"/>
      <c r="AG175" s="131"/>
      <c r="AH175" s="131"/>
      <c r="AI175" s="131"/>
      <c r="AJ175" s="131"/>
      <c r="AK175" s="131"/>
      <c r="AL175" s="131"/>
      <c r="AM175" s="131"/>
      <c r="AN175" s="132"/>
      <c r="AO175" s="132"/>
      <c r="AP175" s="132"/>
      <c r="AQ175" s="132"/>
      <c r="AR175" s="132"/>
      <c r="AS175" s="132"/>
      <c r="AT175" s="132"/>
      <c r="AU175" s="132"/>
      <c r="AV175" s="132"/>
      <c r="AW175" s="132"/>
      <c r="AX175" s="132"/>
      <c r="AY175" s="132"/>
      <c r="AZ175" s="132"/>
      <c r="BA175" s="132"/>
      <c r="BB175" s="132"/>
      <c r="BC175" s="132"/>
      <c r="BD175" s="132"/>
      <c r="BE175" s="132"/>
      <c r="BF175" s="132"/>
      <c r="BG175" s="132"/>
      <c r="BH175" s="132"/>
    </row>
    <row r="176" spans="1:60" hidden="1">
      <c r="A176" s="28"/>
      <c r="B176" s="138" t="str">
        <f t="shared" si="38"/>
        <v/>
      </c>
      <c r="C176" s="28" t="str">
        <f>IF(B176="","",INDEX(Konfig!$A$21:$B$1011,MATCH(MID(B176,1,(FIND(" ",B176)-1)),Konfig!$A$21:$A$1011,0),2))</f>
        <v/>
      </c>
      <c r="D176" s="126"/>
      <c r="E176" s="126" t="str">
        <f t="shared" si="39"/>
        <v/>
      </c>
      <c r="F176" s="126" t="str">
        <f t="shared" si="33"/>
        <v/>
      </c>
      <c r="G176" s="123" t="str">
        <f t="shared" si="43"/>
        <v/>
      </c>
      <c r="H176" s="139"/>
      <c r="I176" s="123" t="str">
        <f t="shared" si="44"/>
        <v xml:space="preserve"> </v>
      </c>
      <c r="J176" s="126"/>
      <c r="K176" s="388" t="str">
        <f t="shared" ca="1" si="34"/>
        <v/>
      </c>
      <c r="L176" s="388" t="str">
        <f t="shared" ca="1" si="35"/>
        <v/>
      </c>
      <c r="M176" s="384" t="str">
        <f t="shared" ca="1" si="37"/>
        <v/>
      </c>
      <c r="N176" s="384" t="str">
        <f t="shared" ca="1" si="37"/>
        <v/>
      </c>
      <c r="O176" s="384" t="str">
        <f t="shared" ca="1" si="37"/>
        <v/>
      </c>
      <c r="P176" s="384" t="str">
        <f t="shared" ca="1" si="37"/>
        <v/>
      </c>
      <c r="Q176" s="384" t="str">
        <f t="shared" ca="1" si="40"/>
        <v/>
      </c>
      <c r="R176" s="131" t="str">
        <f ca="1">IF(AND(SUM($T$109:$U176)&gt;0,COUNTIF(R$108:$S175,"A")=0), "A","")</f>
        <v/>
      </c>
      <c r="S176" s="131" t="str">
        <f ca="1">IF(AND(SUM($T176:$U$1097)&gt;0,COUNTIF(S177:$S$1098,"E")=0), "E","")</f>
        <v/>
      </c>
      <c r="T176" s="383" t="str">
        <f t="shared" ca="1" si="41"/>
        <v/>
      </c>
      <c r="U176" s="383" t="str">
        <f t="shared" ca="1" si="36"/>
        <v/>
      </c>
      <c r="V176" s="130" t="str">
        <f t="shared" ca="1" si="29"/>
        <v/>
      </c>
      <c r="W176" s="130" t="str">
        <f t="shared" ca="1" si="30"/>
        <v/>
      </c>
      <c r="X176" s="383" t="str">
        <f t="shared" ca="1" si="42"/>
        <v/>
      </c>
      <c r="Y176" s="383" t="str">
        <f ca="1">IF(SUM(X176)&gt;0,MAX($Y$109:Y175)+1,"")</f>
        <v/>
      </c>
      <c r="Z176" s="130" t="str">
        <f t="shared" ca="1" si="31"/>
        <v/>
      </c>
      <c r="AA176" s="130" t="str">
        <f t="shared" ca="1" si="32"/>
        <v/>
      </c>
      <c r="AB176" s="383" t="str" cm="1">
        <f t="array" aca="1" ref="AB176" ca="1">IF($K176="","",INDIRECT("'"&amp;$B176&amp;"'!$J$7"))</f>
        <v/>
      </c>
      <c r="AC176" s="383" t="str" cm="1">
        <f t="array" aca="1" ref="AC176" ca="1">IF($K176="","",INDIRECT("'"&amp;$B176&amp;"'!$J$5"))</f>
        <v/>
      </c>
      <c r="AD176" s="383" t="str" cm="1">
        <f t="array" aca="1" ref="AD176" ca="1">IF($K176="","",INDIRECT("'"&amp;$B176&amp;"'!$J$6"))</f>
        <v/>
      </c>
      <c r="AE176" s="131"/>
      <c r="AF176" s="131"/>
      <c r="AG176" s="131"/>
      <c r="AH176" s="131"/>
      <c r="AI176" s="131"/>
      <c r="AJ176" s="131"/>
      <c r="AK176" s="131"/>
      <c r="AL176" s="131"/>
      <c r="AM176" s="131"/>
      <c r="AN176" s="132"/>
      <c r="AO176" s="132"/>
      <c r="AP176" s="132"/>
      <c r="AQ176" s="132"/>
      <c r="AR176" s="132"/>
      <c r="AS176" s="132"/>
      <c r="AT176" s="132"/>
      <c r="AU176" s="132"/>
      <c r="AV176" s="132"/>
      <c r="AW176" s="132"/>
      <c r="AX176" s="132"/>
      <c r="AY176" s="132"/>
      <c r="AZ176" s="132"/>
      <c r="BA176" s="132"/>
      <c r="BB176" s="132"/>
      <c r="BC176" s="132"/>
      <c r="BD176" s="132"/>
      <c r="BE176" s="132"/>
      <c r="BF176" s="132"/>
      <c r="BG176" s="132"/>
      <c r="BH176" s="132"/>
    </row>
    <row r="177" spans="1:60" hidden="1">
      <c r="A177" s="28"/>
      <c r="B177" s="138" t="str">
        <f t="shared" si="38"/>
        <v/>
      </c>
      <c r="C177" s="28" t="str">
        <f>IF(B177="","",INDEX(Konfig!$A$21:$B$1011,MATCH(MID(B177,1,(FIND(" ",B177)-1)),Konfig!$A$21:$A$1011,0),2))</f>
        <v/>
      </c>
      <c r="D177" s="126"/>
      <c r="E177" s="126" t="str">
        <f t="shared" si="39"/>
        <v/>
      </c>
      <c r="F177" s="126" t="str">
        <f t="shared" si="33"/>
        <v/>
      </c>
      <c r="G177" s="123" t="str">
        <f t="shared" si="43"/>
        <v/>
      </c>
      <c r="H177" s="139"/>
      <c r="I177" s="123" t="str">
        <f t="shared" si="44"/>
        <v xml:space="preserve"> </v>
      </c>
      <c r="J177" s="126"/>
      <c r="K177" s="388" t="str">
        <f t="shared" ca="1" si="34"/>
        <v/>
      </c>
      <c r="L177" s="388" t="str">
        <f t="shared" ca="1" si="35"/>
        <v/>
      </c>
      <c r="M177" s="384" t="str">
        <f t="shared" ca="1" si="37"/>
        <v/>
      </c>
      <c r="N177" s="384" t="str">
        <f t="shared" ca="1" si="37"/>
        <v/>
      </c>
      <c r="O177" s="384" t="str">
        <f t="shared" ca="1" si="37"/>
        <v/>
      </c>
      <c r="P177" s="384" t="str">
        <f t="shared" ca="1" si="37"/>
        <v/>
      </c>
      <c r="Q177" s="384" t="str">
        <f t="shared" ca="1" si="40"/>
        <v/>
      </c>
      <c r="R177" s="131" t="str">
        <f ca="1">IF(AND(SUM($T$109:$U177)&gt;0,COUNTIF(R$108:$S176,"A")=0), "A","")</f>
        <v/>
      </c>
      <c r="S177" s="131" t="str">
        <f ca="1">IF(AND(SUM($T177:$U$1097)&gt;0,COUNTIF(S178:$S$1098,"E")=0), "E","")</f>
        <v/>
      </c>
      <c r="T177" s="383" t="str">
        <f t="shared" ca="1" si="41"/>
        <v/>
      </c>
      <c r="U177" s="383" t="str">
        <f t="shared" ca="1" si="36"/>
        <v/>
      </c>
      <c r="V177" s="130" t="str">
        <f t="shared" ca="1" si="29"/>
        <v/>
      </c>
      <c r="W177" s="130" t="str">
        <f t="shared" ca="1" si="30"/>
        <v/>
      </c>
      <c r="X177" s="383" t="str">
        <f t="shared" ca="1" si="42"/>
        <v/>
      </c>
      <c r="Y177" s="383" t="str">
        <f ca="1">IF(SUM(X177)&gt;0,MAX($Y$109:Y176)+1,"")</f>
        <v/>
      </c>
      <c r="Z177" s="130" t="str">
        <f t="shared" ca="1" si="31"/>
        <v/>
      </c>
      <c r="AA177" s="130" t="str">
        <f t="shared" ca="1" si="32"/>
        <v/>
      </c>
      <c r="AB177" s="383" t="str" cm="1">
        <f t="array" aca="1" ref="AB177" ca="1">IF($K177="","",INDIRECT("'"&amp;$B177&amp;"'!$J$7"))</f>
        <v/>
      </c>
      <c r="AC177" s="383" t="str" cm="1">
        <f t="array" aca="1" ref="AC177" ca="1">IF($K177="","",INDIRECT("'"&amp;$B177&amp;"'!$J$5"))</f>
        <v/>
      </c>
      <c r="AD177" s="383" t="str" cm="1">
        <f t="array" aca="1" ref="AD177" ca="1">IF($K177="","",INDIRECT("'"&amp;$B177&amp;"'!$J$6"))</f>
        <v/>
      </c>
      <c r="AE177" s="131"/>
      <c r="AF177" s="131"/>
      <c r="AG177" s="131"/>
      <c r="AH177" s="131"/>
      <c r="AI177" s="131"/>
      <c r="AJ177" s="131"/>
      <c r="AK177" s="131"/>
      <c r="AL177" s="131"/>
      <c r="AM177" s="131"/>
      <c r="AN177" s="132"/>
      <c r="AO177" s="132"/>
      <c r="AP177" s="132"/>
      <c r="AQ177" s="132"/>
      <c r="AR177" s="132"/>
      <c r="AS177" s="132"/>
      <c r="AT177" s="132"/>
      <c r="AU177" s="132"/>
      <c r="AV177" s="132"/>
      <c r="AW177" s="132"/>
      <c r="AX177" s="132"/>
      <c r="AY177" s="132"/>
      <c r="AZ177" s="132"/>
      <c r="BA177" s="132"/>
      <c r="BB177" s="132"/>
      <c r="BC177" s="132"/>
      <c r="BD177" s="132"/>
      <c r="BE177" s="132"/>
      <c r="BF177" s="132"/>
      <c r="BG177" s="132"/>
      <c r="BH177" s="132"/>
    </row>
    <row r="178" spans="1:60" hidden="1">
      <c r="A178" s="28"/>
      <c r="B178" s="138" t="str">
        <f t="shared" si="38"/>
        <v/>
      </c>
      <c r="C178" s="28" t="str">
        <f>IF(B178="","",INDEX(Konfig!$A$21:$B$1011,MATCH(MID(B178,1,(FIND(" ",B178)-1)),Konfig!$A$21:$A$1011,0),2))</f>
        <v/>
      </c>
      <c r="D178" s="126"/>
      <c r="E178" s="126" t="str">
        <f t="shared" si="39"/>
        <v/>
      </c>
      <c r="F178" s="126" t="str">
        <f t="shared" si="33"/>
        <v/>
      </c>
      <c r="G178" s="123" t="str">
        <f t="shared" si="43"/>
        <v/>
      </c>
      <c r="H178" s="139"/>
      <c r="I178" s="123" t="str">
        <f t="shared" si="44"/>
        <v xml:space="preserve"> </v>
      </c>
      <c r="J178" s="126"/>
      <c r="K178" s="388" t="str">
        <f t="shared" ca="1" si="34"/>
        <v/>
      </c>
      <c r="L178" s="388" t="str">
        <f t="shared" ca="1" si="35"/>
        <v/>
      </c>
      <c r="M178" s="384" t="str">
        <f t="shared" ca="1" si="37"/>
        <v/>
      </c>
      <c r="N178" s="384" t="str">
        <f t="shared" ca="1" si="37"/>
        <v/>
      </c>
      <c r="O178" s="384" t="str">
        <f t="shared" ca="1" si="37"/>
        <v/>
      </c>
      <c r="P178" s="384" t="str">
        <f t="shared" ca="1" si="37"/>
        <v/>
      </c>
      <c r="Q178" s="384" t="str">
        <f t="shared" ca="1" si="40"/>
        <v/>
      </c>
      <c r="R178" s="131" t="str">
        <f ca="1">IF(AND(SUM($T$109:$U178)&gt;0,COUNTIF(R$108:$S177,"A")=0), "A","")</f>
        <v/>
      </c>
      <c r="S178" s="131" t="str">
        <f ca="1">IF(AND(SUM($T178:$U$1097)&gt;0,COUNTIF(S179:$S$1098,"E")=0), "E","")</f>
        <v/>
      </c>
      <c r="T178" s="383" t="str">
        <f t="shared" ca="1" si="41"/>
        <v/>
      </c>
      <c r="U178" s="383" t="str">
        <f t="shared" ca="1" si="36"/>
        <v/>
      </c>
      <c r="V178" s="130" t="str">
        <f t="shared" ca="1" si="29"/>
        <v/>
      </c>
      <c r="W178" s="130" t="str">
        <f t="shared" ca="1" si="30"/>
        <v/>
      </c>
      <c r="X178" s="383" t="str">
        <f t="shared" ca="1" si="42"/>
        <v/>
      </c>
      <c r="Y178" s="383" t="str">
        <f ca="1">IF(SUM(X178)&gt;0,MAX($Y$109:Y177)+1,"")</f>
        <v/>
      </c>
      <c r="Z178" s="130" t="str">
        <f t="shared" ca="1" si="31"/>
        <v/>
      </c>
      <c r="AA178" s="130" t="str">
        <f t="shared" ca="1" si="32"/>
        <v/>
      </c>
      <c r="AB178" s="383" t="str" cm="1">
        <f t="array" aca="1" ref="AB178" ca="1">IF($K178="","",INDIRECT("'"&amp;$B178&amp;"'!$J$7"))</f>
        <v/>
      </c>
      <c r="AC178" s="383" t="str" cm="1">
        <f t="array" aca="1" ref="AC178" ca="1">IF($K178="","",INDIRECT("'"&amp;$B178&amp;"'!$J$5"))</f>
        <v/>
      </c>
      <c r="AD178" s="383" t="str" cm="1">
        <f t="array" aca="1" ref="AD178" ca="1">IF($K178="","",INDIRECT("'"&amp;$B178&amp;"'!$J$6"))</f>
        <v/>
      </c>
      <c r="AE178" s="131"/>
      <c r="AF178" s="131"/>
      <c r="AG178" s="131"/>
      <c r="AH178" s="131"/>
      <c r="AI178" s="131"/>
      <c r="AJ178" s="131"/>
      <c r="AK178" s="131"/>
      <c r="AL178" s="131"/>
      <c r="AM178" s="131"/>
      <c r="AN178" s="132"/>
      <c r="AO178" s="132"/>
      <c r="AP178" s="132"/>
      <c r="AQ178" s="132"/>
      <c r="AR178" s="132"/>
      <c r="AS178" s="132"/>
      <c r="AT178" s="132"/>
      <c r="AU178" s="132"/>
      <c r="AV178" s="132"/>
      <c r="AW178" s="132"/>
      <c r="AX178" s="132"/>
      <c r="AY178" s="132"/>
      <c r="AZ178" s="132"/>
      <c r="BA178" s="132"/>
      <c r="BB178" s="132"/>
      <c r="BC178" s="132"/>
      <c r="BD178" s="132"/>
      <c r="BE178" s="132"/>
      <c r="BF178" s="132"/>
      <c r="BG178" s="132"/>
      <c r="BH178" s="132"/>
    </row>
    <row r="179" spans="1:60" hidden="1">
      <c r="A179" s="93"/>
      <c r="B179" s="138" t="str">
        <f t="shared" si="38"/>
        <v/>
      </c>
      <c r="C179" s="28" t="str">
        <f>IF(B179="","",INDEX(Konfig!$A$21:$B$1011,MATCH(MID(B179,1,(FIND(" ",B179)-1)),Konfig!$A$21:$A$1011,0),2))</f>
        <v/>
      </c>
      <c r="D179" s="126"/>
      <c r="E179" s="126" t="str">
        <f t="shared" si="39"/>
        <v/>
      </c>
      <c r="F179" s="126" t="str">
        <f t="shared" si="33"/>
        <v/>
      </c>
      <c r="G179" s="123" t="str">
        <f t="shared" si="43"/>
        <v/>
      </c>
      <c r="H179" s="139"/>
      <c r="I179" s="123" t="str">
        <f t="shared" si="44"/>
        <v xml:space="preserve"> </v>
      </c>
      <c r="J179" s="126"/>
      <c r="K179" s="388" t="str">
        <f t="shared" ca="1" si="34"/>
        <v/>
      </c>
      <c r="L179" s="388" t="str">
        <f t="shared" ca="1" si="35"/>
        <v/>
      </c>
      <c r="M179" s="384" t="str">
        <f t="shared" ca="1" si="37"/>
        <v/>
      </c>
      <c r="N179" s="384" t="str">
        <f t="shared" ca="1" si="37"/>
        <v/>
      </c>
      <c r="O179" s="384" t="str">
        <f t="shared" ca="1" si="37"/>
        <v/>
      </c>
      <c r="P179" s="384" t="str">
        <f t="shared" ca="1" si="37"/>
        <v/>
      </c>
      <c r="Q179" s="384" t="str">
        <f t="shared" ca="1" si="40"/>
        <v/>
      </c>
      <c r="R179" s="131" t="str">
        <f ca="1">IF(AND(SUM($T$109:$U179)&gt;0,COUNTIF(R$108:$S178,"A")=0), "A","")</f>
        <v/>
      </c>
      <c r="S179" s="131" t="str">
        <f ca="1">IF(AND(SUM($T179:$U$1097)&gt;0,COUNTIF(S180:$S$1098,"E")=0), "E","")</f>
        <v/>
      </c>
      <c r="T179" s="383" t="str">
        <f t="shared" ca="1" si="41"/>
        <v/>
      </c>
      <c r="U179" s="383" t="str">
        <f t="shared" ca="1" si="36"/>
        <v/>
      </c>
      <c r="V179" s="130" t="str">
        <f t="shared" ca="1" si="29"/>
        <v/>
      </c>
      <c r="W179" s="130" t="str">
        <f t="shared" ca="1" si="30"/>
        <v/>
      </c>
      <c r="X179" s="383" t="str">
        <f t="shared" ca="1" si="42"/>
        <v/>
      </c>
      <c r="Y179" s="383" t="str">
        <f ca="1">IF(SUM(X179)&gt;0,MAX($Y$109:Y178)+1,"")</f>
        <v/>
      </c>
      <c r="Z179" s="130" t="str">
        <f t="shared" ca="1" si="31"/>
        <v/>
      </c>
      <c r="AA179" s="130" t="str">
        <f t="shared" ca="1" si="32"/>
        <v/>
      </c>
      <c r="AB179" s="383" t="str" cm="1">
        <f t="array" aca="1" ref="AB179" ca="1">IF($K179="","",INDIRECT("'"&amp;$B179&amp;"'!$J$7"))</f>
        <v/>
      </c>
      <c r="AC179" s="383" t="str" cm="1">
        <f t="array" aca="1" ref="AC179" ca="1">IF($K179="","",INDIRECT("'"&amp;$B179&amp;"'!$J$5"))</f>
        <v/>
      </c>
      <c r="AD179" s="383" t="str" cm="1">
        <f t="array" aca="1" ref="AD179" ca="1">IF($K179="","",INDIRECT("'"&amp;$B179&amp;"'!$J$6"))</f>
        <v/>
      </c>
      <c r="AE179" s="131"/>
      <c r="AF179" s="131"/>
      <c r="AG179" s="131"/>
      <c r="AH179" s="131"/>
      <c r="AI179" s="131"/>
      <c r="AJ179" s="131"/>
      <c r="AK179" s="131"/>
      <c r="AL179" s="131"/>
      <c r="AM179" s="131"/>
      <c r="AN179" s="132"/>
      <c r="AO179" s="132"/>
      <c r="AP179" s="132"/>
      <c r="AQ179" s="132"/>
      <c r="AR179" s="132"/>
      <c r="AS179" s="132"/>
      <c r="AT179" s="132"/>
      <c r="AU179" s="132"/>
      <c r="AV179" s="132"/>
      <c r="AW179" s="132"/>
      <c r="AX179" s="132"/>
      <c r="AY179" s="132"/>
      <c r="AZ179" s="132"/>
      <c r="BA179" s="132"/>
      <c r="BB179" s="132"/>
      <c r="BC179" s="132"/>
      <c r="BD179" s="132"/>
      <c r="BE179" s="132"/>
      <c r="BF179" s="132"/>
      <c r="BG179" s="132"/>
      <c r="BH179" s="132"/>
    </row>
    <row r="180" spans="1:60" hidden="1">
      <c r="A180" s="93"/>
      <c r="B180" s="138" t="str">
        <f t="shared" si="38"/>
        <v/>
      </c>
      <c r="C180" s="28" t="str">
        <f>IF(B180="","",INDEX(Konfig!$A$21:$B$1011,MATCH(MID(B180,1,(FIND(" ",B180)-1)),Konfig!$A$21:$A$1011,0),2))</f>
        <v/>
      </c>
      <c r="D180" s="126"/>
      <c r="E180" s="126" t="str">
        <f t="shared" si="39"/>
        <v/>
      </c>
      <c r="F180" s="126" t="str">
        <f t="shared" si="33"/>
        <v/>
      </c>
      <c r="G180" s="123" t="str">
        <f t="shared" si="43"/>
        <v/>
      </c>
      <c r="H180" s="139"/>
      <c r="I180" s="123" t="str">
        <f t="shared" si="44"/>
        <v xml:space="preserve"> </v>
      </c>
      <c r="J180" s="126"/>
      <c r="K180" s="388" t="str">
        <f t="shared" ca="1" si="34"/>
        <v/>
      </c>
      <c r="L180" s="388" t="str">
        <f t="shared" ca="1" si="35"/>
        <v/>
      </c>
      <c r="M180" s="384" t="str">
        <f t="shared" ca="1" si="37"/>
        <v/>
      </c>
      <c r="N180" s="384" t="str">
        <f t="shared" ca="1" si="37"/>
        <v/>
      </c>
      <c r="O180" s="384" t="str">
        <f t="shared" ca="1" si="37"/>
        <v/>
      </c>
      <c r="P180" s="384" t="str">
        <f t="shared" ca="1" si="37"/>
        <v/>
      </c>
      <c r="Q180" s="384" t="str">
        <f t="shared" ca="1" si="40"/>
        <v/>
      </c>
      <c r="R180" s="131" t="str">
        <f ca="1">IF(AND(SUM($T$109:$U180)&gt;0,COUNTIF(R$108:$S179,"A")=0), "A","")</f>
        <v/>
      </c>
      <c r="S180" s="131" t="str">
        <f ca="1">IF(AND(SUM($T180:$U$1097)&gt;0,COUNTIF(S181:$S$1098,"E")=0), "E","")</f>
        <v/>
      </c>
      <c r="T180" s="383" t="str">
        <f t="shared" ca="1" si="41"/>
        <v/>
      </c>
      <c r="U180" s="383" t="str">
        <f t="shared" ca="1" si="36"/>
        <v/>
      </c>
      <c r="V180" s="130" t="str">
        <f t="shared" ca="1" si="29"/>
        <v/>
      </c>
      <c r="W180" s="130" t="str">
        <f t="shared" ca="1" si="30"/>
        <v/>
      </c>
      <c r="X180" s="383" t="str">
        <f t="shared" ca="1" si="42"/>
        <v/>
      </c>
      <c r="Y180" s="383" t="str">
        <f ca="1">IF(SUM(X180)&gt;0,MAX($Y$109:Y179)+1,"")</f>
        <v/>
      </c>
      <c r="Z180" s="130" t="str">
        <f t="shared" ca="1" si="31"/>
        <v/>
      </c>
      <c r="AA180" s="130" t="str">
        <f t="shared" ca="1" si="32"/>
        <v/>
      </c>
      <c r="AB180" s="383" t="str" cm="1">
        <f t="array" aca="1" ref="AB180" ca="1">IF($K180="","",INDIRECT("'"&amp;$B180&amp;"'!$J$7"))</f>
        <v/>
      </c>
      <c r="AC180" s="383" t="str" cm="1">
        <f t="array" aca="1" ref="AC180" ca="1">IF($K180="","",INDIRECT("'"&amp;$B180&amp;"'!$J$5"))</f>
        <v/>
      </c>
      <c r="AD180" s="383" t="str" cm="1">
        <f t="array" aca="1" ref="AD180" ca="1">IF($K180="","",INDIRECT("'"&amp;$B180&amp;"'!$J$6"))</f>
        <v/>
      </c>
      <c r="AE180" s="131"/>
      <c r="AF180" s="131"/>
      <c r="AG180" s="131"/>
      <c r="AH180" s="131"/>
      <c r="AI180" s="131"/>
      <c r="AJ180" s="131"/>
      <c r="AK180" s="131"/>
      <c r="AL180" s="131"/>
      <c r="AM180" s="131"/>
      <c r="AN180" s="132"/>
      <c r="AO180" s="132"/>
      <c r="AP180" s="132"/>
      <c r="AQ180" s="132"/>
      <c r="AR180" s="132"/>
      <c r="AS180" s="132"/>
      <c r="AT180" s="132"/>
      <c r="AU180" s="132"/>
      <c r="AV180" s="132"/>
      <c r="AW180" s="132"/>
      <c r="AX180" s="132"/>
      <c r="AY180" s="132"/>
      <c r="AZ180" s="132"/>
      <c r="BA180" s="132"/>
      <c r="BB180" s="132"/>
      <c r="BC180" s="132"/>
      <c r="BD180" s="132"/>
      <c r="BE180" s="132"/>
      <c r="BF180" s="132"/>
      <c r="BG180" s="132"/>
      <c r="BH180" s="132"/>
    </row>
    <row r="181" spans="1:60" hidden="1">
      <c r="A181" s="93"/>
      <c r="B181" s="138" t="str">
        <f t="shared" si="38"/>
        <v/>
      </c>
      <c r="C181" s="28" t="str">
        <f>IF(B181="","",INDEX(Konfig!$A$21:$B$1011,MATCH(MID(B181,1,(FIND(" ",B181)-1)),Konfig!$A$21:$A$1011,0),2))</f>
        <v/>
      </c>
      <c r="D181" s="126"/>
      <c r="E181" s="126" t="str">
        <f t="shared" si="39"/>
        <v/>
      </c>
      <c r="F181" s="126" t="str">
        <f t="shared" si="33"/>
        <v/>
      </c>
      <c r="G181" s="123" t="str">
        <f t="shared" si="43"/>
        <v/>
      </c>
      <c r="H181" s="139"/>
      <c r="I181" s="123" t="str">
        <f t="shared" si="44"/>
        <v xml:space="preserve"> </v>
      </c>
      <c r="J181" s="126"/>
      <c r="K181" s="388" t="str">
        <f t="shared" ca="1" si="34"/>
        <v/>
      </c>
      <c r="L181" s="388" t="str">
        <f t="shared" ca="1" si="35"/>
        <v/>
      </c>
      <c r="M181" s="384" t="str">
        <f t="shared" ca="1" si="37"/>
        <v/>
      </c>
      <c r="N181" s="384" t="str">
        <f t="shared" ca="1" si="37"/>
        <v/>
      </c>
      <c r="O181" s="384" t="str">
        <f t="shared" ca="1" si="37"/>
        <v/>
      </c>
      <c r="P181" s="384" t="str">
        <f t="shared" ca="1" si="37"/>
        <v/>
      </c>
      <c r="Q181" s="384" t="str">
        <f t="shared" ca="1" si="40"/>
        <v/>
      </c>
      <c r="R181" s="131" t="str">
        <f ca="1">IF(AND(SUM($T$109:$U181)&gt;0,COUNTIF(R$108:$S180,"A")=0), "A","")</f>
        <v/>
      </c>
      <c r="S181" s="131" t="str">
        <f ca="1">IF(AND(SUM($T181:$U$1097)&gt;0,COUNTIF(S182:$S$1098,"E")=0), "E","")</f>
        <v/>
      </c>
      <c r="T181" s="383" t="str">
        <f t="shared" ca="1" si="41"/>
        <v/>
      </c>
      <c r="U181" s="383" t="str">
        <f t="shared" ca="1" si="36"/>
        <v/>
      </c>
      <c r="V181" s="130" t="str">
        <f t="shared" ca="1" si="29"/>
        <v/>
      </c>
      <c r="W181" s="130" t="str">
        <f t="shared" ca="1" si="30"/>
        <v/>
      </c>
      <c r="X181" s="383" t="str">
        <f t="shared" ca="1" si="42"/>
        <v/>
      </c>
      <c r="Y181" s="383" t="str">
        <f ca="1">IF(SUM(X181)&gt;0,MAX($Y$109:Y180)+1,"")</f>
        <v/>
      </c>
      <c r="Z181" s="130" t="str">
        <f t="shared" ca="1" si="31"/>
        <v/>
      </c>
      <c r="AA181" s="130" t="str">
        <f t="shared" ca="1" si="32"/>
        <v/>
      </c>
      <c r="AB181" s="383" t="str" cm="1">
        <f t="array" aca="1" ref="AB181" ca="1">IF($K181="","",INDIRECT("'"&amp;$B181&amp;"'!$J$7"))</f>
        <v/>
      </c>
      <c r="AC181" s="383" t="str" cm="1">
        <f t="array" aca="1" ref="AC181" ca="1">IF($K181="","",INDIRECT("'"&amp;$B181&amp;"'!$J$5"))</f>
        <v/>
      </c>
      <c r="AD181" s="383" t="str" cm="1">
        <f t="array" aca="1" ref="AD181" ca="1">IF($K181="","",INDIRECT("'"&amp;$B181&amp;"'!$J$6"))</f>
        <v/>
      </c>
      <c r="AE181" s="131"/>
      <c r="AF181" s="131"/>
      <c r="AG181" s="131"/>
      <c r="AH181" s="131"/>
      <c r="AI181" s="131"/>
      <c r="AJ181" s="131"/>
      <c r="AK181" s="131"/>
      <c r="AL181" s="131"/>
      <c r="AM181" s="131"/>
      <c r="AN181" s="132"/>
      <c r="AO181" s="132"/>
      <c r="AP181" s="132"/>
      <c r="AQ181" s="132"/>
      <c r="AR181" s="132"/>
      <c r="AS181" s="132"/>
      <c r="AT181" s="132"/>
      <c r="AU181" s="132"/>
      <c r="AV181" s="132"/>
      <c r="AW181" s="132"/>
      <c r="AX181" s="132"/>
      <c r="AY181" s="132"/>
      <c r="AZ181" s="132"/>
      <c r="BA181" s="132"/>
      <c r="BB181" s="132"/>
      <c r="BC181" s="132"/>
      <c r="BD181" s="132"/>
      <c r="BE181" s="132"/>
      <c r="BF181" s="132"/>
      <c r="BG181" s="132"/>
      <c r="BH181" s="132"/>
    </row>
    <row r="182" spans="1:60" hidden="1">
      <c r="A182" s="93"/>
      <c r="B182" s="138" t="str">
        <f t="shared" si="38"/>
        <v/>
      </c>
      <c r="C182" s="28" t="str">
        <f>IF(B182="","",INDEX(Konfig!$A$21:$B$1011,MATCH(MID(B182,1,(FIND(" ",B182)-1)),Konfig!$A$21:$A$1011,0),2))</f>
        <v/>
      </c>
      <c r="D182" s="126"/>
      <c r="E182" s="126" t="str">
        <f t="shared" si="39"/>
        <v/>
      </c>
      <c r="F182" s="126" t="str">
        <f t="shared" si="33"/>
        <v/>
      </c>
      <c r="G182" s="123" t="str">
        <f t="shared" si="43"/>
        <v/>
      </c>
      <c r="H182" s="139"/>
      <c r="I182" s="123" t="str">
        <f t="shared" si="44"/>
        <v xml:space="preserve"> </v>
      </c>
      <c r="J182" s="126"/>
      <c r="K182" s="388" t="str">
        <f t="shared" ca="1" si="34"/>
        <v/>
      </c>
      <c r="L182" s="388" t="str">
        <f t="shared" ca="1" si="35"/>
        <v/>
      </c>
      <c r="M182" s="384" t="str">
        <f t="shared" ca="1" si="37"/>
        <v/>
      </c>
      <c r="N182" s="384" t="str">
        <f t="shared" ca="1" si="37"/>
        <v/>
      </c>
      <c r="O182" s="384" t="str">
        <f t="shared" ca="1" si="37"/>
        <v/>
      </c>
      <c r="P182" s="384" t="str">
        <f t="shared" ca="1" si="37"/>
        <v/>
      </c>
      <c r="Q182" s="384" t="str">
        <f t="shared" ca="1" si="40"/>
        <v/>
      </c>
      <c r="R182" s="131" t="str">
        <f ca="1">IF(AND(SUM($T$109:$U182)&gt;0,COUNTIF(R$108:$S181,"A")=0), "A","")</f>
        <v/>
      </c>
      <c r="S182" s="131" t="str">
        <f ca="1">IF(AND(SUM($T182:$U$1097)&gt;0,COUNTIF(S183:$S$1098,"E")=0), "E","")</f>
        <v/>
      </c>
      <c r="T182" s="383" t="str">
        <f t="shared" ca="1" si="41"/>
        <v/>
      </c>
      <c r="U182" s="383" t="str">
        <f t="shared" ca="1" si="36"/>
        <v/>
      </c>
      <c r="V182" s="130" t="str">
        <f t="shared" ref="V182:V228" ca="1" si="45">IF(B182="","",IF(AND((VALUE(LEFT(B182,SEARCH(".",B182)-1)))&gt;1,(VALUE(LEFT(B182,SEARCH(".",B182)-1)))&lt;21),INDIRECT("'"&amp;B182&amp;"'!O5"),""))</f>
        <v/>
      </c>
      <c r="W182" s="130" t="str">
        <f t="shared" ref="W182:W228" ca="1" si="46">IF(B182="","",IF(AND((VALUE(LEFT(B182,SEARCH(".",B182)-1)))&gt;1,(VALUE(LEFT(B182,SEARCH(".",B182)-1)))&lt;21),INDIRECT("'"&amp;B182&amp;"'!O6"),""))</f>
        <v/>
      </c>
      <c r="X182" s="383" t="str">
        <f t="shared" ca="1" si="42"/>
        <v/>
      </c>
      <c r="Y182" s="383" t="str">
        <f ca="1">IF(SUM(X182)&gt;0,MAX($Y$109:Y181)+1,"")</f>
        <v/>
      </c>
      <c r="Z182" s="130" t="str">
        <f t="shared" ref="Z182:Z228" ca="1" si="47">IF(B182="","",IF(AND((VALUE(LEFT(B182,SEARCH(".",B182)-1)))&gt;1,(VALUE(LEFT(B182,SEARCH(".",B182)-1)))&lt;21),INDIRECT("'"&amp;B182&amp;"'!O8"),""))</f>
        <v/>
      </c>
      <c r="AA182" s="130" t="str">
        <f t="shared" ref="AA182:AA228" ca="1" si="48">IF(B182="","",IF(AND((VALUE(LEFT(B182,SEARCH(".",B182)-1)))&gt;1,(VALUE(LEFT(B182,SEARCH(".",B182)-1)))&lt;21),INDIRECT("'"&amp;B182&amp;"'!O9"),""))</f>
        <v/>
      </c>
      <c r="AB182" s="383" t="str" cm="1">
        <f t="array" aca="1" ref="AB182" ca="1">IF($K182="","",INDIRECT("'"&amp;$B182&amp;"'!$J$7"))</f>
        <v/>
      </c>
      <c r="AC182" s="383" t="str" cm="1">
        <f t="array" aca="1" ref="AC182" ca="1">IF($K182="","",INDIRECT("'"&amp;$B182&amp;"'!$J$5"))</f>
        <v/>
      </c>
      <c r="AD182" s="383" t="str" cm="1">
        <f t="array" aca="1" ref="AD182" ca="1">IF($K182="","",INDIRECT("'"&amp;$B182&amp;"'!$J$6"))</f>
        <v/>
      </c>
      <c r="AE182" s="131"/>
      <c r="AF182" s="131"/>
      <c r="AG182" s="131"/>
      <c r="AH182" s="131"/>
      <c r="AI182" s="131"/>
      <c r="AJ182" s="131"/>
      <c r="AK182" s="131"/>
      <c r="AL182" s="131"/>
      <c r="AM182" s="131"/>
      <c r="AN182" s="132"/>
      <c r="AO182" s="132"/>
      <c r="AP182" s="132"/>
      <c r="AQ182" s="132"/>
      <c r="AR182" s="132"/>
      <c r="AS182" s="132"/>
      <c r="AT182" s="132"/>
      <c r="AU182" s="132"/>
      <c r="AV182" s="132"/>
      <c r="AW182" s="132"/>
      <c r="AX182" s="132"/>
      <c r="AY182" s="132"/>
      <c r="AZ182" s="132"/>
      <c r="BA182" s="132"/>
      <c r="BB182" s="132"/>
      <c r="BC182" s="132"/>
      <c r="BD182" s="132"/>
      <c r="BE182" s="132"/>
      <c r="BF182" s="132"/>
      <c r="BG182" s="132"/>
      <c r="BH182" s="132"/>
    </row>
    <row r="183" spans="1:60" hidden="1">
      <c r="A183" s="93"/>
      <c r="B183" s="138" t="str">
        <f t="shared" si="38"/>
        <v/>
      </c>
      <c r="C183" s="28" t="str">
        <f>IF(B183="","",INDEX(Konfig!$A$21:$B$1011,MATCH(MID(B183,1,(FIND(" ",B183)-1)),Konfig!$A$21:$A$1011,0),2))</f>
        <v/>
      </c>
      <c r="D183" s="126"/>
      <c r="E183" s="126" t="str">
        <f t="shared" si="39"/>
        <v/>
      </c>
      <c r="F183" s="126" t="str">
        <f t="shared" si="33"/>
        <v/>
      </c>
      <c r="G183" s="123" t="str">
        <f t="shared" si="43"/>
        <v/>
      </c>
      <c r="H183" s="139"/>
      <c r="I183" s="123" t="str">
        <f t="shared" si="44"/>
        <v xml:space="preserve"> </v>
      </c>
      <c r="J183" s="126"/>
      <c r="K183" s="388" t="str">
        <f t="shared" ca="1" si="34"/>
        <v/>
      </c>
      <c r="L183" s="388" t="str">
        <f t="shared" ca="1" si="35"/>
        <v/>
      </c>
      <c r="M183" s="384" t="str">
        <f t="shared" ca="1" si="37"/>
        <v/>
      </c>
      <c r="N183" s="384" t="str">
        <f t="shared" ca="1" si="37"/>
        <v/>
      </c>
      <c r="O183" s="384" t="str">
        <f t="shared" ca="1" si="37"/>
        <v/>
      </c>
      <c r="P183" s="384" t="str">
        <f t="shared" ca="1" si="37"/>
        <v/>
      </c>
      <c r="Q183" s="384" t="str">
        <f t="shared" ca="1" si="40"/>
        <v/>
      </c>
      <c r="R183" s="131" t="str">
        <f ca="1">IF(AND(SUM($T$109:$U183)&gt;0,COUNTIF(R$108:$S182,"A")=0), "A","")</f>
        <v/>
      </c>
      <c r="S183" s="131" t="str">
        <f ca="1">IF(AND(SUM($T183:$U$1097)&gt;0,COUNTIF(S184:$S$1098,"E")=0), "E","")</f>
        <v/>
      </c>
      <c r="T183" s="383" t="str">
        <f t="shared" ca="1" si="41"/>
        <v/>
      </c>
      <c r="U183" s="383" t="str">
        <f t="shared" ca="1" si="36"/>
        <v/>
      </c>
      <c r="V183" s="130" t="str">
        <f t="shared" ca="1" si="45"/>
        <v/>
      </c>
      <c r="W183" s="130" t="str">
        <f t="shared" ca="1" si="46"/>
        <v/>
      </c>
      <c r="X183" s="383" t="str">
        <f t="shared" ca="1" si="42"/>
        <v/>
      </c>
      <c r="Y183" s="383" t="str">
        <f ca="1">IF(SUM(X183)&gt;0,MAX($Y$109:Y182)+1,"")</f>
        <v/>
      </c>
      <c r="Z183" s="130" t="str">
        <f t="shared" ca="1" si="47"/>
        <v/>
      </c>
      <c r="AA183" s="130" t="str">
        <f t="shared" ca="1" si="48"/>
        <v/>
      </c>
      <c r="AB183" s="383" t="str" cm="1">
        <f t="array" aca="1" ref="AB183" ca="1">IF($K183="","",INDIRECT("'"&amp;$B183&amp;"'!$J$7"))</f>
        <v/>
      </c>
      <c r="AC183" s="383" t="str" cm="1">
        <f t="array" aca="1" ref="AC183" ca="1">IF($K183="","",INDIRECT("'"&amp;$B183&amp;"'!$J$5"))</f>
        <v/>
      </c>
      <c r="AD183" s="383" t="str" cm="1">
        <f t="array" aca="1" ref="AD183" ca="1">IF($K183="","",INDIRECT("'"&amp;$B183&amp;"'!$J$6"))</f>
        <v/>
      </c>
      <c r="AE183" s="131"/>
      <c r="AF183" s="131"/>
      <c r="AG183" s="131"/>
      <c r="AH183" s="131"/>
      <c r="AI183" s="131"/>
      <c r="AJ183" s="131"/>
      <c r="AK183" s="131"/>
      <c r="AL183" s="131"/>
      <c r="AM183" s="131"/>
      <c r="AN183" s="132"/>
      <c r="AO183" s="132"/>
      <c r="AP183" s="132"/>
      <c r="AQ183" s="132"/>
      <c r="AR183" s="132"/>
      <c r="AS183" s="132"/>
      <c r="AT183" s="132"/>
      <c r="AU183" s="132"/>
      <c r="AV183" s="132"/>
      <c r="AW183" s="132"/>
      <c r="AX183" s="132"/>
      <c r="AY183" s="132"/>
      <c r="AZ183" s="132"/>
      <c r="BA183" s="132"/>
      <c r="BB183" s="132"/>
      <c r="BC183" s="132"/>
      <c r="BD183" s="132"/>
      <c r="BE183" s="132"/>
      <c r="BF183" s="132"/>
      <c r="BG183" s="132"/>
      <c r="BH183" s="132"/>
    </row>
    <row r="184" spans="1:60" hidden="1">
      <c r="A184" s="93"/>
      <c r="B184" s="138" t="str">
        <f t="shared" si="38"/>
        <v/>
      </c>
      <c r="C184" s="28" t="str">
        <f>IF(B184="","",INDEX(Konfig!$A$21:$B$1011,MATCH(MID(B184,1,(FIND(" ",B184)-1)),Konfig!$A$21:$A$1011,0),2))</f>
        <v/>
      </c>
      <c r="D184" s="126"/>
      <c r="E184" s="126" t="str">
        <f t="shared" si="39"/>
        <v/>
      </c>
      <c r="F184" s="126" t="str">
        <f t="shared" si="33"/>
        <v/>
      </c>
      <c r="G184" s="123" t="str">
        <f t="shared" si="43"/>
        <v/>
      </c>
      <c r="H184" s="139"/>
      <c r="I184" s="123" t="str">
        <f t="shared" si="44"/>
        <v xml:space="preserve"> </v>
      </c>
      <c r="J184" s="126"/>
      <c r="K184" s="388" t="str">
        <f t="shared" ca="1" si="34"/>
        <v/>
      </c>
      <c r="L184" s="388" t="str">
        <f t="shared" ca="1" si="35"/>
        <v/>
      </c>
      <c r="M184" s="384" t="str">
        <f t="shared" ca="1" si="37"/>
        <v/>
      </c>
      <c r="N184" s="384" t="str">
        <f t="shared" ca="1" si="37"/>
        <v/>
      </c>
      <c r="O184" s="384" t="str">
        <f t="shared" ca="1" si="37"/>
        <v/>
      </c>
      <c r="P184" s="384" t="str">
        <f t="shared" ca="1" si="37"/>
        <v/>
      </c>
      <c r="Q184" s="384" t="str">
        <f t="shared" ca="1" si="40"/>
        <v/>
      </c>
      <c r="R184" s="131" t="str">
        <f ca="1">IF(AND(SUM($T$109:$U184)&gt;0,COUNTIF(R$108:$S183,"A")=0), "A","")</f>
        <v/>
      </c>
      <c r="S184" s="131" t="str">
        <f ca="1">IF(AND(SUM($T184:$U$1097)&gt;0,COUNTIF(S185:$S$1098,"E")=0), "E","")</f>
        <v/>
      </c>
      <c r="T184" s="383" t="str">
        <f t="shared" ca="1" si="41"/>
        <v/>
      </c>
      <c r="U184" s="383" t="str">
        <f t="shared" ca="1" si="36"/>
        <v/>
      </c>
      <c r="V184" s="130" t="str">
        <f t="shared" ca="1" si="45"/>
        <v/>
      </c>
      <c r="W184" s="130" t="str">
        <f t="shared" ca="1" si="46"/>
        <v/>
      </c>
      <c r="X184" s="383" t="str">
        <f t="shared" ca="1" si="42"/>
        <v/>
      </c>
      <c r="Y184" s="383" t="str">
        <f ca="1">IF(SUM(X184)&gt;0,MAX($Y$109:Y183)+1,"")</f>
        <v/>
      </c>
      <c r="Z184" s="130" t="str">
        <f t="shared" ca="1" si="47"/>
        <v/>
      </c>
      <c r="AA184" s="130" t="str">
        <f t="shared" ca="1" si="48"/>
        <v/>
      </c>
      <c r="AB184" s="383" t="str" cm="1">
        <f t="array" aca="1" ref="AB184" ca="1">IF($K184="","",INDIRECT("'"&amp;$B184&amp;"'!$J$7"))</f>
        <v/>
      </c>
      <c r="AC184" s="383" t="str" cm="1">
        <f t="array" aca="1" ref="AC184" ca="1">IF($K184="","",INDIRECT("'"&amp;$B184&amp;"'!$J$5"))</f>
        <v/>
      </c>
      <c r="AD184" s="383" t="str" cm="1">
        <f t="array" aca="1" ref="AD184" ca="1">IF($K184="","",INDIRECT("'"&amp;$B184&amp;"'!$J$6"))</f>
        <v/>
      </c>
      <c r="AE184" s="131"/>
      <c r="AF184" s="131"/>
      <c r="AG184" s="131"/>
      <c r="AH184" s="131"/>
      <c r="AI184" s="131"/>
      <c r="AJ184" s="131"/>
      <c r="AK184" s="131"/>
      <c r="AL184" s="131"/>
      <c r="AM184" s="131"/>
      <c r="AN184" s="132"/>
      <c r="AO184" s="132"/>
      <c r="AP184" s="132"/>
      <c r="AQ184" s="132"/>
      <c r="AR184" s="132"/>
      <c r="AS184" s="132"/>
      <c r="AT184" s="132"/>
      <c r="AU184" s="132"/>
      <c r="AV184" s="132"/>
      <c r="AW184" s="132"/>
      <c r="AX184" s="132"/>
      <c r="AY184" s="132"/>
      <c r="AZ184" s="132"/>
      <c r="BA184" s="132"/>
      <c r="BB184" s="132"/>
      <c r="BC184" s="132"/>
      <c r="BD184" s="132"/>
      <c r="BE184" s="132"/>
      <c r="BF184" s="132"/>
      <c r="BG184" s="132"/>
      <c r="BH184" s="132"/>
    </row>
    <row r="185" spans="1:60" hidden="1">
      <c r="A185" s="93"/>
      <c r="B185" s="138" t="str">
        <f t="shared" si="38"/>
        <v/>
      </c>
      <c r="C185" s="28" t="str">
        <f>IF(B185="","",INDEX(Konfig!$A$21:$B$1011,MATCH(MID(B185,1,(FIND(" ",B185)-1)),Konfig!$A$21:$A$1011,0),2))</f>
        <v/>
      </c>
      <c r="D185" s="126"/>
      <c r="E185" s="126" t="str">
        <f t="shared" si="39"/>
        <v/>
      </c>
      <c r="F185" s="126" t="str">
        <f t="shared" si="33"/>
        <v/>
      </c>
      <c r="G185" s="123" t="str">
        <f t="shared" si="43"/>
        <v/>
      </c>
      <c r="H185" s="139"/>
      <c r="I185" s="123" t="str">
        <f t="shared" si="44"/>
        <v xml:space="preserve"> </v>
      </c>
      <c r="J185" s="126"/>
      <c r="K185" s="388" t="str">
        <f t="shared" ca="1" si="34"/>
        <v/>
      </c>
      <c r="L185" s="388" t="str">
        <f t="shared" ca="1" si="35"/>
        <v/>
      </c>
      <c r="M185" s="384" t="str">
        <f t="shared" ca="1" si="37"/>
        <v/>
      </c>
      <c r="N185" s="384" t="str">
        <f t="shared" ca="1" si="37"/>
        <v/>
      </c>
      <c r="O185" s="384" t="str">
        <f t="shared" ca="1" si="37"/>
        <v/>
      </c>
      <c r="P185" s="384" t="str">
        <f t="shared" ca="1" si="37"/>
        <v/>
      </c>
      <c r="Q185" s="384" t="str">
        <f t="shared" ca="1" si="40"/>
        <v/>
      </c>
      <c r="R185" s="131" t="str">
        <f ca="1">IF(AND(SUM($T$109:$U185)&gt;0,COUNTIF(R$108:$S184,"A")=0), "A","")</f>
        <v/>
      </c>
      <c r="S185" s="131" t="str">
        <f ca="1">IF(AND(SUM($T185:$U$1097)&gt;0,COUNTIF(S186:$S$1098,"E")=0), "E","")</f>
        <v/>
      </c>
      <c r="T185" s="383" t="str">
        <f t="shared" ca="1" si="41"/>
        <v/>
      </c>
      <c r="U185" s="383" t="str">
        <f t="shared" ca="1" si="36"/>
        <v/>
      </c>
      <c r="V185" s="130" t="str">
        <f t="shared" ca="1" si="45"/>
        <v/>
      </c>
      <c r="W185" s="130" t="str">
        <f t="shared" ca="1" si="46"/>
        <v/>
      </c>
      <c r="X185" s="383" t="str">
        <f t="shared" ca="1" si="42"/>
        <v/>
      </c>
      <c r="Y185" s="383" t="str">
        <f ca="1">IF(SUM(X185)&gt;0,MAX($Y$109:Y184)+1,"")</f>
        <v/>
      </c>
      <c r="Z185" s="130" t="str">
        <f t="shared" ca="1" si="47"/>
        <v/>
      </c>
      <c r="AA185" s="130" t="str">
        <f t="shared" ca="1" si="48"/>
        <v/>
      </c>
      <c r="AB185" s="383" t="str" cm="1">
        <f t="array" aca="1" ref="AB185" ca="1">IF($K185="","",INDIRECT("'"&amp;$B185&amp;"'!$J$7"))</f>
        <v/>
      </c>
      <c r="AC185" s="383" t="str" cm="1">
        <f t="array" aca="1" ref="AC185" ca="1">IF($K185="","",INDIRECT("'"&amp;$B185&amp;"'!$J$5"))</f>
        <v/>
      </c>
      <c r="AD185" s="383" t="str" cm="1">
        <f t="array" aca="1" ref="AD185" ca="1">IF($K185="","",INDIRECT("'"&amp;$B185&amp;"'!$J$6"))</f>
        <v/>
      </c>
      <c r="AE185" s="131"/>
      <c r="AF185" s="131"/>
      <c r="AG185" s="131"/>
      <c r="AH185" s="131"/>
      <c r="AI185" s="131"/>
      <c r="AJ185" s="131"/>
      <c r="AK185" s="131"/>
      <c r="AL185" s="131"/>
      <c r="AM185" s="131"/>
      <c r="AN185" s="132"/>
      <c r="AO185" s="132"/>
      <c r="AP185" s="132"/>
      <c r="AQ185" s="132"/>
      <c r="AR185" s="132"/>
      <c r="AS185" s="132"/>
      <c r="AT185" s="132"/>
      <c r="AU185" s="132"/>
      <c r="AV185" s="132"/>
      <c r="AW185" s="132"/>
      <c r="AX185" s="132"/>
      <c r="AY185" s="132"/>
      <c r="AZ185" s="132"/>
      <c r="BA185" s="132"/>
      <c r="BB185" s="132"/>
      <c r="BC185" s="132"/>
      <c r="BD185" s="132"/>
      <c r="BE185" s="132"/>
      <c r="BF185" s="132"/>
      <c r="BG185" s="132"/>
      <c r="BH185" s="132"/>
    </row>
    <row r="186" spans="1:60" hidden="1">
      <c r="A186" s="93"/>
      <c r="B186" s="138" t="str">
        <f t="shared" si="38"/>
        <v/>
      </c>
      <c r="C186" s="28" t="str">
        <f>IF(B186="","",INDEX(Konfig!$A$21:$B$1011,MATCH(MID(B186,1,(FIND(" ",B186)-1)),Konfig!$A$21:$A$1011,0),2))</f>
        <v/>
      </c>
      <c r="D186" s="126"/>
      <c r="E186" s="126" t="str">
        <f t="shared" si="39"/>
        <v/>
      </c>
      <c r="F186" s="126" t="str">
        <f t="shared" si="33"/>
        <v/>
      </c>
      <c r="G186" s="123" t="str">
        <f t="shared" si="43"/>
        <v/>
      </c>
      <c r="H186" s="139"/>
      <c r="I186" s="123" t="str">
        <f t="shared" si="44"/>
        <v xml:space="preserve"> </v>
      </c>
      <c r="J186" s="126"/>
      <c r="K186" s="388" t="str">
        <f t="shared" ca="1" si="34"/>
        <v/>
      </c>
      <c r="L186" s="388" t="str">
        <f t="shared" ca="1" si="35"/>
        <v/>
      </c>
      <c r="M186" s="384" t="str">
        <f t="shared" ca="1" si="37"/>
        <v/>
      </c>
      <c r="N186" s="384" t="str">
        <f t="shared" ca="1" si="37"/>
        <v/>
      </c>
      <c r="O186" s="384" t="str">
        <f t="shared" ca="1" si="37"/>
        <v/>
      </c>
      <c r="P186" s="384" t="str">
        <f t="shared" ca="1" si="37"/>
        <v/>
      </c>
      <c r="Q186" s="384" t="str">
        <f t="shared" ca="1" si="40"/>
        <v/>
      </c>
      <c r="R186" s="131" t="str">
        <f ca="1">IF(AND(SUM($T$109:$U186)&gt;0,COUNTIF(R$108:$S185,"A")=0), "A","")</f>
        <v/>
      </c>
      <c r="S186" s="131" t="str">
        <f ca="1">IF(AND(SUM($T186:$U$1097)&gt;0,COUNTIF(S187:$S$1098,"E")=0), "E","")</f>
        <v/>
      </c>
      <c r="T186" s="383" t="str">
        <f t="shared" ca="1" si="41"/>
        <v/>
      </c>
      <c r="U186" s="383" t="str">
        <f t="shared" ca="1" si="36"/>
        <v/>
      </c>
      <c r="V186" s="130" t="str">
        <f t="shared" ca="1" si="45"/>
        <v/>
      </c>
      <c r="W186" s="130" t="str">
        <f t="shared" ca="1" si="46"/>
        <v/>
      </c>
      <c r="X186" s="383" t="str">
        <f t="shared" ca="1" si="42"/>
        <v/>
      </c>
      <c r="Y186" s="383" t="str">
        <f ca="1">IF(SUM(X186)&gt;0,MAX($Y$109:Y185)+1,"")</f>
        <v/>
      </c>
      <c r="Z186" s="130" t="str">
        <f t="shared" ca="1" si="47"/>
        <v/>
      </c>
      <c r="AA186" s="130" t="str">
        <f t="shared" ca="1" si="48"/>
        <v/>
      </c>
      <c r="AB186" s="383" t="str" cm="1">
        <f t="array" aca="1" ref="AB186" ca="1">IF($K186="","",INDIRECT("'"&amp;$B186&amp;"'!$J$7"))</f>
        <v/>
      </c>
      <c r="AC186" s="383" t="str" cm="1">
        <f t="array" aca="1" ref="AC186" ca="1">IF($K186="","",INDIRECT("'"&amp;$B186&amp;"'!$J$5"))</f>
        <v/>
      </c>
      <c r="AD186" s="383" t="str" cm="1">
        <f t="array" aca="1" ref="AD186" ca="1">IF($K186="","",INDIRECT("'"&amp;$B186&amp;"'!$J$6"))</f>
        <v/>
      </c>
      <c r="AE186" s="131"/>
      <c r="AF186" s="131"/>
      <c r="AG186" s="131"/>
      <c r="AH186" s="131"/>
      <c r="AI186" s="131"/>
      <c r="AJ186" s="131"/>
      <c r="AK186" s="131"/>
      <c r="AL186" s="131"/>
      <c r="AM186" s="131"/>
      <c r="AN186" s="132"/>
      <c r="AO186" s="132"/>
      <c r="AP186" s="132"/>
      <c r="AQ186" s="132"/>
      <c r="AR186" s="132"/>
      <c r="AS186" s="132"/>
      <c r="AT186" s="132"/>
      <c r="AU186" s="132"/>
      <c r="AV186" s="132"/>
      <c r="AW186" s="132"/>
      <c r="AX186" s="132"/>
      <c r="AY186" s="132"/>
      <c r="AZ186" s="132"/>
      <c r="BA186" s="132"/>
      <c r="BB186" s="132"/>
      <c r="BC186" s="132"/>
      <c r="BD186" s="132"/>
      <c r="BE186" s="132"/>
      <c r="BF186" s="132"/>
      <c r="BG186" s="132"/>
      <c r="BH186" s="132"/>
    </row>
    <row r="187" spans="1:60" hidden="1">
      <c r="A187" s="93"/>
      <c r="B187" s="138" t="str">
        <f t="shared" si="38"/>
        <v/>
      </c>
      <c r="C187" s="28" t="str">
        <f>IF(B187="","",INDEX(Konfig!$A$21:$B$1011,MATCH(MID(B187,1,(FIND(" ",B187)-1)),Konfig!$A$21:$A$1011,0),2))</f>
        <v/>
      </c>
      <c r="D187" s="126"/>
      <c r="E187" s="126" t="str">
        <f t="shared" si="39"/>
        <v/>
      </c>
      <c r="F187" s="126" t="str">
        <f t="shared" ref="F187:F250" si="49">IFERROR(IF(VALUE(LEFT(G187,SEARCH(".",G187)-1))&lt;10,"",VALUE(MID(G187,SEARCH(".",G187)+1,1))),"")</f>
        <v/>
      </c>
      <c r="G187" s="123" t="str">
        <f t="shared" si="43"/>
        <v/>
      </c>
      <c r="H187" s="139"/>
      <c r="I187" s="123" t="str">
        <f t="shared" si="44"/>
        <v xml:space="preserve"> </v>
      </c>
      <c r="J187" s="126"/>
      <c r="K187" s="388" t="str">
        <f t="shared" ca="1" si="34"/>
        <v/>
      </c>
      <c r="L187" s="388" t="str">
        <f t="shared" ca="1" si="35"/>
        <v/>
      </c>
      <c r="M187" s="384" t="str">
        <f t="shared" ca="1" si="37"/>
        <v/>
      </c>
      <c r="N187" s="384" t="str">
        <f t="shared" ca="1" si="37"/>
        <v/>
      </c>
      <c r="O187" s="384" t="str">
        <f t="shared" ca="1" si="37"/>
        <v/>
      </c>
      <c r="P187" s="384" t="str">
        <f t="shared" ca="1" si="37"/>
        <v/>
      </c>
      <c r="Q187" s="384" t="str">
        <f t="shared" ca="1" si="40"/>
        <v/>
      </c>
      <c r="R187" s="131" t="str">
        <f ca="1">IF(AND(SUM($T$109:$U187)&gt;0,COUNTIF(R$108:$S186,"A")=0), "A","")</f>
        <v/>
      </c>
      <c r="S187" s="131" t="str">
        <f ca="1">IF(AND(SUM($T187:$U$1097)&gt;0,COUNTIF(S188:$S$1098,"E")=0), "E","")</f>
        <v/>
      </c>
      <c r="T187" s="383" t="str">
        <f t="shared" ca="1" si="41"/>
        <v/>
      </c>
      <c r="U187" s="383" t="str">
        <f t="shared" ca="1" si="36"/>
        <v/>
      </c>
      <c r="V187" s="130" t="str">
        <f t="shared" ca="1" si="45"/>
        <v/>
      </c>
      <c r="W187" s="130" t="str">
        <f t="shared" ca="1" si="46"/>
        <v/>
      </c>
      <c r="X187" s="383" t="str">
        <f t="shared" ca="1" si="42"/>
        <v/>
      </c>
      <c r="Y187" s="383" t="str">
        <f ca="1">IF(SUM(X187)&gt;0,MAX($Y$109:Y186)+1,"")</f>
        <v/>
      </c>
      <c r="Z187" s="130" t="str">
        <f t="shared" ca="1" si="47"/>
        <v/>
      </c>
      <c r="AA187" s="130" t="str">
        <f t="shared" ca="1" si="48"/>
        <v/>
      </c>
      <c r="AB187" s="383" t="str" cm="1">
        <f t="array" aca="1" ref="AB187" ca="1">IF($K187="","",INDIRECT("'"&amp;$B187&amp;"'!$J$7"))</f>
        <v/>
      </c>
      <c r="AC187" s="383" t="str" cm="1">
        <f t="array" aca="1" ref="AC187" ca="1">IF($K187="","",INDIRECT("'"&amp;$B187&amp;"'!$J$5"))</f>
        <v/>
      </c>
      <c r="AD187" s="383" t="str" cm="1">
        <f t="array" aca="1" ref="AD187" ca="1">IF($K187="","",INDIRECT("'"&amp;$B187&amp;"'!$J$6"))</f>
        <v/>
      </c>
      <c r="AE187" s="131"/>
      <c r="AF187" s="131"/>
      <c r="AG187" s="131"/>
      <c r="AH187" s="131"/>
      <c r="AI187" s="131"/>
      <c r="AJ187" s="131"/>
      <c r="AK187" s="131"/>
      <c r="AL187" s="131"/>
      <c r="AM187" s="131"/>
      <c r="AN187" s="132"/>
      <c r="AO187" s="132"/>
      <c r="AP187" s="132"/>
      <c r="AQ187" s="132"/>
      <c r="AR187" s="132"/>
      <c r="AS187" s="132"/>
      <c r="AT187" s="132"/>
      <c r="AU187" s="132"/>
      <c r="AV187" s="132"/>
      <c r="AW187" s="132"/>
      <c r="AX187" s="132"/>
      <c r="AY187" s="132"/>
      <c r="AZ187" s="132"/>
      <c r="BA187" s="132"/>
      <c r="BB187" s="132"/>
      <c r="BC187" s="132"/>
      <c r="BD187" s="132"/>
      <c r="BE187" s="132"/>
      <c r="BF187" s="132"/>
      <c r="BG187" s="132"/>
      <c r="BH187" s="132"/>
    </row>
    <row r="188" spans="1:60" hidden="1">
      <c r="A188" s="93"/>
      <c r="B188" s="138" t="str">
        <f t="shared" si="38"/>
        <v/>
      </c>
      <c r="C188" s="28" t="str">
        <f>IF(B188="","",INDEX(Konfig!$A$21:$B$1011,MATCH(MID(B188,1,(FIND(" ",B188)-1)),Konfig!$A$21:$A$1011,0),2))</f>
        <v/>
      </c>
      <c r="D188" s="126"/>
      <c r="E188" s="126" t="str">
        <f t="shared" si="39"/>
        <v/>
      </c>
      <c r="F188" s="126" t="str">
        <f t="shared" si="49"/>
        <v/>
      </c>
      <c r="G188" s="123" t="str">
        <f t="shared" si="43"/>
        <v/>
      </c>
      <c r="H188" s="139"/>
      <c r="I188" s="123" t="str">
        <f t="shared" si="44"/>
        <v xml:space="preserve"> </v>
      </c>
      <c r="J188" s="126"/>
      <c r="K188" s="388" t="str">
        <f t="shared" ca="1" si="34"/>
        <v/>
      </c>
      <c r="L188" s="388" t="str">
        <f t="shared" ca="1" si="35"/>
        <v/>
      </c>
      <c r="M188" s="384" t="str">
        <f t="shared" ca="1" si="37"/>
        <v/>
      </c>
      <c r="N188" s="384" t="str">
        <f t="shared" ca="1" si="37"/>
        <v/>
      </c>
      <c r="O188" s="384" t="str">
        <f t="shared" ca="1" si="37"/>
        <v/>
      </c>
      <c r="P188" s="384" t="str">
        <f t="shared" ca="1" si="37"/>
        <v/>
      </c>
      <c r="Q188" s="384" t="str">
        <f t="shared" ca="1" si="40"/>
        <v/>
      </c>
      <c r="R188" s="131" t="str">
        <f ca="1">IF(AND(SUM($T$109:$U188)&gt;0,COUNTIF(R$108:$S187,"A")=0), "A","")</f>
        <v/>
      </c>
      <c r="S188" s="131" t="str">
        <f ca="1">IF(AND(SUM($T188:$U$1097)&gt;0,COUNTIF(S189:$S$1098,"E")=0), "E","")</f>
        <v/>
      </c>
      <c r="T188" s="383" t="str">
        <f t="shared" ca="1" si="41"/>
        <v/>
      </c>
      <c r="U188" s="383" t="str">
        <f t="shared" ca="1" si="36"/>
        <v/>
      </c>
      <c r="V188" s="130" t="str">
        <f t="shared" ca="1" si="45"/>
        <v/>
      </c>
      <c r="W188" s="130" t="str">
        <f t="shared" ca="1" si="46"/>
        <v/>
      </c>
      <c r="X188" s="383" t="str">
        <f t="shared" ca="1" si="42"/>
        <v/>
      </c>
      <c r="Y188" s="383" t="str">
        <f ca="1">IF(SUM(X188)&gt;0,MAX($Y$109:Y187)+1,"")</f>
        <v/>
      </c>
      <c r="Z188" s="130" t="str">
        <f t="shared" ca="1" si="47"/>
        <v/>
      </c>
      <c r="AA188" s="130" t="str">
        <f t="shared" ca="1" si="48"/>
        <v/>
      </c>
      <c r="AB188" s="383" t="str" cm="1">
        <f t="array" aca="1" ref="AB188" ca="1">IF($K188="","",INDIRECT("'"&amp;$B188&amp;"'!$J$7"))</f>
        <v/>
      </c>
      <c r="AC188" s="383" t="str" cm="1">
        <f t="array" aca="1" ref="AC188" ca="1">IF($K188="","",INDIRECT("'"&amp;$B188&amp;"'!$J$5"))</f>
        <v/>
      </c>
      <c r="AD188" s="383" t="str" cm="1">
        <f t="array" aca="1" ref="AD188" ca="1">IF($K188="","",INDIRECT("'"&amp;$B188&amp;"'!$J$6"))</f>
        <v/>
      </c>
      <c r="AE188" s="131"/>
      <c r="AF188" s="131"/>
      <c r="AG188" s="131"/>
      <c r="AH188" s="131"/>
      <c r="AI188" s="131"/>
      <c r="AJ188" s="131"/>
      <c r="AK188" s="131"/>
      <c r="AL188" s="131"/>
      <c r="AM188" s="131"/>
      <c r="AN188" s="132"/>
      <c r="AO188" s="132"/>
      <c r="AP188" s="132"/>
      <c r="AQ188" s="132"/>
      <c r="AR188" s="132"/>
      <c r="AS188" s="132"/>
      <c r="AT188" s="132"/>
      <c r="AU188" s="132"/>
      <c r="AV188" s="132"/>
      <c r="AW188" s="132"/>
      <c r="AX188" s="132"/>
      <c r="AY188" s="132"/>
      <c r="AZ188" s="132"/>
      <c r="BA188" s="132"/>
      <c r="BB188" s="132"/>
      <c r="BC188" s="132"/>
      <c r="BD188" s="132"/>
      <c r="BE188" s="132"/>
      <c r="BF188" s="132"/>
      <c r="BG188" s="132"/>
      <c r="BH188" s="132"/>
    </row>
    <row r="189" spans="1:60" hidden="1">
      <c r="A189" s="93"/>
      <c r="B189" s="138" t="str">
        <f t="shared" si="38"/>
        <v/>
      </c>
      <c r="C189" s="28" t="str">
        <f>IF(B189="","",INDEX(Konfig!$A$21:$B$1011,MATCH(MID(B189,1,(FIND(" ",B189)-1)),Konfig!$A$21:$A$1011,0),2))</f>
        <v/>
      </c>
      <c r="D189" s="126"/>
      <c r="E189" s="126" t="str">
        <f t="shared" si="39"/>
        <v/>
      </c>
      <c r="F189" s="126" t="str">
        <f t="shared" si="49"/>
        <v/>
      </c>
      <c r="G189" s="123" t="str">
        <f t="shared" si="43"/>
        <v/>
      </c>
      <c r="H189" s="139"/>
      <c r="I189" s="123" t="str">
        <f t="shared" si="44"/>
        <v xml:space="preserve"> </v>
      </c>
      <c r="J189" s="126"/>
      <c r="K189" s="388" t="str">
        <f t="shared" ref="K189:K252" ca="1" si="50">IF(B189="","",IF(VALUE(MID(B189,1,SEARCH(".",B189)-1))&lt;10,"",COUNTA(INDIRECT("'"&amp;B189&amp;"'!$F$12:$F$512"))))</f>
        <v/>
      </c>
      <c r="L189" s="388" t="str">
        <f t="shared" ref="L189:L252" ca="1" si="51">IF(K189="","",SUM(M189:N189))</f>
        <v/>
      </c>
      <c r="M189" s="384" t="str">
        <f t="shared" ca="1" si="37"/>
        <v/>
      </c>
      <c r="N189" s="384" t="str">
        <f t="shared" ca="1" si="37"/>
        <v/>
      </c>
      <c r="O189" s="384" t="str">
        <f t="shared" ca="1" si="37"/>
        <v/>
      </c>
      <c r="P189" s="384" t="str">
        <f t="shared" ref="M189:P252" ca="1" si="52">IF($K189="","",COUNTIF(INDIRECT("'"&amp;$B189&amp;"'!$J$12:$J$512"),P$107))</f>
        <v/>
      </c>
      <c r="Q189" s="384" t="str">
        <f t="shared" ca="1" si="40"/>
        <v/>
      </c>
      <c r="R189" s="131" t="str">
        <f ca="1">IF(AND(SUM($T$109:$U189)&gt;0,COUNTIF(R$108:$S188,"A")=0), "A","")</f>
        <v/>
      </c>
      <c r="S189" s="131" t="str">
        <f ca="1">IF(AND(SUM($T189:$U$1097)&gt;0,COUNTIF(S190:$S$1098,"E")=0), "E","")</f>
        <v/>
      </c>
      <c r="T189" s="383" t="str">
        <f t="shared" ca="1" si="41"/>
        <v/>
      </c>
      <c r="U189" s="383" t="str">
        <f t="shared" ref="U189:U252" ca="1" si="53">IF($K189="","",COUNTIFS(INDIRECT("'"&amp;$B189&amp;"'!$J$11:$J$512"),"BW",INDIRECT("'"&amp;$B189&amp;"'!$N$11:$N$512"),"IAE"))</f>
        <v/>
      </c>
      <c r="V189" s="130" t="str">
        <f t="shared" ca="1" si="45"/>
        <v/>
      </c>
      <c r="W189" s="130" t="str">
        <f t="shared" ca="1" si="46"/>
        <v/>
      </c>
      <c r="X189" s="383" t="str">
        <f t="shared" ca="1" si="42"/>
        <v/>
      </c>
      <c r="Y189" s="383" t="str">
        <f ca="1">IF(SUM(X189)&gt;0,MAX($Y$109:Y188)+1,"")</f>
        <v/>
      </c>
      <c r="Z189" s="130" t="str">
        <f t="shared" ca="1" si="47"/>
        <v/>
      </c>
      <c r="AA189" s="130" t="str">
        <f t="shared" ca="1" si="48"/>
        <v/>
      </c>
      <c r="AB189" s="383" t="str" cm="1">
        <f t="array" aca="1" ref="AB189" ca="1">IF($K189="","",INDIRECT("'"&amp;$B189&amp;"'!$J$7"))</f>
        <v/>
      </c>
      <c r="AC189" s="383" t="str" cm="1">
        <f t="array" aca="1" ref="AC189" ca="1">IF($K189="","",INDIRECT("'"&amp;$B189&amp;"'!$J$5"))</f>
        <v/>
      </c>
      <c r="AD189" s="383" t="str" cm="1">
        <f t="array" aca="1" ref="AD189" ca="1">IF($K189="","",INDIRECT("'"&amp;$B189&amp;"'!$J$6"))</f>
        <v/>
      </c>
      <c r="AE189" s="131"/>
      <c r="AF189" s="131"/>
      <c r="AG189" s="131"/>
      <c r="AH189" s="131"/>
      <c r="AI189" s="131"/>
      <c r="AJ189" s="131"/>
      <c r="AK189" s="131"/>
      <c r="AL189" s="131"/>
      <c r="AM189" s="131"/>
      <c r="AN189" s="132"/>
      <c r="AO189" s="132"/>
      <c r="AP189" s="132"/>
      <c r="AQ189" s="132"/>
      <c r="AR189" s="132"/>
      <c r="AS189" s="132"/>
      <c r="AT189" s="132"/>
      <c r="AU189" s="132"/>
      <c r="AV189" s="132"/>
      <c r="AW189" s="132"/>
      <c r="AX189" s="132"/>
      <c r="AY189" s="132"/>
      <c r="AZ189" s="132"/>
      <c r="BA189" s="132"/>
      <c r="BB189" s="132"/>
      <c r="BC189" s="132"/>
      <c r="BD189" s="132"/>
      <c r="BE189" s="132"/>
      <c r="BF189" s="132"/>
      <c r="BG189" s="132"/>
      <c r="BH189" s="132"/>
    </row>
    <row r="190" spans="1:60" hidden="1">
      <c r="A190" s="93"/>
      <c r="B190" s="138" t="str">
        <f t="shared" si="38"/>
        <v/>
      </c>
      <c r="C190" s="28" t="str">
        <f>IF(B190="","",INDEX(Konfig!$A$21:$B$1011,MATCH(MID(B190,1,(FIND(" ",B190)-1)),Konfig!$A$21:$A$1011,0),2))</f>
        <v/>
      </c>
      <c r="D190" s="126"/>
      <c r="E190" s="126" t="str">
        <f t="shared" si="39"/>
        <v/>
      </c>
      <c r="F190" s="126" t="str">
        <f t="shared" si="49"/>
        <v/>
      </c>
      <c r="G190" s="123" t="str">
        <f t="shared" si="43"/>
        <v/>
      </c>
      <c r="H190" s="139"/>
      <c r="I190" s="123" t="str">
        <f t="shared" si="44"/>
        <v xml:space="preserve"> </v>
      </c>
      <c r="J190" s="126"/>
      <c r="K190" s="388" t="str">
        <f t="shared" ca="1" si="50"/>
        <v/>
      </c>
      <c r="L190" s="388" t="str">
        <f t="shared" ca="1" si="51"/>
        <v/>
      </c>
      <c r="M190" s="384" t="str">
        <f t="shared" ca="1" si="52"/>
        <v/>
      </c>
      <c r="N190" s="384" t="str">
        <f t="shared" ca="1" si="52"/>
        <v/>
      </c>
      <c r="O190" s="384" t="str">
        <f t="shared" ca="1" si="52"/>
        <v/>
      </c>
      <c r="P190" s="384" t="str">
        <f t="shared" ca="1" si="52"/>
        <v/>
      </c>
      <c r="Q190" s="384" t="str">
        <f t="shared" ca="1" si="40"/>
        <v/>
      </c>
      <c r="R190" s="131" t="str">
        <f ca="1">IF(AND(SUM($T$109:$U190)&gt;0,COUNTIF(R$108:$S189,"A")=0), "A","")</f>
        <v/>
      </c>
      <c r="S190" s="131" t="str">
        <f ca="1">IF(AND(SUM($T190:$U$1097)&gt;0,COUNTIF(S191:$S$1098,"E")=0), "E","")</f>
        <v/>
      </c>
      <c r="T190" s="383" t="str">
        <f t="shared" ca="1" si="41"/>
        <v/>
      </c>
      <c r="U190" s="383" t="str">
        <f t="shared" ca="1" si="53"/>
        <v/>
      </c>
      <c r="V190" s="130" t="str">
        <f t="shared" ca="1" si="45"/>
        <v/>
      </c>
      <c r="W190" s="130" t="str">
        <f t="shared" ca="1" si="46"/>
        <v/>
      </c>
      <c r="X190" s="383" t="str">
        <f t="shared" ca="1" si="42"/>
        <v/>
      </c>
      <c r="Y190" s="383" t="str">
        <f ca="1">IF(SUM(X190)&gt;0,MAX($Y$109:Y189)+1,"")</f>
        <v/>
      </c>
      <c r="Z190" s="130" t="str">
        <f t="shared" ca="1" si="47"/>
        <v/>
      </c>
      <c r="AA190" s="130" t="str">
        <f t="shared" ca="1" si="48"/>
        <v/>
      </c>
      <c r="AB190" s="383" t="str" cm="1">
        <f t="array" aca="1" ref="AB190" ca="1">IF($K190="","",INDIRECT("'"&amp;$B190&amp;"'!$J$7"))</f>
        <v/>
      </c>
      <c r="AC190" s="383" t="str" cm="1">
        <f t="array" aca="1" ref="AC190" ca="1">IF($K190="","",INDIRECT("'"&amp;$B190&amp;"'!$J$5"))</f>
        <v/>
      </c>
      <c r="AD190" s="383" t="str" cm="1">
        <f t="array" aca="1" ref="AD190" ca="1">IF($K190="","",INDIRECT("'"&amp;$B190&amp;"'!$J$6"))</f>
        <v/>
      </c>
      <c r="AE190" s="131"/>
      <c r="AF190" s="131"/>
      <c r="AG190" s="131"/>
      <c r="AH190" s="131"/>
      <c r="AI190" s="131"/>
      <c r="AJ190" s="131"/>
      <c r="AK190" s="131"/>
      <c r="AL190" s="131"/>
      <c r="AM190" s="131"/>
      <c r="AN190" s="132"/>
      <c r="AO190" s="132"/>
      <c r="AP190" s="132"/>
      <c r="AQ190" s="132"/>
      <c r="AR190" s="132"/>
      <c r="AS190" s="132"/>
      <c r="AT190" s="132"/>
      <c r="AU190" s="132"/>
      <c r="AV190" s="132"/>
      <c r="AW190" s="132"/>
      <c r="AX190" s="132"/>
      <c r="AY190" s="132"/>
      <c r="AZ190" s="132"/>
      <c r="BA190" s="132"/>
      <c r="BB190" s="132"/>
      <c r="BC190" s="132"/>
      <c r="BD190" s="132"/>
      <c r="BE190" s="132"/>
      <c r="BF190" s="132"/>
      <c r="BG190" s="132"/>
      <c r="BH190" s="132"/>
    </row>
    <row r="191" spans="1:60" hidden="1">
      <c r="A191" s="93"/>
      <c r="B191" s="138" t="str">
        <f t="shared" si="38"/>
        <v/>
      </c>
      <c r="C191" s="28" t="str">
        <f>IF(B191="","",INDEX(Konfig!$A$21:$B$1011,MATCH(MID(B191,1,(FIND(" ",B191)-1)),Konfig!$A$21:$A$1011,0),2))</f>
        <v/>
      </c>
      <c r="D191" s="126"/>
      <c r="E191" s="126" t="str">
        <f t="shared" si="39"/>
        <v/>
      </c>
      <c r="F191" s="126" t="str">
        <f t="shared" si="49"/>
        <v/>
      </c>
      <c r="G191" s="123" t="str">
        <f t="shared" si="43"/>
        <v/>
      </c>
      <c r="H191" s="139"/>
      <c r="I191" s="123" t="str">
        <f t="shared" si="44"/>
        <v xml:space="preserve"> </v>
      </c>
      <c r="J191" s="126"/>
      <c r="K191" s="388" t="str">
        <f t="shared" ca="1" si="50"/>
        <v/>
      </c>
      <c r="L191" s="388" t="str">
        <f t="shared" ca="1" si="51"/>
        <v/>
      </c>
      <c r="M191" s="384" t="str">
        <f t="shared" ca="1" si="52"/>
        <v/>
      </c>
      <c r="N191" s="384" t="str">
        <f t="shared" ca="1" si="52"/>
        <v/>
      </c>
      <c r="O191" s="384" t="str">
        <f t="shared" ca="1" si="52"/>
        <v/>
      </c>
      <c r="P191" s="384" t="str">
        <f t="shared" ca="1" si="52"/>
        <v/>
      </c>
      <c r="Q191" s="384" t="str">
        <f t="shared" ca="1" si="40"/>
        <v/>
      </c>
      <c r="R191" s="131" t="str">
        <f ca="1">IF(AND(SUM($T$109:$U191)&gt;0,COUNTIF(R$108:$S190,"A")=0), "A","")</f>
        <v/>
      </c>
      <c r="S191" s="131" t="str">
        <f ca="1">IF(AND(SUM($T191:$U$1097)&gt;0,COUNTIF(S192:$S$1098,"E")=0), "E","")</f>
        <v/>
      </c>
      <c r="T191" s="383" t="str">
        <f t="shared" ca="1" si="41"/>
        <v/>
      </c>
      <c r="U191" s="383" t="str">
        <f t="shared" ca="1" si="53"/>
        <v/>
      </c>
      <c r="V191" s="130" t="str">
        <f t="shared" ca="1" si="45"/>
        <v/>
      </c>
      <c r="W191" s="130" t="str">
        <f t="shared" ca="1" si="46"/>
        <v/>
      </c>
      <c r="X191" s="383" t="str">
        <f t="shared" ca="1" si="42"/>
        <v/>
      </c>
      <c r="Y191" s="383" t="str">
        <f ca="1">IF(SUM(X191)&gt;0,MAX($Y$109:Y190)+1,"")</f>
        <v/>
      </c>
      <c r="Z191" s="130" t="str">
        <f t="shared" ca="1" si="47"/>
        <v/>
      </c>
      <c r="AA191" s="130" t="str">
        <f t="shared" ca="1" si="48"/>
        <v/>
      </c>
      <c r="AB191" s="383" t="str" cm="1">
        <f t="array" aca="1" ref="AB191" ca="1">IF($K191="","",INDIRECT("'"&amp;$B191&amp;"'!$J$7"))</f>
        <v/>
      </c>
      <c r="AC191" s="383" t="str" cm="1">
        <f t="array" aca="1" ref="AC191" ca="1">IF($K191="","",INDIRECT("'"&amp;$B191&amp;"'!$J$5"))</f>
        <v/>
      </c>
      <c r="AD191" s="383" t="str" cm="1">
        <f t="array" aca="1" ref="AD191" ca="1">IF($K191="","",INDIRECT("'"&amp;$B191&amp;"'!$J$6"))</f>
        <v/>
      </c>
      <c r="AE191" s="131"/>
      <c r="AF191" s="131"/>
      <c r="AG191" s="131"/>
      <c r="AH191" s="131"/>
      <c r="AI191" s="131"/>
      <c r="AJ191" s="131"/>
      <c r="AK191" s="131"/>
      <c r="AL191" s="131"/>
      <c r="AM191" s="131"/>
      <c r="AN191" s="132"/>
      <c r="AO191" s="132"/>
      <c r="AP191" s="132"/>
      <c r="AQ191" s="132"/>
      <c r="AR191" s="132"/>
      <c r="AS191" s="132"/>
      <c r="AT191" s="132"/>
      <c r="AU191" s="132"/>
      <c r="AV191" s="132"/>
      <c r="AW191" s="132"/>
      <c r="AX191" s="132"/>
      <c r="AY191" s="132"/>
      <c r="AZ191" s="132"/>
      <c r="BA191" s="132"/>
      <c r="BB191" s="132"/>
      <c r="BC191" s="132"/>
      <c r="BD191" s="132"/>
      <c r="BE191" s="132"/>
      <c r="BF191" s="132"/>
      <c r="BG191" s="132"/>
      <c r="BH191" s="132"/>
    </row>
    <row r="192" spans="1:60" hidden="1">
      <c r="A192" s="93"/>
      <c r="B192" s="138" t="str">
        <f t="shared" si="38"/>
        <v/>
      </c>
      <c r="C192" s="28" t="str">
        <f>IF(B192="","",INDEX(Konfig!$A$21:$B$1011,MATCH(MID(B192,1,(FIND(" ",B192)-1)),Konfig!$A$21:$A$1011,0),2))</f>
        <v/>
      </c>
      <c r="D192" s="126"/>
      <c r="E192" s="126" t="str">
        <f t="shared" si="39"/>
        <v/>
      </c>
      <c r="F192" s="126" t="str">
        <f t="shared" si="49"/>
        <v/>
      </c>
      <c r="G192" s="123" t="str">
        <f t="shared" si="43"/>
        <v/>
      </c>
      <c r="H192" s="139"/>
      <c r="I192" s="123" t="str">
        <f t="shared" si="44"/>
        <v xml:space="preserve"> </v>
      </c>
      <c r="J192" s="126"/>
      <c r="K192" s="388" t="str">
        <f t="shared" ca="1" si="50"/>
        <v/>
      </c>
      <c r="L192" s="388" t="str">
        <f t="shared" ca="1" si="51"/>
        <v/>
      </c>
      <c r="M192" s="384" t="str">
        <f t="shared" ca="1" si="52"/>
        <v/>
      </c>
      <c r="N192" s="384" t="str">
        <f t="shared" ca="1" si="52"/>
        <v/>
      </c>
      <c r="O192" s="384" t="str">
        <f t="shared" ca="1" si="52"/>
        <v/>
      </c>
      <c r="P192" s="384" t="str">
        <f t="shared" ca="1" si="52"/>
        <v/>
      </c>
      <c r="Q192" s="384" t="str">
        <f t="shared" ca="1" si="40"/>
        <v/>
      </c>
      <c r="R192" s="131" t="str">
        <f ca="1">IF(AND(SUM($T$109:$U192)&gt;0,COUNTIF(R$108:$S191,"A")=0), "A","")</f>
        <v/>
      </c>
      <c r="S192" s="131" t="str">
        <f ca="1">IF(AND(SUM($T192:$U$1097)&gt;0,COUNTIF(S193:$S$1098,"E")=0), "E","")</f>
        <v/>
      </c>
      <c r="T192" s="383" t="str">
        <f t="shared" ca="1" si="41"/>
        <v/>
      </c>
      <c r="U192" s="383" t="str">
        <f t="shared" ca="1" si="53"/>
        <v/>
      </c>
      <c r="V192" s="130" t="str">
        <f t="shared" ca="1" si="45"/>
        <v/>
      </c>
      <c r="W192" s="130" t="str">
        <f t="shared" ca="1" si="46"/>
        <v/>
      </c>
      <c r="X192" s="383" t="str">
        <f t="shared" ca="1" si="42"/>
        <v/>
      </c>
      <c r="Y192" s="383" t="str">
        <f ca="1">IF(SUM(X192)&gt;0,MAX($Y$109:Y191)+1,"")</f>
        <v/>
      </c>
      <c r="Z192" s="130" t="str">
        <f t="shared" ca="1" si="47"/>
        <v/>
      </c>
      <c r="AA192" s="130" t="str">
        <f t="shared" ca="1" si="48"/>
        <v/>
      </c>
      <c r="AB192" s="383" t="str" cm="1">
        <f t="array" aca="1" ref="AB192" ca="1">IF($K192="","",INDIRECT("'"&amp;$B192&amp;"'!$J$7"))</f>
        <v/>
      </c>
      <c r="AC192" s="383" t="str" cm="1">
        <f t="array" aca="1" ref="AC192" ca="1">IF($K192="","",INDIRECT("'"&amp;$B192&amp;"'!$J$5"))</f>
        <v/>
      </c>
      <c r="AD192" s="383" t="str" cm="1">
        <f t="array" aca="1" ref="AD192" ca="1">IF($K192="","",INDIRECT("'"&amp;$B192&amp;"'!$J$6"))</f>
        <v/>
      </c>
      <c r="AE192" s="131"/>
      <c r="AF192" s="131"/>
      <c r="AG192" s="131"/>
      <c r="AH192" s="131"/>
      <c r="AI192" s="131"/>
      <c r="AJ192" s="131"/>
      <c r="AK192" s="131"/>
      <c r="AL192" s="131"/>
      <c r="AM192" s="131"/>
      <c r="AN192" s="132"/>
      <c r="AO192" s="132"/>
      <c r="AP192" s="132"/>
      <c r="AQ192" s="132"/>
      <c r="AR192" s="132"/>
      <c r="AS192" s="132"/>
      <c r="AT192" s="132"/>
      <c r="AU192" s="132"/>
      <c r="AV192" s="132"/>
      <c r="AW192" s="132"/>
      <c r="AX192" s="132"/>
      <c r="AY192" s="132"/>
      <c r="AZ192" s="132"/>
      <c r="BA192" s="132"/>
      <c r="BB192" s="132"/>
      <c r="BC192" s="132"/>
      <c r="BD192" s="132"/>
      <c r="BE192" s="132"/>
      <c r="BF192" s="132"/>
      <c r="BG192" s="132"/>
      <c r="BH192" s="132"/>
    </row>
    <row r="193" spans="1:60" hidden="1">
      <c r="A193" s="93"/>
      <c r="B193" s="138" t="str">
        <f t="shared" si="38"/>
        <v/>
      </c>
      <c r="C193" s="28" t="str">
        <f>IF(B193="","",INDEX(Konfig!$A$21:$B$1011,MATCH(MID(B193,1,(FIND(" ",B193)-1)),Konfig!$A$21:$A$1011,0),2))</f>
        <v/>
      </c>
      <c r="D193" s="126"/>
      <c r="E193" s="126" t="str">
        <f t="shared" si="39"/>
        <v/>
      </c>
      <c r="F193" s="126" t="str">
        <f t="shared" si="49"/>
        <v/>
      </c>
      <c r="G193" s="123" t="str">
        <f t="shared" si="43"/>
        <v/>
      </c>
      <c r="H193" s="139"/>
      <c r="I193" s="123" t="str">
        <f t="shared" si="44"/>
        <v xml:space="preserve"> </v>
      </c>
      <c r="J193" s="126"/>
      <c r="K193" s="388" t="str">
        <f t="shared" ca="1" si="50"/>
        <v/>
      </c>
      <c r="L193" s="388" t="str">
        <f t="shared" ca="1" si="51"/>
        <v/>
      </c>
      <c r="M193" s="384" t="str">
        <f t="shared" ca="1" si="52"/>
        <v/>
      </c>
      <c r="N193" s="384" t="str">
        <f t="shared" ca="1" si="52"/>
        <v/>
      </c>
      <c r="O193" s="384" t="str">
        <f t="shared" ca="1" si="52"/>
        <v/>
      </c>
      <c r="P193" s="384" t="str">
        <f t="shared" ca="1" si="52"/>
        <v/>
      </c>
      <c r="Q193" s="384" t="str">
        <f t="shared" ca="1" si="40"/>
        <v/>
      </c>
      <c r="R193" s="131" t="str">
        <f ca="1">IF(AND(SUM($T$109:$U193)&gt;0,COUNTIF(R$108:$S192,"A")=0), "A","")</f>
        <v/>
      </c>
      <c r="S193" s="131" t="str">
        <f ca="1">IF(AND(SUM($T193:$U$1097)&gt;0,COUNTIF(S194:$S$1098,"E")=0), "E","")</f>
        <v/>
      </c>
      <c r="T193" s="383" t="str">
        <f t="shared" ca="1" si="41"/>
        <v/>
      </c>
      <c r="U193" s="383" t="str">
        <f t="shared" ca="1" si="53"/>
        <v/>
      </c>
      <c r="V193" s="130" t="str">
        <f t="shared" ca="1" si="45"/>
        <v/>
      </c>
      <c r="W193" s="130" t="str">
        <f t="shared" ca="1" si="46"/>
        <v/>
      </c>
      <c r="X193" s="383" t="str">
        <f t="shared" ca="1" si="42"/>
        <v/>
      </c>
      <c r="Y193" s="383" t="str">
        <f ca="1">IF(SUM(X193)&gt;0,MAX($Y$109:Y192)+1,"")</f>
        <v/>
      </c>
      <c r="Z193" s="130" t="str">
        <f t="shared" ca="1" si="47"/>
        <v/>
      </c>
      <c r="AA193" s="130" t="str">
        <f t="shared" ca="1" si="48"/>
        <v/>
      </c>
      <c r="AB193" s="383" t="str" cm="1">
        <f t="array" aca="1" ref="AB193" ca="1">IF($K193="","",INDIRECT("'"&amp;$B193&amp;"'!$J$7"))</f>
        <v/>
      </c>
      <c r="AC193" s="383" t="str" cm="1">
        <f t="array" aca="1" ref="AC193" ca="1">IF($K193="","",INDIRECT("'"&amp;$B193&amp;"'!$J$5"))</f>
        <v/>
      </c>
      <c r="AD193" s="383" t="str" cm="1">
        <f t="array" aca="1" ref="AD193" ca="1">IF($K193="","",INDIRECT("'"&amp;$B193&amp;"'!$J$6"))</f>
        <v/>
      </c>
      <c r="AE193" s="131"/>
      <c r="AF193" s="131"/>
      <c r="AG193" s="131"/>
      <c r="AH193" s="131"/>
      <c r="AI193" s="131"/>
      <c r="AJ193" s="131"/>
      <c r="AK193" s="131"/>
      <c r="AL193" s="131"/>
      <c r="AM193" s="131"/>
      <c r="AN193" s="132"/>
      <c r="AO193" s="132"/>
      <c r="AP193" s="132"/>
      <c r="AQ193" s="132"/>
      <c r="AR193" s="132"/>
      <c r="AS193" s="132"/>
      <c r="AT193" s="132"/>
      <c r="AU193" s="132"/>
      <c r="AV193" s="132"/>
      <c r="AW193" s="132"/>
      <c r="AX193" s="132"/>
      <c r="AY193" s="132"/>
      <c r="AZ193" s="132"/>
      <c r="BA193" s="132"/>
      <c r="BB193" s="132"/>
      <c r="BC193" s="132"/>
      <c r="BD193" s="132"/>
      <c r="BE193" s="132"/>
      <c r="BF193" s="132"/>
      <c r="BG193" s="132"/>
      <c r="BH193" s="132"/>
    </row>
    <row r="194" spans="1:60" hidden="1">
      <c r="A194" s="93"/>
      <c r="B194" s="138" t="str">
        <f t="shared" si="38"/>
        <v/>
      </c>
      <c r="C194" s="28" t="str">
        <f>IF(B194="","",INDEX(Konfig!$A$21:$B$1011,MATCH(MID(B194,1,(FIND(" ",B194)-1)),Konfig!$A$21:$A$1011,0),2))</f>
        <v/>
      </c>
      <c r="D194" s="126"/>
      <c r="E194" s="126" t="str">
        <f t="shared" si="39"/>
        <v/>
      </c>
      <c r="F194" s="126" t="str">
        <f t="shared" si="49"/>
        <v/>
      </c>
      <c r="G194" s="123" t="str">
        <f t="shared" si="43"/>
        <v/>
      </c>
      <c r="H194" s="139"/>
      <c r="I194" s="123" t="str">
        <f t="shared" si="44"/>
        <v xml:space="preserve"> </v>
      </c>
      <c r="J194" s="126"/>
      <c r="K194" s="388" t="str">
        <f t="shared" ca="1" si="50"/>
        <v/>
      </c>
      <c r="L194" s="388" t="str">
        <f t="shared" ca="1" si="51"/>
        <v/>
      </c>
      <c r="M194" s="384" t="str">
        <f t="shared" ca="1" si="52"/>
        <v/>
      </c>
      <c r="N194" s="384" t="str">
        <f t="shared" ca="1" si="52"/>
        <v/>
      </c>
      <c r="O194" s="384" t="str">
        <f t="shared" ca="1" si="52"/>
        <v/>
      </c>
      <c r="P194" s="384" t="str">
        <f t="shared" ca="1" si="52"/>
        <v/>
      </c>
      <c r="Q194" s="384" t="str">
        <f t="shared" ca="1" si="40"/>
        <v/>
      </c>
      <c r="R194" s="131" t="str">
        <f ca="1">IF(AND(SUM($T$109:$U194)&gt;0,COUNTIF(R$108:$S193,"A")=0), "A","")</f>
        <v/>
      </c>
      <c r="S194" s="131" t="str">
        <f ca="1">IF(AND(SUM($T194:$U$1097)&gt;0,COUNTIF(S195:$S$1098,"E")=0), "E","")</f>
        <v/>
      </c>
      <c r="T194" s="383" t="str">
        <f t="shared" ca="1" si="41"/>
        <v/>
      </c>
      <c r="U194" s="383" t="str">
        <f t="shared" ca="1" si="53"/>
        <v/>
      </c>
      <c r="V194" s="130" t="str">
        <f t="shared" ca="1" si="45"/>
        <v/>
      </c>
      <c r="W194" s="130" t="str">
        <f t="shared" ca="1" si="46"/>
        <v/>
      </c>
      <c r="X194" s="383" t="str">
        <f t="shared" ca="1" si="42"/>
        <v/>
      </c>
      <c r="Y194" s="383" t="str">
        <f ca="1">IF(SUM(X194)&gt;0,MAX($Y$109:Y193)+1,"")</f>
        <v/>
      </c>
      <c r="Z194" s="130" t="str">
        <f t="shared" ca="1" si="47"/>
        <v/>
      </c>
      <c r="AA194" s="130" t="str">
        <f t="shared" ca="1" si="48"/>
        <v/>
      </c>
      <c r="AB194" s="383" t="str" cm="1">
        <f t="array" aca="1" ref="AB194" ca="1">IF($K194="","",INDIRECT("'"&amp;$B194&amp;"'!$J$7"))</f>
        <v/>
      </c>
      <c r="AC194" s="383" t="str" cm="1">
        <f t="array" aca="1" ref="AC194" ca="1">IF($K194="","",INDIRECT("'"&amp;$B194&amp;"'!$J$5"))</f>
        <v/>
      </c>
      <c r="AD194" s="383" t="str" cm="1">
        <f t="array" aca="1" ref="AD194" ca="1">IF($K194="","",INDIRECT("'"&amp;$B194&amp;"'!$J$6"))</f>
        <v/>
      </c>
      <c r="AE194" s="131"/>
      <c r="AF194" s="131"/>
      <c r="AG194" s="131"/>
      <c r="AH194" s="131"/>
      <c r="AI194" s="131"/>
      <c r="AJ194" s="131"/>
      <c r="AK194" s="131"/>
      <c r="AL194" s="131"/>
      <c r="AM194" s="131"/>
      <c r="AN194" s="132"/>
      <c r="AO194" s="132"/>
      <c r="AP194" s="132"/>
      <c r="AQ194" s="132"/>
      <c r="AR194" s="132"/>
      <c r="AS194" s="132"/>
      <c r="AT194" s="132"/>
      <c r="AU194" s="132"/>
      <c r="AV194" s="132"/>
      <c r="AW194" s="132"/>
      <c r="AX194" s="132"/>
      <c r="AY194" s="132"/>
      <c r="AZ194" s="132"/>
      <c r="BA194" s="132"/>
      <c r="BB194" s="132"/>
      <c r="BC194" s="132"/>
      <c r="BD194" s="132"/>
      <c r="BE194" s="132"/>
      <c r="BF194" s="132"/>
      <c r="BG194" s="132"/>
      <c r="BH194" s="132"/>
    </row>
    <row r="195" spans="1:60" hidden="1">
      <c r="A195" s="93"/>
      <c r="B195" s="138" t="str">
        <f t="shared" si="38"/>
        <v/>
      </c>
      <c r="C195" s="28" t="str">
        <f>IF(B195="","",INDEX(Konfig!$A$21:$B$1011,MATCH(MID(B195,1,(FIND(" ",B195)-1)),Konfig!$A$21:$A$1011,0),2))</f>
        <v/>
      </c>
      <c r="D195" s="126"/>
      <c r="E195" s="126" t="str">
        <f t="shared" si="39"/>
        <v/>
      </c>
      <c r="F195" s="126" t="str">
        <f t="shared" si="49"/>
        <v/>
      </c>
      <c r="G195" s="123" t="str">
        <f t="shared" si="43"/>
        <v/>
      </c>
      <c r="H195" s="139"/>
      <c r="I195" s="123" t="str">
        <f t="shared" si="44"/>
        <v xml:space="preserve"> </v>
      </c>
      <c r="J195" s="126"/>
      <c r="K195" s="388" t="str">
        <f t="shared" ca="1" si="50"/>
        <v/>
      </c>
      <c r="L195" s="388" t="str">
        <f t="shared" ca="1" si="51"/>
        <v/>
      </c>
      <c r="M195" s="384" t="str">
        <f t="shared" ca="1" si="52"/>
        <v/>
      </c>
      <c r="N195" s="384" t="str">
        <f t="shared" ca="1" si="52"/>
        <v/>
      </c>
      <c r="O195" s="384" t="str">
        <f t="shared" ca="1" si="52"/>
        <v/>
      </c>
      <c r="P195" s="384" t="str">
        <f t="shared" ca="1" si="52"/>
        <v/>
      </c>
      <c r="Q195" s="384" t="str">
        <f t="shared" ca="1" si="40"/>
        <v/>
      </c>
      <c r="R195" s="131" t="str">
        <f ca="1">IF(AND(SUM($T$109:$U195)&gt;0,COUNTIF(R$108:$S194,"A")=0), "A","")</f>
        <v/>
      </c>
      <c r="S195" s="131" t="str">
        <f ca="1">IF(AND(SUM($T195:$U$1097)&gt;0,COUNTIF(S196:$S$1098,"E")=0), "E","")</f>
        <v/>
      </c>
      <c r="T195" s="383" t="str">
        <f t="shared" ca="1" si="41"/>
        <v/>
      </c>
      <c r="U195" s="383" t="str">
        <f t="shared" ca="1" si="53"/>
        <v/>
      </c>
      <c r="V195" s="130" t="str">
        <f t="shared" ca="1" si="45"/>
        <v/>
      </c>
      <c r="W195" s="130" t="str">
        <f t="shared" ca="1" si="46"/>
        <v/>
      </c>
      <c r="X195" s="383" t="str">
        <f t="shared" ca="1" si="42"/>
        <v/>
      </c>
      <c r="Y195" s="383" t="str">
        <f ca="1">IF(SUM(X195)&gt;0,MAX($Y$109:Y194)+1,"")</f>
        <v/>
      </c>
      <c r="Z195" s="130" t="str">
        <f t="shared" ca="1" si="47"/>
        <v/>
      </c>
      <c r="AA195" s="130" t="str">
        <f t="shared" ca="1" si="48"/>
        <v/>
      </c>
      <c r="AB195" s="383" t="str" cm="1">
        <f t="array" aca="1" ref="AB195" ca="1">IF($K195="","",INDIRECT("'"&amp;$B195&amp;"'!$J$7"))</f>
        <v/>
      </c>
      <c r="AC195" s="383" t="str" cm="1">
        <f t="array" aca="1" ref="AC195" ca="1">IF($K195="","",INDIRECT("'"&amp;$B195&amp;"'!$J$5"))</f>
        <v/>
      </c>
      <c r="AD195" s="383" t="str" cm="1">
        <f t="array" aca="1" ref="AD195" ca="1">IF($K195="","",INDIRECT("'"&amp;$B195&amp;"'!$J$6"))</f>
        <v/>
      </c>
      <c r="AE195" s="131"/>
      <c r="AF195" s="131"/>
      <c r="AG195" s="131"/>
      <c r="AH195" s="131"/>
      <c r="AI195" s="131"/>
      <c r="AJ195" s="131"/>
      <c r="AK195" s="131"/>
      <c r="AL195" s="131"/>
      <c r="AM195" s="131"/>
      <c r="AN195" s="132"/>
      <c r="AO195" s="132"/>
      <c r="AP195" s="132"/>
      <c r="AQ195" s="132"/>
      <c r="AR195" s="132"/>
      <c r="AS195" s="132"/>
      <c r="AT195" s="132"/>
      <c r="AU195" s="132"/>
      <c r="AV195" s="132"/>
      <c r="AW195" s="132"/>
      <c r="AX195" s="132"/>
      <c r="AY195" s="132"/>
      <c r="AZ195" s="132"/>
      <c r="BA195" s="132"/>
      <c r="BB195" s="132"/>
      <c r="BC195" s="132"/>
      <c r="BD195" s="132"/>
      <c r="BE195" s="132"/>
      <c r="BF195" s="132"/>
      <c r="BG195" s="132"/>
      <c r="BH195" s="132"/>
    </row>
    <row r="196" spans="1:60" hidden="1">
      <c r="A196" s="93"/>
      <c r="B196" s="138" t="str">
        <f t="shared" ref="B196:B227" si="54">IF(HYPERLINK("#"&amp;"'"&amp;H196&amp;"'!A1",H196)=0,"",HYPERLINK("#"&amp;"'"&amp;H196&amp;"'!A1",H196))</f>
        <v/>
      </c>
      <c r="C196" s="28" t="str">
        <f>IF(B196="","",INDEX(Konfig!$A$21:$B$1011,MATCH(MID(B196,1,(FIND(" ",B196)-1)),Konfig!$A$21:$A$1011,0),2))</f>
        <v/>
      </c>
      <c r="D196" s="126"/>
      <c r="E196" s="126" t="str">
        <f t="shared" si="39"/>
        <v/>
      </c>
      <c r="F196" s="126" t="str">
        <f t="shared" si="49"/>
        <v/>
      </c>
      <c r="G196" s="123" t="str">
        <f t="shared" si="43"/>
        <v/>
      </c>
      <c r="H196" s="139"/>
      <c r="I196" s="123" t="str">
        <f t="shared" si="44"/>
        <v xml:space="preserve"> </v>
      </c>
      <c r="J196" s="126"/>
      <c r="K196" s="388" t="str">
        <f t="shared" ca="1" si="50"/>
        <v/>
      </c>
      <c r="L196" s="388" t="str">
        <f t="shared" ca="1" si="51"/>
        <v/>
      </c>
      <c r="M196" s="384" t="str">
        <f t="shared" ca="1" si="52"/>
        <v/>
      </c>
      <c r="N196" s="384" t="str">
        <f t="shared" ca="1" si="52"/>
        <v/>
      </c>
      <c r="O196" s="384" t="str">
        <f t="shared" ca="1" si="52"/>
        <v/>
      </c>
      <c r="P196" s="384" t="str">
        <f t="shared" ca="1" si="52"/>
        <v/>
      </c>
      <c r="Q196" s="384" t="str">
        <f t="shared" ca="1" si="40"/>
        <v/>
      </c>
      <c r="R196" s="131" t="str">
        <f ca="1">IF(AND(SUM($T$109:$U196)&gt;0,COUNTIF(R$108:$S195,"A")=0), "A","")</f>
        <v/>
      </c>
      <c r="S196" s="131" t="str">
        <f ca="1">IF(AND(SUM($T196:$U$1097)&gt;0,COUNTIF(S197:$S$1098,"E")=0), "E","")</f>
        <v/>
      </c>
      <c r="T196" s="383" t="str">
        <f t="shared" ca="1" si="41"/>
        <v/>
      </c>
      <c r="U196" s="383" t="str">
        <f t="shared" ca="1" si="53"/>
        <v/>
      </c>
      <c r="V196" s="130" t="str">
        <f t="shared" ca="1" si="45"/>
        <v/>
      </c>
      <c r="W196" s="130" t="str">
        <f t="shared" ca="1" si="46"/>
        <v/>
      </c>
      <c r="X196" s="383" t="str">
        <f t="shared" ca="1" si="42"/>
        <v/>
      </c>
      <c r="Y196" s="383" t="str">
        <f ca="1">IF(SUM(X196)&gt;0,MAX($Y$109:Y195)+1,"")</f>
        <v/>
      </c>
      <c r="Z196" s="130" t="str">
        <f t="shared" ca="1" si="47"/>
        <v/>
      </c>
      <c r="AA196" s="130" t="str">
        <f t="shared" ca="1" si="48"/>
        <v/>
      </c>
      <c r="AB196" s="383" t="str" cm="1">
        <f t="array" aca="1" ref="AB196" ca="1">IF($K196="","",INDIRECT("'"&amp;$B196&amp;"'!$J$7"))</f>
        <v/>
      </c>
      <c r="AC196" s="383" t="str" cm="1">
        <f t="array" aca="1" ref="AC196" ca="1">IF($K196="","",INDIRECT("'"&amp;$B196&amp;"'!$J$5"))</f>
        <v/>
      </c>
      <c r="AD196" s="383" t="str" cm="1">
        <f t="array" aca="1" ref="AD196" ca="1">IF($K196="","",INDIRECT("'"&amp;$B196&amp;"'!$J$6"))</f>
        <v/>
      </c>
      <c r="AE196" s="131"/>
      <c r="AF196" s="131"/>
      <c r="AG196" s="131"/>
      <c r="AH196" s="131"/>
      <c r="AI196" s="131"/>
      <c r="AJ196" s="131"/>
      <c r="AK196" s="131"/>
      <c r="AL196" s="131"/>
      <c r="AM196" s="131"/>
      <c r="AN196" s="132"/>
      <c r="AO196" s="132"/>
      <c r="AP196" s="132"/>
      <c r="AQ196" s="132"/>
      <c r="AR196" s="132"/>
      <c r="AS196" s="132"/>
      <c r="AT196" s="132"/>
      <c r="AU196" s="132"/>
      <c r="AV196" s="132"/>
      <c r="AW196" s="132"/>
      <c r="AX196" s="132"/>
      <c r="AY196" s="132"/>
      <c r="AZ196" s="132"/>
      <c r="BA196" s="132"/>
      <c r="BB196" s="132"/>
      <c r="BC196" s="132"/>
      <c r="BD196" s="132"/>
      <c r="BE196" s="132"/>
      <c r="BF196" s="132"/>
      <c r="BG196" s="132"/>
      <c r="BH196" s="132"/>
    </row>
    <row r="197" spans="1:60" hidden="1">
      <c r="A197" s="93"/>
      <c r="B197" s="138" t="str">
        <f t="shared" si="54"/>
        <v/>
      </c>
      <c r="C197" s="28" t="str">
        <f>IF(B197="","",INDEX(Konfig!$A$21:$B$1011,MATCH(MID(B197,1,(FIND(" ",B197)-1)),Konfig!$A$21:$A$1011,0),2))</f>
        <v/>
      </c>
      <c r="D197" s="126"/>
      <c r="E197" s="126" t="str">
        <f t="shared" si="39"/>
        <v/>
      </c>
      <c r="F197" s="126" t="str">
        <f t="shared" si="49"/>
        <v/>
      </c>
      <c r="G197" s="123" t="str">
        <f t="shared" si="43"/>
        <v/>
      </c>
      <c r="H197" s="139"/>
      <c r="I197" s="123" t="str">
        <f t="shared" si="44"/>
        <v xml:space="preserve"> </v>
      </c>
      <c r="J197" s="126"/>
      <c r="K197" s="388" t="str">
        <f t="shared" ca="1" si="50"/>
        <v/>
      </c>
      <c r="L197" s="388" t="str">
        <f t="shared" ca="1" si="51"/>
        <v/>
      </c>
      <c r="M197" s="384" t="str">
        <f t="shared" ca="1" si="52"/>
        <v/>
      </c>
      <c r="N197" s="384" t="str">
        <f t="shared" ca="1" si="52"/>
        <v/>
      </c>
      <c r="O197" s="384" t="str">
        <f t="shared" ca="1" si="52"/>
        <v/>
      </c>
      <c r="P197" s="384" t="str">
        <f t="shared" ca="1" si="52"/>
        <v/>
      </c>
      <c r="Q197" s="384" t="str">
        <f t="shared" ca="1" si="40"/>
        <v/>
      </c>
      <c r="R197" s="131" t="str">
        <f ca="1">IF(AND(SUM($T$109:$U197)&gt;0,COUNTIF(R$108:$S196,"A")=0), "A","")</f>
        <v/>
      </c>
      <c r="S197" s="131" t="str">
        <f ca="1">IF(AND(SUM($T197:$U$1097)&gt;0,COUNTIF(S198:$S$1098,"E")=0), "E","")</f>
        <v/>
      </c>
      <c r="T197" s="383" t="str">
        <f t="shared" ca="1" si="41"/>
        <v/>
      </c>
      <c r="U197" s="383" t="str">
        <f t="shared" ca="1" si="53"/>
        <v/>
      </c>
      <c r="V197" s="130" t="str">
        <f t="shared" ca="1" si="45"/>
        <v/>
      </c>
      <c r="W197" s="130" t="str">
        <f t="shared" ca="1" si="46"/>
        <v/>
      </c>
      <c r="X197" s="383" t="str">
        <f t="shared" ca="1" si="42"/>
        <v/>
      </c>
      <c r="Y197" s="383" t="str">
        <f ca="1">IF(SUM(X197)&gt;0,MAX($Y$109:Y196)+1,"")</f>
        <v/>
      </c>
      <c r="Z197" s="130" t="str">
        <f t="shared" ca="1" si="47"/>
        <v/>
      </c>
      <c r="AA197" s="130" t="str">
        <f t="shared" ca="1" si="48"/>
        <v/>
      </c>
      <c r="AB197" s="383" t="str" cm="1">
        <f t="array" aca="1" ref="AB197" ca="1">IF($K197="","",INDIRECT("'"&amp;$B197&amp;"'!$J$7"))</f>
        <v/>
      </c>
      <c r="AC197" s="383" t="str" cm="1">
        <f t="array" aca="1" ref="AC197" ca="1">IF($K197="","",INDIRECT("'"&amp;$B197&amp;"'!$J$5"))</f>
        <v/>
      </c>
      <c r="AD197" s="383" t="str" cm="1">
        <f t="array" aca="1" ref="AD197" ca="1">IF($K197="","",INDIRECT("'"&amp;$B197&amp;"'!$J$6"))</f>
        <v/>
      </c>
      <c r="AE197" s="131"/>
      <c r="AF197" s="131"/>
      <c r="AG197" s="131"/>
      <c r="AH197" s="131"/>
      <c r="AI197" s="131"/>
      <c r="AJ197" s="131"/>
      <c r="AK197" s="131"/>
      <c r="AL197" s="131"/>
      <c r="AM197" s="131"/>
      <c r="AN197" s="132"/>
      <c r="AO197" s="132"/>
      <c r="AP197" s="132"/>
      <c r="AQ197" s="132"/>
      <c r="AR197" s="132"/>
      <c r="AS197" s="132"/>
      <c r="AT197" s="132"/>
      <c r="AU197" s="132"/>
      <c r="AV197" s="132"/>
      <c r="AW197" s="132"/>
      <c r="AX197" s="132"/>
      <c r="AY197" s="132"/>
      <c r="AZ197" s="132"/>
      <c r="BA197" s="132"/>
      <c r="BB197" s="132"/>
      <c r="BC197" s="132"/>
      <c r="BD197" s="132"/>
      <c r="BE197" s="132"/>
      <c r="BF197" s="132"/>
      <c r="BG197" s="132"/>
      <c r="BH197" s="132"/>
    </row>
    <row r="198" spans="1:60" hidden="1">
      <c r="A198" s="93"/>
      <c r="B198" s="138" t="str">
        <f t="shared" si="54"/>
        <v/>
      </c>
      <c r="C198" s="28" t="str">
        <f>IF(B198="","",INDEX(Konfig!$A$21:$B$1011,MATCH(MID(B198,1,(FIND(" ",B198)-1)),Konfig!$A$21:$A$1011,0),2))</f>
        <v/>
      </c>
      <c r="D198" s="126"/>
      <c r="E198" s="126" t="str">
        <f t="shared" si="39"/>
        <v/>
      </c>
      <c r="F198" s="126" t="str">
        <f t="shared" si="49"/>
        <v/>
      </c>
      <c r="G198" s="123" t="str">
        <f t="shared" si="43"/>
        <v/>
      </c>
      <c r="H198" s="139"/>
      <c r="I198" s="123" t="str">
        <f t="shared" si="44"/>
        <v xml:space="preserve"> </v>
      </c>
      <c r="J198" s="126"/>
      <c r="K198" s="388" t="str">
        <f t="shared" ca="1" si="50"/>
        <v/>
      </c>
      <c r="L198" s="388" t="str">
        <f t="shared" ca="1" si="51"/>
        <v/>
      </c>
      <c r="M198" s="384" t="str">
        <f t="shared" ca="1" si="52"/>
        <v/>
      </c>
      <c r="N198" s="384" t="str">
        <f t="shared" ca="1" si="52"/>
        <v/>
      </c>
      <c r="O198" s="384" t="str">
        <f t="shared" ca="1" si="52"/>
        <v/>
      </c>
      <c r="P198" s="384" t="str">
        <f t="shared" ca="1" si="52"/>
        <v/>
      </c>
      <c r="Q198" s="384" t="str">
        <f t="shared" ca="1" si="40"/>
        <v/>
      </c>
      <c r="R198" s="131" t="str">
        <f ca="1">IF(AND(SUM($T$109:$U198)&gt;0,COUNTIF(R$108:$S197,"A")=0), "A","")</f>
        <v/>
      </c>
      <c r="S198" s="131" t="str">
        <f ca="1">IF(AND(SUM($T198:$U$1097)&gt;0,COUNTIF(S199:$S$1098,"E")=0), "E","")</f>
        <v/>
      </c>
      <c r="T198" s="383" t="str">
        <f t="shared" ca="1" si="41"/>
        <v/>
      </c>
      <c r="U198" s="383" t="str">
        <f t="shared" ca="1" si="53"/>
        <v/>
      </c>
      <c r="V198" s="130" t="str">
        <f t="shared" ca="1" si="45"/>
        <v/>
      </c>
      <c r="W198" s="130" t="str">
        <f t="shared" ca="1" si="46"/>
        <v/>
      </c>
      <c r="X198" s="383" t="str">
        <f t="shared" ca="1" si="42"/>
        <v/>
      </c>
      <c r="Y198" s="383" t="str">
        <f ca="1">IF(SUM(X198)&gt;0,MAX($Y$109:Y197)+1,"")</f>
        <v/>
      </c>
      <c r="Z198" s="130" t="str">
        <f t="shared" ca="1" si="47"/>
        <v/>
      </c>
      <c r="AA198" s="130" t="str">
        <f t="shared" ca="1" si="48"/>
        <v/>
      </c>
      <c r="AB198" s="383" t="str" cm="1">
        <f t="array" aca="1" ref="AB198" ca="1">IF($K198="","",INDIRECT("'"&amp;$B198&amp;"'!$J$7"))</f>
        <v/>
      </c>
      <c r="AC198" s="383" t="str" cm="1">
        <f t="array" aca="1" ref="AC198" ca="1">IF($K198="","",INDIRECT("'"&amp;$B198&amp;"'!$J$5"))</f>
        <v/>
      </c>
      <c r="AD198" s="383" t="str" cm="1">
        <f t="array" aca="1" ref="AD198" ca="1">IF($K198="","",INDIRECT("'"&amp;$B198&amp;"'!$J$6"))</f>
        <v/>
      </c>
      <c r="AE198" s="131"/>
      <c r="AF198" s="131"/>
      <c r="AG198" s="131"/>
      <c r="AH198" s="131"/>
      <c r="AI198" s="131"/>
      <c r="AJ198" s="131"/>
      <c r="AK198" s="131"/>
      <c r="AL198" s="131"/>
      <c r="AM198" s="131"/>
      <c r="AN198" s="132"/>
      <c r="AO198" s="132"/>
      <c r="AP198" s="132"/>
      <c r="AQ198" s="132"/>
      <c r="AR198" s="132"/>
      <c r="AS198" s="132"/>
      <c r="AT198" s="132"/>
      <c r="AU198" s="132"/>
      <c r="AV198" s="132"/>
      <c r="AW198" s="132"/>
      <c r="AX198" s="132"/>
      <c r="AY198" s="132"/>
      <c r="AZ198" s="132"/>
      <c r="BA198" s="132"/>
      <c r="BB198" s="132"/>
      <c r="BC198" s="132"/>
      <c r="BD198" s="132"/>
      <c r="BE198" s="132"/>
      <c r="BF198" s="132"/>
      <c r="BG198" s="132"/>
      <c r="BH198" s="132"/>
    </row>
    <row r="199" spans="1:60" hidden="1">
      <c r="A199" s="93"/>
      <c r="B199" s="138" t="str">
        <f t="shared" si="54"/>
        <v/>
      </c>
      <c r="C199" s="28" t="str">
        <f>IF(B199="","",INDEX(Konfig!$A$21:$B$1011,MATCH(MID(B199,1,(FIND(" ",B199)-1)),Konfig!$A$21:$A$1011,0),2))</f>
        <v/>
      </c>
      <c r="D199" s="126"/>
      <c r="E199" s="126" t="str">
        <f t="shared" si="39"/>
        <v/>
      </c>
      <c r="F199" s="126" t="str">
        <f t="shared" si="49"/>
        <v/>
      </c>
      <c r="G199" s="123" t="str">
        <f t="shared" si="43"/>
        <v/>
      </c>
      <c r="H199" s="139"/>
      <c r="I199" s="123" t="str">
        <f t="shared" si="44"/>
        <v xml:space="preserve"> </v>
      </c>
      <c r="J199" s="126"/>
      <c r="K199" s="388" t="str">
        <f t="shared" ca="1" si="50"/>
        <v/>
      </c>
      <c r="L199" s="388" t="str">
        <f t="shared" ca="1" si="51"/>
        <v/>
      </c>
      <c r="M199" s="384" t="str">
        <f t="shared" ca="1" si="52"/>
        <v/>
      </c>
      <c r="N199" s="384" t="str">
        <f t="shared" ca="1" si="52"/>
        <v/>
      </c>
      <c r="O199" s="384" t="str">
        <f t="shared" ca="1" si="52"/>
        <v/>
      </c>
      <c r="P199" s="384" t="str">
        <f t="shared" ca="1" si="52"/>
        <v/>
      </c>
      <c r="Q199" s="384" t="str">
        <f t="shared" ca="1" si="40"/>
        <v/>
      </c>
      <c r="R199" s="131" t="str">
        <f ca="1">IF(AND(SUM($T$109:$U199)&gt;0,COUNTIF(R$108:$S198,"A")=0), "A","")</f>
        <v/>
      </c>
      <c r="S199" s="131" t="str">
        <f ca="1">IF(AND(SUM($T199:$U$1097)&gt;0,COUNTIF(S200:$S$1098,"E")=0), "E","")</f>
        <v/>
      </c>
      <c r="T199" s="383" t="str">
        <f t="shared" ca="1" si="41"/>
        <v/>
      </c>
      <c r="U199" s="383" t="str">
        <f t="shared" ca="1" si="53"/>
        <v/>
      </c>
      <c r="V199" s="130" t="str">
        <f t="shared" ca="1" si="45"/>
        <v/>
      </c>
      <c r="W199" s="130" t="str">
        <f t="shared" ca="1" si="46"/>
        <v/>
      </c>
      <c r="X199" s="383" t="str">
        <f t="shared" ca="1" si="42"/>
        <v/>
      </c>
      <c r="Y199" s="383" t="str">
        <f ca="1">IF(SUM(X199)&gt;0,MAX($Y$109:Y198)+1,"")</f>
        <v/>
      </c>
      <c r="Z199" s="130" t="str">
        <f t="shared" ca="1" si="47"/>
        <v/>
      </c>
      <c r="AA199" s="130" t="str">
        <f t="shared" ca="1" si="48"/>
        <v/>
      </c>
      <c r="AB199" s="383" t="str" cm="1">
        <f t="array" aca="1" ref="AB199" ca="1">IF($K199="","",INDIRECT("'"&amp;$B199&amp;"'!$J$7"))</f>
        <v/>
      </c>
      <c r="AC199" s="383" t="str" cm="1">
        <f t="array" aca="1" ref="AC199" ca="1">IF($K199="","",INDIRECT("'"&amp;$B199&amp;"'!$J$5"))</f>
        <v/>
      </c>
      <c r="AD199" s="383" t="str" cm="1">
        <f t="array" aca="1" ref="AD199" ca="1">IF($K199="","",INDIRECT("'"&amp;$B199&amp;"'!$J$6"))</f>
        <v/>
      </c>
      <c r="AE199" s="131"/>
      <c r="AF199" s="131"/>
      <c r="AG199" s="131"/>
      <c r="AH199" s="131"/>
      <c r="AI199" s="131"/>
      <c r="AJ199" s="131"/>
      <c r="AK199" s="131"/>
      <c r="AL199" s="131"/>
      <c r="AM199" s="131"/>
      <c r="AN199" s="132"/>
      <c r="AO199" s="132"/>
      <c r="AP199" s="132"/>
      <c r="AQ199" s="132"/>
      <c r="AR199" s="132"/>
      <c r="AS199" s="132"/>
      <c r="AT199" s="132"/>
      <c r="AU199" s="132"/>
      <c r="AV199" s="132"/>
      <c r="AW199" s="132"/>
      <c r="AX199" s="132"/>
      <c r="AY199" s="132"/>
      <c r="AZ199" s="132"/>
      <c r="BA199" s="132"/>
      <c r="BB199" s="132"/>
      <c r="BC199" s="132"/>
      <c r="BD199" s="132"/>
      <c r="BE199" s="132"/>
      <c r="BF199" s="132"/>
      <c r="BG199" s="132"/>
      <c r="BH199" s="132"/>
    </row>
    <row r="200" spans="1:60" hidden="1">
      <c r="A200" s="93"/>
      <c r="B200" s="138" t="str">
        <f t="shared" si="54"/>
        <v/>
      </c>
      <c r="C200" s="28" t="str">
        <f>IF(B200="","",INDEX(Konfig!$A$21:$B$1011,MATCH(MID(B200,1,(FIND(" ",B200)-1)),Konfig!$A$21:$A$1011,0),2))</f>
        <v/>
      </c>
      <c r="D200" s="126"/>
      <c r="E200" s="126" t="str">
        <f t="shared" si="39"/>
        <v/>
      </c>
      <c r="F200" s="126" t="str">
        <f t="shared" si="49"/>
        <v/>
      </c>
      <c r="G200" s="123" t="str">
        <f t="shared" si="43"/>
        <v/>
      </c>
      <c r="H200" s="139"/>
      <c r="I200" s="123" t="str">
        <f t="shared" si="44"/>
        <v xml:space="preserve"> </v>
      </c>
      <c r="J200" s="126"/>
      <c r="K200" s="388" t="str">
        <f t="shared" ca="1" si="50"/>
        <v/>
      </c>
      <c r="L200" s="388" t="str">
        <f t="shared" ca="1" si="51"/>
        <v/>
      </c>
      <c r="M200" s="384" t="str">
        <f t="shared" ca="1" si="52"/>
        <v/>
      </c>
      <c r="N200" s="384" t="str">
        <f t="shared" ca="1" si="52"/>
        <v/>
      </c>
      <c r="O200" s="384" t="str">
        <f t="shared" ca="1" si="52"/>
        <v/>
      </c>
      <c r="P200" s="384" t="str">
        <f t="shared" ca="1" si="52"/>
        <v/>
      </c>
      <c r="Q200" s="384" t="str">
        <f t="shared" ca="1" si="40"/>
        <v/>
      </c>
      <c r="R200" s="131" t="str">
        <f ca="1">IF(AND(SUM($T$109:$U200)&gt;0,COUNTIF(R$108:$S199,"A")=0), "A","")</f>
        <v/>
      </c>
      <c r="S200" s="131" t="str">
        <f ca="1">IF(AND(SUM($T200:$U$1097)&gt;0,COUNTIF(S201:$S$1098,"E")=0), "E","")</f>
        <v/>
      </c>
      <c r="T200" s="383" t="str">
        <f t="shared" ca="1" si="41"/>
        <v/>
      </c>
      <c r="U200" s="383" t="str">
        <f t="shared" ca="1" si="53"/>
        <v/>
      </c>
      <c r="V200" s="130" t="str">
        <f t="shared" ca="1" si="45"/>
        <v/>
      </c>
      <c r="W200" s="130" t="str">
        <f t="shared" ca="1" si="46"/>
        <v/>
      </c>
      <c r="X200" s="383" t="str">
        <f t="shared" ca="1" si="42"/>
        <v/>
      </c>
      <c r="Y200" s="383" t="str">
        <f ca="1">IF(SUM(X200)&gt;0,MAX($Y$109:Y199)+1,"")</f>
        <v/>
      </c>
      <c r="Z200" s="130" t="str">
        <f t="shared" ca="1" si="47"/>
        <v/>
      </c>
      <c r="AA200" s="130" t="str">
        <f t="shared" ca="1" si="48"/>
        <v/>
      </c>
      <c r="AB200" s="383" t="str" cm="1">
        <f t="array" aca="1" ref="AB200" ca="1">IF($K200="","",INDIRECT("'"&amp;$B200&amp;"'!$J$7"))</f>
        <v/>
      </c>
      <c r="AC200" s="383" t="str" cm="1">
        <f t="array" aca="1" ref="AC200" ca="1">IF($K200="","",INDIRECT("'"&amp;$B200&amp;"'!$J$5"))</f>
        <v/>
      </c>
      <c r="AD200" s="383" t="str" cm="1">
        <f t="array" aca="1" ref="AD200" ca="1">IF($K200="","",INDIRECT("'"&amp;$B200&amp;"'!$J$6"))</f>
        <v/>
      </c>
      <c r="AE200" s="131"/>
      <c r="AF200" s="131"/>
      <c r="AG200" s="131"/>
      <c r="AH200" s="131"/>
      <c r="AI200" s="131"/>
      <c r="AJ200" s="131"/>
      <c r="AK200" s="131"/>
      <c r="AL200" s="131"/>
      <c r="AM200" s="131"/>
      <c r="AN200" s="132"/>
      <c r="AO200" s="132"/>
      <c r="AP200" s="132"/>
      <c r="AQ200" s="132"/>
      <c r="AR200" s="132"/>
      <c r="AS200" s="132"/>
      <c r="AT200" s="132"/>
      <c r="AU200" s="132"/>
      <c r="AV200" s="132"/>
      <c r="AW200" s="132"/>
      <c r="AX200" s="132"/>
      <c r="AY200" s="132"/>
      <c r="AZ200" s="132"/>
      <c r="BA200" s="132"/>
      <c r="BB200" s="132"/>
      <c r="BC200" s="132"/>
      <c r="BD200" s="132"/>
      <c r="BE200" s="132"/>
      <c r="BF200" s="132"/>
      <c r="BG200" s="132"/>
      <c r="BH200" s="132"/>
    </row>
    <row r="201" spans="1:60" hidden="1">
      <c r="A201" s="93"/>
      <c r="B201" s="138" t="str">
        <f t="shared" si="54"/>
        <v/>
      </c>
      <c r="C201" s="28" t="str">
        <f>IF(B201="","",INDEX(Konfig!$A$21:$B$1011,MATCH(MID(B201,1,(FIND(" ",B201)-1)),Konfig!$A$21:$A$1011,0),2))</f>
        <v/>
      </c>
      <c r="D201" s="126"/>
      <c r="E201" s="126" t="str">
        <f t="shared" si="39"/>
        <v/>
      </c>
      <c r="F201" s="126" t="str">
        <f t="shared" si="49"/>
        <v/>
      </c>
      <c r="G201" s="123" t="str">
        <f t="shared" si="43"/>
        <v/>
      </c>
      <c r="H201" s="139"/>
      <c r="I201" s="123" t="str">
        <f t="shared" si="44"/>
        <v xml:space="preserve"> </v>
      </c>
      <c r="J201" s="126"/>
      <c r="K201" s="388" t="str">
        <f t="shared" ca="1" si="50"/>
        <v/>
      </c>
      <c r="L201" s="388" t="str">
        <f t="shared" ca="1" si="51"/>
        <v/>
      </c>
      <c r="M201" s="384" t="str">
        <f t="shared" ca="1" si="52"/>
        <v/>
      </c>
      <c r="N201" s="384" t="str">
        <f t="shared" ca="1" si="52"/>
        <v/>
      </c>
      <c r="O201" s="384" t="str">
        <f t="shared" ca="1" si="52"/>
        <v/>
      </c>
      <c r="P201" s="384" t="str">
        <f t="shared" ca="1" si="52"/>
        <v/>
      </c>
      <c r="Q201" s="384" t="str">
        <f t="shared" ca="1" si="40"/>
        <v/>
      </c>
      <c r="R201" s="131" t="str">
        <f ca="1">IF(AND(SUM($T$109:$U201)&gt;0,COUNTIF(R$108:$S200,"A")=0), "A","")</f>
        <v/>
      </c>
      <c r="S201" s="131" t="str">
        <f ca="1">IF(AND(SUM($T201:$U$1097)&gt;0,COUNTIF(S202:$S$1098,"E")=0), "E","")</f>
        <v/>
      </c>
      <c r="T201" s="383" t="str">
        <f t="shared" ca="1" si="41"/>
        <v/>
      </c>
      <c r="U201" s="383" t="str">
        <f t="shared" ca="1" si="53"/>
        <v/>
      </c>
      <c r="V201" s="130" t="str">
        <f t="shared" ca="1" si="45"/>
        <v/>
      </c>
      <c r="W201" s="130" t="str">
        <f t="shared" ca="1" si="46"/>
        <v/>
      </c>
      <c r="X201" s="383" t="str">
        <f t="shared" ca="1" si="42"/>
        <v/>
      </c>
      <c r="Y201" s="383" t="str">
        <f ca="1">IF(SUM(X201)&gt;0,MAX($Y$109:Y200)+1,"")</f>
        <v/>
      </c>
      <c r="Z201" s="130" t="str">
        <f t="shared" ca="1" si="47"/>
        <v/>
      </c>
      <c r="AA201" s="130" t="str">
        <f t="shared" ca="1" si="48"/>
        <v/>
      </c>
      <c r="AB201" s="383" t="str" cm="1">
        <f t="array" aca="1" ref="AB201" ca="1">IF($K201="","",INDIRECT("'"&amp;$B201&amp;"'!$J$7"))</f>
        <v/>
      </c>
      <c r="AC201" s="383" t="str" cm="1">
        <f t="array" aca="1" ref="AC201" ca="1">IF($K201="","",INDIRECT("'"&amp;$B201&amp;"'!$J$5"))</f>
        <v/>
      </c>
      <c r="AD201" s="383" t="str" cm="1">
        <f t="array" aca="1" ref="AD201" ca="1">IF($K201="","",INDIRECT("'"&amp;$B201&amp;"'!$J$6"))</f>
        <v/>
      </c>
      <c r="AE201" s="131"/>
      <c r="AF201" s="131"/>
      <c r="AG201" s="131"/>
      <c r="AH201" s="131"/>
      <c r="AI201" s="131"/>
      <c r="AJ201" s="131"/>
      <c r="AK201" s="131"/>
      <c r="AL201" s="131"/>
      <c r="AM201" s="131"/>
      <c r="AN201" s="132"/>
      <c r="AO201" s="132"/>
      <c r="AP201" s="132"/>
      <c r="AQ201" s="132"/>
      <c r="AR201" s="132"/>
      <c r="AS201" s="132"/>
      <c r="AT201" s="132"/>
      <c r="AU201" s="132"/>
      <c r="AV201" s="132"/>
      <c r="AW201" s="132"/>
      <c r="AX201" s="132"/>
      <c r="AY201" s="132"/>
      <c r="AZ201" s="132"/>
      <c r="BA201" s="132"/>
      <c r="BB201" s="132"/>
      <c r="BC201" s="132"/>
      <c r="BD201" s="132"/>
      <c r="BE201" s="132"/>
      <c r="BF201" s="132"/>
      <c r="BG201" s="132"/>
      <c r="BH201" s="132"/>
    </row>
    <row r="202" spans="1:60" hidden="1">
      <c r="A202" s="93"/>
      <c r="B202" s="138" t="str">
        <f t="shared" si="54"/>
        <v/>
      </c>
      <c r="C202" s="28" t="str">
        <f>IF(B202="","",INDEX(Konfig!$A$21:$B$1011,MATCH(MID(B202,1,(FIND(" ",B202)-1)),Konfig!$A$21:$A$1011,0),2))</f>
        <v/>
      </c>
      <c r="D202" s="126"/>
      <c r="E202" s="126" t="str">
        <f t="shared" si="39"/>
        <v/>
      </c>
      <c r="F202" s="126" t="str">
        <f t="shared" si="49"/>
        <v/>
      </c>
      <c r="G202" s="123" t="str">
        <f t="shared" si="43"/>
        <v/>
      </c>
      <c r="H202" s="139"/>
      <c r="I202" s="123" t="str">
        <f t="shared" si="44"/>
        <v xml:space="preserve"> </v>
      </c>
      <c r="J202" s="126"/>
      <c r="K202" s="388" t="str">
        <f t="shared" ca="1" si="50"/>
        <v/>
      </c>
      <c r="L202" s="388" t="str">
        <f t="shared" ca="1" si="51"/>
        <v/>
      </c>
      <c r="M202" s="384" t="str">
        <f t="shared" ca="1" si="52"/>
        <v/>
      </c>
      <c r="N202" s="384" t="str">
        <f t="shared" ca="1" si="52"/>
        <v/>
      </c>
      <c r="O202" s="384" t="str">
        <f t="shared" ca="1" si="52"/>
        <v/>
      </c>
      <c r="P202" s="384" t="str">
        <f t="shared" ca="1" si="52"/>
        <v/>
      </c>
      <c r="Q202" s="384" t="str">
        <f t="shared" ca="1" si="40"/>
        <v/>
      </c>
      <c r="R202" s="131" t="str">
        <f ca="1">IF(AND(SUM($T$109:$U202)&gt;0,COUNTIF(R$108:$S201,"A")=0), "A","")</f>
        <v/>
      </c>
      <c r="S202" s="131" t="str">
        <f ca="1">IF(AND(SUM($T202:$U$1097)&gt;0,COUNTIF(S203:$S$1098,"E")=0), "E","")</f>
        <v/>
      </c>
      <c r="T202" s="383" t="str">
        <f t="shared" ca="1" si="41"/>
        <v/>
      </c>
      <c r="U202" s="383" t="str">
        <f t="shared" ca="1" si="53"/>
        <v/>
      </c>
      <c r="V202" s="130" t="str">
        <f t="shared" ca="1" si="45"/>
        <v/>
      </c>
      <c r="W202" s="130" t="str">
        <f t="shared" ca="1" si="46"/>
        <v/>
      </c>
      <c r="X202" s="383" t="str">
        <f t="shared" ca="1" si="42"/>
        <v/>
      </c>
      <c r="Y202" s="383" t="str">
        <f ca="1">IF(SUM(X202)&gt;0,MAX($Y$109:Y201)+1,"")</f>
        <v/>
      </c>
      <c r="Z202" s="130" t="str">
        <f t="shared" ca="1" si="47"/>
        <v/>
      </c>
      <c r="AA202" s="130" t="str">
        <f t="shared" ca="1" si="48"/>
        <v/>
      </c>
      <c r="AB202" s="383" t="str" cm="1">
        <f t="array" aca="1" ref="AB202" ca="1">IF($K202="","",INDIRECT("'"&amp;$B202&amp;"'!$J$7"))</f>
        <v/>
      </c>
      <c r="AC202" s="383" t="str" cm="1">
        <f t="array" aca="1" ref="AC202" ca="1">IF($K202="","",INDIRECT("'"&amp;$B202&amp;"'!$J$5"))</f>
        <v/>
      </c>
      <c r="AD202" s="383" t="str" cm="1">
        <f t="array" aca="1" ref="AD202" ca="1">IF($K202="","",INDIRECT("'"&amp;$B202&amp;"'!$J$6"))</f>
        <v/>
      </c>
      <c r="AE202" s="131"/>
      <c r="AF202" s="131"/>
      <c r="AG202" s="131"/>
      <c r="AH202" s="131"/>
      <c r="AI202" s="131"/>
      <c r="AJ202" s="131"/>
      <c r="AK202" s="131"/>
      <c r="AL202" s="131"/>
      <c r="AM202" s="131"/>
      <c r="AN202" s="132"/>
      <c r="AO202" s="132"/>
      <c r="AP202" s="132"/>
      <c r="AQ202" s="132"/>
      <c r="AR202" s="132"/>
      <c r="AS202" s="132"/>
      <c r="AT202" s="132"/>
      <c r="AU202" s="132"/>
      <c r="AV202" s="132"/>
      <c r="AW202" s="132"/>
      <c r="AX202" s="132"/>
      <c r="AY202" s="132"/>
      <c r="AZ202" s="132"/>
      <c r="BA202" s="132"/>
      <c r="BB202" s="132"/>
      <c r="BC202" s="132"/>
      <c r="BD202" s="132"/>
      <c r="BE202" s="132"/>
      <c r="BF202" s="132"/>
      <c r="BG202" s="132"/>
      <c r="BH202" s="132"/>
    </row>
    <row r="203" spans="1:60" hidden="1">
      <c r="A203" s="93"/>
      <c r="B203" s="138" t="str">
        <f t="shared" si="54"/>
        <v/>
      </c>
      <c r="C203" s="28" t="str">
        <f>IF(B203="","",INDEX(Konfig!$A$21:$B$1011,MATCH(MID(B203,1,(FIND(" ",B203)-1)),Konfig!$A$21:$A$1011,0),2))</f>
        <v/>
      </c>
      <c r="D203" s="126"/>
      <c r="E203" s="126" t="str">
        <f t="shared" si="39"/>
        <v/>
      </c>
      <c r="F203" s="126" t="str">
        <f t="shared" si="49"/>
        <v/>
      </c>
      <c r="G203" s="123" t="str">
        <f t="shared" si="43"/>
        <v/>
      </c>
      <c r="H203" s="139"/>
      <c r="I203" s="123" t="str">
        <f t="shared" si="44"/>
        <v xml:space="preserve"> </v>
      </c>
      <c r="J203" s="126"/>
      <c r="K203" s="388" t="str">
        <f t="shared" ca="1" si="50"/>
        <v/>
      </c>
      <c r="L203" s="388" t="str">
        <f t="shared" ca="1" si="51"/>
        <v/>
      </c>
      <c r="M203" s="384" t="str">
        <f t="shared" ca="1" si="52"/>
        <v/>
      </c>
      <c r="N203" s="384" t="str">
        <f t="shared" ca="1" si="52"/>
        <v/>
      </c>
      <c r="O203" s="384" t="str">
        <f t="shared" ca="1" si="52"/>
        <v/>
      </c>
      <c r="P203" s="384" t="str">
        <f t="shared" ca="1" si="52"/>
        <v/>
      </c>
      <c r="Q203" s="384" t="str">
        <f t="shared" ca="1" si="40"/>
        <v/>
      </c>
      <c r="R203" s="131" t="str">
        <f ca="1">IF(AND(SUM($T$109:$U203)&gt;0,COUNTIF(R$108:$S202,"A")=0), "A","")</f>
        <v/>
      </c>
      <c r="S203" s="131" t="str">
        <f ca="1">IF(AND(SUM($T203:$U$1097)&gt;0,COUNTIF(S204:$S$1098,"E")=0), "E","")</f>
        <v/>
      </c>
      <c r="T203" s="383" t="str">
        <f t="shared" ca="1" si="41"/>
        <v/>
      </c>
      <c r="U203" s="383" t="str">
        <f t="shared" ca="1" si="53"/>
        <v/>
      </c>
      <c r="V203" s="130" t="str">
        <f t="shared" ca="1" si="45"/>
        <v/>
      </c>
      <c r="W203" s="130" t="str">
        <f t="shared" ca="1" si="46"/>
        <v/>
      </c>
      <c r="X203" s="383" t="str">
        <f t="shared" ca="1" si="42"/>
        <v/>
      </c>
      <c r="Y203" s="383" t="str">
        <f ca="1">IF(SUM(X203)&gt;0,MAX($Y$109:Y202)+1,"")</f>
        <v/>
      </c>
      <c r="Z203" s="130" t="str">
        <f t="shared" ca="1" si="47"/>
        <v/>
      </c>
      <c r="AA203" s="130" t="str">
        <f t="shared" ca="1" si="48"/>
        <v/>
      </c>
      <c r="AB203" s="383" t="str" cm="1">
        <f t="array" aca="1" ref="AB203" ca="1">IF($K203="","",INDIRECT("'"&amp;$B203&amp;"'!$J$7"))</f>
        <v/>
      </c>
      <c r="AC203" s="383" t="str" cm="1">
        <f t="array" aca="1" ref="AC203" ca="1">IF($K203="","",INDIRECT("'"&amp;$B203&amp;"'!$J$5"))</f>
        <v/>
      </c>
      <c r="AD203" s="383" t="str" cm="1">
        <f t="array" aca="1" ref="AD203" ca="1">IF($K203="","",INDIRECT("'"&amp;$B203&amp;"'!$J$6"))</f>
        <v/>
      </c>
      <c r="AE203" s="131"/>
      <c r="AF203" s="131"/>
      <c r="AG203" s="131"/>
      <c r="AH203" s="131"/>
      <c r="AI203" s="131"/>
      <c r="AJ203" s="131"/>
      <c r="AK203" s="131"/>
      <c r="AL203" s="131"/>
      <c r="AM203" s="131"/>
      <c r="AN203" s="132"/>
      <c r="AO203" s="132"/>
      <c r="AP203" s="132"/>
      <c r="AQ203" s="132"/>
      <c r="AR203" s="132"/>
      <c r="AS203" s="132"/>
      <c r="AT203" s="132"/>
      <c r="AU203" s="132"/>
      <c r="AV203" s="132"/>
      <c r="AW203" s="132"/>
      <c r="AX203" s="132"/>
      <c r="AY203" s="132"/>
      <c r="AZ203" s="132"/>
      <c r="BA203" s="132"/>
      <c r="BB203" s="132"/>
      <c r="BC203" s="132"/>
      <c r="BD203" s="132"/>
      <c r="BE203" s="132"/>
      <c r="BF203" s="132"/>
      <c r="BG203" s="132"/>
      <c r="BH203" s="132"/>
    </row>
    <row r="204" spans="1:60" hidden="1">
      <c r="A204" s="93"/>
      <c r="B204" s="138" t="str">
        <f t="shared" si="54"/>
        <v/>
      </c>
      <c r="C204" s="28" t="str">
        <f>IF(B204="","",INDEX(Konfig!$A$21:$B$1011,MATCH(MID(B204,1,(FIND(" ",B204)-1)),Konfig!$A$21:$A$1011,0),2))</f>
        <v/>
      </c>
      <c r="D204" s="126"/>
      <c r="E204" s="126" t="str">
        <f t="shared" si="39"/>
        <v/>
      </c>
      <c r="F204" s="126" t="str">
        <f t="shared" si="49"/>
        <v/>
      </c>
      <c r="G204" s="123" t="str">
        <f t="shared" si="43"/>
        <v/>
      </c>
      <c r="H204" s="139"/>
      <c r="I204" s="123" t="str">
        <f t="shared" si="44"/>
        <v xml:space="preserve"> </v>
      </c>
      <c r="J204" s="126"/>
      <c r="K204" s="388" t="str">
        <f t="shared" ca="1" si="50"/>
        <v/>
      </c>
      <c r="L204" s="388" t="str">
        <f t="shared" ca="1" si="51"/>
        <v/>
      </c>
      <c r="M204" s="384" t="str">
        <f t="shared" ca="1" si="52"/>
        <v/>
      </c>
      <c r="N204" s="384" t="str">
        <f t="shared" ca="1" si="52"/>
        <v/>
      </c>
      <c r="O204" s="384" t="str">
        <f t="shared" ca="1" si="52"/>
        <v/>
      </c>
      <c r="P204" s="384" t="str">
        <f t="shared" ca="1" si="52"/>
        <v/>
      </c>
      <c r="Q204" s="384" t="str">
        <f t="shared" ca="1" si="40"/>
        <v/>
      </c>
      <c r="R204" s="131" t="str">
        <f ca="1">IF(AND(SUM($T$109:$U204)&gt;0,COUNTIF(R$108:$S203,"A")=0), "A","")</f>
        <v/>
      </c>
      <c r="S204" s="131" t="str">
        <f ca="1">IF(AND(SUM($T204:$U$1097)&gt;0,COUNTIF(S205:$S$1098,"E")=0), "E","")</f>
        <v/>
      </c>
      <c r="T204" s="383" t="str">
        <f t="shared" ca="1" si="41"/>
        <v/>
      </c>
      <c r="U204" s="383" t="str">
        <f t="shared" ca="1" si="53"/>
        <v/>
      </c>
      <c r="V204" s="130" t="str">
        <f t="shared" ca="1" si="45"/>
        <v/>
      </c>
      <c r="W204" s="130" t="str">
        <f t="shared" ca="1" si="46"/>
        <v/>
      </c>
      <c r="X204" s="383" t="str">
        <f t="shared" ca="1" si="42"/>
        <v/>
      </c>
      <c r="Y204" s="383" t="str">
        <f ca="1">IF(SUM(X204)&gt;0,MAX($Y$109:Y203)+1,"")</f>
        <v/>
      </c>
      <c r="Z204" s="130" t="str">
        <f t="shared" ca="1" si="47"/>
        <v/>
      </c>
      <c r="AA204" s="130" t="str">
        <f t="shared" ca="1" si="48"/>
        <v/>
      </c>
      <c r="AB204" s="383" t="str" cm="1">
        <f t="array" aca="1" ref="AB204" ca="1">IF($K204="","",INDIRECT("'"&amp;$B204&amp;"'!$J$7"))</f>
        <v/>
      </c>
      <c r="AC204" s="383" t="str" cm="1">
        <f t="array" aca="1" ref="AC204" ca="1">IF($K204="","",INDIRECT("'"&amp;$B204&amp;"'!$J$5"))</f>
        <v/>
      </c>
      <c r="AD204" s="383" t="str" cm="1">
        <f t="array" aca="1" ref="AD204" ca="1">IF($K204="","",INDIRECT("'"&amp;$B204&amp;"'!$J$6"))</f>
        <v/>
      </c>
      <c r="AE204" s="131"/>
      <c r="AF204" s="131"/>
      <c r="AG204" s="131"/>
      <c r="AH204" s="131"/>
      <c r="AI204" s="131"/>
      <c r="AJ204" s="131"/>
      <c r="AK204" s="131"/>
      <c r="AL204" s="131"/>
      <c r="AM204" s="131"/>
      <c r="AN204" s="132"/>
      <c r="AO204" s="132"/>
      <c r="AP204" s="132"/>
      <c r="AQ204" s="132"/>
      <c r="AR204" s="132"/>
      <c r="AS204" s="132"/>
      <c r="AT204" s="132"/>
      <c r="AU204" s="132"/>
      <c r="AV204" s="132"/>
      <c r="AW204" s="132"/>
      <c r="AX204" s="132"/>
      <c r="AY204" s="132"/>
      <c r="AZ204" s="132"/>
      <c r="BA204" s="132"/>
      <c r="BB204" s="132"/>
      <c r="BC204" s="132"/>
      <c r="BD204" s="132"/>
      <c r="BE204" s="132"/>
      <c r="BF204" s="132"/>
      <c r="BG204" s="132"/>
      <c r="BH204" s="132"/>
    </row>
    <row r="205" spans="1:60" hidden="1">
      <c r="A205" s="93"/>
      <c r="B205" s="138" t="str">
        <f t="shared" si="54"/>
        <v/>
      </c>
      <c r="C205" s="28" t="str">
        <f>IF(B205="","",INDEX(Konfig!$A$21:$B$1011,MATCH(MID(B205,1,(FIND(" ",B205)-1)),Konfig!$A$21:$A$1011,0),2))</f>
        <v/>
      </c>
      <c r="D205" s="126"/>
      <c r="E205" s="126" t="str">
        <f t="shared" si="39"/>
        <v/>
      </c>
      <c r="F205" s="126" t="str">
        <f t="shared" si="49"/>
        <v/>
      </c>
      <c r="G205" s="123" t="str">
        <f t="shared" si="43"/>
        <v/>
      </c>
      <c r="H205" s="139"/>
      <c r="I205" s="123" t="str">
        <f t="shared" si="44"/>
        <v xml:space="preserve"> </v>
      </c>
      <c r="J205" s="126"/>
      <c r="K205" s="388" t="str">
        <f t="shared" ca="1" si="50"/>
        <v/>
      </c>
      <c r="L205" s="388" t="str">
        <f t="shared" ca="1" si="51"/>
        <v/>
      </c>
      <c r="M205" s="384" t="str">
        <f t="shared" ca="1" si="52"/>
        <v/>
      </c>
      <c r="N205" s="384" t="str">
        <f t="shared" ca="1" si="52"/>
        <v/>
      </c>
      <c r="O205" s="384" t="str">
        <f t="shared" ca="1" si="52"/>
        <v/>
      </c>
      <c r="P205" s="384" t="str">
        <f t="shared" ca="1" si="52"/>
        <v/>
      </c>
      <c r="Q205" s="384" t="str">
        <f t="shared" ca="1" si="40"/>
        <v/>
      </c>
      <c r="R205" s="131" t="str">
        <f ca="1">IF(AND(SUM($T$109:$U205)&gt;0,COUNTIF(R$108:$S204,"A")=0), "A","")</f>
        <v/>
      </c>
      <c r="S205" s="131" t="str">
        <f ca="1">IF(AND(SUM($T205:$U$1097)&gt;0,COUNTIF(S206:$S$1098,"E")=0), "E","")</f>
        <v/>
      </c>
      <c r="T205" s="383" t="str">
        <f t="shared" ca="1" si="41"/>
        <v/>
      </c>
      <c r="U205" s="383" t="str">
        <f t="shared" ca="1" si="53"/>
        <v/>
      </c>
      <c r="V205" s="130" t="str">
        <f t="shared" ca="1" si="45"/>
        <v/>
      </c>
      <c r="W205" s="130" t="str">
        <f t="shared" ca="1" si="46"/>
        <v/>
      </c>
      <c r="X205" s="383" t="str">
        <f t="shared" ca="1" si="42"/>
        <v/>
      </c>
      <c r="Y205" s="383" t="str">
        <f ca="1">IF(SUM(X205)&gt;0,MAX($Y$109:Y204)+1,"")</f>
        <v/>
      </c>
      <c r="Z205" s="130" t="str">
        <f t="shared" ca="1" si="47"/>
        <v/>
      </c>
      <c r="AA205" s="130" t="str">
        <f t="shared" ca="1" si="48"/>
        <v/>
      </c>
      <c r="AB205" s="383" t="str" cm="1">
        <f t="array" aca="1" ref="AB205" ca="1">IF($K205="","",INDIRECT("'"&amp;$B205&amp;"'!$J$7"))</f>
        <v/>
      </c>
      <c r="AC205" s="383" t="str" cm="1">
        <f t="array" aca="1" ref="AC205" ca="1">IF($K205="","",INDIRECT("'"&amp;$B205&amp;"'!$J$5"))</f>
        <v/>
      </c>
      <c r="AD205" s="383" t="str" cm="1">
        <f t="array" aca="1" ref="AD205" ca="1">IF($K205="","",INDIRECT("'"&amp;$B205&amp;"'!$J$6"))</f>
        <v/>
      </c>
      <c r="AE205" s="131"/>
      <c r="AF205" s="131"/>
      <c r="AG205" s="131"/>
      <c r="AH205" s="131"/>
      <c r="AI205" s="131"/>
      <c r="AJ205" s="131"/>
      <c r="AK205" s="131"/>
      <c r="AL205" s="131"/>
      <c r="AM205" s="131"/>
      <c r="AN205" s="132"/>
      <c r="AO205" s="132"/>
      <c r="AP205" s="132"/>
      <c r="AQ205" s="132"/>
      <c r="AR205" s="132"/>
      <c r="AS205" s="132"/>
      <c r="AT205" s="132"/>
      <c r="AU205" s="132"/>
      <c r="AV205" s="132"/>
      <c r="AW205" s="132"/>
      <c r="AX205" s="132"/>
      <c r="AY205" s="132"/>
      <c r="AZ205" s="132"/>
      <c r="BA205" s="132"/>
      <c r="BB205" s="132"/>
      <c r="BC205" s="132"/>
      <c r="BD205" s="132"/>
      <c r="BE205" s="132"/>
      <c r="BF205" s="132"/>
      <c r="BG205" s="132"/>
      <c r="BH205" s="132"/>
    </row>
    <row r="206" spans="1:60" hidden="1">
      <c r="A206" s="93"/>
      <c r="B206" s="138" t="str">
        <f t="shared" si="54"/>
        <v/>
      </c>
      <c r="C206" s="28" t="str">
        <f>IF(B206="","",INDEX(Konfig!$A$21:$B$1011,MATCH(MID(B206,1,(FIND(" ",B206)-1)),Konfig!$A$21:$A$1011,0),2))</f>
        <v/>
      </c>
      <c r="D206" s="126"/>
      <c r="E206" s="126" t="str">
        <f t="shared" si="39"/>
        <v/>
      </c>
      <c r="F206" s="126" t="str">
        <f t="shared" si="49"/>
        <v/>
      </c>
      <c r="G206" s="123" t="str">
        <f t="shared" si="43"/>
        <v/>
      </c>
      <c r="H206" s="139"/>
      <c r="I206" s="123" t="str">
        <f t="shared" si="44"/>
        <v xml:space="preserve"> </v>
      </c>
      <c r="J206" s="126"/>
      <c r="K206" s="388" t="str">
        <f t="shared" ca="1" si="50"/>
        <v/>
      </c>
      <c r="L206" s="388" t="str">
        <f t="shared" ca="1" si="51"/>
        <v/>
      </c>
      <c r="M206" s="384" t="str">
        <f t="shared" ca="1" si="52"/>
        <v/>
      </c>
      <c r="N206" s="384" t="str">
        <f t="shared" ca="1" si="52"/>
        <v/>
      </c>
      <c r="O206" s="384" t="str">
        <f t="shared" ca="1" si="52"/>
        <v/>
      </c>
      <c r="P206" s="384" t="str">
        <f t="shared" ca="1" si="52"/>
        <v/>
      </c>
      <c r="Q206" s="384" t="str">
        <f t="shared" ca="1" si="40"/>
        <v/>
      </c>
      <c r="R206" s="131" t="str">
        <f ca="1">IF(AND(SUM($T$109:$U206)&gt;0,COUNTIF(R$108:$S205,"A")=0), "A","")</f>
        <v/>
      </c>
      <c r="S206" s="131" t="str">
        <f ca="1">IF(AND(SUM($T206:$U$1097)&gt;0,COUNTIF(S207:$S$1098,"E")=0), "E","")</f>
        <v/>
      </c>
      <c r="T206" s="383" t="str">
        <f t="shared" ca="1" si="41"/>
        <v/>
      </c>
      <c r="U206" s="383" t="str">
        <f t="shared" ca="1" si="53"/>
        <v/>
      </c>
      <c r="V206" s="130" t="str">
        <f t="shared" ca="1" si="45"/>
        <v/>
      </c>
      <c r="W206" s="130" t="str">
        <f t="shared" ca="1" si="46"/>
        <v/>
      </c>
      <c r="X206" s="383" t="str">
        <f t="shared" ca="1" si="42"/>
        <v/>
      </c>
      <c r="Y206" s="383" t="str">
        <f ca="1">IF(SUM(X206)&gt;0,MAX($Y$109:Y205)+1,"")</f>
        <v/>
      </c>
      <c r="Z206" s="130" t="str">
        <f t="shared" ca="1" si="47"/>
        <v/>
      </c>
      <c r="AA206" s="130" t="str">
        <f t="shared" ca="1" si="48"/>
        <v/>
      </c>
      <c r="AB206" s="383" t="str" cm="1">
        <f t="array" aca="1" ref="AB206" ca="1">IF($K206="","",INDIRECT("'"&amp;$B206&amp;"'!$J$7"))</f>
        <v/>
      </c>
      <c r="AC206" s="383" t="str" cm="1">
        <f t="array" aca="1" ref="AC206" ca="1">IF($K206="","",INDIRECT("'"&amp;$B206&amp;"'!$J$5"))</f>
        <v/>
      </c>
      <c r="AD206" s="383" t="str" cm="1">
        <f t="array" aca="1" ref="AD206" ca="1">IF($K206="","",INDIRECT("'"&amp;$B206&amp;"'!$J$6"))</f>
        <v/>
      </c>
      <c r="AE206" s="131"/>
      <c r="AF206" s="131"/>
      <c r="AG206" s="131"/>
      <c r="AH206" s="131"/>
      <c r="AI206" s="131"/>
      <c r="AJ206" s="131"/>
      <c r="AK206" s="131"/>
      <c r="AL206" s="131"/>
      <c r="AM206" s="131"/>
      <c r="AN206" s="132"/>
      <c r="AO206" s="132"/>
      <c r="AP206" s="132"/>
      <c r="AQ206" s="132"/>
      <c r="AR206" s="132"/>
      <c r="AS206" s="132"/>
      <c r="AT206" s="132"/>
      <c r="AU206" s="132"/>
      <c r="AV206" s="132"/>
      <c r="AW206" s="132"/>
      <c r="AX206" s="132"/>
      <c r="AY206" s="132"/>
      <c r="AZ206" s="132"/>
      <c r="BA206" s="132"/>
      <c r="BB206" s="132"/>
      <c r="BC206" s="132"/>
      <c r="BD206" s="132"/>
      <c r="BE206" s="132"/>
      <c r="BF206" s="132"/>
      <c r="BG206" s="132"/>
      <c r="BH206" s="132"/>
    </row>
    <row r="207" spans="1:60" hidden="1">
      <c r="A207" s="93"/>
      <c r="B207" s="138" t="str">
        <f t="shared" si="54"/>
        <v/>
      </c>
      <c r="C207" s="28" t="str">
        <f>IF(B207="","",INDEX(Konfig!$A$21:$B$1011,MATCH(MID(B207,1,(FIND(" ",B207)-1)),Konfig!$A$21:$A$1011,0),2))</f>
        <v/>
      </c>
      <c r="D207" s="126"/>
      <c r="E207" s="126" t="str">
        <f t="shared" si="39"/>
        <v/>
      </c>
      <c r="F207" s="126" t="str">
        <f t="shared" si="49"/>
        <v/>
      </c>
      <c r="G207" s="123" t="str">
        <f t="shared" si="43"/>
        <v/>
      </c>
      <c r="H207" s="139"/>
      <c r="I207" s="123" t="str">
        <f t="shared" si="44"/>
        <v xml:space="preserve"> </v>
      </c>
      <c r="J207" s="126"/>
      <c r="K207" s="388" t="str">
        <f t="shared" ca="1" si="50"/>
        <v/>
      </c>
      <c r="L207" s="388" t="str">
        <f t="shared" ca="1" si="51"/>
        <v/>
      </c>
      <c r="M207" s="384" t="str">
        <f t="shared" ca="1" si="52"/>
        <v/>
      </c>
      <c r="N207" s="384" t="str">
        <f t="shared" ca="1" si="52"/>
        <v/>
      </c>
      <c r="O207" s="384" t="str">
        <f t="shared" ca="1" si="52"/>
        <v/>
      </c>
      <c r="P207" s="384" t="str">
        <f t="shared" ca="1" si="52"/>
        <v/>
      </c>
      <c r="Q207" s="384" t="str">
        <f t="shared" ca="1" si="40"/>
        <v/>
      </c>
      <c r="R207" s="131" t="str">
        <f ca="1">IF(AND(SUM($T$109:$U207)&gt;0,COUNTIF(R$108:$S206,"A")=0), "A","")</f>
        <v/>
      </c>
      <c r="S207" s="131" t="str">
        <f ca="1">IF(AND(SUM($T207:$U$1097)&gt;0,COUNTIF(S208:$S$1098,"E")=0), "E","")</f>
        <v/>
      </c>
      <c r="T207" s="383" t="str">
        <f t="shared" ca="1" si="41"/>
        <v/>
      </c>
      <c r="U207" s="383" t="str">
        <f t="shared" ca="1" si="53"/>
        <v/>
      </c>
      <c r="V207" s="130" t="str">
        <f t="shared" ca="1" si="45"/>
        <v/>
      </c>
      <c r="W207" s="130" t="str">
        <f t="shared" ca="1" si="46"/>
        <v/>
      </c>
      <c r="X207" s="383" t="str">
        <f t="shared" ca="1" si="42"/>
        <v/>
      </c>
      <c r="Y207" s="383" t="str">
        <f ca="1">IF(SUM(X207)&gt;0,MAX($Y$109:Y206)+1,"")</f>
        <v/>
      </c>
      <c r="Z207" s="130" t="str">
        <f t="shared" ca="1" si="47"/>
        <v/>
      </c>
      <c r="AA207" s="130" t="str">
        <f t="shared" ca="1" si="48"/>
        <v/>
      </c>
      <c r="AB207" s="383" t="str" cm="1">
        <f t="array" aca="1" ref="AB207" ca="1">IF($K207="","",INDIRECT("'"&amp;$B207&amp;"'!$J$7"))</f>
        <v/>
      </c>
      <c r="AC207" s="383" t="str" cm="1">
        <f t="array" aca="1" ref="AC207" ca="1">IF($K207="","",INDIRECT("'"&amp;$B207&amp;"'!$J$5"))</f>
        <v/>
      </c>
      <c r="AD207" s="383" t="str" cm="1">
        <f t="array" aca="1" ref="AD207" ca="1">IF($K207="","",INDIRECT("'"&amp;$B207&amp;"'!$J$6"))</f>
        <v/>
      </c>
      <c r="AE207" s="131"/>
      <c r="AF207" s="131"/>
      <c r="AG207" s="131"/>
      <c r="AH207" s="131"/>
      <c r="AI207" s="131"/>
      <c r="AJ207" s="131"/>
      <c r="AK207" s="131"/>
      <c r="AL207" s="131"/>
      <c r="AM207" s="131"/>
      <c r="AN207" s="132"/>
      <c r="AO207" s="132"/>
      <c r="AP207" s="132"/>
      <c r="AQ207" s="132"/>
      <c r="AR207" s="132"/>
      <c r="AS207" s="132"/>
      <c r="AT207" s="132"/>
      <c r="AU207" s="132"/>
      <c r="AV207" s="132"/>
      <c r="AW207" s="132"/>
      <c r="AX207" s="132"/>
      <c r="AY207" s="132"/>
      <c r="AZ207" s="132"/>
      <c r="BA207" s="132"/>
      <c r="BB207" s="132"/>
      <c r="BC207" s="132"/>
      <c r="BD207" s="132"/>
      <c r="BE207" s="132"/>
      <c r="BF207" s="132"/>
      <c r="BG207" s="132"/>
      <c r="BH207" s="132"/>
    </row>
    <row r="208" spans="1:60" hidden="1">
      <c r="A208" s="93"/>
      <c r="B208" s="138" t="str">
        <f t="shared" si="54"/>
        <v/>
      </c>
      <c r="C208" s="28" t="str">
        <f>IF(B208="","",INDEX(Konfig!$A$21:$B$1011,MATCH(MID(B208,1,(FIND(" ",B208)-1)),Konfig!$A$21:$A$1011,0),2))</f>
        <v/>
      </c>
      <c r="D208" s="126"/>
      <c r="E208" s="126" t="str">
        <f t="shared" si="39"/>
        <v/>
      </c>
      <c r="F208" s="126" t="str">
        <f t="shared" si="49"/>
        <v/>
      </c>
      <c r="G208" s="123" t="str">
        <f t="shared" si="43"/>
        <v/>
      </c>
      <c r="H208" s="139"/>
      <c r="I208" s="123" t="str">
        <f t="shared" si="44"/>
        <v xml:space="preserve"> </v>
      </c>
      <c r="J208" s="126"/>
      <c r="K208" s="388" t="str">
        <f t="shared" ca="1" si="50"/>
        <v/>
      </c>
      <c r="L208" s="388" t="str">
        <f t="shared" ca="1" si="51"/>
        <v/>
      </c>
      <c r="M208" s="384" t="str">
        <f t="shared" ca="1" si="52"/>
        <v/>
      </c>
      <c r="N208" s="384" t="str">
        <f t="shared" ca="1" si="52"/>
        <v/>
      </c>
      <c r="O208" s="384" t="str">
        <f t="shared" ca="1" si="52"/>
        <v/>
      </c>
      <c r="P208" s="384" t="str">
        <f t="shared" ca="1" si="52"/>
        <v/>
      </c>
      <c r="Q208" s="384" t="str">
        <f t="shared" ca="1" si="40"/>
        <v/>
      </c>
      <c r="R208" s="131" t="str">
        <f ca="1">IF(AND(SUM($T$109:$U208)&gt;0,COUNTIF(R$108:$S207,"A")=0), "A","")</f>
        <v/>
      </c>
      <c r="S208" s="131" t="str">
        <f ca="1">IF(AND(SUM($T208:$U$1097)&gt;0,COUNTIF(S209:$S$1098,"E")=0), "E","")</f>
        <v/>
      </c>
      <c r="T208" s="383" t="str">
        <f t="shared" ca="1" si="41"/>
        <v/>
      </c>
      <c r="U208" s="383" t="str">
        <f t="shared" ca="1" si="53"/>
        <v/>
      </c>
      <c r="V208" s="130" t="str">
        <f t="shared" ca="1" si="45"/>
        <v/>
      </c>
      <c r="W208" s="130" t="str">
        <f t="shared" ca="1" si="46"/>
        <v/>
      </c>
      <c r="X208" s="383" t="str">
        <f t="shared" ca="1" si="42"/>
        <v/>
      </c>
      <c r="Y208" s="383" t="str">
        <f ca="1">IF(SUM(X208)&gt;0,MAX($Y$109:Y207)+1,"")</f>
        <v/>
      </c>
      <c r="Z208" s="130" t="str">
        <f t="shared" ca="1" si="47"/>
        <v/>
      </c>
      <c r="AA208" s="130" t="str">
        <f t="shared" ca="1" si="48"/>
        <v/>
      </c>
      <c r="AB208" s="383" t="str" cm="1">
        <f t="array" aca="1" ref="AB208" ca="1">IF($K208="","",INDIRECT("'"&amp;$B208&amp;"'!$J$7"))</f>
        <v/>
      </c>
      <c r="AC208" s="383" t="str" cm="1">
        <f t="array" aca="1" ref="AC208" ca="1">IF($K208="","",INDIRECT("'"&amp;$B208&amp;"'!$J$5"))</f>
        <v/>
      </c>
      <c r="AD208" s="383" t="str" cm="1">
        <f t="array" aca="1" ref="AD208" ca="1">IF($K208="","",INDIRECT("'"&amp;$B208&amp;"'!$J$6"))</f>
        <v/>
      </c>
      <c r="AE208" s="131"/>
      <c r="AF208" s="131"/>
      <c r="AG208" s="131"/>
      <c r="AH208" s="131"/>
      <c r="AI208" s="131"/>
      <c r="AJ208" s="131"/>
      <c r="AK208" s="131"/>
      <c r="AL208" s="131"/>
      <c r="AM208" s="131"/>
      <c r="AN208" s="132"/>
      <c r="AO208" s="132"/>
      <c r="AP208" s="132"/>
      <c r="AQ208" s="132"/>
      <c r="AR208" s="132"/>
      <c r="AS208" s="132"/>
      <c r="AT208" s="132"/>
      <c r="AU208" s="132"/>
      <c r="AV208" s="132"/>
      <c r="AW208" s="132"/>
      <c r="AX208" s="132"/>
      <c r="AY208" s="132"/>
      <c r="AZ208" s="132"/>
      <c r="BA208" s="132"/>
      <c r="BB208" s="132"/>
      <c r="BC208" s="132"/>
      <c r="BD208" s="132"/>
      <c r="BE208" s="132"/>
      <c r="BF208" s="132"/>
      <c r="BG208" s="132"/>
      <c r="BH208" s="132"/>
    </row>
    <row r="209" spans="1:60" hidden="1">
      <c r="A209" s="93"/>
      <c r="B209" s="138" t="str">
        <f t="shared" si="54"/>
        <v/>
      </c>
      <c r="C209" s="28" t="str">
        <f>IF(B209="","",INDEX(Konfig!$A$21:$B$1011,MATCH(MID(B209,1,(FIND(" ",B209)-1)),Konfig!$A$21:$A$1011,0),2))</f>
        <v/>
      </c>
      <c r="D209" s="126"/>
      <c r="E209" s="126" t="str">
        <f t="shared" si="39"/>
        <v/>
      </c>
      <c r="F209" s="126" t="str">
        <f t="shared" si="49"/>
        <v/>
      </c>
      <c r="G209" s="123" t="str">
        <f t="shared" si="43"/>
        <v/>
      </c>
      <c r="H209" s="139"/>
      <c r="I209" s="123" t="str">
        <f t="shared" si="44"/>
        <v xml:space="preserve"> </v>
      </c>
      <c r="J209" s="126"/>
      <c r="K209" s="388" t="str">
        <f t="shared" ca="1" si="50"/>
        <v/>
      </c>
      <c r="L209" s="388" t="str">
        <f t="shared" ca="1" si="51"/>
        <v/>
      </c>
      <c r="M209" s="384" t="str">
        <f t="shared" ca="1" si="52"/>
        <v/>
      </c>
      <c r="N209" s="384" t="str">
        <f t="shared" ca="1" si="52"/>
        <v/>
      </c>
      <c r="O209" s="384" t="str">
        <f t="shared" ca="1" si="52"/>
        <v/>
      </c>
      <c r="P209" s="384" t="str">
        <f t="shared" ca="1" si="52"/>
        <v/>
      </c>
      <c r="Q209" s="384" t="str">
        <f t="shared" ca="1" si="40"/>
        <v/>
      </c>
      <c r="R209" s="131" t="str">
        <f ca="1">IF(AND(SUM($T$109:$U209)&gt;0,COUNTIF(R$108:$S208,"A")=0), "A","")</f>
        <v/>
      </c>
      <c r="S209" s="131" t="str">
        <f ca="1">IF(AND(SUM($T209:$U$1097)&gt;0,COUNTIF(S210:$S$1098,"E")=0), "E","")</f>
        <v/>
      </c>
      <c r="T209" s="383" t="str">
        <f t="shared" ca="1" si="41"/>
        <v/>
      </c>
      <c r="U209" s="383" t="str">
        <f t="shared" ca="1" si="53"/>
        <v/>
      </c>
      <c r="V209" s="130" t="str">
        <f t="shared" ca="1" si="45"/>
        <v/>
      </c>
      <c r="W209" s="130" t="str">
        <f t="shared" ca="1" si="46"/>
        <v/>
      </c>
      <c r="X209" s="383" t="str">
        <f t="shared" ca="1" si="42"/>
        <v/>
      </c>
      <c r="Y209" s="383" t="str">
        <f ca="1">IF(SUM(X209)&gt;0,MAX($Y$109:Y208)+1,"")</f>
        <v/>
      </c>
      <c r="Z209" s="130" t="str">
        <f t="shared" ca="1" si="47"/>
        <v/>
      </c>
      <c r="AA209" s="130" t="str">
        <f t="shared" ca="1" si="48"/>
        <v/>
      </c>
      <c r="AB209" s="383" t="str" cm="1">
        <f t="array" aca="1" ref="AB209" ca="1">IF($K209="","",INDIRECT("'"&amp;$B209&amp;"'!$J$7"))</f>
        <v/>
      </c>
      <c r="AC209" s="383" t="str" cm="1">
        <f t="array" aca="1" ref="AC209" ca="1">IF($K209="","",INDIRECT("'"&amp;$B209&amp;"'!$J$5"))</f>
        <v/>
      </c>
      <c r="AD209" s="383" t="str" cm="1">
        <f t="array" aca="1" ref="AD209" ca="1">IF($K209="","",INDIRECT("'"&amp;$B209&amp;"'!$J$6"))</f>
        <v/>
      </c>
      <c r="AE209" s="131"/>
      <c r="AF209" s="131"/>
      <c r="AG209" s="131"/>
      <c r="AH209" s="131"/>
      <c r="AI209" s="131"/>
      <c r="AJ209" s="131"/>
      <c r="AK209" s="131"/>
      <c r="AL209" s="131"/>
      <c r="AM209" s="131"/>
      <c r="AN209" s="132"/>
      <c r="AO209" s="132"/>
      <c r="AP209" s="132"/>
      <c r="AQ209" s="132"/>
      <c r="AR209" s="132"/>
      <c r="AS209" s="132"/>
      <c r="AT209" s="132"/>
      <c r="AU209" s="132"/>
      <c r="AV209" s="132"/>
      <c r="AW209" s="132"/>
      <c r="AX209" s="132"/>
      <c r="AY209" s="132"/>
      <c r="AZ209" s="132"/>
      <c r="BA209" s="132"/>
      <c r="BB209" s="132"/>
      <c r="BC209" s="132"/>
      <c r="BD209" s="132"/>
      <c r="BE209" s="132"/>
      <c r="BF209" s="132"/>
      <c r="BG209" s="132"/>
      <c r="BH209" s="132"/>
    </row>
    <row r="210" spans="1:60" hidden="1">
      <c r="A210" s="93"/>
      <c r="B210" s="138" t="str">
        <f t="shared" si="54"/>
        <v/>
      </c>
      <c r="C210" s="28" t="str">
        <f>IF(B210="","",INDEX(Konfig!$A$21:$B$1011,MATCH(MID(B210,1,(FIND(" ",B210)-1)),Konfig!$A$21:$A$1011,0),2))</f>
        <v/>
      </c>
      <c r="D210" s="126"/>
      <c r="E210" s="126" t="str">
        <f t="shared" si="39"/>
        <v/>
      </c>
      <c r="F210" s="126" t="str">
        <f t="shared" si="49"/>
        <v/>
      </c>
      <c r="G210" s="123" t="str">
        <f t="shared" si="43"/>
        <v/>
      </c>
      <c r="H210" s="139"/>
      <c r="I210" s="123" t="str">
        <f t="shared" si="44"/>
        <v xml:space="preserve"> </v>
      </c>
      <c r="J210" s="126"/>
      <c r="K210" s="388" t="str">
        <f t="shared" ca="1" si="50"/>
        <v/>
      </c>
      <c r="L210" s="388" t="str">
        <f t="shared" ca="1" si="51"/>
        <v/>
      </c>
      <c r="M210" s="384" t="str">
        <f t="shared" ca="1" si="52"/>
        <v/>
      </c>
      <c r="N210" s="384" t="str">
        <f t="shared" ca="1" si="52"/>
        <v/>
      </c>
      <c r="O210" s="384" t="str">
        <f t="shared" ca="1" si="52"/>
        <v/>
      </c>
      <c r="P210" s="384" t="str">
        <f t="shared" ca="1" si="52"/>
        <v/>
      </c>
      <c r="Q210" s="384" t="str">
        <f t="shared" ca="1" si="40"/>
        <v/>
      </c>
      <c r="R210" s="131" t="str">
        <f ca="1">IF(AND(SUM($T$109:$U210)&gt;0,COUNTIF(R$108:$S209,"A")=0), "A","")</f>
        <v/>
      </c>
      <c r="S210" s="131" t="str">
        <f ca="1">IF(AND(SUM($T210:$U$1097)&gt;0,COUNTIF(S211:$S$1098,"E")=0), "E","")</f>
        <v/>
      </c>
      <c r="T210" s="383" t="str">
        <f t="shared" ca="1" si="41"/>
        <v/>
      </c>
      <c r="U210" s="383" t="str">
        <f t="shared" ca="1" si="53"/>
        <v/>
      </c>
      <c r="V210" s="130" t="str">
        <f t="shared" ca="1" si="45"/>
        <v/>
      </c>
      <c r="W210" s="130" t="str">
        <f t="shared" ca="1" si="46"/>
        <v/>
      </c>
      <c r="X210" s="383" t="str">
        <f t="shared" ca="1" si="42"/>
        <v/>
      </c>
      <c r="Y210" s="383" t="str">
        <f ca="1">IF(SUM(X210)&gt;0,MAX($Y$109:Y209)+1,"")</f>
        <v/>
      </c>
      <c r="Z210" s="130" t="str">
        <f t="shared" ca="1" si="47"/>
        <v/>
      </c>
      <c r="AA210" s="130" t="str">
        <f t="shared" ca="1" si="48"/>
        <v/>
      </c>
      <c r="AB210" s="383" t="str" cm="1">
        <f t="array" aca="1" ref="AB210" ca="1">IF($K210="","",INDIRECT("'"&amp;$B210&amp;"'!$J$7"))</f>
        <v/>
      </c>
      <c r="AC210" s="383" t="str" cm="1">
        <f t="array" aca="1" ref="AC210" ca="1">IF($K210="","",INDIRECT("'"&amp;$B210&amp;"'!$J$5"))</f>
        <v/>
      </c>
      <c r="AD210" s="383" t="str" cm="1">
        <f t="array" aca="1" ref="AD210" ca="1">IF($K210="","",INDIRECT("'"&amp;$B210&amp;"'!$J$6"))</f>
        <v/>
      </c>
      <c r="AE210" s="131"/>
      <c r="AF210" s="131"/>
      <c r="AG210" s="131"/>
      <c r="AH210" s="131"/>
      <c r="AI210" s="131"/>
      <c r="AJ210" s="131"/>
      <c r="AK210" s="131"/>
      <c r="AL210" s="131"/>
      <c r="AM210" s="131"/>
      <c r="AN210" s="132"/>
      <c r="AO210" s="132"/>
      <c r="AP210" s="132"/>
      <c r="AQ210" s="132"/>
      <c r="AR210" s="132"/>
      <c r="AS210" s="132"/>
      <c r="AT210" s="132"/>
      <c r="AU210" s="132"/>
      <c r="AV210" s="132"/>
      <c r="AW210" s="132"/>
      <c r="AX210" s="132"/>
      <c r="AY210" s="132"/>
      <c r="AZ210" s="132"/>
      <c r="BA210" s="132"/>
      <c r="BB210" s="132"/>
      <c r="BC210" s="132"/>
      <c r="BD210" s="132"/>
      <c r="BE210" s="132"/>
      <c r="BF210" s="132"/>
      <c r="BG210" s="132"/>
      <c r="BH210" s="132"/>
    </row>
    <row r="211" spans="1:60" hidden="1">
      <c r="A211" s="93"/>
      <c r="B211" s="138" t="str">
        <f t="shared" si="54"/>
        <v/>
      </c>
      <c r="C211" s="28" t="str">
        <f>IF(B211="","",INDEX(Konfig!$A$21:$B$1011,MATCH(MID(B211,1,(FIND(" ",B211)-1)),Konfig!$A$21:$A$1011,0),2))</f>
        <v/>
      </c>
      <c r="D211" s="126"/>
      <c r="E211" s="126" t="str">
        <f t="shared" si="39"/>
        <v/>
      </c>
      <c r="F211" s="126" t="str">
        <f t="shared" si="49"/>
        <v/>
      </c>
      <c r="G211" s="123" t="str">
        <f t="shared" si="43"/>
        <v/>
      </c>
      <c r="H211" s="139"/>
      <c r="I211" s="123" t="str">
        <f t="shared" si="44"/>
        <v xml:space="preserve"> </v>
      </c>
      <c r="J211" s="126"/>
      <c r="K211" s="388" t="str">
        <f t="shared" ca="1" si="50"/>
        <v/>
      </c>
      <c r="L211" s="388" t="str">
        <f t="shared" ca="1" si="51"/>
        <v/>
      </c>
      <c r="M211" s="384" t="str">
        <f t="shared" ca="1" si="52"/>
        <v/>
      </c>
      <c r="N211" s="384" t="str">
        <f t="shared" ca="1" si="52"/>
        <v/>
      </c>
      <c r="O211" s="384" t="str">
        <f t="shared" ca="1" si="52"/>
        <v/>
      </c>
      <c r="P211" s="384" t="str">
        <f t="shared" ca="1" si="52"/>
        <v/>
      </c>
      <c r="Q211" s="384" t="str">
        <f t="shared" ca="1" si="40"/>
        <v/>
      </c>
      <c r="R211" s="131" t="str">
        <f ca="1">IF(AND(SUM($T$109:$U211)&gt;0,COUNTIF(R$108:$S210,"A")=0), "A","")</f>
        <v/>
      </c>
      <c r="S211" s="131" t="str">
        <f ca="1">IF(AND(SUM($T211:$U$1097)&gt;0,COUNTIF(S212:$S$1098,"E")=0), "E","")</f>
        <v/>
      </c>
      <c r="T211" s="383" t="str">
        <f t="shared" ca="1" si="41"/>
        <v/>
      </c>
      <c r="U211" s="383" t="str">
        <f t="shared" ca="1" si="53"/>
        <v/>
      </c>
      <c r="V211" s="130" t="str">
        <f t="shared" ca="1" si="45"/>
        <v/>
      </c>
      <c r="W211" s="130" t="str">
        <f t="shared" ca="1" si="46"/>
        <v/>
      </c>
      <c r="X211" s="383" t="str">
        <f t="shared" ca="1" si="42"/>
        <v/>
      </c>
      <c r="Y211" s="383" t="str">
        <f ca="1">IF(SUM(X211)&gt;0,MAX($Y$109:Y210)+1,"")</f>
        <v/>
      </c>
      <c r="Z211" s="130" t="str">
        <f t="shared" ca="1" si="47"/>
        <v/>
      </c>
      <c r="AA211" s="130" t="str">
        <f t="shared" ca="1" si="48"/>
        <v/>
      </c>
      <c r="AB211" s="383" t="str" cm="1">
        <f t="array" aca="1" ref="AB211" ca="1">IF($K211="","",INDIRECT("'"&amp;$B211&amp;"'!$J$7"))</f>
        <v/>
      </c>
      <c r="AC211" s="383" t="str" cm="1">
        <f t="array" aca="1" ref="AC211" ca="1">IF($K211="","",INDIRECT("'"&amp;$B211&amp;"'!$J$5"))</f>
        <v/>
      </c>
      <c r="AD211" s="383" t="str" cm="1">
        <f t="array" aca="1" ref="AD211" ca="1">IF($K211="","",INDIRECT("'"&amp;$B211&amp;"'!$J$6"))</f>
        <v/>
      </c>
      <c r="AE211" s="131"/>
      <c r="AF211" s="131"/>
      <c r="AG211" s="131"/>
      <c r="AH211" s="131"/>
      <c r="AI211" s="131"/>
      <c r="AJ211" s="131"/>
      <c r="AK211" s="131"/>
      <c r="AL211" s="131"/>
      <c r="AM211" s="131"/>
      <c r="AN211" s="132"/>
      <c r="AO211" s="132"/>
      <c r="AP211" s="132"/>
      <c r="AQ211" s="132"/>
      <c r="AR211" s="132"/>
      <c r="AS211" s="132"/>
      <c r="AT211" s="132"/>
      <c r="AU211" s="132"/>
      <c r="AV211" s="132"/>
      <c r="AW211" s="132"/>
      <c r="AX211" s="132"/>
      <c r="AY211" s="132"/>
      <c r="AZ211" s="132"/>
      <c r="BA211" s="132"/>
      <c r="BB211" s="132"/>
      <c r="BC211" s="132"/>
      <c r="BD211" s="132"/>
      <c r="BE211" s="132"/>
      <c r="BF211" s="132"/>
      <c r="BG211" s="132"/>
      <c r="BH211" s="132"/>
    </row>
    <row r="212" spans="1:60" hidden="1">
      <c r="A212" s="93"/>
      <c r="B212" s="138" t="str">
        <f t="shared" si="54"/>
        <v/>
      </c>
      <c r="C212" s="28" t="str">
        <f>IF(B212="","",INDEX(Konfig!$A$21:$B$1011,MATCH(MID(B212,1,(FIND(" ",B212)-1)),Konfig!$A$21:$A$1011,0),2))</f>
        <v/>
      </c>
      <c r="D212" s="126"/>
      <c r="E212" s="126" t="str">
        <f t="shared" si="39"/>
        <v/>
      </c>
      <c r="F212" s="126" t="str">
        <f t="shared" si="49"/>
        <v/>
      </c>
      <c r="G212" s="123" t="str">
        <f t="shared" si="43"/>
        <v/>
      </c>
      <c r="H212" s="139"/>
      <c r="I212" s="123" t="str">
        <f t="shared" si="44"/>
        <v xml:space="preserve"> </v>
      </c>
      <c r="J212" s="126"/>
      <c r="K212" s="388" t="str">
        <f t="shared" ca="1" si="50"/>
        <v/>
      </c>
      <c r="L212" s="388" t="str">
        <f t="shared" ca="1" si="51"/>
        <v/>
      </c>
      <c r="M212" s="384" t="str">
        <f t="shared" ca="1" si="52"/>
        <v/>
      </c>
      <c r="N212" s="384" t="str">
        <f t="shared" ca="1" si="52"/>
        <v/>
      </c>
      <c r="O212" s="384" t="str">
        <f t="shared" ca="1" si="52"/>
        <v/>
      </c>
      <c r="P212" s="384" t="str">
        <f t="shared" ca="1" si="52"/>
        <v/>
      </c>
      <c r="Q212" s="384" t="str">
        <f t="shared" ca="1" si="40"/>
        <v/>
      </c>
      <c r="R212" s="131" t="str">
        <f ca="1">IF(AND(SUM($T$109:$U212)&gt;0,COUNTIF(R$108:$S211,"A")=0), "A","")</f>
        <v/>
      </c>
      <c r="S212" s="131" t="str">
        <f ca="1">IF(AND(SUM($T212:$U$1097)&gt;0,COUNTIF(S213:$S$1098,"E")=0), "E","")</f>
        <v/>
      </c>
      <c r="T212" s="383" t="str">
        <f t="shared" ca="1" si="41"/>
        <v/>
      </c>
      <c r="U212" s="383" t="str">
        <f t="shared" ca="1" si="53"/>
        <v/>
      </c>
      <c r="V212" s="130" t="str">
        <f t="shared" ca="1" si="45"/>
        <v/>
      </c>
      <c r="W212" s="130" t="str">
        <f t="shared" ca="1" si="46"/>
        <v/>
      </c>
      <c r="X212" s="383" t="str">
        <f t="shared" ca="1" si="42"/>
        <v/>
      </c>
      <c r="Y212" s="383" t="str">
        <f ca="1">IF(SUM(X212)&gt;0,MAX($Y$109:Y211)+1,"")</f>
        <v/>
      </c>
      <c r="Z212" s="130" t="str">
        <f t="shared" ca="1" si="47"/>
        <v/>
      </c>
      <c r="AA212" s="130" t="str">
        <f t="shared" ca="1" si="48"/>
        <v/>
      </c>
      <c r="AB212" s="383" t="str" cm="1">
        <f t="array" aca="1" ref="AB212" ca="1">IF($K212="","",INDIRECT("'"&amp;$B212&amp;"'!$J$7"))</f>
        <v/>
      </c>
      <c r="AC212" s="383" t="str" cm="1">
        <f t="array" aca="1" ref="AC212" ca="1">IF($K212="","",INDIRECT("'"&amp;$B212&amp;"'!$J$5"))</f>
        <v/>
      </c>
      <c r="AD212" s="383" t="str" cm="1">
        <f t="array" aca="1" ref="AD212" ca="1">IF($K212="","",INDIRECT("'"&amp;$B212&amp;"'!$J$6"))</f>
        <v/>
      </c>
      <c r="AE212" s="131"/>
      <c r="AF212" s="131"/>
      <c r="AG212" s="131"/>
      <c r="AH212" s="131"/>
      <c r="AI212" s="131"/>
      <c r="AJ212" s="131"/>
      <c r="AK212" s="131"/>
      <c r="AL212" s="131"/>
      <c r="AM212" s="131"/>
      <c r="AN212" s="132"/>
      <c r="AO212" s="132"/>
      <c r="AP212" s="132"/>
      <c r="AQ212" s="132"/>
      <c r="AR212" s="132"/>
      <c r="AS212" s="132"/>
      <c r="AT212" s="132"/>
      <c r="AU212" s="132"/>
      <c r="AV212" s="132"/>
      <c r="AW212" s="132"/>
      <c r="AX212" s="132"/>
      <c r="AY212" s="132"/>
      <c r="AZ212" s="132"/>
      <c r="BA212" s="132"/>
      <c r="BB212" s="132"/>
      <c r="BC212" s="132"/>
      <c r="BD212" s="132"/>
      <c r="BE212" s="132"/>
      <c r="BF212" s="132"/>
      <c r="BG212" s="132"/>
      <c r="BH212" s="132"/>
    </row>
    <row r="213" spans="1:60" hidden="1">
      <c r="A213" s="93"/>
      <c r="B213" s="138" t="str">
        <f t="shared" si="54"/>
        <v/>
      </c>
      <c r="C213" s="28" t="str">
        <f>IF(B213="","",INDEX(Konfig!$A$21:$B$1011,MATCH(MID(B213,1,(FIND(" ",B213)-1)),Konfig!$A$21:$A$1011,0),2))</f>
        <v/>
      </c>
      <c r="D213" s="126"/>
      <c r="E213" s="126" t="str">
        <f t="shared" si="39"/>
        <v/>
      </c>
      <c r="F213" s="126" t="str">
        <f t="shared" si="49"/>
        <v/>
      </c>
      <c r="G213" s="123" t="str">
        <f t="shared" si="43"/>
        <v/>
      </c>
      <c r="H213" s="139"/>
      <c r="I213" s="123" t="str">
        <f t="shared" si="44"/>
        <v xml:space="preserve"> </v>
      </c>
      <c r="J213" s="126"/>
      <c r="K213" s="388" t="str">
        <f t="shared" ca="1" si="50"/>
        <v/>
      </c>
      <c r="L213" s="388" t="str">
        <f t="shared" ca="1" si="51"/>
        <v/>
      </c>
      <c r="M213" s="384" t="str">
        <f t="shared" ca="1" si="52"/>
        <v/>
      </c>
      <c r="N213" s="384" t="str">
        <f t="shared" ca="1" si="52"/>
        <v/>
      </c>
      <c r="O213" s="384" t="str">
        <f t="shared" ca="1" si="52"/>
        <v/>
      </c>
      <c r="P213" s="384" t="str">
        <f t="shared" ca="1" si="52"/>
        <v/>
      </c>
      <c r="Q213" s="384" t="str">
        <f t="shared" ca="1" si="40"/>
        <v/>
      </c>
      <c r="R213" s="131" t="str">
        <f ca="1">IF(AND(SUM($T$109:$U213)&gt;0,COUNTIF(R$108:$S212,"A")=0), "A","")</f>
        <v/>
      </c>
      <c r="S213" s="131" t="str">
        <f ca="1">IF(AND(SUM($T213:$U$1097)&gt;0,COUNTIF(S214:$S$1098,"E")=0), "E","")</f>
        <v/>
      </c>
      <c r="T213" s="383" t="str">
        <f t="shared" ca="1" si="41"/>
        <v/>
      </c>
      <c r="U213" s="383" t="str">
        <f t="shared" ca="1" si="53"/>
        <v/>
      </c>
      <c r="V213" s="130" t="str">
        <f t="shared" ca="1" si="45"/>
        <v/>
      </c>
      <c r="W213" s="130" t="str">
        <f t="shared" ca="1" si="46"/>
        <v/>
      </c>
      <c r="X213" s="383" t="str">
        <f t="shared" ca="1" si="42"/>
        <v/>
      </c>
      <c r="Y213" s="383" t="str">
        <f ca="1">IF(SUM(X213)&gt;0,MAX($Y$109:Y212)+1,"")</f>
        <v/>
      </c>
      <c r="Z213" s="130" t="str">
        <f t="shared" ca="1" si="47"/>
        <v/>
      </c>
      <c r="AA213" s="130" t="str">
        <f t="shared" ca="1" si="48"/>
        <v/>
      </c>
      <c r="AB213" s="383" t="str" cm="1">
        <f t="array" aca="1" ref="AB213" ca="1">IF($K213="","",INDIRECT("'"&amp;$B213&amp;"'!$J$7"))</f>
        <v/>
      </c>
      <c r="AC213" s="383" t="str" cm="1">
        <f t="array" aca="1" ref="AC213" ca="1">IF($K213="","",INDIRECT("'"&amp;$B213&amp;"'!$J$5"))</f>
        <v/>
      </c>
      <c r="AD213" s="383" t="str" cm="1">
        <f t="array" aca="1" ref="AD213" ca="1">IF($K213="","",INDIRECT("'"&amp;$B213&amp;"'!$J$6"))</f>
        <v/>
      </c>
      <c r="AE213" s="131"/>
      <c r="AF213" s="131"/>
      <c r="AG213" s="131"/>
      <c r="AH213" s="131"/>
      <c r="AI213" s="131"/>
      <c r="AJ213" s="131"/>
      <c r="AK213" s="131"/>
      <c r="AL213" s="131"/>
      <c r="AM213" s="131"/>
      <c r="AN213" s="132"/>
      <c r="AO213" s="132"/>
      <c r="AP213" s="132"/>
      <c r="AQ213" s="132"/>
      <c r="AR213" s="132"/>
      <c r="AS213" s="132"/>
      <c r="AT213" s="132"/>
      <c r="AU213" s="132"/>
      <c r="AV213" s="132"/>
      <c r="AW213" s="132"/>
      <c r="AX213" s="132"/>
      <c r="AY213" s="132"/>
      <c r="AZ213" s="132"/>
      <c r="BA213" s="132"/>
      <c r="BB213" s="132"/>
      <c r="BC213" s="132"/>
      <c r="BD213" s="132"/>
      <c r="BE213" s="132"/>
      <c r="BF213" s="132"/>
      <c r="BG213" s="132"/>
      <c r="BH213" s="132"/>
    </row>
    <row r="214" spans="1:60" hidden="1">
      <c r="A214" s="93"/>
      <c r="B214" s="138" t="str">
        <f t="shared" si="54"/>
        <v/>
      </c>
      <c r="C214" s="28" t="str">
        <f>IF(B214="","",INDEX(Konfig!$A$21:$B$1011,MATCH(MID(B214,1,(FIND(" ",B214)-1)),Konfig!$A$21:$A$1011,0),2))</f>
        <v/>
      </c>
      <c r="D214" s="126"/>
      <c r="E214" s="126" t="str">
        <f t="shared" si="39"/>
        <v/>
      </c>
      <c r="F214" s="126" t="str">
        <f t="shared" si="49"/>
        <v/>
      </c>
      <c r="G214" s="123" t="str">
        <f t="shared" si="43"/>
        <v/>
      </c>
      <c r="H214" s="139"/>
      <c r="I214" s="123" t="str">
        <f t="shared" si="44"/>
        <v xml:space="preserve"> </v>
      </c>
      <c r="J214" s="126"/>
      <c r="K214" s="388" t="str">
        <f t="shared" ca="1" si="50"/>
        <v/>
      </c>
      <c r="L214" s="388" t="str">
        <f t="shared" ca="1" si="51"/>
        <v/>
      </c>
      <c r="M214" s="384" t="str">
        <f t="shared" ca="1" si="52"/>
        <v/>
      </c>
      <c r="N214" s="384" t="str">
        <f t="shared" ca="1" si="52"/>
        <v/>
      </c>
      <c r="O214" s="384" t="str">
        <f t="shared" ca="1" si="52"/>
        <v/>
      </c>
      <c r="P214" s="384" t="str">
        <f t="shared" ca="1" si="52"/>
        <v/>
      </c>
      <c r="Q214" s="384" t="str">
        <f t="shared" ca="1" si="40"/>
        <v/>
      </c>
      <c r="R214" s="131" t="str">
        <f ca="1">IF(AND(SUM($T$109:$U214)&gt;0,COUNTIF(R$108:$S213,"A")=0), "A","")</f>
        <v/>
      </c>
      <c r="S214" s="131" t="str">
        <f ca="1">IF(AND(SUM($T214:$U$1097)&gt;0,COUNTIF(S215:$S$1098,"E")=0), "E","")</f>
        <v/>
      </c>
      <c r="T214" s="383" t="str">
        <f t="shared" ca="1" si="41"/>
        <v/>
      </c>
      <c r="U214" s="383" t="str">
        <f t="shared" ca="1" si="53"/>
        <v/>
      </c>
      <c r="V214" s="130" t="str">
        <f t="shared" ca="1" si="45"/>
        <v/>
      </c>
      <c r="W214" s="130" t="str">
        <f t="shared" ca="1" si="46"/>
        <v/>
      </c>
      <c r="X214" s="383" t="str">
        <f t="shared" ca="1" si="42"/>
        <v/>
      </c>
      <c r="Y214" s="383" t="str">
        <f ca="1">IF(SUM(X214)&gt;0,MAX($Y$109:Y213)+1,"")</f>
        <v/>
      </c>
      <c r="Z214" s="130" t="str">
        <f t="shared" ca="1" si="47"/>
        <v/>
      </c>
      <c r="AA214" s="130" t="str">
        <f t="shared" ca="1" si="48"/>
        <v/>
      </c>
      <c r="AB214" s="383" t="str" cm="1">
        <f t="array" aca="1" ref="AB214" ca="1">IF($K214="","",INDIRECT("'"&amp;$B214&amp;"'!$J$7"))</f>
        <v/>
      </c>
      <c r="AC214" s="383" t="str" cm="1">
        <f t="array" aca="1" ref="AC214" ca="1">IF($K214="","",INDIRECT("'"&amp;$B214&amp;"'!$J$5"))</f>
        <v/>
      </c>
      <c r="AD214" s="383" t="str" cm="1">
        <f t="array" aca="1" ref="AD214" ca="1">IF($K214="","",INDIRECT("'"&amp;$B214&amp;"'!$J$6"))</f>
        <v/>
      </c>
      <c r="AE214" s="131"/>
      <c r="AF214" s="131"/>
      <c r="AG214" s="131"/>
      <c r="AH214" s="131"/>
      <c r="AI214" s="131"/>
      <c r="AJ214" s="131"/>
      <c r="AK214" s="131"/>
      <c r="AL214" s="131"/>
      <c r="AM214" s="131"/>
      <c r="AN214" s="132"/>
      <c r="AO214" s="132"/>
      <c r="AP214" s="132"/>
      <c r="AQ214" s="132"/>
      <c r="AR214" s="132"/>
      <c r="AS214" s="132"/>
      <c r="AT214" s="132"/>
      <c r="AU214" s="132"/>
      <c r="AV214" s="132"/>
      <c r="AW214" s="132"/>
      <c r="AX214" s="132"/>
      <c r="AY214" s="132"/>
      <c r="AZ214" s="132"/>
      <c r="BA214" s="132"/>
      <c r="BB214" s="132"/>
      <c r="BC214" s="132"/>
      <c r="BD214" s="132"/>
      <c r="BE214" s="132"/>
      <c r="BF214" s="132"/>
      <c r="BG214" s="132"/>
      <c r="BH214" s="132"/>
    </row>
    <row r="215" spans="1:60" hidden="1">
      <c r="A215" s="93"/>
      <c r="B215" s="138" t="str">
        <f t="shared" si="54"/>
        <v/>
      </c>
      <c r="C215" s="28" t="str">
        <f>IF(B215="","",INDEX(Konfig!$A$21:$B$1011,MATCH(MID(B215,1,(FIND(" ",B215)-1)),Konfig!$A$21:$A$1011,0),2))</f>
        <v/>
      </c>
      <c r="D215" s="126"/>
      <c r="E215" s="126" t="str">
        <f t="shared" si="39"/>
        <v/>
      </c>
      <c r="F215" s="126" t="str">
        <f t="shared" si="49"/>
        <v/>
      </c>
      <c r="G215" s="123" t="str">
        <f t="shared" si="43"/>
        <v/>
      </c>
      <c r="H215" s="139"/>
      <c r="I215" s="123" t="str">
        <f t="shared" si="44"/>
        <v xml:space="preserve"> </v>
      </c>
      <c r="J215" s="126"/>
      <c r="K215" s="388" t="str">
        <f t="shared" ca="1" si="50"/>
        <v/>
      </c>
      <c r="L215" s="388" t="str">
        <f t="shared" ca="1" si="51"/>
        <v/>
      </c>
      <c r="M215" s="384" t="str">
        <f t="shared" ca="1" si="52"/>
        <v/>
      </c>
      <c r="N215" s="384" t="str">
        <f t="shared" ca="1" si="52"/>
        <v/>
      </c>
      <c r="O215" s="384" t="str">
        <f t="shared" ca="1" si="52"/>
        <v/>
      </c>
      <c r="P215" s="384" t="str">
        <f t="shared" ca="1" si="52"/>
        <v/>
      </c>
      <c r="Q215" s="384" t="str">
        <f t="shared" ca="1" si="40"/>
        <v/>
      </c>
      <c r="R215" s="131" t="str">
        <f ca="1">IF(AND(SUM($T$109:$U215)&gt;0,COUNTIF(R$108:$S214,"A")=0), "A","")</f>
        <v/>
      </c>
      <c r="S215" s="131" t="str">
        <f ca="1">IF(AND(SUM($T215:$U$1097)&gt;0,COUNTIF(S216:$S$1098,"E")=0), "E","")</f>
        <v/>
      </c>
      <c r="T215" s="383" t="str">
        <f t="shared" ca="1" si="41"/>
        <v/>
      </c>
      <c r="U215" s="383" t="str">
        <f t="shared" ca="1" si="53"/>
        <v/>
      </c>
      <c r="V215" s="130" t="str">
        <f t="shared" ca="1" si="45"/>
        <v/>
      </c>
      <c r="W215" s="130" t="str">
        <f t="shared" ca="1" si="46"/>
        <v/>
      </c>
      <c r="X215" s="383" t="str">
        <f t="shared" ca="1" si="42"/>
        <v/>
      </c>
      <c r="Y215" s="383" t="str">
        <f ca="1">IF(SUM(X215)&gt;0,MAX($Y$109:Y214)+1,"")</f>
        <v/>
      </c>
      <c r="Z215" s="130" t="str">
        <f t="shared" ca="1" si="47"/>
        <v/>
      </c>
      <c r="AA215" s="130" t="str">
        <f t="shared" ca="1" si="48"/>
        <v/>
      </c>
      <c r="AB215" s="383" t="str" cm="1">
        <f t="array" aca="1" ref="AB215" ca="1">IF($K215="","",INDIRECT("'"&amp;$B215&amp;"'!$J$7"))</f>
        <v/>
      </c>
      <c r="AC215" s="383" t="str" cm="1">
        <f t="array" aca="1" ref="AC215" ca="1">IF($K215="","",INDIRECT("'"&amp;$B215&amp;"'!$J$5"))</f>
        <v/>
      </c>
      <c r="AD215" s="383" t="str" cm="1">
        <f t="array" aca="1" ref="AD215" ca="1">IF($K215="","",INDIRECT("'"&amp;$B215&amp;"'!$J$6"))</f>
        <v/>
      </c>
      <c r="AE215" s="131"/>
      <c r="AF215" s="131"/>
      <c r="AG215" s="131"/>
      <c r="AH215" s="131"/>
      <c r="AI215" s="131"/>
      <c r="AJ215" s="131"/>
      <c r="AK215" s="131"/>
      <c r="AL215" s="131"/>
      <c r="AM215" s="131"/>
      <c r="AN215" s="132"/>
      <c r="AO215" s="132"/>
      <c r="AP215" s="132"/>
      <c r="AQ215" s="132"/>
      <c r="AR215" s="132"/>
      <c r="AS215" s="132"/>
      <c r="AT215" s="132"/>
      <c r="AU215" s="132"/>
      <c r="AV215" s="132"/>
      <c r="AW215" s="132"/>
      <c r="AX215" s="132"/>
      <c r="AY215" s="132"/>
      <c r="AZ215" s="132"/>
      <c r="BA215" s="132"/>
      <c r="BB215" s="132"/>
      <c r="BC215" s="132"/>
      <c r="BD215" s="132"/>
      <c r="BE215" s="132"/>
      <c r="BF215" s="132"/>
      <c r="BG215" s="132"/>
      <c r="BH215" s="132"/>
    </row>
    <row r="216" spans="1:60" hidden="1">
      <c r="A216" s="93"/>
      <c r="B216" s="138" t="str">
        <f t="shared" si="54"/>
        <v/>
      </c>
      <c r="C216" s="28" t="str">
        <f>IF(B216="","",INDEX(Konfig!$A$21:$B$1011,MATCH(MID(B216,1,(FIND(" ",B216)-1)),Konfig!$A$21:$A$1011,0),2))</f>
        <v/>
      </c>
      <c r="D216" s="126"/>
      <c r="E216" s="126" t="str">
        <f t="shared" si="39"/>
        <v/>
      </c>
      <c r="F216" s="126" t="str">
        <f t="shared" si="49"/>
        <v/>
      </c>
      <c r="G216" s="123" t="str">
        <f t="shared" si="43"/>
        <v/>
      </c>
      <c r="H216" s="139"/>
      <c r="I216" s="123" t="str">
        <f t="shared" si="44"/>
        <v xml:space="preserve"> </v>
      </c>
      <c r="J216" s="126"/>
      <c r="K216" s="388" t="str">
        <f t="shared" ca="1" si="50"/>
        <v/>
      </c>
      <c r="L216" s="388" t="str">
        <f t="shared" ca="1" si="51"/>
        <v/>
      </c>
      <c r="M216" s="384" t="str">
        <f t="shared" ca="1" si="52"/>
        <v/>
      </c>
      <c r="N216" s="384" t="str">
        <f t="shared" ca="1" si="52"/>
        <v/>
      </c>
      <c r="O216" s="384" t="str">
        <f t="shared" ca="1" si="52"/>
        <v/>
      </c>
      <c r="P216" s="384" t="str">
        <f t="shared" ca="1" si="52"/>
        <v/>
      </c>
      <c r="Q216" s="384" t="str">
        <f t="shared" ca="1" si="40"/>
        <v/>
      </c>
      <c r="R216" s="131" t="str">
        <f ca="1">IF(AND(SUM($T$109:$U216)&gt;0,COUNTIF(R$108:$S215,"A")=0), "A","")</f>
        <v/>
      </c>
      <c r="S216" s="131" t="str">
        <f ca="1">IF(AND(SUM($T216:$U$1097)&gt;0,COUNTIF(S217:$S$1098,"E")=0), "E","")</f>
        <v/>
      </c>
      <c r="T216" s="383" t="str">
        <f t="shared" ca="1" si="41"/>
        <v/>
      </c>
      <c r="U216" s="383" t="str">
        <f t="shared" ca="1" si="53"/>
        <v/>
      </c>
      <c r="V216" s="130" t="str">
        <f t="shared" ca="1" si="45"/>
        <v/>
      </c>
      <c r="W216" s="130" t="str">
        <f t="shared" ca="1" si="46"/>
        <v/>
      </c>
      <c r="X216" s="383" t="str">
        <f t="shared" ca="1" si="42"/>
        <v/>
      </c>
      <c r="Y216" s="383" t="str">
        <f ca="1">IF(SUM(X216)&gt;0,MAX($Y$109:Y215)+1,"")</f>
        <v/>
      </c>
      <c r="Z216" s="130" t="str">
        <f t="shared" ca="1" si="47"/>
        <v/>
      </c>
      <c r="AA216" s="130" t="str">
        <f t="shared" ca="1" si="48"/>
        <v/>
      </c>
      <c r="AB216" s="383" t="str" cm="1">
        <f t="array" aca="1" ref="AB216" ca="1">IF($K216="","",INDIRECT("'"&amp;$B216&amp;"'!$J$7"))</f>
        <v/>
      </c>
      <c r="AC216" s="383" t="str" cm="1">
        <f t="array" aca="1" ref="AC216" ca="1">IF($K216="","",INDIRECT("'"&amp;$B216&amp;"'!$J$5"))</f>
        <v/>
      </c>
      <c r="AD216" s="383" t="str" cm="1">
        <f t="array" aca="1" ref="AD216" ca="1">IF($K216="","",INDIRECT("'"&amp;$B216&amp;"'!$J$6"))</f>
        <v/>
      </c>
      <c r="AE216" s="131"/>
      <c r="AF216" s="131"/>
      <c r="AG216" s="131"/>
      <c r="AH216" s="131"/>
      <c r="AI216" s="131"/>
      <c r="AJ216" s="131"/>
      <c r="AK216" s="131"/>
      <c r="AL216" s="131"/>
      <c r="AM216" s="131"/>
      <c r="AN216" s="132"/>
      <c r="AO216" s="132"/>
      <c r="AP216" s="132"/>
      <c r="AQ216" s="132"/>
      <c r="AR216" s="132"/>
      <c r="AS216" s="132"/>
      <c r="AT216" s="132"/>
      <c r="AU216" s="132"/>
      <c r="AV216" s="132"/>
      <c r="AW216" s="132"/>
      <c r="AX216" s="132"/>
      <c r="AY216" s="132"/>
      <c r="AZ216" s="132"/>
      <c r="BA216" s="132"/>
      <c r="BB216" s="132"/>
      <c r="BC216" s="132"/>
      <c r="BD216" s="132"/>
      <c r="BE216" s="132"/>
      <c r="BF216" s="132"/>
      <c r="BG216" s="132"/>
      <c r="BH216" s="132"/>
    </row>
    <row r="217" spans="1:60" hidden="1">
      <c r="A217" s="93"/>
      <c r="B217" s="138" t="str">
        <f t="shared" si="54"/>
        <v/>
      </c>
      <c r="C217" s="28" t="str">
        <f>IF(B217="","",INDEX(Konfig!$A$21:$B$1011,MATCH(MID(B217,1,(FIND(" ",B217)-1)),Konfig!$A$21:$A$1011,0),2))</f>
        <v/>
      </c>
      <c r="D217" s="126"/>
      <c r="E217" s="126" t="str">
        <f t="shared" si="39"/>
        <v/>
      </c>
      <c r="F217" s="126" t="str">
        <f t="shared" si="49"/>
        <v/>
      </c>
      <c r="G217" s="123" t="str">
        <f t="shared" si="43"/>
        <v/>
      </c>
      <c r="H217" s="139"/>
      <c r="I217" s="123" t="str">
        <f t="shared" si="44"/>
        <v xml:space="preserve"> </v>
      </c>
      <c r="J217" s="126"/>
      <c r="K217" s="388" t="str">
        <f t="shared" ca="1" si="50"/>
        <v/>
      </c>
      <c r="L217" s="388" t="str">
        <f t="shared" ca="1" si="51"/>
        <v/>
      </c>
      <c r="M217" s="384" t="str">
        <f t="shared" ca="1" si="52"/>
        <v/>
      </c>
      <c r="N217" s="384" t="str">
        <f t="shared" ca="1" si="52"/>
        <v/>
      </c>
      <c r="O217" s="384" t="str">
        <f t="shared" ca="1" si="52"/>
        <v/>
      </c>
      <c r="P217" s="384" t="str">
        <f t="shared" ca="1" si="52"/>
        <v/>
      </c>
      <c r="Q217" s="384" t="str">
        <f t="shared" ca="1" si="40"/>
        <v/>
      </c>
      <c r="R217" s="131" t="str">
        <f ca="1">IF(AND(SUM($T$109:$U217)&gt;0,COUNTIF(R$108:$S216,"A")=0), "A","")</f>
        <v/>
      </c>
      <c r="S217" s="131" t="str">
        <f ca="1">IF(AND(SUM($T217:$U$1097)&gt;0,COUNTIF(S218:$S$1098,"E")=0), "E","")</f>
        <v/>
      </c>
      <c r="T217" s="383" t="str">
        <f t="shared" ca="1" si="41"/>
        <v/>
      </c>
      <c r="U217" s="383" t="str">
        <f t="shared" ca="1" si="53"/>
        <v/>
      </c>
      <c r="V217" s="130" t="str">
        <f t="shared" ca="1" si="45"/>
        <v/>
      </c>
      <c r="W217" s="130" t="str">
        <f t="shared" ca="1" si="46"/>
        <v/>
      </c>
      <c r="X217" s="383" t="str">
        <f t="shared" ca="1" si="42"/>
        <v/>
      </c>
      <c r="Y217" s="383" t="str">
        <f ca="1">IF(SUM(X217)&gt;0,MAX($Y$109:Y216)+1,"")</f>
        <v/>
      </c>
      <c r="Z217" s="130" t="str">
        <f t="shared" ca="1" si="47"/>
        <v/>
      </c>
      <c r="AA217" s="130" t="str">
        <f t="shared" ca="1" si="48"/>
        <v/>
      </c>
      <c r="AB217" s="383" t="str" cm="1">
        <f t="array" aca="1" ref="AB217" ca="1">IF($K217="","",INDIRECT("'"&amp;$B217&amp;"'!$J$7"))</f>
        <v/>
      </c>
      <c r="AC217" s="383" t="str" cm="1">
        <f t="array" aca="1" ref="AC217" ca="1">IF($K217="","",INDIRECT("'"&amp;$B217&amp;"'!$J$5"))</f>
        <v/>
      </c>
      <c r="AD217" s="383" t="str" cm="1">
        <f t="array" aca="1" ref="AD217" ca="1">IF($K217="","",INDIRECT("'"&amp;$B217&amp;"'!$J$6"))</f>
        <v/>
      </c>
      <c r="AE217" s="131"/>
      <c r="AF217" s="131"/>
      <c r="AG217" s="131"/>
      <c r="AH217" s="131"/>
      <c r="AI217" s="131"/>
      <c r="AJ217" s="131"/>
      <c r="AK217" s="131"/>
      <c r="AL217" s="131"/>
      <c r="AM217" s="131"/>
      <c r="AN217" s="132"/>
      <c r="AO217" s="132"/>
      <c r="AP217" s="132"/>
      <c r="AQ217" s="132"/>
      <c r="AR217" s="132"/>
      <c r="AS217" s="132"/>
      <c r="AT217" s="132"/>
      <c r="AU217" s="132"/>
      <c r="AV217" s="132"/>
      <c r="AW217" s="132"/>
      <c r="AX217" s="132"/>
      <c r="AY217" s="132"/>
      <c r="AZ217" s="132"/>
      <c r="BA217" s="132"/>
      <c r="BB217" s="132"/>
      <c r="BC217" s="132"/>
      <c r="BD217" s="132"/>
      <c r="BE217" s="132"/>
      <c r="BF217" s="132"/>
      <c r="BG217" s="132"/>
      <c r="BH217" s="132"/>
    </row>
    <row r="218" spans="1:60" hidden="1">
      <c r="A218" s="93"/>
      <c r="B218" s="138" t="str">
        <f t="shared" si="54"/>
        <v/>
      </c>
      <c r="C218" s="28" t="str">
        <f>IF(B218="","",INDEX(Konfig!$A$21:$B$1011,MATCH(MID(B218,1,(FIND(" ",B218)-1)),Konfig!$A$21:$A$1011,0),2))</f>
        <v/>
      </c>
      <c r="D218" s="126"/>
      <c r="E218" s="126" t="str">
        <f t="shared" si="39"/>
        <v/>
      </c>
      <c r="F218" s="126" t="str">
        <f t="shared" si="49"/>
        <v/>
      </c>
      <c r="G218" s="123" t="str">
        <f t="shared" si="43"/>
        <v/>
      </c>
      <c r="H218" s="139"/>
      <c r="I218" s="123" t="str">
        <f t="shared" si="44"/>
        <v xml:space="preserve"> </v>
      </c>
      <c r="J218" s="126"/>
      <c r="K218" s="388" t="str">
        <f t="shared" ca="1" si="50"/>
        <v/>
      </c>
      <c r="L218" s="388" t="str">
        <f t="shared" ca="1" si="51"/>
        <v/>
      </c>
      <c r="M218" s="384" t="str">
        <f t="shared" ca="1" si="52"/>
        <v/>
      </c>
      <c r="N218" s="384" t="str">
        <f t="shared" ca="1" si="52"/>
        <v/>
      </c>
      <c r="O218" s="384" t="str">
        <f t="shared" ca="1" si="52"/>
        <v/>
      </c>
      <c r="P218" s="384" t="str">
        <f t="shared" ca="1" si="52"/>
        <v/>
      </c>
      <c r="Q218" s="384" t="str">
        <f t="shared" ca="1" si="40"/>
        <v/>
      </c>
      <c r="R218" s="131" t="str">
        <f ca="1">IF(AND(SUM($T$109:$U218)&gt;0,COUNTIF(R$108:$S217,"A")=0), "A","")</f>
        <v/>
      </c>
      <c r="S218" s="131" t="str">
        <f ca="1">IF(AND(SUM($T218:$U$1097)&gt;0,COUNTIF(S219:$S$1098,"E")=0), "E","")</f>
        <v/>
      </c>
      <c r="T218" s="383" t="str">
        <f t="shared" ca="1" si="41"/>
        <v/>
      </c>
      <c r="U218" s="383" t="str">
        <f t="shared" ca="1" si="53"/>
        <v/>
      </c>
      <c r="V218" s="130" t="str">
        <f t="shared" ca="1" si="45"/>
        <v/>
      </c>
      <c r="W218" s="130" t="str">
        <f t="shared" ca="1" si="46"/>
        <v/>
      </c>
      <c r="X218" s="383" t="str">
        <f t="shared" ca="1" si="42"/>
        <v/>
      </c>
      <c r="Y218" s="383" t="str">
        <f ca="1">IF(SUM(X218)&gt;0,MAX($Y$109:Y217)+1,"")</f>
        <v/>
      </c>
      <c r="Z218" s="130" t="str">
        <f t="shared" ca="1" si="47"/>
        <v/>
      </c>
      <c r="AA218" s="130" t="str">
        <f t="shared" ca="1" si="48"/>
        <v/>
      </c>
      <c r="AB218" s="383" t="str" cm="1">
        <f t="array" aca="1" ref="AB218" ca="1">IF($K218="","",INDIRECT("'"&amp;$B218&amp;"'!$J$7"))</f>
        <v/>
      </c>
      <c r="AC218" s="383" t="str" cm="1">
        <f t="array" aca="1" ref="AC218" ca="1">IF($K218="","",INDIRECT("'"&amp;$B218&amp;"'!$J$5"))</f>
        <v/>
      </c>
      <c r="AD218" s="383" t="str" cm="1">
        <f t="array" aca="1" ref="AD218" ca="1">IF($K218="","",INDIRECT("'"&amp;$B218&amp;"'!$J$6"))</f>
        <v/>
      </c>
      <c r="AE218" s="131"/>
      <c r="AF218" s="131"/>
      <c r="AG218" s="131"/>
      <c r="AH218" s="131"/>
      <c r="AI218" s="131"/>
      <c r="AJ218" s="131"/>
      <c r="AK218" s="131"/>
      <c r="AL218" s="131"/>
      <c r="AM218" s="131"/>
      <c r="AN218" s="132"/>
      <c r="AO218" s="132"/>
      <c r="AP218" s="132"/>
      <c r="AQ218" s="132"/>
      <c r="AR218" s="132"/>
      <c r="AS218" s="132"/>
      <c r="AT218" s="132"/>
      <c r="AU218" s="132"/>
      <c r="AV218" s="132"/>
      <c r="AW218" s="132"/>
      <c r="AX218" s="132"/>
      <c r="AY218" s="132"/>
      <c r="AZ218" s="132"/>
      <c r="BA218" s="132"/>
      <c r="BB218" s="132"/>
      <c r="BC218" s="132"/>
      <c r="BD218" s="132"/>
      <c r="BE218" s="132"/>
      <c r="BF218" s="132"/>
      <c r="BG218" s="132"/>
      <c r="BH218" s="132"/>
    </row>
    <row r="219" spans="1:60" hidden="1">
      <c r="A219" s="93"/>
      <c r="B219" s="138" t="str">
        <f t="shared" si="54"/>
        <v/>
      </c>
      <c r="C219" s="28" t="str">
        <f>IF(B219="","",INDEX(Konfig!$A$21:$B$1011,MATCH(MID(B219,1,(FIND(" ",B219)-1)),Konfig!$A$21:$A$1011,0),2))</f>
        <v/>
      </c>
      <c r="D219" s="126"/>
      <c r="E219" s="126" t="str">
        <f t="shared" si="39"/>
        <v/>
      </c>
      <c r="F219" s="126" t="str">
        <f t="shared" si="49"/>
        <v/>
      </c>
      <c r="G219" s="123" t="str">
        <f t="shared" si="43"/>
        <v/>
      </c>
      <c r="H219" s="139"/>
      <c r="I219" s="123" t="str">
        <f t="shared" si="44"/>
        <v xml:space="preserve"> </v>
      </c>
      <c r="J219" s="126"/>
      <c r="K219" s="388" t="str">
        <f t="shared" ca="1" si="50"/>
        <v/>
      </c>
      <c r="L219" s="388" t="str">
        <f t="shared" ca="1" si="51"/>
        <v/>
      </c>
      <c r="M219" s="384" t="str">
        <f t="shared" ca="1" si="52"/>
        <v/>
      </c>
      <c r="N219" s="384" t="str">
        <f t="shared" ca="1" si="52"/>
        <v/>
      </c>
      <c r="O219" s="384" t="str">
        <f t="shared" ca="1" si="52"/>
        <v/>
      </c>
      <c r="P219" s="384" t="str">
        <f t="shared" ca="1" si="52"/>
        <v/>
      </c>
      <c r="Q219" s="384" t="str">
        <f t="shared" ca="1" si="40"/>
        <v/>
      </c>
      <c r="R219" s="131" t="str">
        <f ca="1">IF(AND(SUM($T$109:$U219)&gt;0,COUNTIF(R$108:$S218,"A")=0), "A","")</f>
        <v/>
      </c>
      <c r="S219" s="131" t="str">
        <f ca="1">IF(AND(SUM($T219:$U$1097)&gt;0,COUNTIF(S220:$S$1098,"E")=0), "E","")</f>
        <v/>
      </c>
      <c r="T219" s="383" t="str">
        <f t="shared" ca="1" si="41"/>
        <v/>
      </c>
      <c r="U219" s="383" t="str">
        <f t="shared" ca="1" si="53"/>
        <v/>
      </c>
      <c r="V219" s="130" t="str">
        <f t="shared" ca="1" si="45"/>
        <v/>
      </c>
      <c r="W219" s="130" t="str">
        <f t="shared" ca="1" si="46"/>
        <v/>
      </c>
      <c r="X219" s="383" t="str">
        <f t="shared" ca="1" si="42"/>
        <v/>
      </c>
      <c r="Y219" s="383" t="str">
        <f ca="1">IF(SUM(X219)&gt;0,MAX($Y$109:Y218)+1,"")</f>
        <v/>
      </c>
      <c r="Z219" s="130" t="str">
        <f t="shared" ca="1" si="47"/>
        <v/>
      </c>
      <c r="AA219" s="130" t="str">
        <f t="shared" ca="1" si="48"/>
        <v/>
      </c>
      <c r="AB219" s="383" t="str" cm="1">
        <f t="array" aca="1" ref="AB219" ca="1">IF($K219="","",INDIRECT("'"&amp;$B219&amp;"'!$J$7"))</f>
        <v/>
      </c>
      <c r="AC219" s="383" t="str" cm="1">
        <f t="array" aca="1" ref="AC219" ca="1">IF($K219="","",INDIRECT("'"&amp;$B219&amp;"'!$J$5"))</f>
        <v/>
      </c>
      <c r="AD219" s="383" t="str" cm="1">
        <f t="array" aca="1" ref="AD219" ca="1">IF($K219="","",INDIRECT("'"&amp;$B219&amp;"'!$J$6"))</f>
        <v/>
      </c>
      <c r="AE219" s="131"/>
      <c r="AF219" s="131"/>
      <c r="AG219" s="131"/>
      <c r="AH219" s="131"/>
      <c r="AI219" s="131"/>
      <c r="AJ219" s="131"/>
      <c r="AK219" s="131"/>
      <c r="AL219" s="131"/>
      <c r="AM219" s="131"/>
      <c r="AN219" s="132"/>
      <c r="AO219" s="132"/>
      <c r="AP219" s="132"/>
      <c r="AQ219" s="132"/>
      <c r="AR219" s="132"/>
      <c r="AS219" s="132"/>
      <c r="AT219" s="132"/>
      <c r="AU219" s="132"/>
      <c r="AV219" s="132"/>
      <c r="AW219" s="132"/>
      <c r="AX219" s="132"/>
      <c r="AY219" s="132"/>
      <c r="AZ219" s="132"/>
      <c r="BA219" s="132"/>
      <c r="BB219" s="132"/>
      <c r="BC219" s="132"/>
      <c r="BD219" s="132"/>
      <c r="BE219" s="132"/>
      <c r="BF219" s="132"/>
      <c r="BG219" s="132"/>
      <c r="BH219" s="132"/>
    </row>
    <row r="220" spans="1:60" hidden="1">
      <c r="A220" s="93"/>
      <c r="B220" s="138" t="str">
        <f t="shared" si="54"/>
        <v/>
      </c>
      <c r="C220" s="28" t="str">
        <f>IF(B220="","",INDEX(Konfig!$A$21:$B$1011,MATCH(MID(B220,1,(FIND(" ",B220)-1)),Konfig!$A$21:$A$1011,0),2))</f>
        <v/>
      </c>
      <c r="D220" s="126"/>
      <c r="E220" s="126" t="str">
        <f t="shared" si="39"/>
        <v/>
      </c>
      <c r="F220" s="126" t="str">
        <f t="shared" si="49"/>
        <v/>
      </c>
      <c r="G220" s="123" t="str">
        <f t="shared" si="43"/>
        <v/>
      </c>
      <c r="H220" s="139"/>
      <c r="I220" s="123" t="str">
        <f t="shared" si="44"/>
        <v xml:space="preserve"> </v>
      </c>
      <c r="J220" s="126"/>
      <c r="K220" s="388" t="str">
        <f t="shared" ca="1" si="50"/>
        <v/>
      </c>
      <c r="L220" s="388" t="str">
        <f t="shared" ca="1" si="51"/>
        <v/>
      </c>
      <c r="M220" s="384" t="str">
        <f t="shared" ca="1" si="52"/>
        <v/>
      </c>
      <c r="N220" s="384" t="str">
        <f t="shared" ca="1" si="52"/>
        <v/>
      </c>
      <c r="O220" s="384" t="str">
        <f t="shared" ca="1" si="52"/>
        <v/>
      </c>
      <c r="P220" s="384" t="str">
        <f t="shared" ca="1" si="52"/>
        <v/>
      </c>
      <c r="Q220" s="384" t="str">
        <f t="shared" ca="1" si="40"/>
        <v/>
      </c>
      <c r="R220" s="131" t="str">
        <f ca="1">IF(AND(SUM($T$109:$U220)&gt;0,COUNTIF(R$108:$S219,"A")=0), "A","")</f>
        <v/>
      </c>
      <c r="S220" s="131" t="str">
        <f ca="1">IF(AND(SUM($T220:$U$1097)&gt;0,COUNTIF(S221:$S$1098,"E")=0), "E","")</f>
        <v/>
      </c>
      <c r="T220" s="383" t="str">
        <f t="shared" ca="1" si="41"/>
        <v/>
      </c>
      <c r="U220" s="383" t="str">
        <f t="shared" ca="1" si="53"/>
        <v/>
      </c>
      <c r="V220" s="130" t="str">
        <f t="shared" ca="1" si="45"/>
        <v/>
      </c>
      <c r="W220" s="130" t="str">
        <f t="shared" ca="1" si="46"/>
        <v/>
      </c>
      <c r="X220" s="383" t="str">
        <f t="shared" ca="1" si="42"/>
        <v/>
      </c>
      <c r="Y220" s="383" t="str">
        <f ca="1">IF(SUM(X220)&gt;0,MAX($Y$109:Y219)+1,"")</f>
        <v/>
      </c>
      <c r="Z220" s="130" t="str">
        <f t="shared" ca="1" si="47"/>
        <v/>
      </c>
      <c r="AA220" s="130" t="str">
        <f t="shared" ca="1" si="48"/>
        <v/>
      </c>
      <c r="AB220" s="383" t="str" cm="1">
        <f t="array" aca="1" ref="AB220" ca="1">IF($K220="","",INDIRECT("'"&amp;$B220&amp;"'!$J$7"))</f>
        <v/>
      </c>
      <c r="AC220" s="383" t="str" cm="1">
        <f t="array" aca="1" ref="AC220" ca="1">IF($K220="","",INDIRECT("'"&amp;$B220&amp;"'!$J$5"))</f>
        <v/>
      </c>
      <c r="AD220" s="383" t="str" cm="1">
        <f t="array" aca="1" ref="AD220" ca="1">IF($K220="","",INDIRECT("'"&amp;$B220&amp;"'!$J$6"))</f>
        <v/>
      </c>
      <c r="AE220" s="131"/>
      <c r="AF220" s="131"/>
      <c r="AG220" s="131"/>
      <c r="AH220" s="131"/>
      <c r="AI220" s="131"/>
      <c r="AJ220" s="131"/>
      <c r="AK220" s="131"/>
      <c r="AL220" s="131"/>
      <c r="AM220" s="131"/>
      <c r="AN220" s="132"/>
      <c r="AO220" s="132"/>
      <c r="AP220" s="132"/>
      <c r="AQ220" s="132"/>
      <c r="AR220" s="132"/>
      <c r="AS220" s="132"/>
      <c r="AT220" s="132"/>
      <c r="AU220" s="132"/>
      <c r="AV220" s="132"/>
      <c r="AW220" s="132"/>
      <c r="AX220" s="132"/>
      <c r="AY220" s="132"/>
      <c r="AZ220" s="132"/>
      <c r="BA220" s="132"/>
      <c r="BB220" s="132"/>
      <c r="BC220" s="132"/>
      <c r="BD220" s="132"/>
      <c r="BE220" s="132"/>
      <c r="BF220" s="132"/>
      <c r="BG220" s="132"/>
      <c r="BH220" s="132"/>
    </row>
    <row r="221" spans="1:60" hidden="1">
      <c r="A221" s="93"/>
      <c r="B221" s="138" t="str">
        <f t="shared" si="54"/>
        <v/>
      </c>
      <c r="C221" s="28" t="str">
        <f>IF(B221="","",INDEX(Konfig!$A$21:$B$1011,MATCH(MID(B221,1,(FIND(" ",B221)-1)),Konfig!$A$21:$A$1011,0),2))</f>
        <v/>
      </c>
      <c r="D221" s="126"/>
      <c r="E221" s="126" t="str">
        <f t="shared" si="39"/>
        <v/>
      </c>
      <c r="F221" s="126" t="str">
        <f t="shared" si="49"/>
        <v/>
      </c>
      <c r="G221" s="123" t="str">
        <f t="shared" si="43"/>
        <v/>
      </c>
      <c r="H221" s="139"/>
      <c r="I221" s="123" t="str">
        <f t="shared" si="44"/>
        <v xml:space="preserve"> </v>
      </c>
      <c r="J221" s="126"/>
      <c r="K221" s="388" t="str">
        <f t="shared" ca="1" si="50"/>
        <v/>
      </c>
      <c r="L221" s="388" t="str">
        <f t="shared" ca="1" si="51"/>
        <v/>
      </c>
      <c r="M221" s="384" t="str">
        <f t="shared" ca="1" si="52"/>
        <v/>
      </c>
      <c r="N221" s="384" t="str">
        <f t="shared" ca="1" si="52"/>
        <v/>
      </c>
      <c r="O221" s="384" t="str">
        <f t="shared" ca="1" si="52"/>
        <v/>
      </c>
      <c r="P221" s="384" t="str">
        <f t="shared" ca="1" si="52"/>
        <v/>
      </c>
      <c r="Q221" s="384" t="str">
        <f t="shared" ca="1" si="40"/>
        <v/>
      </c>
      <c r="R221" s="131" t="str">
        <f ca="1">IF(AND(SUM($T$109:$U221)&gt;0,COUNTIF(R$108:$S220,"A")=0), "A","")</f>
        <v/>
      </c>
      <c r="S221" s="131" t="str">
        <f ca="1">IF(AND(SUM($T221:$U$1097)&gt;0,COUNTIF(S222:$S$1098,"E")=0), "E","")</f>
        <v/>
      </c>
      <c r="T221" s="383" t="str">
        <f t="shared" ca="1" si="41"/>
        <v/>
      </c>
      <c r="U221" s="383" t="str">
        <f t="shared" ca="1" si="53"/>
        <v/>
      </c>
      <c r="V221" s="130" t="str">
        <f t="shared" ca="1" si="45"/>
        <v/>
      </c>
      <c r="W221" s="130" t="str">
        <f t="shared" ca="1" si="46"/>
        <v/>
      </c>
      <c r="X221" s="383" t="str">
        <f t="shared" ca="1" si="42"/>
        <v/>
      </c>
      <c r="Y221" s="383" t="str">
        <f ca="1">IF(SUM(X221)&gt;0,MAX($Y$109:Y220)+1,"")</f>
        <v/>
      </c>
      <c r="Z221" s="130" t="str">
        <f t="shared" ca="1" si="47"/>
        <v/>
      </c>
      <c r="AA221" s="130" t="str">
        <f t="shared" ca="1" si="48"/>
        <v/>
      </c>
      <c r="AB221" s="383" t="str" cm="1">
        <f t="array" aca="1" ref="AB221" ca="1">IF($K221="","",INDIRECT("'"&amp;$B221&amp;"'!$J$7"))</f>
        <v/>
      </c>
      <c r="AC221" s="383" t="str" cm="1">
        <f t="array" aca="1" ref="AC221" ca="1">IF($K221="","",INDIRECT("'"&amp;$B221&amp;"'!$J$5"))</f>
        <v/>
      </c>
      <c r="AD221" s="383" t="str" cm="1">
        <f t="array" aca="1" ref="AD221" ca="1">IF($K221="","",INDIRECT("'"&amp;$B221&amp;"'!$J$6"))</f>
        <v/>
      </c>
      <c r="AE221" s="131"/>
      <c r="AF221" s="131"/>
      <c r="AG221" s="131"/>
      <c r="AH221" s="131"/>
      <c r="AI221" s="131"/>
      <c r="AJ221" s="131"/>
      <c r="AK221" s="131"/>
      <c r="AL221" s="131"/>
      <c r="AM221" s="131"/>
      <c r="AN221" s="132"/>
      <c r="AO221" s="132"/>
      <c r="AP221" s="132"/>
      <c r="AQ221" s="132"/>
      <c r="AR221" s="132"/>
      <c r="AS221" s="132"/>
      <c r="AT221" s="132"/>
      <c r="AU221" s="132"/>
      <c r="AV221" s="132"/>
      <c r="AW221" s="132"/>
      <c r="AX221" s="132"/>
      <c r="AY221" s="132"/>
      <c r="AZ221" s="132"/>
      <c r="BA221" s="132"/>
      <c r="BB221" s="132"/>
      <c r="BC221" s="132"/>
      <c r="BD221" s="132"/>
      <c r="BE221" s="132"/>
      <c r="BF221" s="132"/>
      <c r="BG221" s="132"/>
      <c r="BH221" s="132"/>
    </row>
    <row r="222" spans="1:60" hidden="1">
      <c r="A222" s="93"/>
      <c r="B222" s="138" t="str">
        <f t="shared" si="54"/>
        <v/>
      </c>
      <c r="C222" s="28" t="str">
        <f>IF(B222="","",INDEX(Konfig!$A$21:$B$1011,MATCH(MID(B222,1,(FIND(" ",B222)-1)),Konfig!$A$21:$A$1011,0),2))</f>
        <v/>
      </c>
      <c r="D222" s="126"/>
      <c r="E222" s="126" t="str">
        <f t="shared" si="39"/>
        <v/>
      </c>
      <c r="F222" s="126" t="str">
        <f t="shared" si="49"/>
        <v/>
      </c>
      <c r="G222" s="123" t="str">
        <f t="shared" si="43"/>
        <v/>
      </c>
      <c r="H222" s="139"/>
      <c r="I222" s="123" t="str">
        <f t="shared" si="44"/>
        <v xml:space="preserve"> </v>
      </c>
      <c r="J222" s="126"/>
      <c r="K222" s="388" t="str">
        <f t="shared" ca="1" si="50"/>
        <v/>
      </c>
      <c r="L222" s="388" t="str">
        <f t="shared" ca="1" si="51"/>
        <v/>
      </c>
      <c r="M222" s="384" t="str">
        <f t="shared" ca="1" si="52"/>
        <v/>
      </c>
      <c r="N222" s="384" t="str">
        <f t="shared" ca="1" si="52"/>
        <v/>
      </c>
      <c r="O222" s="384" t="str">
        <f t="shared" ca="1" si="52"/>
        <v/>
      </c>
      <c r="P222" s="384" t="str">
        <f t="shared" ca="1" si="52"/>
        <v/>
      </c>
      <c r="Q222" s="384" t="str">
        <f t="shared" ca="1" si="40"/>
        <v/>
      </c>
      <c r="R222" s="131" t="str">
        <f ca="1">IF(AND(SUM($T$109:$U222)&gt;0,COUNTIF(R$108:$S221,"A")=0), "A","")</f>
        <v/>
      </c>
      <c r="S222" s="131" t="str">
        <f ca="1">IF(AND(SUM($T222:$U$1097)&gt;0,COUNTIF(S223:$S$1098,"E")=0), "E","")</f>
        <v/>
      </c>
      <c r="T222" s="383" t="str">
        <f t="shared" ca="1" si="41"/>
        <v/>
      </c>
      <c r="U222" s="383" t="str">
        <f t="shared" ca="1" si="53"/>
        <v/>
      </c>
      <c r="V222" s="130" t="str">
        <f t="shared" ca="1" si="45"/>
        <v/>
      </c>
      <c r="W222" s="130" t="str">
        <f t="shared" ca="1" si="46"/>
        <v/>
      </c>
      <c r="X222" s="383" t="str">
        <f t="shared" ca="1" si="42"/>
        <v/>
      </c>
      <c r="Y222" s="383" t="str">
        <f ca="1">IF(SUM(X222)&gt;0,MAX($Y$109:Y221)+1,"")</f>
        <v/>
      </c>
      <c r="Z222" s="130" t="str">
        <f t="shared" ca="1" si="47"/>
        <v/>
      </c>
      <c r="AA222" s="130" t="str">
        <f t="shared" ca="1" si="48"/>
        <v/>
      </c>
      <c r="AB222" s="383" t="str" cm="1">
        <f t="array" aca="1" ref="AB222" ca="1">IF($K222="","",INDIRECT("'"&amp;$B222&amp;"'!$J$7"))</f>
        <v/>
      </c>
      <c r="AC222" s="383" t="str" cm="1">
        <f t="array" aca="1" ref="AC222" ca="1">IF($K222="","",INDIRECT("'"&amp;$B222&amp;"'!$J$5"))</f>
        <v/>
      </c>
      <c r="AD222" s="383" t="str" cm="1">
        <f t="array" aca="1" ref="AD222" ca="1">IF($K222="","",INDIRECT("'"&amp;$B222&amp;"'!$J$6"))</f>
        <v/>
      </c>
      <c r="AE222" s="131"/>
      <c r="AF222" s="131"/>
      <c r="AG222" s="131"/>
      <c r="AH222" s="131"/>
      <c r="AI222" s="131"/>
      <c r="AJ222" s="131"/>
      <c r="AK222" s="131"/>
      <c r="AL222" s="131"/>
      <c r="AM222" s="131"/>
      <c r="AN222" s="132"/>
      <c r="AO222" s="132"/>
      <c r="AP222" s="132"/>
      <c r="AQ222" s="132"/>
      <c r="AR222" s="132"/>
      <c r="AS222" s="132"/>
      <c r="AT222" s="132"/>
      <c r="AU222" s="132"/>
      <c r="AV222" s="132"/>
      <c r="AW222" s="132"/>
      <c r="AX222" s="132"/>
      <c r="AY222" s="132"/>
      <c r="AZ222" s="132"/>
      <c r="BA222" s="132"/>
      <c r="BB222" s="132"/>
      <c r="BC222" s="132"/>
      <c r="BD222" s="132"/>
      <c r="BE222" s="132"/>
      <c r="BF222" s="132"/>
      <c r="BG222" s="132"/>
      <c r="BH222" s="132"/>
    </row>
    <row r="223" spans="1:60" hidden="1">
      <c r="A223" s="93"/>
      <c r="B223" s="138" t="str">
        <f t="shared" si="54"/>
        <v/>
      </c>
      <c r="C223" s="28" t="str">
        <f>IF(B223="","",INDEX(Konfig!$A$21:$B$1011,MATCH(MID(B223,1,(FIND(" ",B223)-1)),Konfig!$A$21:$A$1011,0),2))</f>
        <v/>
      </c>
      <c r="D223" s="126"/>
      <c r="E223" s="126" t="str">
        <f t="shared" si="39"/>
        <v/>
      </c>
      <c r="F223" s="126" t="str">
        <f t="shared" si="49"/>
        <v/>
      </c>
      <c r="G223" s="123" t="str">
        <f t="shared" si="43"/>
        <v/>
      </c>
      <c r="H223" s="139"/>
      <c r="I223" s="123" t="str">
        <f t="shared" si="44"/>
        <v xml:space="preserve"> </v>
      </c>
      <c r="J223" s="126"/>
      <c r="K223" s="388" t="str">
        <f t="shared" ca="1" si="50"/>
        <v/>
      </c>
      <c r="L223" s="388" t="str">
        <f t="shared" ca="1" si="51"/>
        <v/>
      </c>
      <c r="M223" s="384" t="str">
        <f t="shared" ca="1" si="52"/>
        <v/>
      </c>
      <c r="N223" s="384" t="str">
        <f t="shared" ca="1" si="52"/>
        <v/>
      </c>
      <c r="O223" s="384" t="str">
        <f t="shared" ca="1" si="52"/>
        <v/>
      </c>
      <c r="P223" s="384" t="str">
        <f t="shared" ca="1" si="52"/>
        <v/>
      </c>
      <c r="Q223" s="384" t="str">
        <f t="shared" ca="1" si="40"/>
        <v/>
      </c>
      <c r="R223" s="131" t="str">
        <f ca="1">IF(AND(SUM($T$109:$U223)&gt;0,COUNTIF(R$108:$S222,"A")=0), "A","")</f>
        <v/>
      </c>
      <c r="S223" s="131" t="str">
        <f ca="1">IF(AND(SUM($T223:$U$1097)&gt;0,COUNTIF(S224:$S$1098,"E")=0), "E","")</f>
        <v/>
      </c>
      <c r="T223" s="383" t="str">
        <f t="shared" ca="1" si="41"/>
        <v/>
      </c>
      <c r="U223" s="383" t="str">
        <f t="shared" ca="1" si="53"/>
        <v/>
      </c>
      <c r="V223" s="130" t="str">
        <f t="shared" ca="1" si="45"/>
        <v/>
      </c>
      <c r="W223" s="130" t="str">
        <f t="shared" ca="1" si="46"/>
        <v/>
      </c>
      <c r="X223" s="383" t="str">
        <f t="shared" ca="1" si="42"/>
        <v/>
      </c>
      <c r="Y223" s="383" t="str">
        <f ca="1">IF(SUM(X223)&gt;0,MAX($Y$109:Y222)+1,"")</f>
        <v/>
      </c>
      <c r="Z223" s="130" t="str">
        <f t="shared" ca="1" si="47"/>
        <v/>
      </c>
      <c r="AA223" s="130" t="str">
        <f t="shared" ca="1" si="48"/>
        <v/>
      </c>
      <c r="AB223" s="383" t="str" cm="1">
        <f t="array" aca="1" ref="AB223" ca="1">IF($K223="","",INDIRECT("'"&amp;$B223&amp;"'!$J$7"))</f>
        <v/>
      </c>
      <c r="AC223" s="383" t="str" cm="1">
        <f t="array" aca="1" ref="AC223" ca="1">IF($K223="","",INDIRECT("'"&amp;$B223&amp;"'!$J$5"))</f>
        <v/>
      </c>
      <c r="AD223" s="383" t="str" cm="1">
        <f t="array" aca="1" ref="AD223" ca="1">IF($K223="","",INDIRECT("'"&amp;$B223&amp;"'!$J$6"))</f>
        <v/>
      </c>
      <c r="AE223" s="131"/>
      <c r="AF223" s="131"/>
      <c r="AG223" s="131"/>
      <c r="AH223" s="131"/>
      <c r="AI223" s="131"/>
      <c r="AJ223" s="131"/>
      <c r="AK223" s="131"/>
      <c r="AL223" s="131"/>
      <c r="AM223" s="131"/>
      <c r="AN223" s="132"/>
      <c r="AO223" s="132"/>
      <c r="AP223" s="132"/>
      <c r="AQ223" s="132"/>
      <c r="AR223" s="132"/>
      <c r="AS223" s="132"/>
      <c r="AT223" s="132"/>
      <c r="AU223" s="132"/>
      <c r="AV223" s="132"/>
      <c r="AW223" s="132"/>
      <c r="AX223" s="132"/>
      <c r="AY223" s="132"/>
      <c r="AZ223" s="132"/>
      <c r="BA223" s="132"/>
      <c r="BB223" s="132"/>
      <c r="BC223" s="132"/>
      <c r="BD223" s="132"/>
      <c r="BE223" s="132"/>
      <c r="BF223" s="132"/>
      <c r="BG223" s="132"/>
      <c r="BH223" s="132"/>
    </row>
    <row r="224" spans="1:60" hidden="1">
      <c r="A224" s="93"/>
      <c r="B224" s="138" t="str">
        <f t="shared" si="54"/>
        <v/>
      </c>
      <c r="C224" s="28" t="str">
        <f>IF(B224="","",INDEX(Konfig!$A$21:$B$1011,MATCH(MID(B224,1,(FIND(" ",B224)-1)),Konfig!$A$21:$A$1011,0),2))</f>
        <v/>
      </c>
      <c r="D224" s="126"/>
      <c r="E224" s="126" t="str">
        <f t="shared" si="39"/>
        <v/>
      </c>
      <c r="F224" s="126" t="str">
        <f t="shared" si="49"/>
        <v/>
      </c>
      <c r="G224" s="123" t="str">
        <f t="shared" si="43"/>
        <v/>
      </c>
      <c r="H224" s="139"/>
      <c r="I224" s="123" t="str">
        <f t="shared" si="44"/>
        <v xml:space="preserve"> </v>
      </c>
      <c r="J224" s="126"/>
      <c r="K224" s="388" t="str">
        <f t="shared" ca="1" si="50"/>
        <v/>
      </c>
      <c r="L224" s="388" t="str">
        <f t="shared" ca="1" si="51"/>
        <v/>
      </c>
      <c r="M224" s="384" t="str">
        <f t="shared" ca="1" si="52"/>
        <v/>
      </c>
      <c r="N224" s="384" t="str">
        <f t="shared" ca="1" si="52"/>
        <v/>
      </c>
      <c r="O224" s="384" t="str">
        <f t="shared" ca="1" si="52"/>
        <v/>
      </c>
      <c r="P224" s="384" t="str">
        <f t="shared" ca="1" si="52"/>
        <v/>
      </c>
      <c r="Q224" s="384" t="str">
        <f t="shared" ca="1" si="40"/>
        <v/>
      </c>
      <c r="R224" s="131" t="str">
        <f ca="1">IF(AND(SUM($T$109:$U224)&gt;0,COUNTIF(R$108:$S223,"A")=0), "A","")</f>
        <v/>
      </c>
      <c r="S224" s="131" t="str">
        <f ca="1">IF(AND(SUM($T224:$U$1097)&gt;0,COUNTIF(S225:$S$1098,"E")=0), "E","")</f>
        <v/>
      </c>
      <c r="T224" s="383" t="str">
        <f t="shared" ca="1" si="41"/>
        <v/>
      </c>
      <c r="U224" s="383" t="str">
        <f t="shared" ca="1" si="53"/>
        <v/>
      </c>
      <c r="V224" s="130" t="str">
        <f t="shared" ca="1" si="45"/>
        <v/>
      </c>
      <c r="W224" s="130" t="str">
        <f t="shared" ca="1" si="46"/>
        <v/>
      </c>
      <c r="X224" s="383" t="str">
        <f t="shared" ca="1" si="42"/>
        <v/>
      </c>
      <c r="Y224" s="383" t="str">
        <f ca="1">IF(SUM(X224)&gt;0,MAX($Y$109:Y223)+1,"")</f>
        <v/>
      </c>
      <c r="Z224" s="130" t="str">
        <f t="shared" ca="1" si="47"/>
        <v/>
      </c>
      <c r="AA224" s="130" t="str">
        <f t="shared" ca="1" si="48"/>
        <v/>
      </c>
      <c r="AB224" s="383" t="str" cm="1">
        <f t="array" aca="1" ref="AB224" ca="1">IF($K224="","",INDIRECT("'"&amp;$B224&amp;"'!$J$7"))</f>
        <v/>
      </c>
      <c r="AC224" s="383" t="str" cm="1">
        <f t="array" aca="1" ref="AC224" ca="1">IF($K224="","",INDIRECT("'"&amp;$B224&amp;"'!$J$5"))</f>
        <v/>
      </c>
      <c r="AD224" s="383" t="str" cm="1">
        <f t="array" aca="1" ref="AD224" ca="1">IF($K224="","",INDIRECT("'"&amp;$B224&amp;"'!$J$6"))</f>
        <v/>
      </c>
      <c r="AE224" s="131"/>
      <c r="AF224" s="131"/>
      <c r="AG224" s="131"/>
      <c r="AH224" s="131"/>
      <c r="AI224" s="131"/>
      <c r="AJ224" s="131"/>
      <c r="AK224" s="131"/>
      <c r="AL224" s="131"/>
      <c r="AM224" s="131"/>
      <c r="AN224" s="132"/>
      <c r="AO224" s="132"/>
      <c r="AP224" s="132"/>
      <c r="AQ224" s="132"/>
      <c r="AR224" s="132"/>
      <c r="AS224" s="132"/>
      <c r="AT224" s="132"/>
      <c r="AU224" s="132"/>
      <c r="AV224" s="132"/>
      <c r="AW224" s="132"/>
      <c r="AX224" s="132"/>
      <c r="AY224" s="132"/>
      <c r="AZ224" s="132"/>
      <c r="BA224" s="132"/>
      <c r="BB224" s="132"/>
      <c r="BC224" s="132"/>
      <c r="BD224" s="132"/>
      <c r="BE224" s="132"/>
      <c r="BF224" s="132"/>
      <c r="BG224" s="132"/>
      <c r="BH224" s="132"/>
    </row>
    <row r="225" spans="1:60" hidden="1">
      <c r="A225" s="93"/>
      <c r="B225" s="138" t="str">
        <f t="shared" si="54"/>
        <v/>
      </c>
      <c r="C225" s="28" t="str">
        <f>IF(B225="","",INDEX(Konfig!$A$21:$B$1011,MATCH(MID(B225,1,(FIND(" ",B225)-1)),Konfig!$A$21:$A$1011,0),2))</f>
        <v/>
      </c>
      <c r="D225" s="126"/>
      <c r="E225" s="126" t="str">
        <f t="shared" si="39"/>
        <v/>
      </c>
      <c r="F225" s="126" t="str">
        <f t="shared" si="49"/>
        <v/>
      </c>
      <c r="G225" s="123" t="str">
        <f t="shared" si="43"/>
        <v/>
      </c>
      <c r="H225" s="139"/>
      <c r="I225" s="123" t="str">
        <f t="shared" si="44"/>
        <v xml:space="preserve"> </v>
      </c>
      <c r="J225" s="126"/>
      <c r="K225" s="388" t="str">
        <f t="shared" ca="1" si="50"/>
        <v/>
      </c>
      <c r="L225" s="388" t="str">
        <f t="shared" ca="1" si="51"/>
        <v/>
      </c>
      <c r="M225" s="384" t="str">
        <f t="shared" ca="1" si="52"/>
        <v/>
      </c>
      <c r="N225" s="384" t="str">
        <f t="shared" ca="1" si="52"/>
        <v/>
      </c>
      <c r="O225" s="384" t="str">
        <f t="shared" ca="1" si="52"/>
        <v/>
      </c>
      <c r="P225" s="384" t="str">
        <f t="shared" ca="1" si="52"/>
        <v/>
      </c>
      <c r="Q225" s="384" t="str">
        <f t="shared" ca="1" si="40"/>
        <v/>
      </c>
      <c r="R225" s="131" t="str">
        <f ca="1">IF(AND(SUM($T$109:$U225)&gt;0,COUNTIF(R$108:$S224,"A")=0), "A","")</f>
        <v/>
      </c>
      <c r="S225" s="131" t="str">
        <f ca="1">IF(AND(SUM($T225:$U$1097)&gt;0,COUNTIF(S226:$S$1098,"E")=0), "E","")</f>
        <v/>
      </c>
      <c r="T225" s="383" t="str">
        <f t="shared" ca="1" si="41"/>
        <v/>
      </c>
      <c r="U225" s="383" t="str">
        <f t="shared" ca="1" si="53"/>
        <v/>
      </c>
      <c r="V225" s="130" t="str">
        <f t="shared" ca="1" si="45"/>
        <v/>
      </c>
      <c r="W225" s="130" t="str">
        <f t="shared" ca="1" si="46"/>
        <v/>
      </c>
      <c r="X225" s="383" t="str">
        <f t="shared" ca="1" si="42"/>
        <v/>
      </c>
      <c r="Y225" s="383" t="str">
        <f ca="1">IF(SUM(X225)&gt;0,MAX($Y$109:Y224)+1,"")</f>
        <v/>
      </c>
      <c r="Z225" s="130" t="str">
        <f t="shared" ca="1" si="47"/>
        <v/>
      </c>
      <c r="AA225" s="130" t="str">
        <f t="shared" ca="1" si="48"/>
        <v/>
      </c>
      <c r="AB225" s="383" t="str" cm="1">
        <f t="array" aca="1" ref="AB225" ca="1">IF($K225="","",INDIRECT("'"&amp;$B225&amp;"'!$J$7"))</f>
        <v/>
      </c>
      <c r="AC225" s="383" t="str" cm="1">
        <f t="array" aca="1" ref="AC225" ca="1">IF($K225="","",INDIRECT("'"&amp;$B225&amp;"'!$J$5"))</f>
        <v/>
      </c>
      <c r="AD225" s="383" t="str" cm="1">
        <f t="array" aca="1" ref="AD225" ca="1">IF($K225="","",INDIRECT("'"&amp;$B225&amp;"'!$J$6"))</f>
        <v/>
      </c>
      <c r="AE225" s="131"/>
      <c r="AF225" s="131"/>
      <c r="AG225" s="131"/>
      <c r="AH225" s="131"/>
      <c r="AI225" s="131"/>
      <c r="AJ225" s="131"/>
      <c r="AK225" s="131"/>
      <c r="AL225" s="131"/>
      <c r="AM225" s="131"/>
      <c r="AN225" s="132"/>
      <c r="AO225" s="132"/>
      <c r="AP225" s="132"/>
      <c r="AQ225" s="132"/>
      <c r="AR225" s="132"/>
      <c r="AS225" s="132"/>
      <c r="AT225" s="132"/>
      <c r="AU225" s="132"/>
      <c r="AV225" s="132"/>
      <c r="AW225" s="132"/>
      <c r="AX225" s="132"/>
      <c r="AY225" s="132"/>
      <c r="AZ225" s="132"/>
      <c r="BA225" s="132"/>
      <c r="BB225" s="132"/>
      <c r="BC225" s="132"/>
      <c r="BD225" s="132"/>
      <c r="BE225" s="132"/>
      <c r="BF225" s="132"/>
      <c r="BG225" s="132"/>
      <c r="BH225" s="132"/>
    </row>
    <row r="226" spans="1:60" hidden="1">
      <c r="A226" s="93"/>
      <c r="B226" s="138" t="str">
        <f t="shared" si="54"/>
        <v/>
      </c>
      <c r="C226" s="28" t="str">
        <f>IF(B226="","",INDEX(Konfig!$A$21:$B$1011,MATCH(MID(B226,1,(FIND(" ",B226)-1)),Konfig!$A$21:$A$1011,0),2))</f>
        <v/>
      </c>
      <c r="D226" s="126"/>
      <c r="E226" s="126" t="str">
        <f t="shared" si="39"/>
        <v/>
      </c>
      <c r="F226" s="126" t="str">
        <f t="shared" si="49"/>
        <v/>
      </c>
      <c r="G226" s="123" t="str">
        <f t="shared" si="43"/>
        <v/>
      </c>
      <c r="H226" s="139"/>
      <c r="I226" s="123" t="str">
        <f t="shared" si="44"/>
        <v xml:space="preserve"> </v>
      </c>
      <c r="J226" s="126"/>
      <c r="K226" s="388" t="str">
        <f t="shared" ca="1" si="50"/>
        <v/>
      </c>
      <c r="L226" s="388" t="str">
        <f t="shared" ca="1" si="51"/>
        <v/>
      </c>
      <c r="M226" s="384" t="str">
        <f t="shared" ca="1" si="52"/>
        <v/>
      </c>
      <c r="N226" s="384" t="str">
        <f t="shared" ca="1" si="52"/>
        <v/>
      </c>
      <c r="O226" s="384" t="str">
        <f t="shared" ca="1" si="52"/>
        <v/>
      </c>
      <c r="P226" s="384" t="str">
        <f t="shared" ca="1" si="52"/>
        <v/>
      </c>
      <c r="Q226" s="384" t="str">
        <f t="shared" ca="1" si="40"/>
        <v/>
      </c>
      <c r="R226" s="131" t="str">
        <f ca="1">IF(AND(SUM($T$109:$U226)&gt;0,COUNTIF(R$108:$S225,"A")=0), "A","")</f>
        <v/>
      </c>
      <c r="S226" s="131" t="str">
        <f ca="1">IF(AND(SUM($T226:$U$1097)&gt;0,COUNTIF(S227:$S$1098,"E")=0), "E","")</f>
        <v/>
      </c>
      <c r="T226" s="383" t="str">
        <f t="shared" ca="1" si="41"/>
        <v/>
      </c>
      <c r="U226" s="383" t="str">
        <f t="shared" ca="1" si="53"/>
        <v/>
      </c>
      <c r="V226" s="130" t="str">
        <f t="shared" ca="1" si="45"/>
        <v/>
      </c>
      <c r="W226" s="130" t="str">
        <f t="shared" ca="1" si="46"/>
        <v/>
      </c>
      <c r="X226" s="383" t="str">
        <f t="shared" ca="1" si="42"/>
        <v/>
      </c>
      <c r="Y226" s="383" t="str">
        <f ca="1">IF(SUM(X226)&gt;0,MAX($Y$109:Y225)+1,"")</f>
        <v/>
      </c>
      <c r="Z226" s="130" t="str">
        <f t="shared" ca="1" si="47"/>
        <v/>
      </c>
      <c r="AA226" s="130" t="str">
        <f t="shared" ca="1" si="48"/>
        <v/>
      </c>
      <c r="AB226" s="383" t="str" cm="1">
        <f t="array" aca="1" ref="AB226" ca="1">IF($K226="","",INDIRECT("'"&amp;$B226&amp;"'!$J$7"))</f>
        <v/>
      </c>
      <c r="AC226" s="383" t="str" cm="1">
        <f t="array" aca="1" ref="AC226" ca="1">IF($K226="","",INDIRECT("'"&amp;$B226&amp;"'!$J$5"))</f>
        <v/>
      </c>
      <c r="AD226" s="383" t="str" cm="1">
        <f t="array" aca="1" ref="AD226" ca="1">IF($K226="","",INDIRECT("'"&amp;$B226&amp;"'!$J$6"))</f>
        <v/>
      </c>
      <c r="AE226" s="131"/>
      <c r="AF226" s="131"/>
      <c r="AG226" s="131"/>
      <c r="AH226" s="131"/>
      <c r="AI226" s="131"/>
      <c r="AJ226" s="131"/>
      <c r="AK226" s="131"/>
      <c r="AL226" s="131"/>
      <c r="AM226" s="131"/>
      <c r="AN226" s="132"/>
      <c r="AO226" s="132"/>
      <c r="AP226" s="132"/>
      <c r="AQ226" s="132"/>
      <c r="AR226" s="132"/>
      <c r="AS226" s="132"/>
      <c r="AT226" s="132"/>
      <c r="AU226" s="132"/>
      <c r="AV226" s="132"/>
      <c r="AW226" s="132"/>
      <c r="AX226" s="132"/>
      <c r="AY226" s="132"/>
      <c r="AZ226" s="132"/>
      <c r="BA226" s="132"/>
      <c r="BB226" s="132"/>
      <c r="BC226" s="132"/>
      <c r="BD226" s="132"/>
      <c r="BE226" s="132"/>
      <c r="BF226" s="132"/>
      <c r="BG226" s="132"/>
      <c r="BH226" s="132"/>
    </row>
    <row r="227" spans="1:60" hidden="1">
      <c r="A227" s="93"/>
      <c r="B227" s="138" t="str">
        <f t="shared" si="54"/>
        <v/>
      </c>
      <c r="C227" s="28" t="str">
        <f>IF(B227="","",INDEX(Konfig!$A$21:$B$1011,MATCH(MID(B227,1,(FIND(" ",B227)-1)),Konfig!$A$21:$A$1011,0),2))</f>
        <v/>
      </c>
      <c r="D227" s="126"/>
      <c r="E227" s="126" t="str">
        <f t="shared" si="39"/>
        <v/>
      </c>
      <c r="F227" s="126" t="str">
        <f t="shared" si="49"/>
        <v/>
      </c>
      <c r="G227" s="123" t="str">
        <f t="shared" si="43"/>
        <v/>
      </c>
      <c r="H227" s="139"/>
      <c r="I227" s="123" t="str">
        <f t="shared" si="44"/>
        <v xml:space="preserve"> </v>
      </c>
      <c r="J227" s="126"/>
      <c r="K227" s="388" t="str">
        <f t="shared" ca="1" si="50"/>
        <v/>
      </c>
      <c r="L227" s="388" t="str">
        <f t="shared" ca="1" si="51"/>
        <v/>
      </c>
      <c r="M227" s="384" t="str">
        <f t="shared" ca="1" si="52"/>
        <v/>
      </c>
      <c r="N227" s="384" t="str">
        <f t="shared" ca="1" si="52"/>
        <v/>
      </c>
      <c r="O227" s="384" t="str">
        <f t="shared" ca="1" si="52"/>
        <v/>
      </c>
      <c r="P227" s="384" t="str">
        <f t="shared" ca="1" si="52"/>
        <v/>
      </c>
      <c r="Q227" s="384" t="str">
        <f t="shared" ca="1" si="40"/>
        <v/>
      </c>
      <c r="R227" s="131" t="str">
        <f ca="1">IF(AND(SUM($T$109:$U227)&gt;0,COUNTIF(R$108:$S226,"A")=0), "A","")</f>
        <v/>
      </c>
      <c r="S227" s="131" t="str">
        <f ca="1">IF(AND(SUM($T227:$U$1097)&gt;0,COUNTIF(S228:$S$1098,"E")=0), "E","")</f>
        <v/>
      </c>
      <c r="T227" s="383" t="str">
        <f t="shared" ca="1" si="41"/>
        <v/>
      </c>
      <c r="U227" s="383" t="str">
        <f t="shared" ca="1" si="53"/>
        <v/>
      </c>
      <c r="V227" s="130" t="str">
        <f t="shared" ca="1" si="45"/>
        <v/>
      </c>
      <c r="W227" s="130" t="str">
        <f t="shared" ca="1" si="46"/>
        <v/>
      </c>
      <c r="X227" s="383" t="str">
        <f t="shared" ca="1" si="42"/>
        <v/>
      </c>
      <c r="Y227" s="383" t="str">
        <f ca="1">IF(SUM(X227)&gt;0,MAX($Y$109:Y226)+1,"")</f>
        <v/>
      </c>
      <c r="Z227" s="130" t="str">
        <f t="shared" ca="1" si="47"/>
        <v/>
      </c>
      <c r="AA227" s="130" t="str">
        <f t="shared" ca="1" si="48"/>
        <v/>
      </c>
      <c r="AB227" s="383" t="str" cm="1">
        <f t="array" aca="1" ref="AB227" ca="1">IF($K227="","",INDIRECT("'"&amp;$B227&amp;"'!$J$7"))</f>
        <v/>
      </c>
      <c r="AC227" s="383" t="str" cm="1">
        <f t="array" aca="1" ref="AC227" ca="1">IF($K227="","",INDIRECT("'"&amp;$B227&amp;"'!$J$5"))</f>
        <v/>
      </c>
      <c r="AD227" s="383" t="str" cm="1">
        <f t="array" aca="1" ref="AD227" ca="1">IF($K227="","",INDIRECT("'"&amp;$B227&amp;"'!$J$6"))</f>
        <v/>
      </c>
      <c r="AE227" s="131"/>
      <c r="AF227" s="131"/>
      <c r="AG227" s="131"/>
      <c r="AH227" s="131"/>
      <c r="AI227" s="131"/>
      <c r="AJ227" s="131"/>
      <c r="AK227" s="131"/>
      <c r="AL227" s="131"/>
      <c r="AM227" s="131"/>
      <c r="AN227" s="132"/>
      <c r="AO227" s="132"/>
      <c r="AP227" s="132"/>
      <c r="AQ227" s="132"/>
      <c r="AR227" s="132"/>
      <c r="AS227" s="132"/>
      <c r="AT227" s="132"/>
      <c r="AU227" s="132"/>
      <c r="AV227" s="132"/>
      <c r="AW227" s="132"/>
      <c r="AX227" s="132"/>
      <c r="AY227" s="132"/>
      <c r="AZ227" s="132"/>
      <c r="BA227" s="132"/>
      <c r="BB227" s="132"/>
      <c r="BC227" s="132"/>
      <c r="BD227" s="132"/>
      <c r="BE227" s="132"/>
      <c r="BF227" s="132"/>
      <c r="BG227" s="132"/>
      <c r="BH227" s="132"/>
    </row>
    <row r="228" spans="1:60" hidden="1">
      <c r="A228" s="93"/>
      <c r="B228" s="138" t="str">
        <f t="shared" ref="B228:B291" si="55">IF(HYPERLINK("#"&amp;"'"&amp;H228&amp;"'!A1",H228)=0,"",HYPERLINK("#"&amp;"'"&amp;H228&amp;"'!A1",H228))</f>
        <v/>
      </c>
      <c r="C228" s="28" t="str">
        <f>IF(B228="","",INDEX(Konfig!$A$21:$B$1011,MATCH(MID(B228,1,(FIND(" ",B228)-1)),Konfig!$A$21:$A$1011,0),2))</f>
        <v/>
      </c>
      <c r="D228" s="126"/>
      <c r="E228" s="126" t="str">
        <f t="shared" si="39"/>
        <v/>
      </c>
      <c r="F228" s="126" t="str">
        <f t="shared" si="49"/>
        <v/>
      </c>
      <c r="G228" s="123" t="str">
        <f t="shared" ref="G228:G291" si="56">IFERROR(LEFT(H228,SEARCH(".",H228)+1),"")</f>
        <v/>
      </c>
      <c r="H228" s="139"/>
      <c r="I228" s="123" t="str">
        <f t="shared" ref="I228:I291" si="57">IFERROR(CONCATENATE(B228," ",C228),"")</f>
        <v xml:space="preserve"> </v>
      </c>
      <c r="J228" s="126"/>
      <c r="K228" s="388" t="str">
        <f t="shared" ca="1" si="50"/>
        <v/>
      </c>
      <c r="L228" s="388" t="str">
        <f t="shared" ca="1" si="51"/>
        <v/>
      </c>
      <c r="M228" s="384" t="str">
        <f t="shared" ca="1" si="52"/>
        <v/>
      </c>
      <c r="N228" s="384" t="str">
        <f t="shared" ca="1" si="52"/>
        <v/>
      </c>
      <c r="O228" s="384" t="str">
        <f t="shared" ca="1" si="52"/>
        <v/>
      </c>
      <c r="P228" s="384" t="str">
        <f t="shared" ca="1" si="52"/>
        <v/>
      </c>
      <c r="Q228" s="384" t="str">
        <f t="shared" ca="1" si="40"/>
        <v/>
      </c>
      <c r="R228" s="131" t="str">
        <f ca="1">IF(AND(SUM($T$109:$U228)&gt;0,COUNTIF(R$108:$S227,"A")=0), "A","")</f>
        <v/>
      </c>
      <c r="S228" s="131" t="str">
        <f ca="1">IF(AND(SUM($T228:$U$1097)&gt;0,COUNTIF(S229:$S$1098,"E")=0), "E","")</f>
        <v/>
      </c>
      <c r="T228" s="383" t="str">
        <f t="shared" ca="1" si="41"/>
        <v/>
      </c>
      <c r="U228" s="383" t="str">
        <f t="shared" ca="1" si="53"/>
        <v/>
      </c>
      <c r="V228" s="94" t="str">
        <f t="shared" ca="1" si="45"/>
        <v/>
      </c>
      <c r="W228" s="130" t="str">
        <f t="shared" ca="1" si="46"/>
        <v/>
      </c>
      <c r="X228" s="383" t="str">
        <f t="shared" ca="1" si="42"/>
        <v/>
      </c>
      <c r="Y228" s="383" t="str">
        <f ca="1">IF(SUM(X228)&gt;0,MAX($Y$109:Y227)+1,"")</f>
        <v/>
      </c>
      <c r="Z228" s="94" t="str">
        <f t="shared" ca="1" si="47"/>
        <v/>
      </c>
      <c r="AA228" s="94" t="str">
        <f t="shared" ca="1" si="48"/>
        <v/>
      </c>
      <c r="AB228" s="383" t="str" cm="1">
        <f t="array" aca="1" ref="AB228" ca="1">IF($K228="","",INDIRECT("'"&amp;$B228&amp;"'!$J$7"))</f>
        <v/>
      </c>
      <c r="AC228" s="383" t="str" cm="1">
        <f t="array" aca="1" ref="AC228" ca="1">IF($K228="","",INDIRECT("'"&amp;$B228&amp;"'!$J$5"))</f>
        <v/>
      </c>
      <c r="AD228" s="383" t="str" cm="1">
        <f t="array" aca="1" ref="AD228" ca="1">IF($K228="","",INDIRECT("'"&amp;$B228&amp;"'!$J$6"))</f>
        <v/>
      </c>
      <c r="AE228" s="131"/>
      <c r="AF228" s="131"/>
      <c r="AG228" s="131"/>
      <c r="AH228" s="131"/>
      <c r="AI228" s="131"/>
      <c r="AJ228" s="131"/>
      <c r="AK228" s="131"/>
      <c r="AL228" s="131"/>
      <c r="AM228" s="131"/>
      <c r="AN228" s="132"/>
      <c r="AO228" s="132"/>
      <c r="AP228" s="132"/>
      <c r="AQ228" s="132"/>
      <c r="AR228" s="132"/>
      <c r="AS228" s="132"/>
      <c r="AT228" s="132"/>
      <c r="AU228" s="132"/>
      <c r="AV228" s="132"/>
      <c r="AW228" s="132"/>
      <c r="AX228" s="132"/>
      <c r="AY228" s="132"/>
      <c r="AZ228" s="132"/>
      <c r="BA228" s="132"/>
      <c r="BB228" s="132"/>
      <c r="BC228" s="132"/>
      <c r="BD228" s="132"/>
      <c r="BE228" s="132"/>
      <c r="BF228" s="132"/>
      <c r="BG228" s="132"/>
      <c r="BH228" s="132"/>
    </row>
    <row r="229" spans="1:60" hidden="1">
      <c r="A229" s="93"/>
      <c r="B229" s="138" t="str">
        <f t="shared" si="55"/>
        <v/>
      </c>
      <c r="C229" s="28" t="str">
        <f>IF(B229="","",INDEX(Konfig!$A$21:$B$1011,MATCH(MID(B229,1,(FIND(" ",B229)-1)),Konfig!$A$21:$A$1011,0),2))</f>
        <v/>
      </c>
      <c r="D229" s="126"/>
      <c r="E229" s="126" t="str">
        <f t="shared" si="39"/>
        <v/>
      </c>
      <c r="F229" s="126" t="str">
        <f t="shared" si="49"/>
        <v/>
      </c>
      <c r="G229" s="123" t="str">
        <f t="shared" si="56"/>
        <v/>
      </c>
      <c r="H229" s="139"/>
      <c r="I229" s="123" t="str">
        <f t="shared" si="57"/>
        <v xml:space="preserve"> </v>
      </c>
      <c r="J229" s="126"/>
      <c r="K229" s="388" t="str">
        <f t="shared" ca="1" si="50"/>
        <v/>
      </c>
      <c r="L229" s="388" t="str">
        <f t="shared" ca="1" si="51"/>
        <v/>
      </c>
      <c r="M229" s="384" t="str">
        <f t="shared" ca="1" si="52"/>
        <v/>
      </c>
      <c r="N229" s="384" t="str">
        <f t="shared" ca="1" si="52"/>
        <v/>
      </c>
      <c r="O229" s="384" t="str">
        <f t="shared" ca="1" si="52"/>
        <v/>
      </c>
      <c r="P229" s="384" t="str">
        <f t="shared" ca="1" si="52"/>
        <v/>
      </c>
      <c r="Q229" s="384" t="str">
        <f t="shared" ca="1" si="40"/>
        <v/>
      </c>
      <c r="R229" s="131" t="str">
        <f ca="1">IF(AND(SUM($T$109:$U229)&gt;0,COUNTIF(R$108:$S228,"A")=0), "A","")</f>
        <v/>
      </c>
      <c r="S229" s="131" t="str">
        <f ca="1">IF(AND(SUM($T229:$U$1097)&gt;0,COUNTIF(S230:$S$1098,"E")=0), "E","")</f>
        <v/>
      </c>
      <c r="T229" s="383" t="str">
        <f t="shared" ca="1" si="41"/>
        <v/>
      </c>
      <c r="U229" s="383" t="str">
        <f t="shared" ca="1" si="53"/>
        <v/>
      </c>
      <c r="V229" s="131"/>
      <c r="W229" s="131"/>
      <c r="X229" s="383" t="str">
        <f t="shared" ca="1" si="42"/>
        <v/>
      </c>
      <c r="Y229" s="383" t="str">
        <f ca="1">IF(SUM(X229)&gt;0,MAX($Y$109:Y228)+1,"")</f>
        <v/>
      </c>
      <c r="Z229" s="131"/>
      <c r="AA229" s="131"/>
      <c r="AB229" s="383" t="str" cm="1">
        <f t="array" aca="1" ref="AB229" ca="1">IF($K229="","",INDIRECT("'"&amp;$B229&amp;"'!$J$7"))</f>
        <v/>
      </c>
      <c r="AC229" s="383" t="str" cm="1">
        <f t="array" aca="1" ref="AC229" ca="1">IF($K229="","",INDIRECT("'"&amp;$B229&amp;"'!$J$5"))</f>
        <v/>
      </c>
      <c r="AD229" s="383" t="str" cm="1">
        <f t="array" aca="1" ref="AD229" ca="1">IF($K229="","",INDIRECT("'"&amp;$B229&amp;"'!$J$6"))</f>
        <v/>
      </c>
      <c r="AE229" s="131"/>
      <c r="AF229" s="131"/>
      <c r="AG229" s="131"/>
      <c r="AH229" s="131"/>
      <c r="AI229" s="131"/>
      <c r="AJ229" s="131"/>
      <c r="AK229" s="131"/>
      <c r="AL229" s="131"/>
      <c r="AM229" s="131"/>
      <c r="AN229" s="132"/>
      <c r="AO229" s="132"/>
      <c r="AP229" s="132"/>
      <c r="AQ229" s="132"/>
      <c r="AR229" s="132"/>
      <c r="AS229" s="132"/>
      <c r="AT229" s="132"/>
      <c r="AU229" s="132"/>
      <c r="AV229" s="132"/>
      <c r="AW229" s="132"/>
      <c r="AX229" s="132"/>
      <c r="AY229" s="132"/>
      <c r="AZ229" s="132"/>
      <c r="BA229" s="132"/>
      <c r="BB229" s="132"/>
      <c r="BC229" s="132"/>
      <c r="BD229" s="132"/>
      <c r="BE229" s="132"/>
      <c r="BF229" s="132"/>
      <c r="BG229" s="132"/>
      <c r="BH229" s="132"/>
    </row>
    <row r="230" spans="1:60" hidden="1">
      <c r="A230" s="93"/>
      <c r="B230" s="138" t="str">
        <f t="shared" si="55"/>
        <v/>
      </c>
      <c r="C230" s="28" t="str">
        <f>IF(B230="","",INDEX(Konfig!$A$21:$B$1011,MATCH(MID(B230,1,(FIND(" ",B230)-1)),Konfig!$A$21:$A$1011,0),2))</f>
        <v/>
      </c>
      <c r="D230" s="126"/>
      <c r="E230" s="126" t="str">
        <f t="shared" si="39"/>
        <v/>
      </c>
      <c r="F230" s="126" t="str">
        <f t="shared" si="49"/>
        <v/>
      </c>
      <c r="G230" s="123" t="str">
        <f t="shared" si="56"/>
        <v/>
      </c>
      <c r="H230" s="139"/>
      <c r="I230" s="123" t="str">
        <f t="shared" si="57"/>
        <v xml:space="preserve"> </v>
      </c>
      <c r="J230" s="126"/>
      <c r="K230" s="388" t="str">
        <f t="shared" ca="1" si="50"/>
        <v/>
      </c>
      <c r="L230" s="388" t="str">
        <f t="shared" ca="1" si="51"/>
        <v/>
      </c>
      <c r="M230" s="384" t="str">
        <f t="shared" ca="1" si="52"/>
        <v/>
      </c>
      <c r="N230" s="384" t="str">
        <f t="shared" ca="1" si="52"/>
        <v/>
      </c>
      <c r="O230" s="384" t="str">
        <f t="shared" ca="1" si="52"/>
        <v/>
      </c>
      <c r="P230" s="384" t="str">
        <f t="shared" ca="1" si="52"/>
        <v/>
      </c>
      <c r="Q230" s="384" t="str">
        <f t="shared" ca="1" si="40"/>
        <v/>
      </c>
      <c r="R230" s="131" t="str">
        <f ca="1">IF(AND(SUM($T$109:$U230)&gt;0,COUNTIF(R$108:$S229,"A")=0), "A","")</f>
        <v/>
      </c>
      <c r="S230" s="131" t="str">
        <f ca="1">IF(AND(SUM($T230:$U$1097)&gt;0,COUNTIF(S231:$S$1098,"E")=0), "E","")</f>
        <v/>
      </c>
      <c r="T230" s="383" t="str">
        <f t="shared" ca="1" si="41"/>
        <v/>
      </c>
      <c r="U230" s="383" t="str">
        <f t="shared" ca="1" si="53"/>
        <v/>
      </c>
      <c r="V230" s="7"/>
      <c r="W230" s="7"/>
      <c r="X230" s="383" t="str">
        <f t="shared" ca="1" si="42"/>
        <v/>
      </c>
      <c r="Y230" s="383" t="str">
        <f ca="1">IF(SUM(X230)&gt;0,MAX($Y$109:Y229)+1,"")</f>
        <v/>
      </c>
      <c r="Z230" s="7"/>
      <c r="AA230" s="7"/>
      <c r="AB230" s="383" t="str" cm="1">
        <f t="array" aca="1" ref="AB230" ca="1">IF($K230="","",INDIRECT("'"&amp;$B230&amp;"'!$J$7"))</f>
        <v/>
      </c>
      <c r="AC230" s="383" t="str" cm="1">
        <f t="array" aca="1" ref="AC230" ca="1">IF($K230="","",INDIRECT("'"&amp;$B230&amp;"'!$J$5"))</f>
        <v/>
      </c>
      <c r="AD230" s="383" t="str" cm="1">
        <f t="array" aca="1" ref="AD230" ca="1">IF($K230="","",INDIRECT("'"&amp;$B230&amp;"'!$J$6"))</f>
        <v/>
      </c>
      <c r="AE230" s="131"/>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row>
    <row r="231" spans="1:60" hidden="1">
      <c r="A231" s="93"/>
      <c r="B231" s="138" t="str">
        <f t="shared" si="55"/>
        <v/>
      </c>
      <c r="C231" s="28" t="str">
        <f>IF(B231="","",INDEX(Konfig!$A$21:$B$1011,MATCH(MID(B231,1,(FIND(" ",B231)-1)),Konfig!$A$21:$A$1011,0),2))</f>
        <v/>
      </c>
      <c r="D231" s="126"/>
      <c r="E231" s="126" t="str">
        <f t="shared" si="39"/>
        <v/>
      </c>
      <c r="F231" s="126" t="str">
        <f t="shared" si="49"/>
        <v/>
      </c>
      <c r="G231" s="123" t="str">
        <f t="shared" si="56"/>
        <v/>
      </c>
      <c r="H231" s="139"/>
      <c r="I231" s="123" t="str">
        <f t="shared" si="57"/>
        <v xml:space="preserve"> </v>
      </c>
      <c r="J231" s="126"/>
      <c r="K231" s="388" t="str">
        <f t="shared" ca="1" si="50"/>
        <v/>
      </c>
      <c r="L231" s="388" t="str">
        <f t="shared" ca="1" si="51"/>
        <v/>
      </c>
      <c r="M231" s="384" t="str">
        <f t="shared" ca="1" si="52"/>
        <v/>
      </c>
      <c r="N231" s="384" t="str">
        <f t="shared" ca="1" si="52"/>
        <v/>
      </c>
      <c r="O231" s="384" t="str">
        <f t="shared" ca="1" si="52"/>
        <v/>
      </c>
      <c r="P231" s="384" t="str">
        <f t="shared" ca="1" si="52"/>
        <v/>
      </c>
      <c r="Q231" s="384" t="str">
        <f t="shared" ca="1" si="40"/>
        <v/>
      </c>
      <c r="R231" s="131" t="str">
        <f ca="1">IF(AND(SUM($T$109:$U231)&gt;0,COUNTIF(R$108:$S230,"A")=0), "A","")</f>
        <v/>
      </c>
      <c r="S231" s="131" t="str">
        <f ca="1">IF(AND(SUM($T231:$U$1097)&gt;0,COUNTIF(S232:$S$1098,"E")=0), "E","")</f>
        <v/>
      </c>
      <c r="T231" s="383" t="str">
        <f t="shared" ca="1" si="41"/>
        <v/>
      </c>
      <c r="U231" s="383" t="str">
        <f t="shared" ca="1" si="53"/>
        <v/>
      </c>
      <c r="V231" s="7"/>
      <c r="W231" s="7"/>
      <c r="X231" s="383" t="str">
        <f t="shared" ca="1" si="42"/>
        <v/>
      </c>
      <c r="Y231" s="383" t="str">
        <f ca="1">IF(SUM(X231)&gt;0,MAX($Y$109:Y230)+1,"")</f>
        <v/>
      </c>
      <c r="Z231" s="7"/>
      <c r="AA231" s="7"/>
      <c r="AB231" s="383" t="str" cm="1">
        <f t="array" aca="1" ref="AB231" ca="1">IF($K231="","",INDIRECT("'"&amp;$B231&amp;"'!$J$7"))</f>
        <v/>
      </c>
      <c r="AC231" s="383" t="str" cm="1">
        <f t="array" aca="1" ref="AC231" ca="1">IF($K231="","",INDIRECT("'"&amp;$B231&amp;"'!$J$5"))</f>
        <v/>
      </c>
      <c r="AD231" s="383" t="str" cm="1">
        <f t="array" aca="1" ref="AD231" ca="1">IF($K231="","",INDIRECT("'"&amp;$B231&amp;"'!$J$6"))</f>
        <v/>
      </c>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row>
    <row r="232" spans="1:60" hidden="1">
      <c r="A232" s="93"/>
      <c r="B232" s="138" t="str">
        <f t="shared" si="55"/>
        <v/>
      </c>
      <c r="C232" s="28" t="str">
        <f>IF(B232="","",INDEX(Konfig!$A$21:$B$1011,MATCH(MID(B232,1,(FIND(" ",B232)-1)),Konfig!$A$21:$A$1011,0),2))</f>
        <v/>
      </c>
      <c r="D232" s="126"/>
      <c r="E232" s="126" t="str">
        <f t="shared" si="39"/>
        <v/>
      </c>
      <c r="F232" s="126" t="str">
        <f t="shared" si="49"/>
        <v/>
      </c>
      <c r="G232" s="123" t="str">
        <f t="shared" si="56"/>
        <v/>
      </c>
      <c r="H232" s="139"/>
      <c r="I232" s="123" t="str">
        <f t="shared" si="57"/>
        <v xml:space="preserve"> </v>
      </c>
      <c r="J232" s="126"/>
      <c r="K232" s="388" t="str">
        <f t="shared" ca="1" si="50"/>
        <v/>
      </c>
      <c r="L232" s="388" t="str">
        <f t="shared" ca="1" si="51"/>
        <v/>
      </c>
      <c r="M232" s="384" t="str">
        <f t="shared" ca="1" si="52"/>
        <v/>
      </c>
      <c r="N232" s="384" t="str">
        <f t="shared" ca="1" si="52"/>
        <v/>
      </c>
      <c r="O232" s="384" t="str">
        <f t="shared" ca="1" si="52"/>
        <v/>
      </c>
      <c r="P232" s="384" t="str">
        <f t="shared" ca="1" si="52"/>
        <v/>
      </c>
      <c r="Q232" s="384" t="str">
        <f t="shared" ca="1" si="40"/>
        <v/>
      </c>
      <c r="R232" s="131" t="str">
        <f ca="1">IF(AND(SUM($T$109:$U232)&gt;0,COUNTIF(R$108:$S231,"A")=0), "A","")</f>
        <v/>
      </c>
      <c r="S232" s="131" t="str">
        <f ca="1">IF(AND(SUM($T232:$U$1097)&gt;0,COUNTIF(S233:$S$1098,"E")=0), "E","")</f>
        <v/>
      </c>
      <c r="T232" s="383" t="str">
        <f t="shared" ca="1" si="41"/>
        <v/>
      </c>
      <c r="U232" s="383" t="str">
        <f t="shared" ca="1" si="53"/>
        <v/>
      </c>
      <c r="V232" s="7"/>
      <c r="W232" s="7"/>
      <c r="X232" s="383" t="str">
        <f t="shared" ca="1" si="42"/>
        <v/>
      </c>
      <c r="Y232" s="383" t="str">
        <f ca="1">IF(SUM(X232)&gt;0,MAX($Y$109:Y231)+1,"")</f>
        <v/>
      </c>
      <c r="Z232" s="7"/>
      <c r="AA232" s="7"/>
      <c r="AB232" s="383" t="str" cm="1">
        <f t="array" aca="1" ref="AB232" ca="1">IF($K232="","",INDIRECT("'"&amp;$B232&amp;"'!$J$7"))</f>
        <v/>
      </c>
      <c r="AC232" s="383" t="str" cm="1">
        <f t="array" aca="1" ref="AC232" ca="1">IF($K232="","",INDIRECT("'"&amp;$B232&amp;"'!$J$5"))</f>
        <v/>
      </c>
      <c r="AD232" s="383" t="str" cm="1">
        <f t="array" aca="1" ref="AD232" ca="1">IF($K232="","",INDIRECT("'"&amp;$B232&amp;"'!$J$6"))</f>
        <v/>
      </c>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row>
    <row r="233" spans="1:60" hidden="1">
      <c r="A233" s="93"/>
      <c r="B233" s="138" t="str">
        <f t="shared" si="55"/>
        <v/>
      </c>
      <c r="C233" s="28" t="str">
        <f>IF(B233="","",INDEX(Konfig!$A$21:$B$1011,MATCH(MID(B233,1,(FIND(" ",B233)-1)),Konfig!$A$21:$A$1011,0),2))</f>
        <v/>
      </c>
      <c r="D233" s="126"/>
      <c r="E233" s="126" t="str">
        <f t="shared" si="39"/>
        <v/>
      </c>
      <c r="F233" s="126" t="str">
        <f t="shared" si="49"/>
        <v/>
      </c>
      <c r="G233" s="123" t="str">
        <f t="shared" si="56"/>
        <v/>
      </c>
      <c r="H233" s="139"/>
      <c r="I233" s="123" t="str">
        <f t="shared" si="57"/>
        <v xml:space="preserve"> </v>
      </c>
      <c r="J233" s="126"/>
      <c r="K233" s="388" t="str">
        <f t="shared" ca="1" si="50"/>
        <v/>
      </c>
      <c r="L233" s="388" t="str">
        <f t="shared" ca="1" si="51"/>
        <v/>
      </c>
      <c r="M233" s="384" t="str">
        <f t="shared" ca="1" si="52"/>
        <v/>
      </c>
      <c r="N233" s="384" t="str">
        <f t="shared" ca="1" si="52"/>
        <v/>
      </c>
      <c r="O233" s="384" t="str">
        <f t="shared" ca="1" si="52"/>
        <v/>
      </c>
      <c r="P233" s="384" t="str">
        <f t="shared" ca="1" si="52"/>
        <v/>
      </c>
      <c r="Q233" s="384" t="str">
        <f t="shared" ca="1" si="40"/>
        <v/>
      </c>
      <c r="R233" s="131" t="str">
        <f ca="1">IF(AND(SUM($T$109:$U233)&gt;0,COUNTIF(R$108:$S232,"A")=0), "A","")</f>
        <v/>
      </c>
      <c r="S233" s="131" t="str">
        <f ca="1">IF(AND(SUM($T233:$U$1097)&gt;0,COUNTIF(S234:$S$1098,"E")=0), "E","")</f>
        <v/>
      </c>
      <c r="T233" s="383" t="str">
        <f t="shared" ca="1" si="41"/>
        <v/>
      </c>
      <c r="U233" s="383" t="str">
        <f t="shared" ca="1" si="53"/>
        <v/>
      </c>
      <c r="V233" s="7"/>
      <c r="W233" s="7"/>
      <c r="X233" s="383" t="str">
        <f t="shared" ca="1" si="42"/>
        <v/>
      </c>
      <c r="Y233" s="383" t="str">
        <f ca="1">IF(SUM(X233)&gt;0,MAX($Y$109:Y232)+1,"")</f>
        <v/>
      </c>
      <c r="Z233" s="7"/>
      <c r="AA233" s="7"/>
      <c r="AB233" s="383" t="str" cm="1">
        <f t="array" aca="1" ref="AB233" ca="1">IF($K233="","",INDIRECT("'"&amp;$B233&amp;"'!$J$7"))</f>
        <v/>
      </c>
      <c r="AC233" s="383" t="str" cm="1">
        <f t="array" aca="1" ref="AC233" ca="1">IF($K233="","",INDIRECT("'"&amp;$B233&amp;"'!$J$5"))</f>
        <v/>
      </c>
      <c r="AD233" s="383" t="str" cm="1">
        <f t="array" aca="1" ref="AD233" ca="1">IF($K233="","",INDIRECT("'"&amp;$B233&amp;"'!$J$6"))</f>
        <v/>
      </c>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c r="BD233" s="7"/>
      <c r="BE233" s="7"/>
      <c r="BF233" s="7"/>
      <c r="BG233" s="7"/>
      <c r="BH233" s="7"/>
    </row>
    <row r="234" spans="1:60" hidden="1">
      <c r="A234" s="93"/>
      <c r="B234" s="138" t="str">
        <f t="shared" si="55"/>
        <v/>
      </c>
      <c r="C234" s="28" t="str">
        <f>IF(B234="","",INDEX(Konfig!$A$21:$B$1011,MATCH(MID(B234,1,(FIND(" ",B234)-1)),Konfig!$A$21:$A$1011,0),2))</f>
        <v/>
      </c>
      <c r="D234" s="126"/>
      <c r="E234" s="126" t="str">
        <f t="shared" si="39"/>
        <v/>
      </c>
      <c r="F234" s="126" t="str">
        <f t="shared" si="49"/>
        <v/>
      </c>
      <c r="G234" s="123" t="str">
        <f t="shared" si="56"/>
        <v/>
      </c>
      <c r="H234" s="139"/>
      <c r="I234" s="123" t="str">
        <f t="shared" si="57"/>
        <v xml:space="preserve"> </v>
      </c>
      <c r="J234" s="126"/>
      <c r="K234" s="388" t="str">
        <f t="shared" ca="1" si="50"/>
        <v/>
      </c>
      <c r="L234" s="388" t="str">
        <f t="shared" ca="1" si="51"/>
        <v/>
      </c>
      <c r="M234" s="384" t="str">
        <f t="shared" ca="1" si="52"/>
        <v/>
      </c>
      <c r="N234" s="384" t="str">
        <f t="shared" ca="1" si="52"/>
        <v/>
      </c>
      <c r="O234" s="384" t="str">
        <f t="shared" ca="1" si="52"/>
        <v/>
      </c>
      <c r="P234" s="384" t="str">
        <f t="shared" ca="1" si="52"/>
        <v/>
      </c>
      <c r="Q234" s="384" t="str">
        <f t="shared" ca="1" si="40"/>
        <v/>
      </c>
      <c r="R234" s="131" t="str">
        <f ca="1">IF(AND(SUM($T$109:$U234)&gt;0,COUNTIF(R$108:$S233,"A")=0), "A","")</f>
        <v/>
      </c>
      <c r="S234" s="131" t="str">
        <f ca="1">IF(AND(SUM($T234:$U$1097)&gt;0,COUNTIF(S235:$S$1098,"E")=0), "E","")</f>
        <v/>
      </c>
      <c r="T234" s="383" t="str">
        <f t="shared" ca="1" si="41"/>
        <v/>
      </c>
      <c r="U234" s="383" t="str">
        <f t="shared" ca="1" si="53"/>
        <v/>
      </c>
      <c r="V234" s="7"/>
      <c r="W234" s="7"/>
      <c r="X234" s="383" t="str">
        <f t="shared" ca="1" si="42"/>
        <v/>
      </c>
      <c r="Y234" s="383" t="str">
        <f ca="1">IF(SUM(X234)&gt;0,MAX($Y$109:Y233)+1,"")</f>
        <v/>
      </c>
      <c r="Z234" s="7"/>
      <c r="AA234" s="7"/>
      <c r="AB234" s="383" t="str" cm="1">
        <f t="array" aca="1" ref="AB234" ca="1">IF($K234="","",INDIRECT("'"&amp;$B234&amp;"'!$J$7"))</f>
        <v/>
      </c>
      <c r="AC234" s="383" t="str" cm="1">
        <f t="array" aca="1" ref="AC234" ca="1">IF($K234="","",INDIRECT("'"&amp;$B234&amp;"'!$J$5"))</f>
        <v/>
      </c>
      <c r="AD234" s="383" t="str" cm="1">
        <f t="array" aca="1" ref="AD234" ca="1">IF($K234="","",INDIRECT("'"&amp;$B234&amp;"'!$J$6"))</f>
        <v/>
      </c>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row>
    <row r="235" spans="1:60" hidden="1">
      <c r="A235" s="93"/>
      <c r="B235" s="138" t="str">
        <f t="shared" si="55"/>
        <v/>
      </c>
      <c r="C235" s="28" t="str">
        <f>IF(B235="","",INDEX(Konfig!$A$21:$B$1011,MATCH(MID(B235,1,(FIND(" ",B235)-1)),Konfig!$A$21:$A$1011,0),2))</f>
        <v/>
      </c>
      <c r="D235" s="126"/>
      <c r="E235" s="126" t="str">
        <f t="shared" si="39"/>
        <v/>
      </c>
      <c r="F235" s="126" t="str">
        <f t="shared" si="49"/>
        <v/>
      </c>
      <c r="G235" s="123" t="str">
        <f t="shared" si="56"/>
        <v/>
      </c>
      <c r="H235" s="139"/>
      <c r="I235" s="123" t="str">
        <f t="shared" si="57"/>
        <v xml:space="preserve"> </v>
      </c>
      <c r="J235" s="126"/>
      <c r="K235" s="388" t="str">
        <f t="shared" ca="1" si="50"/>
        <v/>
      </c>
      <c r="L235" s="388" t="str">
        <f t="shared" ca="1" si="51"/>
        <v/>
      </c>
      <c r="M235" s="384" t="str">
        <f t="shared" ca="1" si="52"/>
        <v/>
      </c>
      <c r="N235" s="384" t="str">
        <f t="shared" ca="1" si="52"/>
        <v/>
      </c>
      <c r="O235" s="384" t="str">
        <f t="shared" ca="1" si="52"/>
        <v/>
      </c>
      <c r="P235" s="384" t="str">
        <f t="shared" ca="1" si="52"/>
        <v/>
      </c>
      <c r="Q235" s="384" t="str">
        <f t="shared" ca="1" si="40"/>
        <v/>
      </c>
      <c r="R235" s="131" t="str">
        <f ca="1">IF(AND(SUM($T$109:$U235)&gt;0,COUNTIF(R$108:$S234,"A")=0), "A","")</f>
        <v/>
      </c>
      <c r="S235" s="131" t="str">
        <f ca="1">IF(AND(SUM($T235:$U$1097)&gt;0,COUNTIF(S236:$S$1098,"E")=0), "E","")</f>
        <v/>
      </c>
      <c r="T235" s="383" t="str">
        <f t="shared" ca="1" si="41"/>
        <v/>
      </c>
      <c r="U235" s="383" t="str">
        <f t="shared" ca="1" si="53"/>
        <v/>
      </c>
      <c r="V235" s="7"/>
      <c r="W235" s="7"/>
      <c r="X235" s="383" t="str">
        <f t="shared" ca="1" si="42"/>
        <v/>
      </c>
      <c r="Y235" s="383" t="str">
        <f ca="1">IF(SUM(X235)&gt;0,MAX($Y$109:Y234)+1,"")</f>
        <v/>
      </c>
      <c r="Z235" s="7"/>
      <c r="AA235" s="7"/>
      <c r="AB235" s="383" t="str" cm="1">
        <f t="array" aca="1" ref="AB235" ca="1">IF($K235="","",INDIRECT("'"&amp;$B235&amp;"'!$J$7"))</f>
        <v/>
      </c>
      <c r="AC235" s="383" t="str" cm="1">
        <f t="array" aca="1" ref="AC235" ca="1">IF($K235="","",INDIRECT("'"&amp;$B235&amp;"'!$J$5"))</f>
        <v/>
      </c>
      <c r="AD235" s="383" t="str" cm="1">
        <f t="array" aca="1" ref="AD235" ca="1">IF($K235="","",INDIRECT("'"&amp;$B235&amp;"'!$J$6"))</f>
        <v/>
      </c>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c r="BD235" s="7"/>
      <c r="BE235" s="7"/>
      <c r="BF235" s="7"/>
      <c r="BG235" s="7"/>
      <c r="BH235" s="7"/>
    </row>
    <row r="236" spans="1:60" hidden="1">
      <c r="A236" s="93"/>
      <c r="B236" s="138" t="str">
        <f t="shared" si="55"/>
        <v/>
      </c>
      <c r="C236" s="28" t="str">
        <f>IF(B236="","",INDEX(Konfig!$A$21:$B$1011,MATCH(MID(B236,1,(FIND(" ",B236)-1)),Konfig!$A$21:$A$1011,0),2))</f>
        <v/>
      </c>
      <c r="D236" s="126"/>
      <c r="E236" s="126" t="str">
        <f t="shared" si="39"/>
        <v/>
      </c>
      <c r="F236" s="126" t="str">
        <f t="shared" si="49"/>
        <v/>
      </c>
      <c r="G236" s="123" t="str">
        <f t="shared" si="56"/>
        <v/>
      </c>
      <c r="H236" s="139"/>
      <c r="I236" s="123" t="str">
        <f t="shared" si="57"/>
        <v xml:space="preserve"> </v>
      </c>
      <c r="J236" s="126"/>
      <c r="K236" s="388" t="str">
        <f t="shared" ca="1" si="50"/>
        <v/>
      </c>
      <c r="L236" s="388" t="str">
        <f t="shared" ca="1" si="51"/>
        <v/>
      </c>
      <c r="M236" s="384" t="str">
        <f t="shared" ca="1" si="52"/>
        <v/>
      </c>
      <c r="N236" s="384" t="str">
        <f t="shared" ca="1" si="52"/>
        <v/>
      </c>
      <c r="O236" s="384" t="str">
        <f t="shared" ca="1" si="52"/>
        <v/>
      </c>
      <c r="P236" s="384" t="str">
        <f t="shared" ca="1" si="52"/>
        <v/>
      </c>
      <c r="Q236" s="384" t="str">
        <f t="shared" ca="1" si="40"/>
        <v/>
      </c>
      <c r="R236" s="131" t="str">
        <f ca="1">IF(AND(SUM($T$109:$U236)&gt;0,COUNTIF(R$108:$S235,"A")=0), "A","")</f>
        <v/>
      </c>
      <c r="S236" s="131" t="str">
        <f ca="1">IF(AND(SUM($T236:$U$1097)&gt;0,COUNTIF(S237:$S$1098,"E")=0), "E","")</f>
        <v/>
      </c>
      <c r="T236" s="383" t="str">
        <f t="shared" ca="1" si="41"/>
        <v/>
      </c>
      <c r="U236" s="383" t="str">
        <f t="shared" ca="1" si="53"/>
        <v/>
      </c>
      <c r="V236" s="7"/>
      <c r="W236" s="7"/>
      <c r="X236" s="383" t="str">
        <f t="shared" ca="1" si="42"/>
        <v/>
      </c>
      <c r="Y236" s="383" t="str">
        <f ca="1">IF(SUM(X236)&gt;0,MAX($Y$109:Y235)+1,"")</f>
        <v/>
      </c>
      <c r="Z236" s="7"/>
      <c r="AA236" s="7"/>
      <c r="AB236" s="383" t="str" cm="1">
        <f t="array" aca="1" ref="AB236" ca="1">IF($K236="","",INDIRECT("'"&amp;$B236&amp;"'!$J$7"))</f>
        <v/>
      </c>
      <c r="AC236" s="383" t="str" cm="1">
        <f t="array" aca="1" ref="AC236" ca="1">IF($K236="","",INDIRECT("'"&amp;$B236&amp;"'!$J$5"))</f>
        <v/>
      </c>
      <c r="AD236" s="383" t="str" cm="1">
        <f t="array" aca="1" ref="AD236" ca="1">IF($K236="","",INDIRECT("'"&amp;$B236&amp;"'!$J$6"))</f>
        <v/>
      </c>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row>
    <row r="237" spans="1:60" hidden="1">
      <c r="A237" s="93"/>
      <c r="B237" s="138" t="str">
        <f t="shared" si="55"/>
        <v/>
      </c>
      <c r="C237" s="28" t="str">
        <f>IF(B237="","",INDEX(Konfig!$A$21:$B$1011,MATCH(MID(B237,1,(FIND(" ",B237)-1)),Konfig!$A$21:$A$1011,0),2))</f>
        <v/>
      </c>
      <c r="D237" s="126"/>
      <c r="E237" s="126" t="str">
        <f t="shared" ref="E237:E300" si="58">IFERROR(IF(VALUE(LEFT(G237,SEARCH(".",G237)-1))&lt;10,"",VALUE(LEFT(G237,SEARCH(".",G237)-1))),"")</f>
        <v/>
      </c>
      <c r="F237" s="126" t="str">
        <f t="shared" si="49"/>
        <v/>
      </c>
      <c r="G237" s="123" t="str">
        <f t="shared" si="56"/>
        <v/>
      </c>
      <c r="H237" s="139"/>
      <c r="I237" s="123" t="str">
        <f t="shared" si="57"/>
        <v xml:space="preserve"> </v>
      </c>
      <c r="J237" s="126"/>
      <c r="K237" s="388" t="str">
        <f t="shared" ca="1" si="50"/>
        <v/>
      </c>
      <c r="L237" s="388" t="str">
        <f t="shared" ca="1" si="51"/>
        <v/>
      </c>
      <c r="M237" s="384" t="str">
        <f t="shared" ca="1" si="52"/>
        <v/>
      </c>
      <c r="N237" s="384" t="str">
        <f t="shared" ca="1" si="52"/>
        <v/>
      </c>
      <c r="O237" s="384" t="str">
        <f t="shared" ca="1" si="52"/>
        <v/>
      </c>
      <c r="P237" s="384" t="str">
        <f t="shared" ca="1" si="52"/>
        <v/>
      </c>
      <c r="Q237" s="384" t="str">
        <f t="shared" ref="Q237:Q300" ca="1" si="59">IF($K237="","",COUNTIF(INDIRECT("'"&amp;$B237&amp;"'!$D$11:$D$512"),0))</f>
        <v/>
      </c>
      <c r="R237" s="131" t="str">
        <f ca="1">IF(AND(SUM($T$109:$U237)&gt;0,COUNTIF(R$108:$S236,"A")=0), "A","")</f>
        <v/>
      </c>
      <c r="S237" s="131" t="str">
        <f ca="1">IF(AND(SUM($T237:$U$1097)&gt;0,COUNTIF(S238:$S$1098,"E")=0), "E","")</f>
        <v/>
      </c>
      <c r="T237" s="383" t="str">
        <f t="shared" ref="T237:T300" ca="1" si="60">IF($K237="","",COUNTIFS(INDIRECT("'"&amp;$B237&amp;"'!$J$11:$J$512"),"KO",INDIRECT("'"&amp;$B237&amp;"'!$N$11:$N$512"),"IAE"))</f>
        <v/>
      </c>
      <c r="U237" s="383" t="str">
        <f t="shared" ca="1" si="53"/>
        <v/>
      </c>
      <c r="V237" s="7"/>
      <c r="W237" s="7"/>
      <c r="X237" s="383" t="str">
        <f t="shared" ref="X237:X300" ca="1" si="61">IF($K237="","",COUNTIFS(INDIRECT("'"&amp;$B237&amp;"'!$J$11:$J$512"),"EW",INDIRECT("'"&amp;$B237&amp;"'!$N$11:$N$512"),"IAE"))</f>
        <v/>
      </c>
      <c r="Y237" s="383" t="str">
        <f ca="1">IF(SUM(X237)&gt;0,MAX($Y$109:Y236)+1,"")</f>
        <v/>
      </c>
      <c r="Z237" s="7"/>
      <c r="AA237" s="7"/>
      <c r="AB237" s="383" t="str" cm="1">
        <f t="array" aca="1" ref="AB237" ca="1">IF($K237="","",INDIRECT("'"&amp;$B237&amp;"'!$J$7"))</f>
        <v/>
      </c>
      <c r="AC237" s="383" t="str" cm="1">
        <f t="array" aca="1" ref="AC237" ca="1">IF($K237="","",INDIRECT("'"&amp;$B237&amp;"'!$J$5"))</f>
        <v/>
      </c>
      <c r="AD237" s="383" t="str" cm="1">
        <f t="array" aca="1" ref="AD237" ca="1">IF($K237="","",INDIRECT("'"&amp;$B237&amp;"'!$J$6"))</f>
        <v/>
      </c>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row>
    <row r="238" spans="1:60" hidden="1">
      <c r="A238" s="93"/>
      <c r="B238" s="138" t="str">
        <f t="shared" si="55"/>
        <v/>
      </c>
      <c r="C238" s="28" t="str">
        <f>IF(B238="","",INDEX(Konfig!$A$21:$B$1011,MATCH(MID(B238,1,(FIND(" ",B238)-1)),Konfig!$A$21:$A$1011,0),2))</f>
        <v/>
      </c>
      <c r="D238" s="126"/>
      <c r="E238" s="126" t="str">
        <f t="shared" si="58"/>
        <v/>
      </c>
      <c r="F238" s="126" t="str">
        <f t="shared" si="49"/>
        <v/>
      </c>
      <c r="G238" s="123" t="str">
        <f t="shared" si="56"/>
        <v/>
      </c>
      <c r="H238" s="139"/>
      <c r="I238" s="123" t="str">
        <f t="shared" si="57"/>
        <v xml:space="preserve"> </v>
      </c>
      <c r="J238" s="126"/>
      <c r="K238" s="388" t="str">
        <f t="shared" ca="1" si="50"/>
        <v/>
      </c>
      <c r="L238" s="388" t="str">
        <f t="shared" ca="1" si="51"/>
        <v/>
      </c>
      <c r="M238" s="384" t="str">
        <f t="shared" ca="1" si="52"/>
        <v/>
      </c>
      <c r="N238" s="384" t="str">
        <f t="shared" ca="1" si="52"/>
        <v/>
      </c>
      <c r="O238" s="384" t="str">
        <f t="shared" ca="1" si="52"/>
        <v/>
      </c>
      <c r="P238" s="384" t="str">
        <f t="shared" ca="1" si="52"/>
        <v/>
      </c>
      <c r="Q238" s="384" t="str">
        <f t="shared" ca="1" si="59"/>
        <v/>
      </c>
      <c r="R238" s="131" t="str">
        <f ca="1">IF(AND(SUM($T$109:$U238)&gt;0,COUNTIF(R$108:$S237,"A")=0), "A","")</f>
        <v/>
      </c>
      <c r="S238" s="131" t="str">
        <f ca="1">IF(AND(SUM($T238:$U$1097)&gt;0,COUNTIF(S239:$S$1098,"E")=0), "E","")</f>
        <v/>
      </c>
      <c r="T238" s="383" t="str">
        <f t="shared" ca="1" si="60"/>
        <v/>
      </c>
      <c r="U238" s="383" t="str">
        <f t="shared" ca="1" si="53"/>
        <v/>
      </c>
      <c r="V238" s="7"/>
      <c r="W238" s="7"/>
      <c r="X238" s="383" t="str">
        <f t="shared" ca="1" si="61"/>
        <v/>
      </c>
      <c r="Y238" s="383" t="str">
        <f ca="1">IF(SUM(X238)&gt;0,MAX($Y$109:Y237)+1,"")</f>
        <v/>
      </c>
      <c r="Z238" s="7"/>
      <c r="AA238" s="7"/>
      <c r="AB238" s="383" t="str" cm="1">
        <f t="array" aca="1" ref="AB238" ca="1">IF($K238="","",INDIRECT("'"&amp;$B238&amp;"'!$J$7"))</f>
        <v/>
      </c>
      <c r="AC238" s="383" t="str" cm="1">
        <f t="array" aca="1" ref="AC238" ca="1">IF($K238="","",INDIRECT("'"&amp;$B238&amp;"'!$J$5"))</f>
        <v/>
      </c>
      <c r="AD238" s="383" t="str" cm="1">
        <f t="array" aca="1" ref="AD238" ca="1">IF($K238="","",INDIRECT("'"&amp;$B238&amp;"'!$J$6"))</f>
        <v/>
      </c>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row>
    <row r="239" spans="1:60" hidden="1">
      <c r="A239" s="93"/>
      <c r="B239" s="138" t="str">
        <f t="shared" si="55"/>
        <v/>
      </c>
      <c r="C239" s="28" t="str">
        <f>IF(B239="","",INDEX(Konfig!$A$21:$B$1011,MATCH(MID(B239,1,(FIND(" ",B239)-1)),Konfig!$A$21:$A$1011,0),2))</f>
        <v/>
      </c>
      <c r="D239" s="126"/>
      <c r="E239" s="126" t="str">
        <f t="shared" si="58"/>
        <v/>
      </c>
      <c r="F239" s="126" t="str">
        <f t="shared" si="49"/>
        <v/>
      </c>
      <c r="G239" s="123" t="str">
        <f t="shared" si="56"/>
        <v/>
      </c>
      <c r="H239" s="139"/>
      <c r="I239" s="123" t="str">
        <f t="shared" si="57"/>
        <v xml:space="preserve"> </v>
      </c>
      <c r="J239" s="126"/>
      <c r="K239" s="388" t="str">
        <f t="shared" ca="1" si="50"/>
        <v/>
      </c>
      <c r="L239" s="388" t="str">
        <f t="shared" ca="1" si="51"/>
        <v/>
      </c>
      <c r="M239" s="384" t="str">
        <f t="shared" ca="1" si="52"/>
        <v/>
      </c>
      <c r="N239" s="384" t="str">
        <f t="shared" ca="1" si="52"/>
        <v/>
      </c>
      <c r="O239" s="384" t="str">
        <f t="shared" ca="1" si="52"/>
        <v/>
      </c>
      <c r="P239" s="384" t="str">
        <f t="shared" ca="1" si="52"/>
        <v/>
      </c>
      <c r="Q239" s="384" t="str">
        <f t="shared" ca="1" si="59"/>
        <v/>
      </c>
      <c r="R239" s="131" t="str">
        <f ca="1">IF(AND(SUM($T$109:$U239)&gt;0,COUNTIF(R$108:$S238,"A")=0), "A","")</f>
        <v/>
      </c>
      <c r="S239" s="131" t="str">
        <f ca="1">IF(AND(SUM($T239:$U$1097)&gt;0,COUNTIF(S240:$S$1098,"E")=0), "E","")</f>
        <v/>
      </c>
      <c r="T239" s="383" t="str">
        <f t="shared" ca="1" si="60"/>
        <v/>
      </c>
      <c r="U239" s="383" t="str">
        <f t="shared" ca="1" si="53"/>
        <v/>
      </c>
      <c r="V239" s="7"/>
      <c r="W239" s="7"/>
      <c r="X239" s="383" t="str">
        <f t="shared" ca="1" si="61"/>
        <v/>
      </c>
      <c r="Y239" s="383" t="str">
        <f ca="1">IF(SUM(X239)&gt;0,MAX($Y$109:Y238)+1,"")</f>
        <v/>
      </c>
      <c r="Z239" s="7"/>
      <c r="AA239" s="7"/>
      <c r="AB239" s="383" t="str" cm="1">
        <f t="array" aca="1" ref="AB239" ca="1">IF($K239="","",INDIRECT("'"&amp;$B239&amp;"'!$J$7"))</f>
        <v/>
      </c>
      <c r="AC239" s="383" t="str" cm="1">
        <f t="array" aca="1" ref="AC239" ca="1">IF($K239="","",INDIRECT("'"&amp;$B239&amp;"'!$J$5"))</f>
        <v/>
      </c>
      <c r="AD239" s="383" t="str" cm="1">
        <f t="array" aca="1" ref="AD239" ca="1">IF($K239="","",INDIRECT("'"&amp;$B239&amp;"'!$J$6"))</f>
        <v/>
      </c>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row>
    <row r="240" spans="1:60" hidden="1">
      <c r="A240" s="93"/>
      <c r="B240" s="138" t="str">
        <f t="shared" si="55"/>
        <v/>
      </c>
      <c r="C240" s="28" t="str">
        <f>IF(B240="","",INDEX(Konfig!$A$21:$B$1011,MATCH(MID(B240,1,(FIND(" ",B240)-1)),Konfig!$A$21:$A$1011,0),2))</f>
        <v/>
      </c>
      <c r="D240" s="126"/>
      <c r="E240" s="126" t="str">
        <f t="shared" si="58"/>
        <v/>
      </c>
      <c r="F240" s="126" t="str">
        <f t="shared" si="49"/>
        <v/>
      </c>
      <c r="G240" s="123" t="str">
        <f t="shared" si="56"/>
        <v/>
      </c>
      <c r="H240" s="139"/>
      <c r="I240" s="123" t="str">
        <f t="shared" si="57"/>
        <v xml:space="preserve"> </v>
      </c>
      <c r="J240" s="126"/>
      <c r="K240" s="388" t="str">
        <f t="shared" ca="1" si="50"/>
        <v/>
      </c>
      <c r="L240" s="388" t="str">
        <f t="shared" ca="1" si="51"/>
        <v/>
      </c>
      <c r="M240" s="384" t="str">
        <f t="shared" ca="1" si="52"/>
        <v/>
      </c>
      <c r="N240" s="384" t="str">
        <f t="shared" ca="1" si="52"/>
        <v/>
      </c>
      <c r="O240" s="384" t="str">
        <f t="shared" ca="1" si="52"/>
        <v/>
      </c>
      <c r="P240" s="384" t="str">
        <f t="shared" ca="1" si="52"/>
        <v/>
      </c>
      <c r="Q240" s="384" t="str">
        <f t="shared" ca="1" si="59"/>
        <v/>
      </c>
      <c r="R240" s="131" t="str">
        <f ca="1">IF(AND(SUM($T$109:$U240)&gt;0,COUNTIF(R$108:$S239,"A")=0), "A","")</f>
        <v/>
      </c>
      <c r="S240" s="131" t="str">
        <f ca="1">IF(AND(SUM($T240:$U$1097)&gt;0,COUNTIF(S241:$S$1098,"E")=0), "E","")</f>
        <v/>
      </c>
      <c r="T240" s="383" t="str">
        <f t="shared" ca="1" si="60"/>
        <v/>
      </c>
      <c r="U240" s="383" t="str">
        <f t="shared" ca="1" si="53"/>
        <v/>
      </c>
      <c r="V240" s="7"/>
      <c r="W240" s="7"/>
      <c r="X240" s="383" t="str">
        <f t="shared" ca="1" si="61"/>
        <v/>
      </c>
      <c r="Y240" s="383" t="str">
        <f ca="1">IF(SUM(X240)&gt;0,MAX($Y$109:Y239)+1,"")</f>
        <v/>
      </c>
      <c r="Z240" s="7"/>
      <c r="AA240" s="7"/>
      <c r="AB240" s="383" t="str" cm="1">
        <f t="array" aca="1" ref="AB240" ca="1">IF($K240="","",INDIRECT("'"&amp;$B240&amp;"'!$J$7"))</f>
        <v/>
      </c>
      <c r="AC240" s="383" t="str" cm="1">
        <f t="array" aca="1" ref="AC240" ca="1">IF($K240="","",INDIRECT("'"&amp;$B240&amp;"'!$J$5"))</f>
        <v/>
      </c>
      <c r="AD240" s="383" t="str" cm="1">
        <f t="array" aca="1" ref="AD240" ca="1">IF($K240="","",INDIRECT("'"&amp;$B240&amp;"'!$J$6"))</f>
        <v/>
      </c>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row>
    <row r="241" spans="1:60" hidden="1">
      <c r="A241" s="93"/>
      <c r="B241" s="138" t="str">
        <f t="shared" si="55"/>
        <v/>
      </c>
      <c r="C241" s="28" t="str">
        <f>IF(B241="","",INDEX(Konfig!$A$21:$B$1011,MATCH(MID(B241,1,(FIND(" ",B241)-1)),Konfig!$A$21:$A$1011,0),2))</f>
        <v/>
      </c>
      <c r="D241" s="126"/>
      <c r="E241" s="126" t="str">
        <f t="shared" si="58"/>
        <v/>
      </c>
      <c r="F241" s="126" t="str">
        <f t="shared" si="49"/>
        <v/>
      </c>
      <c r="G241" s="123" t="str">
        <f t="shared" si="56"/>
        <v/>
      </c>
      <c r="H241" s="139"/>
      <c r="I241" s="123" t="str">
        <f t="shared" si="57"/>
        <v xml:space="preserve"> </v>
      </c>
      <c r="J241" s="126"/>
      <c r="K241" s="388" t="str">
        <f t="shared" ca="1" si="50"/>
        <v/>
      </c>
      <c r="L241" s="388" t="str">
        <f t="shared" ca="1" si="51"/>
        <v/>
      </c>
      <c r="M241" s="384" t="str">
        <f t="shared" ca="1" si="52"/>
        <v/>
      </c>
      <c r="N241" s="384" t="str">
        <f t="shared" ca="1" si="52"/>
        <v/>
      </c>
      <c r="O241" s="384" t="str">
        <f t="shared" ca="1" si="52"/>
        <v/>
      </c>
      <c r="P241" s="384" t="str">
        <f t="shared" ca="1" si="52"/>
        <v/>
      </c>
      <c r="Q241" s="384" t="str">
        <f t="shared" ca="1" si="59"/>
        <v/>
      </c>
      <c r="R241" s="131" t="str">
        <f ca="1">IF(AND(SUM($T$109:$U241)&gt;0,COUNTIF(R$108:$S240,"A")=0), "A","")</f>
        <v/>
      </c>
      <c r="S241" s="131" t="str">
        <f ca="1">IF(AND(SUM($T241:$U$1097)&gt;0,COUNTIF(S242:$S$1098,"E")=0), "E","")</f>
        <v/>
      </c>
      <c r="T241" s="383" t="str">
        <f t="shared" ca="1" si="60"/>
        <v/>
      </c>
      <c r="U241" s="383" t="str">
        <f t="shared" ca="1" si="53"/>
        <v/>
      </c>
      <c r="V241" s="7"/>
      <c r="W241" s="7"/>
      <c r="X241" s="383" t="str">
        <f t="shared" ca="1" si="61"/>
        <v/>
      </c>
      <c r="Y241" s="383" t="str">
        <f ca="1">IF(SUM(X241)&gt;0,MAX($Y$109:Y240)+1,"")</f>
        <v/>
      </c>
      <c r="Z241" s="7"/>
      <c r="AA241" s="7"/>
      <c r="AB241" s="383" t="str" cm="1">
        <f t="array" aca="1" ref="AB241" ca="1">IF($K241="","",INDIRECT("'"&amp;$B241&amp;"'!$J$7"))</f>
        <v/>
      </c>
      <c r="AC241" s="383" t="str" cm="1">
        <f t="array" aca="1" ref="AC241" ca="1">IF($K241="","",INDIRECT("'"&amp;$B241&amp;"'!$J$5"))</f>
        <v/>
      </c>
      <c r="AD241" s="383" t="str" cm="1">
        <f t="array" aca="1" ref="AD241" ca="1">IF($K241="","",INDIRECT("'"&amp;$B241&amp;"'!$J$6"))</f>
        <v/>
      </c>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row>
    <row r="242" spans="1:60" hidden="1">
      <c r="A242" s="93"/>
      <c r="B242" s="138" t="str">
        <f t="shared" si="55"/>
        <v/>
      </c>
      <c r="C242" s="28" t="str">
        <f>IF(B242="","",INDEX(Konfig!$A$21:$B$1011,MATCH(MID(B242,1,(FIND(" ",B242)-1)),Konfig!$A$21:$A$1011,0),2))</f>
        <v/>
      </c>
      <c r="D242" s="126"/>
      <c r="E242" s="126" t="str">
        <f t="shared" si="58"/>
        <v/>
      </c>
      <c r="F242" s="126" t="str">
        <f t="shared" si="49"/>
        <v/>
      </c>
      <c r="G242" s="123" t="str">
        <f t="shared" si="56"/>
        <v/>
      </c>
      <c r="H242" s="139"/>
      <c r="I242" s="123" t="str">
        <f t="shared" si="57"/>
        <v xml:space="preserve"> </v>
      </c>
      <c r="J242" s="126"/>
      <c r="K242" s="388" t="str">
        <f t="shared" ca="1" si="50"/>
        <v/>
      </c>
      <c r="L242" s="388" t="str">
        <f t="shared" ca="1" si="51"/>
        <v/>
      </c>
      <c r="M242" s="384" t="str">
        <f t="shared" ca="1" si="52"/>
        <v/>
      </c>
      <c r="N242" s="384" t="str">
        <f t="shared" ca="1" si="52"/>
        <v/>
      </c>
      <c r="O242" s="384" t="str">
        <f t="shared" ca="1" si="52"/>
        <v/>
      </c>
      <c r="P242" s="384" t="str">
        <f t="shared" ca="1" si="52"/>
        <v/>
      </c>
      <c r="Q242" s="384" t="str">
        <f t="shared" ca="1" si="59"/>
        <v/>
      </c>
      <c r="R242" s="131" t="str">
        <f ca="1">IF(AND(SUM($T$109:$U242)&gt;0,COUNTIF(R$108:$S241,"A")=0), "A","")</f>
        <v/>
      </c>
      <c r="S242" s="131" t="str">
        <f ca="1">IF(AND(SUM($T242:$U$1097)&gt;0,COUNTIF(S243:$S$1098,"E")=0), "E","")</f>
        <v/>
      </c>
      <c r="T242" s="383" t="str">
        <f t="shared" ca="1" si="60"/>
        <v/>
      </c>
      <c r="U242" s="383" t="str">
        <f t="shared" ca="1" si="53"/>
        <v/>
      </c>
      <c r="V242" s="7"/>
      <c r="W242" s="7"/>
      <c r="X242" s="383" t="str">
        <f t="shared" ca="1" si="61"/>
        <v/>
      </c>
      <c r="Y242" s="383" t="str">
        <f ca="1">IF(SUM(X242)&gt;0,MAX($Y$109:Y241)+1,"")</f>
        <v/>
      </c>
      <c r="Z242" s="7"/>
      <c r="AA242" s="7"/>
      <c r="AB242" s="383" t="str" cm="1">
        <f t="array" aca="1" ref="AB242" ca="1">IF($K242="","",INDIRECT("'"&amp;$B242&amp;"'!$J$7"))</f>
        <v/>
      </c>
      <c r="AC242" s="383" t="str" cm="1">
        <f t="array" aca="1" ref="AC242" ca="1">IF($K242="","",INDIRECT("'"&amp;$B242&amp;"'!$J$5"))</f>
        <v/>
      </c>
      <c r="AD242" s="383" t="str" cm="1">
        <f t="array" aca="1" ref="AD242" ca="1">IF($K242="","",INDIRECT("'"&amp;$B242&amp;"'!$J$6"))</f>
        <v/>
      </c>
      <c r="AE242" s="7"/>
      <c r="AF242" s="7"/>
      <c r="AG242" s="7"/>
      <c r="AH242" s="7"/>
      <c r="AI242" s="7"/>
      <c r="AJ242" s="7"/>
      <c r="AK242" s="7"/>
      <c r="AL242" s="7"/>
      <c r="AM242" s="7"/>
      <c r="AN242" s="7"/>
      <c r="AO242" s="7"/>
      <c r="AP242" s="7"/>
      <c r="AQ242" s="7"/>
      <c r="AR242" s="7"/>
      <c r="AS242" s="7"/>
      <c r="AT242" s="7"/>
      <c r="AU242" s="7"/>
      <c r="AV242" s="7"/>
      <c r="AW242" s="7"/>
      <c r="AX242" s="7"/>
      <c r="AY242" s="7"/>
      <c r="AZ242" s="7"/>
      <c r="BA242" s="7"/>
      <c r="BB242" s="7"/>
      <c r="BC242" s="7"/>
      <c r="BD242" s="7"/>
      <c r="BE242" s="7"/>
      <c r="BF242" s="7"/>
      <c r="BG242" s="7"/>
      <c r="BH242" s="7"/>
    </row>
    <row r="243" spans="1:60" hidden="1">
      <c r="A243" s="93"/>
      <c r="B243" s="138" t="str">
        <f t="shared" si="55"/>
        <v/>
      </c>
      <c r="C243" s="28" t="str">
        <f>IF(B243="","",INDEX(Konfig!$A$21:$B$1011,MATCH(MID(B243,1,(FIND(" ",B243)-1)),Konfig!$A$21:$A$1011,0),2))</f>
        <v/>
      </c>
      <c r="D243" s="126"/>
      <c r="E243" s="126" t="str">
        <f t="shared" si="58"/>
        <v/>
      </c>
      <c r="F243" s="126" t="str">
        <f t="shared" si="49"/>
        <v/>
      </c>
      <c r="G243" s="123" t="str">
        <f t="shared" si="56"/>
        <v/>
      </c>
      <c r="H243" s="139"/>
      <c r="I243" s="123" t="str">
        <f t="shared" si="57"/>
        <v xml:space="preserve"> </v>
      </c>
      <c r="J243" s="126"/>
      <c r="K243" s="388" t="str">
        <f t="shared" ca="1" si="50"/>
        <v/>
      </c>
      <c r="L243" s="388" t="str">
        <f t="shared" ca="1" si="51"/>
        <v/>
      </c>
      <c r="M243" s="384" t="str">
        <f t="shared" ca="1" si="52"/>
        <v/>
      </c>
      <c r="N243" s="384" t="str">
        <f t="shared" ca="1" si="52"/>
        <v/>
      </c>
      <c r="O243" s="384" t="str">
        <f t="shared" ca="1" si="52"/>
        <v/>
      </c>
      <c r="P243" s="384" t="str">
        <f t="shared" ca="1" si="52"/>
        <v/>
      </c>
      <c r="Q243" s="384" t="str">
        <f t="shared" ca="1" si="59"/>
        <v/>
      </c>
      <c r="R243" s="131" t="str">
        <f ca="1">IF(AND(SUM($T$109:$U243)&gt;0,COUNTIF(R$108:$S242,"A")=0), "A","")</f>
        <v/>
      </c>
      <c r="S243" s="131" t="str">
        <f ca="1">IF(AND(SUM($T243:$U$1097)&gt;0,COUNTIF(S244:$S$1098,"E")=0), "E","")</f>
        <v/>
      </c>
      <c r="T243" s="383" t="str">
        <f t="shared" ca="1" si="60"/>
        <v/>
      </c>
      <c r="U243" s="383" t="str">
        <f t="shared" ca="1" si="53"/>
        <v/>
      </c>
      <c r="V243" s="7"/>
      <c r="W243" s="7"/>
      <c r="X243" s="383" t="str">
        <f t="shared" ca="1" si="61"/>
        <v/>
      </c>
      <c r="Y243" s="383" t="str">
        <f ca="1">IF(SUM(X243)&gt;0,MAX($Y$109:Y242)+1,"")</f>
        <v/>
      </c>
      <c r="Z243" s="7"/>
      <c r="AA243" s="7"/>
      <c r="AB243" s="383" t="str" cm="1">
        <f t="array" aca="1" ref="AB243" ca="1">IF($K243="","",INDIRECT("'"&amp;$B243&amp;"'!$J$7"))</f>
        <v/>
      </c>
      <c r="AC243" s="383" t="str" cm="1">
        <f t="array" aca="1" ref="AC243" ca="1">IF($K243="","",INDIRECT("'"&amp;$B243&amp;"'!$J$5"))</f>
        <v/>
      </c>
      <c r="AD243" s="383" t="str" cm="1">
        <f t="array" aca="1" ref="AD243" ca="1">IF($K243="","",INDIRECT("'"&amp;$B243&amp;"'!$J$6"))</f>
        <v/>
      </c>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c r="BD243" s="7"/>
      <c r="BE243" s="7"/>
      <c r="BF243" s="7"/>
      <c r="BG243" s="7"/>
      <c r="BH243" s="7"/>
    </row>
    <row r="244" spans="1:60" hidden="1">
      <c r="A244" s="93"/>
      <c r="B244" s="138" t="str">
        <f t="shared" si="55"/>
        <v/>
      </c>
      <c r="C244" s="28" t="str">
        <f>IF(B244="","",INDEX(Konfig!$A$21:$B$1011,MATCH(MID(B244,1,(FIND(" ",B244)-1)),Konfig!$A$21:$A$1011,0),2))</f>
        <v/>
      </c>
      <c r="D244" s="126"/>
      <c r="E244" s="126" t="str">
        <f t="shared" si="58"/>
        <v/>
      </c>
      <c r="F244" s="126" t="str">
        <f t="shared" si="49"/>
        <v/>
      </c>
      <c r="G244" s="123" t="str">
        <f t="shared" si="56"/>
        <v/>
      </c>
      <c r="H244" s="139"/>
      <c r="I244" s="123" t="str">
        <f t="shared" si="57"/>
        <v xml:space="preserve"> </v>
      </c>
      <c r="J244" s="126"/>
      <c r="K244" s="388" t="str">
        <f t="shared" ca="1" si="50"/>
        <v/>
      </c>
      <c r="L244" s="388" t="str">
        <f t="shared" ca="1" si="51"/>
        <v/>
      </c>
      <c r="M244" s="384" t="str">
        <f t="shared" ca="1" si="52"/>
        <v/>
      </c>
      <c r="N244" s="384" t="str">
        <f t="shared" ca="1" si="52"/>
        <v/>
      </c>
      <c r="O244" s="384" t="str">
        <f t="shared" ca="1" si="52"/>
        <v/>
      </c>
      <c r="P244" s="384" t="str">
        <f t="shared" ca="1" si="52"/>
        <v/>
      </c>
      <c r="Q244" s="384" t="str">
        <f t="shared" ca="1" si="59"/>
        <v/>
      </c>
      <c r="R244" s="131" t="str">
        <f ca="1">IF(AND(SUM($T$109:$U244)&gt;0,COUNTIF(R$108:$S243,"A")=0), "A","")</f>
        <v/>
      </c>
      <c r="S244" s="131" t="str">
        <f ca="1">IF(AND(SUM($T244:$U$1097)&gt;0,COUNTIF(S245:$S$1098,"E")=0), "E","")</f>
        <v/>
      </c>
      <c r="T244" s="383" t="str">
        <f t="shared" ca="1" si="60"/>
        <v/>
      </c>
      <c r="U244" s="383" t="str">
        <f t="shared" ca="1" si="53"/>
        <v/>
      </c>
      <c r="V244" s="7"/>
      <c r="W244" s="7"/>
      <c r="X244" s="383" t="str">
        <f t="shared" ca="1" si="61"/>
        <v/>
      </c>
      <c r="Y244" s="383" t="str">
        <f ca="1">IF(SUM(X244)&gt;0,MAX($Y$109:Y243)+1,"")</f>
        <v/>
      </c>
      <c r="Z244" s="7"/>
      <c r="AA244" s="7"/>
      <c r="AB244" s="383" t="str" cm="1">
        <f t="array" aca="1" ref="AB244" ca="1">IF($K244="","",INDIRECT("'"&amp;$B244&amp;"'!$J$7"))</f>
        <v/>
      </c>
      <c r="AC244" s="383" t="str" cm="1">
        <f t="array" aca="1" ref="AC244" ca="1">IF($K244="","",INDIRECT("'"&amp;$B244&amp;"'!$J$5"))</f>
        <v/>
      </c>
      <c r="AD244" s="383" t="str" cm="1">
        <f t="array" aca="1" ref="AD244" ca="1">IF($K244="","",INDIRECT("'"&amp;$B244&amp;"'!$J$6"))</f>
        <v/>
      </c>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row>
    <row r="245" spans="1:60" hidden="1">
      <c r="A245" s="93"/>
      <c r="B245" s="138" t="str">
        <f t="shared" si="55"/>
        <v/>
      </c>
      <c r="C245" s="28" t="str">
        <f>IF(B245="","",INDEX(Konfig!$A$21:$B$1011,MATCH(MID(B245,1,(FIND(" ",B245)-1)),Konfig!$A$21:$A$1011,0),2))</f>
        <v/>
      </c>
      <c r="D245" s="126"/>
      <c r="E245" s="126" t="str">
        <f t="shared" si="58"/>
        <v/>
      </c>
      <c r="F245" s="126" t="str">
        <f t="shared" si="49"/>
        <v/>
      </c>
      <c r="G245" s="123" t="str">
        <f t="shared" si="56"/>
        <v/>
      </c>
      <c r="H245" s="139"/>
      <c r="I245" s="123" t="str">
        <f t="shared" si="57"/>
        <v xml:space="preserve"> </v>
      </c>
      <c r="J245" s="126"/>
      <c r="K245" s="388" t="str">
        <f t="shared" ca="1" si="50"/>
        <v/>
      </c>
      <c r="L245" s="388" t="str">
        <f t="shared" ca="1" si="51"/>
        <v/>
      </c>
      <c r="M245" s="384" t="str">
        <f t="shared" ca="1" si="52"/>
        <v/>
      </c>
      <c r="N245" s="384" t="str">
        <f t="shared" ca="1" si="52"/>
        <v/>
      </c>
      <c r="O245" s="384" t="str">
        <f t="shared" ca="1" si="52"/>
        <v/>
      </c>
      <c r="P245" s="384" t="str">
        <f t="shared" ca="1" si="52"/>
        <v/>
      </c>
      <c r="Q245" s="384" t="str">
        <f t="shared" ca="1" si="59"/>
        <v/>
      </c>
      <c r="R245" s="131" t="str">
        <f ca="1">IF(AND(SUM($T$109:$U245)&gt;0,COUNTIF(R$108:$S244,"A")=0), "A","")</f>
        <v/>
      </c>
      <c r="S245" s="131" t="str">
        <f ca="1">IF(AND(SUM($T245:$U$1097)&gt;0,COUNTIF(S246:$S$1098,"E")=0), "E","")</f>
        <v/>
      </c>
      <c r="T245" s="383" t="str">
        <f t="shared" ca="1" si="60"/>
        <v/>
      </c>
      <c r="U245" s="383" t="str">
        <f t="shared" ca="1" si="53"/>
        <v/>
      </c>
      <c r="V245" s="7"/>
      <c r="W245" s="7"/>
      <c r="X245" s="383" t="str">
        <f t="shared" ca="1" si="61"/>
        <v/>
      </c>
      <c r="Y245" s="383" t="str">
        <f ca="1">IF(SUM(X245)&gt;0,MAX($Y$109:Y244)+1,"")</f>
        <v/>
      </c>
      <c r="Z245" s="7"/>
      <c r="AA245" s="7"/>
      <c r="AB245" s="383" t="str" cm="1">
        <f t="array" aca="1" ref="AB245" ca="1">IF($K245="","",INDIRECT("'"&amp;$B245&amp;"'!$J$7"))</f>
        <v/>
      </c>
      <c r="AC245" s="383" t="str" cm="1">
        <f t="array" aca="1" ref="AC245" ca="1">IF($K245="","",INDIRECT("'"&amp;$B245&amp;"'!$J$5"))</f>
        <v/>
      </c>
      <c r="AD245" s="383" t="str" cm="1">
        <f t="array" aca="1" ref="AD245" ca="1">IF($K245="","",INDIRECT("'"&amp;$B245&amp;"'!$J$6"))</f>
        <v/>
      </c>
      <c r="AE245" s="7"/>
      <c r="AF245" s="7"/>
      <c r="AG245" s="7"/>
      <c r="AH245" s="7"/>
      <c r="AI245" s="7"/>
      <c r="AJ245" s="7"/>
      <c r="AK245" s="7"/>
      <c r="AL245" s="7"/>
      <c r="AM245" s="7"/>
      <c r="AN245" s="7"/>
      <c r="AO245" s="7"/>
      <c r="AP245" s="7"/>
      <c r="AQ245" s="7"/>
      <c r="AR245" s="7"/>
      <c r="AS245" s="7"/>
      <c r="AT245" s="7"/>
      <c r="AU245" s="7"/>
      <c r="AV245" s="7"/>
      <c r="AW245" s="7"/>
      <c r="AX245" s="7"/>
      <c r="AY245" s="7"/>
      <c r="AZ245" s="7"/>
      <c r="BA245" s="7"/>
      <c r="BB245" s="7"/>
      <c r="BC245" s="7"/>
      <c r="BD245" s="7"/>
      <c r="BE245" s="7"/>
      <c r="BF245" s="7"/>
      <c r="BG245" s="7"/>
      <c r="BH245" s="7"/>
    </row>
    <row r="246" spans="1:60" hidden="1">
      <c r="A246" s="93"/>
      <c r="B246" s="138" t="str">
        <f t="shared" si="55"/>
        <v/>
      </c>
      <c r="C246" s="28" t="str">
        <f>IF(B246="","",INDEX(Konfig!$A$21:$B$1011,MATCH(MID(B246,1,(FIND(" ",B246)-1)),Konfig!$A$21:$A$1011,0),2))</f>
        <v/>
      </c>
      <c r="D246" s="126"/>
      <c r="E246" s="126" t="str">
        <f t="shared" si="58"/>
        <v/>
      </c>
      <c r="F246" s="126" t="str">
        <f t="shared" si="49"/>
        <v/>
      </c>
      <c r="G246" s="123" t="str">
        <f t="shared" si="56"/>
        <v/>
      </c>
      <c r="H246" s="139"/>
      <c r="I246" s="123" t="str">
        <f t="shared" si="57"/>
        <v xml:space="preserve"> </v>
      </c>
      <c r="J246" s="126"/>
      <c r="K246" s="388" t="str">
        <f t="shared" ca="1" si="50"/>
        <v/>
      </c>
      <c r="L246" s="388" t="str">
        <f t="shared" ca="1" si="51"/>
        <v/>
      </c>
      <c r="M246" s="384" t="str">
        <f t="shared" ca="1" si="52"/>
        <v/>
      </c>
      <c r="N246" s="384" t="str">
        <f t="shared" ca="1" si="52"/>
        <v/>
      </c>
      <c r="O246" s="384" t="str">
        <f t="shared" ca="1" si="52"/>
        <v/>
      </c>
      <c r="P246" s="384" t="str">
        <f t="shared" ca="1" si="52"/>
        <v/>
      </c>
      <c r="Q246" s="384" t="str">
        <f t="shared" ca="1" si="59"/>
        <v/>
      </c>
      <c r="R246" s="131" t="str">
        <f ca="1">IF(AND(SUM($T$109:$U246)&gt;0,COUNTIF(R$108:$S245,"A")=0), "A","")</f>
        <v/>
      </c>
      <c r="S246" s="131" t="str">
        <f ca="1">IF(AND(SUM($T246:$U$1097)&gt;0,COUNTIF(S247:$S$1098,"E")=0), "E","")</f>
        <v/>
      </c>
      <c r="T246" s="383" t="str">
        <f t="shared" ca="1" si="60"/>
        <v/>
      </c>
      <c r="U246" s="383" t="str">
        <f t="shared" ca="1" si="53"/>
        <v/>
      </c>
      <c r="V246" s="7"/>
      <c r="W246" s="7"/>
      <c r="X246" s="383" t="str">
        <f t="shared" ca="1" si="61"/>
        <v/>
      </c>
      <c r="Y246" s="383" t="str">
        <f ca="1">IF(SUM(X246)&gt;0,MAX($Y$109:Y245)+1,"")</f>
        <v/>
      </c>
      <c r="Z246" s="7"/>
      <c r="AA246" s="7"/>
      <c r="AB246" s="383" t="str" cm="1">
        <f t="array" aca="1" ref="AB246" ca="1">IF($K246="","",INDIRECT("'"&amp;$B246&amp;"'!$J$7"))</f>
        <v/>
      </c>
      <c r="AC246" s="383" t="str" cm="1">
        <f t="array" aca="1" ref="AC246" ca="1">IF($K246="","",INDIRECT("'"&amp;$B246&amp;"'!$J$5"))</f>
        <v/>
      </c>
      <c r="AD246" s="383" t="str" cm="1">
        <f t="array" aca="1" ref="AD246" ca="1">IF($K246="","",INDIRECT("'"&amp;$B246&amp;"'!$J$6"))</f>
        <v/>
      </c>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row>
    <row r="247" spans="1:60" hidden="1">
      <c r="A247" s="93"/>
      <c r="B247" s="138" t="str">
        <f t="shared" si="55"/>
        <v/>
      </c>
      <c r="C247" s="28" t="str">
        <f>IF(B247="","",INDEX(Konfig!$A$21:$B$1011,MATCH(MID(B247,1,(FIND(" ",B247)-1)),Konfig!$A$21:$A$1011,0),2))</f>
        <v/>
      </c>
      <c r="D247" s="126"/>
      <c r="E247" s="126" t="str">
        <f t="shared" si="58"/>
        <v/>
      </c>
      <c r="F247" s="126" t="str">
        <f t="shared" si="49"/>
        <v/>
      </c>
      <c r="G247" s="123" t="str">
        <f t="shared" si="56"/>
        <v/>
      </c>
      <c r="H247" s="139"/>
      <c r="I247" s="123" t="str">
        <f t="shared" si="57"/>
        <v xml:space="preserve"> </v>
      </c>
      <c r="J247" s="126"/>
      <c r="K247" s="388" t="str">
        <f t="shared" ca="1" si="50"/>
        <v/>
      </c>
      <c r="L247" s="388" t="str">
        <f t="shared" ca="1" si="51"/>
        <v/>
      </c>
      <c r="M247" s="384" t="str">
        <f t="shared" ca="1" si="52"/>
        <v/>
      </c>
      <c r="N247" s="384" t="str">
        <f t="shared" ca="1" si="52"/>
        <v/>
      </c>
      <c r="O247" s="384" t="str">
        <f t="shared" ca="1" si="52"/>
        <v/>
      </c>
      <c r="P247" s="384" t="str">
        <f t="shared" ca="1" si="52"/>
        <v/>
      </c>
      <c r="Q247" s="384" t="str">
        <f t="shared" ca="1" si="59"/>
        <v/>
      </c>
      <c r="R247" s="131" t="str">
        <f ca="1">IF(AND(SUM($T$109:$U247)&gt;0,COUNTIF(R$108:$S246,"A")=0), "A","")</f>
        <v/>
      </c>
      <c r="S247" s="131" t="str">
        <f ca="1">IF(AND(SUM($T247:$U$1097)&gt;0,COUNTIF(S248:$S$1098,"E")=0), "E","")</f>
        <v/>
      </c>
      <c r="T247" s="383" t="str">
        <f t="shared" ca="1" si="60"/>
        <v/>
      </c>
      <c r="U247" s="383" t="str">
        <f t="shared" ca="1" si="53"/>
        <v/>
      </c>
      <c r="V247" s="7"/>
      <c r="W247" s="7"/>
      <c r="X247" s="383" t="str">
        <f t="shared" ca="1" si="61"/>
        <v/>
      </c>
      <c r="Y247" s="383" t="str">
        <f ca="1">IF(SUM(X247)&gt;0,MAX($Y$109:Y246)+1,"")</f>
        <v/>
      </c>
      <c r="Z247" s="7"/>
      <c r="AA247" s="7"/>
      <c r="AB247" s="383" t="str" cm="1">
        <f t="array" aca="1" ref="AB247" ca="1">IF($K247="","",INDIRECT("'"&amp;$B247&amp;"'!$J$7"))</f>
        <v/>
      </c>
      <c r="AC247" s="383" t="str" cm="1">
        <f t="array" aca="1" ref="AC247" ca="1">IF($K247="","",INDIRECT("'"&amp;$B247&amp;"'!$J$5"))</f>
        <v/>
      </c>
      <c r="AD247" s="383" t="str" cm="1">
        <f t="array" aca="1" ref="AD247" ca="1">IF($K247="","",INDIRECT("'"&amp;$B247&amp;"'!$J$6"))</f>
        <v/>
      </c>
      <c r="AE247" s="7"/>
      <c r="AF247" s="7"/>
      <c r="AG247" s="7"/>
      <c r="AH247" s="7"/>
      <c r="AI247" s="7"/>
      <c r="AJ247" s="7"/>
      <c r="AK247" s="7"/>
      <c r="AL247" s="7"/>
      <c r="AM247" s="7"/>
      <c r="AN247" s="7"/>
      <c r="AO247" s="7"/>
      <c r="AP247" s="7"/>
      <c r="AQ247" s="7"/>
      <c r="AR247" s="7"/>
      <c r="AS247" s="7"/>
      <c r="AT247" s="7"/>
      <c r="AU247" s="7"/>
      <c r="AV247" s="7"/>
      <c r="AW247" s="7"/>
      <c r="AX247" s="7"/>
      <c r="AY247" s="7"/>
      <c r="AZ247" s="7"/>
      <c r="BA247" s="7"/>
      <c r="BB247" s="7"/>
      <c r="BC247" s="7"/>
      <c r="BD247" s="7"/>
      <c r="BE247" s="7"/>
      <c r="BF247" s="7"/>
      <c r="BG247" s="7"/>
      <c r="BH247" s="7"/>
    </row>
    <row r="248" spans="1:60" hidden="1">
      <c r="A248" s="93"/>
      <c r="B248" s="138" t="str">
        <f t="shared" si="55"/>
        <v/>
      </c>
      <c r="C248" s="28" t="str">
        <f>IF(B248="","",INDEX(Konfig!$A$21:$B$1011,MATCH(MID(B248,1,(FIND(" ",B248)-1)),Konfig!$A$21:$A$1011,0),2))</f>
        <v/>
      </c>
      <c r="D248" s="126"/>
      <c r="E248" s="126" t="str">
        <f t="shared" si="58"/>
        <v/>
      </c>
      <c r="F248" s="126" t="str">
        <f t="shared" si="49"/>
        <v/>
      </c>
      <c r="G248" s="123" t="str">
        <f t="shared" si="56"/>
        <v/>
      </c>
      <c r="H248" s="139"/>
      <c r="I248" s="123" t="str">
        <f t="shared" si="57"/>
        <v xml:space="preserve"> </v>
      </c>
      <c r="J248" s="126"/>
      <c r="K248" s="388" t="str">
        <f t="shared" ca="1" si="50"/>
        <v/>
      </c>
      <c r="L248" s="388" t="str">
        <f t="shared" ca="1" si="51"/>
        <v/>
      </c>
      <c r="M248" s="384" t="str">
        <f t="shared" ca="1" si="52"/>
        <v/>
      </c>
      <c r="N248" s="384" t="str">
        <f t="shared" ca="1" si="52"/>
        <v/>
      </c>
      <c r="O248" s="384" t="str">
        <f t="shared" ca="1" si="52"/>
        <v/>
      </c>
      <c r="P248" s="384" t="str">
        <f t="shared" ca="1" si="52"/>
        <v/>
      </c>
      <c r="Q248" s="384" t="str">
        <f t="shared" ca="1" si="59"/>
        <v/>
      </c>
      <c r="R248" s="131" t="str">
        <f ca="1">IF(AND(SUM($T$109:$U248)&gt;0,COUNTIF(R$108:$S247,"A")=0), "A","")</f>
        <v/>
      </c>
      <c r="S248" s="131" t="str">
        <f ca="1">IF(AND(SUM($T248:$U$1097)&gt;0,COUNTIF(S249:$S$1098,"E")=0), "E","")</f>
        <v/>
      </c>
      <c r="T248" s="383" t="str">
        <f t="shared" ca="1" si="60"/>
        <v/>
      </c>
      <c r="U248" s="383" t="str">
        <f t="shared" ca="1" si="53"/>
        <v/>
      </c>
      <c r="V248" s="7"/>
      <c r="W248" s="7"/>
      <c r="X248" s="383" t="str">
        <f t="shared" ca="1" si="61"/>
        <v/>
      </c>
      <c r="Y248" s="383" t="str">
        <f ca="1">IF(SUM(X248)&gt;0,MAX($Y$109:Y247)+1,"")</f>
        <v/>
      </c>
      <c r="Z248" s="7"/>
      <c r="AA248" s="7"/>
      <c r="AB248" s="383" t="str" cm="1">
        <f t="array" aca="1" ref="AB248" ca="1">IF($K248="","",INDIRECT("'"&amp;$B248&amp;"'!$J$7"))</f>
        <v/>
      </c>
      <c r="AC248" s="383" t="str" cm="1">
        <f t="array" aca="1" ref="AC248" ca="1">IF($K248="","",INDIRECT("'"&amp;$B248&amp;"'!$J$5"))</f>
        <v/>
      </c>
      <c r="AD248" s="383" t="str" cm="1">
        <f t="array" aca="1" ref="AD248" ca="1">IF($K248="","",INDIRECT("'"&amp;$B248&amp;"'!$J$6"))</f>
        <v/>
      </c>
      <c r="AE248" s="7"/>
      <c r="AF248" s="7"/>
      <c r="AG248" s="7"/>
      <c r="AH248" s="7"/>
      <c r="AI248" s="7"/>
      <c r="AJ248" s="7"/>
      <c r="AK248" s="7"/>
      <c r="AL248" s="7"/>
      <c r="AM248" s="7"/>
      <c r="AN248" s="7"/>
      <c r="AO248" s="7"/>
      <c r="AP248" s="7"/>
      <c r="AQ248" s="7"/>
      <c r="AR248" s="7"/>
      <c r="AS248" s="7"/>
      <c r="AT248" s="7"/>
      <c r="AU248" s="7"/>
      <c r="AV248" s="7"/>
      <c r="AW248" s="7"/>
      <c r="AX248" s="7"/>
      <c r="AY248" s="7"/>
      <c r="AZ248" s="7"/>
      <c r="BA248" s="7"/>
      <c r="BB248" s="7"/>
      <c r="BC248" s="7"/>
      <c r="BD248" s="7"/>
      <c r="BE248" s="7"/>
      <c r="BF248" s="7"/>
      <c r="BG248" s="7"/>
      <c r="BH248" s="7"/>
    </row>
    <row r="249" spans="1:60" hidden="1">
      <c r="A249" s="93"/>
      <c r="B249" s="138" t="str">
        <f t="shared" si="55"/>
        <v/>
      </c>
      <c r="C249" s="28" t="str">
        <f>IF(B249="","",INDEX(Konfig!$A$21:$B$1011,MATCH(MID(B249,1,(FIND(" ",B249)-1)),Konfig!$A$21:$A$1011,0),2))</f>
        <v/>
      </c>
      <c r="D249" s="126"/>
      <c r="E249" s="126" t="str">
        <f t="shared" si="58"/>
        <v/>
      </c>
      <c r="F249" s="126" t="str">
        <f t="shared" si="49"/>
        <v/>
      </c>
      <c r="G249" s="123" t="str">
        <f t="shared" si="56"/>
        <v/>
      </c>
      <c r="H249" s="139"/>
      <c r="I249" s="123" t="str">
        <f t="shared" si="57"/>
        <v xml:space="preserve"> </v>
      </c>
      <c r="J249" s="126"/>
      <c r="K249" s="388" t="str">
        <f t="shared" ca="1" si="50"/>
        <v/>
      </c>
      <c r="L249" s="388" t="str">
        <f t="shared" ca="1" si="51"/>
        <v/>
      </c>
      <c r="M249" s="384" t="str">
        <f t="shared" ca="1" si="52"/>
        <v/>
      </c>
      <c r="N249" s="384" t="str">
        <f t="shared" ca="1" si="52"/>
        <v/>
      </c>
      <c r="O249" s="384" t="str">
        <f t="shared" ca="1" si="52"/>
        <v/>
      </c>
      <c r="P249" s="384" t="str">
        <f t="shared" ca="1" si="52"/>
        <v/>
      </c>
      <c r="Q249" s="384" t="str">
        <f t="shared" ca="1" si="59"/>
        <v/>
      </c>
      <c r="R249" s="131" t="str">
        <f ca="1">IF(AND(SUM($T$109:$U249)&gt;0,COUNTIF(R$108:$S248,"A")=0), "A","")</f>
        <v/>
      </c>
      <c r="S249" s="131" t="str">
        <f ca="1">IF(AND(SUM($T249:$U$1097)&gt;0,COUNTIF(S250:$S$1098,"E")=0), "E","")</f>
        <v/>
      </c>
      <c r="T249" s="383" t="str">
        <f t="shared" ca="1" si="60"/>
        <v/>
      </c>
      <c r="U249" s="383" t="str">
        <f t="shared" ca="1" si="53"/>
        <v/>
      </c>
      <c r="V249" s="7"/>
      <c r="W249" s="7"/>
      <c r="X249" s="383" t="str">
        <f t="shared" ca="1" si="61"/>
        <v/>
      </c>
      <c r="Y249" s="383" t="str">
        <f ca="1">IF(SUM(X249)&gt;0,MAX($Y$109:Y248)+1,"")</f>
        <v/>
      </c>
      <c r="Z249" s="7"/>
      <c r="AA249" s="7"/>
      <c r="AB249" s="383" t="str" cm="1">
        <f t="array" aca="1" ref="AB249" ca="1">IF($K249="","",INDIRECT("'"&amp;$B249&amp;"'!$J$7"))</f>
        <v/>
      </c>
      <c r="AC249" s="383" t="str" cm="1">
        <f t="array" aca="1" ref="AC249" ca="1">IF($K249="","",INDIRECT("'"&amp;$B249&amp;"'!$J$5"))</f>
        <v/>
      </c>
      <c r="AD249" s="383" t="str" cm="1">
        <f t="array" aca="1" ref="AD249" ca="1">IF($K249="","",INDIRECT("'"&amp;$B249&amp;"'!$J$6"))</f>
        <v/>
      </c>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c r="BD249" s="7"/>
      <c r="BE249" s="7"/>
      <c r="BF249" s="7"/>
      <c r="BG249" s="7"/>
      <c r="BH249" s="7"/>
    </row>
    <row r="250" spans="1:60" hidden="1">
      <c r="A250" s="93"/>
      <c r="B250" s="138" t="str">
        <f t="shared" si="55"/>
        <v/>
      </c>
      <c r="C250" s="28" t="str">
        <f>IF(B250="","",INDEX(Konfig!$A$21:$B$1011,MATCH(MID(B250,1,(FIND(" ",B250)-1)),Konfig!$A$21:$A$1011,0),2))</f>
        <v/>
      </c>
      <c r="D250" s="126"/>
      <c r="E250" s="126" t="str">
        <f t="shared" si="58"/>
        <v/>
      </c>
      <c r="F250" s="126" t="str">
        <f t="shared" si="49"/>
        <v/>
      </c>
      <c r="G250" s="123" t="str">
        <f t="shared" si="56"/>
        <v/>
      </c>
      <c r="H250" s="139"/>
      <c r="I250" s="123" t="str">
        <f t="shared" si="57"/>
        <v xml:space="preserve"> </v>
      </c>
      <c r="J250" s="126"/>
      <c r="K250" s="388" t="str">
        <f t="shared" ca="1" si="50"/>
        <v/>
      </c>
      <c r="L250" s="388" t="str">
        <f t="shared" ca="1" si="51"/>
        <v/>
      </c>
      <c r="M250" s="384" t="str">
        <f t="shared" ca="1" si="52"/>
        <v/>
      </c>
      <c r="N250" s="384" t="str">
        <f t="shared" ca="1" si="52"/>
        <v/>
      </c>
      <c r="O250" s="384" t="str">
        <f t="shared" ca="1" si="52"/>
        <v/>
      </c>
      <c r="P250" s="384" t="str">
        <f t="shared" ca="1" si="52"/>
        <v/>
      </c>
      <c r="Q250" s="384" t="str">
        <f t="shared" ca="1" si="59"/>
        <v/>
      </c>
      <c r="R250" s="131" t="str">
        <f ca="1">IF(AND(SUM($T$109:$U250)&gt;0,COUNTIF(R$108:$S249,"A")=0), "A","")</f>
        <v/>
      </c>
      <c r="S250" s="131" t="str">
        <f ca="1">IF(AND(SUM($T250:$U$1097)&gt;0,COUNTIF(S251:$S$1098,"E")=0), "E","")</f>
        <v/>
      </c>
      <c r="T250" s="383" t="str">
        <f t="shared" ca="1" si="60"/>
        <v/>
      </c>
      <c r="U250" s="383" t="str">
        <f t="shared" ca="1" si="53"/>
        <v/>
      </c>
      <c r="V250" s="7"/>
      <c r="W250" s="7"/>
      <c r="X250" s="383" t="str">
        <f t="shared" ca="1" si="61"/>
        <v/>
      </c>
      <c r="Y250" s="383" t="str">
        <f ca="1">IF(SUM(X250)&gt;0,MAX($Y$109:Y249)+1,"")</f>
        <v/>
      </c>
      <c r="Z250" s="7"/>
      <c r="AA250" s="7"/>
      <c r="AB250" s="383" t="str" cm="1">
        <f t="array" aca="1" ref="AB250" ca="1">IF($K250="","",INDIRECT("'"&amp;$B250&amp;"'!$J$7"))</f>
        <v/>
      </c>
      <c r="AC250" s="383" t="str" cm="1">
        <f t="array" aca="1" ref="AC250" ca="1">IF($K250="","",INDIRECT("'"&amp;$B250&amp;"'!$J$5"))</f>
        <v/>
      </c>
      <c r="AD250" s="383" t="str" cm="1">
        <f t="array" aca="1" ref="AD250" ca="1">IF($K250="","",INDIRECT("'"&amp;$B250&amp;"'!$J$6"))</f>
        <v/>
      </c>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c r="BD250" s="7"/>
      <c r="BE250" s="7"/>
      <c r="BF250" s="7"/>
      <c r="BG250" s="7"/>
      <c r="BH250" s="7"/>
    </row>
    <row r="251" spans="1:60" hidden="1">
      <c r="A251" s="93"/>
      <c r="B251" s="138" t="str">
        <f t="shared" si="55"/>
        <v/>
      </c>
      <c r="C251" s="28" t="str">
        <f>IF(B251="","",INDEX(Konfig!$A$21:$B$1011,MATCH(MID(B251,1,(FIND(" ",B251)-1)),Konfig!$A$21:$A$1011,0),2))</f>
        <v/>
      </c>
      <c r="D251" s="126"/>
      <c r="E251" s="126" t="str">
        <f t="shared" si="58"/>
        <v/>
      </c>
      <c r="F251" s="126" t="str">
        <f t="shared" ref="F251:F314" si="62">IFERROR(IF(VALUE(LEFT(G251,SEARCH(".",G251)-1))&lt;10,"",VALUE(MID(G251,SEARCH(".",G251)+1,1))),"")</f>
        <v/>
      </c>
      <c r="G251" s="123" t="str">
        <f t="shared" si="56"/>
        <v/>
      </c>
      <c r="H251" s="139"/>
      <c r="I251" s="123" t="str">
        <f t="shared" si="57"/>
        <v xml:space="preserve"> </v>
      </c>
      <c r="J251" s="126"/>
      <c r="K251" s="388" t="str">
        <f t="shared" ca="1" si="50"/>
        <v/>
      </c>
      <c r="L251" s="388" t="str">
        <f t="shared" ca="1" si="51"/>
        <v/>
      </c>
      <c r="M251" s="384" t="str">
        <f t="shared" ca="1" si="52"/>
        <v/>
      </c>
      <c r="N251" s="384" t="str">
        <f t="shared" ca="1" si="52"/>
        <v/>
      </c>
      <c r="O251" s="384" t="str">
        <f t="shared" ca="1" si="52"/>
        <v/>
      </c>
      <c r="P251" s="384" t="str">
        <f t="shared" ca="1" si="52"/>
        <v/>
      </c>
      <c r="Q251" s="384" t="str">
        <f t="shared" ca="1" si="59"/>
        <v/>
      </c>
      <c r="R251" s="131" t="str">
        <f ca="1">IF(AND(SUM($T$109:$U251)&gt;0,COUNTIF(R$108:$S250,"A")=0), "A","")</f>
        <v/>
      </c>
      <c r="S251" s="131" t="str">
        <f ca="1">IF(AND(SUM($T251:$U$1097)&gt;0,COUNTIF(S252:$S$1098,"E")=0), "E","")</f>
        <v/>
      </c>
      <c r="T251" s="383" t="str">
        <f t="shared" ca="1" si="60"/>
        <v/>
      </c>
      <c r="U251" s="383" t="str">
        <f t="shared" ca="1" si="53"/>
        <v/>
      </c>
      <c r="V251" s="7"/>
      <c r="W251" s="7"/>
      <c r="X251" s="383" t="str">
        <f t="shared" ca="1" si="61"/>
        <v/>
      </c>
      <c r="Y251" s="383" t="str">
        <f ca="1">IF(SUM(X251)&gt;0,MAX($Y$109:Y250)+1,"")</f>
        <v/>
      </c>
      <c r="Z251" s="7"/>
      <c r="AA251" s="7"/>
      <c r="AB251" s="383" t="str" cm="1">
        <f t="array" aca="1" ref="AB251" ca="1">IF($K251="","",INDIRECT("'"&amp;$B251&amp;"'!$J$7"))</f>
        <v/>
      </c>
      <c r="AC251" s="383" t="str" cm="1">
        <f t="array" aca="1" ref="AC251" ca="1">IF($K251="","",INDIRECT("'"&amp;$B251&amp;"'!$J$5"))</f>
        <v/>
      </c>
      <c r="AD251" s="383" t="str" cm="1">
        <f t="array" aca="1" ref="AD251" ca="1">IF($K251="","",INDIRECT("'"&amp;$B251&amp;"'!$J$6"))</f>
        <v/>
      </c>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row>
    <row r="252" spans="1:60" hidden="1">
      <c r="A252" s="93"/>
      <c r="B252" s="138" t="str">
        <f t="shared" si="55"/>
        <v/>
      </c>
      <c r="C252" s="28" t="str">
        <f>IF(B252="","",INDEX(Konfig!$A$21:$B$1011,MATCH(MID(B252,1,(FIND(" ",B252)-1)),Konfig!$A$21:$A$1011,0),2))</f>
        <v/>
      </c>
      <c r="D252" s="126"/>
      <c r="E252" s="126" t="str">
        <f t="shared" si="58"/>
        <v/>
      </c>
      <c r="F252" s="126" t="str">
        <f t="shared" si="62"/>
        <v/>
      </c>
      <c r="G252" s="123" t="str">
        <f t="shared" si="56"/>
        <v/>
      </c>
      <c r="H252" s="139"/>
      <c r="I252" s="123" t="str">
        <f t="shared" si="57"/>
        <v xml:space="preserve"> </v>
      </c>
      <c r="J252" s="126"/>
      <c r="K252" s="388" t="str">
        <f t="shared" ca="1" si="50"/>
        <v/>
      </c>
      <c r="L252" s="388" t="str">
        <f t="shared" ca="1" si="51"/>
        <v/>
      </c>
      <c r="M252" s="384" t="str">
        <f t="shared" ca="1" si="52"/>
        <v/>
      </c>
      <c r="N252" s="384" t="str">
        <f t="shared" ca="1" si="52"/>
        <v/>
      </c>
      <c r="O252" s="384" t="str">
        <f t="shared" ca="1" si="52"/>
        <v/>
      </c>
      <c r="P252" s="384" t="str">
        <f t="shared" ca="1" si="52"/>
        <v/>
      </c>
      <c r="Q252" s="384" t="str">
        <f t="shared" ca="1" si="59"/>
        <v/>
      </c>
      <c r="R252" s="131" t="str">
        <f ca="1">IF(AND(SUM($T$109:$U252)&gt;0,COUNTIF(R$108:$S251,"A")=0), "A","")</f>
        <v/>
      </c>
      <c r="S252" s="131" t="str">
        <f ca="1">IF(AND(SUM($T252:$U$1097)&gt;0,COUNTIF(S253:$S$1098,"E")=0), "E","")</f>
        <v/>
      </c>
      <c r="T252" s="383" t="str">
        <f t="shared" ca="1" si="60"/>
        <v/>
      </c>
      <c r="U252" s="383" t="str">
        <f t="shared" ca="1" si="53"/>
        <v/>
      </c>
      <c r="V252" s="7"/>
      <c r="W252" s="7"/>
      <c r="X252" s="383" t="str">
        <f t="shared" ca="1" si="61"/>
        <v/>
      </c>
      <c r="Y252" s="383" t="str">
        <f ca="1">IF(SUM(X252)&gt;0,MAX($Y$109:Y251)+1,"")</f>
        <v/>
      </c>
      <c r="Z252" s="7"/>
      <c r="AA252" s="7"/>
      <c r="AB252" s="383" t="str" cm="1">
        <f t="array" aca="1" ref="AB252" ca="1">IF($K252="","",INDIRECT("'"&amp;$B252&amp;"'!$J$7"))</f>
        <v/>
      </c>
      <c r="AC252" s="383" t="str" cm="1">
        <f t="array" aca="1" ref="AC252" ca="1">IF($K252="","",INDIRECT("'"&amp;$B252&amp;"'!$J$5"))</f>
        <v/>
      </c>
      <c r="AD252" s="383" t="str" cm="1">
        <f t="array" aca="1" ref="AD252" ca="1">IF($K252="","",INDIRECT("'"&amp;$B252&amp;"'!$J$6"))</f>
        <v/>
      </c>
      <c r="AE252" s="7"/>
      <c r="AF252" s="7"/>
      <c r="AG252" s="7"/>
      <c r="AH252" s="7"/>
      <c r="AI252" s="7"/>
      <c r="AJ252" s="7"/>
      <c r="AK252" s="7"/>
      <c r="AL252" s="7"/>
      <c r="AM252" s="7"/>
      <c r="AN252" s="7"/>
      <c r="AO252" s="7"/>
      <c r="AP252" s="7"/>
      <c r="AQ252" s="7"/>
      <c r="AR252" s="7"/>
      <c r="AS252" s="7"/>
      <c r="AT252" s="7"/>
      <c r="AU252" s="7"/>
      <c r="AV252" s="7"/>
      <c r="AW252" s="7"/>
      <c r="AX252" s="7"/>
      <c r="AY252" s="7"/>
      <c r="AZ252" s="7"/>
      <c r="BA252" s="7"/>
      <c r="BB252" s="7"/>
      <c r="BC252" s="7"/>
      <c r="BD252" s="7"/>
      <c r="BE252" s="7"/>
      <c r="BF252" s="7"/>
      <c r="BG252" s="7"/>
      <c r="BH252" s="7"/>
    </row>
    <row r="253" spans="1:60" hidden="1">
      <c r="A253" s="93"/>
      <c r="B253" s="138" t="str">
        <f t="shared" si="55"/>
        <v/>
      </c>
      <c r="C253" s="28" t="str">
        <f>IF(B253="","",INDEX(Konfig!$A$21:$B$1011,MATCH(MID(B253,1,(FIND(" ",B253)-1)),Konfig!$A$21:$A$1011,0),2))</f>
        <v/>
      </c>
      <c r="D253" s="126"/>
      <c r="E253" s="126" t="str">
        <f t="shared" si="58"/>
        <v/>
      </c>
      <c r="F253" s="126" t="str">
        <f t="shared" si="62"/>
        <v/>
      </c>
      <c r="G253" s="123" t="str">
        <f t="shared" si="56"/>
        <v/>
      </c>
      <c r="H253" s="139"/>
      <c r="I253" s="123" t="str">
        <f t="shared" si="57"/>
        <v xml:space="preserve"> </v>
      </c>
      <c r="J253" s="126"/>
      <c r="K253" s="388" t="str">
        <f t="shared" ref="K253:K316" ca="1" si="63">IF(B253="","",IF(VALUE(MID(B253,1,SEARCH(".",B253)-1))&lt;10,"",COUNTA(INDIRECT("'"&amp;B253&amp;"'!$F$12:$F$512"))))</f>
        <v/>
      </c>
      <c r="L253" s="388" t="str">
        <f t="shared" ref="L253:L316" ca="1" si="64">IF(K253="","",SUM(M253:N253))</f>
        <v/>
      </c>
      <c r="M253" s="384" t="str">
        <f t="shared" ref="M253:P316" ca="1" si="65">IF($K253="","",COUNTIF(INDIRECT("'"&amp;$B253&amp;"'!$J$12:$J$512"),M$107))</f>
        <v/>
      </c>
      <c r="N253" s="384" t="str">
        <f t="shared" ca="1" si="65"/>
        <v/>
      </c>
      <c r="O253" s="384" t="str">
        <f t="shared" ca="1" si="65"/>
        <v/>
      </c>
      <c r="P253" s="384" t="str">
        <f t="shared" ca="1" si="65"/>
        <v/>
      </c>
      <c r="Q253" s="384" t="str">
        <f t="shared" ca="1" si="59"/>
        <v/>
      </c>
      <c r="R253" s="131" t="str">
        <f ca="1">IF(AND(SUM($T$109:$U253)&gt;0,COUNTIF(R$108:$S252,"A")=0), "A","")</f>
        <v/>
      </c>
      <c r="S253" s="131" t="str">
        <f ca="1">IF(AND(SUM($T253:$U$1097)&gt;0,COUNTIF(S254:$S$1098,"E")=0), "E","")</f>
        <v/>
      </c>
      <c r="T253" s="383" t="str">
        <f t="shared" ca="1" si="60"/>
        <v/>
      </c>
      <c r="U253" s="383" t="str">
        <f t="shared" ref="U253:U316" ca="1" si="66">IF($K253="","",COUNTIFS(INDIRECT("'"&amp;$B253&amp;"'!$J$11:$J$512"),"BW",INDIRECT("'"&amp;$B253&amp;"'!$N$11:$N$512"),"IAE"))</f>
        <v/>
      </c>
      <c r="V253" s="7"/>
      <c r="W253" s="7"/>
      <c r="X253" s="383" t="str">
        <f t="shared" ca="1" si="61"/>
        <v/>
      </c>
      <c r="Y253" s="383" t="str">
        <f ca="1">IF(SUM(X253)&gt;0,MAX($Y$109:Y252)+1,"")</f>
        <v/>
      </c>
      <c r="Z253" s="7"/>
      <c r="AA253" s="7"/>
      <c r="AB253" s="383" t="str" cm="1">
        <f t="array" aca="1" ref="AB253" ca="1">IF($K253="","",INDIRECT("'"&amp;$B253&amp;"'!$J$7"))</f>
        <v/>
      </c>
      <c r="AC253" s="383" t="str" cm="1">
        <f t="array" aca="1" ref="AC253" ca="1">IF($K253="","",INDIRECT("'"&amp;$B253&amp;"'!$J$5"))</f>
        <v/>
      </c>
      <c r="AD253" s="383" t="str" cm="1">
        <f t="array" aca="1" ref="AD253" ca="1">IF($K253="","",INDIRECT("'"&amp;$B253&amp;"'!$J$6"))</f>
        <v/>
      </c>
      <c r="AE253" s="7"/>
      <c r="AF253" s="7"/>
      <c r="AG253" s="7"/>
      <c r="AH253" s="7"/>
      <c r="AI253" s="7"/>
      <c r="AJ253" s="7"/>
      <c r="AK253" s="7"/>
      <c r="AL253" s="7"/>
      <c r="AM253" s="7"/>
      <c r="AN253" s="7"/>
      <c r="AO253" s="7"/>
      <c r="AP253" s="7"/>
      <c r="AQ253" s="7"/>
      <c r="AR253" s="7"/>
      <c r="AS253" s="7"/>
      <c r="AT253" s="7"/>
      <c r="AU253" s="7"/>
      <c r="AV253" s="7"/>
      <c r="AW253" s="7"/>
      <c r="AX253" s="7"/>
      <c r="AY253" s="7"/>
      <c r="AZ253" s="7"/>
      <c r="BA253" s="7"/>
      <c r="BB253" s="7"/>
      <c r="BC253" s="7"/>
      <c r="BD253" s="7"/>
      <c r="BE253" s="7"/>
      <c r="BF253" s="7"/>
      <c r="BG253" s="7"/>
      <c r="BH253" s="7"/>
    </row>
    <row r="254" spans="1:60" hidden="1">
      <c r="A254" s="93"/>
      <c r="B254" s="138" t="str">
        <f t="shared" si="55"/>
        <v/>
      </c>
      <c r="C254" s="28" t="str">
        <f>IF(B254="","",INDEX(Konfig!$A$21:$B$1011,MATCH(MID(B254,1,(FIND(" ",B254)-1)),Konfig!$A$21:$A$1011,0),2))</f>
        <v/>
      </c>
      <c r="D254" s="126"/>
      <c r="E254" s="126" t="str">
        <f t="shared" si="58"/>
        <v/>
      </c>
      <c r="F254" s="126" t="str">
        <f t="shared" si="62"/>
        <v/>
      </c>
      <c r="G254" s="123" t="str">
        <f t="shared" si="56"/>
        <v/>
      </c>
      <c r="H254" s="139"/>
      <c r="I254" s="123" t="str">
        <f t="shared" si="57"/>
        <v xml:space="preserve"> </v>
      </c>
      <c r="J254" s="126"/>
      <c r="K254" s="388" t="str">
        <f t="shared" ca="1" si="63"/>
        <v/>
      </c>
      <c r="L254" s="388" t="str">
        <f t="shared" ca="1" si="64"/>
        <v/>
      </c>
      <c r="M254" s="384" t="str">
        <f t="shared" ca="1" si="65"/>
        <v/>
      </c>
      <c r="N254" s="384" t="str">
        <f t="shared" ca="1" si="65"/>
        <v/>
      </c>
      <c r="O254" s="384" t="str">
        <f t="shared" ca="1" si="65"/>
        <v/>
      </c>
      <c r="P254" s="384" t="str">
        <f t="shared" ca="1" si="65"/>
        <v/>
      </c>
      <c r="Q254" s="384" t="str">
        <f t="shared" ca="1" si="59"/>
        <v/>
      </c>
      <c r="R254" s="131" t="str">
        <f ca="1">IF(AND(SUM($T$109:$U254)&gt;0,COUNTIF(R$108:$S253,"A")=0), "A","")</f>
        <v/>
      </c>
      <c r="S254" s="131" t="str">
        <f ca="1">IF(AND(SUM($T254:$U$1097)&gt;0,COUNTIF(S255:$S$1098,"E")=0), "E","")</f>
        <v/>
      </c>
      <c r="T254" s="383" t="str">
        <f t="shared" ca="1" si="60"/>
        <v/>
      </c>
      <c r="U254" s="383" t="str">
        <f t="shared" ca="1" si="66"/>
        <v/>
      </c>
      <c r="V254" s="7"/>
      <c r="W254" s="7"/>
      <c r="X254" s="383" t="str">
        <f t="shared" ca="1" si="61"/>
        <v/>
      </c>
      <c r="Y254" s="383" t="str">
        <f ca="1">IF(SUM(X254)&gt;0,MAX($Y$109:Y253)+1,"")</f>
        <v/>
      </c>
      <c r="Z254" s="7"/>
      <c r="AA254" s="7"/>
      <c r="AB254" s="383" t="str" cm="1">
        <f t="array" aca="1" ref="AB254" ca="1">IF($K254="","",INDIRECT("'"&amp;$B254&amp;"'!$J$7"))</f>
        <v/>
      </c>
      <c r="AC254" s="383" t="str" cm="1">
        <f t="array" aca="1" ref="AC254" ca="1">IF($K254="","",INDIRECT("'"&amp;$B254&amp;"'!$J$5"))</f>
        <v/>
      </c>
      <c r="AD254" s="383" t="str" cm="1">
        <f t="array" aca="1" ref="AD254" ca="1">IF($K254="","",INDIRECT("'"&amp;$B254&amp;"'!$J$6"))</f>
        <v/>
      </c>
      <c r="AE254" s="7"/>
      <c r="AF254" s="7"/>
      <c r="AG254" s="7"/>
      <c r="AH254" s="7"/>
      <c r="AI254" s="7"/>
      <c r="AJ254" s="7"/>
      <c r="AK254" s="7"/>
      <c r="AL254" s="7"/>
      <c r="AM254" s="7"/>
      <c r="AN254" s="7"/>
      <c r="AO254" s="7"/>
      <c r="AP254" s="7"/>
      <c r="AQ254" s="7"/>
      <c r="AR254" s="7"/>
      <c r="AS254" s="7"/>
      <c r="AT254" s="7"/>
      <c r="AU254" s="7"/>
      <c r="AV254" s="7"/>
      <c r="AW254" s="7"/>
      <c r="AX254" s="7"/>
      <c r="AY254" s="7"/>
      <c r="AZ254" s="7"/>
      <c r="BA254" s="7"/>
      <c r="BB254" s="7"/>
      <c r="BC254" s="7"/>
      <c r="BD254" s="7"/>
      <c r="BE254" s="7"/>
      <c r="BF254" s="7"/>
      <c r="BG254" s="7"/>
      <c r="BH254" s="7"/>
    </row>
    <row r="255" spans="1:60" hidden="1">
      <c r="A255" s="93"/>
      <c r="B255" s="138" t="str">
        <f t="shared" si="55"/>
        <v/>
      </c>
      <c r="C255" s="28" t="str">
        <f>IF(B255="","",INDEX(Konfig!$A$21:$B$1011,MATCH(MID(B255,1,(FIND(" ",B255)-1)),Konfig!$A$21:$A$1011,0),2))</f>
        <v/>
      </c>
      <c r="D255" s="126"/>
      <c r="E255" s="126" t="str">
        <f t="shared" si="58"/>
        <v/>
      </c>
      <c r="F255" s="126" t="str">
        <f t="shared" si="62"/>
        <v/>
      </c>
      <c r="G255" s="123" t="str">
        <f t="shared" si="56"/>
        <v/>
      </c>
      <c r="H255" s="139"/>
      <c r="I255" s="123" t="str">
        <f t="shared" si="57"/>
        <v xml:space="preserve"> </v>
      </c>
      <c r="J255" s="126"/>
      <c r="K255" s="388" t="str">
        <f t="shared" ca="1" si="63"/>
        <v/>
      </c>
      <c r="L255" s="388" t="str">
        <f t="shared" ca="1" si="64"/>
        <v/>
      </c>
      <c r="M255" s="384" t="str">
        <f t="shared" ca="1" si="65"/>
        <v/>
      </c>
      <c r="N255" s="384" t="str">
        <f t="shared" ca="1" si="65"/>
        <v/>
      </c>
      <c r="O255" s="384" t="str">
        <f t="shared" ca="1" si="65"/>
        <v/>
      </c>
      <c r="P255" s="384" t="str">
        <f t="shared" ca="1" si="65"/>
        <v/>
      </c>
      <c r="Q255" s="384" t="str">
        <f t="shared" ca="1" si="59"/>
        <v/>
      </c>
      <c r="R255" s="131" t="str">
        <f ca="1">IF(AND(SUM($T$109:$U255)&gt;0,COUNTIF(R$108:$S254,"A")=0), "A","")</f>
        <v/>
      </c>
      <c r="S255" s="131" t="str">
        <f ca="1">IF(AND(SUM($T255:$U$1097)&gt;0,COUNTIF(S256:$S$1098,"E")=0), "E","")</f>
        <v/>
      </c>
      <c r="T255" s="383" t="str">
        <f t="shared" ca="1" si="60"/>
        <v/>
      </c>
      <c r="U255" s="383" t="str">
        <f t="shared" ca="1" si="66"/>
        <v/>
      </c>
      <c r="V255" s="7"/>
      <c r="W255" s="7"/>
      <c r="X255" s="383" t="str">
        <f t="shared" ca="1" si="61"/>
        <v/>
      </c>
      <c r="Y255" s="383" t="str">
        <f ca="1">IF(SUM(X255)&gt;0,MAX($Y$109:Y254)+1,"")</f>
        <v/>
      </c>
      <c r="Z255" s="7"/>
      <c r="AA255" s="7"/>
      <c r="AB255" s="383" t="str" cm="1">
        <f t="array" aca="1" ref="AB255" ca="1">IF($K255="","",INDIRECT("'"&amp;$B255&amp;"'!$J$7"))</f>
        <v/>
      </c>
      <c r="AC255" s="383" t="str" cm="1">
        <f t="array" aca="1" ref="AC255" ca="1">IF($K255="","",INDIRECT("'"&amp;$B255&amp;"'!$J$5"))</f>
        <v/>
      </c>
      <c r="AD255" s="383" t="str" cm="1">
        <f t="array" aca="1" ref="AD255" ca="1">IF($K255="","",INDIRECT("'"&amp;$B255&amp;"'!$J$6"))</f>
        <v/>
      </c>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c r="BD255" s="7"/>
      <c r="BE255" s="7"/>
      <c r="BF255" s="7"/>
      <c r="BG255" s="7"/>
      <c r="BH255" s="7"/>
    </row>
    <row r="256" spans="1:60" hidden="1">
      <c r="A256" s="93"/>
      <c r="B256" s="138" t="str">
        <f t="shared" si="55"/>
        <v/>
      </c>
      <c r="C256" s="28" t="str">
        <f>IF(B256="","",INDEX(Konfig!$A$21:$B$1011,MATCH(MID(B256,1,(FIND(" ",B256)-1)),Konfig!$A$21:$A$1011,0),2))</f>
        <v/>
      </c>
      <c r="D256" s="126"/>
      <c r="E256" s="126" t="str">
        <f t="shared" si="58"/>
        <v/>
      </c>
      <c r="F256" s="126" t="str">
        <f t="shared" si="62"/>
        <v/>
      </c>
      <c r="G256" s="123" t="str">
        <f t="shared" si="56"/>
        <v/>
      </c>
      <c r="H256" s="139"/>
      <c r="I256" s="123" t="str">
        <f t="shared" si="57"/>
        <v xml:space="preserve"> </v>
      </c>
      <c r="J256" s="126"/>
      <c r="K256" s="388" t="str">
        <f t="shared" ca="1" si="63"/>
        <v/>
      </c>
      <c r="L256" s="388" t="str">
        <f t="shared" ca="1" si="64"/>
        <v/>
      </c>
      <c r="M256" s="384" t="str">
        <f t="shared" ca="1" si="65"/>
        <v/>
      </c>
      <c r="N256" s="384" t="str">
        <f t="shared" ca="1" si="65"/>
        <v/>
      </c>
      <c r="O256" s="384" t="str">
        <f t="shared" ca="1" si="65"/>
        <v/>
      </c>
      <c r="P256" s="384" t="str">
        <f t="shared" ca="1" si="65"/>
        <v/>
      </c>
      <c r="Q256" s="384" t="str">
        <f t="shared" ca="1" si="59"/>
        <v/>
      </c>
      <c r="R256" s="131" t="str">
        <f ca="1">IF(AND(SUM($T$109:$U256)&gt;0,COUNTIF(R$108:$S255,"A")=0), "A","")</f>
        <v/>
      </c>
      <c r="S256" s="131" t="str">
        <f ca="1">IF(AND(SUM($T256:$U$1097)&gt;0,COUNTIF(S257:$S$1098,"E")=0), "E","")</f>
        <v/>
      </c>
      <c r="T256" s="383" t="str">
        <f t="shared" ca="1" si="60"/>
        <v/>
      </c>
      <c r="U256" s="383" t="str">
        <f t="shared" ca="1" si="66"/>
        <v/>
      </c>
      <c r="V256" s="7"/>
      <c r="W256" s="7"/>
      <c r="X256" s="383" t="str">
        <f t="shared" ca="1" si="61"/>
        <v/>
      </c>
      <c r="Y256" s="383" t="str">
        <f ca="1">IF(SUM(X256)&gt;0,MAX($Y$109:Y255)+1,"")</f>
        <v/>
      </c>
      <c r="Z256" s="7"/>
      <c r="AA256" s="7"/>
      <c r="AB256" s="383" t="str" cm="1">
        <f t="array" aca="1" ref="AB256" ca="1">IF($K256="","",INDIRECT("'"&amp;$B256&amp;"'!$J$7"))</f>
        <v/>
      </c>
      <c r="AC256" s="383" t="str" cm="1">
        <f t="array" aca="1" ref="AC256" ca="1">IF($K256="","",INDIRECT("'"&amp;$B256&amp;"'!$J$5"))</f>
        <v/>
      </c>
      <c r="AD256" s="383" t="str" cm="1">
        <f t="array" aca="1" ref="AD256" ca="1">IF($K256="","",INDIRECT("'"&amp;$B256&amp;"'!$J$6"))</f>
        <v/>
      </c>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row>
    <row r="257" spans="1:60" hidden="1">
      <c r="A257" s="93"/>
      <c r="B257" s="138" t="str">
        <f t="shared" si="55"/>
        <v/>
      </c>
      <c r="C257" s="28" t="str">
        <f>IF(B257="","",INDEX(Konfig!$A$21:$B$1011,MATCH(MID(B257,1,(FIND(" ",B257)-1)),Konfig!$A$21:$A$1011,0),2))</f>
        <v/>
      </c>
      <c r="D257" s="126"/>
      <c r="E257" s="126" t="str">
        <f t="shared" si="58"/>
        <v/>
      </c>
      <c r="F257" s="126" t="str">
        <f t="shared" si="62"/>
        <v/>
      </c>
      <c r="G257" s="123" t="str">
        <f t="shared" si="56"/>
        <v/>
      </c>
      <c r="H257" s="139"/>
      <c r="I257" s="123" t="str">
        <f t="shared" si="57"/>
        <v xml:space="preserve"> </v>
      </c>
      <c r="J257" s="126"/>
      <c r="K257" s="388" t="str">
        <f t="shared" ca="1" si="63"/>
        <v/>
      </c>
      <c r="L257" s="388" t="str">
        <f t="shared" ca="1" si="64"/>
        <v/>
      </c>
      <c r="M257" s="384" t="str">
        <f t="shared" ca="1" si="65"/>
        <v/>
      </c>
      <c r="N257" s="384" t="str">
        <f t="shared" ca="1" si="65"/>
        <v/>
      </c>
      <c r="O257" s="384" t="str">
        <f t="shared" ca="1" si="65"/>
        <v/>
      </c>
      <c r="P257" s="384" t="str">
        <f t="shared" ca="1" si="65"/>
        <v/>
      </c>
      <c r="Q257" s="384" t="str">
        <f t="shared" ca="1" si="59"/>
        <v/>
      </c>
      <c r="R257" s="131" t="str">
        <f ca="1">IF(AND(SUM($T$109:$U257)&gt;0,COUNTIF(R$108:$S256,"A")=0), "A","")</f>
        <v/>
      </c>
      <c r="S257" s="131" t="str">
        <f ca="1">IF(AND(SUM($T257:$U$1097)&gt;0,COUNTIF(S258:$S$1098,"E")=0), "E","")</f>
        <v/>
      </c>
      <c r="T257" s="383" t="str">
        <f t="shared" ca="1" si="60"/>
        <v/>
      </c>
      <c r="U257" s="383" t="str">
        <f t="shared" ca="1" si="66"/>
        <v/>
      </c>
      <c r="V257" s="7"/>
      <c r="W257" s="7"/>
      <c r="X257" s="383" t="str">
        <f t="shared" ca="1" si="61"/>
        <v/>
      </c>
      <c r="Y257" s="383" t="str">
        <f ca="1">IF(SUM(X257)&gt;0,MAX($Y$109:Y256)+1,"")</f>
        <v/>
      </c>
      <c r="Z257" s="7"/>
      <c r="AA257" s="7"/>
      <c r="AB257" s="383" t="str" cm="1">
        <f t="array" aca="1" ref="AB257" ca="1">IF($K257="","",INDIRECT("'"&amp;$B257&amp;"'!$J$7"))</f>
        <v/>
      </c>
      <c r="AC257" s="383" t="str" cm="1">
        <f t="array" aca="1" ref="AC257" ca="1">IF($K257="","",INDIRECT("'"&amp;$B257&amp;"'!$J$5"))</f>
        <v/>
      </c>
      <c r="AD257" s="383" t="str" cm="1">
        <f t="array" aca="1" ref="AD257" ca="1">IF($K257="","",INDIRECT("'"&amp;$B257&amp;"'!$J$6"))</f>
        <v/>
      </c>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row>
    <row r="258" spans="1:60" hidden="1">
      <c r="A258" s="93"/>
      <c r="B258" s="138" t="str">
        <f t="shared" si="55"/>
        <v/>
      </c>
      <c r="C258" s="28" t="str">
        <f>IF(B258="","",INDEX(Konfig!$A$21:$B$1011,MATCH(MID(B258,1,(FIND(" ",B258)-1)),Konfig!$A$21:$A$1011,0),2))</f>
        <v/>
      </c>
      <c r="D258" s="126"/>
      <c r="E258" s="126" t="str">
        <f t="shared" si="58"/>
        <v/>
      </c>
      <c r="F258" s="126" t="str">
        <f t="shared" si="62"/>
        <v/>
      </c>
      <c r="G258" s="123" t="str">
        <f t="shared" si="56"/>
        <v/>
      </c>
      <c r="H258" s="139"/>
      <c r="I258" s="123" t="str">
        <f t="shared" si="57"/>
        <v xml:space="preserve"> </v>
      </c>
      <c r="J258" s="126"/>
      <c r="K258" s="388" t="str">
        <f t="shared" ca="1" si="63"/>
        <v/>
      </c>
      <c r="L258" s="388" t="str">
        <f t="shared" ca="1" si="64"/>
        <v/>
      </c>
      <c r="M258" s="384" t="str">
        <f t="shared" ca="1" si="65"/>
        <v/>
      </c>
      <c r="N258" s="384" t="str">
        <f t="shared" ca="1" si="65"/>
        <v/>
      </c>
      <c r="O258" s="384" t="str">
        <f t="shared" ca="1" si="65"/>
        <v/>
      </c>
      <c r="P258" s="384" t="str">
        <f t="shared" ca="1" si="65"/>
        <v/>
      </c>
      <c r="Q258" s="384" t="str">
        <f t="shared" ca="1" si="59"/>
        <v/>
      </c>
      <c r="R258" s="131" t="str">
        <f ca="1">IF(AND(SUM($T$109:$U258)&gt;0,COUNTIF(R$108:$S257,"A")=0), "A","")</f>
        <v/>
      </c>
      <c r="S258" s="131" t="str">
        <f ca="1">IF(AND(SUM($T258:$U$1097)&gt;0,COUNTIF(S259:$S$1098,"E")=0), "E","")</f>
        <v/>
      </c>
      <c r="T258" s="383" t="str">
        <f t="shared" ca="1" si="60"/>
        <v/>
      </c>
      <c r="U258" s="383" t="str">
        <f t="shared" ca="1" si="66"/>
        <v/>
      </c>
      <c r="V258" s="7"/>
      <c r="W258" s="7"/>
      <c r="X258" s="383" t="str">
        <f t="shared" ca="1" si="61"/>
        <v/>
      </c>
      <c r="Y258" s="383" t="str">
        <f ca="1">IF(SUM(X258)&gt;0,MAX($Y$109:Y257)+1,"")</f>
        <v/>
      </c>
      <c r="Z258" s="7"/>
      <c r="AA258" s="7"/>
      <c r="AB258" s="383" t="str" cm="1">
        <f t="array" aca="1" ref="AB258" ca="1">IF($K258="","",INDIRECT("'"&amp;$B258&amp;"'!$J$7"))</f>
        <v/>
      </c>
      <c r="AC258" s="383" t="str" cm="1">
        <f t="array" aca="1" ref="AC258" ca="1">IF($K258="","",INDIRECT("'"&amp;$B258&amp;"'!$J$5"))</f>
        <v/>
      </c>
      <c r="AD258" s="383" t="str" cm="1">
        <f t="array" aca="1" ref="AD258" ca="1">IF($K258="","",INDIRECT("'"&amp;$B258&amp;"'!$J$6"))</f>
        <v/>
      </c>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row>
    <row r="259" spans="1:60" hidden="1">
      <c r="A259" s="93"/>
      <c r="B259" s="138" t="str">
        <f t="shared" si="55"/>
        <v/>
      </c>
      <c r="C259" s="28" t="str">
        <f>IF(B259="","",INDEX(Konfig!$A$21:$B$1011,MATCH(MID(B259,1,(FIND(" ",B259)-1)),Konfig!$A$21:$A$1011,0),2))</f>
        <v/>
      </c>
      <c r="D259" s="126"/>
      <c r="E259" s="126" t="str">
        <f t="shared" si="58"/>
        <v/>
      </c>
      <c r="F259" s="126" t="str">
        <f t="shared" si="62"/>
        <v/>
      </c>
      <c r="G259" s="123" t="str">
        <f t="shared" si="56"/>
        <v/>
      </c>
      <c r="H259" s="139"/>
      <c r="I259" s="123" t="str">
        <f t="shared" si="57"/>
        <v xml:space="preserve"> </v>
      </c>
      <c r="J259" s="126"/>
      <c r="K259" s="388" t="str">
        <f t="shared" ca="1" si="63"/>
        <v/>
      </c>
      <c r="L259" s="388" t="str">
        <f t="shared" ca="1" si="64"/>
        <v/>
      </c>
      <c r="M259" s="384" t="str">
        <f t="shared" ca="1" si="65"/>
        <v/>
      </c>
      <c r="N259" s="384" t="str">
        <f t="shared" ca="1" si="65"/>
        <v/>
      </c>
      <c r="O259" s="384" t="str">
        <f t="shared" ca="1" si="65"/>
        <v/>
      </c>
      <c r="P259" s="384" t="str">
        <f t="shared" ca="1" si="65"/>
        <v/>
      </c>
      <c r="Q259" s="384" t="str">
        <f t="shared" ca="1" si="59"/>
        <v/>
      </c>
      <c r="R259" s="131" t="str">
        <f ca="1">IF(AND(SUM($T$109:$U259)&gt;0,COUNTIF(R$108:$S258,"A")=0), "A","")</f>
        <v/>
      </c>
      <c r="S259" s="131" t="str">
        <f ca="1">IF(AND(SUM($T259:$U$1097)&gt;0,COUNTIF(S260:$S$1098,"E")=0), "E","")</f>
        <v/>
      </c>
      <c r="T259" s="383" t="str">
        <f t="shared" ca="1" si="60"/>
        <v/>
      </c>
      <c r="U259" s="383" t="str">
        <f t="shared" ca="1" si="66"/>
        <v/>
      </c>
      <c r="V259" s="7"/>
      <c r="W259" s="7"/>
      <c r="X259" s="383" t="str">
        <f t="shared" ca="1" si="61"/>
        <v/>
      </c>
      <c r="Y259" s="383" t="str">
        <f ca="1">IF(SUM(X259)&gt;0,MAX($Y$109:Y258)+1,"")</f>
        <v/>
      </c>
      <c r="Z259" s="7"/>
      <c r="AA259" s="7"/>
      <c r="AB259" s="383" t="str" cm="1">
        <f t="array" aca="1" ref="AB259" ca="1">IF($K259="","",INDIRECT("'"&amp;$B259&amp;"'!$J$7"))</f>
        <v/>
      </c>
      <c r="AC259" s="383" t="str" cm="1">
        <f t="array" aca="1" ref="AC259" ca="1">IF($K259="","",INDIRECT("'"&amp;$B259&amp;"'!$J$5"))</f>
        <v/>
      </c>
      <c r="AD259" s="383" t="str" cm="1">
        <f t="array" aca="1" ref="AD259" ca="1">IF($K259="","",INDIRECT("'"&amp;$B259&amp;"'!$J$6"))</f>
        <v/>
      </c>
      <c r="AE259" s="7"/>
      <c r="AF259" s="7"/>
      <c r="AG259" s="7"/>
      <c r="AH259" s="7"/>
      <c r="AI259" s="7"/>
      <c r="AJ259" s="7"/>
      <c r="AK259" s="7"/>
      <c r="AL259" s="7"/>
      <c r="AM259" s="7"/>
      <c r="AN259" s="7"/>
      <c r="AO259" s="7"/>
      <c r="AP259" s="7"/>
      <c r="AQ259" s="7"/>
      <c r="AR259" s="7"/>
      <c r="AS259" s="7"/>
      <c r="AT259" s="7"/>
      <c r="AU259" s="7"/>
      <c r="AV259" s="7"/>
      <c r="AW259" s="7"/>
      <c r="AX259" s="7"/>
      <c r="AY259" s="7"/>
      <c r="AZ259" s="7"/>
      <c r="BA259" s="7"/>
      <c r="BB259" s="7"/>
      <c r="BC259" s="7"/>
      <c r="BD259" s="7"/>
      <c r="BE259" s="7"/>
      <c r="BF259" s="7"/>
      <c r="BG259" s="7"/>
      <c r="BH259" s="7"/>
    </row>
    <row r="260" spans="1:60" hidden="1">
      <c r="A260" s="93"/>
      <c r="B260" s="138" t="str">
        <f t="shared" si="55"/>
        <v/>
      </c>
      <c r="C260" s="28" t="str">
        <f>IF(B260="","",INDEX(Konfig!$A$21:$B$1011,MATCH(MID(B260,1,(FIND(" ",B260)-1)),Konfig!$A$21:$A$1011,0),2))</f>
        <v/>
      </c>
      <c r="D260" s="126"/>
      <c r="E260" s="126" t="str">
        <f t="shared" si="58"/>
        <v/>
      </c>
      <c r="F260" s="126" t="str">
        <f t="shared" si="62"/>
        <v/>
      </c>
      <c r="G260" s="123" t="str">
        <f t="shared" si="56"/>
        <v/>
      </c>
      <c r="H260" s="139"/>
      <c r="I260" s="123" t="str">
        <f t="shared" si="57"/>
        <v xml:space="preserve"> </v>
      </c>
      <c r="J260" s="126"/>
      <c r="K260" s="388" t="str">
        <f t="shared" ca="1" si="63"/>
        <v/>
      </c>
      <c r="L260" s="388" t="str">
        <f t="shared" ca="1" si="64"/>
        <v/>
      </c>
      <c r="M260" s="384" t="str">
        <f t="shared" ca="1" si="65"/>
        <v/>
      </c>
      <c r="N260" s="384" t="str">
        <f t="shared" ca="1" si="65"/>
        <v/>
      </c>
      <c r="O260" s="384" t="str">
        <f t="shared" ca="1" si="65"/>
        <v/>
      </c>
      <c r="P260" s="384" t="str">
        <f t="shared" ca="1" si="65"/>
        <v/>
      </c>
      <c r="Q260" s="384" t="str">
        <f t="shared" ca="1" si="59"/>
        <v/>
      </c>
      <c r="R260" s="131" t="str">
        <f ca="1">IF(AND(SUM($T$109:$U260)&gt;0,COUNTIF(R$108:$S259,"A")=0), "A","")</f>
        <v/>
      </c>
      <c r="S260" s="131" t="str">
        <f ca="1">IF(AND(SUM($T260:$U$1097)&gt;0,COUNTIF(S261:$S$1098,"E")=0), "E","")</f>
        <v/>
      </c>
      <c r="T260" s="383" t="str">
        <f t="shared" ca="1" si="60"/>
        <v/>
      </c>
      <c r="U260" s="383" t="str">
        <f t="shared" ca="1" si="66"/>
        <v/>
      </c>
      <c r="V260" s="7"/>
      <c r="W260" s="7"/>
      <c r="X260" s="383" t="str">
        <f t="shared" ca="1" si="61"/>
        <v/>
      </c>
      <c r="Y260" s="383" t="str">
        <f ca="1">IF(SUM(X260)&gt;0,MAX($Y$109:Y259)+1,"")</f>
        <v/>
      </c>
      <c r="Z260" s="7"/>
      <c r="AA260" s="7"/>
      <c r="AB260" s="383" t="str" cm="1">
        <f t="array" aca="1" ref="AB260" ca="1">IF($K260="","",INDIRECT("'"&amp;$B260&amp;"'!$J$7"))</f>
        <v/>
      </c>
      <c r="AC260" s="383" t="str" cm="1">
        <f t="array" aca="1" ref="AC260" ca="1">IF($K260="","",INDIRECT("'"&amp;$B260&amp;"'!$J$5"))</f>
        <v/>
      </c>
      <c r="AD260" s="383" t="str" cm="1">
        <f t="array" aca="1" ref="AD260" ca="1">IF($K260="","",INDIRECT("'"&amp;$B260&amp;"'!$J$6"))</f>
        <v/>
      </c>
      <c r="AE260" s="7"/>
      <c r="AF260" s="7"/>
      <c r="AG260" s="7"/>
      <c r="AH260" s="7"/>
      <c r="AI260" s="7"/>
      <c r="AJ260" s="7"/>
      <c r="AK260" s="7"/>
      <c r="AL260" s="7"/>
      <c r="AM260" s="7"/>
      <c r="AN260" s="7"/>
      <c r="AO260" s="7"/>
      <c r="AP260" s="7"/>
      <c r="AQ260" s="7"/>
      <c r="AR260" s="7"/>
      <c r="AS260" s="7"/>
      <c r="AT260" s="7"/>
      <c r="AU260" s="7"/>
      <c r="AV260" s="7"/>
      <c r="AW260" s="7"/>
      <c r="AX260" s="7"/>
      <c r="AY260" s="7"/>
      <c r="AZ260" s="7"/>
      <c r="BA260" s="7"/>
      <c r="BB260" s="7"/>
      <c r="BC260" s="7"/>
      <c r="BD260" s="7"/>
      <c r="BE260" s="7"/>
      <c r="BF260" s="7"/>
      <c r="BG260" s="7"/>
      <c r="BH260" s="7"/>
    </row>
    <row r="261" spans="1:60" hidden="1">
      <c r="A261" s="93"/>
      <c r="B261" s="138" t="str">
        <f t="shared" si="55"/>
        <v/>
      </c>
      <c r="C261" s="28" t="str">
        <f>IF(B261="","",INDEX(Konfig!$A$21:$B$1011,MATCH(MID(B261,1,(FIND(" ",B261)-1)),Konfig!$A$21:$A$1011,0),2))</f>
        <v/>
      </c>
      <c r="D261" s="126"/>
      <c r="E261" s="126" t="str">
        <f t="shared" si="58"/>
        <v/>
      </c>
      <c r="F261" s="126" t="str">
        <f t="shared" si="62"/>
        <v/>
      </c>
      <c r="G261" s="123" t="str">
        <f t="shared" si="56"/>
        <v/>
      </c>
      <c r="H261" s="139"/>
      <c r="I261" s="123" t="str">
        <f t="shared" si="57"/>
        <v xml:space="preserve"> </v>
      </c>
      <c r="J261" s="126"/>
      <c r="K261" s="388" t="str">
        <f t="shared" ca="1" si="63"/>
        <v/>
      </c>
      <c r="L261" s="388" t="str">
        <f t="shared" ca="1" si="64"/>
        <v/>
      </c>
      <c r="M261" s="384" t="str">
        <f t="shared" ca="1" si="65"/>
        <v/>
      </c>
      <c r="N261" s="384" t="str">
        <f t="shared" ca="1" si="65"/>
        <v/>
      </c>
      <c r="O261" s="384" t="str">
        <f t="shared" ca="1" si="65"/>
        <v/>
      </c>
      <c r="P261" s="384" t="str">
        <f t="shared" ca="1" si="65"/>
        <v/>
      </c>
      <c r="Q261" s="384" t="str">
        <f t="shared" ca="1" si="59"/>
        <v/>
      </c>
      <c r="R261" s="131" t="str">
        <f ca="1">IF(AND(SUM($T$109:$U261)&gt;0,COUNTIF(R$108:$S260,"A")=0), "A","")</f>
        <v/>
      </c>
      <c r="S261" s="131" t="str">
        <f ca="1">IF(AND(SUM($T261:$U$1097)&gt;0,COUNTIF(S262:$S$1098,"E")=0), "E","")</f>
        <v/>
      </c>
      <c r="T261" s="383" t="str">
        <f t="shared" ca="1" si="60"/>
        <v/>
      </c>
      <c r="U261" s="383" t="str">
        <f t="shared" ca="1" si="66"/>
        <v/>
      </c>
      <c r="V261" s="7"/>
      <c r="W261" s="7"/>
      <c r="X261" s="383" t="str">
        <f t="shared" ca="1" si="61"/>
        <v/>
      </c>
      <c r="Y261" s="383" t="str">
        <f ca="1">IF(SUM(X261)&gt;0,MAX($Y$109:Y260)+1,"")</f>
        <v/>
      </c>
      <c r="Z261" s="7"/>
      <c r="AA261" s="7"/>
      <c r="AB261" s="383" t="str" cm="1">
        <f t="array" aca="1" ref="AB261" ca="1">IF($K261="","",INDIRECT("'"&amp;$B261&amp;"'!$J$7"))</f>
        <v/>
      </c>
      <c r="AC261" s="383" t="str" cm="1">
        <f t="array" aca="1" ref="AC261" ca="1">IF($K261="","",INDIRECT("'"&amp;$B261&amp;"'!$J$5"))</f>
        <v/>
      </c>
      <c r="AD261" s="383" t="str" cm="1">
        <f t="array" aca="1" ref="AD261" ca="1">IF($K261="","",INDIRECT("'"&amp;$B261&amp;"'!$J$6"))</f>
        <v/>
      </c>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c r="BD261" s="7"/>
      <c r="BE261" s="7"/>
      <c r="BF261" s="7"/>
      <c r="BG261" s="7"/>
      <c r="BH261" s="7"/>
    </row>
    <row r="262" spans="1:60" hidden="1">
      <c r="A262" s="93"/>
      <c r="B262" s="138" t="str">
        <f t="shared" si="55"/>
        <v/>
      </c>
      <c r="C262" s="28" t="str">
        <f>IF(B262="","",INDEX(Konfig!$A$21:$B$1011,MATCH(MID(B262,1,(FIND(" ",B262)-1)),Konfig!$A$21:$A$1011,0),2))</f>
        <v/>
      </c>
      <c r="D262" s="126"/>
      <c r="E262" s="126" t="str">
        <f t="shared" si="58"/>
        <v/>
      </c>
      <c r="F262" s="126" t="str">
        <f t="shared" si="62"/>
        <v/>
      </c>
      <c r="G262" s="123" t="str">
        <f t="shared" si="56"/>
        <v/>
      </c>
      <c r="H262" s="139"/>
      <c r="I262" s="123" t="str">
        <f t="shared" si="57"/>
        <v xml:space="preserve"> </v>
      </c>
      <c r="J262" s="126"/>
      <c r="K262" s="388" t="str">
        <f t="shared" ca="1" si="63"/>
        <v/>
      </c>
      <c r="L262" s="388" t="str">
        <f t="shared" ca="1" si="64"/>
        <v/>
      </c>
      <c r="M262" s="384" t="str">
        <f t="shared" ca="1" si="65"/>
        <v/>
      </c>
      <c r="N262" s="384" t="str">
        <f t="shared" ca="1" si="65"/>
        <v/>
      </c>
      <c r="O262" s="384" t="str">
        <f t="shared" ca="1" si="65"/>
        <v/>
      </c>
      <c r="P262" s="384" t="str">
        <f t="shared" ca="1" si="65"/>
        <v/>
      </c>
      <c r="Q262" s="384" t="str">
        <f t="shared" ca="1" si="59"/>
        <v/>
      </c>
      <c r="R262" s="131" t="str">
        <f ca="1">IF(AND(SUM($T$109:$U262)&gt;0,COUNTIF(R$108:$S261,"A")=0), "A","")</f>
        <v/>
      </c>
      <c r="S262" s="131" t="str">
        <f ca="1">IF(AND(SUM($T262:$U$1097)&gt;0,COUNTIF(S263:$S$1098,"E")=0), "E","")</f>
        <v/>
      </c>
      <c r="T262" s="383" t="str">
        <f t="shared" ca="1" si="60"/>
        <v/>
      </c>
      <c r="U262" s="383" t="str">
        <f t="shared" ca="1" si="66"/>
        <v/>
      </c>
      <c r="V262" s="7"/>
      <c r="W262" s="7"/>
      <c r="X262" s="383" t="str">
        <f t="shared" ca="1" si="61"/>
        <v/>
      </c>
      <c r="Y262" s="383" t="str">
        <f ca="1">IF(SUM(X262)&gt;0,MAX($Y$109:Y261)+1,"")</f>
        <v/>
      </c>
      <c r="Z262" s="7"/>
      <c r="AA262" s="7"/>
      <c r="AB262" s="383" t="str" cm="1">
        <f t="array" aca="1" ref="AB262" ca="1">IF($K262="","",INDIRECT("'"&amp;$B262&amp;"'!$J$7"))</f>
        <v/>
      </c>
      <c r="AC262" s="383" t="str" cm="1">
        <f t="array" aca="1" ref="AC262" ca="1">IF($K262="","",INDIRECT("'"&amp;$B262&amp;"'!$J$5"))</f>
        <v/>
      </c>
      <c r="AD262" s="383" t="str" cm="1">
        <f t="array" aca="1" ref="AD262" ca="1">IF($K262="","",INDIRECT("'"&amp;$B262&amp;"'!$J$6"))</f>
        <v/>
      </c>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c r="BD262" s="7"/>
      <c r="BE262" s="7"/>
      <c r="BF262" s="7"/>
      <c r="BG262" s="7"/>
      <c r="BH262" s="7"/>
    </row>
    <row r="263" spans="1:60" hidden="1">
      <c r="A263" s="93"/>
      <c r="B263" s="138" t="str">
        <f t="shared" si="55"/>
        <v/>
      </c>
      <c r="C263" s="28" t="str">
        <f>IF(B263="","",INDEX(Konfig!$A$21:$B$1011,MATCH(MID(B263,1,(FIND(" ",B263)-1)),Konfig!$A$21:$A$1011,0),2))</f>
        <v/>
      </c>
      <c r="D263" s="126"/>
      <c r="E263" s="126" t="str">
        <f t="shared" si="58"/>
        <v/>
      </c>
      <c r="F263" s="126" t="str">
        <f t="shared" si="62"/>
        <v/>
      </c>
      <c r="G263" s="123" t="str">
        <f t="shared" si="56"/>
        <v/>
      </c>
      <c r="H263" s="139"/>
      <c r="I263" s="123" t="str">
        <f t="shared" si="57"/>
        <v xml:space="preserve"> </v>
      </c>
      <c r="J263" s="126"/>
      <c r="K263" s="388" t="str">
        <f t="shared" ca="1" si="63"/>
        <v/>
      </c>
      <c r="L263" s="388" t="str">
        <f t="shared" ca="1" si="64"/>
        <v/>
      </c>
      <c r="M263" s="384" t="str">
        <f t="shared" ca="1" si="65"/>
        <v/>
      </c>
      <c r="N263" s="384" t="str">
        <f t="shared" ca="1" si="65"/>
        <v/>
      </c>
      <c r="O263" s="384" t="str">
        <f t="shared" ca="1" si="65"/>
        <v/>
      </c>
      <c r="P263" s="384" t="str">
        <f t="shared" ca="1" si="65"/>
        <v/>
      </c>
      <c r="Q263" s="384" t="str">
        <f t="shared" ca="1" si="59"/>
        <v/>
      </c>
      <c r="R263" s="131" t="str">
        <f ca="1">IF(AND(SUM($T$109:$U263)&gt;0,COUNTIF(R$108:$S262,"A")=0), "A","")</f>
        <v/>
      </c>
      <c r="S263" s="131" t="str">
        <f ca="1">IF(AND(SUM($T263:$U$1097)&gt;0,COUNTIF(S264:$S$1098,"E")=0), "E","")</f>
        <v/>
      </c>
      <c r="T263" s="383" t="str">
        <f t="shared" ca="1" si="60"/>
        <v/>
      </c>
      <c r="U263" s="383" t="str">
        <f t="shared" ca="1" si="66"/>
        <v/>
      </c>
      <c r="V263" s="7"/>
      <c r="W263" s="7"/>
      <c r="X263" s="383" t="str">
        <f t="shared" ca="1" si="61"/>
        <v/>
      </c>
      <c r="Y263" s="383" t="str">
        <f ca="1">IF(SUM(X263)&gt;0,MAX($Y$109:Y262)+1,"")</f>
        <v/>
      </c>
      <c r="Z263" s="7"/>
      <c r="AA263" s="7"/>
      <c r="AB263" s="383" t="str" cm="1">
        <f t="array" aca="1" ref="AB263" ca="1">IF($K263="","",INDIRECT("'"&amp;$B263&amp;"'!$J$7"))</f>
        <v/>
      </c>
      <c r="AC263" s="383" t="str" cm="1">
        <f t="array" aca="1" ref="AC263" ca="1">IF($K263="","",INDIRECT("'"&amp;$B263&amp;"'!$J$5"))</f>
        <v/>
      </c>
      <c r="AD263" s="383" t="str" cm="1">
        <f t="array" aca="1" ref="AD263" ca="1">IF($K263="","",INDIRECT("'"&amp;$B263&amp;"'!$J$6"))</f>
        <v/>
      </c>
      <c r="AE263" s="7"/>
      <c r="AF263" s="7"/>
      <c r="AG263" s="7"/>
      <c r="AH263" s="7"/>
      <c r="AI263" s="7"/>
      <c r="AJ263" s="7"/>
      <c r="AK263" s="7"/>
      <c r="AL263" s="7"/>
      <c r="AM263" s="7"/>
      <c r="AN263" s="7"/>
      <c r="AO263" s="7"/>
      <c r="AP263" s="7"/>
      <c r="AQ263" s="7"/>
      <c r="AR263" s="7"/>
      <c r="AS263" s="7"/>
      <c r="AT263" s="7"/>
      <c r="AU263" s="7"/>
      <c r="AV263" s="7"/>
      <c r="AW263" s="7"/>
      <c r="AX263" s="7"/>
      <c r="AY263" s="7"/>
      <c r="AZ263" s="7"/>
      <c r="BA263" s="7"/>
      <c r="BB263" s="7"/>
      <c r="BC263" s="7"/>
      <c r="BD263" s="7"/>
      <c r="BE263" s="7"/>
      <c r="BF263" s="7"/>
      <c r="BG263" s="7"/>
      <c r="BH263" s="7"/>
    </row>
    <row r="264" spans="1:60" hidden="1">
      <c r="A264" s="93"/>
      <c r="B264" s="138" t="str">
        <f t="shared" si="55"/>
        <v/>
      </c>
      <c r="C264" s="28" t="str">
        <f>IF(B264="","",INDEX(Konfig!$A$21:$B$1011,MATCH(MID(B264,1,(FIND(" ",B264)-1)),Konfig!$A$21:$A$1011,0),2))</f>
        <v/>
      </c>
      <c r="D264" s="126"/>
      <c r="E264" s="126" t="str">
        <f t="shared" si="58"/>
        <v/>
      </c>
      <c r="F264" s="126" t="str">
        <f t="shared" si="62"/>
        <v/>
      </c>
      <c r="G264" s="123" t="str">
        <f t="shared" si="56"/>
        <v/>
      </c>
      <c r="H264" s="139"/>
      <c r="I264" s="123" t="str">
        <f t="shared" si="57"/>
        <v xml:space="preserve"> </v>
      </c>
      <c r="J264" s="126"/>
      <c r="K264" s="388" t="str">
        <f t="shared" ca="1" si="63"/>
        <v/>
      </c>
      <c r="L264" s="388" t="str">
        <f t="shared" ca="1" si="64"/>
        <v/>
      </c>
      <c r="M264" s="384" t="str">
        <f t="shared" ca="1" si="65"/>
        <v/>
      </c>
      <c r="N264" s="384" t="str">
        <f t="shared" ca="1" si="65"/>
        <v/>
      </c>
      <c r="O264" s="384" t="str">
        <f t="shared" ca="1" si="65"/>
        <v/>
      </c>
      <c r="P264" s="384" t="str">
        <f t="shared" ca="1" si="65"/>
        <v/>
      </c>
      <c r="Q264" s="384" t="str">
        <f t="shared" ca="1" si="59"/>
        <v/>
      </c>
      <c r="R264" s="131" t="str">
        <f ca="1">IF(AND(SUM($T$109:$U264)&gt;0,COUNTIF(R$108:$S263,"A")=0), "A","")</f>
        <v/>
      </c>
      <c r="S264" s="131" t="str">
        <f ca="1">IF(AND(SUM($T264:$U$1097)&gt;0,COUNTIF(S265:$S$1098,"E")=0), "E","")</f>
        <v/>
      </c>
      <c r="T264" s="383" t="str">
        <f t="shared" ca="1" si="60"/>
        <v/>
      </c>
      <c r="U264" s="383" t="str">
        <f t="shared" ca="1" si="66"/>
        <v/>
      </c>
      <c r="V264" s="7"/>
      <c r="W264" s="7"/>
      <c r="X264" s="383" t="str">
        <f t="shared" ca="1" si="61"/>
        <v/>
      </c>
      <c r="Y264" s="383" t="str">
        <f ca="1">IF(SUM(X264)&gt;0,MAX($Y$109:Y263)+1,"")</f>
        <v/>
      </c>
      <c r="Z264" s="7"/>
      <c r="AA264" s="7"/>
      <c r="AB264" s="383" t="str" cm="1">
        <f t="array" aca="1" ref="AB264" ca="1">IF($K264="","",INDIRECT("'"&amp;$B264&amp;"'!$J$7"))</f>
        <v/>
      </c>
      <c r="AC264" s="383" t="str" cm="1">
        <f t="array" aca="1" ref="AC264" ca="1">IF($K264="","",INDIRECT("'"&amp;$B264&amp;"'!$J$5"))</f>
        <v/>
      </c>
      <c r="AD264" s="383" t="str" cm="1">
        <f t="array" aca="1" ref="AD264" ca="1">IF($K264="","",INDIRECT("'"&amp;$B264&amp;"'!$J$6"))</f>
        <v/>
      </c>
      <c r="AE264" s="7"/>
      <c r="AF264" s="7"/>
      <c r="AG264" s="7"/>
      <c r="AH264" s="7"/>
      <c r="AI264" s="7"/>
      <c r="AJ264" s="7"/>
      <c r="AK264" s="7"/>
      <c r="AL264" s="7"/>
      <c r="AM264" s="7"/>
      <c r="AN264" s="7"/>
      <c r="AO264" s="7"/>
      <c r="AP264" s="7"/>
      <c r="AQ264" s="7"/>
      <c r="AR264" s="7"/>
      <c r="AS264" s="7"/>
      <c r="AT264" s="7"/>
      <c r="AU264" s="7"/>
      <c r="AV264" s="7"/>
      <c r="AW264" s="7"/>
      <c r="AX264" s="7"/>
      <c r="AY264" s="7"/>
      <c r="AZ264" s="7"/>
      <c r="BA264" s="7"/>
      <c r="BB264" s="7"/>
      <c r="BC264" s="7"/>
      <c r="BD264" s="7"/>
      <c r="BE264" s="7"/>
      <c r="BF264" s="7"/>
      <c r="BG264" s="7"/>
      <c r="BH264" s="7"/>
    </row>
    <row r="265" spans="1:60" hidden="1">
      <c r="A265" s="93"/>
      <c r="B265" s="138" t="str">
        <f t="shared" si="55"/>
        <v/>
      </c>
      <c r="C265" s="28" t="str">
        <f>IF(B265="","",INDEX(Konfig!$A$21:$B$1011,MATCH(MID(B265,1,(FIND(" ",B265)-1)),Konfig!$A$21:$A$1011,0),2))</f>
        <v/>
      </c>
      <c r="D265" s="126"/>
      <c r="E265" s="126" t="str">
        <f t="shared" si="58"/>
        <v/>
      </c>
      <c r="F265" s="126" t="str">
        <f t="shared" si="62"/>
        <v/>
      </c>
      <c r="G265" s="123" t="str">
        <f t="shared" si="56"/>
        <v/>
      </c>
      <c r="H265" s="139"/>
      <c r="I265" s="123" t="str">
        <f t="shared" si="57"/>
        <v xml:space="preserve"> </v>
      </c>
      <c r="J265" s="126"/>
      <c r="K265" s="388" t="str">
        <f t="shared" ca="1" si="63"/>
        <v/>
      </c>
      <c r="L265" s="388" t="str">
        <f t="shared" ca="1" si="64"/>
        <v/>
      </c>
      <c r="M265" s="384" t="str">
        <f t="shared" ca="1" si="65"/>
        <v/>
      </c>
      <c r="N265" s="384" t="str">
        <f t="shared" ca="1" si="65"/>
        <v/>
      </c>
      <c r="O265" s="384" t="str">
        <f t="shared" ca="1" si="65"/>
        <v/>
      </c>
      <c r="P265" s="384" t="str">
        <f t="shared" ca="1" si="65"/>
        <v/>
      </c>
      <c r="Q265" s="384" t="str">
        <f t="shared" ca="1" si="59"/>
        <v/>
      </c>
      <c r="R265" s="131" t="str">
        <f ca="1">IF(AND(SUM($T$109:$U265)&gt;0,COUNTIF(R$108:$S264,"A")=0), "A","")</f>
        <v/>
      </c>
      <c r="S265" s="131" t="str">
        <f ca="1">IF(AND(SUM($T265:$U$1097)&gt;0,COUNTIF(S266:$S$1098,"E")=0), "E","")</f>
        <v/>
      </c>
      <c r="T265" s="383" t="str">
        <f t="shared" ca="1" si="60"/>
        <v/>
      </c>
      <c r="U265" s="383" t="str">
        <f t="shared" ca="1" si="66"/>
        <v/>
      </c>
      <c r="V265" s="7"/>
      <c r="W265" s="7"/>
      <c r="X265" s="383" t="str">
        <f t="shared" ca="1" si="61"/>
        <v/>
      </c>
      <c r="Y265" s="383" t="str">
        <f ca="1">IF(SUM(X265)&gt;0,MAX($Y$109:Y264)+1,"")</f>
        <v/>
      </c>
      <c r="Z265" s="7"/>
      <c r="AA265" s="7"/>
      <c r="AB265" s="383" t="str" cm="1">
        <f t="array" aca="1" ref="AB265" ca="1">IF($K265="","",INDIRECT("'"&amp;$B265&amp;"'!$J$7"))</f>
        <v/>
      </c>
      <c r="AC265" s="383" t="str" cm="1">
        <f t="array" aca="1" ref="AC265" ca="1">IF($K265="","",INDIRECT("'"&amp;$B265&amp;"'!$J$5"))</f>
        <v/>
      </c>
      <c r="AD265" s="383" t="str" cm="1">
        <f t="array" aca="1" ref="AD265" ca="1">IF($K265="","",INDIRECT("'"&amp;$B265&amp;"'!$J$6"))</f>
        <v/>
      </c>
      <c r="AE265" s="7"/>
      <c r="AF265" s="7"/>
      <c r="AG265" s="7"/>
      <c r="AH265" s="7"/>
      <c r="AI265" s="7"/>
      <c r="AJ265" s="7"/>
      <c r="AK265" s="7"/>
      <c r="AL265" s="7"/>
      <c r="AM265" s="7"/>
      <c r="AN265" s="7"/>
      <c r="AO265" s="7"/>
      <c r="AP265" s="7"/>
      <c r="AQ265" s="7"/>
      <c r="AR265" s="7"/>
      <c r="AS265" s="7"/>
      <c r="AT265" s="7"/>
      <c r="AU265" s="7"/>
      <c r="AV265" s="7"/>
      <c r="AW265" s="7"/>
      <c r="AX265" s="7"/>
      <c r="AY265" s="7"/>
      <c r="AZ265" s="7"/>
      <c r="BA265" s="7"/>
      <c r="BB265" s="7"/>
      <c r="BC265" s="7"/>
      <c r="BD265" s="7"/>
      <c r="BE265" s="7"/>
      <c r="BF265" s="7"/>
      <c r="BG265" s="7"/>
      <c r="BH265" s="7"/>
    </row>
    <row r="266" spans="1:60" hidden="1">
      <c r="A266" s="93"/>
      <c r="B266" s="138" t="str">
        <f t="shared" si="55"/>
        <v/>
      </c>
      <c r="C266" s="28" t="str">
        <f>IF(B266="","",INDEX(Konfig!$A$21:$B$1011,MATCH(MID(B266,1,(FIND(" ",B266)-1)),Konfig!$A$21:$A$1011,0),2))</f>
        <v/>
      </c>
      <c r="D266" s="126"/>
      <c r="E266" s="126" t="str">
        <f t="shared" si="58"/>
        <v/>
      </c>
      <c r="F266" s="126" t="str">
        <f t="shared" si="62"/>
        <v/>
      </c>
      <c r="G266" s="123" t="str">
        <f t="shared" si="56"/>
        <v/>
      </c>
      <c r="H266" s="139"/>
      <c r="I266" s="123" t="str">
        <f t="shared" si="57"/>
        <v xml:space="preserve"> </v>
      </c>
      <c r="J266" s="126"/>
      <c r="K266" s="388" t="str">
        <f t="shared" ca="1" si="63"/>
        <v/>
      </c>
      <c r="L266" s="388" t="str">
        <f t="shared" ca="1" si="64"/>
        <v/>
      </c>
      <c r="M266" s="384" t="str">
        <f t="shared" ca="1" si="65"/>
        <v/>
      </c>
      <c r="N266" s="384" t="str">
        <f t="shared" ca="1" si="65"/>
        <v/>
      </c>
      <c r="O266" s="384" t="str">
        <f t="shared" ca="1" si="65"/>
        <v/>
      </c>
      <c r="P266" s="384" t="str">
        <f t="shared" ca="1" si="65"/>
        <v/>
      </c>
      <c r="Q266" s="384" t="str">
        <f t="shared" ca="1" si="59"/>
        <v/>
      </c>
      <c r="R266" s="131" t="str">
        <f ca="1">IF(AND(SUM($T$109:$U266)&gt;0,COUNTIF(R$108:$S265,"A")=0), "A","")</f>
        <v/>
      </c>
      <c r="S266" s="131" t="str">
        <f ca="1">IF(AND(SUM($T266:$U$1097)&gt;0,COUNTIF(S267:$S$1098,"E")=0), "E","")</f>
        <v/>
      </c>
      <c r="T266" s="383" t="str">
        <f t="shared" ca="1" si="60"/>
        <v/>
      </c>
      <c r="U266" s="383" t="str">
        <f t="shared" ca="1" si="66"/>
        <v/>
      </c>
      <c r="V266" s="7"/>
      <c r="W266" s="7"/>
      <c r="X266" s="383" t="str">
        <f t="shared" ca="1" si="61"/>
        <v/>
      </c>
      <c r="Y266" s="383" t="str">
        <f ca="1">IF(SUM(X266)&gt;0,MAX($Y$109:Y265)+1,"")</f>
        <v/>
      </c>
      <c r="Z266" s="7"/>
      <c r="AA266" s="7"/>
      <c r="AB266" s="383" t="str" cm="1">
        <f t="array" aca="1" ref="AB266" ca="1">IF($K266="","",INDIRECT("'"&amp;$B266&amp;"'!$J$7"))</f>
        <v/>
      </c>
      <c r="AC266" s="383" t="str" cm="1">
        <f t="array" aca="1" ref="AC266" ca="1">IF($K266="","",INDIRECT("'"&amp;$B266&amp;"'!$J$5"))</f>
        <v/>
      </c>
      <c r="AD266" s="383" t="str" cm="1">
        <f t="array" aca="1" ref="AD266" ca="1">IF($K266="","",INDIRECT("'"&amp;$B266&amp;"'!$J$6"))</f>
        <v/>
      </c>
      <c r="AE266" s="7"/>
      <c r="AF266" s="7"/>
      <c r="AG266" s="7"/>
      <c r="AH266" s="7"/>
      <c r="AI266" s="7"/>
      <c r="AJ266" s="7"/>
      <c r="AK266" s="7"/>
      <c r="AL266" s="7"/>
      <c r="AM266" s="7"/>
      <c r="AN266" s="7"/>
      <c r="AO266" s="7"/>
      <c r="AP266" s="7"/>
      <c r="AQ266" s="7"/>
      <c r="AR266" s="7"/>
      <c r="AS266" s="7"/>
      <c r="AT266" s="7"/>
      <c r="AU266" s="7"/>
      <c r="AV266" s="7"/>
      <c r="AW266" s="7"/>
      <c r="AX266" s="7"/>
      <c r="AY266" s="7"/>
      <c r="AZ266" s="7"/>
      <c r="BA266" s="7"/>
      <c r="BB266" s="7"/>
      <c r="BC266" s="7"/>
      <c r="BD266" s="7"/>
      <c r="BE266" s="7"/>
      <c r="BF266" s="7"/>
      <c r="BG266" s="7"/>
      <c r="BH266" s="7"/>
    </row>
    <row r="267" spans="1:60" hidden="1">
      <c r="A267" s="93"/>
      <c r="B267" s="138" t="str">
        <f t="shared" si="55"/>
        <v/>
      </c>
      <c r="C267" s="28" t="str">
        <f>IF(B267="","",INDEX(Konfig!$A$21:$B$1011,MATCH(MID(B267,1,(FIND(" ",B267)-1)),Konfig!$A$21:$A$1011,0),2))</f>
        <v/>
      </c>
      <c r="D267" s="126"/>
      <c r="E267" s="126" t="str">
        <f t="shared" si="58"/>
        <v/>
      </c>
      <c r="F267" s="126" t="str">
        <f t="shared" si="62"/>
        <v/>
      </c>
      <c r="G267" s="123" t="str">
        <f t="shared" si="56"/>
        <v/>
      </c>
      <c r="H267" s="139"/>
      <c r="I267" s="123" t="str">
        <f t="shared" si="57"/>
        <v xml:space="preserve"> </v>
      </c>
      <c r="J267" s="126"/>
      <c r="K267" s="388" t="str">
        <f t="shared" ca="1" si="63"/>
        <v/>
      </c>
      <c r="L267" s="388" t="str">
        <f t="shared" ca="1" si="64"/>
        <v/>
      </c>
      <c r="M267" s="384" t="str">
        <f t="shared" ca="1" si="65"/>
        <v/>
      </c>
      <c r="N267" s="384" t="str">
        <f t="shared" ca="1" si="65"/>
        <v/>
      </c>
      <c r="O267" s="384" t="str">
        <f t="shared" ca="1" si="65"/>
        <v/>
      </c>
      <c r="P267" s="384" t="str">
        <f t="shared" ca="1" si="65"/>
        <v/>
      </c>
      <c r="Q267" s="384" t="str">
        <f t="shared" ca="1" si="59"/>
        <v/>
      </c>
      <c r="R267" s="131" t="str">
        <f ca="1">IF(AND(SUM($T$109:$U267)&gt;0,COUNTIF(R$108:$S266,"A")=0), "A","")</f>
        <v/>
      </c>
      <c r="S267" s="131" t="str">
        <f ca="1">IF(AND(SUM($T267:$U$1097)&gt;0,COUNTIF(S268:$S$1098,"E")=0), "E","")</f>
        <v/>
      </c>
      <c r="T267" s="383" t="str">
        <f t="shared" ca="1" si="60"/>
        <v/>
      </c>
      <c r="U267" s="383" t="str">
        <f t="shared" ca="1" si="66"/>
        <v/>
      </c>
      <c r="V267" s="7"/>
      <c r="W267" s="7"/>
      <c r="X267" s="383" t="str">
        <f t="shared" ca="1" si="61"/>
        <v/>
      </c>
      <c r="Y267" s="383" t="str">
        <f ca="1">IF(SUM(X267)&gt;0,MAX($Y$109:Y266)+1,"")</f>
        <v/>
      </c>
      <c r="Z267" s="7"/>
      <c r="AA267" s="7"/>
      <c r="AB267" s="383" t="str" cm="1">
        <f t="array" aca="1" ref="AB267" ca="1">IF($K267="","",INDIRECT("'"&amp;$B267&amp;"'!$J$7"))</f>
        <v/>
      </c>
      <c r="AC267" s="383" t="str" cm="1">
        <f t="array" aca="1" ref="AC267" ca="1">IF($K267="","",INDIRECT("'"&amp;$B267&amp;"'!$J$5"))</f>
        <v/>
      </c>
      <c r="AD267" s="383" t="str" cm="1">
        <f t="array" aca="1" ref="AD267" ca="1">IF($K267="","",INDIRECT("'"&amp;$B267&amp;"'!$J$6"))</f>
        <v/>
      </c>
      <c r="AE267" s="7"/>
      <c r="AF267" s="7"/>
      <c r="AG267" s="7"/>
      <c r="AH267" s="7"/>
      <c r="AI267" s="7"/>
      <c r="AJ267" s="7"/>
      <c r="AK267" s="7"/>
      <c r="AL267" s="7"/>
      <c r="AM267" s="7"/>
      <c r="AN267" s="7"/>
      <c r="AO267" s="7"/>
      <c r="AP267" s="7"/>
      <c r="AQ267" s="7"/>
      <c r="AR267" s="7"/>
      <c r="AS267" s="7"/>
      <c r="AT267" s="7"/>
      <c r="AU267" s="7"/>
      <c r="AV267" s="7"/>
      <c r="AW267" s="7"/>
      <c r="AX267" s="7"/>
      <c r="AY267" s="7"/>
      <c r="AZ267" s="7"/>
      <c r="BA267" s="7"/>
      <c r="BB267" s="7"/>
      <c r="BC267" s="7"/>
      <c r="BD267" s="7"/>
      <c r="BE267" s="7"/>
      <c r="BF267" s="7"/>
      <c r="BG267" s="7"/>
      <c r="BH267" s="7"/>
    </row>
    <row r="268" spans="1:60" hidden="1">
      <c r="A268" s="93"/>
      <c r="B268" s="138" t="str">
        <f t="shared" si="55"/>
        <v/>
      </c>
      <c r="C268" s="28" t="str">
        <f>IF(B268="","",INDEX(Konfig!$A$21:$B$1011,MATCH(MID(B268,1,(FIND(" ",B268)-1)),Konfig!$A$21:$A$1011,0),2))</f>
        <v/>
      </c>
      <c r="D268" s="126"/>
      <c r="E268" s="126" t="str">
        <f t="shared" si="58"/>
        <v/>
      </c>
      <c r="F268" s="126" t="str">
        <f t="shared" si="62"/>
        <v/>
      </c>
      <c r="G268" s="123" t="str">
        <f t="shared" si="56"/>
        <v/>
      </c>
      <c r="H268" s="139"/>
      <c r="I268" s="123" t="str">
        <f t="shared" si="57"/>
        <v xml:space="preserve"> </v>
      </c>
      <c r="J268" s="126"/>
      <c r="K268" s="388" t="str">
        <f t="shared" ca="1" si="63"/>
        <v/>
      </c>
      <c r="L268" s="388" t="str">
        <f t="shared" ca="1" si="64"/>
        <v/>
      </c>
      <c r="M268" s="384" t="str">
        <f t="shared" ca="1" si="65"/>
        <v/>
      </c>
      <c r="N268" s="384" t="str">
        <f t="shared" ca="1" si="65"/>
        <v/>
      </c>
      <c r="O268" s="384" t="str">
        <f t="shared" ca="1" si="65"/>
        <v/>
      </c>
      <c r="P268" s="384" t="str">
        <f t="shared" ca="1" si="65"/>
        <v/>
      </c>
      <c r="Q268" s="384" t="str">
        <f t="shared" ca="1" si="59"/>
        <v/>
      </c>
      <c r="R268" s="131" t="str">
        <f ca="1">IF(AND(SUM($T$109:$U268)&gt;0,COUNTIF(R$108:$S267,"A")=0), "A","")</f>
        <v/>
      </c>
      <c r="S268" s="131" t="str">
        <f ca="1">IF(AND(SUM($T268:$U$1097)&gt;0,COUNTIF(S269:$S$1098,"E")=0), "E","")</f>
        <v/>
      </c>
      <c r="T268" s="383" t="str">
        <f t="shared" ca="1" si="60"/>
        <v/>
      </c>
      <c r="U268" s="383" t="str">
        <f t="shared" ca="1" si="66"/>
        <v/>
      </c>
      <c r="V268" s="7"/>
      <c r="W268" s="7"/>
      <c r="X268" s="383" t="str">
        <f t="shared" ca="1" si="61"/>
        <v/>
      </c>
      <c r="Y268" s="383" t="str">
        <f ca="1">IF(SUM(X268)&gt;0,MAX($Y$109:Y267)+1,"")</f>
        <v/>
      </c>
      <c r="Z268" s="7"/>
      <c r="AA268" s="7"/>
      <c r="AB268" s="383" t="str" cm="1">
        <f t="array" aca="1" ref="AB268" ca="1">IF($K268="","",INDIRECT("'"&amp;$B268&amp;"'!$J$7"))</f>
        <v/>
      </c>
      <c r="AC268" s="383" t="str" cm="1">
        <f t="array" aca="1" ref="AC268" ca="1">IF($K268="","",INDIRECT("'"&amp;$B268&amp;"'!$J$5"))</f>
        <v/>
      </c>
      <c r="AD268" s="383" t="str" cm="1">
        <f t="array" aca="1" ref="AD268" ca="1">IF($K268="","",INDIRECT("'"&amp;$B268&amp;"'!$J$6"))</f>
        <v/>
      </c>
      <c r="AE268" s="7"/>
      <c r="AF268" s="7"/>
      <c r="AG268" s="7"/>
      <c r="AH268" s="7"/>
      <c r="AI268" s="7"/>
      <c r="AJ268" s="7"/>
      <c r="AK268" s="7"/>
      <c r="AL268" s="7"/>
      <c r="AM268" s="7"/>
      <c r="AN268" s="7"/>
      <c r="AO268" s="7"/>
      <c r="AP268" s="7"/>
      <c r="AQ268" s="7"/>
      <c r="AR268" s="7"/>
      <c r="AS268" s="7"/>
      <c r="AT268" s="7"/>
      <c r="AU268" s="7"/>
      <c r="AV268" s="7"/>
      <c r="AW268" s="7"/>
      <c r="AX268" s="7"/>
      <c r="AY268" s="7"/>
      <c r="AZ268" s="7"/>
      <c r="BA268" s="7"/>
      <c r="BB268" s="7"/>
      <c r="BC268" s="7"/>
      <c r="BD268" s="7"/>
      <c r="BE268" s="7"/>
      <c r="BF268" s="7"/>
      <c r="BG268" s="7"/>
      <c r="BH268" s="7"/>
    </row>
    <row r="269" spans="1:60" hidden="1">
      <c r="A269" s="93"/>
      <c r="B269" s="138" t="str">
        <f t="shared" si="55"/>
        <v/>
      </c>
      <c r="C269" s="28" t="str">
        <f>IF(B269="","",INDEX(Konfig!$A$21:$B$1011,MATCH(MID(B269,1,(FIND(" ",B269)-1)),Konfig!$A$21:$A$1011,0),2))</f>
        <v/>
      </c>
      <c r="D269" s="126"/>
      <c r="E269" s="126" t="str">
        <f t="shared" si="58"/>
        <v/>
      </c>
      <c r="F269" s="126" t="str">
        <f t="shared" si="62"/>
        <v/>
      </c>
      <c r="G269" s="123" t="str">
        <f t="shared" si="56"/>
        <v/>
      </c>
      <c r="H269" s="139"/>
      <c r="I269" s="123" t="str">
        <f t="shared" si="57"/>
        <v xml:space="preserve"> </v>
      </c>
      <c r="J269" s="126"/>
      <c r="K269" s="388" t="str">
        <f t="shared" ca="1" si="63"/>
        <v/>
      </c>
      <c r="L269" s="388" t="str">
        <f t="shared" ca="1" si="64"/>
        <v/>
      </c>
      <c r="M269" s="384" t="str">
        <f t="shared" ca="1" si="65"/>
        <v/>
      </c>
      <c r="N269" s="384" t="str">
        <f t="shared" ca="1" si="65"/>
        <v/>
      </c>
      <c r="O269" s="384" t="str">
        <f t="shared" ca="1" si="65"/>
        <v/>
      </c>
      <c r="P269" s="384" t="str">
        <f t="shared" ca="1" si="65"/>
        <v/>
      </c>
      <c r="Q269" s="384" t="str">
        <f t="shared" ca="1" si="59"/>
        <v/>
      </c>
      <c r="R269" s="131" t="str">
        <f ca="1">IF(AND(SUM($T$109:$U269)&gt;0,COUNTIF(R$108:$S268,"A")=0), "A","")</f>
        <v/>
      </c>
      <c r="S269" s="131" t="str">
        <f ca="1">IF(AND(SUM($T269:$U$1097)&gt;0,COUNTIF(S270:$S$1098,"E")=0), "E","")</f>
        <v/>
      </c>
      <c r="T269" s="383" t="str">
        <f t="shared" ca="1" si="60"/>
        <v/>
      </c>
      <c r="U269" s="383" t="str">
        <f t="shared" ca="1" si="66"/>
        <v/>
      </c>
      <c r="V269" s="7"/>
      <c r="W269" s="7"/>
      <c r="X269" s="383" t="str">
        <f t="shared" ca="1" si="61"/>
        <v/>
      </c>
      <c r="Y269" s="383" t="str">
        <f ca="1">IF(SUM(X269)&gt;0,MAX($Y$109:Y268)+1,"")</f>
        <v/>
      </c>
      <c r="Z269" s="7"/>
      <c r="AA269" s="7"/>
      <c r="AB269" s="383" t="str" cm="1">
        <f t="array" aca="1" ref="AB269" ca="1">IF($K269="","",INDIRECT("'"&amp;$B269&amp;"'!$J$7"))</f>
        <v/>
      </c>
      <c r="AC269" s="383" t="str" cm="1">
        <f t="array" aca="1" ref="AC269" ca="1">IF($K269="","",INDIRECT("'"&amp;$B269&amp;"'!$J$5"))</f>
        <v/>
      </c>
      <c r="AD269" s="383" t="str" cm="1">
        <f t="array" aca="1" ref="AD269" ca="1">IF($K269="","",INDIRECT("'"&amp;$B269&amp;"'!$J$6"))</f>
        <v/>
      </c>
      <c r="AE269" s="7"/>
      <c r="AF269" s="7"/>
      <c r="AG269" s="7"/>
      <c r="AH269" s="7"/>
      <c r="AI269" s="7"/>
      <c r="AJ269" s="7"/>
      <c r="AK269" s="7"/>
      <c r="AL269" s="7"/>
      <c r="AM269" s="7"/>
      <c r="AN269" s="7"/>
      <c r="AO269" s="7"/>
      <c r="AP269" s="7"/>
      <c r="AQ269" s="7"/>
      <c r="AR269" s="7"/>
      <c r="AS269" s="7"/>
      <c r="AT269" s="7"/>
      <c r="AU269" s="7"/>
      <c r="AV269" s="7"/>
      <c r="AW269" s="7"/>
      <c r="AX269" s="7"/>
      <c r="AY269" s="7"/>
      <c r="AZ269" s="7"/>
      <c r="BA269" s="7"/>
      <c r="BB269" s="7"/>
      <c r="BC269" s="7"/>
      <c r="BD269" s="7"/>
      <c r="BE269" s="7"/>
      <c r="BF269" s="7"/>
      <c r="BG269" s="7"/>
      <c r="BH269" s="7"/>
    </row>
    <row r="270" spans="1:60" hidden="1">
      <c r="A270" s="93"/>
      <c r="B270" s="138" t="str">
        <f t="shared" si="55"/>
        <v/>
      </c>
      <c r="C270" s="28" t="str">
        <f>IF(B270="","",INDEX(Konfig!$A$21:$B$1011,MATCH(MID(B270,1,(FIND(" ",B270)-1)),Konfig!$A$21:$A$1011,0),2))</f>
        <v/>
      </c>
      <c r="D270" s="126"/>
      <c r="E270" s="126" t="str">
        <f t="shared" si="58"/>
        <v/>
      </c>
      <c r="F270" s="126" t="str">
        <f t="shared" si="62"/>
        <v/>
      </c>
      <c r="G270" s="123" t="str">
        <f t="shared" si="56"/>
        <v/>
      </c>
      <c r="H270" s="139"/>
      <c r="I270" s="123" t="str">
        <f t="shared" si="57"/>
        <v xml:space="preserve"> </v>
      </c>
      <c r="J270" s="126"/>
      <c r="K270" s="388" t="str">
        <f t="shared" ca="1" si="63"/>
        <v/>
      </c>
      <c r="L270" s="388" t="str">
        <f t="shared" ca="1" si="64"/>
        <v/>
      </c>
      <c r="M270" s="384" t="str">
        <f t="shared" ca="1" si="65"/>
        <v/>
      </c>
      <c r="N270" s="384" t="str">
        <f t="shared" ca="1" si="65"/>
        <v/>
      </c>
      <c r="O270" s="384" t="str">
        <f t="shared" ca="1" si="65"/>
        <v/>
      </c>
      <c r="P270" s="384" t="str">
        <f t="shared" ca="1" si="65"/>
        <v/>
      </c>
      <c r="Q270" s="384" t="str">
        <f t="shared" ca="1" si="59"/>
        <v/>
      </c>
      <c r="R270" s="131" t="str">
        <f ca="1">IF(AND(SUM($T$109:$U270)&gt;0,COUNTIF(R$108:$S269,"A")=0), "A","")</f>
        <v/>
      </c>
      <c r="S270" s="131" t="str">
        <f ca="1">IF(AND(SUM($T270:$U$1097)&gt;0,COUNTIF(S271:$S$1098,"E")=0), "E","")</f>
        <v/>
      </c>
      <c r="T270" s="383" t="str">
        <f t="shared" ca="1" si="60"/>
        <v/>
      </c>
      <c r="U270" s="383" t="str">
        <f t="shared" ca="1" si="66"/>
        <v/>
      </c>
      <c r="V270" s="7"/>
      <c r="W270" s="7"/>
      <c r="X270" s="383" t="str">
        <f t="shared" ca="1" si="61"/>
        <v/>
      </c>
      <c r="Y270" s="383" t="str">
        <f ca="1">IF(SUM(X270)&gt;0,MAX($Y$109:Y269)+1,"")</f>
        <v/>
      </c>
      <c r="Z270" s="7"/>
      <c r="AA270" s="7"/>
      <c r="AB270" s="383" t="str" cm="1">
        <f t="array" aca="1" ref="AB270" ca="1">IF($K270="","",INDIRECT("'"&amp;$B270&amp;"'!$J$7"))</f>
        <v/>
      </c>
      <c r="AC270" s="383" t="str" cm="1">
        <f t="array" aca="1" ref="AC270" ca="1">IF($K270="","",INDIRECT("'"&amp;$B270&amp;"'!$J$5"))</f>
        <v/>
      </c>
      <c r="AD270" s="383" t="str" cm="1">
        <f t="array" aca="1" ref="AD270" ca="1">IF($K270="","",INDIRECT("'"&amp;$B270&amp;"'!$J$6"))</f>
        <v/>
      </c>
      <c r="AE270" s="7"/>
      <c r="AF270" s="7"/>
      <c r="AG270" s="7"/>
      <c r="AH270" s="7"/>
      <c r="AI270" s="7"/>
      <c r="AJ270" s="7"/>
      <c r="AK270" s="7"/>
      <c r="AL270" s="7"/>
      <c r="AM270" s="7"/>
      <c r="AN270" s="7"/>
      <c r="AO270" s="7"/>
      <c r="AP270" s="7"/>
      <c r="AQ270" s="7"/>
      <c r="AR270" s="7"/>
      <c r="AS270" s="7"/>
      <c r="AT270" s="7"/>
      <c r="AU270" s="7"/>
      <c r="AV270" s="7"/>
      <c r="AW270" s="7"/>
      <c r="AX270" s="7"/>
      <c r="AY270" s="7"/>
      <c r="AZ270" s="7"/>
      <c r="BA270" s="7"/>
      <c r="BB270" s="7"/>
      <c r="BC270" s="7"/>
      <c r="BD270" s="7"/>
      <c r="BE270" s="7"/>
      <c r="BF270" s="7"/>
      <c r="BG270" s="7"/>
      <c r="BH270" s="7"/>
    </row>
    <row r="271" spans="1:60" hidden="1">
      <c r="A271" s="93"/>
      <c r="B271" s="138" t="str">
        <f t="shared" si="55"/>
        <v/>
      </c>
      <c r="C271" s="28" t="str">
        <f>IF(B271="","",INDEX(Konfig!$A$21:$B$1011,MATCH(MID(B271,1,(FIND(" ",B271)-1)),Konfig!$A$21:$A$1011,0),2))</f>
        <v/>
      </c>
      <c r="D271" s="126"/>
      <c r="E271" s="126" t="str">
        <f t="shared" si="58"/>
        <v/>
      </c>
      <c r="F271" s="126" t="str">
        <f t="shared" si="62"/>
        <v/>
      </c>
      <c r="G271" s="123" t="str">
        <f t="shared" si="56"/>
        <v/>
      </c>
      <c r="H271" s="139"/>
      <c r="I271" s="123" t="str">
        <f t="shared" si="57"/>
        <v xml:space="preserve"> </v>
      </c>
      <c r="J271" s="126"/>
      <c r="K271" s="388" t="str">
        <f t="shared" ca="1" si="63"/>
        <v/>
      </c>
      <c r="L271" s="388" t="str">
        <f t="shared" ca="1" si="64"/>
        <v/>
      </c>
      <c r="M271" s="384" t="str">
        <f t="shared" ca="1" si="65"/>
        <v/>
      </c>
      <c r="N271" s="384" t="str">
        <f t="shared" ca="1" si="65"/>
        <v/>
      </c>
      <c r="O271" s="384" t="str">
        <f t="shared" ca="1" si="65"/>
        <v/>
      </c>
      <c r="P271" s="384" t="str">
        <f t="shared" ca="1" si="65"/>
        <v/>
      </c>
      <c r="Q271" s="384" t="str">
        <f t="shared" ca="1" si="59"/>
        <v/>
      </c>
      <c r="R271" s="131" t="str">
        <f ca="1">IF(AND(SUM($T$109:$U271)&gt;0,COUNTIF(R$108:$S270,"A")=0), "A","")</f>
        <v/>
      </c>
      <c r="S271" s="131" t="str">
        <f ca="1">IF(AND(SUM($T271:$U$1097)&gt;0,COUNTIF(S272:$S$1098,"E")=0), "E","")</f>
        <v/>
      </c>
      <c r="T271" s="383" t="str">
        <f t="shared" ca="1" si="60"/>
        <v/>
      </c>
      <c r="U271" s="383" t="str">
        <f t="shared" ca="1" si="66"/>
        <v/>
      </c>
      <c r="V271" s="7"/>
      <c r="W271" s="7"/>
      <c r="X271" s="383" t="str">
        <f t="shared" ca="1" si="61"/>
        <v/>
      </c>
      <c r="Y271" s="383" t="str">
        <f ca="1">IF(SUM(X271)&gt;0,MAX($Y$109:Y270)+1,"")</f>
        <v/>
      </c>
      <c r="Z271" s="7"/>
      <c r="AA271" s="7"/>
      <c r="AB271" s="383" t="str" cm="1">
        <f t="array" aca="1" ref="AB271" ca="1">IF($K271="","",INDIRECT("'"&amp;$B271&amp;"'!$J$7"))</f>
        <v/>
      </c>
      <c r="AC271" s="383" t="str" cm="1">
        <f t="array" aca="1" ref="AC271" ca="1">IF($K271="","",INDIRECT("'"&amp;$B271&amp;"'!$J$5"))</f>
        <v/>
      </c>
      <c r="AD271" s="383" t="str" cm="1">
        <f t="array" aca="1" ref="AD271" ca="1">IF($K271="","",INDIRECT("'"&amp;$B271&amp;"'!$J$6"))</f>
        <v/>
      </c>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c r="BC271" s="7"/>
      <c r="BD271" s="7"/>
      <c r="BE271" s="7"/>
      <c r="BF271" s="7"/>
      <c r="BG271" s="7"/>
      <c r="BH271" s="7"/>
    </row>
    <row r="272" spans="1:60" hidden="1">
      <c r="A272" s="93"/>
      <c r="B272" s="138" t="str">
        <f t="shared" si="55"/>
        <v/>
      </c>
      <c r="C272" s="28" t="str">
        <f>IF(B272="","",INDEX(Konfig!$A$21:$B$1011,MATCH(MID(B272,1,(FIND(" ",B272)-1)),Konfig!$A$21:$A$1011,0),2))</f>
        <v/>
      </c>
      <c r="D272" s="126"/>
      <c r="E272" s="126" t="str">
        <f t="shared" si="58"/>
        <v/>
      </c>
      <c r="F272" s="126" t="str">
        <f t="shared" si="62"/>
        <v/>
      </c>
      <c r="G272" s="123" t="str">
        <f t="shared" si="56"/>
        <v/>
      </c>
      <c r="H272" s="139"/>
      <c r="I272" s="123" t="str">
        <f t="shared" si="57"/>
        <v xml:space="preserve"> </v>
      </c>
      <c r="J272" s="126"/>
      <c r="K272" s="388" t="str">
        <f t="shared" ca="1" si="63"/>
        <v/>
      </c>
      <c r="L272" s="388" t="str">
        <f t="shared" ca="1" si="64"/>
        <v/>
      </c>
      <c r="M272" s="384" t="str">
        <f t="shared" ca="1" si="65"/>
        <v/>
      </c>
      <c r="N272" s="384" t="str">
        <f t="shared" ca="1" si="65"/>
        <v/>
      </c>
      <c r="O272" s="384" t="str">
        <f t="shared" ca="1" si="65"/>
        <v/>
      </c>
      <c r="P272" s="384" t="str">
        <f t="shared" ca="1" si="65"/>
        <v/>
      </c>
      <c r="Q272" s="384" t="str">
        <f t="shared" ca="1" si="59"/>
        <v/>
      </c>
      <c r="R272" s="131" t="str">
        <f ca="1">IF(AND(SUM($T$109:$U272)&gt;0,COUNTIF(R$108:$S271,"A")=0), "A","")</f>
        <v/>
      </c>
      <c r="S272" s="131" t="str">
        <f ca="1">IF(AND(SUM($T272:$U$1097)&gt;0,COUNTIF(S273:$S$1098,"E")=0), "E","")</f>
        <v/>
      </c>
      <c r="T272" s="383" t="str">
        <f t="shared" ca="1" si="60"/>
        <v/>
      </c>
      <c r="U272" s="383" t="str">
        <f t="shared" ca="1" si="66"/>
        <v/>
      </c>
      <c r="V272" s="7"/>
      <c r="W272" s="7"/>
      <c r="X272" s="383" t="str">
        <f t="shared" ca="1" si="61"/>
        <v/>
      </c>
      <c r="Y272" s="383" t="str">
        <f ca="1">IF(SUM(X272)&gt;0,MAX($Y$109:Y271)+1,"")</f>
        <v/>
      </c>
      <c r="Z272" s="7"/>
      <c r="AA272" s="7"/>
      <c r="AB272" s="383" t="str" cm="1">
        <f t="array" aca="1" ref="AB272" ca="1">IF($K272="","",INDIRECT("'"&amp;$B272&amp;"'!$J$7"))</f>
        <v/>
      </c>
      <c r="AC272" s="383" t="str" cm="1">
        <f t="array" aca="1" ref="AC272" ca="1">IF($K272="","",INDIRECT("'"&amp;$B272&amp;"'!$J$5"))</f>
        <v/>
      </c>
      <c r="AD272" s="383" t="str" cm="1">
        <f t="array" aca="1" ref="AD272" ca="1">IF($K272="","",INDIRECT("'"&amp;$B272&amp;"'!$J$6"))</f>
        <v/>
      </c>
      <c r="AE272" s="7"/>
      <c r="AF272" s="7"/>
      <c r="AG272" s="7"/>
      <c r="AH272" s="7"/>
      <c r="AI272" s="7"/>
      <c r="AJ272" s="7"/>
      <c r="AK272" s="7"/>
      <c r="AL272" s="7"/>
      <c r="AM272" s="7"/>
      <c r="AN272" s="7"/>
      <c r="AO272" s="7"/>
      <c r="AP272" s="7"/>
      <c r="AQ272" s="7"/>
      <c r="AR272" s="7"/>
      <c r="AS272" s="7"/>
      <c r="AT272" s="7"/>
      <c r="AU272" s="7"/>
      <c r="AV272" s="7"/>
      <c r="AW272" s="7"/>
      <c r="AX272" s="7"/>
      <c r="AY272" s="7"/>
      <c r="AZ272" s="7"/>
      <c r="BA272" s="7"/>
      <c r="BB272" s="7"/>
      <c r="BC272" s="7"/>
      <c r="BD272" s="7"/>
      <c r="BE272" s="7"/>
      <c r="BF272" s="7"/>
      <c r="BG272" s="7"/>
      <c r="BH272" s="7"/>
    </row>
    <row r="273" spans="1:60" hidden="1">
      <c r="A273" s="93"/>
      <c r="B273" s="138" t="str">
        <f t="shared" si="55"/>
        <v/>
      </c>
      <c r="C273" s="28" t="str">
        <f>IF(B273="","",INDEX(Konfig!$A$21:$B$1011,MATCH(MID(B273,1,(FIND(" ",B273)-1)),Konfig!$A$21:$A$1011,0),2))</f>
        <v/>
      </c>
      <c r="D273" s="126"/>
      <c r="E273" s="126" t="str">
        <f t="shared" si="58"/>
        <v/>
      </c>
      <c r="F273" s="126" t="str">
        <f t="shared" si="62"/>
        <v/>
      </c>
      <c r="G273" s="123" t="str">
        <f t="shared" si="56"/>
        <v/>
      </c>
      <c r="H273" s="139"/>
      <c r="I273" s="123" t="str">
        <f t="shared" si="57"/>
        <v xml:space="preserve"> </v>
      </c>
      <c r="J273" s="126"/>
      <c r="K273" s="388" t="str">
        <f t="shared" ca="1" si="63"/>
        <v/>
      </c>
      <c r="L273" s="388" t="str">
        <f t="shared" ca="1" si="64"/>
        <v/>
      </c>
      <c r="M273" s="384" t="str">
        <f t="shared" ca="1" si="65"/>
        <v/>
      </c>
      <c r="N273" s="384" t="str">
        <f t="shared" ca="1" si="65"/>
        <v/>
      </c>
      <c r="O273" s="384" t="str">
        <f t="shared" ca="1" si="65"/>
        <v/>
      </c>
      <c r="P273" s="384" t="str">
        <f t="shared" ca="1" si="65"/>
        <v/>
      </c>
      <c r="Q273" s="384" t="str">
        <f t="shared" ca="1" si="59"/>
        <v/>
      </c>
      <c r="R273" s="131" t="str">
        <f ca="1">IF(AND(SUM($T$109:$U273)&gt;0,COUNTIF(R$108:$S272,"A")=0), "A","")</f>
        <v/>
      </c>
      <c r="S273" s="131" t="str">
        <f ca="1">IF(AND(SUM($T273:$U$1097)&gt;0,COUNTIF(S274:$S$1098,"E")=0), "E","")</f>
        <v/>
      </c>
      <c r="T273" s="383" t="str">
        <f t="shared" ca="1" si="60"/>
        <v/>
      </c>
      <c r="U273" s="383" t="str">
        <f t="shared" ca="1" si="66"/>
        <v/>
      </c>
      <c r="V273" s="7"/>
      <c r="W273" s="7"/>
      <c r="X273" s="383" t="str">
        <f t="shared" ca="1" si="61"/>
        <v/>
      </c>
      <c r="Y273" s="383" t="str">
        <f ca="1">IF(SUM(X273)&gt;0,MAX($Y$109:Y272)+1,"")</f>
        <v/>
      </c>
      <c r="Z273" s="7"/>
      <c r="AA273" s="7"/>
      <c r="AB273" s="383" t="str" cm="1">
        <f t="array" aca="1" ref="AB273" ca="1">IF($K273="","",INDIRECT("'"&amp;$B273&amp;"'!$J$7"))</f>
        <v/>
      </c>
      <c r="AC273" s="383" t="str" cm="1">
        <f t="array" aca="1" ref="AC273" ca="1">IF($K273="","",INDIRECT("'"&amp;$B273&amp;"'!$J$5"))</f>
        <v/>
      </c>
      <c r="AD273" s="383" t="str" cm="1">
        <f t="array" aca="1" ref="AD273" ca="1">IF($K273="","",INDIRECT("'"&amp;$B273&amp;"'!$J$6"))</f>
        <v/>
      </c>
      <c r="AE273" s="7"/>
      <c r="AF273" s="7"/>
      <c r="AG273" s="7"/>
      <c r="AH273" s="7"/>
      <c r="AI273" s="7"/>
      <c r="AJ273" s="7"/>
      <c r="AK273" s="7"/>
      <c r="AL273" s="7"/>
      <c r="AM273" s="7"/>
      <c r="AN273" s="7"/>
      <c r="AO273" s="7"/>
      <c r="AP273" s="7"/>
      <c r="AQ273" s="7"/>
      <c r="AR273" s="7"/>
      <c r="AS273" s="7"/>
      <c r="AT273" s="7"/>
      <c r="AU273" s="7"/>
      <c r="AV273" s="7"/>
      <c r="AW273" s="7"/>
      <c r="AX273" s="7"/>
      <c r="AY273" s="7"/>
      <c r="AZ273" s="7"/>
      <c r="BA273" s="7"/>
      <c r="BB273" s="7"/>
      <c r="BC273" s="7"/>
      <c r="BD273" s="7"/>
      <c r="BE273" s="7"/>
      <c r="BF273" s="7"/>
      <c r="BG273" s="7"/>
      <c r="BH273" s="7"/>
    </row>
    <row r="274" spans="1:60" hidden="1">
      <c r="A274" s="93"/>
      <c r="B274" s="138" t="str">
        <f t="shared" si="55"/>
        <v/>
      </c>
      <c r="C274" s="28" t="str">
        <f>IF(B274="","",INDEX(Konfig!$A$21:$B$1011,MATCH(MID(B274,1,(FIND(" ",B274)-1)),Konfig!$A$21:$A$1011,0),2))</f>
        <v/>
      </c>
      <c r="D274" s="126"/>
      <c r="E274" s="126" t="str">
        <f t="shared" si="58"/>
        <v/>
      </c>
      <c r="F274" s="126" t="str">
        <f t="shared" si="62"/>
        <v/>
      </c>
      <c r="G274" s="123" t="str">
        <f t="shared" si="56"/>
        <v/>
      </c>
      <c r="H274" s="139"/>
      <c r="I274" s="123" t="str">
        <f t="shared" si="57"/>
        <v xml:space="preserve"> </v>
      </c>
      <c r="J274" s="126"/>
      <c r="K274" s="388" t="str">
        <f t="shared" ca="1" si="63"/>
        <v/>
      </c>
      <c r="L274" s="388" t="str">
        <f t="shared" ca="1" si="64"/>
        <v/>
      </c>
      <c r="M274" s="384" t="str">
        <f t="shared" ca="1" si="65"/>
        <v/>
      </c>
      <c r="N274" s="384" t="str">
        <f t="shared" ca="1" si="65"/>
        <v/>
      </c>
      <c r="O274" s="384" t="str">
        <f t="shared" ca="1" si="65"/>
        <v/>
      </c>
      <c r="P274" s="384" t="str">
        <f t="shared" ca="1" si="65"/>
        <v/>
      </c>
      <c r="Q274" s="384" t="str">
        <f t="shared" ca="1" si="59"/>
        <v/>
      </c>
      <c r="R274" s="131" t="str">
        <f ca="1">IF(AND(SUM($T$109:$U274)&gt;0,COUNTIF(R$108:$S273,"A")=0), "A","")</f>
        <v/>
      </c>
      <c r="S274" s="131" t="str">
        <f ca="1">IF(AND(SUM($T274:$U$1097)&gt;0,COUNTIF(S275:$S$1098,"E")=0), "E","")</f>
        <v/>
      </c>
      <c r="T274" s="383" t="str">
        <f t="shared" ca="1" si="60"/>
        <v/>
      </c>
      <c r="U274" s="383" t="str">
        <f t="shared" ca="1" si="66"/>
        <v/>
      </c>
      <c r="V274" s="7"/>
      <c r="W274" s="7"/>
      <c r="X274" s="383" t="str">
        <f t="shared" ca="1" si="61"/>
        <v/>
      </c>
      <c r="Y274" s="383" t="str">
        <f ca="1">IF(SUM(X274)&gt;0,MAX($Y$109:Y273)+1,"")</f>
        <v/>
      </c>
      <c r="Z274" s="7"/>
      <c r="AA274" s="7"/>
      <c r="AB274" s="383" t="str" cm="1">
        <f t="array" aca="1" ref="AB274" ca="1">IF($K274="","",INDIRECT("'"&amp;$B274&amp;"'!$J$7"))</f>
        <v/>
      </c>
      <c r="AC274" s="383" t="str" cm="1">
        <f t="array" aca="1" ref="AC274" ca="1">IF($K274="","",INDIRECT("'"&amp;$B274&amp;"'!$J$5"))</f>
        <v/>
      </c>
      <c r="AD274" s="383" t="str" cm="1">
        <f t="array" aca="1" ref="AD274" ca="1">IF($K274="","",INDIRECT("'"&amp;$B274&amp;"'!$J$6"))</f>
        <v/>
      </c>
      <c r="AE274" s="7"/>
      <c r="AF274" s="7"/>
      <c r="AG274" s="7"/>
      <c r="AH274" s="7"/>
      <c r="AI274" s="7"/>
      <c r="AJ274" s="7"/>
      <c r="AK274" s="7"/>
      <c r="AL274" s="7"/>
      <c r="AM274" s="7"/>
      <c r="AN274" s="7"/>
      <c r="AO274" s="7"/>
      <c r="AP274" s="7"/>
      <c r="AQ274" s="7"/>
      <c r="AR274" s="7"/>
      <c r="AS274" s="7"/>
      <c r="AT274" s="7"/>
      <c r="AU274" s="7"/>
      <c r="AV274" s="7"/>
      <c r="AW274" s="7"/>
      <c r="AX274" s="7"/>
      <c r="AY274" s="7"/>
      <c r="AZ274" s="7"/>
      <c r="BA274" s="7"/>
      <c r="BB274" s="7"/>
      <c r="BC274" s="7"/>
      <c r="BD274" s="7"/>
      <c r="BE274" s="7"/>
      <c r="BF274" s="7"/>
      <c r="BG274" s="7"/>
      <c r="BH274" s="7"/>
    </row>
    <row r="275" spans="1:60" hidden="1">
      <c r="A275" s="93"/>
      <c r="B275" s="138" t="str">
        <f t="shared" si="55"/>
        <v/>
      </c>
      <c r="C275" s="28" t="str">
        <f>IF(B275="","",INDEX(Konfig!$A$21:$B$1011,MATCH(MID(B275,1,(FIND(" ",B275)-1)),Konfig!$A$21:$A$1011,0),2))</f>
        <v/>
      </c>
      <c r="D275" s="126"/>
      <c r="E275" s="126" t="str">
        <f t="shared" si="58"/>
        <v/>
      </c>
      <c r="F275" s="126" t="str">
        <f t="shared" si="62"/>
        <v/>
      </c>
      <c r="G275" s="123" t="str">
        <f t="shared" si="56"/>
        <v/>
      </c>
      <c r="H275" s="139"/>
      <c r="I275" s="123" t="str">
        <f t="shared" si="57"/>
        <v xml:space="preserve"> </v>
      </c>
      <c r="J275" s="126"/>
      <c r="K275" s="388" t="str">
        <f t="shared" ca="1" si="63"/>
        <v/>
      </c>
      <c r="L275" s="388" t="str">
        <f t="shared" ca="1" si="64"/>
        <v/>
      </c>
      <c r="M275" s="384" t="str">
        <f t="shared" ca="1" si="65"/>
        <v/>
      </c>
      <c r="N275" s="384" t="str">
        <f t="shared" ca="1" si="65"/>
        <v/>
      </c>
      <c r="O275" s="384" t="str">
        <f t="shared" ca="1" si="65"/>
        <v/>
      </c>
      <c r="P275" s="384" t="str">
        <f t="shared" ca="1" si="65"/>
        <v/>
      </c>
      <c r="Q275" s="384" t="str">
        <f t="shared" ca="1" si="59"/>
        <v/>
      </c>
      <c r="R275" s="131" t="str">
        <f ca="1">IF(AND(SUM($T$109:$U275)&gt;0,COUNTIF(R$108:$S274,"A")=0), "A","")</f>
        <v/>
      </c>
      <c r="S275" s="131" t="str">
        <f ca="1">IF(AND(SUM($T275:$U$1097)&gt;0,COUNTIF(S276:$S$1098,"E")=0), "E","")</f>
        <v/>
      </c>
      <c r="T275" s="383" t="str">
        <f t="shared" ca="1" si="60"/>
        <v/>
      </c>
      <c r="U275" s="383" t="str">
        <f t="shared" ca="1" si="66"/>
        <v/>
      </c>
      <c r="V275" s="7"/>
      <c r="W275" s="7"/>
      <c r="X275" s="383" t="str">
        <f t="shared" ca="1" si="61"/>
        <v/>
      </c>
      <c r="Y275" s="383" t="str">
        <f ca="1">IF(SUM(X275)&gt;0,MAX($Y$109:Y274)+1,"")</f>
        <v/>
      </c>
      <c r="Z275" s="7"/>
      <c r="AA275" s="7"/>
      <c r="AB275" s="383" t="str" cm="1">
        <f t="array" aca="1" ref="AB275" ca="1">IF($K275="","",INDIRECT("'"&amp;$B275&amp;"'!$J$7"))</f>
        <v/>
      </c>
      <c r="AC275" s="383" t="str" cm="1">
        <f t="array" aca="1" ref="AC275" ca="1">IF($K275="","",INDIRECT("'"&amp;$B275&amp;"'!$J$5"))</f>
        <v/>
      </c>
      <c r="AD275" s="383" t="str" cm="1">
        <f t="array" aca="1" ref="AD275" ca="1">IF($K275="","",INDIRECT("'"&amp;$B275&amp;"'!$J$6"))</f>
        <v/>
      </c>
      <c r="AE275" s="7"/>
      <c r="AF275" s="7"/>
      <c r="AG275" s="7"/>
      <c r="AH275" s="7"/>
      <c r="AI275" s="7"/>
      <c r="AJ275" s="7"/>
      <c r="AK275" s="7"/>
      <c r="AL275" s="7"/>
      <c r="AM275" s="7"/>
      <c r="AN275" s="7"/>
      <c r="AO275" s="7"/>
      <c r="AP275" s="7"/>
      <c r="AQ275" s="7"/>
      <c r="AR275" s="7"/>
      <c r="AS275" s="7"/>
      <c r="AT275" s="7"/>
      <c r="AU275" s="7"/>
      <c r="AV275" s="7"/>
      <c r="AW275" s="7"/>
      <c r="AX275" s="7"/>
      <c r="AY275" s="7"/>
      <c r="AZ275" s="7"/>
      <c r="BA275" s="7"/>
      <c r="BB275" s="7"/>
      <c r="BC275" s="7"/>
      <c r="BD275" s="7"/>
      <c r="BE275" s="7"/>
      <c r="BF275" s="7"/>
      <c r="BG275" s="7"/>
      <c r="BH275" s="7"/>
    </row>
    <row r="276" spans="1:60" hidden="1">
      <c r="A276" s="93"/>
      <c r="B276" s="138" t="str">
        <f t="shared" si="55"/>
        <v/>
      </c>
      <c r="C276" s="28" t="str">
        <f>IF(B276="","",INDEX(Konfig!$A$21:$B$1011,MATCH(MID(B276,1,(FIND(" ",B276)-1)),Konfig!$A$21:$A$1011,0),2))</f>
        <v/>
      </c>
      <c r="D276" s="126"/>
      <c r="E276" s="126" t="str">
        <f t="shared" si="58"/>
        <v/>
      </c>
      <c r="F276" s="126" t="str">
        <f t="shared" si="62"/>
        <v/>
      </c>
      <c r="G276" s="123" t="str">
        <f t="shared" si="56"/>
        <v/>
      </c>
      <c r="H276" s="139"/>
      <c r="I276" s="123" t="str">
        <f t="shared" si="57"/>
        <v xml:space="preserve"> </v>
      </c>
      <c r="J276" s="126"/>
      <c r="K276" s="388" t="str">
        <f t="shared" ca="1" si="63"/>
        <v/>
      </c>
      <c r="L276" s="388" t="str">
        <f t="shared" ca="1" si="64"/>
        <v/>
      </c>
      <c r="M276" s="384" t="str">
        <f t="shared" ca="1" si="65"/>
        <v/>
      </c>
      <c r="N276" s="384" t="str">
        <f t="shared" ca="1" si="65"/>
        <v/>
      </c>
      <c r="O276" s="384" t="str">
        <f t="shared" ca="1" si="65"/>
        <v/>
      </c>
      <c r="P276" s="384" t="str">
        <f t="shared" ca="1" si="65"/>
        <v/>
      </c>
      <c r="Q276" s="384" t="str">
        <f t="shared" ca="1" si="59"/>
        <v/>
      </c>
      <c r="R276" s="131" t="str">
        <f ca="1">IF(AND(SUM($T$109:$U276)&gt;0,COUNTIF(R$108:$S275,"A")=0), "A","")</f>
        <v/>
      </c>
      <c r="S276" s="131" t="str">
        <f ca="1">IF(AND(SUM($T276:$U$1097)&gt;0,COUNTIF(S277:$S$1098,"E")=0), "E","")</f>
        <v/>
      </c>
      <c r="T276" s="383" t="str">
        <f t="shared" ca="1" si="60"/>
        <v/>
      </c>
      <c r="U276" s="383" t="str">
        <f t="shared" ca="1" si="66"/>
        <v/>
      </c>
      <c r="V276" s="7"/>
      <c r="W276" s="7"/>
      <c r="X276" s="383" t="str">
        <f t="shared" ca="1" si="61"/>
        <v/>
      </c>
      <c r="Y276" s="383" t="str">
        <f ca="1">IF(SUM(X276)&gt;0,MAX($Y$109:Y275)+1,"")</f>
        <v/>
      </c>
      <c r="Z276" s="7"/>
      <c r="AA276" s="7"/>
      <c r="AB276" s="383" t="str" cm="1">
        <f t="array" aca="1" ref="AB276" ca="1">IF($K276="","",INDIRECT("'"&amp;$B276&amp;"'!$J$7"))</f>
        <v/>
      </c>
      <c r="AC276" s="383" t="str" cm="1">
        <f t="array" aca="1" ref="AC276" ca="1">IF($K276="","",INDIRECT("'"&amp;$B276&amp;"'!$J$5"))</f>
        <v/>
      </c>
      <c r="AD276" s="383" t="str" cm="1">
        <f t="array" aca="1" ref="AD276" ca="1">IF($K276="","",INDIRECT("'"&amp;$B276&amp;"'!$J$6"))</f>
        <v/>
      </c>
      <c r="AE276" s="7"/>
      <c r="AF276" s="7"/>
      <c r="AG276" s="7"/>
      <c r="AH276" s="7"/>
      <c r="AI276" s="7"/>
      <c r="AJ276" s="7"/>
      <c r="AK276" s="7"/>
      <c r="AL276" s="7"/>
      <c r="AM276" s="7"/>
      <c r="AN276" s="7"/>
      <c r="AO276" s="7"/>
      <c r="AP276" s="7"/>
      <c r="AQ276" s="7"/>
      <c r="AR276" s="7"/>
      <c r="AS276" s="7"/>
      <c r="AT276" s="7"/>
      <c r="AU276" s="7"/>
      <c r="AV276" s="7"/>
      <c r="AW276" s="7"/>
      <c r="AX276" s="7"/>
      <c r="AY276" s="7"/>
      <c r="AZ276" s="7"/>
      <c r="BA276" s="7"/>
      <c r="BB276" s="7"/>
      <c r="BC276" s="7"/>
      <c r="BD276" s="7"/>
      <c r="BE276" s="7"/>
      <c r="BF276" s="7"/>
      <c r="BG276" s="7"/>
      <c r="BH276" s="7"/>
    </row>
    <row r="277" spans="1:60" hidden="1">
      <c r="A277" s="93"/>
      <c r="B277" s="138" t="str">
        <f t="shared" si="55"/>
        <v/>
      </c>
      <c r="C277" s="28" t="str">
        <f>IF(B277="","",INDEX(Konfig!$A$21:$B$1011,MATCH(MID(B277,1,(FIND(" ",B277)-1)),Konfig!$A$21:$A$1011,0),2))</f>
        <v/>
      </c>
      <c r="D277" s="126"/>
      <c r="E277" s="126" t="str">
        <f t="shared" si="58"/>
        <v/>
      </c>
      <c r="F277" s="126" t="str">
        <f t="shared" si="62"/>
        <v/>
      </c>
      <c r="G277" s="123" t="str">
        <f t="shared" si="56"/>
        <v/>
      </c>
      <c r="H277" s="139"/>
      <c r="I277" s="123" t="str">
        <f t="shared" si="57"/>
        <v xml:space="preserve"> </v>
      </c>
      <c r="J277" s="126"/>
      <c r="K277" s="388" t="str">
        <f t="shared" ca="1" si="63"/>
        <v/>
      </c>
      <c r="L277" s="388" t="str">
        <f t="shared" ca="1" si="64"/>
        <v/>
      </c>
      <c r="M277" s="384" t="str">
        <f t="shared" ca="1" si="65"/>
        <v/>
      </c>
      <c r="N277" s="384" t="str">
        <f t="shared" ca="1" si="65"/>
        <v/>
      </c>
      <c r="O277" s="384" t="str">
        <f t="shared" ca="1" si="65"/>
        <v/>
      </c>
      <c r="P277" s="384" t="str">
        <f t="shared" ca="1" si="65"/>
        <v/>
      </c>
      <c r="Q277" s="384" t="str">
        <f t="shared" ca="1" si="59"/>
        <v/>
      </c>
      <c r="R277" s="131" t="str">
        <f ca="1">IF(AND(SUM($T$109:$U277)&gt;0,COUNTIF(R$108:$S276,"A")=0), "A","")</f>
        <v/>
      </c>
      <c r="S277" s="131" t="str">
        <f ca="1">IF(AND(SUM($T277:$U$1097)&gt;0,COUNTIF(S278:$S$1098,"E")=0), "E","")</f>
        <v/>
      </c>
      <c r="T277" s="383" t="str">
        <f t="shared" ca="1" si="60"/>
        <v/>
      </c>
      <c r="U277" s="383" t="str">
        <f t="shared" ca="1" si="66"/>
        <v/>
      </c>
      <c r="V277" s="7"/>
      <c r="W277" s="7"/>
      <c r="X277" s="383" t="str">
        <f t="shared" ca="1" si="61"/>
        <v/>
      </c>
      <c r="Y277" s="383" t="str">
        <f ca="1">IF(SUM(X277)&gt;0,MAX($Y$109:Y276)+1,"")</f>
        <v/>
      </c>
      <c r="Z277" s="7"/>
      <c r="AA277" s="7"/>
      <c r="AB277" s="383" t="str" cm="1">
        <f t="array" aca="1" ref="AB277" ca="1">IF($K277="","",INDIRECT("'"&amp;$B277&amp;"'!$J$7"))</f>
        <v/>
      </c>
      <c r="AC277" s="383" t="str" cm="1">
        <f t="array" aca="1" ref="AC277" ca="1">IF($K277="","",INDIRECT("'"&amp;$B277&amp;"'!$J$5"))</f>
        <v/>
      </c>
      <c r="AD277" s="383" t="str" cm="1">
        <f t="array" aca="1" ref="AD277" ca="1">IF($K277="","",INDIRECT("'"&amp;$B277&amp;"'!$J$6"))</f>
        <v/>
      </c>
      <c r="AE277" s="7"/>
      <c r="AF277" s="7"/>
      <c r="AG277" s="7"/>
      <c r="AH277" s="7"/>
      <c r="AI277" s="7"/>
      <c r="AJ277" s="7"/>
      <c r="AK277" s="7"/>
      <c r="AL277" s="7"/>
      <c r="AM277" s="7"/>
      <c r="AN277" s="7"/>
      <c r="AO277" s="7"/>
      <c r="AP277" s="7"/>
      <c r="AQ277" s="7"/>
      <c r="AR277" s="7"/>
      <c r="AS277" s="7"/>
      <c r="AT277" s="7"/>
      <c r="AU277" s="7"/>
      <c r="AV277" s="7"/>
      <c r="AW277" s="7"/>
      <c r="AX277" s="7"/>
      <c r="AY277" s="7"/>
      <c r="AZ277" s="7"/>
      <c r="BA277" s="7"/>
      <c r="BB277" s="7"/>
      <c r="BC277" s="7"/>
      <c r="BD277" s="7"/>
      <c r="BE277" s="7"/>
      <c r="BF277" s="7"/>
      <c r="BG277" s="7"/>
      <c r="BH277" s="7"/>
    </row>
    <row r="278" spans="1:60" hidden="1">
      <c r="A278" s="93"/>
      <c r="B278" s="138" t="str">
        <f t="shared" si="55"/>
        <v/>
      </c>
      <c r="C278" s="28" t="str">
        <f>IF(B278="","",INDEX(Konfig!$A$21:$B$1011,MATCH(MID(B278,1,(FIND(" ",B278)-1)),Konfig!$A$21:$A$1011,0),2))</f>
        <v/>
      </c>
      <c r="D278" s="126"/>
      <c r="E278" s="126" t="str">
        <f t="shared" si="58"/>
        <v/>
      </c>
      <c r="F278" s="126" t="str">
        <f t="shared" si="62"/>
        <v/>
      </c>
      <c r="G278" s="123" t="str">
        <f t="shared" si="56"/>
        <v/>
      </c>
      <c r="H278" s="139"/>
      <c r="I278" s="123" t="str">
        <f t="shared" si="57"/>
        <v xml:space="preserve"> </v>
      </c>
      <c r="J278" s="126"/>
      <c r="K278" s="388" t="str">
        <f t="shared" ca="1" si="63"/>
        <v/>
      </c>
      <c r="L278" s="388" t="str">
        <f t="shared" ca="1" si="64"/>
        <v/>
      </c>
      <c r="M278" s="384" t="str">
        <f t="shared" ca="1" si="65"/>
        <v/>
      </c>
      <c r="N278" s="384" t="str">
        <f t="shared" ca="1" si="65"/>
        <v/>
      </c>
      <c r="O278" s="384" t="str">
        <f t="shared" ca="1" si="65"/>
        <v/>
      </c>
      <c r="P278" s="384" t="str">
        <f t="shared" ca="1" si="65"/>
        <v/>
      </c>
      <c r="Q278" s="384" t="str">
        <f t="shared" ca="1" si="59"/>
        <v/>
      </c>
      <c r="R278" s="131" t="str">
        <f ca="1">IF(AND(SUM($T$109:$U278)&gt;0,COUNTIF(R$108:$S277,"A")=0), "A","")</f>
        <v/>
      </c>
      <c r="S278" s="131" t="str">
        <f ca="1">IF(AND(SUM($T278:$U$1097)&gt;0,COUNTIF(S279:$S$1098,"E")=0), "E","")</f>
        <v/>
      </c>
      <c r="T278" s="383" t="str">
        <f t="shared" ca="1" si="60"/>
        <v/>
      </c>
      <c r="U278" s="383" t="str">
        <f t="shared" ca="1" si="66"/>
        <v/>
      </c>
      <c r="V278" s="7"/>
      <c r="W278" s="7"/>
      <c r="X278" s="383" t="str">
        <f t="shared" ca="1" si="61"/>
        <v/>
      </c>
      <c r="Y278" s="383" t="str">
        <f ca="1">IF(SUM(X278)&gt;0,MAX($Y$109:Y277)+1,"")</f>
        <v/>
      </c>
      <c r="Z278" s="7"/>
      <c r="AA278" s="7"/>
      <c r="AB278" s="383" t="str" cm="1">
        <f t="array" aca="1" ref="AB278" ca="1">IF($K278="","",INDIRECT("'"&amp;$B278&amp;"'!$J$7"))</f>
        <v/>
      </c>
      <c r="AC278" s="383" t="str" cm="1">
        <f t="array" aca="1" ref="AC278" ca="1">IF($K278="","",INDIRECT("'"&amp;$B278&amp;"'!$J$5"))</f>
        <v/>
      </c>
      <c r="AD278" s="383" t="str" cm="1">
        <f t="array" aca="1" ref="AD278" ca="1">IF($K278="","",INDIRECT("'"&amp;$B278&amp;"'!$J$6"))</f>
        <v/>
      </c>
      <c r="AE278" s="7"/>
      <c r="AF278" s="7"/>
      <c r="AG278" s="7"/>
      <c r="AH278" s="7"/>
      <c r="AI278" s="7"/>
      <c r="AJ278" s="7"/>
      <c r="AK278" s="7"/>
      <c r="AL278" s="7"/>
      <c r="AM278" s="7"/>
      <c r="AN278" s="7"/>
      <c r="AO278" s="7"/>
      <c r="AP278" s="7"/>
      <c r="AQ278" s="7"/>
      <c r="AR278" s="7"/>
      <c r="AS278" s="7"/>
      <c r="AT278" s="7"/>
      <c r="AU278" s="7"/>
      <c r="AV278" s="7"/>
      <c r="AW278" s="7"/>
      <c r="AX278" s="7"/>
      <c r="AY278" s="7"/>
      <c r="AZ278" s="7"/>
      <c r="BA278" s="7"/>
      <c r="BB278" s="7"/>
      <c r="BC278" s="7"/>
      <c r="BD278" s="7"/>
      <c r="BE278" s="7"/>
      <c r="BF278" s="7"/>
      <c r="BG278" s="7"/>
      <c r="BH278" s="7"/>
    </row>
    <row r="279" spans="1:60" hidden="1">
      <c r="A279" s="93"/>
      <c r="B279" s="138" t="str">
        <f t="shared" si="55"/>
        <v/>
      </c>
      <c r="C279" s="28" t="str">
        <f>IF(B279="","",INDEX(Konfig!$A$21:$B$1011,MATCH(MID(B279,1,(FIND(" ",B279)-1)),Konfig!$A$21:$A$1011,0),2))</f>
        <v/>
      </c>
      <c r="D279" s="126"/>
      <c r="E279" s="126" t="str">
        <f t="shared" si="58"/>
        <v/>
      </c>
      <c r="F279" s="126" t="str">
        <f t="shared" si="62"/>
        <v/>
      </c>
      <c r="G279" s="123" t="str">
        <f t="shared" si="56"/>
        <v/>
      </c>
      <c r="H279" s="139"/>
      <c r="I279" s="123" t="str">
        <f t="shared" si="57"/>
        <v xml:space="preserve"> </v>
      </c>
      <c r="J279" s="126"/>
      <c r="K279" s="388" t="str">
        <f t="shared" ca="1" si="63"/>
        <v/>
      </c>
      <c r="L279" s="388" t="str">
        <f t="shared" ca="1" si="64"/>
        <v/>
      </c>
      <c r="M279" s="384" t="str">
        <f t="shared" ca="1" si="65"/>
        <v/>
      </c>
      <c r="N279" s="384" t="str">
        <f t="shared" ca="1" si="65"/>
        <v/>
      </c>
      <c r="O279" s="384" t="str">
        <f t="shared" ca="1" si="65"/>
        <v/>
      </c>
      <c r="P279" s="384" t="str">
        <f t="shared" ca="1" si="65"/>
        <v/>
      </c>
      <c r="Q279" s="384" t="str">
        <f t="shared" ca="1" si="59"/>
        <v/>
      </c>
      <c r="R279" s="131" t="str">
        <f ca="1">IF(AND(SUM($T$109:$U279)&gt;0,COUNTIF(R$108:$S278,"A")=0), "A","")</f>
        <v/>
      </c>
      <c r="S279" s="131" t="str">
        <f ca="1">IF(AND(SUM($T279:$U$1097)&gt;0,COUNTIF(S280:$S$1098,"E")=0), "E","")</f>
        <v/>
      </c>
      <c r="T279" s="383" t="str">
        <f t="shared" ca="1" si="60"/>
        <v/>
      </c>
      <c r="U279" s="383" t="str">
        <f t="shared" ca="1" si="66"/>
        <v/>
      </c>
      <c r="V279" s="7"/>
      <c r="W279" s="7"/>
      <c r="X279" s="383" t="str">
        <f t="shared" ca="1" si="61"/>
        <v/>
      </c>
      <c r="Y279" s="383" t="str">
        <f ca="1">IF(SUM(X279)&gt;0,MAX($Y$109:Y278)+1,"")</f>
        <v/>
      </c>
      <c r="Z279" s="7"/>
      <c r="AA279" s="7"/>
      <c r="AB279" s="383" t="str" cm="1">
        <f t="array" aca="1" ref="AB279" ca="1">IF($K279="","",INDIRECT("'"&amp;$B279&amp;"'!$J$7"))</f>
        <v/>
      </c>
      <c r="AC279" s="383" t="str" cm="1">
        <f t="array" aca="1" ref="AC279" ca="1">IF($K279="","",INDIRECT("'"&amp;$B279&amp;"'!$J$5"))</f>
        <v/>
      </c>
      <c r="AD279" s="383" t="str" cm="1">
        <f t="array" aca="1" ref="AD279" ca="1">IF($K279="","",INDIRECT("'"&amp;$B279&amp;"'!$J$6"))</f>
        <v/>
      </c>
      <c r="AE279" s="7"/>
      <c r="AF279" s="7"/>
      <c r="AG279" s="7"/>
      <c r="AH279" s="7"/>
      <c r="AI279" s="7"/>
      <c r="AJ279" s="7"/>
      <c r="AK279" s="7"/>
      <c r="AL279" s="7"/>
      <c r="AM279" s="7"/>
      <c r="AN279" s="7"/>
      <c r="AO279" s="7"/>
      <c r="AP279" s="7"/>
      <c r="AQ279" s="7"/>
      <c r="AR279" s="7"/>
      <c r="AS279" s="7"/>
      <c r="AT279" s="7"/>
      <c r="AU279" s="7"/>
      <c r="AV279" s="7"/>
      <c r="AW279" s="7"/>
      <c r="AX279" s="7"/>
      <c r="AY279" s="7"/>
      <c r="AZ279" s="7"/>
      <c r="BA279" s="7"/>
      <c r="BB279" s="7"/>
      <c r="BC279" s="7"/>
      <c r="BD279" s="7"/>
      <c r="BE279" s="7"/>
      <c r="BF279" s="7"/>
      <c r="BG279" s="7"/>
      <c r="BH279" s="7"/>
    </row>
    <row r="280" spans="1:60" hidden="1">
      <c r="A280" s="93"/>
      <c r="B280" s="138" t="str">
        <f t="shared" si="55"/>
        <v/>
      </c>
      <c r="C280" s="28" t="str">
        <f>IF(B280="","",INDEX(Konfig!$A$21:$B$1011,MATCH(MID(B280,1,(FIND(" ",B280)-1)),Konfig!$A$21:$A$1011,0),2))</f>
        <v/>
      </c>
      <c r="D280" s="126"/>
      <c r="E280" s="126" t="str">
        <f t="shared" si="58"/>
        <v/>
      </c>
      <c r="F280" s="126" t="str">
        <f t="shared" si="62"/>
        <v/>
      </c>
      <c r="G280" s="123" t="str">
        <f t="shared" si="56"/>
        <v/>
      </c>
      <c r="H280" s="139"/>
      <c r="I280" s="123" t="str">
        <f t="shared" si="57"/>
        <v xml:space="preserve"> </v>
      </c>
      <c r="J280" s="126"/>
      <c r="K280" s="388" t="str">
        <f t="shared" ca="1" si="63"/>
        <v/>
      </c>
      <c r="L280" s="388" t="str">
        <f t="shared" ca="1" si="64"/>
        <v/>
      </c>
      <c r="M280" s="384" t="str">
        <f t="shared" ca="1" si="65"/>
        <v/>
      </c>
      <c r="N280" s="384" t="str">
        <f t="shared" ca="1" si="65"/>
        <v/>
      </c>
      <c r="O280" s="384" t="str">
        <f t="shared" ca="1" si="65"/>
        <v/>
      </c>
      <c r="P280" s="384" t="str">
        <f t="shared" ca="1" si="65"/>
        <v/>
      </c>
      <c r="Q280" s="384" t="str">
        <f t="shared" ca="1" si="59"/>
        <v/>
      </c>
      <c r="R280" s="131" t="str">
        <f ca="1">IF(AND(SUM($T$109:$U280)&gt;0,COUNTIF(R$108:$S279,"A")=0), "A","")</f>
        <v/>
      </c>
      <c r="S280" s="131" t="str">
        <f ca="1">IF(AND(SUM($T280:$U$1097)&gt;0,COUNTIF(S281:$S$1098,"E")=0), "E","")</f>
        <v/>
      </c>
      <c r="T280" s="383" t="str">
        <f t="shared" ca="1" si="60"/>
        <v/>
      </c>
      <c r="U280" s="383" t="str">
        <f t="shared" ca="1" si="66"/>
        <v/>
      </c>
      <c r="V280" s="7"/>
      <c r="W280" s="7"/>
      <c r="X280" s="383" t="str">
        <f t="shared" ca="1" si="61"/>
        <v/>
      </c>
      <c r="Y280" s="383" t="str">
        <f ca="1">IF(SUM(X280)&gt;0,MAX($Y$109:Y279)+1,"")</f>
        <v/>
      </c>
      <c r="Z280" s="7"/>
      <c r="AA280" s="7"/>
      <c r="AB280" s="383" t="str" cm="1">
        <f t="array" aca="1" ref="AB280" ca="1">IF($K280="","",INDIRECT("'"&amp;$B280&amp;"'!$J$7"))</f>
        <v/>
      </c>
      <c r="AC280" s="383" t="str" cm="1">
        <f t="array" aca="1" ref="AC280" ca="1">IF($K280="","",INDIRECT("'"&amp;$B280&amp;"'!$J$5"))</f>
        <v/>
      </c>
      <c r="AD280" s="383" t="str" cm="1">
        <f t="array" aca="1" ref="AD280" ca="1">IF($K280="","",INDIRECT("'"&amp;$B280&amp;"'!$J$6"))</f>
        <v/>
      </c>
      <c r="AE280" s="7"/>
      <c r="AF280" s="7"/>
      <c r="AG280" s="7"/>
      <c r="AH280" s="7"/>
      <c r="AI280" s="7"/>
      <c r="AJ280" s="7"/>
      <c r="AK280" s="7"/>
      <c r="AL280" s="7"/>
      <c r="AM280" s="7"/>
      <c r="AN280" s="7"/>
      <c r="AO280" s="7"/>
      <c r="AP280" s="7"/>
      <c r="AQ280" s="7"/>
      <c r="AR280" s="7"/>
      <c r="AS280" s="7"/>
      <c r="AT280" s="7"/>
      <c r="AU280" s="7"/>
      <c r="AV280" s="7"/>
      <c r="AW280" s="7"/>
      <c r="AX280" s="7"/>
      <c r="AY280" s="7"/>
      <c r="AZ280" s="7"/>
      <c r="BA280" s="7"/>
      <c r="BB280" s="7"/>
      <c r="BC280" s="7"/>
      <c r="BD280" s="7"/>
      <c r="BE280" s="7"/>
      <c r="BF280" s="7"/>
      <c r="BG280" s="7"/>
      <c r="BH280" s="7"/>
    </row>
    <row r="281" spans="1:60" hidden="1">
      <c r="A281" s="93"/>
      <c r="B281" s="138" t="str">
        <f t="shared" si="55"/>
        <v/>
      </c>
      <c r="C281" s="28" t="str">
        <f>IF(B281="","",INDEX(Konfig!$A$21:$B$1011,MATCH(MID(B281,1,(FIND(" ",B281)-1)),Konfig!$A$21:$A$1011,0),2))</f>
        <v/>
      </c>
      <c r="D281" s="126"/>
      <c r="E281" s="126" t="str">
        <f t="shared" si="58"/>
        <v/>
      </c>
      <c r="F281" s="126" t="str">
        <f t="shared" si="62"/>
        <v/>
      </c>
      <c r="G281" s="123" t="str">
        <f t="shared" si="56"/>
        <v/>
      </c>
      <c r="H281" s="139"/>
      <c r="I281" s="123" t="str">
        <f t="shared" si="57"/>
        <v xml:space="preserve"> </v>
      </c>
      <c r="J281" s="126"/>
      <c r="K281" s="388" t="str">
        <f t="shared" ca="1" si="63"/>
        <v/>
      </c>
      <c r="L281" s="388" t="str">
        <f t="shared" ca="1" si="64"/>
        <v/>
      </c>
      <c r="M281" s="384" t="str">
        <f t="shared" ca="1" si="65"/>
        <v/>
      </c>
      <c r="N281" s="384" t="str">
        <f t="shared" ca="1" si="65"/>
        <v/>
      </c>
      <c r="O281" s="384" t="str">
        <f t="shared" ca="1" si="65"/>
        <v/>
      </c>
      <c r="P281" s="384" t="str">
        <f t="shared" ca="1" si="65"/>
        <v/>
      </c>
      <c r="Q281" s="384" t="str">
        <f t="shared" ca="1" si="59"/>
        <v/>
      </c>
      <c r="R281" s="131" t="str">
        <f ca="1">IF(AND(SUM($T$109:$U281)&gt;0,COUNTIF(R$108:$S280,"A")=0), "A","")</f>
        <v/>
      </c>
      <c r="S281" s="131" t="str">
        <f ca="1">IF(AND(SUM($T281:$U$1097)&gt;0,COUNTIF(S282:$S$1098,"E")=0), "E","")</f>
        <v/>
      </c>
      <c r="T281" s="383" t="str">
        <f t="shared" ca="1" si="60"/>
        <v/>
      </c>
      <c r="U281" s="383" t="str">
        <f t="shared" ca="1" si="66"/>
        <v/>
      </c>
      <c r="V281" s="7"/>
      <c r="W281" s="7"/>
      <c r="X281" s="383" t="str">
        <f t="shared" ca="1" si="61"/>
        <v/>
      </c>
      <c r="Y281" s="383" t="str">
        <f ca="1">IF(SUM(X281)&gt;0,MAX($Y$109:Y280)+1,"")</f>
        <v/>
      </c>
      <c r="Z281" s="7"/>
      <c r="AA281" s="7"/>
      <c r="AB281" s="383" t="str" cm="1">
        <f t="array" aca="1" ref="AB281" ca="1">IF($K281="","",INDIRECT("'"&amp;$B281&amp;"'!$J$7"))</f>
        <v/>
      </c>
      <c r="AC281" s="383" t="str" cm="1">
        <f t="array" aca="1" ref="AC281" ca="1">IF($K281="","",INDIRECT("'"&amp;$B281&amp;"'!$J$5"))</f>
        <v/>
      </c>
      <c r="AD281" s="383" t="str" cm="1">
        <f t="array" aca="1" ref="AD281" ca="1">IF($K281="","",INDIRECT("'"&amp;$B281&amp;"'!$J$6"))</f>
        <v/>
      </c>
      <c r="AE281" s="7"/>
      <c r="AF281" s="7"/>
      <c r="AG281" s="7"/>
      <c r="AH281" s="7"/>
      <c r="AI281" s="7"/>
      <c r="AJ281" s="7"/>
      <c r="AK281" s="7"/>
      <c r="AL281" s="7"/>
      <c r="AM281" s="7"/>
      <c r="AN281" s="7"/>
      <c r="AO281" s="7"/>
      <c r="AP281" s="7"/>
      <c r="AQ281" s="7"/>
      <c r="AR281" s="7"/>
      <c r="AS281" s="7"/>
      <c r="AT281" s="7"/>
      <c r="AU281" s="7"/>
      <c r="AV281" s="7"/>
      <c r="AW281" s="7"/>
      <c r="AX281" s="7"/>
      <c r="AY281" s="7"/>
      <c r="AZ281" s="7"/>
      <c r="BA281" s="7"/>
      <c r="BB281" s="7"/>
      <c r="BC281" s="7"/>
      <c r="BD281" s="7"/>
      <c r="BE281" s="7"/>
      <c r="BF281" s="7"/>
      <c r="BG281" s="7"/>
      <c r="BH281" s="7"/>
    </row>
    <row r="282" spans="1:60" hidden="1">
      <c r="A282" s="93"/>
      <c r="B282" s="138" t="str">
        <f t="shared" si="55"/>
        <v/>
      </c>
      <c r="C282" s="28" t="str">
        <f>IF(B282="","",INDEX(Konfig!$A$21:$B$1011,MATCH(MID(B282,1,(FIND(" ",B282)-1)),Konfig!$A$21:$A$1011,0),2))</f>
        <v/>
      </c>
      <c r="D282" s="126"/>
      <c r="E282" s="126" t="str">
        <f t="shared" si="58"/>
        <v/>
      </c>
      <c r="F282" s="126" t="str">
        <f t="shared" si="62"/>
        <v/>
      </c>
      <c r="G282" s="123" t="str">
        <f t="shared" si="56"/>
        <v/>
      </c>
      <c r="H282" s="139"/>
      <c r="I282" s="123" t="str">
        <f t="shared" si="57"/>
        <v xml:space="preserve"> </v>
      </c>
      <c r="J282" s="126"/>
      <c r="K282" s="388" t="str">
        <f t="shared" ca="1" si="63"/>
        <v/>
      </c>
      <c r="L282" s="388" t="str">
        <f t="shared" ca="1" si="64"/>
        <v/>
      </c>
      <c r="M282" s="384" t="str">
        <f t="shared" ca="1" si="65"/>
        <v/>
      </c>
      <c r="N282" s="384" t="str">
        <f t="shared" ca="1" si="65"/>
        <v/>
      </c>
      <c r="O282" s="384" t="str">
        <f t="shared" ca="1" si="65"/>
        <v/>
      </c>
      <c r="P282" s="384" t="str">
        <f t="shared" ca="1" si="65"/>
        <v/>
      </c>
      <c r="Q282" s="384" t="str">
        <f t="shared" ca="1" si="59"/>
        <v/>
      </c>
      <c r="R282" s="131" t="str">
        <f ca="1">IF(AND(SUM($T$109:$U282)&gt;0,COUNTIF(R$108:$S281,"A")=0), "A","")</f>
        <v/>
      </c>
      <c r="S282" s="131" t="str">
        <f ca="1">IF(AND(SUM($T282:$U$1097)&gt;0,COUNTIF(S283:$S$1098,"E")=0), "E","")</f>
        <v/>
      </c>
      <c r="T282" s="383" t="str">
        <f t="shared" ca="1" si="60"/>
        <v/>
      </c>
      <c r="U282" s="383" t="str">
        <f t="shared" ca="1" si="66"/>
        <v/>
      </c>
      <c r="V282" s="7"/>
      <c r="W282" s="7"/>
      <c r="X282" s="383" t="str">
        <f t="shared" ca="1" si="61"/>
        <v/>
      </c>
      <c r="Y282" s="383" t="str">
        <f ca="1">IF(SUM(X282)&gt;0,MAX($Y$109:Y281)+1,"")</f>
        <v/>
      </c>
      <c r="Z282" s="7"/>
      <c r="AA282" s="7"/>
      <c r="AB282" s="383" t="str" cm="1">
        <f t="array" aca="1" ref="AB282" ca="1">IF($K282="","",INDIRECT("'"&amp;$B282&amp;"'!$J$7"))</f>
        <v/>
      </c>
      <c r="AC282" s="383" t="str" cm="1">
        <f t="array" aca="1" ref="AC282" ca="1">IF($K282="","",INDIRECT("'"&amp;$B282&amp;"'!$J$5"))</f>
        <v/>
      </c>
      <c r="AD282" s="383" t="str" cm="1">
        <f t="array" aca="1" ref="AD282" ca="1">IF($K282="","",INDIRECT("'"&amp;$B282&amp;"'!$J$6"))</f>
        <v/>
      </c>
      <c r="AE282" s="7"/>
      <c r="AF282" s="7"/>
      <c r="AG282" s="7"/>
      <c r="AH282" s="7"/>
      <c r="AI282" s="7"/>
      <c r="AJ282" s="7"/>
      <c r="AK282" s="7"/>
      <c r="AL282" s="7"/>
      <c r="AM282" s="7"/>
      <c r="AN282" s="7"/>
      <c r="AO282" s="7"/>
      <c r="AP282" s="7"/>
      <c r="AQ282" s="7"/>
      <c r="AR282" s="7"/>
      <c r="AS282" s="7"/>
      <c r="AT282" s="7"/>
      <c r="AU282" s="7"/>
      <c r="AV282" s="7"/>
      <c r="AW282" s="7"/>
      <c r="AX282" s="7"/>
      <c r="AY282" s="7"/>
      <c r="AZ282" s="7"/>
      <c r="BA282" s="7"/>
      <c r="BB282" s="7"/>
      <c r="BC282" s="7"/>
      <c r="BD282" s="7"/>
      <c r="BE282" s="7"/>
      <c r="BF282" s="7"/>
      <c r="BG282" s="7"/>
      <c r="BH282" s="7"/>
    </row>
    <row r="283" spans="1:60" hidden="1">
      <c r="A283" s="93"/>
      <c r="B283" s="138" t="str">
        <f t="shared" si="55"/>
        <v/>
      </c>
      <c r="C283" s="28" t="str">
        <f>IF(B283="","",INDEX(Konfig!$A$21:$B$1011,MATCH(MID(B283,1,(FIND(" ",B283)-1)),Konfig!$A$21:$A$1011,0),2))</f>
        <v/>
      </c>
      <c r="D283" s="126"/>
      <c r="E283" s="126" t="str">
        <f t="shared" si="58"/>
        <v/>
      </c>
      <c r="F283" s="126" t="str">
        <f t="shared" si="62"/>
        <v/>
      </c>
      <c r="G283" s="123" t="str">
        <f t="shared" si="56"/>
        <v/>
      </c>
      <c r="H283" s="139"/>
      <c r="I283" s="123" t="str">
        <f t="shared" si="57"/>
        <v xml:space="preserve"> </v>
      </c>
      <c r="J283" s="126"/>
      <c r="K283" s="388" t="str">
        <f t="shared" ca="1" si="63"/>
        <v/>
      </c>
      <c r="L283" s="388" t="str">
        <f t="shared" ca="1" si="64"/>
        <v/>
      </c>
      <c r="M283" s="384" t="str">
        <f t="shared" ca="1" si="65"/>
        <v/>
      </c>
      <c r="N283" s="384" t="str">
        <f t="shared" ca="1" si="65"/>
        <v/>
      </c>
      <c r="O283" s="384" t="str">
        <f t="shared" ca="1" si="65"/>
        <v/>
      </c>
      <c r="P283" s="384" t="str">
        <f t="shared" ca="1" si="65"/>
        <v/>
      </c>
      <c r="Q283" s="384" t="str">
        <f t="shared" ca="1" si="59"/>
        <v/>
      </c>
      <c r="R283" s="131" t="str">
        <f ca="1">IF(AND(SUM($T$109:$U283)&gt;0,COUNTIF(R$108:$S282,"A")=0), "A","")</f>
        <v/>
      </c>
      <c r="S283" s="131" t="str">
        <f ca="1">IF(AND(SUM($T283:$U$1097)&gt;0,COUNTIF(S284:$S$1098,"E")=0), "E","")</f>
        <v/>
      </c>
      <c r="T283" s="383" t="str">
        <f t="shared" ca="1" si="60"/>
        <v/>
      </c>
      <c r="U283" s="383" t="str">
        <f t="shared" ca="1" si="66"/>
        <v/>
      </c>
      <c r="V283" s="7"/>
      <c r="W283" s="7"/>
      <c r="X283" s="383" t="str">
        <f t="shared" ca="1" si="61"/>
        <v/>
      </c>
      <c r="Y283" s="383" t="str">
        <f ca="1">IF(SUM(X283)&gt;0,MAX($Y$109:Y282)+1,"")</f>
        <v/>
      </c>
      <c r="Z283" s="7"/>
      <c r="AA283" s="7"/>
      <c r="AB283" s="383" t="str" cm="1">
        <f t="array" aca="1" ref="AB283" ca="1">IF($K283="","",INDIRECT("'"&amp;$B283&amp;"'!$J$7"))</f>
        <v/>
      </c>
      <c r="AC283" s="383" t="str" cm="1">
        <f t="array" aca="1" ref="AC283" ca="1">IF($K283="","",INDIRECT("'"&amp;$B283&amp;"'!$J$5"))</f>
        <v/>
      </c>
      <c r="AD283" s="383" t="str" cm="1">
        <f t="array" aca="1" ref="AD283" ca="1">IF($K283="","",INDIRECT("'"&amp;$B283&amp;"'!$J$6"))</f>
        <v/>
      </c>
      <c r="AE283" s="7"/>
      <c r="AF283" s="7"/>
      <c r="AG283" s="7"/>
      <c r="AH283" s="7"/>
      <c r="AI283" s="7"/>
      <c r="AJ283" s="7"/>
      <c r="AK283" s="7"/>
      <c r="AL283" s="7"/>
      <c r="AM283" s="7"/>
      <c r="AN283" s="7"/>
      <c r="AO283" s="7"/>
      <c r="AP283" s="7"/>
      <c r="AQ283" s="7"/>
      <c r="AR283" s="7"/>
      <c r="AS283" s="7"/>
      <c r="AT283" s="7"/>
      <c r="AU283" s="7"/>
      <c r="AV283" s="7"/>
      <c r="AW283" s="7"/>
      <c r="AX283" s="7"/>
      <c r="AY283" s="7"/>
      <c r="AZ283" s="7"/>
      <c r="BA283" s="7"/>
      <c r="BB283" s="7"/>
      <c r="BC283" s="7"/>
      <c r="BD283" s="7"/>
      <c r="BE283" s="7"/>
      <c r="BF283" s="7"/>
      <c r="BG283" s="7"/>
      <c r="BH283" s="7"/>
    </row>
    <row r="284" spans="1:60" hidden="1">
      <c r="A284" s="93"/>
      <c r="B284" s="138" t="str">
        <f t="shared" si="55"/>
        <v/>
      </c>
      <c r="C284" s="28" t="str">
        <f>IF(B284="","",INDEX(Konfig!$A$21:$B$1011,MATCH(MID(B284,1,(FIND(" ",B284)-1)),Konfig!$A$21:$A$1011,0),2))</f>
        <v/>
      </c>
      <c r="D284" s="126"/>
      <c r="E284" s="126" t="str">
        <f t="shared" si="58"/>
        <v/>
      </c>
      <c r="F284" s="126" t="str">
        <f t="shared" si="62"/>
        <v/>
      </c>
      <c r="G284" s="123" t="str">
        <f t="shared" si="56"/>
        <v/>
      </c>
      <c r="H284" s="139"/>
      <c r="I284" s="123" t="str">
        <f t="shared" si="57"/>
        <v xml:space="preserve"> </v>
      </c>
      <c r="J284" s="126"/>
      <c r="K284" s="388" t="str">
        <f t="shared" ca="1" si="63"/>
        <v/>
      </c>
      <c r="L284" s="388" t="str">
        <f t="shared" ca="1" si="64"/>
        <v/>
      </c>
      <c r="M284" s="384" t="str">
        <f t="shared" ca="1" si="65"/>
        <v/>
      </c>
      <c r="N284" s="384" t="str">
        <f t="shared" ca="1" si="65"/>
        <v/>
      </c>
      <c r="O284" s="384" t="str">
        <f t="shared" ca="1" si="65"/>
        <v/>
      </c>
      <c r="P284" s="384" t="str">
        <f t="shared" ca="1" si="65"/>
        <v/>
      </c>
      <c r="Q284" s="384" t="str">
        <f t="shared" ca="1" si="59"/>
        <v/>
      </c>
      <c r="R284" s="131" t="str">
        <f ca="1">IF(AND(SUM($T$109:$U284)&gt;0,COUNTIF(R$108:$S283,"A")=0), "A","")</f>
        <v/>
      </c>
      <c r="S284" s="131" t="str">
        <f ca="1">IF(AND(SUM($T284:$U$1097)&gt;0,COUNTIF(S285:$S$1098,"E")=0), "E","")</f>
        <v/>
      </c>
      <c r="T284" s="383" t="str">
        <f t="shared" ca="1" si="60"/>
        <v/>
      </c>
      <c r="U284" s="383" t="str">
        <f t="shared" ca="1" si="66"/>
        <v/>
      </c>
      <c r="V284" s="7"/>
      <c r="W284" s="7"/>
      <c r="X284" s="383" t="str">
        <f t="shared" ca="1" si="61"/>
        <v/>
      </c>
      <c r="Y284" s="383" t="str">
        <f ca="1">IF(SUM(X284)&gt;0,MAX($Y$109:Y283)+1,"")</f>
        <v/>
      </c>
      <c r="Z284" s="7"/>
      <c r="AA284" s="7"/>
      <c r="AB284" s="383" t="str" cm="1">
        <f t="array" aca="1" ref="AB284" ca="1">IF($K284="","",INDIRECT("'"&amp;$B284&amp;"'!$J$7"))</f>
        <v/>
      </c>
      <c r="AC284" s="383" t="str" cm="1">
        <f t="array" aca="1" ref="AC284" ca="1">IF($K284="","",INDIRECT("'"&amp;$B284&amp;"'!$J$5"))</f>
        <v/>
      </c>
      <c r="AD284" s="383" t="str" cm="1">
        <f t="array" aca="1" ref="AD284" ca="1">IF($K284="","",INDIRECT("'"&amp;$B284&amp;"'!$J$6"))</f>
        <v/>
      </c>
      <c r="AE284" s="7"/>
      <c r="AF284" s="7"/>
      <c r="AG284" s="7"/>
      <c r="AH284" s="7"/>
      <c r="AI284" s="7"/>
      <c r="AJ284" s="7"/>
      <c r="AK284" s="7"/>
      <c r="AL284" s="7"/>
      <c r="AM284" s="7"/>
      <c r="AN284" s="7"/>
      <c r="AO284" s="7"/>
      <c r="AP284" s="7"/>
      <c r="AQ284" s="7"/>
      <c r="AR284" s="7"/>
      <c r="AS284" s="7"/>
      <c r="AT284" s="7"/>
      <c r="AU284" s="7"/>
      <c r="AV284" s="7"/>
      <c r="AW284" s="7"/>
      <c r="AX284" s="7"/>
      <c r="AY284" s="7"/>
      <c r="AZ284" s="7"/>
      <c r="BA284" s="7"/>
      <c r="BB284" s="7"/>
      <c r="BC284" s="7"/>
      <c r="BD284" s="7"/>
      <c r="BE284" s="7"/>
      <c r="BF284" s="7"/>
      <c r="BG284" s="7"/>
      <c r="BH284" s="7"/>
    </row>
    <row r="285" spans="1:60" hidden="1">
      <c r="A285" s="93"/>
      <c r="B285" s="138" t="str">
        <f t="shared" si="55"/>
        <v/>
      </c>
      <c r="C285" s="28" t="str">
        <f>IF(B285="","",INDEX(Konfig!$A$21:$B$1011,MATCH(MID(B285,1,(FIND(" ",B285)-1)),Konfig!$A$21:$A$1011,0),2))</f>
        <v/>
      </c>
      <c r="D285" s="126"/>
      <c r="E285" s="126" t="str">
        <f t="shared" si="58"/>
        <v/>
      </c>
      <c r="F285" s="126" t="str">
        <f t="shared" si="62"/>
        <v/>
      </c>
      <c r="G285" s="123" t="str">
        <f t="shared" si="56"/>
        <v/>
      </c>
      <c r="H285" s="139"/>
      <c r="I285" s="123" t="str">
        <f t="shared" si="57"/>
        <v xml:space="preserve"> </v>
      </c>
      <c r="J285" s="126"/>
      <c r="K285" s="388" t="str">
        <f t="shared" ca="1" si="63"/>
        <v/>
      </c>
      <c r="L285" s="388" t="str">
        <f t="shared" ca="1" si="64"/>
        <v/>
      </c>
      <c r="M285" s="384" t="str">
        <f t="shared" ca="1" si="65"/>
        <v/>
      </c>
      <c r="N285" s="384" t="str">
        <f t="shared" ca="1" si="65"/>
        <v/>
      </c>
      <c r="O285" s="384" t="str">
        <f t="shared" ca="1" si="65"/>
        <v/>
      </c>
      <c r="P285" s="384" t="str">
        <f t="shared" ca="1" si="65"/>
        <v/>
      </c>
      <c r="Q285" s="384" t="str">
        <f t="shared" ca="1" si="59"/>
        <v/>
      </c>
      <c r="R285" s="131" t="str">
        <f ca="1">IF(AND(SUM($T$109:$U285)&gt;0,COUNTIF(R$108:$S284,"A")=0), "A","")</f>
        <v/>
      </c>
      <c r="S285" s="131" t="str">
        <f ca="1">IF(AND(SUM($T285:$U$1097)&gt;0,COUNTIF(S286:$S$1098,"E")=0), "E","")</f>
        <v/>
      </c>
      <c r="T285" s="383" t="str">
        <f t="shared" ca="1" si="60"/>
        <v/>
      </c>
      <c r="U285" s="383" t="str">
        <f t="shared" ca="1" si="66"/>
        <v/>
      </c>
      <c r="V285" s="7"/>
      <c r="W285" s="7"/>
      <c r="X285" s="383" t="str">
        <f t="shared" ca="1" si="61"/>
        <v/>
      </c>
      <c r="Y285" s="383" t="str">
        <f ca="1">IF(SUM(X285)&gt;0,MAX($Y$109:Y284)+1,"")</f>
        <v/>
      </c>
      <c r="Z285" s="7"/>
      <c r="AA285" s="7"/>
      <c r="AB285" s="383" t="str" cm="1">
        <f t="array" aca="1" ref="AB285" ca="1">IF($K285="","",INDIRECT("'"&amp;$B285&amp;"'!$J$7"))</f>
        <v/>
      </c>
      <c r="AC285" s="383" t="str" cm="1">
        <f t="array" aca="1" ref="AC285" ca="1">IF($K285="","",INDIRECT("'"&amp;$B285&amp;"'!$J$5"))</f>
        <v/>
      </c>
      <c r="AD285" s="383" t="str" cm="1">
        <f t="array" aca="1" ref="AD285" ca="1">IF($K285="","",INDIRECT("'"&amp;$B285&amp;"'!$J$6"))</f>
        <v/>
      </c>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row>
    <row r="286" spans="1:60" hidden="1">
      <c r="A286" s="93"/>
      <c r="B286" s="138" t="str">
        <f t="shared" si="55"/>
        <v/>
      </c>
      <c r="C286" s="28" t="str">
        <f>IF(B286="","",INDEX(Konfig!$A$21:$B$1011,MATCH(MID(B286,1,(FIND(" ",B286)-1)),Konfig!$A$21:$A$1011,0),2))</f>
        <v/>
      </c>
      <c r="D286" s="126"/>
      <c r="E286" s="126" t="str">
        <f t="shared" si="58"/>
        <v/>
      </c>
      <c r="F286" s="126" t="str">
        <f t="shared" si="62"/>
        <v/>
      </c>
      <c r="G286" s="123" t="str">
        <f t="shared" si="56"/>
        <v/>
      </c>
      <c r="H286" s="139"/>
      <c r="I286" s="123" t="str">
        <f t="shared" si="57"/>
        <v xml:space="preserve"> </v>
      </c>
      <c r="J286" s="126"/>
      <c r="K286" s="388" t="str">
        <f t="shared" ca="1" si="63"/>
        <v/>
      </c>
      <c r="L286" s="388" t="str">
        <f t="shared" ca="1" si="64"/>
        <v/>
      </c>
      <c r="M286" s="384" t="str">
        <f t="shared" ca="1" si="65"/>
        <v/>
      </c>
      <c r="N286" s="384" t="str">
        <f t="shared" ca="1" si="65"/>
        <v/>
      </c>
      <c r="O286" s="384" t="str">
        <f t="shared" ca="1" si="65"/>
        <v/>
      </c>
      <c r="P286" s="384" t="str">
        <f t="shared" ca="1" si="65"/>
        <v/>
      </c>
      <c r="Q286" s="384" t="str">
        <f t="shared" ca="1" si="59"/>
        <v/>
      </c>
      <c r="R286" s="131" t="str">
        <f ca="1">IF(AND(SUM($T$109:$U286)&gt;0,COUNTIF(R$108:$S285,"A")=0), "A","")</f>
        <v/>
      </c>
      <c r="S286" s="131" t="str">
        <f ca="1">IF(AND(SUM($T286:$U$1097)&gt;0,COUNTIF(S287:$S$1098,"E")=0), "E","")</f>
        <v/>
      </c>
      <c r="T286" s="383" t="str">
        <f t="shared" ca="1" si="60"/>
        <v/>
      </c>
      <c r="U286" s="383" t="str">
        <f t="shared" ca="1" si="66"/>
        <v/>
      </c>
      <c r="V286" s="7"/>
      <c r="W286" s="7"/>
      <c r="X286" s="383" t="str">
        <f t="shared" ca="1" si="61"/>
        <v/>
      </c>
      <c r="Y286" s="383" t="str">
        <f ca="1">IF(SUM(X286)&gt;0,MAX($Y$109:Y285)+1,"")</f>
        <v/>
      </c>
      <c r="Z286" s="7"/>
      <c r="AA286" s="7"/>
      <c r="AB286" s="383" t="str" cm="1">
        <f t="array" aca="1" ref="AB286" ca="1">IF($K286="","",INDIRECT("'"&amp;$B286&amp;"'!$J$7"))</f>
        <v/>
      </c>
      <c r="AC286" s="383" t="str" cm="1">
        <f t="array" aca="1" ref="AC286" ca="1">IF($K286="","",INDIRECT("'"&amp;$B286&amp;"'!$J$5"))</f>
        <v/>
      </c>
      <c r="AD286" s="383" t="str" cm="1">
        <f t="array" aca="1" ref="AD286" ca="1">IF($K286="","",INDIRECT("'"&amp;$B286&amp;"'!$J$6"))</f>
        <v/>
      </c>
      <c r="AE286" s="7"/>
      <c r="AF286" s="7"/>
      <c r="AG286" s="7"/>
      <c r="AH286" s="7"/>
      <c r="AI286" s="7"/>
      <c r="AJ286" s="7"/>
      <c r="AK286" s="7"/>
      <c r="AL286" s="7"/>
      <c r="AM286" s="7"/>
      <c r="AN286" s="7"/>
      <c r="AO286" s="7"/>
      <c r="AP286" s="7"/>
      <c r="AQ286" s="7"/>
      <c r="AR286" s="7"/>
      <c r="AS286" s="7"/>
      <c r="AT286" s="7"/>
      <c r="AU286" s="7"/>
      <c r="AV286" s="7"/>
      <c r="AW286" s="7"/>
      <c r="AX286" s="7"/>
      <c r="AY286" s="7"/>
      <c r="AZ286" s="7"/>
      <c r="BA286" s="7"/>
      <c r="BB286" s="7"/>
      <c r="BC286" s="7"/>
      <c r="BD286" s="7"/>
      <c r="BE286" s="7"/>
      <c r="BF286" s="7"/>
      <c r="BG286" s="7"/>
      <c r="BH286" s="7"/>
    </row>
    <row r="287" spans="1:60" hidden="1">
      <c r="A287" s="93"/>
      <c r="B287" s="138" t="str">
        <f t="shared" si="55"/>
        <v/>
      </c>
      <c r="C287" s="28" t="str">
        <f>IF(B287="","",INDEX(Konfig!$A$21:$B$1011,MATCH(MID(B287,1,(FIND(" ",B287)-1)),Konfig!$A$21:$A$1011,0),2))</f>
        <v/>
      </c>
      <c r="D287" s="126"/>
      <c r="E287" s="126" t="str">
        <f t="shared" si="58"/>
        <v/>
      </c>
      <c r="F287" s="126" t="str">
        <f t="shared" si="62"/>
        <v/>
      </c>
      <c r="G287" s="123" t="str">
        <f t="shared" si="56"/>
        <v/>
      </c>
      <c r="H287" s="139"/>
      <c r="I287" s="123" t="str">
        <f t="shared" si="57"/>
        <v xml:space="preserve"> </v>
      </c>
      <c r="J287" s="126"/>
      <c r="K287" s="388" t="str">
        <f t="shared" ca="1" si="63"/>
        <v/>
      </c>
      <c r="L287" s="388" t="str">
        <f t="shared" ca="1" si="64"/>
        <v/>
      </c>
      <c r="M287" s="384" t="str">
        <f t="shared" ca="1" si="65"/>
        <v/>
      </c>
      <c r="N287" s="384" t="str">
        <f t="shared" ca="1" si="65"/>
        <v/>
      </c>
      <c r="O287" s="384" t="str">
        <f t="shared" ca="1" si="65"/>
        <v/>
      </c>
      <c r="P287" s="384" t="str">
        <f t="shared" ca="1" si="65"/>
        <v/>
      </c>
      <c r="Q287" s="384" t="str">
        <f t="shared" ca="1" si="59"/>
        <v/>
      </c>
      <c r="R287" s="131" t="str">
        <f ca="1">IF(AND(SUM($T$109:$U287)&gt;0,COUNTIF(R$108:$S286,"A")=0), "A","")</f>
        <v/>
      </c>
      <c r="S287" s="131" t="str">
        <f ca="1">IF(AND(SUM($T287:$U$1097)&gt;0,COUNTIF(S288:$S$1098,"E")=0), "E","")</f>
        <v/>
      </c>
      <c r="T287" s="383" t="str">
        <f t="shared" ca="1" si="60"/>
        <v/>
      </c>
      <c r="U287" s="383" t="str">
        <f t="shared" ca="1" si="66"/>
        <v/>
      </c>
      <c r="V287" s="7"/>
      <c r="W287" s="7"/>
      <c r="X287" s="383" t="str">
        <f t="shared" ca="1" si="61"/>
        <v/>
      </c>
      <c r="Y287" s="383" t="str">
        <f ca="1">IF(SUM(X287)&gt;0,MAX($Y$109:Y286)+1,"")</f>
        <v/>
      </c>
      <c r="Z287" s="7"/>
      <c r="AA287" s="7"/>
      <c r="AB287" s="383" t="str" cm="1">
        <f t="array" aca="1" ref="AB287" ca="1">IF($K287="","",INDIRECT("'"&amp;$B287&amp;"'!$J$7"))</f>
        <v/>
      </c>
      <c r="AC287" s="383" t="str" cm="1">
        <f t="array" aca="1" ref="AC287" ca="1">IF($K287="","",INDIRECT("'"&amp;$B287&amp;"'!$J$5"))</f>
        <v/>
      </c>
      <c r="AD287" s="383" t="str" cm="1">
        <f t="array" aca="1" ref="AD287" ca="1">IF($K287="","",INDIRECT("'"&amp;$B287&amp;"'!$J$6"))</f>
        <v/>
      </c>
      <c r="AE287" s="7"/>
      <c r="AF287" s="7"/>
      <c r="AG287" s="7"/>
      <c r="AH287" s="7"/>
      <c r="AI287" s="7"/>
      <c r="AJ287" s="7"/>
      <c r="AK287" s="7"/>
      <c r="AL287" s="7"/>
      <c r="AM287" s="7"/>
      <c r="AN287" s="7"/>
      <c r="AO287" s="7"/>
      <c r="AP287" s="7"/>
      <c r="AQ287" s="7"/>
      <c r="AR287" s="7"/>
      <c r="AS287" s="7"/>
      <c r="AT287" s="7"/>
      <c r="AU287" s="7"/>
      <c r="AV287" s="7"/>
      <c r="AW287" s="7"/>
      <c r="AX287" s="7"/>
      <c r="AY287" s="7"/>
      <c r="AZ287" s="7"/>
      <c r="BA287" s="7"/>
      <c r="BB287" s="7"/>
      <c r="BC287" s="7"/>
      <c r="BD287" s="7"/>
      <c r="BE287" s="7"/>
      <c r="BF287" s="7"/>
      <c r="BG287" s="7"/>
      <c r="BH287" s="7"/>
    </row>
    <row r="288" spans="1:60" hidden="1">
      <c r="A288" s="93"/>
      <c r="B288" s="138" t="str">
        <f t="shared" si="55"/>
        <v/>
      </c>
      <c r="C288" s="28" t="str">
        <f>IF(B288="","",INDEX(Konfig!$A$21:$B$1011,MATCH(MID(B288,1,(FIND(" ",B288)-1)),Konfig!$A$21:$A$1011,0),2))</f>
        <v/>
      </c>
      <c r="D288" s="126"/>
      <c r="E288" s="126" t="str">
        <f t="shared" si="58"/>
        <v/>
      </c>
      <c r="F288" s="126" t="str">
        <f t="shared" si="62"/>
        <v/>
      </c>
      <c r="G288" s="123" t="str">
        <f t="shared" si="56"/>
        <v/>
      </c>
      <c r="H288" s="139"/>
      <c r="I288" s="123" t="str">
        <f t="shared" si="57"/>
        <v xml:space="preserve"> </v>
      </c>
      <c r="J288" s="126"/>
      <c r="K288" s="388" t="str">
        <f t="shared" ca="1" si="63"/>
        <v/>
      </c>
      <c r="L288" s="388" t="str">
        <f t="shared" ca="1" si="64"/>
        <v/>
      </c>
      <c r="M288" s="384" t="str">
        <f t="shared" ca="1" si="65"/>
        <v/>
      </c>
      <c r="N288" s="384" t="str">
        <f t="shared" ca="1" si="65"/>
        <v/>
      </c>
      <c r="O288" s="384" t="str">
        <f t="shared" ca="1" si="65"/>
        <v/>
      </c>
      <c r="P288" s="384" t="str">
        <f t="shared" ca="1" si="65"/>
        <v/>
      </c>
      <c r="Q288" s="384" t="str">
        <f t="shared" ca="1" si="59"/>
        <v/>
      </c>
      <c r="R288" s="131" t="str">
        <f ca="1">IF(AND(SUM($T$109:$U288)&gt;0,COUNTIF(R$108:$S287,"A")=0), "A","")</f>
        <v/>
      </c>
      <c r="S288" s="131" t="str">
        <f ca="1">IF(AND(SUM($T288:$U$1097)&gt;0,COUNTIF(S289:$S$1098,"E")=0), "E","")</f>
        <v/>
      </c>
      <c r="T288" s="383" t="str">
        <f t="shared" ca="1" si="60"/>
        <v/>
      </c>
      <c r="U288" s="383" t="str">
        <f t="shared" ca="1" si="66"/>
        <v/>
      </c>
      <c r="V288" s="7"/>
      <c r="W288" s="7"/>
      <c r="X288" s="383" t="str">
        <f t="shared" ca="1" si="61"/>
        <v/>
      </c>
      <c r="Y288" s="383" t="str">
        <f ca="1">IF(SUM(X288)&gt;0,MAX($Y$109:Y287)+1,"")</f>
        <v/>
      </c>
      <c r="Z288" s="7"/>
      <c r="AA288" s="7"/>
      <c r="AB288" s="383" t="str" cm="1">
        <f t="array" aca="1" ref="AB288" ca="1">IF($K288="","",INDIRECT("'"&amp;$B288&amp;"'!$J$7"))</f>
        <v/>
      </c>
      <c r="AC288" s="383" t="str" cm="1">
        <f t="array" aca="1" ref="AC288" ca="1">IF($K288="","",INDIRECT("'"&amp;$B288&amp;"'!$J$5"))</f>
        <v/>
      </c>
      <c r="AD288" s="383" t="str" cm="1">
        <f t="array" aca="1" ref="AD288" ca="1">IF($K288="","",INDIRECT("'"&amp;$B288&amp;"'!$J$6"))</f>
        <v/>
      </c>
      <c r="AE288" s="7"/>
      <c r="AF288" s="7"/>
      <c r="AG288" s="7"/>
      <c r="AH288" s="7"/>
      <c r="AI288" s="7"/>
      <c r="AJ288" s="7"/>
      <c r="AK288" s="7"/>
      <c r="AL288" s="7"/>
      <c r="AM288" s="7"/>
      <c r="AN288" s="7"/>
      <c r="AO288" s="7"/>
      <c r="AP288" s="7"/>
      <c r="AQ288" s="7"/>
      <c r="AR288" s="7"/>
      <c r="AS288" s="7"/>
      <c r="AT288" s="7"/>
      <c r="AU288" s="7"/>
      <c r="AV288" s="7"/>
      <c r="AW288" s="7"/>
      <c r="AX288" s="7"/>
      <c r="AY288" s="7"/>
      <c r="AZ288" s="7"/>
      <c r="BA288" s="7"/>
      <c r="BB288" s="7"/>
      <c r="BC288" s="7"/>
      <c r="BD288" s="7"/>
      <c r="BE288" s="7"/>
      <c r="BF288" s="7"/>
      <c r="BG288" s="7"/>
      <c r="BH288" s="7"/>
    </row>
    <row r="289" spans="1:60" hidden="1">
      <c r="A289" s="93"/>
      <c r="B289" s="138" t="str">
        <f t="shared" si="55"/>
        <v/>
      </c>
      <c r="C289" s="28" t="str">
        <f>IF(B289="","",INDEX(Konfig!$A$21:$B$1011,MATCH(MID(B289,1,(FIND(" ",B289)-1)),Konfig!$A$21:$A$1011,0),2))</f>
        <v/>
      </c>
      <c r="D289" s="126"/>
      <c r="E289" s="126" t="str">
        <f t="shared" si="58"/>
        <v/>
      </c>
      <c r="F289" s="126" t="str">
        <f t="shared" si="62"/>
        <v/>
      </c>
      <c r="G289" s="123" t="str">
        <f t="shared" si="56"/>
        <v/>
      </c>
      <c r="H289" s="139"/>
      <c r="I289" s="123" t="str">
        <f t="shared" si="57"/>
        <v xml:space="preserve"> </v>
      </c>
      <c r="J289" s="126"/>
      <c r="K289" s="388" t="str">
        <f t="shared" ca="1" si="63"/>
        <v/>
      </c>
      <c r="L289" s="388" t="str">
        <f t="shared" ca="1" si="64"/>
        <v/>
      </c>
      <c r="M289" s="384" t="str">
        <f t="shared" ca="1" si="65"/>
        <v/>
      </c>
      <c r="N289" s="384" t="str">
        <f t="shared" ca="1" si="65"/>
        <v/>
      </c>
      <c r="O289" s="384" t="str">
        <f t="shared" ca="1" si="65"/>
        <v/>
      </c>
      <c r="P289" s="384" t="str">
        <f t="shared" ca="1" si="65"/>
        <v/>
      </c>
      <c r="Q289" s="384" t="str">
        <f t="shared" ca="1" si="59"/>
        <v/>
      </c>
      <c r="R289" s="131" t="str">
        <f ca="1">IF(AND(SUM($T$109:$U289)&gt;0,COUNTIF(R$108:$S288,"A")=0), "A","")</f>
        <v/>
      </c>
      <c r="S289" s="131" t="str">
        <f ca="1">IF(AND(SUM($T289:$U$1097)&gt;0,COUNTIF(S290:$S$1098,"E")=0), "E","")</f>
        <v/>
      </c>
      <c r="T289" s="383" t="str">
        <f t="shared" ca="1" si="60"/>
        <v/>
      </c>
      <c r="U289" s="383" t="str">
        <f t="shared" ca="1" si="66"/>
        <v/>
      </c>
      <c r="V289" s="7"/>
      <c r="W289" s="7"/>
      <c r="X289" s="383" t="str">
        <f t="shared" ca="1" si="61"/>
        <v/>
      </c>
      <c r="Y289" s="383" t="str">
        <f ca="1">IF(SUM(X289)&gt;0,MAX($Y$109:Y288)+1,"")</f>
        <v/>
      </c>
      <c r="Z289" s="7"/>
      <c r="AA289" s="7"/>
      <c r="AB289" s="383" t="str" cm="1">
        <f t="array" aca="1" ref="AB289" ca="1">IF($K289="","",INDIRECT("'"&amp;$B289&amp;"'!$J$7"))</f>
        <v/>
      </c>
      <c r="AC289" s="383" t="str" cm="1">
        <f t="array" aca="1" ref="AC289" ca="1">IF($K289="","",INDIRECT("'"&amp;$B289&amp;"'!$J$5"))</f>
        <v/>
      </c>
      <c r="AD289" s="383" t="str" cm="1">
        <f t="array" aca="1" ref="AD289" ca="1">IF($K289="","",INDIRECT("'"&amp;$B289&amp;"'!$J$6"))</f>
        <v/>
      </c>
      <c r="AE289" s="7"/>
      <c r="AF289" s="7"/>
      <c r="AG289" s="7"/>
      <c r="AH289" s="7"/>
      <c r="AI289" s="7"/>
      <c r="AJ289" s="7"/>
      <c r="AK289" s="7"/>
      <c r="AL289" s="7"/>
      <c r="AM289" s="7"/>
      <c r="AN289" s="7"/>
      <c r="AO289" s="7"/>
      <c r="AP289" s="7"/>
      <c r="AQ289" s="7"/>
      <c r="AR289" s="7"/>
      <c r="AS289" s="7"/>
      <c r="AT289" s="7"/>
      <c r="AU289" s="7"/>
      <c r="AV289" s="7"/>
      <c r="AW289" s="7"/>
      <c r="AX289" s="7"/>
      <c r="AY289" s="7"/>
      <c r="AZ289" s="7"/>
      <c r="BA289" s="7"/>
      <c r="BB289" s="7"/>
      <c r="BC289" s="7"/>
      <c r="BD289" s="7"/>
      <c r="BE289" s="7"/>
      <c r="BF289" s="7"/>
      <c r="BG289" s="7"/>
      <c r="BH289" s="7"/>
    </row>
    <row r="290" spans="1:60" hidden="1">
      <c r="A290" s="93"/>
      <c r="B290" s="138" t="str">
        <f t="shared" si="55"/>
        <v/>
      </c>
      <c r="C290" s="28" t="str">
        <f>IF(B290="","",INDEX(Konfig!$A$21:$B$1011,MATCH(MID(B290,1,(FIND(" ",B290)-1)),Konfig!$A$21:$A$1011,0),2))</f>
        <v/>
      </c>
      <c r="D290" s="126"/>
      <c r="E290" s="126" t="str">
        <f t="shared" si="58"/>
        <v/>
      </c>
      <c r="F290" s="126" t="str">
        <f t="shared" si="62"/>
        <v/>
      </c>
      <c r="G290" s="123" t="str">
        <f t="shared" si="56"/>
        <v/>
      </c>
      <c r="H290" s="139"/>
      <c r="I290" s="123" t="str">
        <f t="shared" si="57"/>
        <v xml:space="preserve"> </v>
      </c>
      <c r="J290" s="126"/>
      <c r="K290" s="388" t="str">
        <f t="shared" ca="1" si="63"/>
        <v/>
      </c>
      <c r="L290" s="388" t="str">
        <f t="shared" ca="1" si="64"/>
        <v/>
      </c>
      <c r="M290" s="384" t="str">
        <f t="shared" ca="1" si="65"/>
        <v/>
      </c>
      <c r="N290" s="384" t="str">
        <f t="shared" ca="1" si="65"/>
        <v/>
      </c>
      <c r="O290" s="384" t="str">
        <f t="shared" ca="1" si="65"/>
        <v/>
      </c>
      <c r="P290" s="384" t="str">
        <f t="shared" ca="1" si="65"/>
        <v/>
      </c>
      <c r="Q290" s="384" t="str">
        <f t="shared" ca="1" si="59"/>
        <v/>
      </c>
      <c r="R290" s="131" t="str">
        <f ca="1">IF(AND(SUM($T$109:$U290)&gt;0,COUNTIF(R$108:$S289,"A")=0), "A","")</f>
        <v/>
      </c>
      <c r="S290" s="131" t="str">
        <f ca="1">IF(AND(SUM($T290:$U$1097)&gt;0,COUNTIF(S291:$S$1098,"E")=0), "E","")</f>
        <v/>
      </c>
      <c r="T290" s="383" t="str">
        <f t="shared" ca="1" si="60"/>
        <v/>
      </c>
      <c r="U290" s="383" t="str">
        <f t="shared" ca="1" si="66"/>
        <v/>
      </c>
      <c r="V290" s="7"/>
      <c r="W290" s="7"/>
      <c r="X290" s="383" t="str">
        <f t="shared" ca="1" si="61"/>
        <v/>
      </c>
      <c r="Y290" s="383" t="str">
        <f ca="1">IF(SUM(X290)&gt;0,MAX($Y$109:Y289)+1,"")</f>
        <v/>
      </c>
      <c r="Z290" s="7"/>
      <c r="AA290" s="7"/>
      <c r="AB290" s="383" t="str" cm="1">
        <f t="array" aca="1" ref="AB290" ca="1">IF($K290="","",INDIRECT("'"&amp;$B290&amp;"'!$J$7"))</f>
        <v/>
      </c>
      <c r="AC290" s="383" t="str" cm="1">
        <f t="array" aca="1" ref="AC290" ca="1">IF($K290="","",INDIRECT("'"&amp;$B290&amp;"'!$J$5"))</f>
        <v/>
      </c>
      <c r="AD290" s="383" t="str" cm="1">
        <f t="array" aca="1" ref="AD290" ca="1">IF($K290="","",INDIRECT("'"&amp;$B290&amp;"'!$J$6"))</f>
        <v/>
      </c>
      <c r="AE290" s="7"/>
      <c r="AF290" s="7"/>
      <c r="AG290" s="7"/>
      <c r="AH290" s="7"/>
      <c r="AI290" s="7"/>
      <c r="AJ290" s="7"/>
      <c r="AK290" s="7"/>
      <c r="AL290" s="7"/>
      <c r="AM290" s="7"/>
      <c r="AN290" s="7"/>
      <c r="AO290" s="7"/>
      <c r="AP290" s="7"/>
      <c r="AQ290" s="7"/>
      <c r="AR290" s="7"/>
      <c r="AS290" s="7"/>
      <c r="AT290" s="7"/>
      <c r="AU290" s="7"/>
      <c r="AV290" s="7"/>
      <c r="AW290" s="7"/>
      <c r="AX290" s="7"/>
      <c r="AY290" s="7"/>
      <c r="AZ290" s="7"/>
      <c r="BA290" s="7"/>
      <c r="BB290" s="7"/>
      <c r="BC290" s="7"/>
      <c r="BD290" s="7"/>
      <c r="BE290" s="7"/>
      <c r="BF290" s="7"/>
      <c r="BG290" s="7"/>
      <c r="BH290" s="7"/>
    </row>
    <row r="291" spans="1:60" hidden="1">
      <c r="A291" s="93"/>
      <c r="B291" s="138" t="str">
        <f t="shared" si="55"/>
        <v/>
      </c>
      <c r="C291" s="28" t="str">
        <f>IF(B291="","",INDEX(Konfig!$A$21:$B$1011,MATCH(MID(B291,1,(FIND(" ",B291)-1)),Konfig!$A$21:$A$1011,0),2))</f>
        <v/>
      </c>
      <c r="D291" s="126"/>
      <c r="E291" s="126" t="str">
        <f t="shared" si="58"/>
        <v/>
      </c>
      <c r="F291" s="126" t="str">
        <f t="shared" si="62"/>
        <v/>
      </c>
      <c r="G291" s="123" t="str">
        <f t="shared" si="56"/>
        <v/>
      </c>
      <c r="H291" s="139"/>
      <c r="I291" s="123" t="str">
        <f t="shared" si="57"/>
        <v xml:space="preserve"> </v>
      </c>
      <c r="J291" s="126"/>
      <c r="K291" s="388" t="str">
        <f t="shared" ca="1" si="63"/>
        <v/>
      </c>
      <c r="L291" s="388" t="str">
        <f t="shared" ca="1" si="64"/>
        <v/>
      </c>
      <c r="M291" s="384" t="str">
        <f t="shared" ca="1" si="65"/>
        <v/>
      </c>
      <c r="N291" s="384" t="str">
        <f t="shared" ca="1" si="65"/>
        <v/>
      </c>
      <c r="O291" s="384" t="str">
        <f t="shared" ca="1" si="65"/>
        <v/>
      </c>
      <c r="P291" s="384" t="str">
        <f t="shared" ca="1" si="65"/>
        <v/>
      </c>
      <c r="Q291" s="384" t="str">
        <f t="shared" ca="1" si="59"/>
        <v/>
      </c>
      <c r="R291" s="131" t="str">
        <f ca="1">IF(AND(SUM($T$109:$U291)&gt;0,COUNTIF(R$108:$S290,"A")=0), "A","")</f>
        <v/>
      </c>
      <c r="S291" s="131" t="str">
        <f ca="1">IF(AND(SUM($T291:$U$1097)&gt;0,COUNTIF(S292:$S$1098,"E")=0), "E","")</f>
        <v/>
      </c>
      <c r="T291" s="383" t="str">
        <f t="shared" ca="1" si="60"/>
        <v/>
      </c>
      <c r="U291" s="383" t="str">
        <f t="shared" ca="1" si="66"/>
        <v/>
      </c>
      <c r="V291" s="7"/>
      <c r="W291" s="7"/>
      <c r="X291" s="383" t="str">
        <f t="shared" ca="1" si="61"/>
        <v/>
      </c>
      <c r="Y291" s="383" t="str">
        <f ca="1">IF(SUM(X291)&gt;0,MAX($Y$109:Y290)+1,"")</f>
        <v/>
      </c>
      <c r="Z291" s="7"/>
      <c r="AA291" s="7"/>
      <c r="AB291" s="383" t="str" cm="1">
        <f t="array" aca="1" ref="AB291" ca="1">IF($K291="","",INDIRECT("'"&amp;$B291&amp;"'!$J$7"))</f>
        <v/>
      </c>
      <c r="AC291" s="383" t="str" cm="1">
        <f t="array" aca="1" ref="AC291" ca="1">IF($K291="","",INDIRECT("'"&amp;$B291&amp;"'!$J$5"))</f>
        <v/>
      </c>
      <c r="AD291" s="383" t="str" cm="1">
        <f t="array" aca="1" ref="AD291" ca="1">IF($K291="","",INDIRECT("'"&amp;$B291&amp;"'!$J$6"))</f>
        <v/>
      </c>
      <c r="AE291" s="7"/>
      <c r="AF291" s="7"/>
      <c r="AG291" s="7"/>
      <c r="AH291" s="7"/>
      <c r="AI291" s="7"/>
      <c r="AJ291" s="7"/>
      <c r="AK291" s="7"/>
      <c r="AL291" s="7"/>
      <c r="AM291" s="7"/>
      <c r="AN291" s="7"/>
      <c r="AO291" s="7"/>
      <c r="AP291" s="7"/>
      <c r="AQ291" s="7"/>
      <c r="AR291" s="7"/>
      <c r="AS291" s="7"/>
      <c r="AT291" s="7"/>
      <c r="AU291" s="7"/>
      <c r="AV291" s="7"/>
      <c r="AW291" s="7"/>
      <c r="AX291" s="7"/>
      <c r="AY291" s="7"/>
      <c r="AZ291" s="7"/>
      <c r="BA291" s="7"/>
      <c r="BB291" s="7"/>
      <c r="BC291" s="7"/>
      <c r="BD291" s="7"/>
      <c r="BE291" s="7"/>
      <c r="BF291" s="7"/>
      <c r="BG291" s="7"/>
      <c r="BH291" s="7"/>
    </row>
    <row r="292" spans="1:60" hidden="1">
      <c r="A292" s="93"/>
      <c r="B292" s="138" t="str">
        <f t="shared" ref="B292:B355" si="67">IF(HYPERLINK("#"&amp;"'"&amp;H292&amp;"'!A1",H292)=0,"",HYPERLINK("#"&amp;"'"&amp;H292&amp;"'!A1",H292))</f>
        <v/>
      </c>
      <c r="C292" s="28" t="str">
        <f>IF(B292="","",INDEX(Konfig!$A$21:$B$1011,MATCH(MID(B292,1,(FIND(" ",B292)-1)),Konfig!$A$21:$A$1011,0),2))</f>
        <v/>
      </c>
      <c r="D292" s="126"/>
      <c r="E292" s="126" t="str">
        <f t="shared" si="58"/>
        <v/>
      </c>
      <c r="F292" s="126" t="str">
        <f t="shared" si="62"/>
        <v/>
      </c>
      <c r="G292" s="123" t="str">
        <f t="shared" ref="G292:G355" si="68">IFERROR(LEFT(H292,SEARCH(".",H292)+1),"")</f>
        <v/>
      </c>
      <c r="H292" s="139"/>
      <c r="I292" s="123" t="str">
        <f t="shared" ref="I292:I355" si="69">IFERROR(CONCATENATE(B292," ",C292),"")</f>
        <v xml:space="preserve"> </v>
      </c>
      <c r="J292" s="126"/>
      <c r="K292" s="388" t="str">
        <f t="shared" ca="1" si="63"/>
        <v/>
      </c>
      <c r="L292" s="388" t="str">
        <f t="shared" ca="1" si="64"/>
        <v/>
      </c>
      <c r="M292" s="384" t="str">
        <f t="shared" ca="1" si="65"/>
        <v/>
      </c>
      <c r="N292" s="384" t="str">
        <f t="shared" ca="1" si="65"/>
        <v/>
      </c>
      <c r="O292" s="384" t="str">
        <f t="shared" ca="1" si="65"/>
        <v/>
      </c>
      <c r="P292" s="384" t="str">
        <f t="shared" ca="1" si="65"/>
        <v/>
      </c>
      <c r="Q292" s="384" t="str">
        <f t="shared" ca="1" si="59"/>
        <v/>
      </c>
      <c r="R292" s="131" t="str">
        <f ca="1">IF(AND(SUM($T$109:$U292)&gt;0,COUNTIF(R$108:$S291,"A")=0), "A","")</f>
        <v/>
      </c>
      <c r="S292" s="131" t="str">
        <f ca="1">IF(AND(SUM($T292:$U$1097)&gt;0,COUNTIF(S293:$S$1098,"E")=0), "E","")</f>
        <v/>
      </c>
      <c r="T292" s="383" t="str">
        <f t="shared" ca="1" si="60"/>
        <v/>
      </c>
      <c r="U292" s="383" t="str">
        <f t="shared" ca="1" si="66"/>
        <v/>
      </c>
      <c r="V292" s="7"/>
      <c r="W292" s="7"/>
      <c r="X292" s="383" t="str">
        <f t="shared" ca="1" si="61"/>
        <v/>
      </c>
      <c r="Y292" s="383" t="str">
        <f ca="1">IF(SUM(X292)&gt;0,MAX($Y$109:Y291)+1,"")</f>
        <v/>
      </c>
      <c r="Z292" s="7"/>
      <c r="AA292" s="7"/>
      <c r="AB292" s="383" t="str" cm="1">
        <f t="array" aca="1" ref="AB292" ca="1">IF($K292="","",INDIRECT("'"&amp;$B292&amp;"'!$J$7"))</f>
        <v/>
      </c>
      <c r="AC292" s="383" t="str" cm="1">
        <f t="array" aca="1" ref="AC292" ca="1">IF($K292="","",INDIRECT("'"&amp;$B292&amp;"'!$J$5"))</f>
        <v/>
      </c>
      <c r="AD292" s="383" t="str" cm="1">
        <f t="array" aca="1" ref="AD292" ca="1">IF($K292="","",INDIRECT("'"&amp;$B292&amp;"'!$J$6"))</f>
        <v/>
      </c>
      <c r="AE292" s="7"/>
      <c r="AF292" s="7"/>
      <c r="AG292" s="7"/>
      <c r="AH292" s="7"/>
      <c r="AI292" s="7"/>
      <c r="AJ292" s="7"/>
      <c r="AK292" s="7"/>
      <c r="AL292" s="7"/>
      <c r="AM292" s="7"/>
      <c r="AN292" s="7"/>
      <c r="AO292" s="7"/>
      <c r="AP292" s="7"/>
      <c r="AQ292" s="7"/>
      <c r="AR292" s="7"/>
      <c r="AS292" s="7"/>
      <c r="AT292" s="7"/>
      <c r="AU292" s="7"/>
      <c r="AV292" s="7"/>
      <c r="AW292" s="7"/>
      <c r="AX292" s="7"/>
      <c r="AY292" s="7"/>
      <c r="AZ292" s="7"/>
      <c r="BA292" s="7"/>
      <c r="BB292" s="7"/>
      <c r="BC292" s="7"/>
      <c r="BD292" s="7"/>
      <c r="BE292" s="7"/>
      <c r="BF292" s="7"/>
      <c r="BG292" s="7"/>
      <c r="BH292" s="7"/>
    </row>
    <row r="293" spans="1:60" hidden="1">
      <c r="A293" s="93"/>
      <c r="B293" s="138" t="str">
        <f t="shared" si="67"/>
        <v/>
      </c>
      <c r="C293" s="28" t="str">
        <f>IF(B293="","",INDEX(Konfig!$A$21:$B$1011,MATCH(MID(B293,1,(FIND(" ",B293)-1)),Konfig!$A$21:$A$1011,0),2))</f>
        <v/>
      </c>
      <c r="D293" s="126"/>
      <c r="E293" s="126" t="str">
        <f t="shared" si="58"/>
        <v/>
      </c>
      <c r="F293" s="126" t="str">
        <f t="shared" si="62"/>
        <v/>
      </c>
      <c r="G293" s="123" t="str">
        <f t="shared" si="68"/>
        <v/>
      </c>
      <c r="H293" s="139"/>
      <c r="I293" s="123" t="str">
        <f t="shared" si="69"/>
        <v xml:space="preserve"> </v>
      </c>
      <c r="J293" s="126"/>
      <c r="K293" s="388" t="str">
        <f t="shared" ca="1" si="63"/>
        <v/>
      </c>
      <c r="L293" s="388" t="str">
        <f t="shared" ca="1" si="64"/>
        <v/>
      </c>
      <c r="M293" s="384" t="str">
        <f t="shared" ca="1" si="65"/>
        <v/>
      </c>
      <c r="N293" s="384" t="str">
        <f t="shared" ca="1" si="65"/>
        <v/>
      </c>
      <c r="O293" s="384" t="str">
        <f t="shared" ca="1" si="65"/>
        <v/>
      </c>
      <c r="P293" s="384" t="str">
        <f t="shared" ca="1" si="65"/>
        <v/>
      </c>
      <c r="Q293" s="384" t="str">
        <f t="shared" ca="1" si="59"/>
        <v/>
      </c>
      <c r="R293" s="131" t="str">
        <f ca="1">IF(AND(SUM($T$109:$U293)&gt;0,COUNTIF(R$108:$S292,"A")=0), "A","")</f>
        <v/>
      </c>
      <c r="S293" s="131" t="str">
        <f ca="1">IF(AND(SUM($T293:$U$1097)&gt;0,COUNTIF(S294:$S$1098,"E")=0), "E","")</f>
        <v/>
      </c>
      <c r="T293" s="383" t="str">
        <f t="shared" ca="1" si="60"/>
        <v/>
      </c>
      <c r="U293" s="383" t="str">
        <f t="shared" ca="1" si="66"/>
        <v/>
      </c>
      <c r="V293" s="7"/>
      <c r="W293" s="7"/>
      <c r="X293" s="383" t="str">
        <f t="shared" ca="1" si="61"/>
        <v/>
      </c>
      <c r="Y293" s="383" t="str">
        <f ca="1">IF(SUM(X293)&gt;0,MAX($Y$109:Y292)+1,"")</f>
        <v/>
      </c>
      <c r="Z293" s="7"/>
      <c r="AA293" s="7"/>
      <c r="AB293" s="383" t="str" cm="1">
        <f t="array" aca="1" ref="AB293" ca="1">IF($K293="","",INDIRECT("'"&amp;$B293&amp;"'!$J$7"))</f>
        <v/>
      </c>
      <c r="AC293" s="383" t="str" cm="1">
        <f t="array" aca="1" ref="AC293" ca="1">IF($K293="","",INDIRECT("'"&amp;$B293&amp;"'!$J$5"))</f>
        <v/>
      </c>
      <c r="AD293" s="383" t="str" cm="1">
        <f t="array" aca="1" ref="AD293" ca="1">IF($K293="","",INDIRECT("'"&amp;$B293&amp;"'!$J$6"))</f>
        <v/>
      </c>
      <c r="AE293" s="7"/>
      <c r="AF293" s="7"/>
      <c r="AG293" s="7"/>
      <c r="AH293" s="7"/>
      <c r="AI293" s="7"/>
      <c r="AJ293" s="7"/>
      <c r="AK293" s="7"/>
      <c r="AL293" s="7"/>
      <c r="AM293" s="7"/>
      <c r="AN293" s="7"/>
      <c r="AO293" s="7"/>
      <c r="AP293" s="7"/>
      <c r="AQ293" s="7"/>
      <c r="AR293" s="7"/>
      <c r="AS293" s="7"/>
      <c r="AT293" s="7"/>
      <c r="AU293" s="7"/>
      <c r="AV293" s="7"/>
      <c r="AW293" s="7"/>
      <c r="AX293" s="7"/>
      <c r="AY293" s="7"/>
      <c r="AZ293" s="7"/>
      <c r="BA293" s="7"/>
      <c r="BB293" s="7"/>
      <c r="BC293" s="7"/>
      <c r="BD293" s="7"/>
      <c r="BE293" s="7"/>
      <c r="BF293" s="7"/>
      <c r="BG293" s="7"/>
      <c r="BH293" s="7"/>
    </row>
    <row r="294" spans="1:60" hidden="1">
      <c r="A294" s="93"/>
      <c r="B294" s="138" t="str">
        <f t="shared" si="67"/>
        <v/>
      </c>
      <c r="C294" s="28" t="str">
        <f>IF(B294="","",INDEX(Konfig!$A$21:$B$1011,MATCH(MID(B294,1,(FIND(" ",B294)-1)),Konfig!$A$21:$A$1011,0),2))</f>
        <v/>
      </c>
      <c r="D294" s="126"/>
      <c r="E294" s="126" t="str">
        <f t="shared" si="58"/>
        <v/>
      </c>
      <c r="F294" s="126" t="str">
        <f t="shared" si="62"/>
        <v/>
      </c>
      <c r="G294" s="123" t="str">
        <f t="shared" si="68"/>
        <v/>
      </c>
      <c r="H294" s="139"/>
      <c r="I294" s="123" t="str">
        <f t="shared" si="69"/>
        <v xml:space="preserve"> </v>
      </c>
      <c r="J294" s="126"/>
      <c r="K294" s="388" t="str">
        <f t="shared" ca="1" si="63"/>
        <v/>
      </c>
      <c r="L294" s="388" t="str">
        <f t="shared" ca="1" si="64"/>
        <v/>
      </c>
      <c r="M294" s="384" t="str">
        <f t="shared" ca="1" si="65"/>
        <v/>
      </c>
      <c r="N294" s="384" t="str">
        <f t="shared" ca="1" si="65"/>
        <v/>
      </c>
      <c r="O294" s="384" t="str">
        <f t="shared" ca="1" si="65"/>
        <v/>
      </c>
      <c r="P294" s="384" t="str">
        <f t="shared" ca="1" si="65"/>
        <v/>
      </c>
      <c r="Q294" s="384" t="str">
        <f t="shared" ca="1" si="59"/>
        <v/>
      </c>
      <c r="R294" s="131" t="str">
        <f ca="1">IF(AND(SUM($T$109:$U294)&gt;0,COUNTIF(R$108:$S293,"A")=0), "A","")</f>
        <v/>
      </c>
      <c r="S294" s="131" t="str">
        <f ca="1">IF(AND(SUM($T294:$U$1097)&gt;0,COUNTIF(S295:$S$1098,"E")=0), "E","")</f>
        <v/>
      </c>
      <c r="T294" s="383" t="str">
        <f t="shared" ca="1" si="60"/>
        <v/>
      </c>
      <c r="U294" s="383" t="str">
        <f t="shared" ca="1" si="66"/>
        <v/>
      </c>
      <c r="V294" s="7"/>
      <c r="W294" s="7"/>
      <c r="X294" s="383" t="str">
        <f t="shared" ca="1" si="61"/>
        <v/>
      </c>
      <c r="Y294" s="383" t="str">
        <f ca="1">IF(SUM(X294)&gt;0,MAX($Y$109:Y293)+1,"")</f>
        <v/>
      </c>
      <c r="Z294" s="7"/>
      <c r="AA294" s="7"/>
      <c r="AB294" s="383" t="str" cm="1">
        <f t="array" aca="1" ref="AB294" ca="1">IF($K294="","",INDIRECT("'"&amp;$B294&amp;"'!$J$7"))</f>
        <v/>
      </c>
      <c r="AC294" s="383" t="str" cm="1">
        <f t="array" aca="1" ref="AC294" ca="1">IF($K294="","",INDIRECT("'"&amp;$B294&amp;"'!$J$5"))</f>
        <v/>
      </c>
      <c r="AD294" s="383" t="str" cm="1">
        <f t="array" aca="1" ref="AD294" ca="1">IF($K294="","",INDIRECT("'"&amp;$B294&amp;"'!$J$6"))</f>
        <v/>
      </c>
      <c r="AE294" s="7"/>
      <c r="AF294" s="7"/>
      <c r="AG294" s="7"/>
      <c r="AH294" s="7"/>
      <c r="AI294" s="7"/>
      <c r="AJ294" s="7"/>
      <c r="AK294" s="7"/>
      <c r="AL294" s="7"/>
      <c r="AM294" s="7"/>
      <c r="AN294" s="7"/>
      <c r="AO294" s="7"/>
      <c r="AP294" s="7"/>
      <c r="AQ294" s="7"/>
      <c r="AR294" s="7"/>
      <c r="AS294" s="7"/>
      <c r="AT294" s="7"/>
      <c r="AU294" s="7"/>
      <c r="AV294" s="7"/>
      <c r="AW294" s="7"/>
      <c r="AX294" s="7"/>
      <c r="AY294" s="7"/>
      <c r="AZ294" s="7"/>
      <c r="BA294" s="7"/>
      <c r="BB294" s="7"/>
      <c r="BC294" s="7"/>
      <c r="BD294" s="7"/>
      <c r="BE294" s="7"/>
      <c r="BF294" s="7"/>
      <c r="BG294" s="7"/>
      <c r="BH294" s="7"/>
    </row>
    <row r="295" spans="1:60" hidden="1">
      <c r="A295" s="93"/>
      <c r="B295" s="138" t="str">
        <f t="shared" si="67"/>
        <v/>
      </c>
      <c r="C295" s="28" t="str">
        <f>IF(B295="","",INDEX(Konfig!$A$21:$B$1011,MATCH(MID(B295,1,(FIND(" ",B295)-1)),Konfig!$A$21:$A$1011,0),2))</f>
        <v/>
      </c>
      <c r="D295" s="126"/>
      <c r="E295" s="126" t="str">
        <f t="shared" si="58"/>
        <v/>
      </c>
      <c r="F295" s="126" t="str">
        <f t="shared" si="62"/>
        <v/>
      </c>
      <c r="G295" s="123" t="str">
        <f t="shared" si="68"/>
        <v/>
      </c>
      <c r="H295" s="139"/>
      <c r="I295" s="123" t="str">
        <f t="shared" si="69"/>
        <v xml:space="preserve"> </v>
      </c>
      <c r="J295" s="126"/>
      <c r="K295" s="388" t="str">
        <f t="shared" ca="1" si="63"/>
        <v/>
      </c>
      <c r="L295" s="388" t="str">
        <f t="shared" ca="1" si="64"/>
        <v/>
      </c>
      <c r="M295" s="384" t="str">
        <f t="shared" ca="1" si="65"/>
        <v/>
      </c>
      <c r="N295" s="384" t="str">
        <f t="shared" ca="1" si="65"/>
        <v/>
      </c>
      <c r="O295" s="384" t="str">
        <f t="shared" ca="1" si="65"/>
        <v/>
      </c>
      <c r="P295" s="384" t="str">
        <f t="shared" ca="1" si="65"/>
        <v/>
      </c>
      <c r="Q295" s="384" t="str">
        <f t="shared" ca="1" si="59"/>
        <v/>
      </c>
      <c r="R295" s="131" t="str">
        <f ca="1">IF(AND(SUM($T$109:$U295)&gt;0,COUNTIF(R$108:$S294,"A")=0), "A","")</f>
        <v/>
      </c>
      <c r="S295" s="131" t="str">
        <f ca="1">IF(AND(SUM($T295:$U$1097)&gt;0,COUNTIF(S296:$S$1098,"E")=0), "E","")</f>
        <v/>
      </c>
      <c r="T295" s="383" t="str">
        <f t="shared" ca="1" si="60"/>
        <v/>
      </c>
      <c r="U295" s="383" t="str">
        <f t="shared" ca="1" si="66"/>
        <v/>
      </c>
      <c r="V295" s="7"/>
      <c r="W295" s="7"/>
      <c r="X295" s="383" t="str">
        <f t="shared" ca="1" si="61"/>
        <v/>
      </c>
      <c r="Y295" s="383" t="str">
        <f ca="1">IF(SUM(X295)&gt;0,MAX($Y$109:Y294)+1,"")</f>
        <v/>
      </c>
      <c r="Z295" s="7"/>
      <c r="AA295" s="7"/>
      <c r="AB295" s="383" t="str" cm="1">
        <f t="array" aca="1" ref="AB295" ca="1">IF($K295="","",INDIRECT("'"&amp;$B295&amp;"'!$J$7"))</f>
        <v/>
      </c>
      <c r="AC295" s="383" t="str" cm="1">
        <f t="array" aca="1" ref="AC295" ca="1">IF($K295="","",INDIRECT("'"&amp;$B295&amp;"'!$J$5"))</f>
        <v/>
      </c>
      <c r="AD295" s="383" t="str" cm="1">
        <f t="array" aca="1" ref="AD295" ca="1">IF($K295="","",INDIRECT("'"&amp;$B295&amp;"'!$J$6"))</f>
        <v/>
      </c>
      <c r="AE295" s="7"/>
      <c r="AF295" s="7"/>
      <c r="AG295" s="7"/>
      <c r="AH295" s="7"/>
      <c r="AI295" s="7"/>
      <c r="AJ295" s="7"/>
      <c r="AK295" s="7"/>
      <c r="AL295" s="7"/>
      <c r="AM295" s="7"/>
      <c r="AN295" s="7"/>
      <c r="AO295" s="7"/>
      <c r="AP295" s="7"/>
      <c r="AQ295" s="7"/>
      <c r="AR295" s="7"/>
      <c r="AS295" s="7"/>
      <c r="AT295" s="7"/>
      <c r="AU295" s="7"/>
      <c r="AV295" s="7"/>
      <c r="AW295" s="7"/>
      <c r="AX295" s="7"/>
      <c r="AY295" s="7"/>
      <c r="AZ295" s="7"/>
      <c r="BA295" s="7"/>
      <c r="BB295" s="7"/>
      <c r="BC295" s="7"/>
      <c r="BD295" s="7"/>
      <c r="BE295" s="7"/>
      <c r="BF295" s="7"/>
      <c r="BG295" s="7"/>
      <c r="BH295" s="7"/>
    </row>
    <row r="296" spans="1:60" hidden="1">
      <c r="A296" s="93"/>
      <c r="B296" s="138" t="str">
        <f t="shared" si="67"/>
        <v/>
      </c>
      <c r="C296" s="28" t="str">
        <f>IF(B296="","",INDEX(Konfig!$A$21:$B$1011,MATCH(MID(B296,1,(FIND(" ",B296)-1)),Konfig!$A$21:$A$1011,0),2))</f>
        <v/>
      </c>
      <c r="D296" s="126"/>
      <c r="E296" s="126" t="str">
        <f t="shared" si="58"/>
        <v/>
      </c>
      <c r="F296" s="126" t="str">
        <f t="shared" si="62"/>
        <v/>
      </c>
      <c r="G296" s="123" t="str">
        <f t="shared" si="68"/>
        <v/>
      </c>
      <c r="H296" s="139"/>
      <c r="I296" s="123" t="str">
        <f t="shared" si="69"/>
        <v xml:space="preserve"> </v>
      </c>
      <c r="J296" s="126"/>
      <c r="K296" s="388" t="str">
        <f t="shared" ca="1" si="63"/>
        <v/>
      </c>
      <c r="L296" s="388" t="str">
        <f t="shared" ca="1" si="64"/>
        <v/>
      </c>
      <c r="M296" s="384" t="str">
        <f t="shared" ca="1" si="65"/>
        <v/>
      </c>
      <c r="N296" s="384" t="str">
        <f t="shared" ca="1" si="65"/>
        <v/>
      </c>
      <c r="O296" s="384" t="str">
        <f t="shared" ca="1" si="65"/>
        <v/>
      </c>
      <c r="P296" s="384" t="str">
        <f t="shared" ca="1" si="65"/>
        <v/>
      </c>
      <c r="Q296" s="384" t="str">
        <f t="shared" ca="1" si="59"/>
        <v/>
      </c>
      <c r="R296" s="131" t="str">
        <f ca="1">IF(AND(SUM($T$109:$U296)&gt;0,COUNTIF(R$108:$S295,"A")=0), "A","")</f>
        <v/>
      </c>
      <c r="S296" s="131" t="str">
        <f ca="1">IF(AND(SUM($T296:$U$1097)&gt;0,COUNTIF(S297:$S$1098,"E")=0), "E","")</f>
        <v/>
      </c>
      <c r="T296" s="383" t="str">
        <f t="shared" ca="1" si="60"/>
        <v/>
      </c>
      <c r="U296" s="383" t="str">
        <f t="shared" ca="1" si="66"/>
        <v/>
      </c>
      <c r="V296" s="7"/>
      <c r="W296" s="7"/>
      <c r="X296" s="383" t="str">
        <f t="shared" ca="1" si="61"/>
        <v/>
      </c>
      <c r="Y296" s="383" t="str">
        <f ca="1">IF(SUM(X296)&gt;0,MAX($Y$109:Y295)+1,"")</f>
        <v/>
      </c>
      <c r="Z296" s="7"/>
      <c r="AA296" s="7"/>
      <c r="AB296" s="383" t="str" cm="1">
        <f t="array" aca="1" ref="AB296" ca="1">IF($K296="","",INDIRECT("'"&amp;$B296&amp;"'!$J$7"))</f>
        <v/>
      </c>
      <c r="AC296" s="383" t="str" cm="1">
        <f t="array" aca="1" ref="AC296" ca="1">IF($K296="","",INDIRECT("'"&amp;$B296&amp;"'!$J$5"))</f>
        <v/>
      </c>
      <c r="AD296" s="383" t="str" cm="1">
        <f t="array" aca="1" ref="AD296" ca="1">IF($K296="","",INDIRECT("'"&amp;$B296&amp;"'!$J$6"))</f>
        <v/>
      </c>
      <c r="AE296" s="7"/>
      <c r="AF296" s="7"/>
      <c r="AG296" s="7"/>
      <c r="AH296" s="7"/>
      <c r="AI296" s="7"/>
      <c r="AJ296" s="7"/>
      <c r="AK296" s="7"/>
      <c r="AL296" s="7"/>
      <c r="AM296" s="7"/>
      <c r="AN296" s="7"/>
      <c r="AO296" s="7"/>
      <c r="AP296" s="7"/>
      <c r="AQ296" s="7"/>
      <c r="AR296" s="7"/>
      <c r="AS296" s="7"/>
      <c r="AT296" s="7"/>
      <c r="AU296" s="7"/>
      <c r="AV296" s="7"/>
      <c r="AW296" s="7"/>
      <c r="AX296" s="7"/>
      <c r="AY296" s="7"/>
      <c r="AZ296" s="7"/>
      <c r="BA296" s="7"/>
      <c r="BB296" s="7"/>
      <c r="BC296" s="7"/>
      <c r="BD296" s="7"/>
      <c r="BE296" s="7"/>
      <c r="BF296" s="7"/>
      <c r="BG296" s="7"/>
      <c r="BH296" s="7"/>
    </row>
    <row r="297" spans="1:60" hidden="1">
      <c r="A297" s="93"/>
      <c r="B297" s="138" t="str">
        <f t="shared" si="67"/>
        <v/>
      </c>
      <c r="C297" s="28" t="str">
        <f>IF(B297="","",INDEX(Konfig!$A$21:$B$1011,MATCH(MID(B297,1,(FIND(" ",B297)-1)),Konfig!$A$21:$A$1011,0),2))</f>
        <v/>
      </c>
      <c r="D297" s="126"/>
      <c r="E297" s="126" t="str">
        <f t="shared" si="58"/>
        <v/>
      </c>
      <c r="F297" s="126" t="str">
        <f t="shared" si="62"/>
        <v/>
      </c>
      <c r="G297" s="123" t="str">
        <f t="shared" si="68"/>
        <v/>
      </c>
      <c r="H297" s="139"/>
      <c r="I297" s="123" t="str">
        <f t="shared" si="69"/>
        <v xml:space="preserve"> </v>
      </c>
      <c r="J297" s="126"/>
      <c r="K297" s="388" t="str">
        <f t="shared" ca="1" si="63"/>
        <v/>
      </c>
      <c r="L297" s="388" t="str">
        <f t="shared" ca="1" si="64"/>
        <v/>
      </c>
      <c r="M297" s="384" t="str">
        <f t="shared" ca="1" si="65"/>
        <v/>
      </c>
      <c r="N297" s="384" t="str">
        <f t="shared" ca="1" si="65"/>
        <v/>
      </c>
      <c r="O297" s="384" t="str">
        <f t="shared" ca="1" si="65"/>
        <v/>
      </c>
      <c r="P297" s="384" t="str">
        <f t="shared" ca="1" si="65"/>
        <v/>
      </c>
      <c r="Q297" s="384" t="str">
        <f t="shared" ca="1" si="59"/>
        <v/>
      </c>
      <c r="R297" s="131" t="str">
        <f ca="1">IF(AND(SUM($T$109:$U297)&gt;0,COUNTIF(R$108:$S296,"A")=0), "A","")</f>
        <v/>
      </c>
      <c r="S297" s="131" t="str">
        <f ca="1">IF(AND(SUM($T297:$U$1097)&gt;0,COUNTIF(S298:$S$1098,"E")=0), "E","")</f>
        <v/>
      </c>
      <c r="T297" s="383" t="str">
        <f t="shared" ca="1" si="60"/>
        <v/>
      </c>
      <c r="U297" s="383" t="str">
        <f t="shared" ca="1" si="66"/>
        <v/>
      </c>
      <c r="V297" s="7"/>
      <c r="W297" s="7"/>
      <c r="X297" s="383" t="str">
        <f t="shared" ca="1" si="61"/>
        <v/>
      </c>
      <c r="Y297" s="383" t="str">
        <f ca="1">IF(SUM(X297)&gt;0,MAX($Y$109:Y296)+1,"")</f>
        <v/>
      </c>
      <c r="Z297" s="7"/>
      <c r="AA297" s="7"/>
      <c r="AB297" s="383" t="str" cm="1">
        <f t="array" aca="1" ref="AB297" ca="1">IF($K297="","",INDIRECT("'"&amp;$B297&amp;"'!$J$7"))</f>
        <v/>
      </c>
      <c r="AC297" s="383" t="str" cm="1">
        <f t="array" aca="1" ref="AC297" ca="1">IF($K297="","",INDIRECT("'"&amp;$B297&amp;"'!$J$5"))</f>
        <v/>
      </c>
      <c r="AD297" s="383" t="str" cm="1">
        <f t="array" aca="1" ref="AD297" ca="1">IF($K297="","",INDIRECT("'"&amp;$B297&amp;"'!$J$6"))</f>
        <v/>
      </c>
      <c r="AE297" s="7"/>
      <c r="AF297" s="7"/>
      <c r="AG297" s="7"/>
      <c r="AH297" s="7"/>
      <c r="AI297" s="7"/>
      <c r="AJ297" s="7"/>
      <c r="AK297" s="7"/>
      <c r="AL297" s="7"/>
      <c r="AM297" s="7"/>
      <c r="AN297" s="7"/>
      <c r="AO297" s="7"/>
      <c r="AP297" s="7"/>
      <c r="AQ297" s="7"/>
      <c r="AR297" s="7"/>
      <c r="AS297" s="7"/>
      <c r="AT297" s="7"/>
      <c r="AU297" s="7"/>
      <c r="AV297" s="7"/>
      <c r="AW297" s="7"/>
      <c r="AX297" s="7"/>
      <c r="AY297" s="7"/>
      <c r="AZ297" s="7"/>
      <c r="BA297" s="7"/>
      <c r="BB297" s="7"/>
      <c r="BC297" s="7"/>
      <c r="BD297" s="7"/>
      <c r="BE297" s="7"/>
      <c r="BF297" s="7"/>
      <c r="BG297" s="7"/>
      <c r="BH297" s="7"/>
    </row>
    <row r="298" spans="1:60" hidden="1">
      <c r="A298" s="93"/>
      <c r="B298" s="138" t="str">
        <f t="shared" si="67"/>
        <v/>
      </c>
      <c r="C298" s="28" t="str">
        <f>IF(B298="","",INDEX(Konfig!$A$21:$B$1011,MATCH(MID(B298,1,(FIND(" ",B298)-1)),Konfig!$A$21:$A$1011,0),2))</f>
        <v/>
      </c>
      <c r="D298" s="126"/>
      <c r="E298" s="126" t="str">
        <f t="shared" si="58"/>
        <v/>
      </c>
      <c r="F298" s="126" t="str">
        <f t="shared" si="62"/>
        <v/>
      </c>
      <c r="G298" s="123" t="str">
        <f t="shared" si="68"/>
        <v/>
      </c>
      <c r="H298" s="139"/>
      <c r="I298" s="123" t="str">
        <f t="shared" si="69"/>
        <v xml:space="preserve"> </v>
      </c>
      <c r="J298" s="126"/>
      <c r="K298" s="388" t="str">
        <f t="shared" ca="1" si="63"/>
        <v/>
      </c>
      <c r="L298" s="388" t="str">
        <f t="shared" ca="1" si="64"/>
        <v/>
      </c>
      <c r="M298" s="384" t="str">
        <f t="shared" ca="1" si="65"/>
        <v/>
      </c>
      <c r="N298" s="384" t="str">
        <f t="shared" ca="1" si="65"/>
        <v/>
      </c>
      <c r="O298" s="384" t="str">
        <f t="shared" ca="1" si="65"/>
        <v/>
      </c>
      <c r="P298" s="384" t="str">
        <f t="shared" ca="1" si="65"/>
        <v/>
      </c>
      <c r="Q298" s="384" t="str">
        <f t="shared" ca="1" si="59"/>
        <v/>
      </c>
      <c r="R298" s="131" t="str">
        <f ca="1">IF(AND(SUM($T$109:$U298)&gt;0,COUNTIF(R$108:$S297,"A")=0), "A","")</f>
        <v/>
      </c>
      <c r="S298" s="131" t="str">
        <f ca="1">IF(AND(SUM($T298:$U$1097)&gt;0,COUNTIF(S299:$S$1098,"E")=0), "E","")</f>
        <v/>
      </c>
      <c r="T298" s="383" t="str">
        <f t="shared" ca="1" si="60"/>
        <v/>
      </c>
      <c r="U298" s="383" t="str">
        <f t="shared" ca="1" si="66"/>
        <v/>
      </c>
      <c r="V298" s="7"/>
      <c r="W298" s="7"/>
      <c r="X298" s="383" t="str">
        <f t="shared" ca="1" si="61"/>
        <v/>
      </c>
      <c r="Y298" s="383" t="str">
        <f ca="1">IF(SUM(X298)&gt;0,MAX($Y$109:Y297)+1,"")</f>
        <v/>
      </c>
      <c r="Z298" s="7"/>
      <c r="AA298" s="7"/>
      <c r="AB298" s="383" t="str" cm="1">
        <f t="array" aca="1" ref="AB298" ca="1">IF($K298="","",INDIRECT("'"&amp;$B298&amp;"'!$J$7"))</f>
        <v/>
      </c>
      <c r="AC298" s="383" t="str" cm="1">
        <f t="array" aca="1" ref="AC298" ca="1">IF($K298="","",INDIRECT("'"&amp;$B298&amp;"'!$J$5"))</f>
        <v/>
      </c>
      <c r="AD298" s="383" t="str" cm="1">
        <f t="array" aca="1" ref="AD298" ca="1">IF($K298="","",INDIRECT("'"&amp;$B298&amp;"'!$J$6"))</f>
        <v/>
      </c>
      <c r="AE298" s="7"/>
      <c r="AF298" s="7"/>
      <c r="AG298" s="7"/>
      <c r="AH298" s="7"/>
      <c r="AI298" s="7"/>
      <c r="AJ298" s="7"/>
      <c r="AK298" s="7"/>
      <c r="AL298" s="7"/>
      <c r="AM298" s="7"/>
      <c r="AN298" s="7"/>
      <c r="AO298" s="7"/>
      <c r="AP298" s="7"/>
      <c r="AQ298" s="7"/>
      <c r="AR298" s="7"/>
      <c r="AS298" s="7"/>
      <c r="AT298" s="7"/>
      <c r="AU298" s="7"/>
      <c r="AV298" s="7"/>
      <c r="AW298" s="7"/>
      <c r="AX298" s="7"/>
      <c r="AY298" s="7"/>
      <c r="AZ298" s="7"/>
      <c r="BA298" s="7"/>
      <c r="BB298" s="7"/>
      <c r="BC298" s="7"/>
      <c r="BD298" s="7"/>
      <c r="BE298" s="7"/>
      <c r="BF298" s="7"/>
      <c r="BG298" s="7"/>
      <c r="BH298" s="7"/>
    </row>
    <row r="299" spans="1:60" hidden="1">
      <c r="A299" s="93"/>
      <c r="B299" s="138" t="str">
        <f t="shared" si="67"/>
        <v/>
      </c>
      <c r="C299" s="28" t="str">
        <f>IF(B299="","",INDEX(Konfig!$A$21:$B$1011,MATCH(MID(B299,1,(FIND(" ",B299)-1)),Konfig!$A$21:$A$1011,0),2))</f>
        <v/>
      </c>
      <c r="D299" s="126"/>
      <c r="E299" s="126" t="str">
        <f t="shared" si="58"/>
        <v/>
      </c>
      <c r="F299" s="126" t="str">
        <f t="shared" si="62"/>
        <v/>
      </c>
      <c r="G299" s="123" t="str">
        <f t="shared" si="68"/>
        <v/>
      </c>
      <c r="H299" s="139"/>
      <c r="I299" s="123" t="str">
        <f t="shared" si="69"/>
        <v xml:space="preserve"> </v>
      </c>
      <c r="J299" s="126"/>
      <c r="K299" s="388" t="str">
        <f t="shared" ca="1" si="63"/>
        <v/>
      </c>
      <c r="L299" s="388" t="str">
        <f t="shared" ca="1" si="64"/>
        <v/>
      </c>
      <c r="M299" s="384" t="str">
        <f t="shared" ca="1" si="65"/>
        <v/>
      </c>
      <c r="N299" s="384" t="str">
        <f t="shared" ca="1" si="65"/>
        <v/>
      </c>
      <c r="O299" s="384" t="str">
        <f t="shared" ca="1" si="65"/>
        <v/>
      </c>
      <c r="P299" s="384" t="str">
        <f t="shared" ca="1" si="65"/>
        <v/>
      </c>
      <c r="Q299" s="384" t="str">
        <f t="shared" ca="1" si="59"/>
        <v/>
      </c>
      <c r="R299" s="131" t="str">
        <f ca="1">IF(AND(SUM($T$109:$U299)&gt;0,COUNTIF(R$108:$S298,"A")=0), "A","")</f>
        <v/>
      </c>
      <c r="S299" s="131" t="str">
        <f ca="1">IF(AND(SUM($T299:$U$1097)&gt;0,COUNTIF(S300:$S$1098,"E")=0), "E","")</f>
        <v/>
      </c>
      <c r="T299" s="383" t="str">
        <f t="shared" ca="1" si="60"/>
        <v/>
      </c>
      <c r="U299" s="383" t="str">
        <f t="shared" ca="1" si="66"/>
        <v/>
      </c>
      <c r="V299" s="7"/>
      <c r="W299" s="7"/>
      <c r="X299" s="383" t="str">
        <f t="shared" ca="1" si="61"/>
        <v/>
      </c>
      <c r="Y299" s="383" t="str">
        <f ca="1">IF(SUM(X299)&gt;0,MAX($Y$109:Y298)+1,"")</f>
        <v/>
      </c>
      <c r="Z299" s="7"/>
      <c r="AA299" s="7"/>
      <c r="AB299" s="383" t="str" cm="1">
        <f t="array" aca="1" ref="AB299" ca="1">IF($K299="","",INDIRECT("'"&amp;$B299&amp;"'!$J$7"))</f>
        <v/>
      </c>
      <c r="AC299" s="383" t="str" cm="1">
        <f t="array" aca="1" ref="AC299" ca="1">IF($K299="","",INDIRECT("'"&amp;$B299&amp;"'!$J$5"))</f>
        <v/>
      </c>
      <c r="AD299" s="383" t="str" cm="1">
        <f t="array" aca="1" ref="AD299" ca="1">IF($K299="","",INDIRECT("'"&amp;$B299&amp;"'!$J$6"))</f>
        <v/>
      </c>
      <c r="AE299" s="7"/>
      <c r="AF299" s="7"/>
      <c r="AG299" s="7"/>
      <c r="AH299" s="7"/>
      <c r="AI299" s="7"/>
      <c r="AJ299" s="7"/>
      <c r="AK299" s="7"/>
      <c r="AL299" s="7"/>
      <c r="AM299" s="7"/>
      <c r="AN299" s="7"/>
      <c r="AO299" s="7"/>
      <c r="AP299" s="7"/>
      <c r="AQ299" s="7"/>
      <c r="AR299" s="7"/>
      <c r="AS299" s="7"/>
      <c r="AT299" s="7"/>
      <c r="AU299" s="7"/>
      <c r="AV299" s="7"/>
      <c r="AW299" s="7"/>
      <c r="AX299" s="7"/>
      <c r="AY299" s="7"/>
      <c r="AZ299" s="7"/>
      <c r="BA299" s="7"/>
      <c r="BB299" s="7"/>
      <c r="BC299" s="7"/>
      <c r="BD299" s="7"/>
      <c r="BE299" s="7"/>
      <c r="BF299" s="7"/>
      <c r="BG299" s="7"/>
      <c r="BH299" s="7"/>
    </row>
    <row r="300" spans="1:60" hidden="1">
      <c r="A300" s="93"/>
      <c r="B300" s="138" t="str">
        <f t="shared" si="67"/>
        <v/>
      </c>
      <c r="C300" s="28" t="str">
        <f>IF(B300="","",INDEX(Konfig!$A$21:$B$1011,MATCH(MID(B300,1,(FIND(" ",B300)-1)),Konfig!$A$21:$A$1011,0),2))</f>
        <v/>
      </c>
      <c r="D300" s="126"/>
      <c r="E300" s="126" t="str">
        <f t="shared" si="58"/>
        <v/>
      </c>
      <c r="F300" s="126" t="str">
        <f t="shared" si="62"/>
        <v/>
      </c>
      <c r="G300" s="123" t="str">
        <f t="shared" si="68"/>
        <v/>
      </c>
      <c r="H300" s="139"/>
      <c r="I300" s="123" t="str">
        <f t="shared" si="69"/>
        <v xml:space="preserve"> </v>
      </c>
      <c r="J300" s="126"/>
      <c r="K300" s="388" t="str">
        <f t="shared" ca="1" si="63"/>
        <v/>
      </c>
      <c r="L300" s="388" t="str">
        <f t="shared" ca="1" si="64"/>
        <v/>
      </c>
      <c r="M300" s="384" t="str">
        <f t="shared" ca="1" si="65"/>
        <v/>
      </c>
      <c r="N300" s="384" t="str">
        <f t="shared" ca="1" si="65"/>
        <v/>
      </c>
      <c r="O300" s="384" t="str">
        <f t="shared" ca="1" si="65"/>
        <v/>
      </c>
      <c r="P300" s="384" t="str">
        <f t="shared" ca="1" si="65"/>
        <v/>
      </c>
      <c r="Q300" s="384" t="str">
        <f t="shared" ca="1" si="59"/>
        <v/>
      </c>
      <c r="R300" s="131" t="str">
        <f ca="1">IF(AND(SUM($T$109:$U300)&gt;0,COUNTIF(R$108:$S299,"A")=0), "A","")</f>
        <v/>
      </c>
      <c r="S300" s="131" t="str">
        <f ca="1">IF(AND(SUM($T300:$U$1097)&gt;0,COUNTIF(S301:$S$1098,"E")=0), "E","")</f>
        <v/>
      </c>
      <c r="T300" s="383" t="str">
        <f t="shared" ca="1" si="60"/>
        <v/>
      </c>
      <c r="U300" s="383" t="str">
        <f t="shared" ca="1" si="66"/>
        <v/>
      </c>
      <c r="V300" s="7"/>
      <c r="W300" s="7"/>
      <c r="X300" s="383" t="str">
        <f t="shared" ca="1" si="61"/>
        <v/>
      </c>
      <c r="Y300" s="383" t="str">
        <f ca="1">IF(SUM(X300)&gt;0,MAX($Y$109:Y299)+1,"")</f>
        <v/>
      </c>
      <c r="Z300" s="7"/>
      <c r="AA300" s="7"/>
      <c r="AB300" s="383" t="str" cm="1">
        <f t="array" aca="1" ref="AB300" ca="1">IF($K300="","",INDIRECT("'"&amp;$B300&amp;"'!$J$7"))</f>
        <v/>
      </c>
      <c r="AC300" s="383" t="str" cm="1">
        <f t="array" aca="1" ref="AC300" ca="1">IF($K300="","",INDIRECT("'"&amp;$B300&amp;"'!$J$5"))</f>
        <v/>
      </c>
      <c r="AD300" s="383" t="str" cm="1">
        <f t="array" aca="1" ref="AD300" ca="1">IF($K300="","",INDIRECT("'"&amp;$B300&amp;"'!$J$6"))</f>
        <v/>
      </c>
      <c r="AE300" s="7"/>
      <c r="AF300" s="7"/>
      <c r="AG300" s="7"/>
      <c r="AH300" s="7"/>
      <c r="AI300" s="7"/>
      <c r="AJ300" s="7"/>
      <c r="AK300" s="7"/>
      <c r="AL300" s="7"/>
      <c r="AM300" s="7"/>
      <c r="AN300" s="7"/>
      <c r="AO300" s="7"/>
      <c r="AP300" s="7"/>
      <c r="AQ300" s="7"/>
      <c r="AR300" s="7"/>
      <c r="AS300" s="7"/>
      <c r="AT300" s="7"/>
      <c r="AU300" s="7"/>
      <c r="AV300" s="7"/>
      <c r="AW300" s="7"/>
      <c r="AX300" s="7"/>
      <c r="AY300" s="7"/>
      <c r="AZ300" s="7"/>
      <c r="BA300" s="7"/>
      <c r="BB300" s="7"/>
      <c r="BC300" s="7"/>
      <c r="BD300" s="7"/>
      <c r="BE300" s="7"/>
      <c r="BF300" s="7"/>
      <c r="BG300" s="7"/>
      <c r="BH300" s="7"/>
    </row>
    <row r="301" spans="1:60" hidden="1">
      <c r="A301" s="93"/>
      <c r="B301" s="138" t="str">
        <f t="shared" si="67"/>
        <v/>
      </c>
      <c r="C301" s="28" t="str">
        <f>IF(B301="","",INDEX(Konfig!$A$21:$B$1011,MATCH(MID(B301,1,(FIND(" ",B301)-1)),Konfig!$A$21:$A$1011,0),2))</f>
        <v/>
      </c>
      <c r="D301" s="126"/>
      <c r="E301" s="126" t="str">
        <f t="shared" ref="E301:E364" si="70">IFERROR(IF(VALUE(LEFT(G301,SEARCH(".",G301)-1))&lt;10,"",VALUE(LEFT(G301,SEARCH(".",G301)-1))),"")</f>
        <v/>
      </c>
      <c r="F301" s="126" t="str">
        <f t="shared" si="62"/>
        <v/>
      </c>
      <c r="G301" s="123" t="str">
        <f t="shared" si="68"/>
        <v/>
      </c>
      <c r="H301" s="139"/>
      <c r="I301" s="123" t="str">
        <f t="shared" si="69"/>
        <v xml:space="preserve"> </v>
      </c>
      <c r="J301" s="126"/>
      <c r="K301" s="388" t="str">
        <f t="shared" ca="1" si="63"/>
        <v/>
      </c>
      <c r="L301" s="388" t="str">
        <f t="shared" ca="1" si="64"/>
        <v/>
      </c>
      <c r="M301" s="384" t="str">
        <f t="shared" ca="1" si="65"/>
        <v/>
      </c>
      <c r="N301" s="384" t="str">
        <f t="shared" ca="1" si="65"/>
        <v/>
      </c>
      <c r="O301" s="384" t="str">
        <f t="shared" ca="1" si="65"/>
        <v/>
      </c>
      <c r="P301" s="384" t="str">
        <f t="shared" ca="1" si="65"/>
        <v/>
      </c>
      <c r="Q301" s="384" t="str">
        <f t="shared" ref="Q301:Q364" ca="1" si="71">IF($K301="","",COUNTIF(INDIRECT("'"&amp;$B301&amp;"'!$D$11:$D$512"),0))</f>
        <v/>
      </c>
      <c r="R301" s="131" t="str">
        <f ca="1">IF(AND(SUM($T$109:$U301)&gt;0,COUNTIF(R$108:$S300,"A")=0), "A","")</f>
        <v/>
      </c>
      <c r="S301" s="131" t="str">
        <f ca="1">IF(AND(SUM($T301:$U$1097)&gt;0,COUNTIF(S302:$S$1098,"E")=0), "E","")</f>
        <v/>
      </c>
      <c r="T301" s="383" t="str">
        <f t="shared" ref="T301:T364" ca="1" si="72">IF($K301="","",COUNTIFS(INDIRECT("'"&amp;$B301&amp;"'!$J$11:$J$512"),"KO",INDIRECT("'"&amp;$B301&amp;"'!$N$11:$N$512"),"IAE"))</f>
        <v/>
      </c>
      <c r="U301" s="383" t="str">
        <f t="shared" ca="1" si="66"/>
        <v/>
      </c>
      <c r="V301" s="7"/>
      <c r="W301" s="7"/>
      <c r="X301" s="383" t="str">
        <f t="shared" ref="X301:X364" ca="1" si="73">IF($K301="","",COUNTIFS(INDIRECT("'"&amp;$B301&amp;"'!$J$11:$J$512"),"EW",INDIRECT("'"&amp;$B301&amp;"'!$N$11:$N$512"),"IAE"))</f>
        <v/>
      </c>
      <c r="Y301" s="383" t="str">
        <f ca="1">IF(SUM(X301)&gt;0,MAX($Y$109:Y300)+1,"")</f>
        <v/>
      </c>
      <c r="Z301" s="7"/>
      <c r="AA301" s="7"/>
      <c r="AB301" s="383" t="str" cm="1">
        <f t="array" aca="1" ref="AB301" ca="1">IF($K301="","",INDIRECT("'"&amp;$B301&amp;"'!$J$7"))</f>
        <v/>
      </c>
      <c r="AC301" s="383" t="str" cm="1">
        <f t="array" aca="1" ref="AC301" ca="1">IF($K301="","",INDIRECT("'"&amp;$B301&amp;"'!$J$5"))</f>
        <v/>
      </c>
      <c r="AD301" s="383" t="str" cm="1">
        <f t="array" aca="1" ref="AD301" ca="1">IF($K301="","",INDIRECT("'"&amp;$B301&amp;"'!$J$6"))</f>
        <v/>
      </c>
      <c r="AE301" s="7"/>
      <c r="AF301" s="7"/>
      <c r="AG301" s="7"/>
      <c r="AH301" s="7"/>
      <c r="AI301" s="7"/>
      <c r="AJ301" s="7"/>
      <c r="AK301" s="7"/>
      <c r="AL301" s="7"/>
      <c r="AM301" s="7"/>
      <c r="AN301" s="7"/>
      <c r="AO301" s="7"/>
      <c r="AP301" s="7"/>
      <c r="AQ301" s="7"/>
      <c r="AR301" s="7"/>
      <c r="AS301" s="7"/>
      <c r="AT301" s="7"/>
      <c r="AU301" s="7"/>
      <c r="AV301" s="7"/>
      <c r="AW301" s="7"/>
      <c r="AX301" s="7"/>
      <c r="AY301" s="7"/>
      <c r="AZ301" s="7"/>
      <c r="BA301" s="7"/>
      <c r="BB301" s="7"/>
      <c r="BC301" s="7"/>
      <c r="BD301" s="7"/>
      <c r="BE301" s="7"/>
      <c r="BF301" s="7"/>
      <c r="BG301" s="7"/>
      <c r="BH301" s="7"/>
    </row>
    <row r="302" spans="1:60" hidden="1">
      <c r="A302" s="93"/>
      <c r="B302" s="138" t="str">
        <f t="shared" si="67"/>
        <v/>
      </c>
      <c r="C302" s="28" t="str">
        <f>IF(B302="","",INDEX(Konfig!$A$21:$B$1011,MATCH(MID(B302,1,(FIND(" ",B302)-1)),Konfig!$A$21:$A$1011,0),2))</f>
        <v/>
      </c>
      <c r="D302" s="126"/>
      <c r="E302" s="126" t="str">
        <f t="shared" si="70"/>
        <v/>
      </c>
      <c r="F302" s="126" t="str">
        <f t="shared" si="62"/>
        <v/>
      </c>
      <c r="G302" s="123" t="str">
        <f t="shared" si="68"/>
        <v/>
      </c>
      <c r="H302" s="139"/>
      <c r="I302" s="123" t="str">
        <f t="shared" si="69"/>
        <v xml:space="preserve"> </v>
      </c>
      <c r="J302" s="126"/>
      <c r="K302" s="388" t="str">
        <f t="shared" ca="1" si="63"/>
        <v/>
      </c>
      <c r="L302" s="388" t="str">
        <f t="shared" ca="1" si="64"/>
        <v/>
      </c>
      <c r="M302" s="384" t="str">
        <f t="shared" ca="1" si="65"/>
        <v/>
      </c>
      <c r="N302" s="384" t="str">
        <f t="shared" ca="1" si="65"/>
        <v/>
      </c>
      <c r="O302" s="384" t="str">
        <f t="shared" ca="1" si="65"/>
        <v/>
      </c>
      <c r="P302" s="384" t="str">
        <f t="shared" ca="1" si="65"/>
        <v/>
      </c>
      <c r="Q302" s="384" t="str">
        <f t="shared" ca="1" si="71"/>
        <v/>
      </c>
      <c r="R302" s="131" t="str">
        <f ca="1">IF(AND(SUM($T$109:$U302)&gt;0,COUNTIF(R$108:$S301,"A")=0), "A","")</f>
        <v/>
      </c>
      <c r="S302" s="131" t="str">
        <f ca="1">IF(AND(SUM($T302:$U$1097)&gt;0,COUNTIF(S303:$S$1098,"E")=0), "E","")</f>
        <v/>
      </c>
      <c r="T302" s="383" t="str">
        <f t="shared" ca="1" si="72"/>
        <v/>
      </c>
      <c r="U302" s="383" t="str">
        <f t="shared" ca="1" si="66"/>
        <v/>
      </c>
      <c r="V302" s="7"/>
      <c r="W302" s="7"/>
      <c r="X302" s="383" t="str">
        <f t="shared" ca="1" si="73"/>
        <v/>
      </c>
      <c r="Y302" s="383" t="str">
        <f ca="1">IF(SUM(X302)&gt;0,MAX($Y$109:Y301)+1,"")</f>
        <v/>
      </c>
      <c r="Z302" s="7"/>
      <c r="AA302" s="7"/>
      <c r="AB302" s="383" t="str" cm="1">
        <f t="array" aca="1" ref="AB302" ca="1">IF($K302="","",INDIRECT("'"&amp;$B302&amp;"'!$J$7"))</f>
        <v/>
      </c>
      <c r="AC302" s="383" t="str" cm="1">
        <f t="array" aca="1" ref="AC302" ca="1">IF($K302="","",INDIRECT("'"&amp;$B302&amp;"'!$J$5"))</f>
        <v/>
      </c>
      <c r="AD302" s="383" t="str" cm="1">
        <f t="array" aca="1" ref="AD302" ca="1">IF($K302="","",INDIRECT("'"&amp;$B302&amp;"'!$J$6"))</f>
        <v/>
      </c>
      <c r="AE302" s="7"/>
      <c r="AF302" s="7"/>
      <c r="AG302" s="7"/>
      <c r="AH302" s="7"/>
      <c r="AI302" s="7"/>
      <c r="AJ302" s="7"/>
      <c r="AK302" s="7"/>
      <c r="AL302" s="7"/>
      <c r="AM302" s="7"/>
      <c r="AN302" s="7"/>
      <c r="AO302" s="7"/>
      <c r="AP302" s="7"/>
      <c r="AQ302" s="7"/>
      <c r="AR302" s="7"/>
      <c r="AS302" s="7"/>
      <c r="AT302" s="7"/>
      <c r="AU302" s="7"/>
      <c r="AV302" s="7"/>
      <c r="AW302" s="7"/>
      <c r="AX302" s="7"/>
      <c r="AY302" s="7"/>
      <c r="AZ302" s="7"/>
      <c r="BA302" s="7"/>
      <c r="BB302" s="7"/>
      <c r="BC302" s="7"/>
      <c r="BD302" s="7"/>
      <c r="BE302" s="7"/>
      <c r="BF302" s="7"/>
      <c r="BG302" s="7"/>
      <c r="BH302" s="7"/>
    </row>
    <row r="303" spans="1:60" hidden="1">
      <c r="A303" s="93"/>
      <c r="B303" s="138" t="str">
        <f t="shared" si="67"/>
        <v/>
      </c>
      <c r="C303" s="28" t="str">
        <f>IF(B303="","",INDEX(Konfig!$A$21:$B$1011,MATCH(MID(B303,1,(FIND(" ",B303)-1)),Konfig!$A$21:$A$1011,0),2))</f>
        <v/>
      </c>
      <c r="D303" s="126"/>
      <c r="E303" s="126" t="str">
        <f t="shared" si="70"/>
        <v/>
      </c>
      <c r="F303" s="126" t="str">
        <f t="shared" si="62"/>
        <v/>
      </c>
      <c r="G303" s="123" t="str">
        <f t="shared" si="68"/>
        <v/>
      </c>
      <c r="H303" s="139"/>
      <c r="I303" s="123" t="str">
        <f t="shared" si="69"/>
        <v xml:space="preserve"> </v>
      </c>
      <c r="J303" s="126"/>
      <c r="K303" s="388" t="str">
        <f t="shared" ca="1" si="63"/>
        <v/>
      </c>
      <c r="L303" s="388" t="str">
        <f t="shared" ca="1" si="64"/>
        <v/>
      </c>
      <c r="M303" s="384" t="str">
        <f t="shared" ca="1" si="65"/>
        <v/>
      </c>
      <c r="N303" s="384" t="str">
        <f t="shared" ca="1" si="65"/>
        <v/>
      </c>
      <c r="O303" s="384" t="str">
        <f t="shared" ca="1" si="65"/>
        <v/>
      </c>
      <c r="P303" s="384" t="str">
        <f t="shared" ca="1" si="65"/>
        <v/>
      </c>
      <c r="Q303" s="384" t="str">
        <f t="shared" ca="1" si="71"/>
        <v/>
      </c>
      <c r="R303" s="131" t="str">
        <f ca="1">IF(AND(SUM($T$109:$U303)&gt;0,COUNTIF(R$108:$S302,"A")=0), "A","")</f>
        <v/>
      </c>
      <c r="S303" s="131" t="str">
        <f ca="1">IF(AND(SUM($T303:$U$1097)&gt;0,COUNTIF(S304:$S$1098,"E")=0), "E","")</f>
        <v/>
      </c>
      <c r="T303" s="383" t="str">
        <f t="shared" ca="1" si="72"/>
        <v/>
      </c>
      <c r="U303" s="383" t="str">
        <f t="shared" ca="1" si="66"/>
        <v/>
      </c>
      <c r="V303" s="7"/>
      <c r="W303" s="7"/>
      <c r="X303" s="383" t="str">
        <f t="shared" ca="1" si="73"/>
        <v/>
      </c>
      <c r="Y303" s="383" t="str">
        <f ca="1">IF(SUM(X303)&gt;0,MAX($Y$109:Y302)+1,"")</f>
        <v/>
      </c>
      <c r="Z303" s="7"/>
      <c r="AA303" s="7"/>
      <c r="AB303" s="383" t="str" cm="1">
        <f t="array" aca="1" ref="AB303" ca="1">IF($K303="","",INDIRECT("'"&amp;$B303&amp;"'!$J$7"))</f>
        <v/>
      </c>
      <c r="AC303" s="383" t="str" cm="1">
        <f t="array" aca="1" ref="AC303" ca="1">IF($K303="","",INDIRECT("'"&amp;$B303&amp;"'!$J$5"))</f>
        <v/>
      </c>
      <c r="AD303" s="383" t="str" cm="1">
        <f t="array" aca="1" ref="AD303" ca="1">IF($K303="","",INDIRECT("'"&amp;$B303&amp;"'!$J$6"))</f>
        <v/>
      </c>
      <c r="AE303" s="7"/>
      <c r="AF303" s="7"/>
      <c r="AG303" s="7"/>
      <c r="AH303" s="7"/>
      <c r="AI303" s="7"/>
      <c r="AJ303" s="7"/>
      <c r="AK303" s="7"/>
      <c r="AL303" s="7"/>
      <c r="AM303" s="7"/>
      <c r="AN303" s="7"/>
      <c r="AO303" s="7"/>
      <c r="AP303" s="7"/>
      <c r="AQ303" s="7"/>
      <c r="AR303" s="7"/>
      <c r="AS303" s="7"/>
      <c r="AT303" s="7"/>
      <c r="AU303" s="7"/>
      <c r="AV303" s="7"/>
      <c r="AW303" s="7"/>
      <c r="AX303" s="7"/>
      <c r="AY303" s="7"/>
      <c r="AZ303" s="7"/>
      <c r="BA303" s="7"/>
      <c r="BB303" s="7"/>
      <c r="BC303" s="7"/>
      <c r="BD303" s="7"/>
      <c r="BE303" s="7"/>
      <c r="BF303" s="7"/>
      <c r="BG303" s="7"/>
      <c r="BH303" s="7"/>
    </row>
    <row r="304" spans="1:60" hidden="1">
      <c r="A304" s="93"/>
      <c r="B304" s="138" t="str">
        <f t="shared" si="67"/>
        <v/>
      </c>
      <c r="C304" s="28" t="str">
        <f>IF(B304="","",INDEX(Konfig!$A$21:$B$1011,MATCH(MID(B304,1,(FIND(" ",B304)-1)),Konfig!$A$21:$A$1011,0),2))</f>
        <v/>
      </c>
      <c r="D304" s="126"/>
      <c r="E304" s="126" t="str">
        <f t="shared" si="70"/>
        <v/>
      </c>
      <c r="F304" s="126" t="str">
        <f t="shared" si="62"/>
        <v/>
      </c>
      <c r="G304" s="123" t="str">
        <f t="shared" si="68"/>
        <v/>
      </c>
      <c r="H304" s="139"/>
      <c r="I304" s="123" t="str">
        <f t="shared" si="69"/>
        <v xml:space="preserve"> </v>
      </c>
      <c r="J304" s="126"/>
      <c r="K304" s="388" t="str">
        <f t="shared" ca="1" si="63"/>
        <v/>
      </c>
      <c r="L304" s="388" t="str">
        <f t="shared" ca="1" si="64"/>
        <v/>
      </c>
      <c r="M304" s="384" t="str">
        <f t="shared" ca="1" si="65"/>
        <v/>
      </c>
      <c r="N304" s="384" t="str">
        <f t="shared" ca="1" si="65"/>
        <v/>
      </c>
      <c r="O304" s="384" t="str">
        <f t="shared" ca="1" si="65"/>
        <v/>
      </c>
      <c r="P304" s="384" t="str">
        <f t="shared" ca="1" si="65"/>
        <v/>
      </c>
      <c r="Q304" s="384" t="str">
        <f t="shared" ca="1" si="71"/>
        <v/>
      </c>
      <c r="R304" s="131" t="str">
        <f ca="1">IF(AND(SUM($T$109:$U304)&gt;0,COUNTIF(R$108:$S303,"A")=0), "A","")</f>
        <v/>
      </c>
      <c r="S304" s="131" t="str">
        <f ca="1">IF(AND(SUM($T304:$U$1097)&gt;0,COUNTIF(S305:$S$1098,"E")=0), "E","")</f>
        <v/>
      </c>
      <c r="T304" s="383" t="str">
        <f t="shared" ca="1" si="72"/>
        <v/>
      </c>
      <c r="U304" s="383" t="str">
        <f t="shared" ca="1" si="66"/>
        <v/>
      </c>
      <c r="V304" s="7"/>
      <c r="W304" s="7"/>
      <c r="X304" s="383" t="str">
        <f t="shared" ca="1" si="73"/>
        <v/>
      </c>
      <c r="Y304" s="383" t="str">
        <f ca="1">IF(SUM(X304)&gt;0,MAX($Y$109:Y303)+1,"")</f>
        <v/>
      </c>
      <c r="Z304" s="7"/>
      <c r="AA304" s="7"/>
      <c r="AB304" s="383" t="str" cm="1">
        <f t="array" aca="1" ref="AB304" ca="1">IF($K304="","",INDIRECT("'"&amp;$B304&amp;"'!$J$7"))</f>
        <v/>
      </c>
      <c r="AC304" s="383" t="str" cm="1">
        <f t="array" aca="1" ref="AC304" ca="1">IF($K304="","",INDIRECT("'"&amp;$B304&amp;"'!$J$5"))</f>
        <v/>
      </c>
      <c r="AD304" s="383" t="str" cm="1">
        <f t="array" aca="1" ref="AD304" ca="1">IF($K304="","",INDIRECT("'"&amp;$B304&amp;"'!$J$6"))</f>
        <v/>
      </c>
      <c r="AE304" s="7"/>
      <c r="AF304" s="7"/>
      <c r="AG304" s="7"/>
      <c r="AH304" s="7"/>
      <c r="AI304" s="7"/>
      <c r="AJ304" s="7"/>
      <c r="AK304" s="7"/>
      <c r="AL304" s="7"/>
      <c r="AM304" s="7"/>
      <c r="AN304" s="7"/>
      <c r="AO304" s="7"/>
      <c r="AP304" s="7"/>
      <c r="AQ304" s="7"/>
      <c r="AR304" s="7"/>
      <c r="AS304" s="7"/>
      <c r="AT304" s="7"/>
      <c r="AU304" s="7"/>
      <c r="AV304" s="7"/>
      <c r="AW304" s="7"/>
      <c r="AX304" s="7"/>
      <c r="AY304" s="7"/>
      <c r="AZ304" s="7"/>
      <c r="BA304" s="7"/>
      <c r="BB304" s="7"/>
      <c r="BC304" s="7"/>
      <c r="BD304" s="7"/>
      <c r="BE304" s="7"/>
      <c r="BF304" s="7"/>
      <c r="BG304" s="7"/>
      <c r="BH304" s="7"/>
    </row>
    <row r="305" spans="1:60" hidden="1">
      <c r="A305" s="93"/>
      <c r="B305" s="138" t="str">
        <f t="shared" si="67"/>
        <v/>
      </c>
      <c r="C305" s="28" t="str">
        <f>IF(B305="","",INDEX(Konfig!$A$21:$B$1011,MATCH(MID(B305,1,(FIND(" ",B305)-1)),Konfig!$A$21:$A$1011,0),2))</f>
        <v/>
      </c>
      <c r="D305" s="126"/>
      <c r="E305" s="126" t="str">
        <f t="shared" si="70"/>
        <v/>
      </c>
      <c r="F305" s="126" t="str">
        <f t="shared" si="62"/>
        <v/>
      </c>
      <c r="G305" s="123" t="str">
        <f t="shared" si="68"/>
        <v/>
      </c>
      <c r="H305" s="139"/>
      <c r="I305" s="123" t="str">
        <f t="shared" si="69"/>
        <v xml:space="preserve"> </v>
      </c>
      <c r="J305" s="126"/>
      <c r="K305" s="388" t="str">
        <f t="shared" ca="1" si="63"/>
        <v/>
      </c>
      <c r="L305" s="388" t="str">
        <f t="shared" ca="1" si="64"/>
        <v/>
      </c>
      <c r="M305" s="384" t="str">
        <f t="shared" ca="1" si="65"/>
        <v/>
      </c>
      <c r="N305" s="384" t="str">
        <f t="shared" ca="1" si="65"/>
        <v/>
      </c>
      <c r="O305" s="384" t="str">
        <f t="shared" ca="1" si="65"/>
        <v/>
      </c>
      <c r="P305" s="384" t="str">
        <f t="shared" ca="1" si="65"/>
        <v/>
      </c>
      <c r="Q305" s="384" t="str">
        <f t="shared" ca="1" si="71"/>
        <v/>
      </c>
      <c r="R305" s="131" t="str">
        <f ca="1">IF(AND(SUM($T$109:$U305)&gt;0,COUNTIF(R$108:$S304,"A")=0), "A","")</f>
        <v/>
      </c>
      <c r="S305" s="131" t="str">
        <f ca="1">IF(AND(SUM($T305:$U$1097)&gt;0,COUNTIF(S306:$S$1098,"E")=0), "E","")</f>
        <v/>
      </c>
      <c r="T305" s="383" t="str">
        <f t="shared" ca="1" si="72"/>
        <v/>
      </c>
      <c r="U305" s="383" t="str">
        <f t="shared" ca="1" si="66"/>
        <v/>
      </c>
      <c r="V305" s="7"/>
      <c r="W305" s="7"/>
      <c r="X305" s="383" t="str">
        <f t="shared" ca="1" si="73"/>
        <v/>
      </c>
      <c r="Y305" s="383" t="str">
        <f ca="1">IF(SUM(X305)&gt;0,MAX($Y$109:Y304)+1,"")</f>
        <v/>
      </c>
      <c r="Z305" s="7"/>
      <c r="AA305" s="7"/>
      <c r="AB305" s="383" t="str" cm="1">
        <f t="array" aca="1" ref="AB305" ca="1">IF($K305="","",INDIRECT("'"&amp;$B305&amp;"'!$J$7"))</f>
        <v/>
      </c>
      <c r="AC305" s="383" t="str" cm="1">
        <f t="array" aca="1" ref="AC305" ca="1">IF($K305="","",INDIRECT("'"&amp;$B305&amp;"'!$J$5"))</f>
        <v/>
      </c>
      <c r="AD305" s="383" t="str" cm="1">
        <f t="array" aca="1" ref="AD305" ca="1">IF($K305="","",INDIRECT("'"&amp;$B305&amp;"'!$J$6"))</f>
        <v/>
      </c>
      <c r="AE305" s="7"/>
      <c r="AF305" s="7"/>
      <c r="AG305" s="7"/>
      <c r="AH305" s="7"/>
      <c r="AI305" s="7"/>
      <c r="AJ305" s="7"/>
      <c r="AK305" s="7"/>
      <c r="AL305" s="7"/>
      <c r="AM305" s="7"/>
      <c r="AN305" s="7"/>
      <c r="AO305" s="7"/>
      <c r="AP305" s="7"/>
      <c r="AQ305" s="7"/>
      <c r="AR305" s="7"/>
      <c r="AS305" s="7"/>
      <c r="AT305" s="7"/>
      <c r="AU305" s="7"/>
      <c r="AV305" s="7"/>
      <c r="AW305" s="7"/>
      <c r="AX305" s="7"/>
      <c r="AY305" s="7"/>
      <c r="AZ305" s="7"/>
      <c r="BA305" s="7"/>
      <c r="BB305" s="7"/>
      <c r="BC305" s="7"/>
      <c r="BD305" s="7"/>
      <c r="BE305" s="7"/>
      <c r="BF305" s="7"/>
      <c r="BG305" s="7"/>
      <c r="BH305" s="7"/>
    </row>
    <row r="306" spans="1:60" hidden="1">
      <c r="A306" s="93"/>
      <c r="B306" s="138" t="str">
        <f t="shared" si="67"/>
        <v/>
      </c>
      <c r="C306" s="28" t="str">
        <f>IF(B306="","",INDEX(Konfig!$A$21:$B$1011,MATCH(MID(B306,1,(FIND(" ",B306)-1)),Konfig!$A$21:$A$1011,0),2))</f>
        <v/>
      </c>
      <c r="D306" s="126"/>
      <c r="E306" s="126" t="str">
        <f t="shared" si="70"/>
        <v/>
      </c>
      <c r="F306" s="126" t="str">
        <f t="shared" si="62"/>
        <v/>
      </c>
      <c r="G306" s="123" t="str">
        <f t="shared" si="68"/>
        <v/>
      </c>
      <c r="H306" s="139"/>
      <c r="I306" s="123" t="str">
        <f t="shared" si="69"/>
        <v xml:space="preserve"> </v>
      </c>
      <c r="J306" s="126"/>
      <c r="K306" s="388" t="str">
        <f t="shared" ca="1" si="63"/>
        <v/>
      </c>
      <c r="L306" s="388" t="str">
        <f t="shared" ca="1" si="64"/>
        <v/>
      </c>
      <c r="M306" s="384" t="str">
        <f t="shared" ca="1" si="65"/>
        <v/>
      </c>
      <c r="N306" s="384" t="str">
        <f t="shared" ca="1" si="65"/>
        <v/>
      </c>
      <c r="O306" s="384" t="str">
        <f t="shared" ca="1" si="65"/>
        <v/>
      </c>
      <c r="P306" s="384" t="str">
        <f t="shared" ca="1" si="65"/>
        <v/>
      </c>
      <c r="Q306" s="384" t="str">
        <f t="shared" ca="1" si="71"/>
        <v/>
      </c>
      <c r="R306" s="131" t="str">
        <f ca="1">IF(AND(SUM($T$109:$U306)&gt;0,COUNTIF(R$108:$S305,"A")=0), "A","")</f>
        <v/>
      </c>
      <c r="S306" s="131" t="str">
        <f ca="1">IF(AND(SUM($T306:$U$1097)&gt;0,COUNTIF(S307:$S$1098,"E")=0), "E","")</f>
        <v/>
      </c>
      <c r="T306" s="383" t="str">
        <f t="shared" ca="1" si="72"/>
        <v/>
      </c>
      <c r="U306" s="383" t="str">
        <f t="shared" ca="1" si="66"/>
        <v/>
      </c>
      <c r="V306" s="7"/>
      <c r="W306" s="7"/>
      <c r="X306" s="383" t="str">
        <f t="shared" ca="1" si="73"/>
        <v/>
      </c>
      <c r="Y306" s="383" t="str">
        <f ca="1">IF(SUM(X306)&gt;0,MAX($Y$109:Y305)+1,"")</f>
        <v/>
      </c>
      <c r="Z306" s="7"/>
      <c r="AA306" s="7"/>
      <c r="AB306" s="383" t="str" cm="1">
        <f t="array" aca="1" ref="AB306" ca="1">IF($K306="","",INDIRECT("'"&amp;$B306&amp;"'!$J$7"))</f>
        <v/>
      </c>
      <c r="AC306" s="383" t="str" cm="1">
        <f t="array" aca="1" ref="AC306" ca="1">IF($K306="","",INDIRECT("'"&amp;$B306&amp;"'!$J$5"))</f>
        <v/>
      </c>
      <c r="AD306" s="383" t="str" cm="1">
        <f t="array" aca="1" ref="AD306" ca="1">IF($K306="","",INDIRECT("'"&amp;$B306&amp;"'!$J$6"))</f>
        <v/>
      </c>
      <c r="AE306" s="7"/>
      <c r="AF306" s="7"/>
      <c r="AG306" s="7"/>
      <c r="AH306" s="7"/>
      <c r="AI306" s="7"/>
      <c r="AJ306" s="7"/>
      <c r="AK306" s="7"/>
      <c r="AL306" s="7"/>
      <c r="AM306" s="7"/>
      <c r="AN306" s="7"/>
      <c r="AO306" s="7"/>
      <c r="AP306" s="7"/>
      <c r="AQ306" s="7"/>
      <c r="AR306" s="7"/>
      <c r="AS306" s="7"/>
      <c r="AT306" s="7"/>
      <c r="AU306" s="7"/>
      <c r="AV306" s="7"/>
      <c r="AW306" s="7"/>
      <c r="AX306" s="7"/>
      <c r="AY306" s="7"/>
      <c r="AZ306" s="7"/>
      <c r="BA306" s="7"/>
      <c r="BB306" s="7"/>
      <c r="BC306" s="7"/>
      <c r="BD306" s="7"/>
      <c r="BE306" s="7"/>
      <c r="BF306" s="7"/>
      <c r="BG306" s="7"/>
      <c r="BH306" s="7"/>
    </row>
    <row r="307" spans="1:60" hidden="1">
      <c r="A307" s="93"/>
      <c r="B307" s="138" t="str">
        <f t="shared" si="67"/>
        <v/>
      </c>
      <c r="C307" s="28" t="str">
        <f>IF(B307="","",INDEX(Konfig!$A$21:$B$1011,MATCH(MID(B307,1,(FIND(" ",B307)-1)),Konfig!$A$21:$A$1011,0),2))</f>
        <v/>
      </c>
      <c r="D307" s="126"/>
      <c r="E307" s="126" t="str">
        <f t="shared" si="70"/>
        <v/>
      </c>
      <c r="F307" s="126" t="str">
        <f t="shared" si="62"/>
        <v/>
      </c>
      <c r="G307" s="123" t="str">
        <f t="shared" si="68"/>
        <v/>
      </c>
      <c r="H307" s="139"/>
      <c r="I307" s="123" t="str">
        <f t="shared" si="69"/>
        <v xml:space="preserve"> </v>
      </c>
      <c r="J307" s="126"/>
      <c r="K307" s="388" t="str">
        <f t="shared" ca="1" si="63"/>
        <v/>
      </c>
      <c r="L307" s="388" t="str">
        <f t="shared" ca="1" si="64"/>
        <v/>
      </c>
      <c r="M307" s="384" t="str">
        <f t="shared" ca="1" si="65"/>
        <v/>
      </c>
      <c r="N307" s="384" t="str">
        <f t="shared" ca="1" si="65"/>
        <v/>
      </c>
      <c r="O307" s="384" t="str">
        <f t="shared" ca="1" si="65"/>
        <v/>
      </c>
      <c r="P307" s="384" t="str">
        <f t="shared" ca="1" si="65"/>
        <v/>
      </c>
      <c r="Q307" s="384" t="str">
        <f t="shared" ca="1" si="71"/>
        <v/>
      </c>
      <c r="R307" s="131" t="str">
        <f ca="1">IF(AND(SUM($T$109:$U307)&gt;0,COUNTIF(R$108:$S306,"A")=0), "A","")</f>
        <v/>
      </c>
      <c r="S307" s="131" t="str">
        <f ca="1">IF(AND(SUM($T307:$U$1097)&gt;0,COUNTIF(S308:$S$1098,"E")=0), "E","")</f>
        <v/>
      </c>
      <c r="T307" s="383" t="str">
        <f t="shared" ca="1" si="72"/>
        <v/>
      </c>
      <c r="U307" s="383" t="str">
        <f t="shared" ca="1" si="66"/>
        <v/>
      </c>
      <c r="V307" s="7"/>
      <c r="W307" s="7"/>
      <c r="X307" s="383" t="str">
        <f t="shared" ca="1" si="73"/>
        <v/>
      </c>
      <c r="Y307" s="383" t="str">
        <f ca="1">IF(SUM(X307)&gt;0,MAX($Y$109:Y306)+1,"")</f>
        <v/>
      </c>
      <c r="Z307" s="7"/>
      <c r="AA307" s="7"/>
      <c r="AB307" s="383" t="str" cm="1">
        <f t="array" aca="1" ref="AB307" ca="1">IF($K307="","",INDIRECT("'"&amp;$B307&amp;"'!$J$7"))</f>
        <v/>
      </c>
      <c r="AC307" s="383" t="str" cm="1">
        <f t="array" aca="1" ref="AC307" ca="1">IF($K307="","",INDIRECT("'"&amp;$B307&amp;"'!$J$5"))</f>
        <v/>
      </c>
      <c r="AD307" s="383" t="str" cm="1">
        <f t="array" aca="1" ref="AD307" ca="1">IF($K307="","",INDIRECT("'"&amp;$B307&amp;"'!$J$6"))</f>
        <v/>
      </c>
      <c r="AE307" s="7"/>
      <c r="AF307" s="7"/>
      <c r="AG307" s="7"/>
      <c r="AH307" s="7"/>
      <c r="AI307" s="7"/>
      <c r="AJ307" s="7"/>
      <c r="AK307" s="7"/>
      <c r="AL307" s="7"/>
      <c r="AM307" s="7"/>
      <c r="AN307" s="7"/>
      <c r="AO307" s="7"/>
      <c r="AP307" s="7"/>
      <c r="AQ307" s="7"/>
      <c r="AR307" s="7"/>
      <c r="AS307" s="7"/>
      <c r="AT307" s="7"/>
      <c r="AU307" s="7"/>
      <c r="AV307" s="7"/>
      <c r="AW307" s="7"/>
      <c r="AX307" s="7"/>
      <c r="AY307" s="7"/>
      <c r="AZ307" s="7"/>
      <c r="BA307" s="7"/>
      <c r="BB307" s="7"/>
      <c r="BC307" s="7"/>
      <c r="BD307" s="7"/>
      <c r="BE307" s="7"/>
      <c r="BF307" s="7"/>
      <c r="BG307" s="7"/>
      <c r="BH307" s="7"/>
    </row>
    <row r="308" spans="1:60" hidden="1">
      <c r="A308" s="93"/>
      <c r="B308" s="138" t="str">
        <f t="shared" si="67"/>
        <v/>
      </c>
      <c r="C308" s="28" t="str">
        <f>IF(B308="","",INDEX(Konfig!$A$21:$B$1011,MATCH(MID(B308,1,(FIND(" ",B308)-1)),Konfig!$A$21:$A$1011,0),2))</f>
        <v/>
      </c>
      <c r="D308" s="126"/>
      <c r="E308" s="126" t="str">
        <f t="shared" si="70"/>
        <v/>
      </c>
      <c r="F308" s="126" t="str">
        <f t="shared" si="62"/>
        <v/>
      </c>
      <c r="G308" s="123" t="str">
        <f t="shared" si="68"/>
        <v/>
      </c>
      <c r="H308" s="139"/>
      <c r="I308" s="123" t="str">
        <f t="shared" si="69"/>
        <v xml:space="preserve"> </v>
      </c>
      <c r="J308" s="126"/>
      <c r="K308" s="388" t="str">
        <f t="shared" ca="1" si="63"/>
        <v/>
      </c>
      <c r="L308" s="388" t="str">
        <f t="shared" ca="1" si="64"/>
        <v/>
      </c>
      <c r="M308" s="384" t="str">
        <f t="shared" ca="1" si="65"/>
        <v/>
      </c>
      <c r="N308" s="384" t="str">
        <f t="shared" ca="1" si="65"/>
        <v/>
      </c>
      <c r="O308" s="384" t="str">
        <f t="shared" ca="1" si="65"/>
        <v/>
      </c>
      <c r="P308" s="384" t="str">
        <f t="shared" ca="1" si="65"/>
        <v/>
      </c>
      <c r="Q308" s="384" t="str">
        <f t="shared" ca="1" si="71"/>
        <v/>
      </c>
      <c r="R308" s="131" t="str">
        <f ca="1">IF(AND(SUM($T$109:$U308)&gt;0,COUNTIF(R$108:$S307,"A")=0), "A","")</f>
        <v/>
      </c>
      <c r="S308" s="131" t="str">
        <f ca="1">IF(AND(SUM($T308:$U$1097)&gt;0,COUNTIF(S309:$S$1098,"E")=0), "E","")</f>
        <v/>
      </c>
      <c r="T308" s="383" t="str">
        <f t="shared" ca="1" si="72"/>
        <v/>
      </c>
      <c r="U308" s="383" t="str">
        <f t="shared" ca="1" si="66"/>
        <v/>
      </c>
      <c r="V308" s="7"/>
      <c r="W308" s="7"/>
      <c r="X308" s="383" t="str">
        <f t="shared" ca="1" si="73"/>
        <v/>
      </c>
      <c r="Y308" s="383" t="str">
        <f ca="1">IF(SUM(X308)&gt;0,MAX($Y$109:Y307)+1,"")</f>
        <v/>
      </c>
      <c r="Z308" s="7"/>
      <c r="AA308" s="7"/>
      <c r="AB308" s="383" t="str" cm="1">
        <f t="array" aca="1" ref="AB308" ca="1">IF($K308="","",INDIRECT("'"&amp;$B308&amp;"'!$J$7"))</f>
        <v/>
      </c>
      <c r="AC308" s="383" t="str" cm="1">
        <f t="array" aca="1" ref="AC308" ca="1">IF($K308="","",INDIRECT("'"&amp;$B308&amp;"'!$J$5"))</f>
        <v/>
      </c>
      <c r="AD308" s="383" t="str" cm="1">
        <f t="array" aca="1" ref="AD308" ca="1">IF($K308="","",INDIRECT("'"&amp;$B308&amp;"'!$J$6"))</f>
        <v/>
      </c>
      <c r="AE308" s="7"/>
      <c r="AF308" s="7"/>
      <c r="AG308" s="7"/>
      <c r="AH308" s="7"/>
      <c r="AI308" s="7"/>
      <c r="AJ308" s="7"/>
      <c r="AK308" s="7"/>
      <c r="AL308" s="7"/>
      <c r="AM308" s="7"/>
      <c r="AN308" s="7"/>
      <c r="AO308" s="7"/>
      <c r="AP308" s="7"/>
      <c r="AQ308" s="7"/>
      <c r="AR308" s="7"/>
      <c r="AS308" s="7"/>
      <c r="AT308" s="7"/>
      <c r="AU308" s="7"/>
      <c r="AV308" s="7"/>
      <c r="AW308" s="7"/>
      <c r="AX308" s="7"/>
      <c r="AY308" s="7"/>
      <c r="AZ308" s="7"/>
      <c r="BA308" s="7"/>
      <c r="BB308" s="7"/>
      <c r="BC308" s="7"/>
      <c r="BD308" s="7"/>
      <c r="BE308" s="7"/>
      <c r="BF308" s="7"/>
      <c r="BG308" s="7"/>
      <c r="BH308" s="7"/>
    </row>
    <row r="309" spans="1:60" hidden="1">
      <c r="A309" s="93"/>
      <c r="B309" s="138" t="str">
        <f t="shared" si="67"/>
        <v/>
      </c>
      <c r="C309" s="28" t="str">
        <f>IF(B309="","",INDEX(Konfig!$A$21:$B$1011,MATCH(MID(B309,1,(FIND(" ",B309)-1)),Konfig!$A$21:$A$1011,0),2))</f>
        <v/>
      </c>
      <c r="D309" s="126"/>
      <c r="E309" s="126" t="str">
        <f t="shared" si="70"/>
        <v/>
      </c>
      <c r="F309" s="126" t="str">
        <f t="shared" si="62"/>
        <v/>
      </c>
      <c r="G309" s="123" t="str">
        <f t="shared" si="68"/>
        <v/>
      </c>
      <c r="H309" s="139"/>
      <c r="I309" s="123" t="str">
        <f t="shared" si="69"/>
        <v xml:space="preserve"> </v>
      </c>
      <c r="J309" s="126"/>
      <c r="K309" s="388" t="str">
        <f t="shared" ca="1" si="63"/>
        <v/>
      </c>
      <c r="L309" s="388" t="str">
        <f t="shared" ca="1" si="64"/>
        <v/>
      </c>
      <c r="M309" s="384" t="str">
        <f t="shared" ca="1" si="65"/>
        <v/>
      </c>
      <c r="N309" s="384" t="str">
        <f t="shared" ca="1" si="65"/>
        <v/>
      </c>
      <c r="O309" s="384" t="str">
        <f t="shared" ca="1" si="65"/>
        <v/>
      </c>
      <c r="P309" s="384" t="str">
        <f t="shared" ca="1" si="65"/>
        <v/>
      </c>
      <c r="Q309" s="384" t="str">
        <f t="shared" ca="1" si="71"/>
        <v/>
      </c>
      <c r="R309" s="131" t="str">
        <f ca="1">IF(AND(SUM($T$109:$U309)&gt;0,COUNTIF(R$108:$S308,"A")=0), "A","")</f>
        <v/>
      </c>
      <c r="S309" s="131" t="str">
        <f ca="1">IF(AND(SUM($T309:$U$1097)&gt;0,COUNTIF(S310:$S$1098,"E")=0), "E","")</f>
        <v/>
      </c>
      <c r="T309" s="383" t="str">
        <f t="shared" ca="1" si="72"/>
        <v/>
      </c>
      <c r="U309" s="383" t="str">
        <f t="shared" ca="1" si="66"/>
        <v/>
      </c>
      <c r="V309" s="7"/>
      <c r="W309" s="7"/>
      <c r="X309" s="383" t="str">
        <f t="shared" ca="1" si="73"/>
        <v/>
      </c>
      <c r="Y309" s="383" t="str">
        <f ca="1">IF(SUM(X309)&gt;0,MAX($Y$109:Y308)+1,"")</f>
        <v/>
      </c>
      <c r="Z309" s="7"/>
      <c r="AA309" s="7"/>
      <c r="AB309" s="383" t="str" cm="1">
        <f t="array" aca="1" ref="AB309" ca="1">IF($K309="","",INDIRECT("'"&amp;$B309&amp;"'!$J$7"))</f>
        <v/>
      </c>
      <c r="AC309" s="383" t="str" cm="1">
        <f t="array" aca="1" ref="AC309" ca="1">IF($K309="","",INDIRECT("'"&amp;$B309&amp;"'!$J$5"))</f>
        <v/>
      </c>
      <c r="AD309" s="383" t="str" cm="1">
        <f t="array" aca="1" ref="AD309" ca="1">IF($K309="","",INDIRECT("'"&amp;$B309&amp;"'!$J$6"))</f>
        <v/>
      </c>
      <c r="AE309" s="7"/>
      <c r="AF309" s="7"/>
      <c r="AG309" s="7"/>
      <c r="AH309" s="7"/>
      <c r="AI309" s="7"/>
      <c r="AJ309" s="7"/>
      <c r="AK309" s="7"/>
      <c r="AL309" s="7"/>
      <c r="AM309" s="7"/>
      <c r="AN309" s="7"/>
      <c r="AO309" s="7"/>
      <c r="AP309" s="7"/>
      <c r="AQ309" s="7"/>
      <c r="AR309" s="7"/>
      <c r="AS309" s="7"/>
      <c r="AT309" s="7"/>
      <c r="AU309" s="7"/>
      <c r="AV309" s="7"/>
      <c r="AW309" s="7"/>
      <c r="AX309" s="7"/>
      <c r="AY309" s="7"/>
      <c r="AZ309" s="7"/>
      <c r="BA309" s="7"/>
      <c r="BB309" s="7"/>
      <c r="BC309" s="7"/>
      <c r="BD309" s="7"/>
      <c r="BE309" s="7"/>
      <c r="BF309" s="7"/>
      <c r="BG309" s="7"/>
      <c r="BH309" s="7"/>
    </row>
    <row r="310" spans="1:60" hidden="1">
      <c r="A310" s="93"/>
      <c r="B310" s="138" t="str">
        <f t="shared" si="67"/>
        <v/>
      </c>
      <c r="C310" s="28" t="str">
        <f>IF(B310="","",INDEX(Konfig!$A$21:$B$1011,MATCH(MID(B310,1,(FIND(" ",B310)-1)),Konfig!$A$21:$A$1011,0),2))</f>
        <v/>
      </c>
      <c r="D310" s="126"/>
      <c r="E310" s="126" t="str">
        <f t="shared" si="70"/>
        <v/>
      </c>
      <c r="F310" s="126" t="str">
        <f t="shared" si="62"/>
        <v/>
      </c>
      <c r="G310" s="123" t="str">
        <f t="shared" si="68"/>
        <v/>
      </c>
      <c r="H310" s="139"/>
      <c r="I310" s="123" t="str">
        <f t="shared" si="69"/>
        <v xml:space="preserve"> </v>
      </c>
      <c r="J310" s="126"/>
      <c r="K310" s="388" t="str">
        <f t="shared" ca="1" si="63"/>
        <v/>
      </c>
      <c r="L310" s="388" t="str">
        <f t="shared" ca="1" si="64"/>
        <v/>
      </c>
      <c r="M310" s="384" t="str">
        <f t="shared" ca="1" si="65"/>
        <v/>
      </c>
      <c r="N310" s="384" t="str">
        <f t="shared" ca="1" si="65"/>
        <v/>
      </c>
      <c r="O310" s="384" t="str">
        <f t="shared" ca="1" si="65"/>
        <v/>
      </c>
      <c r="P310" s="384" t="str">
        <f t="shared" ca="1" si="65"/>
        <v/>
      </c>
      <c r="Q310" s="384" t="str">
        <f t="shared" ca="1" si="71"/>
        <v/>
      </c>
      <c r="R310" s="131" t="str">
        <f ca="1">IF(AND(SUM($T$109:$U310)&gt;0,COUNTIF(R$108:$S309,"A")=0), "A","")</f>
        <v/>
      </c>
      <c r="S310" s="131" t="str">
        <f ca="1">IF(AND(SUM($T310:$U$1097)&gt;0,COUNTIF(S311:$S$1098,"E")=0), "E","")</f>
        <v/>
      </c>
      <c r="T310" s="383" t="str">
        <f t="shared" ca="1" si="72"/>
        <v/>
      </c>
      <c r="U310" s="383" t="str">
        <f t="shared" ca="1" si="66"/>
        <v/>
      </c>
      <c r="V310" s="7"/>
      <c r="W310" s="7"/>
      <c r="X310" s="383" t="str">
        <f t="shared" ca="1" si="73"/>
        <v/>
      </c>
      <c r="Y310" s="383" t="str">
        <f ca="1">IF(SUM(X310)&gt;0,MAX($Y$109:Y309)+1,"")</f>
        <v/>
      </c>
      <c r="Z310" s="7"/>
      <c r="AA310" s="7"/>
      <c r="AB310" s="383" t="str" cm="1">
        <f t="array" aca="1" ref="AB310" ca="1">IF($K310="","",INDIRECT("'"&amp;$B310&amp;"'!$J$7"))</f>
        <v/>
      </c>
      <c r="AC310" s="383" t="str" cm="1">
        <f t="array" aca="1" ref="AC310" ca="1">IF($K310="","",INDIRECT("'"&amp;$B310&amp;"'!$J$5"))</f>
        <v/>
      </c>
      <c r="AD310" s="383" t="str" cm="1">
        <f t="array" aca="1" ref="AD310" ca="1">IF($K310="","",INDIRECT("'"&amp;$B310&amp;"'!$J$6"))</f>
        <v/>
      </c>
      <c r="AE310" s="7"/>
      <c r="AF310" s="7"/>
      <c r="AG310" s="7"/>
      <c r="AH310" s="7"/>
      <c r="AI310" s="7"/>
      <c r="AJ310" s="7"/>
      <c r="AK310" s="7"/>
      <c r="AL310" s="7"/>
      <c r="AM310" s="7"/>
      <c r="AN310" s="7"/>
      <c r="AO310" s="7"/>
      <c r="AP310" s="7"/>
      <c r="AQ310" s="7"/>
      <c r="AR310" s="7"/>
      <c r="AS310" s="7"/>
      <c r="AT310" s="7"/>
      <c r="AU310" s="7"/>
      <c r="AV310" s="7"/>
      <c r="AW310" s="7"/>
      <c r="AX310" s="7"/>
      <c r="AY310" s="7"/>
      <c r="AZ310" s="7"/>
      <c r="BA310" s="7"/>
      <c r="BB310" s="7"/>
      <c r="BC310" s="7"/>
      <c r="BD310" s="7"/>
      <c r="BE310" s="7"/>
      <c r="BF310" s="7"/>
      <c r="BG310" s="7"/>
      <c r="BH310" s="7"/>
    </row>
    <row r="311" spans="1:60" hidden="1">
      <c r="A311" s="93"/>
      <c r="B311" s="138" t="str">
        <f t="shared" si="67"/>
        <v/>
      </c>
      <c r="C311" s="28" t="str">
        <f>IF(B311="","",INDEX(Konfig!$A$21:$B$1011,MATCH(MID(B311,1,(FIND(" ",B311)-1)),Konfig!$A$21:$A$1011,0),2))</f>
        <v/>
      </c>
      <c r="D311" s="126"/>
      <c r="E311" s="126" t="str">
        <f t="shared" si="70"/>
        <v/>
      </c>
      <c r="F311" s="126" t="str">
        <f t="shared" si="62"/>
        <v/>
      </c>
      <c r="G311" s="123" t="str">
        <f t="shared" si="68"/>
        <v/>
      </c>
      <c r="H311" s="139"/>
      <c r="I311" s="123" t="str">
        <f t="shared" si="69"/>
        <v xml:space="preserve"> </v>
      </c>
      <c r="J311" s="126"/>
      <c r="K311" s="388" t="str">
        <f t="shared" ca="1" si="63"/>
        <v/>
      </c>
      <c r="L311" s="388" t="str">
        <f t="shared" ca="1" si="64"/>
        <v/>
      </c>
      <c r="M311" s="384" t="str">
        <f t="shared" ca="1" si="65"/>
        <v/>
      </c>
      <c r="N311" s="384" t="str">
        <f t="shared" ca="1" si="65"/>
        <v/>
      </c>
      <c r="O311" s="384" t="str">
        <f t="shared" ca="1" si="65"/>
        <v/>
      </c>
      <c r="P311" s="384" t="str">
        <f t="shared" ca="1" si="65"/>
        <v/>
      </c>
      <c r="Q311" s="384" t="str">
        <f t="shared" ca="1" si="71"/>
        <v/>
      </c>
      <c r="R311" s="131" t="str">
        <f ca="1">IF(AND(SUM($T$109:$U311)&gt;0,COUNTIF(R$108:$S310,"A")=0), "A","")</f>
        <v/>
      </c>
      <c r="S311" s="131" t="str">
        <f ca="1">IF(AND(SUM($T311:$U$1097)&gt;0,COUNTIF(S312:$S$1098,"E")=0), "E","")</f>
        <v/>
      </c>
      <c r="T311" s="383" t="str">
        <f t="shared" ca="1" si="72"/>
        <v/>
      </c>
      <c r="U311" s="383" t="str">
        <f t="shared" ca="1" si="66"/>
        <v/>
      </c>
      <c r="V311" s="7"/>
      <c r="W311" s="7"/>
      <c r="X311" s="383" t="str">
        <f t="shared" ca="1" si="73"/>
        <v/>
      </c>
      <c r="Y311" s="383" t="str">
        <f ca="1">IF(SUM(X311)&gt;0,MAX($Y$109:Y310)+1,"")</f>
        <v/>
      </c>
      <c r="Z311" s="7"/>
      <c r="AA311" s="7"/>
      <c r="AB311" s="383" t="str" cm="1">
        <f t="array" aca="1" ref="AB311" ca="1">IF($K311="","",INDIRECT("'"&amp;$B311&amp;"'!$J$7"))</f>
        <v/>
      </c>
      <c r="AC311" s="383" t="str" cm="1">
        <f t="array" aca="1" ref="AC311" ca="1">IF($K311="","",INDIRECT("'"&amp;$B311&amp;"'!$J$5"))</f>
        <v/>
      </c>
      <c r="AD311" s="383" t="str" cm="1">
        <f t="array" aca="1" ref="AD311" ca="1">IF($K311="","",INDIRECT("'"&amp;$B311&amp;"'!$J$6"))</f>
        <v/>
      </c>
      <c r="AE311" s="7"/>
      <c r="AF311" s="7"/>
      <c r="AG311" s="7"/>
      <c r="AH311" s="7"/>
      <c r="AI311" s="7"/>
      <c r="AJ311" s="7"/>
      <c r="AK311" s="7"/>
      <c r="AL311" s="7"/>
      <c r="AM311" s="7"/>
      <c r="AN311" s="7"/>
      <c r="AO311" s="7"/>
      <c r="AP311" s="7"/>
      <c r="AQ311" s="7"/>
      <c r="AR311" s="7"/>
      <c r="AS311" s="7"/>
      <c r="AT311" s="7"/>
      <c r="AU311" s="7"/>
      <c r="AV311" s="7"/>
      <c r="AW311" s="7"/>
      <c r="AX311" s="7"/>
      <c r="AY311" s="7"/>
      <c r="AZ311" s="7"/>
      <c r="BA311" s="7"/>
      <c r="BB311" s="7"/>
      <c r="BC311" s="7"/>
      <c r="BD311" s="7"/>
      <c r="BE311" s="7"/>
      <c r="BF311" s="7"/>
      <c r="BG311" s="7"/>
      <c r="BH311" s="7"/>
    </row>
    <row r="312" spans="1:60" hidden="1">
      <c r="A312" s="93"/>
      <c r="B312" s="138" t="str">
        <f t="shared" si="67"/>
        <v/>
      </c>
      <c r="C312" s="28" t="str">
        <f>IF(B312="","",INDEX(Konfig!$A$21:$B$1011,MATCH(MID(B312,1,(FIND(" ",B312)-1)),Konfig!$A$21:$A$1011,0),2))</f>
        <v/>
      </c>
      <c r="D312" s="126"/>
      <c r="E312" s="126" t="str">
        <f t="shared" si="70"/>
        <v/>
      </c>
      <c r="F312" s="126" t="str">
        <f t="shared" si="62"/>
        <v/>
      </c>
      <c r="G312" s="123" t="str">
        <f t="shared" si="68"/>
        <v/>
      </c>
      <c r="H312" s="139"/>
      <c r="I312" s="123" t="str">
        <f t="shared" si="69"/>
        <v xml:space="preserve"> </v>
      </c>
      <c r="J312" s="126"/>
      <c r="K312" s="388" t="str">
        <f t="shared" ca="1" si="63"/>
        <v/>
      </c>
      <c r="L312" s="388" t="str">
        <f t="shared" ca="1" si="64"/>
        <v/>
      </c>
      <c r="M312" s="384" t="str">
        <f t="shared" ca="1" si="65"/>
        <v/>
      </c>
      <c r="N312" s="384" t="str">
        <f t="shared" ca="1" si="65"/>
        <v/>
      </c>
      <c r="O312" s="384" t="str">
        <f t="shared" ca="1" si="65"/>
        <v/>
      </c>
      <c r="P312" s="384" t="str">
        <f t="shared" ca="1" si="65"/>
        <v/>
      </c>
      <c r="Q312" s="384" t="str">
        <f t="shared" ca="1" si="71"/>
        <v/>
      </c>
      <c r="R312" s="131" t="str">
        <f ca="1">IF(AND(SUM($T$109:$U312)&gt;0,COUNTIF(R$108:$S311,"A")=0), "A","")</f>
        <v/>
      </c>
      <c r="S312" s="131" t="str">
        <f ca="1">IF(AND(SUM($T312:$U$1097)&gt;0,COUNTIF(S313:$S$1098,"E")=0), "E","")</f>
        <v/>
      </c>
      <c r="T312" s="383" t="str">
        <f t="shared" ca="1" si="72"/>
        <v/>
      </c>
      <c r="U312" s="383" t="str">
        <f t="shared" ca="1" si="66"/>
        <v/>
      </c>
      <c r="V312" s="7"/>
      <c r="W312" s="7"/>
      <c r="X312" s="383" t="str">
        <f t="shared" ca="1" si="73"/>
        <v/>
      </c>
      <c r="Y312" s="383" t="str">
        <f ca="1">IF(SUM(X312)&gt;0,MAX($Y$109:Y311)+1,"")</f>
        <v/>
      </c>
      <c r="Z312" s="7"/>
      <c r="AA312" s="7"/>
      <c r="AB312" s="383" t="str" cm="1">
        <f t="array" aca="1" ref="AB312" ca="1">IF($K312="","",INDIRECT("'"&amp;$B312&amp;"'!$J$7"))</f>
        <v/>
      </c>
      <c r="AC312" s="383" t="str" cm="1">
        <f t="array" aca="1" ref="AC312" ca="1">IF($K312="","",INDIRECT("'"&amp;$B312&amp;"'!$J$5"))</f>
        <v/>
      </c>
      <c r="AD312" s="383" t="str" cm="1">
        <f t="array" aca="1" ref="AD312" ca="1">IF($K312="","",INDIRECT("'"&amp;$B312&amp;"'!$J$6"))</f>
        <v/>
      </c>
      <c r="AE312" s="7"/>
      <c r="AF312" s="7"/>
      <c r="AG312" s="7"/>
      <c r="AH312" s="7"/>
      <c r="AI312" s="7"/>
      <c r="AJ312" s="7"/>
      <c r="AK312" s="7"/>
      <c r="AL312" s="7"/>
      <c r="AM312" s="7"/>
      <c r="AN312" s="7"/>
      <c r="AO312" s="7"/>
      <c r="AP312" s="7"/>
      <c r="AQ312" s="7"/>
      <c r="AR312" s="7"/>
      <c r="AS312" s="7"/>
      <c r="AT312" s="7"/>
      <c r="AU312" s="7"/>
      <c r="AV312" s="7"/>
      <c r="AW312" s="7"/>
      <c r="AX312" s="7"/>
      <c r="AY312" s="7"/>
      <c r="AZ312" s="7"/>
      <c r="BA312" s="7"/>
      <c r="BB312" s="7"/>
      <c r="BC312" s="7"/>
      <c r="BD312" s="7"/>
      <c r="BE312" s="7"/>
      <c r="BF312" s="7"/>
      <c r="BG312" s="7"/>
      <c r="BH312" s="7"/>
    </row>
    <row r="313" spans="1:60" hidden="1">
      <c r="A313" s="93"/>
      <c r="B313" s="138" t="str">
        <f t="shared" si="67"/>
        <v/>
      </c>
      <c r="C313" s="28" t="str">
        <f>IF(B313="","",INDEX(Konfig!$A$21:$B$1011,MATCH(MID(B313,1,(FIND(" ",B313)-1)),Konfig!$A$21:$A$1011,0),2))</f>
        <v/>
      </c>
      <c r="D313" s="126"/>
      <c r="E313" s="126" t="str">
        <f t="shared" si="70"/>
        <v/>
      </c>
      <c r="F313" s="126" t="str">
        <f t="shared" si="62"/>
        <v/>
      </c>
      <c r="G313" s="123" t="str">
        <f t="shared" si="68"/>
        <v/>
      </c>
      <c r="H313" s="139"/>
      <c r="I313" s="123" t="str">
        <f t="shared" si="69"/>
        <v xml:space="preserve"> </v>
      </c>
      <c r="J313" s="126"/>
      <c r="K313" s="388" t="str">
        <f t="shared" ca="1" si="63"/>
        <v/>
      </c>
      <c r="L313" s="388" t="str">
        <f t="shared" ca="1" si="64"/>
        <v/>
      </c>
      <c r="M313" s="384" t="str">
        <f t="shared" ca="1" si="65"/>
        <v/>
      </c>
      <c r="N313" s="384" t="str">
        <f t="shared" ca="1" si="65"/>
        <v/>
      </c>
      <c r="O313" s="384" t="str">
        <f t="shared" ca="1" si="65"/>
        <v/>
      </c>
      <c r="P313" s="384" t="str">
        <f t="shared" ca="1" si="65"/>
        <v/>
      </c>
      <c r="Q313" s="384" t="str">
        <f t="shared" ca="1" si="71"/>
        <v/>
      </c>
      <c r="R313" s="131" t="str">
        <f ca="1">IF(AND(SUM($T$109:$U313)&gt;0,COUNTIF(R$108:$S312,"A")=0), "A","")</f>
        <v/>
      </c>
      <c r="S313" s="131" t="str">
        <f ca="1">IF(AND(SUM($T313:$U$1097)&gt;0,COUNTIF(S314:$S$1098,"E")=0), "E","")</f>
        <v/>
      </c>
      <c r="T313" s="383" t="str">
        <f t="shared" ca="1" si="72"/>
        <v/>
      </c>
      <c r="U313" s="383" t="str">
        <f t="shared" ca="1" si="66"/>
        <v/>
      </c>
      <c r="V313" s="7"/>
      <c r="W313" s="7"/>
      <c r="X313" s="383" t="str">
        <f t="shared" ca="1" si="73"/>
        <v/>
      </c>
      <c r="Y313" s="383" t="str">
        <f ca="1">IF(SUM(X313)&gt;0,MAX($Y$109:Y312)+1,"")</f>
        <v/>
      </c>
      <c r="Z313" s="7"/>
      <c r="AA313" s="7"/>
      <c r="AB313" s="383" t="str" cm="1">
        <f t="array" aca="1" ref="AB313" ca="1">IF($K313="","",INDIRECT("'"&amp;$B313&amp;"'!$J$7"))</f>
        <v/>
      </c>
      <c r="AC313" s="383" t="str" cm="1">
        <f t="array" aca="1" ref="AC313" ca="1">IF($K313="","",INDIRECT("'"&amp;$B313&amp;"'!$J$5"))</f>
        <v/>
      </c>
      <c r="AD313" s="383" t="str" cm="1">
        <f t="array" aca="1" ref="AD313" ca="1">IF($K313="","",INDIRECT("'"&amp;$B313&amp;"'!$J$6"))</f>
        <v/>
      </c>
      <c r="AE313" s="7"/>
      <c r="AF313" s="7"/>
      <c r="AG313" s="7"/>
      <c r="AH313" s="7"/>
      <c r="AI313" s="7"/>
      <c r="AJ313" s="7"/>
      <c r="AK313" s="7"/>
      <c r="AL313" s="7"/>
      <c r="AM313" s="7"/>
      <c r="AN313" s="7"/>
      <c r="AO313" s="7"/>
      <c r="AP313" s="7"/>
      <c r="AQ313" s="7"/>
      <c r="AR313" s="7"/>
      <c r="AS313" s="7"/>
      <c r="AT313" s="7"/>
      <c r="AU313" s="7"/>
      <c r="AV313" s="7"/>
      <c r="AW313" s="7"/>
      <c r="AX313" s="7"/>
      <c r="AY313" s="7"/>
      <c r="AZ313" s="7"/>
      <c r="BA313" s="7"/>
      <c r="BB313" s="7"/>
      <c r="BC313" s="7"/>
      <c r="BD313" s="7"/>
      <c r="BE313" s="7"/>
      <c r="BF313" s="7"/>
      <c r="BG313" s="7"/>
      <c r="BH313" s="7"/>
    </row>
    <row r="314" spans="1:60" hidden="1">
      <c r="A314" s="93"/>
      <c r="B314" s="138" t="str">
        <f t="shared" si="67"/>
        <v/>
      </c>
      <c r="C314" s="28" t="str">
        <f>IF(B314="","",INDEX(Konfig!$A$21:$B$1011,MATCH(MID(B314,1,(FIND(" ",B314)-1)),Konfig!$A$21:$A$1011,0),2))</f>
        <v/>
      </c>
      <c r="D314" s="126"/>
      <c r="E314" s="126" t="str">
        <f t="shared" si="70"/>
        <v/>
      </c>
      <c r="F314" s="126" t="str">
        <f t="shared" si="62"/>
        <v/>
      </c>
      <c r="G314" s="123" t="str">
        <f t="shared" si="68"/>
        <v/>
      </c>
      <c r="H314" s="139"/>
      <c r="I314" s="123" t="str">
        <f t="shared" si="69"/>
        <v xml:space="preserve"> </v>
      </c>
      <c r="J314" s="126"/>
      <c r="K314" s="388" t="str">
        <f t="shared" ca="1" si="63"/>
        <v/>
      </c>
      <c r="L314" s="388" t="str">
        <f t="shared" ca="1" si="64"/>
        <v/>
      </c>
      <c r="M314" s="384" t="str">
        <f t="shared" ca="1" si="65"/>
        <v/>
      </c>
      <c r="N314" s="384" t="str">
        <f t="shared" ca="1" si="65"/>
        <v/>
      </c>
      <c r="O314" s="384" t="str">
        <f t="shared" ca="1" si="65"/>
        <v/>
      </c>
      <c r="P314" s="384" t="str">
        <f t="shared" ca="1" si="65"/>
        <v/>
      </c>
      <c r="Q314" s="384" t="str">
        <f t="shared" ca="1" si="71"/>
        <v/>
      </c>
      <c r="R314" s="131" t="str">
        <f ca="1">IF(AND(SUM($T$109:$U314)&gt;0,COUNTIF(R$108:$S313,"A")=0), "A","")</f>
        <v/>
      </c>
      <c r="S314" s="131" t="str">
        <f ca="1">IF(AND(SUM($T314:$U$1097)&gt;0,COUNTIF(S315:$S$1098,"E")=0), "E","")</f>
        <v/>
      </c>
      <c r="T314" s="383" t="str">
        <f t="shared" ca="1" si="72"/>
        <v/>
      </c>
      <c r="U314" s="383" t="str">
        <f t="shared" ca="1" si="66"/>
        <v/>
      </c>
      <c r="V314" s="7"/>
      <c r="W314" s="7"/>
      <c r="X314" s="383" t="str">
        <f t="shared" ca="1" si="73"/>
        <v/>
      </c>
      <c r="Y314" s="383" t="str">
        <f ca="1">IF(SUM(X314)&gt;0,MAX($Y$109:Y313)+1,"")</f>
        <v/>
      </c>
      <c r="Z314" s="7"/>
      <c r="AA314" s="7"/>
      <c r="AB314" s="383" t="str" cm="1">
        <f t="array" aca="1" ref="AB314" ca="1">IF($K314="","",INDIRECT("'"&amp;$B314&amp;"'!$J$7"))</f>
        <v/>
      </c>
      <c r="AC314" s="383" t="str" cm="1">
        <f t="array" aca="1" ref="AC314" ca="1">IF($K314="","",INDIRECT("'"&amp;$B314&amp;"'!$J$5"))</f>
        <v/>
      </c>
      <c r="AD314" s="383" t="str" cm="1">
        <f t="array" aca="1" ref="AD314" ca="1">IF($K314="","",INDIRECT("'"&amp;$B314&amp;"'!$J$6"))</f>
        <v/>
      </c>
      <c r="AE314" s="7"/>
      <c r="AF314" s="7"/>
      <c r="AG314" s="7"/>
      <c r="AH314" s="7"/>
      <c r="AI314" s="7"/>
      <c r="AJ314" s="7"/>
      <c r="AK314" s="7"/>
      <c r="AL314" s="7"/>
      <c r="AM314" s="7"/>
      <c r="AN314" s="7"/>
      <c r="AO314" s="7"/>
      <c r="AP314" s="7"/>
      <c r="AQ314" s="7"/>
      <c r="AR314" s="7"/>
      <c r="AS314" s="7"/>
      <c r="AT314" s="7"/>
      <c r="AU314" s="7"/>
      <c r="AV314" s="7"/>
      <c r="AW314" s="7"/>
      <c r="AX314" s="7"/>
      <c r="AY314" s="7"/>
      <c r="AZ314" s="7"/>
      <c r="BA314" s="7"/>
      <c r="BB314" s="7"/>
      <c r="BC314" s="7"/>
      <c r="BD314" s="7"/>
      <c r="BE314" s="7"/>
      <c r="BF314" s="7"/>
      <c r="BG314" s="7"/>
      <c r="BH314" s="7"/>
    </row>
    <row r="315" spans="1:60" hidden="1">
      <c r="A315" s="93"/>
      <c r="B315" s="138" t="str">
        <f t="shared" si="67"/>
        <v/>
      </c>
      <c r="C315" s="28" t="str">
        <f>IF(B315="","",INDEX(Konfig!$A$21:$B$1011,MATCH(MID(B315,1,(FIND(" ",B315)-1)),Konfig!$A$21:$A$1011,0),2))</f>
        <v/>
      </c>
      <c r="D315" s="126"/>
      <c r="E315" s="126" t="str">
        <f t="shared" si="70"/>
        <v/>
      </c>
      <c r="F315" s="126" t="str">
        <f t="shared" ref="F315:F378" si="74">IFERROR(IF(VALUE(LEFT(G315,SEARCH(".",G315)-1))&lt;10,"",VALUE(MID(G315,SEARCH(".",G315)+1,1))),"")</f>
        <v/>
      </c>
      <c r="G315" s="123" t="str">
        <f t="shared" si="68"/>
        <v/>
      </c>
      <c r="H315" s="139"/>
      <c r="I315" s="123" t="str">
        <f t="shared" si="69"/>
        <v xml:space="preserve"> </v>
      </c>
      <c r="J315" s="126"/>
      <c r="K315" s="388" t="str">
        <f t="shared" ca="1" si="63"/>
        <v/>
      </c>
      <c r="L315" s="388" t="str">
        <f t="shared" ca="1" si="64"/>
        <v/>
      </c>
      <c r="M315" s="384" t="str">
        <f t="shared" ca="1" si="65"/>
        <v/>
      </c>
      <c r="N315" s="384" t="str">
        <f t="shared" ca="1" si="65"/>
        <v/>
      </c>
      <c r="O315" s="384" t="str">
        <f t="shared" ca="1" si="65"/>
        <v/>
      </c>
      <c r="P315" s="384" t="str">
        <f t="shared" ca="1" si="65"/>
        <v/>
      </c>
      <c r="Q315" s="384" t="str">
        <f t="shared" ca="1" si="71"/>
        <v/>
      </c>
      <c r="R315" s="131" t="str">
        <f ca="1">IF(AND(SUM($T$109:$U315)&gt;0,COUNTIF(R$108:$S314,"A")=0), "A","")</f>
        <v/>
      </c>
      <c r="S315" s="131" t="str">
        <f ca="1">IF(AND(SUM($T315:$U$1097)&gt;0,COUNTIF(S316:$S$1098,"E")=0), "E","")</f>
        <v/>
      </c>
      <c r="T315" s="383" t="str">
        <f t="shared" ca="1" si="72"/>
        <v/>
      </c>
      <c r="U315" s="383" t="str">
        <f t="shared" ca="1" si="66"/>
        <v/>
      </c>
      <c r="V315" s="7"/>
      <c r="W315" s="7"/>
      <c r="X315" s="383" t="str">
        <f t="shared" ca="1" si="73"/>
        <v/>
      </c>
      <c r="Y315" s="383" t="str">
        <f ca="1">IF(SUM(X315)&gt;0,MAX($Y$109:Y314)+1,"")</f>
        <v/>
      </c>
      <c r="Z315" s="7"/>
      <c r="AA315" s="7"/>
      <c r="AB315" s="383" t="str" cm="1">
        <f t="array" aca="1" ref="AB315" ca="1">IF($K315="","",INDIRECT("'"&amp;$B315&amp;"'!$J$7"))</f>
        <v/>
      </c>
      <c r="AC315" s="383" t="str" cm="1">
        <f t="array" aca="1" ref="AC315" ca="1">IF($K315="","",INDIRECT("'"&amp;$B315&amp;"'!$J$5"))</f>
        <v/>
      </c>
      <c r="AD315" s="383" t="str" cm="1">
        <f t="array" aca="1" ref="AD315" ca="1">IF($K315="","",INDIRECT("'"&amp;$B315&amp;"'!$J$6"))</f>
        <v/>
      </c>
      <c r="AE315" s="7"/>
      <c r="AF315" s="7"/>
      <c r="AG315" s="7"/>
      <c r="AH315" s="7"/>
      <c r="AI315" s="7"/>
      <c r="AJ315" s="7"/>
      <c r="AK315" s="7"/>
      <c r="AL315" s="7"/>
      <c r="AM315" s="7"/>
      <c r="AN315" s="7"/>
      <c r="AO315" s="7"/>
      <c r="AP315" s="7"/>
      <c r="AQ315" s="7"/>
      <c r="AR315" s="7"/>
      <c r="AS315" s="7"/>
      <c r="AT315" s="7"/>
      <c r="AU315" s="7"/>
      <c r="AV315" s="7"/>
      <c r="AW315" s="7"/>
      <c r="AX315" s="7"/>
      <c r="AY315" s="7"/>
      <c r="AZ315" s="7"/>
      <c r="BA315" s="7"/>
      <c r="BB315" s="7"/>
      <c r="BC315" s="7"/>
      <c r="BD315" s="7"/>
      <c r="BE315" s="7"/>
      <c r="BF315" s="7"/>
      <c r="BG315" s="7"/>
      <c r="BH315" s="7"/>
    </row>
    <row r="316" spans="1:60" hidden="1">
      <c r="A316" s="93"/>
      <c r="B316" s="138" t="str">
        <f t="shared" si="67"/>
        <v/>
      </c>
      <c r="C316" s="28" t="str">
        <f>IF(B316="","",INDEX(Konfig!$A$21:$B$1011,MATCH(MID(B316,1,(FIND(" ",B316)-1)),Konfig!$A$21:$A$1011,0),2))</f>
        <v/>
      </c>
      <c r="D316" s="126"/>
      <c r="E316" s="126" t="str">
        <f t="shared" si="70"/>
        <v/>
      </c>
      <c r="F316" s="126" t="str">
        <f t="shared" si="74"/>
        <v/>
      </c>
      <c r="G316" s="123" t="str">
        <f t="shared" si="68"/>
        <v/>
      </c>
      <c r="H316" s="139"/>
      <c r="I316" s="123" t="str">
        <f t="shared" si="69"/>
        <v xml:space="preserve"> </v>
      </c>
      <c r="J316" s="126"/>
      <c r="K316" s="388" t="str">
        <f t="shared" ca="1" si="63"/>
        <v/>
      </c>
      <c r="L316" s="388" t="str">
        <f t="shared" ca="1" si="64"/>
        <v/>
      </c>
      <c r="M316" s="384" t="str">
        <f t="shared" ca="1" si="65"/>
        <v/>
      </c>
      <c r="N316" s="384" t="str">
        <f t="shared" ca="1" si="65"/>
        <v/>
      </c>
      <c r="O316" s="384" t="str">
        <f t="shared" ca="1" si="65"/>
        <v/>
      </c>
      <c r="P316" s="384" t="str">
        <f ca="1">IF($K316="","",COUNTIF(INDIRECT("'"&amp;$B316&amp;"'!$J$12:$J$512"),P$107))</f>
        <v/>
      </c>
      <c r="Q316" s="384" t="str">
        <f t="shared" ca="1" si="71"/>
        <v/>
      </c>
      <c r="R316" s="131" t="str">
        <f ca="1">IF(AND(SUM($T$109:$U316)&gt;0,COUNTIF(R$108:$S315,"A")=0), "A","")</f>
        <v/>
      </c>
      <c r="S316" s="131" t="str">
        <f ca="1">IF(AND(SUM($T316:$U$1097)&gt;0,COUNTIF(S317:$S$1098,"E")=0), "E","")</f>
        <v/>
      </c>
      <c r="T316" s="383" t="str">
        <f t="shared" ca="1" si="72"/>
        <v/>
      </c>
      <c r="U316" s="383" t="str">
        <f t="shared" ca="1" si="66"/>
        <v/>
      </c>
      <c r="V316" s="7"/>
      <c r="W316" s="7"/>
      <c r="X316" s="383" t="str">
        <f t="shared" ca="1" si="73"/>
        <v/>
      </c>
      <c r="Y316" s="383" t="str">
        <f ca="1">IF(SUM(X316)&gt;0,MAX($Y$109:Y315)+1,"")</f>
        <v/>
      </c>
      <c r="Z316" s="7"/>
      <c r="AA316" s="7"/>
      <c r="AB316" s="383" t="str" cm="1">
        <f t="array" aca="1" ref="AB316" ca="1">IF($K316="","",INDIRECT("'"&amp;$B316&amp;"'!$J$7"))</f>
        <v/>
      </c>
      <c r="AC316" s="383" t="str" cm="1">
        <f t="array" aca="1" ref="AC316" ca="1">IF($K316="","",INDIRECT("'"&amp;$B316&amp;"'!$J$5"))</f>
        <v/>
      </c>
      <c r="AD316" s="383" t="str" cm="1">
        <f t="array" aca="1" ref="AD316" ca="1">IF($K316="","",INDIRECT("'"&amp;$B316&amp;"'!$J$6"))</f>
        <v/>
      </c>
      <c r="AE316" s="7"/>
      <c r="AF316" s="7"/>
      <c r="AG316" s="7"/>
      <c r="AH316" s="7"/>
      <c r="AI316" s="7"/>
      <c r="AJ316" s="7"/>
      <c r="AK316" s="7"/>
      <c r="AL316" s="7"/>
      <c r="AM316" s="7"/>
      <c r="AN316" s="7"/>
      <c r="AO316" s="7"/>
      <c r="AP316" s="7"/>
      <c r="AQ316" s="7"/>
      <c r="AR316" s="7"/>
      <c r="AS316" s="7"/>
      <c r="AT316" s="7"/>
      <c r="AU316" s="7"/>
      <c r="AV316" s="7"/>
      <c r="AW316" s="7"/>
      <c r="AX316" s="7"/>
      <c r="AY316" s="7"/>
      <c r="AZ316" s="7"/>
      <c r="BA316" s="7"/>
      <c r="BB316" s="7"/>
      <c r="BC316" s="7"/>
      <c r="BD316" s="7"/>
      <c r="BE316" s="7"/>
      <c r="BF316" s="7"/>
      <c r="BG316" s="7"/>
      <c r="BH316" s="7"/>
    </row>
    <row r="317" spans="1:60" hidden="1">
      <c r="A317" s="93"/>
      <c r="B317" s="138" t="str">
        <f t="shared" si="67"/>
        <v/>
      </c>
      <c r="C317" s="28" t="str">
        <f>IF(B317="","",INDEX(Konfig!$A$21:$B$1011,MATCH(MID(B317,1,(FIND(" ",B317)-1)),Konfig!$A$21:$A$1011,0),2))</f>
        <v/>
      </c>
      <c r="D317" s="126"/>
      <c r="E317" s="126" t="str">
        <f t="shared" si="70"/>
        <v/>
      </c>
      <c r="F317" s="126" t="str">
        <f t="shared" si="74"/>
        <v/>
      </c>
      <c r="G317" s="123" t="str">
        <f t="shared" si="68"/>
        <v/>
      </c>
      <c r="H317" s="139"/>
      <c r="I317" s="123" t="str">
        <f t="shared" si="69"/>
        <v xml:space="preserve"> </v>
      </c>
      <c r="J317" s="126"/>
      <c r="K317" s="388" t="str">
        <f t="shared" ref="K317:K380" ca="1" si="75">IF(B317="","",IF(VALUE(MID(B317,1,SEARCH(".",B317)-1))&lt;10,"",COUNTA(INDIRECT("'"&amp;B317&amp;"'!$F$12:$F$512"))))</f>
        <v/>
      </c>
      <c r="L317" s="388" t="str">
        <f t="shared" ref="L317:L380" ca="1" si="76">IF(K317="","",SUM(M317:N317))</f>
        <v/>
      </c>
      <c r="M317" s="384" t="str">
        <f t="shared" ref="M317:P380" ca="1" si="77">IF($K317="","",COUNTIF(INDIRECT("'"&amp;$B317&amp;"'!$J$12:$J$512"),M$107))</f>
        <v/>
      </c>
      <c r="N317" s="384" t="str">
        <f t="shared" ca="1" si="77"/>
        <v/>
      </c>
      <c r="O317" s="384" t="str">
        <f t="shared" ca="1" si="77"/>
        <v/>
      </c>
      <c r="P317" s="384" t="str">
        <f t="shared" ca="1" si="77"/>
        <v/>
      </c>
      <c r="Q317" s="384" t="str">
        <f t="shared" ca="1" si="71"/>
        <v/>
      </c>
      <c r="R317" s="131" t="str">
        <f ca="1">IF(AND(SUM($T$109:$U317)&gt;0,COUNTIF(R$108:$S316,"A")=0), "A","")</f>
        <v/>
      </c>
      <c r="S317" s="131" t="str">
        <f ca="1">IF(AND(SUM($T317:$U$1097)&gt;0,COUNTIF(S318:$S$1098,"E")=0), "E","")</f>
        <v/>
      </c>
      <c r="T317" s="383" t="str">
        <f t="shared" ca="1" si="72"/>
        <v/>
      </c>
      <c r="U317" s="383" t="str">
        <f t="shared" ref="U317:U380" ca="1" si="78">IF($K317="","",COUNTIFS(INDIRECT("'"&amp;$B317&amp;"'!$J$11:$J$512"),"BW",INDIRECT("'"&amp;$B317&amp;"'!$N$11:$N$512"),"IAE"))</f>
        <v/>
      </c>
      <c r="V317" s="7"/>
      <c r="W317" s="7"/>
      <c r="X317" s="383" t="str">
        <f t="shared" ca="1" si="73"/>
        <v/>
      </c>
      <c r="Y317" s="383" t="str">
        <f ca="1">IF(SUM(X317)&gt;0,MAX($Y$109:Y316)+1,"")</f>
        <v/>
      </c>
      <c r="Z317" s="7"/>
      <c r="AA317" s="7"/>
      <c r="AB317" s="383" t="str" cm="1">
        <f t="array" aca="1" ref="AB317" ca="1">IF($K317="","",INDIRECT("'"&amp;$B317&amp;"'!$J$7"))</f>
        <v/>
      </c>
      <c r="AC317" s="383" t="str" cm="1">
        <f t="array" aca="1" ref="AC317" ca="1">IF($K317="","",INDIRECT("'"&amp;$B317&amp;"'!$J$5"))</f>
        <v/>
      </c>
      <c r="AD317" s="383" t="str" cm="1">
        <f t="array" aca="1" ref="AD317" ca="1">IF($K317="","",INDIRECT("'"&amp;$B317&amp;"'!$J$6"))</f>
        <v/>
      </c>
      <c r="AE317" s="7"/>
      <c r="AF317" s="7"/>
      <c r="AG317" s="7"/>
      <c r="AH317" s="7"/>
      <c r="AI317" s="7"/>
      <c r="AJ317" s="7"/>
      <c r="AK317" s="7"/>
      <c r="AL317" s="7"/>
      <c r="AM317" s="7"/>
      <c r="AN317" s="7"/>
      <c r="AO317" s="7"/>
      <c r="AP317" s="7"/>
      <c r="AQ317" s="7"/>
      <c r="AR317" s="7"/>
      <c r="AS317" s="7"/>
      <c r="AT317" s="7"/>
      <c r="AU317" s="7"/>
      <c r="AV317" s="7"/>
      <c r="AW317" s="7"/>
      <c r="AX317" s="7"/>
      <c r="AY317" s="7"/>
      <c r="AZ317" s="7"/>
      <c r="BA317" s="7"/>
      <c r="BB317" s="7"/>
      <c r="BC317" s="7"/>
      <c r="BD317" s="7"/>
      <c r="BE317" s="7"/>
      <c r="BF317" s="7"/>
      <c r="BG317" s="7"/>
      <c r="BH317" s="7"/>
    </row>
    <row r="318" spans="1:60" hidden="1">
      <c r="A318" s="93"/>
      <c r="B318" s="138" t="str">
        <f t="shared" si="67"/>
        <v/>
      </c>
      <c r="C318" s="28" t="str">
        <f>IF(B318="","",INDEX(Konfig!$A$21:$B$1011,MATCH(MID(B318,1,(FIND(" ",B318)-1)),Konfig!$A$21:$A$1011,0),2))</f>
        <v/>
      </c>
      <c r="D318" s="126"/>
      <c r="E318" s="126" t="str">
        <f t="shared" si="70"/>
        <v/>
      </c>
      <c r="F318" s="126" t="str">
        <f t="shared" si="74"/>
        <v/>
      </c>
      <c r="G318" s="123" t="str">
        <f t="shared" si="68"/>
        <v/>
      </c>
      <c r="H318" s="139"/>
      <c r="I318" s="123" t="str">
        <f t="shared" si="69"/>
        <v xml:space="preserve"> </v>
      </c>
      <c r="J318" s="126"/>
      <c r="K318" s="388" t="str">
        <f t="shared" ca="1" si="75"/>
        <v/>
      </c>
      <c r="L318" s="388" t="str">
        <f t="shared" ca="1" si="76"/>
        <v/>
      </c>
      <c r="M318" s="384" t="str">
        <f t="shared" ca="1" si="77"/>
        <v/>
      </c>
      <c r="N318" s="384" t="str">
        <f t="shared" ca="1" si="77"/>
        <v/>
      </c>
      <c r="O318" s="384" t="str">
        <f t="shared" ca="1" si="77"/>
        <v/>
      </c>
      <c r="P318" s="384" t="str">
        <f t="shared" ca="1" si="77"/>
        <v/>
      </c>
      <c r="Q318" s="384" t="str">
        <f t="shared" ca="1" si="71"/>
        <v/>
      </c>
      <c r="R318" s="131" t="str">
        <f ca="1">IF(AND(SUM($T$109:$U318)&gt;0,COUNTIF(R$108:$S317,"A")=0), "A","")</f>
        <v/>
      </c>
      <c r="S318" s="131" t="str">
        <f ca="1">IF(AND(SUM($T318:$U$1097)&gt;0,COUNTIF(S319:$S$1098,"E")=0), "E","")</f>
        <v/>
      </c>
      <c r="T318" s="383" t="str">
        <f t="shared" ca="1" si="72"/>
        <v/>
      </c>
      <c r="U318" s="383" t="str">
        <f t="shared" ca="1" si="78"/>
        <v/>
      </c>
      <c r="V318" s="7"/>
      <c r="W318" s="7"/>
      <c r="X318" s="383" t="str">
        <f t="shared" ca="1" si="73"/>
        <v/>
      </c>
      <c r="Y318" s="383" t="str">
        <f ca="1">IF(SUM(X318)&gt;0,MAX($Y$109:Y317)+1,"")</f>
        <v/>
      </c>
      <c r="Z318" s="7"/>
      <c r="AA318" s="7"/>
      <c r="AB318" s="383" t="str" cm="1">
        <f t="array" aca="1" ref="AB318" ca="1">IF($K318="","",INDIRECT("'"&amp;$B318&amp;"'!$J$7"))</f>
        <v/>
      </c>
      <c r="AC318" s="383" t="str" cm="1">
        <f t="array" aca="1" ref="AC318" ca="1">IF($K318="","",INDIRECT("'"&amp;$B318&amp;"'!$J$5"))</f>
        <v/>
      </c>
      <c r="AD318" s="383" t="str" cm="1">
        <f t="array" aca="1" ref="AD318" ca="1">IF($K318="","",INDIRECT("'"&amp;$B318&amp;"'!$J$6"))</f>
        <v/>
      </c>
      <c r="AE318" s="7"/>
      <c r="AF318" s="7"/>
      <c r="AG318" s="7"/>
      <c r="AH318" s="7"/>
      <c r="AI318" s="7"/>
      <c r="AJ318" s="7"/>
      <c r="AK318" s="7"/>
      <c r="AL318" s="7"/>
      <c r="AM318" s="7"/>
      <c r="AN318" s="7"/>
      <c r="AO318" s="7"/>
      <c r="AP318" s="7"/>
      <c r="AQ318" s="7"/>
      <c r="AR318" s="7"/>
      <c r="AS318" s="7"/>
      <c r="AT318" s="7"/>
      <c r="AU318" s="7"/>
      <c r="AV318" s="7"/>
      <c r="AW318" s="7"/>
      <c r="AX318" s="7"/>
      <c r="AY318" s="7"/>
      <c r="AZ318" s="7"/>
      <c r="BA318" s="7"/>
      <c r="BB318" s="7"/>
      <c r="BC318" s="7"/>
      <c r="BD318" s="7"/>
      <c r="BE318" s="7"/>
      <c r="BF318" s="7"/>
      <c r="BG318" s="7"/>
      <c r="BH318" s="7"/>
    </row>
    <row r="319" spans="1:60" hidden="1">
      <c r="A319" s="93"/>
      <c r="B319" s="138" t="str">
        <f t="shared" si="67"/>
        <v/>
      </c>
      <c r="C319" s="28" t="str">
        <f>IF(B319="","",INDEX(Konfig!$A$21:$B$1011,MATCH(MID(B319,1,(FIND(" ",B319)-1)),Konfig!$A$21:$A$1011,0),2))</f>
        <v/>
      </c>
      <c r="D319" s="126"/>
      <c r="E319" s="126" t="str">
        <f t="shared" si="70"/>
        <v/>
      </c>
      <c r="F319" s="126" t="str">
        <f t="shared" si="74"/>
        <v/>
      </c>
      <c r="G319" s="123" t="str">
        <f t="shared" si="68"/>
        <v/>
      </c>
      <c r="H319" s="139"/>
      <c r="I319" s="123" t="str">
        <f t="shared" si="69"/>
        <v xml:space="preserve"> </v>
      </c>
      <c r="J319" s="126"/>
      <c r="K319" s="388" t="str">
        <f t="shared" ca="1" si="75"/>
        <v/>
      </c>
      <c r="L319" s="388" t="str">
        <f t="shared" ca="1" si="76"/>
        <v/>
      </c>
      <c r="M319" s="384" t="str">
        <f t="shared" ca="1" si="77"/>
        <v/>
      </c>
      <c r="N319" s="384" t="str">
        <f t="shared" ca="1" si="77"/>
        <v/>
      </c>
      <c r="O319" s="384" t="str">
        <f t="shared" ca="1" si="77"/>
        <v/>
      </c>
      <c r="P319" s="384" t="str">
        <f t="shared" ca="1" si="77"/>
        <v/>
      </c>
      <c r="Q319" s="384" t="str">
        <f t="shared" ca="1" si="71"/>
        <v/>
      </c>
      <c r="R319" s="131" t="str">
        <f ca="1">IF(AND(SUM($T$109:$U319)&gt;0,COUNTIF(R$108:$S318,"A")=0), "A","")</f>
        <v/>
      </c>
      <c r="S319" s="131" t="str">
        <f ca="1">IF(AND(SUM($T319:$U$1097)&gt;0,COUNTIF(S320:$S$1098,"E")=0), "E","")</f>
        <v/>
      </c>
      <c r="T319" s="383" t="str">
        <f t="shared" ca="1" si="72"/>
        <v/>
      </c>
      <c r="U319" s="383" t="str">
        <f t="shared" ca="1" si="78"/>
        <v/>
      </c>
      <c r="V319" s="7"/>
      <c r="W319" s="7"/>
      <c r="X319" s="383" t="str">
        <f t="shared" ca="1" si="73"/>
        <v/>
      </c>
      <c r="Y319" s="383" t="str">
        <f ca="1">IF(SUM(X319)&gt;0,MAX($Y$109:Y318)+1,"")</f>
        <v/>
      </c>
      <c r="Z319" s="7"/>
      <c r="AA319" s="7"/>
      <c r="AB319" s="383" t="str" cm="1">
        <f t="array" aca="1" ref="AB319" ca="1">IF($K319="","",INDIRECT("'"&amp;$B319&amp;"'!$J$7"))</f>
        <v/>
      </c>
      <c r="AC319" s="383" t="str" cm="1">
        <f t="array" aca="1" ref="AC319" ca="1">IF($K319="","",INDIRECT("'"&amp;$B319&amp;"'!$J$5"))</f>
        <v/>
      </c>
      <c r="AD319" s="383" t="str" cm="1">
        <f t="array" aca="1" ref="AD319" ca="1">IF($K319="","",INDIRECT("'"&amp;$B319&amp;"'!$J$6"))</f>
        <v/>
      </c>
      <c r="AE319" s="7"/>
      <c r="AF319" s="7"/>
      <c r="AG319" s="7"/>
      <c r="AH319" s="7"/>
      <c r="AI319" s="7"/>
      <c r="AJ319" s="7"/>
      <c r="AK319" s="7"/>
      <c r="AL319" s="7"/>
      <c r="AM319" s="7"/>
      <c r="AN319" s="7"/>
      <c r="AO319" s="7"/>
      <c r="AP319" s="7"/>
      <c r="AQ319" s="7"/>
      <c r="AR319" s="7"/>
      <c r="AS319" s="7"/>
      <c r="AT319" s="7"/>
      <c r="AU319" s="7"/>
      <c r="AV319" s="7"/>
      <c r="AW319" s="7"/>
      <c r="AX319" s="7"/>
      <c r="AY319" s="7"/>
      <c r="AZ319" s="7"/>
      <c r="BA319" s="7"/>
      <c r="BB319" s="7"/>
      <c r="BC319" s="7"/>
      <c r="BD319" s="7"/>
      <c r="BE319" s="7"/>
      <c r="BF319" s="7"/>
      <c r="BG319" s="7"/>
      <c r="BH319" s="7"/>
    </row>
    <row r="320" spans="1:60" hidden="1">
      <c r="A320" s="93"/>
      <c r="B320" s="138" t="str">
        <f t="shared" si="67"/>
        <v/>
      </c>
      <c r="C320" s="28" t="str">
        <f>IF(B320="","",INDEX(Konfig!$A$21:$B$1011,MATCH(MID(B320,1,(FIND(" ",B320)-1)),Konfig!$A$21:$A$1011,0),2))</f>
        <v/>
      </c>
      <c r="D320" s="126"/>
      <c r="E320" s="126" t="str">
        <f t="shared" si="70"/>
        <v/>
      </c>
      <c r="F320" s="126" t="str">
        <f t="shared" si="74"/>
        <v/>
      </c>
      <c r="G320" s="123" t="str">
        <f t="shared" si="68"/>
        <v/>
      </c>
      <c r="H320" s="139"/>
      <c r="I320" s="123" t="str">
        <f t="shared" si="69"/>
        <v xml:space="preserve"> </v>
      </c>
      <c r="J320" s="126"/>
      <c r="K320" s="388" t="str">
        <f t="shared" ca="1" si="75"/>
        <v/>
      </c>
      <c r="L320" s="388" t="str">
        <f t="shared" ca="1" si="76"/>
        <v/>
      </c>
      <c r="M320" s="384" t="str">
        <f t="shared" ca="1" si="77"/>
        <v/>
      </c>
      <c r="N320" s="384" t="str">
        <f t="shared" ca="1" si="77"/>
        <v/>
      </c>
      <c r="O320" s="384" t="str">
        <f t="shared" ca="1" si="77"/>
        <v/>
      </c>
      <c r="P320" s="384" t="str">
        <f t="shared" ca="1" si="77"/>
        <v/>
      </c>
      <c r="Q320" s="384" t="str">
        <f t="shared" ca="1" si="71"/>
        <v/>
      </c>
      <c r="R320" s="131" t="str">
        <f ca="1">IF(AND(SUM($T$109:$U320)&gt;0,COUNTIF(R$108:$S319,"A")=0), "A","")</f>
        <v/>
      </c>
      <c r="S320" s="131" t="str">
        <f ca="1">IF(AND(SUM($T320:$U$1097)&gt;0,COUNTIF(S321:$S$1098,"E")=0), "E","")</f>
        <v/>
      </c>
      <c r="T320" s="383" t="str">
        <f t="shared" ca="1" si="72"/>
        <v/>
      </c>
      <c r="U320" s="383" t="str">
        <f t="shared" ca="1" si="78"/>
        <v/>
      </c>
      <c r="V320" s="7"/>
      <c r="W320" s="7"/>
      <c r="X320" s="383" t="str">
        <f t="shared" ca="1" si="73"/>
        <v/>
      </c>
      <c r="Y320" s="383" t="str">
        <f ca="1">IF(SUM(X320)&gt;0,MAX($Y$109:Y319)+1,"")</f>
        <v/>
      </c>
      <c r="Z320" s="7"/>
      <c r="AA320" s="7"/>
      <c r="AB320" s="383" t="str" cm="1">
        <f t="array" aca="1" ref="AB320" ca="1">IF($K320="","",INDIRECT("'"&amp;$B320&amp;"'!$J$7"))</f>
        <v/>
      </c>
      <c r="AC320" s="383" t="str" cm="1">
        <f t="array" aca="1" ref="AC320" ca="1">IF($K320="","",INDIRECT("'"&amp;$B320&amp;"'!$J$5"))</f>
        <v/>
      </c>
      <c r="AD320" s="383" t="str" cm="1">
        <f t="array" aca="1" ref="AD320" ca="1">IF($K320="","",INDIRECT("'"&amp;$B320&amp;"'!$J$6"))</f>
        <v/>
      </c>
      <c r="AE320" s="7"/>
      <c r="AF320" s="7"/>
      <c r="AG320" s="7"/>
      <c r="AH320" s="7"/>
      <c r="AI320" s="7"/>
      <c r="AJ320" s="7"/>
      <c r="AK320" s="7"/>
      <c r="AL320" s="7"/>
      <c r="AM320" s="7"/>
      <c r="AN320" s="7"/>
      <c r="AO320" s="7"/>
      <c r="AP320" s="7"/>
      <c r="AQ320" s="7"/>
      <c r="AR320" s="7"/>
      <c r="AS320" s="7"/>
      <c r="AT320" s="7"/>
      <c r="AU320" s="7"/>
      <c r="AV320" s="7"/>
      <c r="AW320" s="7"/>
      <c r="AX320" s="7"/>
      <c r="AY320" s="7"/>
      <c r="AZ320" s="7"/>
      <c r="BA320" s="7"/>
      <c r="BB320" s="7"/>
      <c r="BC320" s="7"/>
      <c r="BD320" s="7"/>
      <c r="BE320" s="7"/>
      <c r="BF320" s="7"/>
      <c r="BG320" s="7"/>
      <c r="BH320" s="7"/>
    </row>
    <row r="321" spans="1:60" hidden="1">
      <c r="A321" s="93"/>
      <c r="B321" s="138" t="str">
        <f t="shared" si="67"/>
        <v/>
      </c>
      <c r="C321" s="28" t="str">
        <f>IF(B321="","",INDEX(Konfig!$A$21:$B$1011,MATCH(MID(B321,1,(FIND(" ",B321)-1)),Konfig!$A$21:$A$1011,0),2))</f>
        <v/>
      </c>
      <c r="D321" s="126"/>
      <c r="E321" s="126" t="str">
        <f t="shared" si="70"/>
        <v/>
      </c>
      <c r="F321" s="126" t="str">
        <f t="shared" si="74"/>
        <v/>
      </c>
      <c r="G321" s="123" t="str">
        <f t="shared" si="68"/>
        <v/>
      </c>
      <c r="H321" s="139"/>
      <c r="I321" s="123" t="str">
        <f t="shared" si="69"/>
        <v xml:space="preserve"> </v>
      </c>
      <c r="J321" s="126"/>
      <c r="K321" s="388" t="str">
        <f t="shared" ca="1" si="75"/>
        <v/>
      </c>
      <c r="L321" s="388" t="str">
        <f t="shared" ca="1" si="76"/>
        <v/>
      </c>
      <c r="M321" s="384" t="str">
        <f t="shared" ca="1" si="77"/>
        <v/>
      </c>
      <c r="N321" s="384" t="str">
        <f t="shared" ca="1" si="77"/>
        <v/>
      </c>
      <c r="O321" s="384" t="str">
        <f t="shared" ca="1" si="77"/>
        <v/>
      </c>
      <c r="P321" s="384" t="str">
        <f t="shared" ca="1" si="77"/>
        <v/>
      </c>
      <c r="Q321" s="384" t="str">
        <f t="shared" ca="1" si="71"/>
        <v/>
      </c>
      <c r="R321" s="131" t="str">
        <f ca="1">IF(AND(SUM($T$109:$U321)&gt;0,COUNTIF(R$108:$S320,"A")=0), "A","")</f>
        <v/>
      </c>
      <c r="S321" s="131" t="str">
        <f ca="1">IF(AND(SUM($T321:$U$1097)&gt;0,COUNTIF(S322:$S$1098,"E")=0), "E","")</f>
        <v/>
      </c>
      <c r="T321" s="383" t="str">
        <f t="shared" ca="1" si="72"/>
        <v/>
      </c>
      <c r="U321" s="383" t="str">
        <f t="shared" ca="1" si="78"/>
        <v/>
      </c>
      <c r="V321" s="7"/>
      <c r="W321" s="7"/>
      <c r="X321" s="383" t="str">
        <f t="shared" ca="1" si="73"/>
        <v/>
      </c>
      <c r="Y321" s="383" t="str">
        <f ca="1">IF(SUM(X321)&gt;0,MAX($Y$109:Y320)+1,"")</f>
        <v/>
      </c>
      <c r="Z321" s="7"/>
      <c r="AA321" s="7"/>
      <c r="AB321" s="383" t="str" cm="1">
        <f t="array" aca="1" ref="AB321" ca="1">IF($K321="","",INDIRECT("'"&amp;$B321&amp;"'!$J$7"))</f>
        <v/>
      </c>
      <c r="AC321" s="383" t="str" cm="1">
        <f t="array" aca="1" ref="AC321" ca="1">IF($K321="","",INDIRECT("'"&amp;$B321&amp;"'!$J$5"))</f>
        <v/>
      </c>
      <c r="AD321" s="383" t="str" cm="1">
        <f t="array" aca="1" ref="AD321" ca="1">IF($K321="","",INDIRECT("'"&amp;$B321&amp;"'!$J$6"))</f>
        <v/>
      </c>
      <c r="AE321" s="7"/>
      <c r="AF321" s="7"/>
      <c r="AG321" s="7"/>
      <c r="AH321" s="7"/>
      <c r="AI321" s="7"/>
      <c r="AJ321" s="7"/>
      <c r="AK321" s="7"/>
      <c r="AL321" s="7"/>
      <c r="AM321" s="7"/>
      <c r="AN321" s="7"/>
      <c r="AO321" s="7"/>
      <c r="AP321" s="7"/>
      <c r="AQ321" s="7"/>
      <c r="AR321" s="7"/>
      <c r="AS321" s="7"/>
      <c r="AT321" s="7"/>
      <c r="AU321" s="7"/>
      <c r="AV321" s="7"/>
      <c r="AW321" s="7"/>
      <c r="AX321" s="7"/>
      <c r="AY321" s="7"/>
      <c r="AZ321" s="7"/>
      <c r="BA321" s="7"/>
      <c r="BB321" s="7"/>
      <c r="BC321" s="7"/>
      <c r="BD321" s="7"/>
      <c r="BE321" s="7"/>
      <c r="BF321" s="7"/>
      <c r="BG321" s="7"/>
      <c r="BH321" s="7"/>
    </row>
    <row r="322" spans="1:60" hidden="1">
      <c r="A322" s="93"/>
      <c r="B322" s="138" t="str">
        <f t="shared" si="67"/>
        <v/>
      </c>
      <c r="C322" s="28" t="str">
        <f>IF(B322="","",INDEX(Konfig!$A$21:$B$1011,MATCH(MID(B322,1,(FIND(" ",B322)-1)),Konfig!$A$21:$A$1011,0),2))</f>
        <v/>
      </c>
      <c r="D322" s="126"/>
      <c r="E322" s="126" t="str">
        <f t="shared" si="70"/>
        <v/>
      </c>
      <c r="F322" s="126" t="str">
        <f t="shared" si="74"/>
        <v/>
      </c>
      <c r="G322" s="123" t="str">
        <f t="shared" si="68"/>
        <v/>
      </c>
      <c r="H322" s="139"/>
      <c r="I322" s="123" t="str">
        <f t="shared" si="69"/>
        <v xml:space="preserve"> </v>
      </c>
      <c r="J322" s="126"/>
      <c r="K322" s="388" t="str">
        <f t="shared" ca="1" si="75"/>
        <v/>
      </c>
      <c r="L322" s="388" t="str">
        <f t="shared" ca="1" si="76"/>
        <v/>
      </c>
      <c r="M322" s="384" t="str">
        <f t="shared" ca="1" si="77"/>
        <v/>
      </c>
      <c r="N322" s="384" t="str">
        <f t="shared" ca="1" si="77"/>
        <v/>
      </c>
      <c r="O322" s="384" t="str">
        <f t="shared" ca="1" si="77"/>
        <v/>
      </c>
      <c r="P322" s="384" t="str">
        <f t="shared" ca="1" si="77"/>
        <v/>
      </c>
      <c r="Q322" s="384" t="str">
        <f t="shared" ca="1" si="71"/>
        <v/>
      </c>
      <c r="R322" s="131" t="str">
        <f ca="1">IF(AND(SUM($T$109:$U322)&gt;0,COUNTIF(R$108:$S321,"A")=0), "A","")</f>
        <v/>
      </c>
      <c r="S322" s="131" t="str">
        <f ca="1">IF(AND(SUM($T322:$U$1097)&gt;0,COUNTIF(S323:$S$1098,"E")=0), "E","")</f>
        <v/>
      </c>
      <c r="T322" s="383" t="str">
        <f t="shared" ca="1" si="72"/>
        <v/>
      </c>
      <c r="U322" s="383" t="str">
        <f t="shared" ca="1" si="78"/>
        <v/>
      </c>
      <c r="V322" s="7"/>
      <c r="W322" s="7"/>
      <c r="X322" s="383" t="str">
        <f t="shared" ca="1" si="73"/>
        <v/>
      </c>
      <c r="Y322" s="383" t="str">
        <f ca="1">IF(SUM(X322)&gt;0,MAX($Y$109:Y321)+1,"")</f>
        <v/>
      </c>
      <c r="Z322" s="7"/>
      <c r="AA322" s="7"/>
      <c r="AB322" s="383" t="str" cm="1">
        <f t="array" aca="1" ref="AB322" ca="1">IF($K322="","",INDIRECT("'"&amp;$B322&amp;"'!$J$7"))</f>
        <v/>
      </c>
      <c r="AC322" s="383" t="str" cm="1">
        <f t="array" aca="1" ref="AC322" ca="1">IF($K322="","",INDIRECT("'"&amp;$B322&amp;"'!$J$5"))</f>
        <v/>
      </c>
      <c r="AD322" s="383" t="str" cm="1">
        <f t="array" aca="1" ref="AD322" ca="1">IF($K322="","",INDIRECT("'"&amp;$B322&amp;"'!$J$6"))</f>
        <v/>
      </c>
      <c r="AE322" s="7"/>
      <c r="AF322" s="7"/>
      <c r="AG322" s="7"/>
      <c r="AH322" s="7"/>
      <c r="AI322" s="7"/>
      <c r="AJ322" s="7"/>
      <c r="AK322" s="7"/>
      <c r="AL322" s="7"/>
      <c r="AM322" s="7"/>
      <c r="AN322" s="7"/>
      <c r="AO322" s="7"/>
      <c r="AP322" s="7"/>
      <c r="AQ322" s="7"/>
      <c r="AR322" s="7"/>
      <c r="AS322" s="7"/>
      <c r="AT322" s="7"/>
      <c r="AU322" s="7"/>
      <c r="AV322" s="7"/>
      <c r="AW322" s="7"/>
      <c r="AX322" s="7"/>
      <c r="AY322" s="7"/>
      <c r="AZ322" s="7"/>
      <c r="BA322" s="7"/>
      <c r="BB322" s="7"/>
      <c r="BC322" s="7"/>
      <c r="BD322" s="7"/>
      <c r="BE322" s="7"/>
      <c r="BF322" s="7"/>
      <c r="BG322" s="7"/>
      <c r="BH322" s="7"/>
    </row>
    <row r="323" spans="1:60" hidden="1">
      <c r="A323" s="93"/>
      <c r="B323" s="138" t="str">
        <f t="shared" si="67"/>
        <v/>
      </c>
      <c r="C323" s="28" t="str">
        <f>IF(B323="","",INDEX(Konfig!$A$21:$B$1011,MATCH(MID(B323,1,(FIND(" ",B323)-1)),Konfig!$A$21:$A$1011,0),2))</f>
        <v/>
      </c>
      <c r="D323" s="126"/>
      <c r="E323" s="126" t="str">
        <f t="shared" si="70"/>
        <v/>
      </c>
      <c r="F323" s="126" t="str">
        <f t="shared" si="74"/>
        <v/>
      </c>
      <c r="G323" s="123" t="str">
        <f t="shared" si="68"/>
        <v/>
      </c>
      <c r="H323" s="139"/>
      <c r="I323" s="123" t="str">
        <f t="shared" si="69"/>
        <v xml:space="preserve"> </v>
      </c>
      <c r="J323" s="126"/>
      <c r="K323" s="388" t="str">
        <f t="shared" ca="1" si="75"/>
        <v/>
      </c>
      <c r="L323" s="388" t="str">
        <f t="shared" ca="1" si="76"/>
        <v/>
      </c>
      <c r="M323" s="384" t="str">
        <f t="shared" ca="1" si="77"/>
        <v/>
      </c>
      <c r="N323" s="384" t="str">
        <f t="shared" ca="1" si="77"/>
        <v/>
      </c>
      <c r="O323" s="384" t="str">
        <f t="shared" ca="1" si="77"/>
        <v/>
      </c>
      <c r="P323" s="384" t="str">
        <f t="shared" ca="1" si="77"/>
        <v/>
      </c>
      <c r="Q323" s="384" t="str">
        <f t="shared" ca="1" si="71"/>
        <v/>
      </c>
      <c r="R323" s="131" t="str">
        <f ca="1">IF(AND(SUM($T$109:$U323)&gt;0,COUNTIF(R$108:$S322,"A")=0), "A","")</f>
        <v/>
      </c>
      <c r="S323" s="131" t="str">
        <f ca="1">IF(AND(SUM($T323:$U$1097)&gt;0,COUNTIF(S324:$S$1098,"E")=0), "E","")</f>
        <v/>
      </c>
      <c r="T323" s="383" t="str">
        <f t="shared" ca="1" si="72"/>
        <v/>
      </c>
      <c r="U323" s="383" t="str">
        <f t="shared" ca="1" si="78"/>
        <v/>
      </c>
      <c r="V323" s="7"/>
      <c r="W323" s="7"/>
      <c r="X323" s="383" t="str">
        <f t="shared" ca="1" si="73"/>
        <v/>
      </c>
      <c r="Y323" s="383" t="str">
        <f ca="1">IF(SUM(X323)&gt;0,MAX($Y$109:Y322)+1,"")</f>
        <v/>
      </c>
      <c r="Z323" s="7"/>
      <c r="AA323" s="7"/>
      <c r="AB323" s="383" t="str" cm="1">
        <f t="array" aca="1" ref="AB323" ca="1">IF($K323="","",INDIRECT("'"&amp;$B323&amp;"'!$J$7"))</f>
        <v/>
      </c>
      <c r="AC323" s="383" t="str" cm="1">
        <f t="array" aca="1" ref="AC323" ca="1">IF($K323="","",INDIRECT("'"&amp;$B323&amp;"'!$J$5"))</f>
        <v/>
      </c>
      <c r="AD323" s="383" t="str" cm="1">
        <f t="array" aca="1" ref="AD323" ca="1">IF($K323="","",INDIRECT("'"&amp;$B323&amp;"'!$J$6"))</f>
        <v/>
      </c>
      <c r="AE323" s="7"/>
      <c r="AF323" s="7"/>
      <c r="AG323" s="7"/>
      <c r="AH323" s="7"/>
      <c r="AI323" s="7"/>
      <c r="AJ323" s="7"/>
      <c r="AK323" s="7"/>
      <c r="AL323" s="7"/>
      <c r="AM323" s="7"/>
      <c r="AN323" s="7"/>
      <c r="AO323" s="7"/>
      <c r="AP323" s="7"/>
      <c r="AQ323" s="7"/>
      <c r="AR323" s="7"/>
      <c r="AS323" s="7"/>
      <c r="AT323" s="7"/>
      <c r="AU323" s="7"/>
      <c r="AV323" s="7"/>
      <c r="AW323" s="7"/>
      <c r="AX323" s="7"/>
      <c r="AY323" s="7"/>
      <c r="AZ323" s="7"/>
      <c r="BA323" s="7"/>
      <c r="BB323" s="7"/>
      <c r="BC323" s="7"/>
      <c r="BD323" s="7"/>
      <c r="BE323" s="7"/>
      <c r="BF323" s="7"/>
      <c r="BG323" s="7"/>
      <c r="BH323" s="7"/>
    </row>
    <row r="324" spans="1:60" hidden="1">
      <c r="A324" s="93"/>
      <c r="B324" s="138" t="str">
        <f t="shared" si="67"/>
        <v/>
      </c>
      <c r="C324" s="28" t="str">
        <f>IF(B324="","",INDEX(Konfig!$A$21:$B$1011,MATCH(MID(B324,1,(FIND(" ",B324)-1)),Konfig!$A$21:$A$1011,0),2))</f>
        <v/>
      </c>
      <c r="D324" s="126"/>
      <c r="E324" s="126" t="str">
        <f t="shared" si="70"/>
        <v/>
      </c>
      <c r="F324" s="126" t="str">
        <f t="shared" si="74"/>
        <v/>
      </c>
      <c r="G324" s="123" t="str">
        <f t="shared" si="68"/>
        <v/>
      </c>
      <c r="H324" s="139"/>
      <c r="I324" s="123" t="str">
        <f t="shared" si="69"/>
        <v xml:space="preserve"> </v>
      </c>
      <c r="J324" s="126"/>
      <c r="K324" s="388" t="str">
        <f t="shared" ca="1" si="75"/>
        <v/>
      </c>
      <c r="L324" s="388" t="str">
        <f t="shared" ca="1" si="76"/>
        <v/>
      </c>
      <c r="M324" s="384" t="str">
        <f t="shared" ca="1" si="77"/>
        <v/>
      </c>
      <c r="N324" s="384" t="str">
        <f t="shared" ca="1" si="77"/>
        <v/>
      </c>
      <c r="O324" s="384" t="str">
        <f t="shared" ca="1" si="77"/>
        <v/>
      </c>
      <c r="P324" s="384" t="str">
        <f t="shared" ca="1" si="77"/>
        <v/>
      </c>
      <c r="Q324" s="384" t="str">
        <f t="shared" ca="1" si="71"/>
        <v/>
      </c>
      <c r="R324" s="131" t="str">
        <f ca="1">IF(AND(SUM($T$109:$U324)&gt;0,COUNTIF(R$108:$S323,"A")=0), "A","")</f>
        <v/>
      </c>
      <c r="S324" s="131" t="str">
        <f ca="1">IF(AND(SUM($T324:$U$1097)&gt;0,COUNTIF(S325:$S$1098,"E")=0), "E","")</f>
        <v/>
      </c>
      <c r="T324" s="383" t="str">
        <f t="shared" ca="1" si="72"/>
        <v/>
      </c>
      <c r="U324" s="383" t="str">
        <f t="shared" ca="1" si="78"/>
        <v/>
      </c>
      <c r="V324" s="7"/>
      <c r="W324" s="7"/>
      <c r="X324" s="383" t="str">
        <f t="shared" ca="1" si="73"/>
        <v/>
      </c>
      <c r="Y324" s="383" t="str">
        <f ca="1">IF(SUM(X324)&gt;0,MAX($Y$109:Y323)+1,"")</f>
        <v/>
      </c>
      <c r="Z324" s="7"/>
      <c r="AA324" s="7"/>
      <c r="AB324" s="383" t="str" cm="1">
        <f t="array" aca="1" ref="AB324" ca="1">IF($K324="","",INDIRECT("'"&amp;$B324&amp;"'!$J$7"))</f>
        <v/>
      </c>
      <c r="AC324" s="383" t="str" cm="1">
        <f t="array" aca="1" ref="AC324" ca="1">IF($K324="","",INDIRECT("'"&amp;$B324&amp;"'!$J$5"))</f>
        <v/>
      </c>
      <c r="AD324" s="383" t="str" cm="1">
        <f t="array" aca="1" ref="AD324" ca="1">IF($K324="","",INDIRECT("'"&amp;$B324&amp;"'!$J$6"))</f>
        <v/>
      </c>
      <c r="AE324" s="7"/>
      <c r="AF324" s="7"/>
      <c r="AG324" s="7"/>
      <c r="AH324" s="7"/>
      <c r="AI324" s="7"/>
      <c r="AJ324" s="7"/>
      <c r="AK324" s="7"/>
      <c r="AL324" s="7"/>
      <c r="AM324" s="7"/>
      <c r="AN324" s="7"/>
      <c r="AO324" s="7"/>
      <c r="AP324" s="7"/>
      <c r="AQ324" s="7"/>
      <c r="AR324" s="7"/>
      <c r="AS324" s="7"/>
      <c r="AT324" s="7"/>
      <c r="AU324" s="7"/>
      <c r="AV324" s="7"/>
      <c r="AW324" s="7"/>
      <c r="AX324" s="7"/>
      <c r="AY324" s="7"/>
      <c r="AZ324" s="7"/>
      <c r="BA324" s="7"/>
      <c r="BB324" s="7"/>
      <c r="BC324" s="7"/>
      <c r="BD324" s="7"/>
      <c r="BE324" s="7"/>
      <c r="BF324" s="7"/>
      <c r="BG324" s="7"/>
      <c r="BH324" s="7"/>
    </row>
    <row r="325" spans="1:60" hidden="1">
      <c r="A325" s="93"/>
      <c r="B325" s="138" t="str">
        <f t="shared" si="67"/>
        <v/>
      </c>
      <c r="C325" s="28" t="str">
        <f>IF(B325="","",INDEX(Konfig!$A$21:$B$1011,MATCH(MID(B325,1,(FIND(" ",B325)-1)),Konfig!$A$21:$A$1011,0),2))</f>
        <v/>
      </c>
      <c r="D325" s="126"/>
      <c r="E325" s="126" t="str">
        <f t="shared" si="70"/>
        <v/>
      </c>
      <c r="F325" s="126" t="str">
        <f t="shared" si="74"/>
        <v/>
      </c>
      <c r="G325" s="123" t="str">
        <f t="shared" si="68"/>
        <v/>
      </c>
      <c r="H325" s="139"/>
      <c r="I325" s="123" t="str">
        <f t="shared" si="69"/>
        <v xml:space="preserve"> </v>
      </c>
      <c r="J325" s="126"/>
      <c r="K325" s="388" t="str">
        <f t="shared" ca="1" si="75"/>
        <v/>
      </c>
      <c r="L325" s="388" t="str">
        <f t="shared" ca="1" si="76"/>
        <v/>
      </c>
      <c r="M325" s="384" t="str">
        <f t="shared" ca="1" si="77"/>
        <v/>
      </c>
      <c r="N325" s="384" t="str">
        <f t="shared" ca="1" si="77"/>
        <v/>
      </c>
      <c r="O325" s="384" t="str">
        <f t="shared" ca="1" si="77"/>
        <v/>
      </c>
      <c r="P325" s="384" t="str">
        <f t="shared" ca="1" si="77"/>
        <v/>
      </c>
      <c r="Q325" s="384" t="str">
        <f t="shared" ca="1" si="71"/>
        <v/>
      </c>
      <c r="R325" s="131" t="str">
        <f ca="1">IF(AND(SUM($T$109:$U325)&gt;0,COUNTIF(R$108:$S324,"A")=0), "A","")</f>
        <v/>
      </c>
      <c r="S325" s="131" t="str">
        <f ca="1">IF(AND(SUM($T325:$U$1097)&gt;0,COUNTIF(S326:$S$1098,"E")=0), "E","")</f>
        <v/>
      </c>
      <c r="T325" s="383" t="str">
        <f t="shared" ca="1" si="72"/>
        <v/>
      </c>
      <c r="U325" s="383" t="str">
        <f t="shared" ca="1" si="78"/>
        <v/>
      </c>
      <c r="V325" s="7"/>
      <c r="W325" s="7"/>
      <c r="X325" s="383" t="str">
        <f t="shared" ca="1" si="73"/>
        <v/>
      </c>
      <c r="Y325" s="383" t="str">
        <f ca="1">IF(SUM(X325)&gt;0,MAX($Y$109:Y324)+1,"")</f>
        <v/>
      </c>
      <c r="Z325" s="7"/>
      <c r="AA325" s="7"/>
      <c r="AB325" s="383" t="str" cm="1">
        <f t="array" aca="1" ref="AB325" ca="1">IF($K325="","",INDIRECT("'"&amp;$B325&amp;"'!$J$7"))</f>
        <v/>
      </c>
      <c r="AC325" s="383" t="str" cm="1">
        <f t="array" aca="1" ref="AC325" ca="1">IF($K325="","",INDIRECT("'"&amp;$B325&amp;"'!$J$5"))</f>
        <v/>
      </c>
      <c r="AD325" s="383" t="str" cm="1">
        <f t="array" aca="1" ref="AD325" ca="1">IF($K325="","",INDIRECT("'"&amp;$B325&amp;"'!$J$6"))</f>
        <v/>
      </c>
      <c r="AE325" s="7"/>
      <c r="AF325" s="7"/>
      <c r="AG325" s="7"/>
      <c r="AH325" s="7"/>
      <c r="AI325" s="7"/>
      <c r="AJ325" s="7"/>
      <c r="AK325" s="7"/>
      <c r="AL325" s="7"/>
      <c r="AM325" s="7"/>
      <c r="AN325" s="7"/>
      <c r="AO325" s="7"/>
      <c r="AP325" s="7"/>
      <c r="AQ325" s="7"/>
      <c r="AR325" s="7"/>
      <c r="AS325" s="7"/>
      <c r="AT325" s="7"/>
      <c r="AU325" s="7"/>
      <c r="AV325" s="7"/>
      <c r="AW325" s="7"/>
      <c r="AX325" s="7"/>
      <c r="AY325" s="7"/>
      <c r="AZ325" s="7"/>
      <c r="BA325" s="7"/>
      <c r="BB325" s="7"/>
      <c r="BC325" s="7"/>
      <c r="BD325" s="7"/>
      <c r="BE325" s="7"/>
      <c r="BF325" s="7"/>
      <c r="BG325" s="7"/>
      <c r="BH325" s="7"/>
    </row>
    <row r="326" spans="1:60" hidden="1">
      <c r="A326" s="93"/>
      <c r="B326" s="138" t="str">
        <f t="shared" si="67"/>
        <v/>
      </c>
      <c r="C326" s="28" t="str">
        <f>IF(B326="","",INDEX(Konfig!$A$21:$B$1011,MATCH(MID(B326,1,(FIND(" ",B326)-1)),Konfig!$A$21:$A$1011,0),2))</f>
        <v/>
      </c>
      <c r="D326" s="126"/>
      <c r="E326" s="126" t="str">
        <f t="shared" si="70"/>
        <v/>
      </c>
      <c r="F326" s="126" t="str">
        <f t="shared" si="74"/>
        <v/>
      </c>
      <c r="G326" s="123" t="str">
        <f t="shared" si="68"/>
        <v/>
      </c>
      <c r="H326" s="139"/>
      <c r="I326" s="123" t="str">
        <f t="shared" si="69"/>
        <v xml:space="preserve"> </v>
      </c>
      <c r="J326" s="126"/>
      <c r="K326" s="388" t="str">
        <f t="shared" ca="1" si="75"/>
        <v/>
      </c>
      <c r="L326" s="388" t="str">
        <f t="shared" ca="1" si="76"/>
        <v/>
      </c>
      <c r="M326" s="384" t="str">
        <f t="shared" ca="1" si="77"/>
        <v/>
      </c>
      <c r="N326" s="384" t="str">
        <f t="shared" ca="1" si="77"/>
        <v/>
      </c>
      <c r="O326" s="384" t="str">
        <f t="shared" ca="1" si="77"/>
        <v/>
      </c>
      <c r="P326" s="384" t="str">
        <f t="shared" ca="1" si="77"/>
        <v/>
      </c>
      <c r="Q326" s="384" t="str">
        <f t="shared" ca="1" si="71"/>
        <v/>
      </c>
      <c r="R326" s="131" t="str">
        <f ca="1">IF(AND(SUM($T$109:$U326)&gt;0,COUNTIF(R$108:$S325,"A")=0), "A","")</f>
        <v/>
      </c>
      <c r="S326" s="131" t="str">
        <f ca="1">IF(AND(SUM($T326:$U$1097)&gt;0,COUNTIF(S327:$S$1098,"E")=0), "E","")</f>
        <v/>
      </c>
      <c r="T326" s="383" t="str">
        <f t="shared" ca="1" si="72"/>
        <v/>
      </c>
      <c r="U326" s="383" t="str">
        <f t="shared" ca="1" si="78"/>
        <v/>
      </c>
      <c r="V326" s="7"/>
      <c r="W326" s="7"/>
      <c r="X326" s="383" t="str">
        <f t="shared" ca="1" si="73"/>
        <v/>
      </c>
      <c r="Y326" s="383" t="str">
        <f ca="1">IF(SUM(X326)&gt;0,MAX($Y$109:Y325)+1,"")</f>
        <v/>
      </c>
      <c r="Z326" s="7"/>
      <c r="AA326" s="7"/>
      <c r="AB326" s="383" t="str" cm="1">
        <f t="array" aca="1" ref="AB326" ca="1">IF($K326="","",INDIRECT("'"&amp;$B326&amp;"'!$J$7"))</f>
        <v/>
      </c>
      <c r="AC326" s="383" t="str" cm="1">
        <f t="array" aca="1" ref="AC326" ca="1">IF($K326="","",INDIRECT("'"&amp;$B326&amp;"'!$J$5"))</f>
        <v/>
      </c>
      <c r="AD326" s="383" t="str" cm="1">
        <f t="array" aca="1" ref="AD326" ca="1">IF($K326="","",INDIRECT("'"&amp;$B326&amp;"'!$J$6"))</f>
        <v/>
      </c>
      <c r="AE326" s="7"/>
      <c r="AF326" s="7"/>
      <c r="AG326" s="7"/>
      <c r="AH326" s="7"/>
      <c r="AI326" s="7"/>
      <c r="AJ326" s="7"/>
      <c r="AK326" s="7"/>
      <c r="AL326" s="7"/>
      <c r="AM326" s="7"/>
      <c r="AN326" s="7"/>
      <c r="AO326" s="7"/>
      <c r="AP326" s="7"/>
      <c r="AQ326" s="7"/>
      <c r="AR326" s="7"/>
      <c r="AS326" s="7"/>
      <c r="AT326" s="7"/>
      <c r="AU326" s="7"/>
      <c r="AV326" s="7"/>
      <c r="AW326" s="7"/>
      <c r="AX326" s="7"/>
      <c r="AY326" s="7"/>
      <c r="AZ326" s="7"/>
      <c r="BA326" s="7"/>
      <c r="BB326" s="7"/>
      <c r="BC326" s="7"/>
      <c r="BD326" s="7"/>
      <c r="BE326" s="7"/>
      <c r="BF326" s="7"/>
      <c r="BG326" s="7"/>
      <c r="BH326" s="7"/>
    </row>
    <row r="327" spans="1:60" hidden="1">
      <c r="A327" s="93"/>
      <c r="B327" s="138" t="str">
        <f t="shared" si="67"/>
        <v/>
      </c>
      <c r="C327" s="28" t="str">
        <f>IF(B327="","",INDEX(Konfig!$A$21:$B$1011,MATCH(MID(B327,1,(FIND(" ",B327)-1)),Konfig!$A$21:$A$1011,0),2))</f>
        <v/>
      </c>
      <c r="D327" s="126"/>
      <c r="E327" s="126" t="str">
        <f t="shared" si="70"/>
        <v/>
      </c>
      <c r="F327" s="126" t="str">
        <f t="shared" si="74"/>
        <v/>
      </c>
      <c r="G327" s="123" t="str">
        <f t="shared" si="68"/>
        <v/>
      </c>
      <c r="H327" s="139"/>
      <c r="I327" s="123" t="str">
        <f t="shared" si="69"/>
        <v xml:space="preserve"> </v>
      </c>
      <c r="J327" s="126"/>
      <c r="K327" s="388" t="str">
        <f t="shared" ca="1" si="75"/>
        <v/>
      </c>
      <c r="L327" s="388" t="str">
        <f t="shared" ca="1" si="76"/>
        <v/>
      </c>
      <c r="M327" s="384" t="str">
        <f t="shared" ca="1" si="77"/>
        <v/>
      </c>
      <c r="N327" s="384" t="str">
        <f t="shared" ca="1" si="77"/>
        <v/>
      </c>
      <c r="O327" s="384" t="str">
        <f t="shared" ca="1" si="77"/>
        <v/>
      </c>
      <c r="P327" s="384" t="str">
        <f t="shared" ca="1" si="77"/>
        <v/>
      </c>
      <c r="Q327" s="384" t="str">
        <f t="shared" ca="1" si="71"/>
        <v/>
      </c>
      <c r="R327" s="131" t="str">
        <f ca="1">IF(AND(SUM($T$109:$U327)&gt;0,COUNTIF(R$108:$S326,"A")=0), "A","")</f>
        <v/>
      </c>
      <c r="S327" s="131" t="str">
        <f ca="1">IF(AND(SUM($T327:$U$1097)&gt;0,COUNTIF(S328:$S$1098,"E")=0), "E","")</f>
        <v/>
      </c>
      <c r="T327" s="383" t="str">
        <f t="shared" ca="1" si="72"/>
        <v/>
      </c>
      <c r="U327" s="383" t="str">
        <f t="shared" ca="1" si="78"/>
        <v/>
      </c>
      <c r="V327" s="7"/>
      <c r="W327" s="7"/>
      <c r="X327" s="383" t="str">
        <f t="shared" ca="1" si="73"/>
        <v/>
      </c>
      <c r="Y327" s="383" t="str">
        <f ca="1">IF(SUM(X327)&gt;0,MAX($Y$109:Y326)+1,"")</f>
        <v/>
      </c>
      <c r="Z327" s="7"/>
      <c r="AA327" s="7"/>
      <c r="AB327" s="383" t="str" cm="1">
        <f t="array" aca="1" ref="AB327" ca="1">IF($K327="","",INDIRECT("'"&amp;$B327&amp;"'!$J$7"))</f>
        <v/>
      </c>
      <c r="AC327" s="383" t="str" cm="1">
        <f t="array" aca="1" ref="AC327" ca="1">IF($K327="","",INDIRECT("'"&amp;$B327&amp;"'!$J$5"))</f>
        <v/>
      </c>
      <c r="AD327" s="383" t="str" cm="1">
        <f t="array" aca="1" ref="AD327" ca="1">IF($K327="","",INDIRECT("'"&amp;$B327&amp;"'!$J$6"))</f>
        <v/>
      </c>
      <c r="AE327" s="7"/>
      <c r="AF327" s="7"/>
      <c r="AG327" s="7"/>
      <c r="AH327" s="7"/>
      <c r="AI327" s="7"/>
      <c r="AJ327" s="7"/>
      <c r="AK327" s="7"/>
      <c r="AL327" s="7"/>
      <c r="AM327" s="7"/>
      <c r="AN327" s="7"/>
      <c r="AO327" s="7"/>
      <c r="AP327" s="7"/>
      <c r="AQ327" s="7"/>
      <c r="AR327" s="7"/>
      <c r="AS327" s="7"/>
      <c r="AT327" s="7"/>
      <c r="AU327" s="7"/>
      <c r="AV327" s="7"/>
      <c r="AW327" s="7"/>
      <c r="AX327" s="7"/>
      <c r="AY327" s="7"/>
      <c r="AZ327" s="7"/>
      <c r="BA327" s="7"/>
      <c r="BB327" s="7"/>
      <c r="BC327" s="7"/>
      <c r="BD327" s="7"/>
      <c r="BE327" s="7"/>
      <c r="BF327" s="7"/>
      <c r="BG327" s="7"/>
      <c r="BH327" s="7"/>
    </row>
    <row r="328" spans="1:60" hidden="1">
      <c r="A328" s="93"/>
      <c r="B328" s="138" t="str">
        <f t="shared" si="67"/>
        <v/>
      </c>
      <c r="C328" s="28" t="str">
        <f>IF(B328="","",INDEX(Konfig!$A$21:$B$1011,MATCH(MID(B328,1,(FIND(" ",B328)-1)),Konfig!$A$21:$A$1011,0),2))</f>
        <v/>
      </c>
      <c r="D328" s="126"/>
      <c r="E328" s="126" t="str">
        <f t="shared" si="70"/>
        <v/>
      </c>
      <c r="F328" s="126" t="str">
        <f t="shared" si="74"/>
        <v/>
      </c>
      <c r="G328" s="123" t="str">
        <f t="shared" si="68"/>
        <v/>
      </c>
      <c r="H328" s="139"/>
      <c r="I328" s="123" t="str">
        <f t="shared" si="69"/>
        <v xml:space="preserve"> </v>
      </c>
      <c r="J328" s="126"/>
      <c r="K328" s="388" t="str">
        <f t="shared" ca="1" si="75"/>
        <v/>
      </c>
      <c r="L328" s="388" t="str">
        <f t="shared" ca="1" si="76"/>
        <v/>
      </c>
      <c r="M328" s="384" t="str">
        <f t="shared" ca="1" si="77"/>
        <v/>
      </c>
      <c r="N328" s="384" t="str">
        <f t="shared" ca="1" si="77"/>
        <v/>
      </c>
      <c r="O328" s="384" t="str">
        <f t="shared" ca="1" si="77"/>
        <v/>
      </c>
      <c r="P328" s="384" t="str">
        <f t="shared" ca="1" si="77"/>
        <v/>
      </c>
      <c r="Q328" s="384" t="str">
        <f t="shared" ca="1" si="71"/>
        <v/>
      </c>
      <c r="R328" s="131" t="str">
        <f ca="1">IF(AND(SUM($T$109:$U328)&gt;0,COUNTIF(R$108:$S327,"A")=0), "A","")</f>
        <v/>
      </c>
      <c r="S328" s="131" t="str">
        <f ca="1">IF(AND(SUM($T328:$U$1097)&gt;0,COUNTIF(S329:$S$1098,"E")=0), "E","")</f>
        <v/>
      </c>
      <c r="T328" s="383" t="str">
        <f t="shared" ca="1" si="72"/>
        <v/>
      </c>
      <c r="U328" s="383" t="str">
        <f t="shared" ca="1" si="78"/>
        <v/>
      </c>
      <c r="V328" s="7"/>
      <c r="W328" s="7"/>
      <c r="X328" s="383" t="str">
        <f t="shared" ca="1" si="73"/>
        <v/>
      </c>
      <c r="Y328" s="383" t="str">
        <f ca="1">IF(SUM(X328)&gt;0,MAX($Y$109:Y327)+1,"")</f>
        <v/>
      </c>
      <c r="Z328" s="7"/>
      <c r="AA328" s="7"/>
      <c r="AB328" s="383" t="str" cm="1">
        <f t="array" aca="1" ref="AB328" ca="1">IF($K328="","",INDIRECT("'"&amp;$B328&amp;"'!$J$7"))</f>
        <v/>
      </c>
      <c r="AC328" s="383" t="str" cm="1">
        <f t="array" aca="1" ref="AC328" ca="1">IF($K328="","",INDIRECT("'"&amp;$B328&amp;"'!$J$5"))</f>
        <v/>
      </c>
      <c r="AD328" s="383" t="str" cm="1">
        <f t="array" aca="1" ref="AD328" ca="1">IF($K328="","",INDIRECT("'"&amp;$B328&amp;"'!$J$6"))</f>
        <v/>
      </c>
      <c r="AE328" s="7"/>
      <c r="AF328" s="7"/>
      <c r="AG328" s="7"/>
      <c r="AH328" s="7"/>
      <c r="AI328" s="7"/>
      <c r="AJ328" s="7"/>
      <c r="AK328" s="7"/>
      <c r="AL328" s="7"/>
      <c r="AM328" s="7"/>
      <c r="AN328" s="7"/>
      <c r="AO328" s="7"/>
      <c r="AP328" s="7"/>
      <c r="AQ328" s="7"/>
      <c r="AR328" s="7"/>
      <c r="AS328" s="7"/>
      <c r="AT328" s="7"/>
      <c r="AU328" s="7"/>
      <c r="AV328" s="7"/>
      <c r="AW328" s="7"/>
      <c r="AX328" s="7"/>
      <c r="AY328" s="7"/>
      <c r="AZ328" s="7"/>
      <c r="BA328" s="7"/>
      <c r="BB328" s="7"/>
      <c r="BC328" s="7"/>
      <c r="BD328" s="7"/>
      <c r="BE328" s="7"/>
      <c r="BF328" s="7"/>
      <c r="BG328" s="7"/>
      <c r="BH328" s="7"/>
    </row>
    <row r="329" spans="1:60" hidden="1">
      <c r="A329" s="93"/>
      <c r="B329" s="138" t="str">
        <f t="shared" si="67"/>
        <v/>
      </c>
      <c r="C329" s="28" t="str">
        <f>IF(B329="","",INDEX(Konfig!$A$21:$B$1011,MATCH(MID(B329,1,(FIND(" ",B329)-1)),Konfig!$A$21:$A$1011,0),2))</f>
        <v/>
      </c>
      <c r="D329" s="126"/>
      <c r="E329" s="126" t="str">
        <f t="shared" si="70"/>
        <v/>
      </c>
      <c r="F329" s="126" t="str">
        <f t="shared" si="74"/>
        <v/>
      </c>
      <c r="G329" s="123" t="str">
        <f t="shared" si="68"/>
        <v/>
      </c>
      <c r="H329" s="139"/>
      <c r="I329" s="123" t="str">
        <f t="shared" si="69"/>
        <v xml:space="preserve"> </v>
      </c>
      <c r="J329" s="126"/>
      <c r="K329" s="388" t="str">
        <f t="shared" ca="1" si="75"/>
        <v/>
      </c>
      <c r="L329" s="388" t="str">
        <f t="shared" ca="1" si="76"/>
        <v/>
      </c>
      <c r="M329" s="384" t="str">
        <f t="shared" ca="1" si="77"/>
        <v/>
      </c>
      <c r="N329" s="384" t="str">
        <f t="shared" ca="1" si="77"/>
        <v/>
      </c>
      <c r="O329" s="384" t="str">
        <f t="shared" ca="1" si="77"/>
        <v/>
      </c>
      <c r="P329" s="384" t="str">
        <f t="shared" ca="1" si="77"/>
        <v/>
      </c>
      <c r="Q329" s="384" t="str">
        <f t="shared" ca="1" si="71"/>
        <v/>
      </c>
      <c r="R329" s="131" t="str">
        <f ca="1">IF(AND(SUM($T$109:$U329)&gt;0,COUNTIF(R$108:$S328,"A")=0), "A","")</f>
        <v/>
      </c>
      <c r="S329" s="131" t="str">
        <f ca="1">IF(AND(SUM($T329:$U$1097)&gt;0,COUNTIF(S330:$S$1098,"E")=0), "E","")</f>
        <v/>
      </c>
      <c r="T329" s="383" t="str">
        <f t="shared" ca="1" si="72"/>
        <v/>
      </c>
      <c r="U329" s="383" t="str">
        <f t="shared" ca="1" si="78"/>
        <v/>
      </c>
      <c r="V329" s="7"/>
      <c r="W329" s="7"/>
      <c r="X329" s="383" t="str">
        <f t="shared" ca="1" si="73"/>
        <v/>
      </c>
      <c r="Y329" s="383" t="str">
        <f ca="1">IF(SUM(X329)&gt;0,MAX($Y$109:Y328)+1,"")</f>
        <v/>
      </c>
      <c r="Z329" s="7"/>
      <c r="AA329" s="7"/>
      <c r="AB329" s="383" t="str" cm="1">
        <f t="array" aca="1" ref="AB329" ca="1">IF($K329="","",INDIRECT("'"&amp;$B329&amp;"'!$J$7"))</f>
        <v/>
      </c>
      <c r="AC329" s="383" t="str" cm="1">
        <f t="array" aca="1" ref="AC329" ca="1">IF($K329="","",INDIRECT("'"&amp;$B329&amp;"'!$J$5"))</f>
        <v/>
      </c>
      <c r="AD329" s="383" t="str" cm="1">
        <f t="array" aca="1" ref="AD329" ca="1">IF($K329="","",INDIRECT("'"&amp;$B329&amp;"'!$J$6"))</f>
        <v/>
      </c>
      <c r="AE329" s="7"/>
      <c r="AF329" s="7"/>
      <c r="AG329" s="7"/>
      <c r="AH329" s="7"/>
      <c r="AI329" s="7"/>
      <c r="AJ329" s="7"/>
      <c r="AK329" s="7"/>
      <c r="AL329" s="7"/>
      <c r="AM329" s="7"/>
      <c r="AN329" s="7"/>
      <c r="AO329" s="7"/>
      <c r="AP329" s="7"/>
      <c r="AQ329" s="7"/>
      <c r="AR329" s="7"/>
      <c r="AS329" s="7"/>
      <c r="AT329" s="7"/>
      <c r="AU329" s="7"/>
      <c r="AV329" s="7"/>
      <c r="AW329" s="7"/>
      <c r="AX329" s="7"/>
      <c r="AY329" s="7"/>
      <c r="AZ329" s="7"/>
      <c r="BA329" s="7"/>
      <c r="BB329" s="7"/>
      <c r="BC329" s="7"/>
      <c r="BD329" s="7"/>
      <c r="BE329" s="7"/>
      <c r="BF329" s="7"/>
      <c r="BG329" s="7"/>
      <c r="BH329" s="7"/>
    </row>
    <row r="330" spans="1:60" hidden="1">
      <c r="A330" s="93"/>
      <c r="B330" s="138" t="str">
        <f t="shared" si="67"/>
        <v/>
      </c>
      <c r="C330" s="28" t="str">
        <f>IF(B330="","",INDEX(Konfig!$A$21:$B$1011,MATCH(MID(B330,1,(FIND(" ",B330)-1)),Konfig!$A$21:$A$1011,0),2))</f>
        <v/>
      </c>
      <c r="D330" s="126"/>
      <c r="E330" s="126" t="str">
        <f t="shared" si="70"/>
        <v/>
      </c>
      <c r="F330" s="126" t="str">
        <f t="shared" si="74"/>
        <v/>
      </c>
      <c r="G330" s="123" t="str">
        <f t="shared" si="68"/>
        <v/>
      </c>
      <c r="H330" s="139"/>
      <c r="I330" s="123" t="str">
        <f t="shared" si="69"/>
        <v xml:space="preserve"> </v>
      </c>
      <c r="J330" s="126"/>
      <c r="K330" s="388" t="str">
        <f t="shared" ca="1" si="75"/>
        <v/>
      </c>
      <c r="L330" s="388" t="str">
        <f t="shared" ca="1" si="76"/>
        <v/>
      </c>
      <c r="M330" s="384" t="str">
        <f t="shared" ca="1" si="77"/>
        <v/>
      </c>
      <c r="N330" s="384" t="str">
        <f t="shared" ca="1" si="77"/>
        <v/>
      </c>
      <c r="O330" s="384" t="str">
        <f t="shared" ca="1" si="77"/>
        <v/>
      </c>
      <c r="P330" s="384" t="str">
        <f t="shared" ca="1" si="77"/>
        <v/>
      </c>
      <c r="Q330" s="384" t="str">
        <f t="shared" ca="1" si="71"/>
        <v/>
      </c>
      <c r="R330" s="131" t="str">
        <f ca="1">IF(AND(SUM($T$109:$U330)&gt;0,COUNTIF(R$108:$S329,"A")=0), "A","")</f>
        <v/>
      </c>
      <c r="S330" s="131" t="str">
        <f ca="1">IF(AND(SUM($T330:$U$1097)&gt;0,COUNTIF(S331:$S$1098,"E")=0), "E","")</f>
        <v/>
      </c>
      <c r="T330" s="383" t="str">
        <f t="shared" ca="1" si="72"/>
        <v/>
      </c>
      <c r="U330" s="383" t="str">
        <f t="shared" ca="1" si="78"/>
        <v/>
      </c>
      <c r="V330" s="7"/>
      <c r="W330" s="7"/>
      <c r="X330" s="383" t="str">
        <f t="shared" ca="1" si="73"/>
        <v/>
      </c>
      <c r="Y330" s="383" t="str">
        <f ca="1">IF(SUM(X330)&gt;0,MAX($Y$109:Y329)+1,"")</f>
        <v/>
      </c>
      <c r="Z330" s="7"/>
      <c r="AA330" s="7"/>
      <c r="AB330" s="383" t="str" cm="1">
        <f t="array" aca="1" ref="AB330" ca="1">IF($K330="","",INDIRECT("'"&amp;$B330&amp;"'!$J$7"))</f>
        <v/>
      </c>
      <c r="AC330" s="383" t="str" cm="1">
        <f t="array" aca="1" ref="AC330" ca="1">IF($K330="","",INDIRECT("'"&amp;$B330&amp;"'!$J$5"))</f>
        <v/>
      </c>
      <c r="AD330" s="383" t="str" cm="1">
        <f t="array" aca="1" ref="AD330" ca="1">IF($K330="","",INDIRECT("'"&amp;$B330&amp;"'!$J$6"))</f>
        <v/>
      </c>
      <c r="AE330" s="7"/>
      <c r="AF330" s="7"/>
      <c r="AG330" s="7"/>
      <c r="AH330" s="7"/>
      <c r="AI330" s="7"/>
      <c r="AJ330" s="7"/>
      <c r="AK330" s="7"/>
      <c r="AL330" s="7"/>
      <c r="AM330" s="7"/>
      <c r="AN330" s="7"/>
      <c r="AO330" s="7"/>
      <c r="AP330" s="7"/>
      <c r="AQ330" s="7"/>
      <c r="AR330" s="7"/>
      <c r="AS330" s="7"/>
      <c r="AT330" s="7"/>
      <c r="AU330" s="7"/>
      <c r="AV330" s="7"/>
      <c r="AW330" s="7"/>
      <c r="AX330" s="7"/>
      <c r="AY330" s="7"/>
      <c r="AZ330" s="7"/>
      <c r="BA330" s="7"/>
      <c r="BB330" s="7"/>
      <c r="BC330" s="7"/>
      <c r="BD330" s="7"/>
      <c r="BE330" s="7"/>
      <c r="BF330" s="7"/>
      <c r="BG330" s="7"/>
      <c r="BH330" s="7"/>
    </row>
    <row r="331" spans="1:60" hidden="1">
      <c r="A331" s="93"/>
      <c r="B331" s="138" t="str">
        <f t="shared" si="67"/>
        <v/>
      </c>
      <c r="C331" s="28" t="str">
        <f>IF(B331="","",INDEX(Konfig!$A$21:$B$1011,MATCH(MID(B331,1,(FIND(" ",B331)-1)),Konfig!$A$21:$A$1011,0),2))</f>
        <v/>
      </c>
      <c r="D331" s="126"/>
      <c r="E331" s="126" t="str">
        <f t="shared" si="70"/>
        <v/>
      </c>
      <c r="F331" s="126" t="str">
        <f t="shared" si="74"/>
        <v/>
      </c>
      <c r="G331" s="123" t="str">
        <f t="shared" si="68"/>
        <v/>
      </c>
      <c r="H331" s="139"/>
      <c r="I331" s="123" t="str">
        <f t="shared" si="69"/>
        <v xml:space="preserve"> </v>
      </c>
      <c r="J331" s="126"/>
      <c r="K331" s="388" t="str">
        <f t="shared" ca="1" si="75"/>
        <v/>
      </c>
      <c r="L331" s="388" t="str">
        <f t="shared" ca="1" si="76"/>
        <v/>
      </c>
      <c r="M331" s="384" t="str">
        <f t="shared" ca="1" si="77"/>
        <v/>
      </c>
      <c r="N331" s="384" t="str">
        <f t="shared" ca="1" si="77"/>
        <v/>
      </c>
      <c r="O331" s="384" t="str">
        <f t="shared" ca="1" si="77"/>
        <v/>
      </c>
      <c r="P331" s="384" t="str">
        <f t="shared" ca="1" si="77"/>
        <v/>
      </c>
      <c r="Q331" s="384" t="str">
        <f t="shared" ca="1" si="71"/>
        <v/>
      </c>
      <c r="R331" s="131" t="str">
        <f ca="1">IF(AND(SUM($T$109:$U331)&gt;0,COUNTIF(R$108:$S330,"A")=0), "A","")</f>
        <v/>
      </c>
      <c r="S331" s="131" t="str">
        <f ca="1">IF(AND(SUM($T331:$U$1097)&gt;0,COUNTIF(S332:$S$1098,"E")=0), "E","")</f>
        <v/>
      </c>
      <c r="T331" s="383" t="str">
        <f t="shared" ca="1" si="72"/>
        <v/>
      </c>
      <c r="U331" s="383" t="str">
        <f t="shared" ca="1" si="78"/>
        <v/>
      </c>
      <c r="V331" s="7"/>
      <c r="W331" s="7"/>
      <c r="X331" s="383" t="str">
        <f t="shared" ca="1" si="73"/>
        <v/>
      </c>
      <c r="Y331" s="383" t="str">
        <f ca="1">IF(SUM(X331)&gt;0,MAX($Y$109:Y330)+1,"")</f>
        <v/>
      </c>
      <c r="Z331" s="7"/>
      <c r="AA331" s="7"/>
      <c r="AB331" s="383" t="str" cm="1">
        <f t="array" aca="1" ref="AB331" ca="1">IF($K331="","",INDIRECT("'"&amp;$B331&amp;"'!$J$7"))</f>
        <v/>
      </c>
      <c r="AC331" s="383" t="str" cm="1">
        <f t="array" aca="1" ref="AC331" ca="1">IF($K331="","",INDIRECT("'"&amp;$B331&amp;"'!$J$5"))</f>
        <v/>
      </c>
      <c r="AD331" s="383" t="str" cm="1">
        <f t="array" aca="1" ref="AD331" ca="1">IF($K331="","",INDIRECT("'"&amp;$B331&amp;"'!$J$6"))</f>
        <v/>
      </c>
      <c r="AE331" s="7"/>
      <c r="AF331" s="7"/>
      <c r="AG331" s="7"/>
      <c r="AH331" s="7"/>
      <c r="AI331" s="7"/>
      <c r="AJ331" s="7"/>
      <c r="AK331" s="7"/>
      <c r="AL331" s="7"/>
      <c r="AM331" s="7"/>
      <c r="AN331" s="7"/>
      <c r="AO331" s="7"/>
      <c r="AP331" s="7"/>
      <c r="AQ331" s="7"/>
      <c r="AR331" s="7"/>
      <c r="AS331" s="7"/>
      <c r="AT331" s="7"/>
      <c r="AU331" s="7"/>
      <c r="AV331" s="7"/>
      <c r="AW331" s="7"/>
      <c r="AX331" s="7"/>
      <c r="AY331" s="7"/>
      <c r="AZ331" s="7"/>
      <c r="BA331" s="7"/>
      <c r="BB331" s="7"/>
      <c r="BC331" s="7"/>
      <c r="BD331" s="7"/>
      <c r="BE331" s="7"/>
      <c r="BF331" s="7"/>
      <c r="BG331" s="7"/>
      <c r="BH331" s="7"/>
    </row>
    <row r="332" spans="1:60" hidden="1">
      <c r="A332" s="93"/>
      <c r="B332" s="138" t="str">
        <f t="shared" si="67"/>
        <v/>
      </c>
      <c r="C332" s="28" t="str">
        <f>IF(B332="","",INDEX(Konfig!$A$21:$B$1011,MATCH(MID(B332,1,(FIND(" ",B332)-1)),Konfig!$A$21:$A$1011,0),2))</f>
        <v/>
      </c>
      <c r="D332" s="126"/>
      <c r="E332" s="126" t="str">
        <f t="shared" si="70"/>
        <v/>
      </c>
      <c r="F332" s="126" t="str">
        <f t="shared" si="74"/>
        <v/>
      </c>
      <c r="G332" s="123" t="str">
        <f t="shared" si="68"/>
        <v/>
      </c>
      <c r="H332" s="139"/>
      <c r="I332" s="123" t="str">
        <f t="shared" si="69"/>
        <v xml:space="preserve"> </v>
      </c>
      <c r="J332" s="126"/>
      <c r="K332" s="388" t="str">
        <f t="shared" ca="1" si="75"/>
        <v/>
      </c>
      <c r="L332" s="388" t="str">
        <f t="shared" ca="1" si="76"/>
        <v/>
      </c>
      <c r="M332" s="384" t="str">
        <f t="shared" ca="1" si="77"/>
        <v/>
      </c>
      <c r="N332" s="384" t="str">
        <f t="shared" ca="1" si="77"/>
        <v/>
      </c>
      <c r="O332" s="384" t="str">
        <f t="shared" ca="1" si="77"/>
        <v/>
      </c>
      <c r="P332" s="384" t="str">
        <f t="shared" ca="1" si="77"/>
        <v/>
      </c>
      <c r="Q332" s="384" t="str">
        <f t="shared" ca="1" si="71"/>
        <v/>
      </c>
      <c r="R332" s="131" t="str">
        <f ca="1">IF(AND(SUM($T$109:$U332)&gt;0,COUNTIF(R$108:$S331,"A")=0), "A","")</f>
        <v/>
      </c>
      <c r="S332" s="131" t="str">
        <f ca="1">IF(AND(SUM($T332:$U$1097)&gt;0,COUNTIF(S333:$S$1098,"E")=0), "E","")</f>
        <v/>
      </c>
      <c r="T332" s="383" t="str">
        <f t="shared" ca="1" si="72"/>
        <v/>
      </c>
      <c r="U332" s="383" t="str">
        <f t="shared" ca="1" si="78"/>
        <v/>
      </c>
      <c r="V332" s="7"/>
      <c r="W332" s="7"/>
      <c r="X332" s="383" t="str">
        <f t="shared" ca="1" si="73"/>
        <v/>
      </c>
      <c r="Y332" s="383" t="str">
        <f ca="1">IF(SUM(X332)&gt;0,MAX($Y$109:Y331)+1,"")</f>
        <v/>
      </c>
      <c r="Z332" s="7"/>
      <c r="AA332" s="7"/>
      <c r="AB332" s="383" t="str" cm="1">
        <f t="array" aca="1" ref="AB332" ca="1">IF($K332="","",INDIRECT("'"&amp;$B332&amp;"'!$J$7"))</f>
        <v/>
      </c>
      <c r="AC332" s="383" t="str" cm="1">
        <f t="array" aca="1" ref="AC332" ca="1">IF($K332="","",INDIRECT("'"&amp;$B332&amp;"'!$J$5"))</f>
        <v/>
      </c>
      <c r="AD332" s="383" t="str" cm="1">
        <f t="array" aca="1" ref="AD332" ca="1">IF($K332="","",INDIRECT("'"&amp;$B332&amp;"'!$J$6"))</f>
        <v/>
      </c>
      <c r="AE332" s="7"/>
      <c r="AF332" s="7"/>
      <c r="AG332" s="7"/>
      <c r="AH332" s="7"/>
      <c r="AI332" s="7"/>
      <c r="AJ332" s="7"/>
      <c r="AK332" s="7"/>
      <c r="AL332" s="7"/>
      <c r="AM332" s="7"/>
      <c r="AN332" s="7"/>
      <c r="AO332" s="7"/>
      <c r="AP332" s="7"/>
      <c r="AQ332" s="7"/>
      <c r="AR332" s="7"/>
      <c r="AS332" s="7"/>
      <c r="AT332" s="7"/>
      <c r="AU332" s="7"/>
      <c r="AV332" s="7"/>
      <c r="AW332" s="7"/>
      <c r="AX332" s="7"/>
      <c r="AY332" s="7"/>
      <c r="AZ332" s="7"/>
      <c r="BA332" s="7"/>
      <c r="BB332" s="7"/>
      <c r="BC332" s="7"/>
      <c r="BD332" s="7"/>
      <c r="BE332" s="7"/>
      <c r="BF332" s="7"/>
      <c r="BG332" s="7"/>
      <c r="BH332" s="7"/>
    </row>
    <row r="333" spans="1:60" hidden="1">
      <c r="A333" s="93"/>
      <c r="B333" s="138" t="str">
        <f t="shared" si="67"/>
        <v/>
      </c>
      <c r="C333" s="28" t="str">
        <f>IF(B333="","",INDEX(Konfig!$A$21:$B$1011,MATCH(MID(B333,1,(FIND(" ",B333)-1)),Konfig!$A$21:$A$1011,0),2))</f>
        <v/>
      </c>
      <c r="D333" s="126"/>
      <c r="E333" s="126" t="str">
        <f t="shared" si="70"/>
        <v/>
      </c>
      <c r="F333" s="126" t="str">
        <f t="shared" si="74"/>
        <v/>
      </c>
      <c r="G333" s="123" t="str">
        <f t="shared" si="68"/>
        <v/>
      </c>
      <c r="H333" s="139"/>
      <c r="I333" s="123" t="str">
        <f t="shared" si="69"/>
        <v xml:space="preserve"> </v>
      </c>
      <c r="J333" s="126"/>
      <c r="K333" s="388" t="str">
        <f t="shared" ca="1" si="75"/>
        <v/>
      </c>
      <c r="L333" s="388" t="str">
        <f t="shared" ca="1" si="76"/>
        <v/>
      </c>
      <c r="M333" s="384" t="str">
        <f t="shared" ca="1" si="77"/>
        <v/>
      </c>
      <c r="N333" s="384" t="str">
        <f t="shared" ca="1" si="77"/>
        <v/>
      </c>
      <c r="O333" s="384" t="str">
        <f t="shared" ca="1" si="77"/>
        <v/>
      </c>
      <c r="P333" s="384" t="str">
        <f t="shared" ca="1" si="77"/>
        <v/>
      </c>
      <c r="Q333" s="384" t="str">
        <f t="shared" ca="1" si="71"/>
        <v/>
      </c>
      <c r="R333" s="131" t="str">
        <f ca="1">IF(AND(SUM($T$109:$U333)&gt;0,COUNTIF(R$108:$S332,"A")=0), "A","")</f>
        <v/>
      </c>
      <c r="S333" s="131" t="str">
        <f ca="1">IF(AND(SUM($T333:$U$1097)&gt;0,COUNTIF(S334:$S$1098,"E")=0), "E","")</f>
        <v/>
      </c>
      <c r="T333" s="383" t="str">
        <f t="shared" ca="1" si="72"/>
        <v/>
      </c>
      <c r="U333" s="383" t="str">
        <f t="shared" ca="1" si="78"/>
        <v/>
      </c>
      <c r="V333" s="7"/>
      <c r="W333" s="7"/>
      <c r="X333" s="383" t="str">
        <f t="shared" ca="1" si="73"/>
        <v/>
      </c>
      <c r="Y333" s="383" t="str">
        <f ca="1">IF(SUM(X333)&gt;0,MAX($Y$109:Y332)+1,"")</f>
        <v/>
      </c>
      <c r="Z333" s="7"/>
      <c r="AA333" s="7"/>
      <c r="AB333" s="383" t="str" cm="1">
        <f t="array" aca="1" ref="AB333" ca="1">IF($K333="","",INDIRECT("'"&amp;$B333&amp;"'!$J$7"))</f>
        <v/>
      </c>
      <c r="AC333" s="383" t="str" cm="1">
        <f t="array" aca="1" ref="AC333" ca="1">IF($K333="","",INDIRECT("'"&amp;$B333&amp;"'!$J$5"))</f>
        <v/>
      </c>
      <c r="AD333" s="383" t="str" cm="1">
        <f t="array" aca="1" ref="AD333" ca="1">IF($K333="","",INDIRECT("'"&amp;$B333&amp;"'!$J$6"))</f>
        <v/>
      </c>
      <c r="AE333" s="7"/>
      <c r="AF333" s="7"/>
      <c r="AG333" s="7"/>
      <c r="AH333" s="7"/>
      <c r="AI333" s="7"/>
      <c r="AJ333" s="7"/>
      <c r="AK333" s="7"/>
      <c r="AL333" s="7"/>
      <c r="AM333" s="7"/>
      <c r="AN333" s="7"/>
      <c r="AO333" s="7"/>
      <c r="AP333" s="7"/>
      <c r="AQ333" s="7"/>
      <c r="AR333" s="7"/>
      <c r="AS333" s="7"/>
      <c r="AT333" s="7"/>
      <c r="AU333" s="7"/>
      <c r="AV333" s="7"/>
      <c r="AW333" s="7"/>
      <c r="AX333" s="7"/>
      <c r="AY333" s="7"/>
      <c r="AZ333" s="7"/>
      <c r="BA333" s="7"/>
      <c r="BB333" s="7"/>
      <c r="BC333" s="7"/>
      <c r="BD333" s="7"/>
      <c r="BE333" s="7"/>
      <c r="BF333" s="7"/>
      <c r="BG333" s="7"/>
      <c r="BH333" s="7"/>
    </row>
    <row r="334" spans="1:60" hidden="1">
      <c r="A334" s="93"/>
      <c r="B334" s="138" t="str">
        <f t="shared" si="67"/>
        <v/>
      </c>
      <c r="C334" s="28" t="str">
        <f>IF(B334="","",INDEX(Konfig!$A$21:$B$1011,MATCH(MID(B334,1,(FIND(" ",B334)-1)),Konfig!$A$21:$A$1011,0),2))</f>
        <v/>
      </c>
      <c r="D334" s="126"/>
      <c r="E334" s="126" t="str">
        <f t="shared" si="70"/>
        <v/>
      </c>
      <c r="F334" s="126" t="str">
        <f t="shared" si="74"/>
        <v/>
      </c>
      <c r="G334" s="123" t="str">
        <f t="shared" si="68"/>
        <v/>
      </c>
      <c r="H334" s="139"/>
      <c r="I334" s="123" t="str">
        <f t="shared" si="69"/>
        <v xml:space="preserve"> </v>
      </c>
      <c r="J334" s="126"/>
      <c r="K334" s="388" t="str">
        <f t="shared" ca="1" si="75"/>
        <v/>
      </c>
      <c r="L334" s="388" t="str">
        <f t="shared" ca="1" si="76"/>
        <v/>
      </c>
      <c r="M334" s="384" t="str">
        <f t="shared" ca="1" si="77"/>
        <v/>
      </c>
      <c r="N334" s="384" t="str">
        <f t="shared" ca="1" si="77"/>
        <v/>
      </c>
      <c r="O334" s="384" t="str">
        <f t="shared" ca="1" si="77"/>
        <v/>
      </c>
      <c r="P334" s="384" t="str">
        <f t="shared" ca="1" si="77"/>
        <v/>
      </c>
      <c r="Q334" s="384" t="str">
        <f t="shared" ca="1" si="71"/>
        <v/>
      </c>
      <c r="R334" s="131" t="str">
        <f ca="1">IF(AND(SUM($T$109:$U334)&gt;0,COUNTIF(R$108:$S333,"A")=0), "A","")</f>
        <v/>
      </c>
      <c r="S334" s="131" t="str">
        <f ca="1">IF(AND(SUM($T334:$U$1097)&gt;0,COUNTIF(S335:$S$1098,"E")=0), "E","")</f>
        <v/>
      </c>
      <c r="T334" s="383" t="str">
        <f t="shared" ca="1" si="72"/>
        <v/>
      </c>
      <c r="U334" s="383" t="str">
        <f t="shared" ca="1" si="78"/>
        <v/>
      </c>
      <c r="V334" s="7"/>
      <c r="W334" s="7"/>
      <c r="X334" s="383" t="str">
        <f t="shared" ca="1" si="73"/>
        <v/>
      </c>
      <c r="Y334" s="383" t="str">
        <f ca="1">IF(SUM(X334)&gt;0,MAX($Y$109:Y333)+1,"")</f>
        <v/>
      </c>
      <c r="Z334" s="7"/>
      <c r="AA334" s="7"/>
      <c r="AB334" s="383" t="str" cm="1">
        <f t="array" aca="1" ref="AB334" ca="1">IF($K334="","",INDIRECT("'"&amp;$B334&amp;"'!$J$7"))</f>
        <v/>
      </c>
      <c r="AC334" s="383" t="str" cm="1">
        <f t="array" aca="1" ref="AC334" ca="1">IF($K334="","",INDIRECT("'"&amp;$B334&amp;"'!$J$5"))</f>
        <v/>
      </c>
      <c r="AD334" s="383" t="str" cm="1">
        <f t="array" aca="1" ref="AD334" ca="1">IF($K334="","",INDIRECT("'"&amp;$B334&amp;"'!$J$6"))</f>
        <v/>
      </c>
      <c r="AE334" s="7"/>
      <c r="AF334" s="7"/>
      <c r="AG334" s="7"/>
      <c r="AH334" s="7"/>
      <c r="AI334" s="7"/>
      <c r="AJ334" s="7"/>
      <c r="AK334" s="7"/>
      <c r="AL334" s="7"/>
      <c r="AM334" s="7"/>
      <c r="AN334" s="7"/>
      <c r="AO334" s="7"/>
      <c r="AP334" s="7"/>
      <c r="AQ334" s="7"/>
      <c r="AR334" s="7"/>
      <c r="AS334" s="7"/>
      <c r="AT334" s="7"/>
      <c r="AU334" s="7"/>
      <c r="AV334" s="7"/>
      <c r="AW334" s="7"/>
      <c r="AX334" s="7"/>
      <c r="AY334" s="7"/>
      <c r="AZ334" s="7"/>
      <c r="BA334" s="7"/>
      <c r="BB334" s="7"/>
      <c r="BC334" s="7"/>
      <c r="BD334" s="7"/>
      <c r="BE334" s="7"/>
      <c r="BF334" s="7"/>
      <c r="BG334" s="7"/>
      <c r="BH334" s="7"/>
    </row>
    <row r="335" spans="1:60" hidden="1">
      <c r="A335" s="93"/>
      <c r="B335" s="138" t="str">
        <f t="shared" si="67"/>
        <v/>
      </c>
      <c r="C335" s="28" t="str">
        <f>IF(B335="","",INDEX(Konfig!$A$21:$B$1011,MATCH(MID(B335,1,(FIND(" ",B335)-1)),Konfig!$A$21:$A$1011,0),2))</f>
        <v/>
      </c>
      <c r="D335" s="126"/>
      <c r="E335" s="126" t="str">
        <f t="shared" si="70"/>
        <v/>
      </c>
      <c r="F335" s="126" t="str">
        <f t="shared" si="74"/>
        <v/>
      </c>
      <c r="G335" s="123" t="str">
        <f t="shared" si="68"/>
        <v/>
      </c>
      <c r="H335" s="139"/>
      <c r="I335" s="123" t="str">
        <f t="shared" si="69"/>
        <v xml:space="preserve"> </v>
      </c>
      <c r="J335" s="126"/>
      <c r="K335" s="388" t="str">
        <f t="shared" ca="1" si="75"/>
        <v/>
      </c>
      <c r="L335" s="388" t="str">
        <f t="shared" ca="1" si="76"/>
        <v/>
      </c>
      <c r="M335" s="384" t="str">
        <f t="shared" ca="1" si="77"/>
        <v/>
      </c>
      <c r="N335" s="384" t="str">
        <f t="shared" ca="1" si="77"/>
        <v/>
      </c>
      <c r="O335" s="384" t="str">
        <f t="shared" ca="1" si="77"/>
        <v/>
      </c>
      <c r="P335" s="384" t="str">
        <f t="shared" ca="1" si="77"/>
        <v/>
      </c>
      <c r="Q335" s="384" t="str">
        <f t="shared" ca="1" si="71"/>
        <v/>
      </c>
      <c r="R335" s="131" t="str">
        <f ca="1">IF(AND(SUM($T$109:$U335)&gt;0,COUNTIF(R$108:$S334,"A")=0), "A","")</f>
        <v/>
      </c>
      <c r="S335" s="131" t="str">
        <f ca="1">IF(AND(SUM($T335:$U$1097)&gt;0,COUNTIF(S336:$S$1098,"E")=0), "E","")</f>
        <v/>
      </c>
      <c r="T335" s="383" t="str">
        <f t="shared" ca="1" si="72"/>
        <v/>
      </c>
      <c r="U335" s="383" t="str">
        <f t="shared" ca="1" si="78"/>
        <v/>
      </c>
      <c r="V335" s="7"/>
      <c r="W335" s="7"/>
      <c r="X335" s="383" t="str">
        <f t="shared" ca="1" si="73"/>
        <v/>
      </c>
      <c r="Y335" s="383" t="str">
        <f ca="1">IF(SUM(X335)&gt;0,MAX($Y$109:Y334)+1,"")</f>
        <v/>
      </c>
      <c r="Z335" s="7"/>
      <c r="AA335" s="7"/>
      <c r="AB335" s="383" t="str" cm="1">
        <f t="array" aca="1" ref="AB335" ca="1">IF($K335="","",INDIRECT("'"&amp;$B335&amp;"'!$J$7"))</f>
        <v/>
      </c>
      <c r="AC335" s="383" t="str" cm="1">
        <f t="array" aca="1" ref="AC335" ca="1">IF($K335="","",INDIRECT("'"&amp;$B335&amp;"'!$J$5"))</f>
        <v/>
      </c>
      <c r="AD335" s="383" t="str" cm="1">
        <f t="array" aca="1" ref="AD335" ca="1">IF($K335="","",INDIRECT("'"&amp;$B335&amp;"'!$J$6"))</f>
        <v/>
      </c>
      <c r="AE335" s="7"/>
      <c r="AF335" s="7"/>
      <c r="AG335" s="7"/>
      <c r="AH335" s="7"/>
      <c r="AI335" s="7"/>
      <c r="AJ335" s="7"/>
      <c r="AK335" s="7"/>
      <c r="AL335" s="7"/>
      <c r="AM335" s="7"/>
      <c r="AN335" s="7"/>
      <c r="AO335" s="7"/>
      <c r="AP335" s="7"/>
      <c r="AQ335" s="7"/>
      <c r="AR335" s="7"/>
      <c r="AS335" s="7"/>
      <c r="AT335" s="7"/>
      <c r="AU335" s="7"/>
      <c r="AV335" s="7"/>
      <c r="AW335" s="7"/>
      <c r="AX335" s="7"/>
      <c r="AY335" s="7"/>
      <c r="AZ335" s="7"/>
      <c r="BA335" s="7"/>
      <c r="BB335" s="7"/>
      <c r="BC335" s="7"/>
      <c r="BD335" s="7"/>
      <c r="BE335" s="7"/>
      <c r="BF335" s="7"/>
      <c r="BG335" s="7"/>
      <c r="BH335" s="7"/>
    </row>
    <row r="336" spans="1:60" hidden="1">
      <c r="A336" s="93"/>
      <c r="B336" s="138" t="str">
        <f t="shared" si="67"/>
        <v/>
      </c>
      <c r="C336" s="28" t="str">
        <f>IF(B336="","",INDEX(Konfig!$A$21:$B$1011,MATCH(MID(B336,1,(FIND(" ",B336)-1)),Konfig!$A$21:$A$1011,0),2))</f>
        <v/>
      </c>
      <c r="D336" s="126"/>
      <c r="E336" s="126" t="str">
        <f t="shared" si="70"/>
        <v/>
      </c>
      <c r="F336" s="126" t="str">
        <f t="shared" si="74"/>
        <v/>
      </c>
      <c r="G336" s="123" t="str">
        <f t="shared" si="68"/>
        <v/>
      </c>
      <c r="H336" s="139"/>
      <c r="I336" s="123" t="str">
        <f t="shared" si="69"/>
        <v xml:space="preserve"> </v>
      </c>
      <c r="J336" s="126"/>
      <c r="K336" s="388" t="str">
        <f t="shared" ca="1" si="75"/>
        <v/>
      </c>
      <c r="L336" s="388" t="str">
        <f t="shared" ca="1" si="76"/>
        <v/>
      </c>
      <c r="M336" s="384" t="str">
        <f t="shared" ca="1" si="77"/>
        <v/>
      </c>
      <c r="N336" s="384" t="str">
        <f t="shared" ca="1" si="77"/>
        <v/>
      </c>
      <c r="O336" s="384" t="str">
        <f t="shared" ca="1" si="77"/>
        <v/>
      </c>
      <c r="P336" s="384" t="str">
        <f t="shared" ca="1" si="77"/>
        <v/>
      </c>
      <c r="Q336" s="384" t="str">
        <f t="shared" ca="1" si="71"/>
        <v/>
      </c>
      <c r="R336" s="131" t="str">
        <f ca="1">IF(AND(SUM($T$109:$U336)&gt;0,COUNTIF(R$108:$S335,"A")=0), "A","")</f>
        <v/>
      </c>
      <c r="S336" s="131" t="str">
        <f ca="1">IF(AND(SUM($T336:$U$1097)&gt;0,COUNTIF(S337:$S$1098,"E")=0), "E","")</f>
        <v/>
      </c>
      <c r="T336" s="383" t="str">
        <f t="shared" ca="1" si="72"/>
        <v/>
      </c>
      <c r="U336" s="383" t="str">
        <f t="shared" ca="1" si="78"/>
        <v/>
      </c>
      <c r="V336" s="7"/>
      <c r="W336" s="7"/>
      <c r="X336" s="383" t="str">
        <f t="shared" ca="1" si="73"/>
        <v/>
      </c>
      <c r="Y336" s="383" t="str">
        <f ca="1">IF(SUM(X336)&gt;0,MAX($Y$109:Y335)+1,"")</f>
        <v/>
      </c>
      <c r="Z336" s="7"/>
      <c r="AA336" s="7"/>
      <c r="AB336" s="383" t="str" cm="1">
        <f t="array" aca="1" ref="AB336" ca="1">IF($K336="","",INDIRECT("'"&amp;$B336&amp;"'!$J$7"))</f>
        <v/>
      </c>
      <c r="AC336" s="383" t="str" cm="1">
        <f t="array" aca="1" ref="AC336" ca="1">IF($K336="","",INDIRECT("'"&amp;$B336&amp;"'!$J$5"))</f>
        <v/>
      </c>
      <c r="AD336" s="383" t="str" cm="1">
        <f t="array" aca="1" ref="AD336" ca="1">IF($K336="","",INDIRECT("'"&amp;$B336&amp;"'!$J$6"))</f>
        <v/>
      </c>
      <c r="AE336" s="7"/>
      <c r="AF336" s="7"/>
      <c r="AG336" s="7"/>
      <c r="AH336" s="7"/>
      <c r="AI336" s="7"/>
      <c r="AJ336" s="7"/>
      <c r="AK336" s="7"/>
      <c r="AL336" s="7"/>
      <c r="AM336" s="7"/>
      <c r="AN336" s="7"/>
      <c r="AO336" s="7"/>
      <c r="AP336" s="7"/>
      <c r="AQ336" s="7"/>
      <c r="AR336" s="7"/>
      <c r="AS336" s="7"/>
      <c r="AT336" s="7"/>
      <c r="AU336" s="7"/>
      <c r="AV336" s="7"/>
      <c r="AW336" s="7"/>
      <c r="AX336" s="7"/>
      <c r="AY336" s="7"/>
      <c r="AZ336" s="7"/>
      <c r="BA336" s="7"/>
      <c r="BB336" s="7"/>
      <c r="BC336" s="7"/>
      <c r="BD336" s="7"/>
      <c r="BE336" s="7"/>
      <c r="BF336" s="7"/>
      <c r="BG336" s="7"/>
      <c r="BH336" s="7"/>
    </row>
    <row r="337" spans="1:60" hidden="1">
      <c r="A337" s="93"/>
      <c r="B337" s="138" t="str">
        <f t="shared" si="67"/>
        <v/>
      </c>
      <c r="C337" s="28" t="str">
        <f>IF(B337="","",INDEX(Konfig!$A$21:$B$1011,MATCH(MID(B337,1,(FIND(" ",B337)-1)),Konfig!$A$21:$A$1011,0),2))</f>
        <v/>
      </c>
      <c r="D337" s="126"/>
      <c r="E337" s="126" t="str">
        <f t="shared" si="70"/>
        <v/>
      </c>
      <c r="F337" s="126" t="str">
        <f t="shared" si="74"/>
        <v/>
      </c>
      <c r="G337" s="123" t="str">
        <f t="shared" si="68"/>
        <v/>
      </c>
      <c r="H337" s="139"/>
      <c r="I337" s="123" t="str">
        <f t="shared" si="69"/>
        <v xml:space="preserve"> </v>
      </c>
      <c r="J337" s="126"/>
      <c r="K337" s="388" t="str">
        <f t="shared" ca="1" si="75"/>
        <v/>
      </c>
      <c r="L337" s="388" t="str">
        <f t="shared" ca="1" si="76"/>
        <v/>
      </c>
      <c r="M337" s="384" t="str">
        <f t="shared" ca="1" si="77"/>
        <v/>
      </c>
      <c r="N337" s="384" t="str">
        <f t="shared" ca="1" si="77"/>
        <v/>
      </c>
      <c r="O337" s="384" t="str">
        <f t="shared" ca="1" si="77"/>
        <v/>
      </c>
      <c r="P337" s="384" t="str">
        <f t="shared" ca="1" si="77"/>
        <v/>
      </c>
      <c r="Q337" s="384" t="str">
        <f t="shared" ca="1" si="71"/>
        <v/>
      </c>
      <c r="R337" s="131" t="str">
        <f ca="1">IF(AND(SUM($T$109:$U337)&gt;0,COUNTIF(R$108:$S336,"A")=0), "A","")</f>
        <v/>
      </c>
      <c r="S337" s="131" t="str">
        <f ca="1">IF(AND(SUM($T337:$U$1097)&gt;0,COUNTIF(S338:$S$1098,"E")=0), "E","")</f>
        <v/>
      </c>
      <c r="T337" s="383" t="str">
        <f t="shared" ca="1" si="72"/>
        <v/>
      </c>
      <c r="U337" s="383" t="str">
        <f t="shared" ca="1" si="78"/>
        <v/>
      </c>
      <c r="V337" s="7"/>
      <c r="W337" s="7"/>
      <c r="X337" s="383" t="str">
        <f t="shared" ca="1" si="73"/>
        <v/>
      </c>
      <c r="Y337" s="383" t="str">
        <f ca="1">IF(SUM(X337)&gt;0,MAX($Y$109:Y336)+1,"")</f>
        <v/>
      </c>
      <c r="Z337" s="7"/>
      <c r="AA337" s="7"/>
      <c r="AB337" s="383" t="str" cm="1">
        <f t="array" aca="1" ref="AB337" ca="1">IF($K337="","",INDIRECT("'"&amp;$B337&amp;"'!$J$7"))</f>
        <v/>
      </c>
      <c r="AC337" s="383" t="str" cm="1">
        <f t="array" aca="1" ref="AC337" ca="1">IF($K337="","",INDIRECT("'"&amp;$B337&amp;"'!$J$5"))</f>
        <v/>
      </c>
      <c r="AD337" s="383" t="str" cm="1">
        <f t="array" aca="1" ref="AD337" ca="1">IF($K337="","",INDIRECT("'"&amp;$B337&amp;"'!$J$6"))</f>
        <v/>
      </c>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row>
    <row r="338" spans="1:60" hidden="1">
      <c r="A338" s="93"/>
      <c r="B338" s="138" t="str">
        <f t="shared" si="67"/>
        <v/>
      </c>
      <c r="C338" s="28" t="str">
        <f>IF(B338="","",INDEX(Konfig!$A$21:$B$1011,MATCH(MID(B338,1,(FIND(" ",B338)-1)),Konfig!$A$21:$A$1011,0),2))</f>
        <v/>
      </c>
      <c r="D338" s="126"/>
      <c r="E338" s="126" t="str">
        <f t="shared" si="70"/>
        <v/>
      </c>
      <c r="F338" s="126" t="str">
        <f t="shared" si="74"/>
        <v/>
      </c>
      <c r="G338" s="123" t="str">
        <f t="shared" si="68"/>
        <v/>
      </c>
      <c r="H338" s="139"/>
      <c r="I338" s="123" t="str">
        <f t="shared" si="69"/>
        <v xml:space="preserve"> </v>
      </c>
      <c r="J338" s="126"/>
      <c r="K338" s="388" t="str">
        <f t="shared" ca="1" si="75"/>
        <v/>
      </c>
      <c r="L338" s="388" t="str">
        <f t="shared" ca="1" si="76"/>
        <v/>
      </c>
      <c r="M338" s="384" t="str">
        <f t="shared" ca="1" si="77"/>
        <v/>
      </c>
      <c r="N338" s="384" t="str">
        <f t="shared" ca="1" si="77"/>
        <v/>
      </c>
      <c r="O338" s="384" t="str">
        <f t="shared" ca="1" si="77"/>
        <v/>
      </c>
      <c r="P338" s="384" t="str">
        <f t="shared" ca="1" si="77"/>
        <v/>
      </c>
      <c r="Q338" s="384" t="str">
        <f t="shared" ca="1" si="71"/>
        <v/>
      </c>
      <c r="R338" s="131" t="str">
        <f ca="1">IF(AND(SUM($T$109:$U338)&gt;0,COUNTIF(R$108:$S337,"A")=0), "A","")</f>
        <v/>
      </c>
      <c r="S338" s="131" t="str">
        <f ca="1">IF(AND(SUM($T338:$U$1097)&gt;0,COUNTIF(S339:$S$1098,"E")=0), "E","")</f>
        <v/>
      </c>
      <c r="T338" s="383" t="str">
        <f t="shared" ca="1" si="72"/>
        <v/>
      </c>
      <c r="U338" s="383" t="str">
        <f t="shared" ca="1" si="78"/>
        <v/>
      </c>
      <c r="V338" s="7"/>
      <c r="W338" s="7"/>
      <c r="X338" s="383" t="str">
        <f t="shared" ca="1" si="73"/>
        <v/>
      </c>
      <c r="Y338" s="383" t="str">
        <f ca="1">IF(SUM(X338)&gt;0,MAX($Y$109:Y337)+1,"")</f>
        <v/>
      </c>
      <c r="Z338" s="7"/>
      <c r="AA338" s="7"/>
      <c r="AB338" s="383" t="str" cm="1">
        <f t="array" aca="1" ref="AB338" ca="1">IF($K338="","",INDIRECT("'"&amp;$B338&amp;"'!$J$7"))</f>
        <v/>
      </c>
      <c r="AC338" s="383" t="str" cm="1">
        <f t="array" aca="1" ref="AC338" ca="1">IF($K338="","",INDIRECT("'"&amp;$B338&amp;"'!$J$5"))</f>
        <v/>
      </c>
      <c r="AD338" s="383" t="str" cm="1">
        <f t="array" aca="1" ref="AD338" ca="1">IF($K338="","",INDIRECT("'"&amp;$B338&amp;"'!$J$6"))</f>
        <v/>
      </c>
      <c r="AE338" s="7"/>
      <c r="AF338" s="7"/>
      <c r="AG338" s="7"/>
      <c r="AH338" s="7"/>
      <c r="AI338" s="7"/>
      <c r="AJ338" s="7"/>
      <c r="AK338" s="7"/>
      <c r="AL338" s="7"/>
      <c r="AM338" s="7"/>
      <c r="AN338" s="7"/>
      <c r="AO338" s="7"/>
      <c r="AP338" s="7"/>
      <c r="AQ338" s="7"/>
      <c r="AR338" s="7"/>
      <c r="AS338" s="7"/>
      <c r="AT338" s="7"/>
      <c r="AU338" s="7"/>
      <c r="AV338" s="7"/>
      <c r="AW338" s="7"/>
      <c r="AX338" s="7"/>
      <c r="AY338" s="7"/>
      <c r="AZ338" s="7"/>
      <c r="BA338" s="7"/>
      <c r="BB338" s="7"/>
      <c r="BC338" s="7"/>
      <c r="BD338" s="7"/>
      <c r="BE338" s="7"/>
      <c r="BF338" s="7"/>
      <c r="BG338" s="7"/>
      <c r="BH338" s="7"/>
    </row>
    <row r="339" spans="1:60" hidden="1">
      <c r="A339" s="93"/>
      <c r="B339" s="138" t="str">
        <f t="shared" si="67"/>
        <v/>
      </c>
      <c r="C339" s="28" t="str">
        <f>IF(B339="","",INDEX(Konfig!$A$21:$B$1011,MATCH(MID(B339,1,(FIND(" ",B339)-1)),Konfig!$A$21:$A$1011,0),2))</f>
        <v/>
      </c>
      <c r="D339" s="126"/>
      <c r="E339" s="126" t="str">
        <f t="shared" si="70"/>
        <v/>
      </c>
      <c r="F339" s="126" t="str">
        <f t="shared" si="74"/>
        <v/>
      </c>
      <c r="G339" s="123" t="str">
        <f t="shared" si="68"/>
        <v/>
      </c>
      <c r="H339" s="139"/>
      <c r="I339" s="123" t="str">
        <f t="shared" si="69"/>
        <v xml:space="preserve"> </v>
      </c>
      <c r="J339" s="126"/>
      <c r="K339" s="388" t="str">
        <f t="shared" ca="1" si="75"/>
        <v/>
      </c>
      <c r="L339" s="388" t="str">
        <f t="shared" ca="1" si="76"/>
        <v/>
      </c>
      <c r="M339" s="384" t="str">
        <f t="shared" ca="1" si="77"/>
        <v/>
      </c>
      <c r="N339" s="384" t="str">
        <f t="shared" ca="1" si="77"/>
        <v/>
      </c>
      <c r="O339" s="384" t="str">
        <f t="shared" ca="1" si="77"/>
        <v/>
      </c>
      <c r="P339" s="384" t="str">
        <f t="shared" ca="1" si="77"/>
        <v/>
      </c>
      <c r="Q339" s="384" t="str">
        <f t="shared" ca="1" si="71"/>
        <v/>
      </c>
      <c r="R339" s="131" t="str">
        <f ca="1">IF(AND(SUM($T$109:$U339)&gt;0,COUNTIF(R$108:$S338,"A")=0), "A","")</f>
        <v/>
      </c>
      <c r="S339" s="131" t="str">
        <f ca="1">IF(AND(SUM($T339:$U$1097)&gt;0,COUNTIF(S340:$S$1098,"E")=0), "E","")</f>
        <v/>
      </c>
      <c r="T339" s="383" t="str">
        <f t="shared" ca="1" si="72"/>
        <v/>
      </c>
      <c r="U339" s="383" t="str">
        <f t="shared" ca="1" si="78"/>
        <v/>
      </c>
      <c r="V339" s="7"/>
      <c r="W339" s="7"/>
      <c r="X339" s="383" t="str">
        <f t="shared" ca="1" si="73"/>
        <v/>
      </c>
      <c r="Y339" s="383" t="str">
        <f ca="1">IF(SUM(X339)&gt;0,MAX($Y$109:Y338)+1,"")</f>
        <v/>
      </c>
      <c r="Z339" s="7"/>
      <c r="AA339" s="7"/>
      <c r="AB339" s="383" t="str" cm="1">
        <f t="array" aca="1" ref="AB339" ca="1">IF($K339="","",INDIRECT("'"&amp;$B339&amp;"'!$J$7"))</f>
        <v/>
      </c>
      <c r="AC339" s="383" t="str" cm="1">
        <f t="array" aca="1" ref="AC339" ca="1">IF($K339="","",INDIRECT("'"&amp;$B339&amp;"'!$J$5"))</f>
        <v/>
      </c>
      <c r="AD339" s="383" t="str" cm="1">
        <f t="array" aca="1" ref="AD339" ca="1">IF($K339="","",INDIRECT("'"&amp;$B339&amp;"'!$J$6"))</f>
        <v/>
      </c>
      <c r="AE339" s="7"/>
      <c r="AF339" s="7"/>
      <c r="AG339" s="7"/>
      <c r="AH339" s="7"/>
      <c r="AI339" s="7"/>
      <c r="AJ339" s="7"/>
      <c r="AK339" s="7"/>
      <c r="AL339" s="7"/>
      <c r="AM339" s="7"/>
      <c r="AN339" s="7"/>
      <c r="AO339" s="7"/>
      <c r="AP339" s="7"/>
      <c r="AQ339" s="7"/>
      <c r="AR339" s="7"/>
      <c r="AS339" s="7"/>
      <c r="AT339" s="7"/>
      <c r="AU339" s="7"/>
      <c r="AV339" s="7"/>
      <c r="AW339" s="7"/>
      <c r="AX339" s="7"/>
      <c r="AY339" s="7"/>
      <c r="AZ339" s="7"/>
      <c r="BA339" s="7"/>
      <c r="BB339" s="7"/>
      <c r="BC339" s="7"/>
      <c r="BD339" s="7"/>
      <c r="BE339" s="7"/>
      <c r="BF339" s="7"/>
      <c r="BG339" s="7"/>
      <c r="BH339" s="7"/>
    </row>
    <row r="340" spans="1:60" hidden="1">
      <c r="A340" s="93"/>
      <c r="B340" s="138" t="str">
        <f t="shared" si="67"/>
        <v/>
      </c>
      <c r="C340" s="28" t="str">
        <f>IF(B340="","",INDEX(Konfig!$A$21:$B$1011,MATCH(MID(B340,1,(FIND(" ",B340)-1)),Konfig!$A$21:$A$1011,0),2))</f>
        <v/>
      </c>
      <c r="D340" s="126"/>
      <c r="E340" s="126" t="str">
        <f t="shared" si="70"/>
        <v/>
      </c>
      <c r="F340" s="126" t="str">
        <f t="shared" si="74"/>
        <v/>
      </c>
      <c r="G340" s="123" t="str">
        <f t="shared" si="68"/>
        <v/>
      </c>
      <c r="H340" s="139"/>
      <c r="I340" s="123" t="str">
        <f t="shared" si="69"/>
        <v xml:space="preserve"> </v>
      </c>
      <c r="J340" s="126"/>
      <c r="K340" s="388" t="str">
        <f t="shared" ca="1" si="75"/>
        <v/>
      </c>
      <c r="L340" s="388" t="str">
        <f t="shared" ca="1" si="76"/>
        <v/>
      </c>
      <c r="M340" s="384" t="str">
        <f t="shared" ca="1" si="77"/>
        <v/>
      </c>
      <c r="N340" s="384" t="str">
        <f t="shared" ca="1" si="77"/>
        <v/>
      </c>
      <c r="O340" s="384" t="str">
        <f t="shared" ca="1" si="77"/>
        <v/>
      </c>
      <c r="P340" s="384" t="str">
        <f t="shared" ca="1" si="77"/>
        <v/>
      </c>
      <c r="Q340" s="384" t="str">
        <f t="shared" ca="1" si="71"/>
        <v/>
      </c>
      <c r="R340" s="131" t="str">
        <f ca="1">IF(AND(SUM($T$109:$U340)&gt;0,COUNTIF(R$108:$S339,"A")=0), "A","")</f>
        <v/>
      </c>
      <c r="S340" s="131" t="str">
        <f ca="1">IF(AND(SUM($T340:$U$1097)&gt;0,COUNTIF(S341:$S$1098,"E")=0), "E","")</f>
        <v/>
      </c>
      <c r="T340" s="383" t="str">
        <f t="shared" ca="1" si="72"/>
        <v/>
      </c>
      <c r="U340" s="383" t="str">
        <f t="shared" ca="1" si="78"/>
        <v/>
      </c>
      <c r="V340" s="7"/>
      <c r="W340" s="7"/>
      <c r="X340" s="383" t="str">
        <f t="shared" ca="1" si="73"/>
        <v/>
      </c>
      <c r="Y340" s="383" t="str">
        <f ca="1">IF(SUM(X340)&gt;0,MAX($Y$109:Y339)+1,"")</f>
        <v/>
      </c>
      <c r="Z340" s="7"/>
      <c r="AA340" s="7"/>
      <c r="AB340" s="383" t="str" cm="1">
        <f t="array" aca="1" ref="AB340" ca="1">IF($K340="","",INDIRECT("'"&amp;$B340&amp;"'!$J$7"))</f>
        <v/>
      </c>
      <c r="AC340" s="383" t="str" cm="1">
        <f t="array" aca="1" ref="AC340" ca="1">IF($K340="","",INDIRECT("'"&amp;$B340&amp;"'!$J$5"))</f>
        <v/>
      </c>
      <c r="AD340" s="383" t="str" cm="1">
        <f t="array" aca="1" ref="AD340" ca="1">IF($K340="","",INDIRECT("'"&amp;$B340&amp;"'!$J$6"))</f>
        <v/>
      </c>
      <c r="AE340" s="7"/>
      <c r="AF340" s="7"/>
      <c r="AG340" s="7"/>
      <c r="AH340" s="7"/>
      <c r="AI340" s="7"/>
      <c r="AJ340" s="7"/>
      <c r="AK340" s="7"/>
      <c r="AL340" s="7"/>
      <c r="AM340" s="7"/>
      <c r="AN340" s="7"/>
      <c r="AO340" s="7"/>
      <c r="AP340" s="7"/>
      <c r="AQ340" s="7"/>
      <c r="AR340" s="7"/>
      <c r="AS340" s="7"/>
      <c r="AT340" s="7"/>
      <c r="AU340" s="7"/>
      <c r="AV340" s="7"/>
      <c r="AW340" s="7"/>
      <c r="AX340" s="7"/>
      <c r="AY340" s="7"/>
      <c r="AZ340" s="7"/>
      <c r="BA340" s="7"/>
      <c r="BB340" s="7"/>
      <c r="BC340" s="7"/>
      <c r="BD340" s="7"/>
      <c r="BE340" s="7"/>
      <c r="BF340" s="7"/>
      <c r="BG340" s="7"/>
      <c r="BH340" s="7"/>
    </row>
    <row r="341" spans="1:60" hidden="1">
      <c r="A341" s="93"/>
      <c r="B341" s="138" t="str">
        <f t="shared" si="67"/>
        <v/>
      </c>
      <c r="C341" s="28" t="str">
        <f>IF(B341="","",INDEX(Konfig!$A$21:$B$1011,MATCH(MID(B341,1,(FIND(" ",B341)-1)),Konfig!$A$21:$A$1011,0),2))</f>
        <v/>
      </c>
      <c r="D341" s="126"/>
      <c r="E341" s="126" t="str">
        <f t="shared" si="70"/>
        <v/>
      </c>
      <c r="F341" s="126" t="str">
        <f t="shared" si="74"/>
        <v/>
      </c>
      <c r="G341" s="123" t="str">
        <f t="shared" si="68"/>
        <v/>
      </c>
      <c r="H341" s="139"/>
      <c r="I341" s="123" t="str">
        <f t="shared" si="69"/>
        <v xml:space="preserve"> </v>
      </c>
      <c r="J341" s="126"/>
      <c r="K341" s="388" t="str">
        <f t="shared" ca="1" si="75"/>
        <v/>
      </c>
      <c r="L341" s="388" t="str">
        <f t="shared" ca="1" si="76"/>
        <v/>
      </c>
      <c r="M341" s="384" t="str">
        <f t="shared" ca="1" si="77"/>
        <v/>
      </c>
      <c r="N341" s="384" t="str">
        <f t="shared" ca="1" si="77"/>
        <v/>
      </c>
      <c r="O341" s="384" t="str">
        <f t="shared" ca="1" si="77"/>
        <v/>
      </c>
      <c r="P341" s="384" t="str">
        <f t="shared" ca="1" si="77"/>
        <v/>
      </c>
      <c r="Q341" s="384" t="str">
        <f t="shared" ca="1" si="71"/>
        <v/>
      </c>
      <c r="R341" s="131" t="str">
        <f ca="1">IF(AND(SUM($T$109:$U341)&gt;0,COUNTIF(R$108:$S340,"A")=0), "A","")</f>
        <v/>
      </c>
      <c r="S341" s="131" t="str">
        <f ca="1">IF(AND(SUM($T341:$U$1097)&gt;0,COUNTIF(S342:$S$1098,"E")=0), "E","")</f>
        <v/>
      </c>
      <c r="T341" s="383" t="str">
        <f t="shared" ca="1" si="72"/>
        <v/>
      </c>
      <c r="U341" s="383" t="str">
        <f t="shared" ca="1" si="78"/>
        <v/>
      </c>
      <c r="V341" s="7"/>
      <c r="W341" s="7"/>
      <c r="X341" s="383" t="str">
        <f t="shared" ca="1" si="73"/>
        <v/>
      </c>
      <c r="Y341" s="383" t="str">
        <f ca="1">IF(SUM(X341)&gt;0,MAX($Y$109:Y340)+1,"")</f>
        <v/>
      </c>
      <c r="Z341" s="7"/>
      <c r="AA341" s="7"/>
      <c r="AB341" s="383" t="str" cm="1">
        <f t="array" aca="1" ref="AB341" ca="1">IF($K341="","",INDIRECT("'"&amp;$B341&amp;"'!$J$7"))</f>
        <v/>
      </c>
      <c r="AC341" s="383" t="str" cm="1">
        <f t="array" aca="1" ref="AC341" ca="1">IF($K341="","",INDIRECT("'"&amp;$B341&amp;"'!$J$5"))</f>
        <v/>
      </c>
      <c r="AD341" s="383" t="str" cm="1">
        <f t="array" aca="1" ref="AD341" ca="1">IF($K341="","",INDIRECT("'"&amp;$B341&amp;"'!$J$6"))</f>
        <v/>
      </c>
      <c r="AE341" s="7"/>
      <c r="AF341" s="7"/>
      <c r="AG341" s="7"/>
      <c r="AH341" s="7"/>
      <c r="AI341" s="7"/>
      <c r="AJ341" s="7"/>
      <c r="AK341" s="7"/>
      <c r="AL341" s="7"/>
      <c r="AM341" s="7"/>
      <c r="AN341" s="7"/>
      <c r="AO341" s="7"/>
      <c r="AP341" s="7"/>
      <c r="AQ341" s="7"/>
      <c r="AR341" s="7"/>
      <c r="AS341" s="7"/>
      <c r="AT341" s="7"/>
      <c r="AU341" s="7"/>
      <c r="AV341" s="7"/>
      <c r="AW341" s="7"/>
      <c r="AX341" s="7"/>
      <c r="AY341" s="7"/>
      <c r="AZ341" s="7"/>
      <c r="BA341" s="7"/>
      <c r="BB341" s="7"/>
      <c r="BC341" s="7"/>
      <c r="BD341" s="7"/>
      <c r="BE341" s="7"/>
      <c r="BF341" s="7"/>
      <c r="BG341" s="7"/>
      <c r="BH341" s="7"/>
    </row>
    <row r="342" spans="1:60" hidden="1">
      <c r="A342" s="93"/>
      <c r="B342" s="138" t="str">
        <f t="shared" si="67"/>
        <v/>
      </c>
      <c r="C342" s="28" t="str">
        <f>IF(B342="","",INDEX(Konfig!$A$21:$B$1011,MATCH(MID(B342,1,(FIND(" ",B342)-1)),Konfig!$A$21:$A$1011,0),2))</f>
        <v/>
      </c>
      <c r="D342" s="126"/>
      <c r="E342" s="126" t="str">
        <f t="shared" si="70"/>
        <v/>
      </c>
      <c r="F342" s="126" t="str">
        <f t="shared" si="74"/>
        <v/>
      </c>
      <c r="G342" s="123" t="str">
        <f t="shared" si="68"/>
        <v/>
      </c>
      <c r="H342" s="139"/>
      <c r="I342" s="123" t="str">
        <f t="shared" si="69"/>
        <v xml:space="preserve"> </v>
      </c>
      <c r="J342" s="126"/>
      <c r="K342" s="388" t="str">
        <f t="shared" ca="1" si="75"/>
        <v/>
      </c>
      <c r="L342" s="388" t="str">
        <f t="shared" ca="1" si="76"/>
        <v/>
      </c>
      <c r="M342" s="384" t="str">
        <f t="shared" ca="1" si="77"/>
        <v/>
      </c>
      <c r="N342" s="384" t="str">
        <f t="shared" ca="1" si="77"/>
        <v/>
      </c>
      <c r="O342" s="384" t="str">
        <f t="shared" ca="1" si="77"/>
        <v/>
      </c>
      <c r="P342" s="384" t="str">
        <f t="shared" ca="1" si="77"/>
        <v/>
      </c>
      <c r="Q342" s="384" t="str">
        <f t="shared" ca="1" si="71"/>
        <v/>
      </c>
      <c r="R342" s="131" t="str">
        <f ca="1">IF(AND(SUM($T$109:$U342)&gt;0,COUNTIF(R$108:$S341,"A")=0), "A","")</f>
        <v/>
      </c>
      <c r="S342" s="131" t="str">
        <f ca="1">IF(AND(SUM($T342:$U$1097)&gt;0,COUNTIF(S343:$S$1098,"E")=0), "E","")</f>
        <v/>
      </c>
      <c r="T342" s="383" t="str">
        <f t="shared" ca="1" si="72"/>
        <v/>
      </c>
      <c r="U342" s="383" t="str">
        <f t="shared" ca="1" si="78"/>
        <v/>
      </c>
      <c r="V342" s="7"/>
      <c r="W342" s="7"/>
      <c r="X342" s="383" t="str">
        <f t="shared" ca="1" si="73"/>
        <v/>
      </c>
      <c r="Y342" s="383" t="str">
        <f ca="1">IF(SUM(X342)&gt;0,MAX($Y$109:Y341)+1,"")</f>
        <v/>
      </c>
      <c r="Z342" s="7"/>
      <c r="AA342" s="7"/>
      <c r="AB342" s="383" t="str" cm="1">
        <f t="array" aca="1" ref="AB342" ca="1">IF($K342="","",INDIRECT("'"&amp;$B342&amp;"'!$J$7"))</f>
        <v/>
      </c>
      <c r="AC342" s="383" t="str" cm="1">
        <f t="array" aca="1" ref="AC342" ca="1">IF($K342="","",INDIRECT("'"&amp;$B342&amp;"'!$J$5"))</f>
        <v/>
      </c>
      <c r="AD342" s="383" t="str" cm="1">
        <f t="array" aca="1" ref="AD342" ca="1">IF($K342="","",INDIRECT("'"&amp;$B342&amp;"'!$J$6"))</f>
        <v/>
      </c>
      <c r="AE342" s="7"/>
      <c r="AF342" s="7"/>
      <c r="AG342" s="7"/>
      <c r="AH342" s="7"/>
      <c r="AI342" s="7"/>
      <c r="AJ342" s="7"/>
      <c r="AK342" s="7"/>
      <c r="AL342" s="7"/>
      <c r="AM342" s="7"/>
      <c r="AN342" s="7"/>
      <c r="AO342" s="7"/>
      <c r="AP342" s="7"/>
      <c r="AQ342" s="7"/>
      <c r="AR342" s="7"/>
      <c r="AS342" s="7"/>
      <c r="AT342" s="7"/>
      <c r="AU342" s="7"/>
      <c r="AV342" s="7"/>
      <c r="AW342" s="7"/>
      <c r="AX342" s="7"/>
      <c r="AY342" s="7"/>
      <c r="AZ342" s="7"/>
      <c r="BA342" s="7"/>
      <c r="BB342" s="7"/>
      <c r="BC342" s="7"/>
      <c r="BD342" s="7"/>
      <c r="BE342" s="7"/>
      <c r="BF342" s="7"/>
      <c r="BG342" s="7"/>
      <c r="BH342" s="7"/>
    </row>
    <row r="343" spans="1:60" hidden="1">
      <c r="A343" s="93"/>
      <c r="B343" s="138" t="str">
        <f t="shared" si="67"/>
        <v/>
      </c>
      <c r="C343" s="28" t="str">
        <f>IF(B343="","",INDEX(Konfig!$A$21:$B$1011,MATCH(MID(B343,1,(FIND(" ",B343)-1)),Konfig!$A$21:$A$1011,0),2))</f>
        <v/>
      </c>
      <c r="D343" s="126"/>
      <c r="E343" s="126" t="str">
        <f t="shared" si="70"/>
        <v/>
      </c>
      <c r="F343" s="126" t="str">
        <f t="shared" si="74"/>
        <v/>
      </c>
      <c r="G343" s="123" t="str">
        <f t="shared" si="68"/>
        <v/>
      </c>
      <c r="H343" s="139"/>
      <c r="I343" s="123" t="str">
        <f t="shared" si="69"/>
        <v xml:space="preserve"> </v>
      </c>
      <c r="J343" s="126"/>
      <c r="K343" s="388" t="str">
        <f t="shared" ca="1" si="75"/>
        <v/>
      </c>
      <c r="L343" s="388" t="str">
        <f t="shared" ca="1" si="76"/>
        <v/>
      </c>
      <c r="M343" s="384" t="str">
        <f t="shared" ca="1" si="77"/>
        <v/>
      </c>
      <c r="N343" s="384" t="str">
        <f t="shared" ca="1" si="77"/>
        <v/>
      </c>
      <c r="O343" s="384" t="str">
        <f t="shared" ca="1" si="77"/>
        <v/>
      </c>
      <c r="P343" s="384" t="str">
        <f t="shared" ca="1" si="77"/>
        <v/>
      </c>
      <c r="Q343" s="384" t="str">
        <f t="shared" ca="1" si="71"/>
        <v/>
      </c>
      <c r="R343" s="131" t="str">
        <f ca="1">IF(AND(SUM($T$109:$U343)&gt;0,COUNTIF(R$108:$S342,"A")=0), "A","")</f>
        <v/>
      </c>
      <c r="S343" s="131" t="str">
        <f ca="1">IF(AND(SUM($T343:$U$1097)&gt;0,COUNTIF(S344:$S$1098,"E")=0), "E","")</f>
        <v/>
      </c>
      <c r="T343" s="383" t="str">
        <f t="shared" ca="1" si="72"/>
        <v/>
      </c>
      <c r="U343" s="383" t="str">
        <f t="shared" ca="1" si="78"/>
        <v/>
      </c>
      <c r="V343" s="7"/>
      <c r="W343" s="7"/>
      <c r="X343" s="383" t="str">
        <f t="shared" ca="1" si="73"/>
        <v/>
      </c>
      <c r="Y343" s="383" t="str">
        <f ca="1">IF(SUM(X343)&gt;0,MAX($Y$109:Y342)+1,"")</f>
        <v/>
      </c>
      <c r="Z343" s="7"/>
      <c r="AA343" s="7"/>
      <c r="AB343" s="383" t="str" cm="1">
        <f t="array" aca="1" ref="AB343" ca="1">IF($K343="","",INDIRECT("'"&amp;$B343&amp;"'!$J$7"))</f>
        <v/>
      </c>
      <c r="AC343" s="383" t="str" cm="1">
        <f t="array" aca="1" ref="AC343" ca="1">IF($K343="","",INDIRECT("'"&amp;$B343&amp;"'!$J$5"))</f>
        <v/>
      </c>
      <c r="AD343" s="383" t="str" cm="1">
        <f t="array" aca="1" ref="AD343" ca="1">IF($K343="","",INDIRECT("'"&amp;$B343&amp;"'!$J$6"))</f>
        <v/>
      </c>
      <c r="AE343" s="7"/>
      <c r="AF343" s="7"/>
      <c r="AG343" s="7"/>
      <c r="AH343" s="7"/>
      <c r="AI343" s="7"/>
      <c r="AJ343" s="7"/>
      <c r="AK343" s="7"/>
      <c r="AL343" s="7"/>
      <c r="AM343" s="7"/>
      <c r="AN343" s="7"/>
      <c r="AO343" s="7"/>
      <c r="AP343" s="7"/>
      <c r="AQ343" s="7"/>
      <c r="AR343" s="7"/>
      <c r="AS343" s="7"/>
      <c r="AT343" s="7"/>
      <c r="AU343" s="7"/>
      <c r="AV343" s="7"/>
      <c r="AW343" s="7"/>
      <c r="AX343" s="7"/>
      <c r="AY343" s="7"/>
      <c r="AZ343" s="7"/>
      <c r="BA343" s="7"/>
      <c r="BB343" s="7"/>
      <c r="BC343" s="7"/>
      <c r="BD343" s="7"/>
      <c r="BE343" s="7"/>
      <c r="BF343" s="7"/>
      <c r="BG343" s="7"/>
      <c r="BH343" s="7"/>
    </row>
    <row r="344" spans="1:60" hidden="1">
      <c r="A344" s="93"/>
      <c r="B344" s="138" t="str">
        <f t="shared" si="67"/>
        <v/>
      </c>
      <c r="C344" s="28" t="str">
        <f>IF(B344="","",INDEX(Konfig!$A$21:$B$1011,MATCH(MID(B344,1,(FIND(" ",B344)-1)),Konfig!$A$21:$A$1011,0),2))</f>
        <v/>
      </c>
      <c r="D344" s="126"/>
      <c r="E344" s="126" t="str">
        <f t="shared" si="70"/>
        <v/>
      </c>
      <c r="F344" s="126" t="str">
        <f t="shared" si="74"/>
        <v/>
      </c>
      <c r="G344" s="123" t="str">
        <f t="shared" si="68"/>
        <v/>
      </c>
      <c r="H344" s="139"/>
      <c r="I344" s="123" t="str">
        <f t="shared" si="69"/>
        <v xml:space="preserve"> </v>
      </c>
      <c r="J344" s="126"/>
      <c r="K344" s="388" t="str">
        <f t="shared" ca="1" si="75"/>
        <v/>
      </c>
      <c r="L344" s="388" t="str">
        <f t="shared" ca="1" si="76"/>
        <v/>
      </c>
      <c r="M344" s="384" t="str">
        <f t="shared" ca="1" si="77"/>
        <v/>
      </c>
      <c r="N344" s="384" t="str">
        <f t="shared" ca="1" si="77"/>
        <v/>
      </c>
      <c r="O344" s="384" t="str">
        <f t="shared" ca="1" si="77"/>
        <v/>
      </c>
      <c r="P344" s="384" t="str">
        <f t="shared" ca="1" si="77"/>
        <v/>
      </c>
      <c r="Q344" s="384" t="str">
        <f t="shared" ca="1" si="71"/>
        <v/>
      </c>
      <c r="R344" s="131" t="str">
        <f ca="1">IF(AND(SUM($T$109:$U344)&gt;0,COUNTIF(R$108:$S343,"A")=0), "A","")</f>
        <v/>
      </c>
      <c r="S344" s="131" t="str">
        <f ca="1">IF(AND(SUM($T344:$U$1097)&gt;0,COUNTIF(S345:$S$1098,"E")=0), "E","")</f>
        <v/>
      </c>
      <c r="T344" s="383" t="str">
        <f t="shared" ca="1" si="72"/>
        <v/>
      </c>
      <c r="U344" s="383" t="str">
        <f t="shared" ca="1" si="78"/>
        <v/>
      </c>
      <c r="V344" s="7"/>
      <c r="W344" s="7"/>
      <c r="X344" s="383" t="str">
        <f t="shared" ca="1" si="73"/>
        <v/>
      </c>
      <c r="Y344" s="383" t="str">
        <f ca="1">IF(SUM(X344)&gt;0,MAX($Y$109:Y343)+1,"")</f>
        <v/>
      </c>
      <c r="Z344" s="7"/>
      <c r="AA344" s="7"/>
      <c r="AB344" s="383" t="str" cm="1">
        <f t="array" aca="1" ref="AB344" ca="1">IF($K344="","",INDIRECT("'"&amp;$B344&amp;"'!$J$7"))</f>
        <v/>
      </c>
      <c r="AC344" s="383" t="str" cm="1">
        <f t="array" aca="1" ref="AC344" ca="1">IF($K344="","",INDIRECT("'"&amp;$B344&amp;"'!$J$5"))</f>
        <v/>
      </c>
      <c r="AD344" s="383" t="str" cm="1">
        <f t="array" aca="1" ref="AD344" ca="1">IF($K344="","",INDIRECT("'"&amp;$B344&amp;"'!$J$6"))</f>
        <v/>
      </c>
      <c r="AE344" s="7"/>
      <c r="AF344" s="7"/>
      <c r="AG344" s="7"/>
      <c r="AH344" s="7"/>
      <c r="AI344" s="7"/>
      <c r="AJ344" s="7"/>
      <c r="AK344" s="7"/>
      <c r="AL344" s="7"/>
      <c r="AM344" s="7"/>
      <c r="AN344" s="7"/>
      <c r="AO344" s="7"/>
      <c r="AP344" s="7"/>
      <c r="AQ344" s="7"/>
      <c r="AR344" s="7"/>
      <c r="AS344" s="7"/>
      <c r="AT344" s="7"/>
      <c r="AU344" s="7"/>
      <c r="AV344" s="7"/>
      <c r="AW344" s="7"/>
      <c r="AX344" s="7"/>
      <c r="AY344" s="7"/>
      <c r="AZ344" s="7"/>
      <c r="BA344" s="7"/>
      <c r="BB344" s="7"/>
      <c r="BC344" s="7"/>
      <c r="BD344" s="7"/>
      <c r="BE344" s="7"/>
      <c r="BF344" s="7"/>
      <c r="BG344" s="7"/>
      <c r="BH344" s="7"/>
    </row>
    <row r="345" spans="1:60" hidden="1">
      <c r="A345" s="93"/>
      <c r="B345" s="138" t="str">
        <f t="shared" si="67"/>
        <v/>
      </c>
      <c r="C345" s="28" t="str">
        <f>IF(B345="","",INDEX(Konfig!$A$21:$B$1011,MATCH(MID(B345,1,(FIND(" ",B345)-1)),Konfig!$A$21:$A$1011,0),2))</f>
        <v/>
      </c>
      <c r="D345" s="126"/>
      <c r="E345" s="126" t="str">
        <f t="shared" si="70"/>
        <v/>
      </c>
      <c r="F345" s="126" t="str">
        <f t="shared" si="74"/>
        <v/>
      </c>
      <c r="G345" s="123" t="str">
        <f t="shared" si="68"/>
        <v/>
      </c>
      <c r="H345" s="139"/>
      <c r="I345" s="123" t="str">
        <f t="shared" si="69"/>
        <v xml:space="preserve"> </v>
      </c>
      <c r="J345" s="126"/>
      <c r="K345" s="388" t="str">
        <f t="shared" ca="1" si="75"/>
        <v/>
      </c>
      <c r="L345" s="388" t="str">
        <f t="shared" ca="1" si="76"/>
        <v/>
      </c>
      <c r="M345" s="384" t="str">
        <f t="shared" ca="1" si="77"/>
        <v/>
      </c>
      <c r="N345" s="384" t="str">
        <f t="shared" ca="1" si="77"/>
        <v/>
      </c>
      <c r="O345" s="384" t="str">
        <f t="shared" ca="1" si="77"/>
        <v/>
      </c>
      <c r="P345" s="384" t="str">
        <f t="shared" ca="1" si="77"/>
        <v/>
      </c>
      <c r="Q345" s="384" t="str">
        <f t="shared" ca="1" si="71"/>
        <v/>
      </c>
      <c r="R345" s="131" t="str">
        <f ca="1">IF(AND(SUM($T$109:$U345)&gt;0,COUNTIF(R$108:$S344,"A")=0), "A","")</f>
        <v/>
      </c>
      <c r="S345" s="131" t="str">
        <f ca="1">IF(AND(SUM($T345:$U$1097)&gt;0,COUNTIF(S346:$S$1098,"E")=0), "E","")</f>
        <v/>
      </c>
      <c r="T345" s="383" t="str">
        <f t="shared" ca="1" si="72"/>
        <v/>
      </c>
      <c r="U345" s="383" t="str">
        <f t="shared" ca="1" si="78"/>
        <v/>
      </c>
      <c r="V345" s="7"/>
      <c r="W345" s="7"/>
      <c r="X345" s="383" t="str">
        <f t="shared" ca="1" si="73"/>
        <v/>
      </c>
      <c r="Y345" s="383" t="str">
        <f ca="1">IF(SUM(X345)&gt;0,MAX($Y$109:Y344)+1,"")</f>
        <v/>
      </c>
      <c r="Z345" s="7"/>
      <c r="AA345" s="7"/>
      <c r="AB345" s="383" t="str" cm="1">
        <f t="array" aca="1" ref="AB345" ca="1">IF($K345="","",INDIRECT("'"&amp;$B345&amp;"'!$J$7"))</f>
        <v/>
      </c>
      <c r="AC345" s="383" t="str" cm="1">
        <f t="array" aca="1" ref="AC345" ca="1">IF($K345="","",INDIRECT("'"&amp;$B345&amp;"'!$J$5"))</f>
        <v/>
      </c>
      <c r="AD345" s="383" t="str" cm="1">
        <f t="array" aca="1" ref="AD345" ca="1">IF($K345="","",INDIRECT("'"&amp;$B345&amp;"'!$J$6"))</f>
        <v/>
      </c>
      <c r="AE345" s="7"/>
      <c r="AF345" s="7"/>
      <c r="AG345" s="7"/>
      <c r="AH345" s="7"/>
      <c r="AI345" s="7"/>
      <c r="AJ345" s="7"/>
      <c r="AK345" s="7"/>
      <c r="AL345" s="7"/>
      <c r="AM345" s="7"/>
      <c r="AN345" s="7"/>
      <c r="AO345" s="7"/>
      <c r="AP345" s="7"/>
      <c r="AQ345" s="7"/>
      <c r="AR345" s="7"/>
      <c r="AS345" s="7"/>
      <c r="AT345" s="7"/>
      <c r="AU345" s="7"/>
      <c r="AV345" s="7"/>
      <c r="AW345" s="7"/>
      <c r="AX345" s="7"/>
      <c r="AY345" s="7"/>
      <c r="AZ345" s="7"/>
      <c r="BA345" s="7"/>
      <c r="BB345" s="7"/>
      <c r="BC345" s="7"/>
      <c r="BD345" s="7"/>
      <c r="BE345" s="7"/>
      <c r="BF345" s="7"/>
      <c r="BG345" s="7"/>
      <c r="BH345" s="7"/>
    </row>
    <row r="346" spans="1:60" hidden="1">
      <c r="A346" s="93"/>
      <c r="B346" s="138" t="str">
        <f t="shared" si="67"/>
        <v/>
      </c>
      <c r="C346" s="28" t="str">
        <f>IF(B346="","",INDEX(Konfig!$A$21:$B$1011,MATCH(MID(B346,1,(FIND(" ",B346)-1)),Konfig!$A$21:$A$1011,0),2))</f>
        <v/>
      </c>
      <c r="D346" s="126"/>
      <c r="E346" s="126" t="str">
        <f t="shared" si="70"/>
        <v/>
      </c>
      <c r="F346" s="126" t="str">
        <f t="shared" si="74"/>
        <v/>
      </c>
      <c r="G346" s="123" t="str">
        <f t="shared" si="68"/>
        <v/>
      </c>
      <c r="H346" s="139"/>
      <c r="I346" s="123" t="str">
        <f t="shared" si="69"/>
        <v xml:space="preserve"> </v>
      </c>
      <c r="J346" s="126"/>
      <c r="K346" s="388" t="str">
        <f t="shared" ca="1" si="75"/>
        <v/>
      </c>
      <c r="L346" s="388" t="str">
        <f t="shared" ca="1" si="76"/>
        <v/>
      </c>
      <c r="M346" s="384" t="str">
        <f t="shared" ca="1" si="77"/>
        <v/>
      </c>
      <c r="N346" s="384" t="str">
        <f t="shared" ca="1" si="77"/>
        <v/>
      </c>
      <c r="O346" s="384" t="str">
        <f t="shared" ca="1" si="77"/>
        <v/>
      </c>
      <c r="P346" s="384" t="str">
        <f t="shared" ca="1" si="77"/>
        <v/>
      </c>
      <c r="Q346" s="384" t="str">
        <f t="shared" ca="1" si="71"/>
        <v/>
      </c>
      <c r="R346" s="131" t="str">
        <f ca="1">IF(AND(SUM($T$109:$U346)&gt;0,COUNTIF(R$108:$S345,"A")=0), "A","")</f>
        <v/>
      </c>
      <c r="S346" s="131" t="str">
        <f ca="1">IF(AND(SUM($T346:$U$1097)&gt;0,COUNTIF(S347:$S$1098,"E")=0), "E","")</f>
        <v/>
      </c>
      <c r="T346" s="383" t="str">
        <f t="shared" ca="1" si="72"/>
        <v/>
      </c>
      <c r="U346" s="383" t="str">
        <f t="shared" ca="1" si="78"/>
        <v/>
      </c>
      <c r="V346" s="7"/>
      <c r="W346" s="7"/>
      <c r="X346" s="383" t="str">
        <f t="shared" ca="1" si="73"/>
        <v/>
      </c>
      <c r="Y346" s="383" t="str">
        <f ca="1">IF(SUM(X346)&gt;0,MAX($Y$109:Y345)+1,"")</f>
        <v/>
      </c>
      <c r="Z346" s="7"/>
      <c r="AA346" s="7"/>
      <c r="AB346" s="383" t="str" cm="1">
        <f t="array" aca="1" ref="AB346" ca="1">IF($K346="","",INDIRECT("'"&amp;$B346&amp;"'!$J$7"))</f>
        <v/>
      </c>
      <c r="AC346" s="383" t="str" cm="1">
        <f t="array" aca="1" ref="AC346" ca="1">IF($K346="","",INDIRECT("'"&amp;$B346&amp;"'!$J$5"))</f>
        <v/>
      </c>
      <c r="AD346" s="383" t="str" cm="1">
        <f t="array" aca="1" ref="AD346" ca="1">IF($K346="","",INDIRECT("'"&amp;$B346&amp;"'!$J$6"))</f>
        <v/>
      </c>
      <c r="AE346" s="7"/>
      <c r="AF346" s="7"/>
      <c r="AG346" s="7"/>
      <c r="AH346" s="7"/>
      <c r="AI346" s="7"/>
      <c r="AJ346" s="7"/>
      <c r="AK346" s="7"/>
      <c r="AL346" s="7"/>
      <c r="AM346" s="7"/>
      <c r="AN346" s="7"/>
      <c r="AO346" s="7"/>
      <c r="AP346" s="7"/>
      <c r="AQ346" s="7"/>
      <c r="AR346" s="7"/>
      <c r="AS346" s="7"/>
      <c r="AT346" s="7"/>
      <c r="AU346" s="7"/>
      <c r="AV346" s="7"/>
      <c r="AW346" s="7"/>
      <c r="AX346" s="7"/>
      <c r="AY346" s="7"/>
      <c r="AZ346" s="7"/>
      <c r="BA346" s="7"/>
      <c r="BB346" s="7"/>
      <c r="BC346" s="7"/>
      <c r="BD346" s="7"/>
      <c r="BE346" s="7"/>
      <c r="BF346" s="7"/>
      <c r="BG346" s="7"/>
      <c r="BH346" s="7"/>
    </row>
    <row r="347" spans="1:60" hidden="1">
      <c r="A347" s="93"/>
      <c r="B347" s="138" t="str">
        <f t="shared" si="67"/>
        <v/>
      </c>
      <c r="C347" s="28" t="str">
        <f>IF(B347="","",INDEX(Konfig!$A$21:$B$1011,MATCH(MID(B347,1,(FIND(" ",B347)-1)),Konfig!$A$21:$A$1011,0),2))</f>
        <v/>
      </c>
      <c r="D347" s="126"/>
      <c r="E347" s="126" t="str">
        <f t="shared" si="70"/>
        <v/>
      </c>
      <c r="F347" s="126" t="str">
        <f t="shared" si="74"/>
        <v/>
      </c>
      <c r="G347" s="123" t="str">
        <f t="shared" si="68"/>
        <v/>
      </c>
      <c r="H347" s="139"/>
      <c r="I347" s="123" t="str">
        <f t="shared" si="69"/>
        <v xml:space="preserve"> </v>
      </c>
      <c r="J347" s="126"/>
      <c r="K347" s="388" t="str">
        <f t="shared" ca="1" si="75"/>
        <v/>
      </c>
      <c r="L347" s="388" t="str">
        <f t="shared" ca="1" si="76"/>
        <v/>
      </c>
      <c r="M347" s="384" t="str">
        <f t="shared" ca="1" si="77"/>
        <v/>
      </c>
      <c r="N347" s="384" t="str">
        <f t="shared" ca="1" si="77"/>
        <v/>
      </c>
      <c r="O347" s="384" t="str">
        <f t="shared" ca="1" si="77"/>
        <v/>
      </c>
      <c r="P347" s="384" t="str">
        <f t="shared" ca="1" si="77"/>
        <v/>
      </c>
      <c r="Q347" s="384" t="str">
        <f t="shared" ca="1" si="71"/>
        <v/>
      </c>
      <c r="R347" s="131" t="str">
        <f ca="1">IF(AND(SUM($T$109:$U347)&gt;0,COUNTIF(R$108:$S346,"A")=0), "A","")</f>
        <v/>
      </c>
      <c r="S347" s="131" t="str">
        <f ca="1">IF(AND(SUM($T347:$U$1097)&gt;0,COUNTIF(S348:$S$1098,"E")=0), "E","")</f>
        <v/>
      </c>
      <c r="T347" s="383" t="str">
        <f t="shared" ca="1" si="72"/>
        <v/>
      </c>
      <c r="U347" s="383" t="str">
        <f t="shared" ca="1" si="78"/>
        <v/>
      </c>
      <c r="V347" s="7"/>
      <c r="W347" s="7"/>
      <c r="X347" s="383" t="str">
        <f t="shared" ca="1" si="73"/>
        <v/>
      </c>
      <c r="Y347" s="383" t="str">
        <f ca="1">IF(SUM(X347)&gt;0,MAX($Y$109:Y346)+1,"")</f>
        <v/>
      </c>
      <c r="Z347" s="7"/>
      <c r="AA347" s="7"/>
      <c r="AB347" s="383" t="str" cm="1">
        <f t="array" aca="1" ref="AB347" ca="1">IF($K347="","",INDIRECT("'"&amp;$B347&amp;"'!$J$7"))</f>
        <v/>
      </c>
      <c r="AC347" s="383" t="str" cm="1">
        <f t="array" aca="1" ref="AC347" ca="1">IF($K347="","",INDIRECT("'"&amp;$B347&amp;"'!$J$5"))</f>
        <v/>
      </c>
      <c r="AD347" s="383" t="str" cm="1">
        <f t="array" aca="1" ref="AD347" ca="1">IF($K347="","",INDIRECT("'"&amp;$B347&amp;"'!$J$6"))</f>
        <v/>
      </c>
      <c r="AE347" s="7"/>
      <c r="AF347" s="7"/>
      <c r="AG347" s="7"/>
      <c r="AH347" s="7"/>
      <c r="AI347" s="7"/>
      <c r="AJ347" s="7"/>
      <c r="AK347" s="7"/>
      <c r="AL347" s="7"/>
      <c r="AM347" s="7"/>
      <c r="AN347" s="7"/>
      <c r="AO347" s="7"/>
      <c r="AP347" s="7"/>
      <c r="AQ347" s="7"/>
      <c r="AR347" s="7"/>
      <c r="AS347" s="7"/>
      <c r="AT347" s="7"/>
      <c r="AU347" s="7"/>
      <c r="AV347" s="7"/>
      <c r="AW347" s="7"/>
      <c r="AX347" s="7"/>
      <c r="AY347" s="7"/>
      <c r="AZ347" s="7"/>
      <c r="BA347" s="7"/>
      <c r="BB347" s="7"/>
      <c r="BC347" s="7"/>
      <c r="BD347" s="7"/>
      <c r="BE347" s="7"/>
      <c r="BF347" s="7"/>
      <c r="BG347" s="7"/>
      <c r="BH347" s="7"/>
    </row>
    <row r="348" spans="1:60" hidden="1">
      <c r="A348" s="93"/>
      <c r="B348" s="138" t="str">
        <f t="shared" si="67"/>
        <v/>
      </c>
      <c r="C348" s="28" t="str">
        <f>IF(B348="","",INDEX(Konfig!$A$21:$B$1011,MATCH(MID(B348,1,(FIND(" ",B348)-1)),Konfig!$A$21:$A$1011,0),2))</f>
        <v/>
      </c>
      <c r="D348" s="126"/>
      <c r="E348" s="126" t="str">
        <f t="shared" si="70"/>
        <v/>
      </c>
      <c r="F348" s="126" t="str">
        <f t="shared" si="74"/>
        <v/>
      </c>
      <c r="G348" s="123" t="str">
        <f t="shared" si="68"/>
        <v/>
      </c>
      <c r="H348" s="139"/>
      <c r="I348" s="123" t="str">
        <f t="shared" si="69"/>
        <v xml:space="preserve"> </v>
      </c>
      <c r="J348" s="126"/>
      <c r="K348" s="388" t="str">
        <f t="shared" ca="1" si="75"/>
        <v/>
      </c>
      <c r="L348" s="388" t="str">
        <f t="shared" ca="1" si="76"/>
        <v/>
      </c>
      <c r="M348" s="384" t="str">
        <f t="shared" ca="1" si="77"/>
        <v/>
      </c>
      <c r="N348" s="384" t="str">
        <f t="shared" ca="1" si="77"/>
        <v/>
      </c>
      <c r="O348" s="384" t="str">
        <f t="shared" ca="1" si="77"/>
        <v/>
      </c>
      <c r="P348" s="384" t="str">
        <f t="shared" ca="1" si="77"/>
        <v/>
      </c>
      <c r="Q348" s="384" t="str">
        <f t="shared" ca="1" si="71"/>
        <v/>
      </c>
      <c r="R348" s="131" t="str">
        <f ca="1">IF(AND(SUM($T$109:$U348)&gt;0,COUNTIF(R$108:$S347,"A")=0), "A","")</f>
        <v/>
      </c>
      <c r="S348" s="131" t="str">
        <f ca="1">IF(AND(SUM($T348:$U$1097)&gt;0,COUNTIF(S349:$S$1098,"E")=0), "E","")</f>
        <v/>
      </c>
      <c r="T348" s="383" t="str">
        <f t="shared" ca="1" si="72"/>
        <v/>
      </c>
      <c r="U348" s="383" t="str">
        <f t="shared" ca="1" si="78"/>
        <v/>
      </c>
      <c r="V348" s="7"/>
      <c r="W348" s="7"/>
      <c r="X348" s="383" t="str">
        <f t="shared" ca="1" si="73"/>
        <v/>
      </c>
      <c r="Y348" s="383" t="str">
        <f ca="1">IF(SUM(X348)&gt;0,MAX($Y$109:Y347)+1,"")</f>
        <v/>
      </c>
      <c r="Z348" s="7"/>
      <c r="AA348" s="7"/>
      <c r="AB348" s="383" t="str" cm="1">
        <f t="array" aca="1" ref="AB348" ca="1">IF($K348="","",INDIRECT("'"&amp;$B348&amp;"'!$J$7"))</f>
        <v/>
      </c>
      <c r="AC348" s="383" t="str" cm="1">
        <f t="array" aca="1" ref="AC348" ca="1">IF($K348="","",INDIRECT("'"&amp;$B348&amp;"'!$J$5"))</f>
        <v/>
      </c>
      <c r="AD348" s="383" t="str" cm="1">
        <f t="array" aca="1" ref="AD348" ca="1">IF($K348="","",INDIRECT("'"&amp;$B348&amp;"'!$J$6"))</f>
        <v/>
      </c>
      <c r="AE348" s="7"/>
      <c r="AF348" s="7"/>
      <c r="AG348" s="7"/>
      <c r="AH348" s="7"/>
      <c r="AI348" s="7"/>
      <c r="AJ348" s="7"/>
      <c r="AK348" s="7"/>
      <c r="AL348" s="7"/>
      <c r="AM348" s="7"/>
      <c r="AN348" s="7"/>
      <c r="AO348" s="7"/>
      <c r="AP348" s="7"/>
      <c r="AQ348" s="7"/>
      <c r="AR348" s="7"/>
      <c r="AS348" s="7"/>
      <c r="AT348" s="7"/>
      <c r="AU348" s="7"/>
      <c r="AV348" s="7"/>
      <c r="AW348" s="7"/>
      <c r="AX348" s="7"/>
      <c r="AY348" s="7"/>
      <c r="AZ348" s="7"/>
      <c r="BA348" s="7"/>
      <c r="BB348" s="7"/>
      <c r="BC348" s="7"/>
      <c r="BD348" s="7"/>
      <c r="BE348" s="7"/>
      <c r="BF348" s="7"/>
      <c r="BG348" s="7"/>
      <c r="BH348" s="7"/>
    </row>
    <row r="349" spans="1:60" hidden="1">
      <c r="A349" s="93"/>
      <c r="B349" s="138" t="str">
        <f t="shared" si="67"/>
        <v/>
      </c>
      <c r="C349" s="28" t="str">
        <f>IF(B349="","",INDEX(Konfig!$A$21:$B$1011,MATCH(MID(B349,1,(FIND(" ",B349)-1)),Konfig!$A$21:$A$1011,0),2))</f>
        <v/>
      </c>
      <c r="D349" s="126"/>
      <c r="E349" s="126" t="str">
        <f t="shared" si="70"/>
        <v/>
      </c>
      <c r="F349" s="126" t="str">
        <f t="shared" si="74"/>
        <v/>
      </c>
      <c r="G349" s="123" t="str">
        <f t="shared" si="68"/>
        <v/>
      </c>
      <c r="H349" s="139"/>
      <c r="I349" s="123" t="str">
        <f t="shared" si="69"/>
        <v xml:space="preserve"> </v>
      </c>
      <c r="J349" s="126"/>
      <c r="K349" s="388" t="str">
        <f t="shared" ca="1" si="75"/>
        <v/>
      </c>
      <c r="L349" s="388" t="str">
        <f t="shared" ca="1" si="76"/>
        <v/>
      </c>
      <c r="M349" s="384" t="str">
        <f t="shared" ca="1" si="77"/>
        <v/>
      </c>
      <c r="N349" s="384" t="str">
        <f t="shared" ca="1" si="77"/>
        <v/>
      </c>
      <c r="O349" s="384" t="str">
        <f t="shared" ca="1" si="77"/>
        <v/>
      </c>
      <c r="P349" s="384" t="str">
        <f t="shared" ca="1" si="77"/>
        <v/>
      </c>
      <c r="Q349" s="384" t="str">
        <f t="shared" ca="1" si="71"/>
        <v/>
      </c>
      <c r="R349" s="131" t="str">
        <f ca="1">IF(AND(SUM($T$109:$U349)&gt;0,COUNTIF(R$108:$S348,"A")=0), "A","")</f>
        <v/>
      </c>
      <c r="S349" s="131" t="str">
        <f ca="1">IF(AND(SUM($T349:$U$1097)&gt;0,COUNTIF(S350:$S$1098,"E")=0), "E","")</f>
        <v/>
      </c>
      <c r="T349" s="383" t="str">
        <f t="shared" ca="1" si="72"/>
        <v/>
      </c>
      <c r="U349" s="383" t="str">
        <f t="shared" ca="1" si="78"/>
        <v/>
      </c>
      <c r="V349" s="7"/>
      <c r="W349" s="7"/>
      <c r="X349" s="383" t="str">
        <f t="shared" ca="1" si="73"/>
        <v/>
      </c>
      <c r="Y349" s="383" t="str">
        <f ca="1">IF(SUM(X349)&gt;0,MAX($Y$109:Y348)+1,"")</f>
        <v/>
      </c>
      <c r="Z349" s="7"/>
      <c r="AA349" s="7"/>
      <c r="AB349" s="383" t="str" cm="1">
        <f t="array" aca="1" ref="AB349" ca="1">IF($K349="","",INDIRECT("'"&amp;$B349&amp;"'!$J$7"))</f>
        <v/>
      </c>
      <c r="AC349" s="383" t="str" cm="1">
        <f t="array" aca="1" ref="AC349" ca="1">IF($K349="","",INDIRECT("'"&amp;$B349&amp;"'!$J$5"))</f>
        <v/>
      </c>
      <c r="AD349" s="383" t="str" cm="1">
        <f t="array" aca="1" ref="AD349" ca="1">IF($K349="","",INDIRECT("'"&amp;$B349&amp;"'!$J$6"))</f>
        <v/>
      </c>
      <c r="AE349" s="7"/>
      <c r="AF349" s="7"/>
      <c r="AG349" s="7"/>
      <c r="AH349" s="7"/>
      <c r="AI349" s="7"/>
      <c r="AJ349" s="7"/>
      <c r="AK349" s="7"/>
      <c r="AL349" s="7"/>
      <c r="AM349" s="7"/>
      <c r="AN349" s="7"/>
      <c r="AO349" s="7"/>
      <c r="AP349" s="7"/>
      <c r="AQ349" s="7"/>
      <c r="AR349" s="7"/>
      <c r="AS349" s="7"/>
      <c r="AT349" s="7"/>
      <c r="AU349" s="7"/>
      <c r="AV349" s="7"/>
      <c r="AW349" s="7"/>
      <c r="AX349" s="7"/>
      <c r="AY349" s="7"/>
      <c r="AZ349" s="7"/>
      <c r="BA349" s="7"/>
      <c r="BB349" s="7"/>
      <c r="BC349" s="7"/>
      <c r="BD349" s="7"/>
      <c r="BE349" s="7"/>
      <c r="BF349" s="7"/>
      <c r="BG349" s="7"/>
      <c r="BH349" s="7"/>
    </row>
    <row r="350" spans="1:60" hidden="1">
      <c r="A350" s="93"/>
      <c r="B350" s="138" t="str">
        <f t="shared" si="67"/>
        <v/>
      </c>
      <c r="C350" s="28" t="str">
        <f>IF(B350="","",INDEX(Konfig!$A$21:$B$1011,MATCH(MID(B350,1,(FIND(" ",B350)-1)),Konfig!$A$21:$A$1011,0),2))</f>
        <v/>
      </c>
      <c r="D350" s="126"/>
      <c r="E350" s="126" t="str">
        <f t="shared" si="70"/>
        <v/>
      </c>
      <c r="F350" s="126" t="str">
        <f t="shared" si="74"/>
        <v/>
      </c>
      <c r="G350" s="123" t="str">
        <f t="shared" si="68"/>
        <v/>
      </c>
      <c r="H350" s="139"/>
      <c r="I350" s="123" t="str">
        <f t="shared" si="69"/>
        <v xml:space="preserve"> </v>
      </c>
      <c r="J350" s="126"/>
      <c r="K350" s="388" t="str">
        <f t="shared" ca="1" si="75"/>
        <v/>
      </c>
      <c r="L350" s="388" t="str">
        <f t="shared" ca="1" si="76"/>
        <v/>
      </c>
      <c r="M350" s="384" t="str">
        <f t="shared" ca="1" si="77"/>
        <v/>
      </c>
      <c r="N350" s="384" t="str">
        <f t="shared" ca="1" si="77"/>
        <v/>
      </c>
      <c r="O350" s="384" t="str">
        <f t="shared" ca="1" si="77"/>
        <v/>
      </c>
      <c r="P350" s="384" t="str">
        <f t="shared" ca="1" si="77"/>
        <v/>
      </c>
      <c r="Q350" s="384" t="str">
        <f t="shared" ca="1" si="71"/>
        <v/>
      </c>
      <c r="R350" s="131" t="str">
        <f ca="1">IF(AND(SUM($T$109:$U350)&gt;0,COUNTIF(R$108:$S349,"A")=0), "A","")</f>
        <v/>
      </c>
      <c r="S350" s="131" t="str">
        <f ca="1">IF(AND(SUM($T350:$U$1097)&gt;0,COUNTIF(S351:$S$1098,"E")=0), "E","")</f>
        <v/>
      </c>
      <c r="T350" s="383" t="str">
        <f t="shared" ca="1" si="72"/>
        <v/>
      </c>
      <c r="U350" s="383" t="str">
        <f t="shared" ca="1" si="78"/>
        <v/>
      </c>
      <c r="V350" s="7"/>
      <c r="W350" s="7"/>
      <c r="X350" s="383" t="str">
        <f t="shared" ca="1" si="73"/>
        <v/>
      </c>
      <c r="Y350" s="383" t="str">
        <f ca="1">IF(SUM(X350)&gt;0,MAX($Y$109:Y349)+1,"")</f>
        <v/>
      </c>
      <c r="Z350" s="7"/>
      <c r="AA350" s="7"/>
      <c r="AB350" s="383" t="str" cm="1">
        <f t="array" aca="1" ref="AB350" ca="1">IF($K350="","",INDIRECT("'"&amp;$B350&amp;"'!$J$7"))</f>
        <v/>
      </c>
      <c r="AC350" s="383" t="str" cm="1">
        <f t="array" aca="1" ref="AC350" ca="1">IF($K350="","",INDIRECT("'"&amp;$B350&amp;"'!$J$5"))</f>
        <v/>
      </c>
      <c r="AD350" s="383" t="str" cm="1">
        <f t="array" aca="1" ref="AD350" ca="1">IF($K350="","",INDIRECT("'"&amp;$B350&amp;"'!$J$6"))</f>
        <v/>
      </c>
      <c r="AE350" s="7"/>
      <c r="AF350" s="7"/>
      <c r="AG350" s="7"/>
      <c r="AH350" s="7"/>
      <c r="AI350" s="7"/>
      <c r="AJ350" s="7"/>
      <c r="AK350" s="7"/>
      <c r="AL350" s="7"/>
      <c r="AM350" s="7"/>
      <c r="AN350" s="7"/>
      <c r="AO350" s="7"/>
      <c r="AP350" s="7"/>
      <c r="AQ350" s="7"/>
      <c r="AR350" s="7"/>
      <c r="AS350" s="7"/>
      <c r="AT350" s="7"/>
      <c r="AU350" s="7"/>
      <c r="AV350" s="7"/>
      <c r="AW350" s="7"/>
      <c r="AX350" s="7"/>
      <c r="AY350" s="7"/>
      <c r="AZ350" s="7"/>
      <c r="BA350" s="7"/>
      <c r="BB350" s="7"/>
      <c r="BC350" s="7"/>
      <c r="BD350" s="7"/>
      <c r="BE350" s="7"/>
      <c r="BF350" s="7"/>
      <c r="BG350" s="7"/>
      <c r="BH350" s="7"/>
    </row>
    <row r="351" spans="1:60" hidden="1">
      <c r="A351" s="93"/>
      <c r="B351" s="138" t="str">
        <f t="shared" si="67"/>
        <v/>
      </c>
      <c r="C351" s="28" t="str">
        <f>IF(B351="","",INDEX(Konfig!$A$21:$B$1011,MATCH(MID(B351,1,(FIND(" ",B351)-1)),Konfig!$A$21:$A$1011,0),2))</f>
        <v/>
      </c>
      <c r="D351" s="126"/>
      <c r="E351" s="126" t="str">
        <f t="shared" si="70"/>
        <v/>
      </c>
      <c r="F351" s="126" t="str">
        <f t="shared" si="74"/>
        <v/>
      </c>
      <c r="G351" s="123" t="str">
        <f t="shared" si="68"/>
        <v/>
      </c>
      <c r="H351" s="139"/>
      <c r="I351" s="123" t="str">
        <f t="shared" si="69"/>
        <v xml:space="preserve"> </v>
      </c>
      <c r="J351" s="126"/>
      <c r="K351" s="388" t="str">
        <f t="shared" ca="1" si="75"/>
        <v/>
      </c>
      <c r="L351" s="388" t="str">
        <f t="shared" ca="1" si="76"/>
        <v/>
      </c>
      <c r="M351" s="384" t="str">
        <f t="shared" ca="1" si="77"/>
        <v/>
      </c>
      <c r="N351" s="384" t="str">
        <f t="shared" ca="1" si="77"/>
        <v/>
      </c>
      <c r="O351" s="384" t="str">
        <f t="shared" ca="1" si="77"/>
        <v/>
      </c>
      <c r="P351" s="384" t="str">
        <f t="shared" ca="1" si="77"/>
        <v/>
      </c>
      <c r="Q351" s="384" t="str">
        <f t="shared" ca="1" si="71"/>
        <v/>
      </c>
      <c r="R351" s="131" t="str">
        <f ca="1">IF(AND(SUM($T$109:$U351)&gt;0,COUNTIF(R$108:$S350,"A")=0), "A","")</f>
        <v/>
      </c>
      <c r="S351" s="131" t="str">
        <f ca="1">IF(AND(SUM($T351:$U$1097)&gt;0,COUNTIF(S352:$S$1098,"E")=0), "E","")</f>
        <v/>
      </c>
      <c r="T351" s="383" t="str">
        <f t="shared" ca="1" si="72"/>
        <v/>
      </c>
      <c r="U351" s="383" t="str">
        <f t="shared" ca="1" si="78"/>
        <v/>
      </c>
      <c r="V351" s="7"/>
      <c r="W351" s="7"/>
      <c r="X351" s="383" t="str">
        <f t="shared" ca="1" si="73"/>
        <v/>
      </c>
      <c r="Y351" s="383" t="str">
        <f ca="1">IF(SUM(X351)&gt;0,MAX($Y$109:Y350)+1,"")</f>
        <v/>
      </c>
      <c r="Z351" s="7"/>
      <c r="AA351" s="7"/>
      <c r="AB351" s="383" t="str" cm="1">
        <f t="array" aca="1" ref="AB351" ca="1">IF($K351="","",INDIRECT("'"&amp;$B351&amp;"'!$J$7"))</f>
        <v/>
      </c>
      <c r="AC351" s="383" t="str" cm="1">
        <f t="array" aca="1" ref="AC351" ca="1">IF($K351="","",INDIRECT("'"&amp;$B351&amp;"'!$J$5"))</f>
        <v/>
      </c>
      <c r="AD351" s="383" t="str" cm="1">
        <f t="array" aca="1" ref="AD351" ca="1">IF($K351="","",INDIRECT("'"&amp;$B351&amp;"'!$J$6"))</f>
        <v/>
      </c>
      <c r="AE351" s="7"/>
      <c r="AF351" s="7"/>
      <c r="AG351" s="7"/>
      <c r="AH351" s="7"/>
      <c r="AI351" s="7"/>
      <c r="AJ351" s="7"/>
      <c r="AK351" s="7"/>
      <c r="AL351" s="7"/>
      <c r="AM351" s="7"/>
      <c r="AN351" s="7"/>
      <c r="AO351" s="7"/>
      <c r="AP351" s="7"/>
      <c r="AQ351" s="7"/>
      <c r="AR351" s="7"/>
      <c r="AS351" s="7"/>
      <c r="AT351" s="7"/>
      <c r="AU351" s="7"/>
      <c r="AV351" s="7"/>
      <c r="AW351" s="7"/>
      <c r="AX351" s="7"/>
      <c r="AY351" s="7"/>
      <c r="AZ351" s="7"/>
      <c r="BA351" s="7"/>
      <c r="BB351" s="7"/>
      <c r="BC351" s="7"/>
      <c r="BD351" s="7"/>
      <c r="BE351" s="7"/>
      <c r="BF351" s="7"/>
      <c r="BG351" s="7"/>
      <c r="BH351" s="7"/>
    </row>
    <row r="352" spans="1:60" hidden="1">
      <c r="A352" s="93"/>
      <c r="B352" s="138" t="str">
        <f t="shared" si="67"/>
        <v/>
      </c>
      <c r="C352" s="28" t="str">
        <f>IF(B352="","",INDEX(Konfig!$A$21:$B$1011,MATCH(MID(B352,1,(FIND(" ",B352)-1)),Konfig!$A$21:$A$1011,0),2))</f>
        <v/>
      </c>
      <c r="D352" s="126"/>
      <c r="E352" s="126" t="str">
        <f t="shared" si="70"/>
        <v/>
      </c>
      <c r="F352" s="126" t="str">
        <f t="shared" si="74"/>
        <v/>
      </c>
      <c r="G352" s="123" t="str">
        <f t="shared" si="68"/>
        <v/>
      </c>
      <c r="H352" s="139"/>
      <c r="I352" s="123" t="str">
        <f t="shared" si="69"/>
        <v xml:space="preserve"> </v>
      </c>
      <c r="J352" s="126"/>
      <c r="K352" s="388" t="str">
        <f t="shared" ca="1" si="75"/>
        <v/>
      </c>
      <c r="L352" s="388" t="str">
        <f t="shared" ca="1" si="76"/>
        <v/>
      </c>
      <c r="M352" s="384" t="str">
        <f t="shared" ca="1" si="77"/>
        <v/>
      </c>
      <c r="N352" s="384" t="str">
        <f t="shared" ca="1" si="77"/>
        <v/>
      </c>
      <c r="O352" s="384" t="str">
        <f t="shared" ca="1" si="77"/>
        <v/>
      </c>
      <c r="P352" s="384" t="str">
        <f t="shared" ca="1" si="77"/>
        <v/>
      </c>
      <c r="Q352" s="384" t="str">
        <f t="shared" ca="1" si="71"/>
        <v/>
      </c>
      <c r="R352" s="131" t="str">
        <f ca="1">IF(AND(SUM($T$109:$U352)&gt;0,COUNTIF(R$108:$S351,"A")=0), "A","")</f>
        <v/>
      </c>
      <c r="S352" s="131" t="str">
        <f ca="1">IF(AND(SUM($T352:$U$1097)&gt;0,COUNTIF(S353:$S$1098,"E")=0), "E","")</f>
        <v/>
      </c>
      <c r="T352" s="383" t="str">
        <f t="shared" ca="1" si="72"/>
        <v/>
      </c>
      <c r="U352" s="383" t="str">
        <f t="shared" ca="1" si="78"/>
        <v/>
      </c>
      <c r="V352" s="7"/>
      <c r="W352" s="7"/>
      <c r="X352" s="383" t="str">
        <f t="shared" ca="1" si="73"/>
        <v/>
      </c>
      <c r="Y352" s="383" t="str">
        <f ca="1">IF(SUM(X352)&gt;0,MAX($Y$109:Y351)+1,"")</f>
        <v/>
      </c>
      <c r="Z352" s="7"/>
      <c r="AA352" s="7"/>
      <c r="AB352" s="383" t="str" cm="1">
        <f t="array" aca="1" ref="AB352" ca="1">IF($K352="","",INDIRECT("'"&amp;$B352&amp;"'!$J$7"))</f>
        <v/>
      </c>
      <c r="AC352" s="383" t="str" cm="1">
        <f t="array" aca="1" ref="AC352" ca="1">IF($K352="","",INDIRECT("'"&amp;$B352&amp;"'!$J$5"))</f>
        <v/>
      </c>
      <c r="AD352" s="383" t="str" cm="1">
        <f t="array" aca="1" ref="AD352" ca="1">IF($K352="","",INDIRECT("'"&amp;$B352&amp;"'!$J$6"))</f>
        <v/>
      </c>
      <c r="AE352" s="7"/>
      <c r="AF352" s="7"/>
      <c r="AG352" s="7"/>
      <c r="AH352" s="7"/>
      <c r="AI352" s="7"/>
      <c r="AJ352" s="7"/>
      <c r="AK352" s="7"/>
      <c r="AL352" s="7"/>
      <c r="AM352" s="7"/>
      <c r="AN352" s="7"/>
      <c r="AO352" s="7"/>
      <c r="AP352" s="7"/>
      <c r="AQ352" s="7"/>
      <c r="AR352" s="7"/>
      <c r="AS352" s="7"/>
      <c r="AT352" s="7"/>
      <c r="AU352" s="7"/>
      <c r="AV352" s="7"/>
      <c r="AW352" s="7"/>
      <c r="AX352" s="7"/>
      <c r="AY352" s="7"/>
      <c r="AZ352" s="7"/>
      <c r="BA352" s="7"/>
      <c r="BB352" s="7"/>
      <c r="BC352" s="7"/>
      <c r="BD352" s="7"/>
      <c r="BE352" s="7"/>
      <c r="BF352" s="7"/>
      <c r="BG352" s="7"/>
      <c r="BH352" s="7"/>
    </row>
    <row r="353" spans="1:60" hidden="1">
      <c r="A353" s="93"/>
      <c r="B353" s="138" t="str">
        <f t="shared" si="67"/>
        <v/>
      </c>
      <c r="C353" s="28" t="str">
        <f>IF(B353="","",INDEX(Konfig!$A$21:$B$1011,MATCH(MID(B353,1,(FIND(" ",B353)-1)),Konfig!$A$21:$A$1011,0),2))</f>
        <v/>
      </c>
      <c r="D353" s="126"/>
      <c r="E353" s="126" t="str">
        <f t="shared" si="70"/>
        <v/>
      </c>
      <c r="F353" s="126" t="str">
        <f t="shared" si="74"/>
        <v/>
      </c>
      <c r="G353" s="123" t="str">
        <f t="shared" si="68"/>
        <v/>
      </c>
      <c r="H353" s="139"/>
      <c r="I353" s="123" t="str">
        <f t="shared" si="69"/>
        <v xml:space="preserve"> </v>
      </c>
      <c r="J353" s="126"/>
      <c r="K353" s="388" t="str">
        <f t="shared" ca="1" si="75"/>
        <v/>
      </c>
      <c r="L353" s="388" t="str">
        <f t="shared" ca="1" si="76"/>
        <v/>
      </c>
      <c r="M353" s="384" t="str">
        <f t="shared" ca="1" si="77"/>
        <v/>
      </c>
      <c r="N353" s="384" t="str">
        <f t="shared" ca="1" si="77"/>
        <v/>
      </c>
      <c r="O353" s="384" t="str">
        <f t="shared" ca="1" si="77"/>
        <v/>
      </c>
      <c r="P353" s="384" t="str">
        <f t="shared" ca="1" si="77"/>
        <v/>
      </c>
      <c r="Q353" s="384" t="str">
        <f t="shared" ca="1" si="71"/>
        <v/>
      </c>
      <c r="R353" s="131" t="str">
        <f ca="1">IF(AND(SUM($T$109:$U353)&gt;0,COUNTIF(R$108:$S352,"A")=0), "A","")</f>
        <v/>
      </c>
      <c r="S353" s="131" t="str">
        <f ca="1">IF(AND(SUM($T353:$U$1097)&gt;0,COUNTIF(S354:$S$1098,"E")=0), "E","")</f>
        <v/>
      </c>
      <c r="T353" s="383" t="str">
        <f t="shared" ca="1" si="72"/>
        <v/>
      </c>
      <c r="U353" s="383" t="str">
        <f t="shared" ca="1" si="78"/>
        <v/>
      </c>
      <c r="V353" s="7"/>
      <c r="W353" s="7"/>
      <c r="X353" s="383" t="str">
        <f t="shared" ca="1" si="73"/>
        <v/>
      </c>
      <c r="Y353" s="383" t="str">
        <f ca="1">IF(SUM(X353)&gt;0,MAX($Y$109:Y352)+1,"")</f>
        <v/>
      </c>
      <c r="Z353" s="7"/>
      <c r="AA353" s="7"/>
      <c r="AB353" s="383" t="str" cm="1">
        <f t="array" aca="1" ref="AB353" ca="1">IF($K353="","",INDIRECT("'"&amp;$B353&amp;"'!$J$7"))</f>
        <v/>
      </c>
      <c r="AC353" s="383" t="str" cm="1">
        <f t="array" aca="1" ref="AC353" ca="1">IF($K353="","",INDIRECT("'"&amp;$B353&amp;"'!$J$5"))</f>
        <v/>
      </c>
      <c r="AD353" s="383" t="str" cm="1">
        <f t="array" aca="1" ref="AD353" ca="1">IF($K353="","",INDIRECT("'"&amp;$B353&amp;"'!$J$6"))</f>
        <v/>
      </c>
      <c r="AE353" s="7"/>
      <c r="AF353" s="7"/>
      <c r="AG353" s="7"/>
      <c r="AH353" s="7"/>
      <c r="AI353" s="7"/>
      <c r="AJ353" s="7"/>
      <c r="AK353" s="7"/>
      <c r="AL353" s="7"/>
      <c r="AM353" s="7"/>
      <c r="AN353" s="7"/>
      <c r="AO353" s="7"/>
      <c r="AP353" s="7"/>
      <c r="AQ353" s="7"/>
      <c r="AR353" s="7"/>
      <c r="AS353" s="7"/>
      <c r="AT353" s="7"/>
      <c r="AU353" s="7"/>
      <c r="AV353" s="7"/>
      <c r="AW353" s="7"/>
      <c r="AX353" s="7"/>
      <c r="AY353" s="7"/>
      <c r="AZ353" s="7"/>
      <c r="BA353" s="7"/>
      <c r="BB353" s="7"/>
      <c r="BC353" s="7"/>
      <c r="BD353" s="7"/>
      <c r="BE353" s="7"/>
      <c r="BF353" s="7"/>
      <c r="BG353" s="7"/>
      <c r="BH353" s="7"/>
    </row>
    <row r="354" spans="1:60" hidden="1">
      <c r="A354" s="93"/>
      <c r="B354" s="138" t="str">
        <f t="shared" si="67"/>
        <v/>
      </c>
      <c r="C354" s="28" t="str">
        <f>IF(B354="","",INDEX(Konfig!$A$21:$B$1011,MATCH(MID(B354,1,(FIND(" ",B354)-1)),Konfig!$A$21:$A$1011,0),2))</f>
        <v/>
      </c>
      <c r="D354" s="126"/>
      <c r="E354" s="126" t="str">
        <f t="shared" si="70"/>
        <v/>
      </c>
      <c r="F354" s="126" t="str">
        <f t="shared" si="74"/>
        <v/>
      </c>
      <c r="G354" s="123" t="str">
        <f t="shared" si="68"/>
        <v/>
      </c>
      <c r="H354" s="139"/>
      <c r="I354" s="123" t="str">
        <f t="shared" si="69"/>
        <v xml:space="preserve"> </v>
      </c>
      <c r="J354" s="126"/>
      <c r="K354" s="388" t="str">
        <f t="shared" ca="1" si="75"/>
        <v/>
      </c>
      <c r="L354" s="388" t="str">
        <f t="shared" ca="1" si="76"/>
        <v/>
      </c>
      <c r="M354" s="384" t="str">
        <f t="shared" ca="1" si="77"/>
        <v/>
      </c>
      <c r="N354" s="384" t="str">
        <f t="shared" ca="1" si="77"/>
        <v/>
      </c>
      <c r="O354" s="384" t="str">
        <f t="shared" ca="1" si="77"/>
        <v/>
      </c>
      <c r="P354" s="384" t="str">
        <f t="shared" ca="1" si="77"/>
        <v/>
      </c>
      <c r="Q354" s="384" t="str">
        <f t="shared" ca="1" si="71"/>
        <v/>
      </c>
      <c r="R354" s="131" t="str">
        <f ca="1">IF(AND(SUM($T$109:$U354)&gt;0,COUNTIF(R$108:$S353,"A")=0), "A","")</f>
        <v/>
      </c>
      <c r="S354" s="131" t="str">
        <f ca="1">IF(AND(SUM($T354:$U$1097)&gt;0,COUNTIF(S355:$S$1098,"E")=0), "E","")</f>
        <v/>
      </c>
      <c r="T354" s="383" t="str">
        <f t="shared" ca="1" si="72"/>
        <v/>
      </c>
      <c r="U354" s="383" t="str">
        <f t="shared" ca="1" si="78"/>
        <v/>
      </c>
      <c r="V354" s="7"/>
      <c r="W354" s="7"/>
      <c r="X354" s="383" t="str">
        <f t="shared" ca="1" si="73"/>
        <v/>
      </c>
      <c r="Y354" s="383" t="str">
        <f ca="1">IF(SUM(X354)&gt;0,MAX($Y$109:Y353)+1,"")</f>
        <v/>
      </c>
      <c r="Z354" s="7"/>
      <c r="AA354" s="7"/>
      <c r="AB354" s="383" t="str" cm="1">
        <f t="array" aca="1" ref="AB354" ca="1">IF($K354="","",INDIRECT("'"&amp;$B354&amp;"'!$J$7"))</f>
        <v/>
      </c>
      <c r="AC354" s="383" t="str" cm="1">
        <f t="array" aca="1" ref="AC354" ca="1">IF($K354="","",INDIRECT("'"&amp;$B354&amp;"'!$J$5"))</f>
        <v/>
      </c>
      <c r="AD354" s="383" t="str" cm="1">
        <f t="array" aca="1" ref="AD354" ca="1">IF($K354="","",INDIRECT("'"&amp;$B354&amp;"'!$J$6"))</f>
        <v/>
      </c>
      <c r="AE354" s="7"/>
      <c r="AF354" s="7"/>
      <c r="AG354" s="7"/>
      <c r="AH354" s="7"/>
      <c r="AI354" s="7"/>
      <c r="AJ354" s="7"/>
      <c r="AK354" s="7"/>
      <c r="AL354" s="7"/>
      <c r="AM354" s="7"/>
      <c r="AN354" s="7"/>
      <c r="AO354" s="7"/>
      <c r="AP354" s="7"/>
      <c r="AQ354" s="7"/>
      <c r="AR354" s="7"/>
      <c r="AS354" s="7"/>
      <c r="AT354" s="7"/>
      <c r="AU354" s="7"/>
      <c r="AV354" s="7"/>
      <c r="AW354" s="7"/>
      <c r="AX354" s="7"/>
      <c r="AY354" s="7"/>
      <c r="AZ354" s="7"/>
      <c r="BA354" s="7"/>
      <c r="BB354" s="7"/>
      <c r="BC354" s="7"/>
      <c r="BD354" s="7"/>
      <c r="BE354" s="7"/>
      <c r="BF354" s="7"/>
      <c r="BG354" s="7"/>
      <c r="BH354" s="7"/>
    </row>
    <row r="355" spans="1:60" hidden="1">
      <c r="A355" s="93"/>
      <c r="B355" s="138" t="str">
        <f t="shared" si="67"/>
        <v/>
      </c>
      <c r="C355" s="28" t="str">
        <f>IF(B355="","",INDEX(Konfig!$A$21:$B$1011,MATCH(MID(B355,1,(FIND(" ",B355)-1)),Konfig!$A$21:$A$1011,0),2))</f>
        <v/>
      </c>
      <c r="D355" s="126"/>
      <c r="E355" s="126" t="str">
        <f t="shared" si="70"/>
        <v/>
      </c>
      <c r="F355" s="126" t="str">
        <f t="shared" si="74"/>
        <v/>
      </c>
      <c r="G355" s="123" t="str">
        <f t="shared" si="68"/>
        <v/>
      </c>
      <c r="H355" s="139"/>
      <c r="I355" s="123" t="str">
        <f t="shared" si="69"/>
        <v xml:space="preserve"> </v>
      </c>
      <c r="J355" s="126"/>
      <c r="K355" s="388" t="str">
        <f t="shared" ca="1" si="75"/>
        <v/>
      </c>
      <c r="L355" s="388" t="str">
        <f t="shared" ca="1" si="76"/>
        <v/>
      </c>
      <c r="M355" s="384" t="str">
        <f t="shared" ca="1" si="77"/>
        <v/>
      </c>
      <c r="N355" s="384" t="str">
        <f t="shared" ca="1" si="77"/>
        <v/>
      </c>
      <c r="O355" s="384" t="str">
        <f t="shared" ca="1" si="77"/>
        <v/>
      </c>
      <c r="P355" s="384" t="str">
        <f t="shared" ca="1" si="77"/>
        <v/>
      </c>
      <c r="Q355" s="384" t="str">
        <f t="shared" ca="1" si="71"/>
        <v/>
      </c>
      <c r="R355" s="131" t="str">
        <f ca="1">IF(AND(SUM($T$109:$U355)&gt;0,COUNTIF(R$108:$S354,"A")=0), "A","")</f>
        <v/>
      </c>
      <c r="S355" s="131" t="str">
        <f ca="1">IF(AND(SUM($T355:$U$1097)&gt;0,COUNTIF(S356:$S$1098,"E")=0), "E","")</f>
        <v/>
      </c>
      <c r="T355" s="383" t="str">
        <f t="shared" ca="1" si="72"/>
        <v/>
      </c>
      <c r="U355" s="383" t="str">
        <f t="shared" ca="1" si="78"/>
        <v/>
      </c>
      <c r="V355" s="7"/>
      <c r="W355" s="7"/>
      <c r="X355" s="383" t="str">
        <f t="shared" ca="1" si="73"/>
        <v/>
      </c>
      <c r="Y355" s="383" t="str">
        <f ca="1">IF(SUM(X355)&gt;0,MAX($Y$109:Y354)+1,"")</f>
        <v/>
      </c>
      <c r="Z355" s="7"/>
      <c r="AA355" s="7"/>
      <c r="AB355" s="383" t="str" cm="1">
        <f t="array" aca="1" ref="AB355" ca="1">IF($K355="","",INDIRECT("'"&amp;$B355&amp;"'!$J$7"))</f>
        <v/>
      </c>
      <c r="AC355" s="383" t="str" cm="1">
        <f t="array" aca="1" ref="AC355" ca="1">IF($K355="","",INDIRECT("'"&amp;$B355&amp;"'!$J$5"))</f>
        <v/>
      </c>
      <c r="AD355" s="383" t="str" cm="1">
        <f t="array" aca="1" ref="AD355" ca="1">IF($K355="","",INDIRECT("'"&amp;$B355&amp;"'!$J$6"))</f>
        <v/>
      </c>
      <c r="AE355" s="7"/>
      <c r="AF355" s="7"/>
      <c r="AG355" s="7"/>
      <c r="AH355" s="7"/>
      <c r="AI355" s="7"/>
      <c r="AJ355" s="7"/>
      <c r="AK355" s="7"/>
      <c r="AL355" s="7"/>
      <c r="AM355" s="7"/>
      <c r="AN355" s="7"/>
      <c r="AO355" s="7"/>
      <c r="AP355" s="7"/>
      <c r="AQ355" s="7"/>
      <c r="AR355" s="7"/>
      <c r="AS355" s="7"/>
      <c r="AT355" s="7"/>
      <c r="AU355" s="7"/>
      <c r="AV355" s="7"/>
      <c r="AW355" s="7"/>
      <c r="AX355" s="7"/>
      <c r="AY355" s="7"/>
      <c r="AZ355" s="7"/>
      <c r="BA355" s="7"/>
      <c r="BB355" s="7"/>
      <c r="BC355" s="7"/>
      <c r="BD355" s="7"/>
      <c r="BE355" s="7"/>
      <c r="BF355" s="7"/>
      <c r="BG355" s="7"/>
      <c r="BH355" s="7"/>
    </row>
    <row r="356" spans="1:60" hidden="1">
      <c r="A356" s="93"/>
      <c r="B356" s="138" t="str">
        <f t="shared" ref="B356:B419" si="79">IF(HYPERLINK("#"&amp;"'"&amp;H356&amp;"'!A1",H356)=0,"",HYPERLINK("#"&amp;"'"&amp;H356&amp;"'!A1",H356))</f>
        <v/>
      </c>
      <c r="C356" s="28" t="str">
        <f>IF(B356="","",INDEX(Konfig!$A$21:$B$1011,MATCH(MID(B356,1,(FIND(" ",B356)-1)),Konfig!$A$21:$A$1011,0),2))</f>
        <v/>
      </c>
      <c r="D356" s="126"/>
      <c r="E356" s="126" t="str">
        <f t="shared" si="70"/>
        <v/>
      </c>
      <c r="F356" s="126" t="str">
        <f t="shared" si="74"/>
        <v/>
      </c>
      <c r="G356" s="123" t="str">
        <f t="shared" ref="G356:G419" si="80">IFERROR(LEFT(H356,SEARCH(".",H356)+1),"")</f>
        <v/>
      </c>
      <c r="H356" s="139"/>
      <c r="I356" s="123" t="str">
        <f t="shared" ref="I356:I419" si="81">IFERROR(CONCATENATE(B356," ",C356),"")</f>
        <v xml:space="preserve"> </v>
      </c>
      <c r="J356" s="126"/>
      <c r="K356" s="388" t="str">
        <f t="shared" ca="1" si="75"/>
        <v/>
      </c>
      <c r="L356" s="388" t="str">
        <f t="shared" ca="1" si="76"/>
        <v/>
      </c>
      <c r="M356" s="384" t="str">
        <f t="shared" ca="1" si="77"/>
        <v/>
      </c>
      <c r="N356" s="384" t="str">
        <f t="shared" ca="1" si="77"/>
        <v/>
      </c>
      <c r="O356" s="384" t="str">
        <f t="shared" ca="1" si="77"/>
        <v/>
      </c>
      <c r="P356" s="384" t="str">
        <f t="shared" ca="1" si="77"/>
        <v/>
      </c>
      <c r="Q356" s="384" t="str">
        <f t="shared" ca="1" si="71"/>
        <v/>
      </c>
      <c r="R356" s="131" t="str">
        <f ca="1">IF(AND(SUM($T$109:$U356)&gt;0,COUNTIF(R$108:$S355,"A")=0), "A","")</f>
        <v/>
      </c>
      <c r="S356" s="131" t="str">
        <f ca="1">IF(AND(SUM($T356:$U$1097)&gt;0,COUNTIF(S357:$S$1098,"E")=0), "E","")</f>
        <v/>
      </c>
      <c r="T356" s="383" t="str">
        <f t="shared" ca="1" si="72"/>
        <v/>
      </c>
      <c r="U356" s="383" t="str">
        <f t="shared" ca="1" si="78"/>
        <v/>
      </c>
      <c r="V356" s="7"/>
      <c r="W356" s="7"/>
      <c r="X356" s="383" t="str">
        <f t="shared" ca="1" si="73"/>
        <v/>
      </c>
      <c r="Y356" s="383" t="str">
        <f ca="1">IF(SUM(X356)&gt;0,MAX($Y$109:Y355)+1,"")</f>
        <v/>
      </c>
      <c r="Z356" s="7"/>
      <c r="AA356" s="7"/>
      <c r="AB356" s="383" t="str" cm="1">
        <f t="array" aca="1" ref="AB356" ca="1">IF($K356="","",INDIRECT("'"&amp;$B356&amp;"'!$J$7"))</f>
        <v/>
      </c>
      <c r="AC356" s="383" t="str" cm="1">
        <f t="array" aca="1" ref="AC356" ca="1">IF($K356="","",INDIRECT("'"&amp;$B356&amp;"'!$J$5"))</f>
        <v/>
      </c>
      <c r="AD356" s="383" t="str" cm="1">
        <f t="array" aca="1" ref="AD356" ca="1">IF($K356="","",INDIRECT("'"&amp;$B356&amp;"'!$J$6"))</f>
        <v/>
      </c>
      <c r="AE356" s="7"/>
      <c r="AF356" s="7"/>
      <c r="AG356" s="7"/>
      <c r="AH356" s="7"/>
      <c r="AI356" s="7"/>
      <c r="AJ356" s="7"/>
      <c r="AK356" s="7"/>
      <c r="AL356" s="7"/>
      <c r="AM356" s="7"/>
      <c r="AN356" s="7"/>
      <c r="AO356" s="7"/>
      <c r="AP356" s="7"/>
      <c r="AQ356" s="7"/>
      <c r="AR356" s="7"/>
      <c r="AS356" s="7"/>
      <c r="AT356" s="7"/>
      <c r="AU356" s="7"/>
      <c r="AV356" s="7"/>
      <c r="AW356" s="7"/>
      <c r="AX356" s="7"/>
      <c r="AY356" s="7"/>
      <c r="AZ356" s="7"/>
      <c r="BA356" s="7"/>
      <c r="BB356" s="7"/>
      <c r="BC356" s="7"/>
      <c r="BD356" s="7"/>
      <c r="BE356" s="7"/>
      <c r="BF356" s="7"/>
      <c r="BG356" s="7"/>
      <c r="BH356" s="7"/>
    </row>
    <row r="357" spans="1:60" hidden="1">
      <c r="A357" s="93"/>
      <c r="B357" s="138" t="str">
        <f t="shared" si="79"/>
        <v/>
      </c>
      <c r="C357" s="28" t="str">
        <f>IF(B357="","",INDEX(Konfig!$A$21:$B$1011,MATCH(MID(B357,1,(FIND(" ",B357)-1)),Konfig!$A$21:$A$1011,0),2))</f>
        <v/>
      </c>
      <c r="D357" s="126"/>
      <c r="E357" s="126" t="str">
        <f t="shared" si="70"/>
        <v/>
      </c>
      <c r="F357" s="126" t="str">
        <f t="shared" si="74"/>
        <v/>
      </c>
      <c r="G357" s="123" t="str">
        <f t="shared" si="80"/>
        <v/>
      </c>
      <c r="H357" s="139"/>
      <c r="I357" s="123" t="str">
        <f t="shared" si="81"/>
        <v xml:space="preserve"> </v>
      </c>
      <c r="J357" s="126"/>
      <c r="K357" s="388" t="str">
        <f t="shared" ca="1" si="75"/>
        <v/>
      </c>
      <c r="L357" s="388" t="str">
        <f t="shared" ca="1" si="76"/>
        <v/>
      </c>
      <c r="M357" s="384" t="str">
        <f t="shared" ca="1" si="77"/>
        <v/>
      </c>
      <c r="N357" s="384" t="str">
        <f t="shared" ca="1" si="77"/>
        <v/>
      </c>
      <c r="O357" s="384" t="str">
        <f t="shared" ca="1" si="77"/>
        <v/>
      </c>
      <c r="P357" s="384" t="str">
        <f t="shared" ca="1" si="77"/>
        <v/>
      </c>
      <c r="Q357" s="384" t="str">
        <f t="shared" ca="1" si="71"/>
        <v/>
      </c>
      <c r="R357" s="131" t="str">
        <f ca="1">IF(AND(SUM($T$109:$U357)&gt;0,COUNTIF(R$108:$S356,"A")=0), "A","")</f>
        <v/>
      </c>
      <c r="S357" s="131" t="str">
        <f ca="1">IF(AND(SUM($T357:$U$1097)&gt;0,COUNTIF(S358:$S$1098,"E")=0), "E","")</f>
        <v/>
      </c>
      <c r="T357" s="383" t="str">
        <f t="shared" ca="1" si="72"/>
        <v/>
      </c>
      <c r="U357" s="383" t="str">
        <f t="shared" ca="1" si="78"/>
        <v/>
      </c>
      <c r="V357" s="7"/>
      <c r="W357" s="7"/>
      <c r="X357" s="383" t="str">
        <f t="shared" ca="1" si="73"/>
        <v/>
      </c>
      <c r="Y357" s="383" t="str">
        <f ca="1">IF(SUM(X357)&gt;0,MAX($Y$109:Y356)+1,"")</f>
        <v/>
      </c>
      <c r="Z357" s="7"/>
      <c r="AA357" s="7"/>
      <c r="AB357" s="383" t="str" cm="1">
        <f t="array" aca="1" ref="AB357" ca="1">IF($K357="","",INDIRECT("'"&amp;$B357&amp;"'!$J$7"))</f>
        <v/>
      </c>
      <c r="AC357" s="383" t="str" cm="1">
        <f t="array" aca="1" ref="AC357" ca="1">IF($K357="","",INDIRECT("'"&amp;$B357&amp;"'!$J$5"))</f>
        <v/>
      </c>
      <c r="AD357" s="383" t="str" cm="1">
        <f t="array" aca="1" ref="AD357" ca="1">IF($K357="","",INDIRECT("'"&amp;$B357&amp;"'!$J$6"))</f>
        <v/>
      </c>
      <c r="AE357" s="7"/>
      <c r="AF357" s="7"/>
      <c r="AG357" s="7"/>
      <c r="AH357" s="7"/>
      <c r="AI357" s="7"/>
      <c r="AJ357" s="7"/>
      <c r="AK357" s="7"/>
      <c r="AL357" s="7"/>
      <c r="AM357" s="7"/>
      <c r="AN357" s="7"/>
      <c r="AO357" s="7"/>
      <c r="AP357" s="7"/>
      <c r="AQ357" s="7"/>
      <c r="AR357" s="7"/>
      <c r="AS357" s="7"/>
      <c r="AT357" s="7"/>
      <c r="AU357" s="7"/>
      <c r="AV357" s="7"/>
      <c r="AW357" s="7"/>
      <c r="AX357" s="7"/>
      <c r="AY357" s="7"/>
      <c r="AZ357" s="7"/>
      <c r="BA357" s="7"/>
      <c r="BB357" s="7"/>
      <c r="BC357" s="7"/>
      <c r="BD357" s="7"/>
      <c r="BE357" s="7"/>
      <c r="BF357" s="7"/>
      <c r="BG357" s="7"/>
      <c r="BH357" s="7"/>
    </row>
    <row r="358" spans="1:60" hidden="1">
      <c r="A358" s="93"/>
      <c r="B358" s="138" t="str">
        <f t="shared" si="79"/>
        <v/>
      </c>
      <c r="C358" s="28" t="str">
        <f>IF(B358="","",INDEX(Konfig!$A$21:$B$1011,MATCH(MID(B358,1,(FIND(" ",B358)-1)),Konfig!$A$21:$A$1011,0),2))</f>
        <v/>
      </c>
      <c r="D358" s="126"/>
      <c r="E358" s="126" t="str">
        <f t="shared" si="70"/>
        <v/>
      </c>
      <c r="F358" s="126" t="str">
        <f t="shared" si="74"/>
        <v/>
      </c>
      <c r="G358" s="123" t="str">
        <f t="shared" si="80"/>
        <v/>
      </c>
      <c r="H358" s="139"/>
      <c r="I358" s="123" t="str">
        <f t="shared" si="81"/>
        <v xml:space="preserve"> </v>
      </c>
      <c r="J358" s="126"/>
      <c r="K358" s="388" t="str">
        <f t="shared" ca="1" si="75"/>
        <v/>
      </c>
      <c r="L358" s="388" t="str">
        <f t="shared" ca="1" si="76"/>
        <v/>
      </c>
      <c r="M358" s="384" t="str">
        <f t="shared" ca="1" si="77"/>
        <v/>
      </c>
      <c r="N358" s="384" t="str">
        <f t="shared" ca="1" si="77"/>
        <v/>
      </c>
      <c r="O358" s="384" t="str">
        <f t="shared" ca="1" si="77"/>
        <v/>
      </c>
      <c r="P358" s="384" t="str">
        <f t="shared" ca="1" si="77"/>
        <v/>
      </c>
      <c r="Q358" s="384" t="str">
        <f t="shared" ca="1" si="71"/>
        <v/>
      </c>
      <c r="R358" s="131" t="str">
        <f ca="1">IF(AND(SUM($T$109:$U358)&gt;0,COUNTIF(R$108:$S357,"A")=0), "A","")</f>
        <v/>
      </c>
      <c r="S358" s="131" t="str">
        <f ca="1">IF(AND(SUM($T358:$U$1097)&gt;0,COUNTIF(S359:$S$1098,"E")=0), "E","")</f>
        <v/>
      </c>
      <c r="T358" s="383" t="str">
        <f t="shared" ca="1" si="72"/>
        <v/>
      </c>
      <c r="U358" s="383" t="str">
        <f t="shared" ca="1" si="78"/>
        <v/>
      </c>
      <c r="V358" s="7"/>
      <c r="W358" s="7"/>
      <c r="X358" s="383" t="str">
        <f t="shared" ca="1" si="73"/>
        <v/>
      </c>
      <c r="Y358" s="383" t="str">
        <f ca="1">IF(SUM(X358)&gt;0,MAX($Y$109:Y357)+1,"")</f>
        <v/>
      </c>
      <c r="Z358" s="7"/>
      <c r="AA358" s="7"/>
      <c r="AB358" s="383" t="str" cm="1">
        <f t="array" aca="1" ref="AB358" ca="1">IF($K358="","",INDIRECT("'"&amp;$B358&amp;"'!$J$7"))</f>
        <v/>
      </c>
      <c r="AC358" s="383" t="str" cm="1">
        <f t="array" aca="1" ref="AC358" ca="1">IF($K358="","",INDIRECT("'"&amp;$B358&amp;"'!$J$5"))</f>
        <v/>
      </c>
      <c r="AD358" s="383" t="str" cm="1">
        <f t="array" aca="1" ref="AD358" ca="1">IF($K358="","",INDIRECT("'"&amp;$B358&amp;"'!$J$6"))</f>
        <v/>
      </c>
      <c r="AE358" s="7"/>
      <c r="AF358" s="7"/>
      <c r="AG358" s="7"/>
      <c r="AH358" s="7"/>
      <c r="AI358" s="7"/>
      <c r="AJ358" s="7"/>
      <c r="AK358" s="7"/>
      <c r="AL358" s="7"/>
      <c r="AM358" s="7"/>
      <c r="AN358" s="7"/>
      <c r="AO358" s="7"/>
      <c r="AP358" s="7"/>
      <c r="AQ358" s="7"/>
      <c r="AR358" s="7"/>
      <c r="AS358" s="7"/>
      <c r="AT358" s="7"/>
      <c r="AU358" s="7"/>
      <c r="AV358" s="7"/>
      <c r="AW358" s="7"/>
      <c r="AX358" s="7"/>
      <c r="AY358" s="7"/>
      <c r="AZ358" s="7"/>
      <c r="BA358" s="7"/>
      <c r="BB358" s="7"/>
      <c r="BC358" s="7"/>
      <c r="BD358" s="7"/>
      <c r="BE358" s="7"/>
      <c r="BF358" s="7"/>
      <c r="BG358" s="7"/>
      <c r="BH358" s="7"/>
    </row>
    <row r="359" spans="1:60" hidden="1">
      <c r="A359" s="93"/>
      <c r="B359" s="138" t="str">
        <f t="shared" si="79"/>
        <v/>
      </c>
      <c r="C359" s="28" t="str">
        <f>IF(B359="","",INDEX(Konfig!$A$21:$B$1011,MATCH(MID(B359,1,(FIND(" ",B359)-1)),Konfig!$A$21:$A$1011,0),2))</f>
        <v/>
      </c>
      <c r="D359" s="126"/>
      <c r="E359" s="126" t="str">
        <f t="shared" si="70"/>
        <v/>
      </c>
      <c r="F359" s="126" t="str">
        <f t="shared" si="74"/>
        <v/>
      </c>
      <c r="G359" s="123" t="str">
        <f t="shared" si="80"/>
        <v/>
      </c>
      <c r="H359" s="139"/>
      <c r="I359" s="123" t="str">
        <f t="shared" si="81"/>
        <v xml:space="preserve"> </v>
      </c>
      <c r="J359" s="126"/>
      <c r="K359" s="388" t="str">
        <f t="shared" ca="1" si="75"/>
        <v/>
      </c>
      <c r="L359" s="388" t="str">
        <f t="shared" ca="1" si="76"/>
        <v/>
      </c>
      <c r="M359" s="384" t="str">
        <f t="shared" ca="1" si="77"/>
        <v/>
      </c>
      <c r="N359" s="384" t="str">
        <f t="shared" ca="1" si="77"/>
        <v/>
      </c>
      <c r="O359" s="384" t="str">
        <f t="shared" ca="1" si="77"/>
        <v/>
      </c>
      <c r="P359" s="384" t="str">
        <f t="shared" ca="1" si="77"/>
        <v/>
      </c>
      <c r="Q359" s="384" t="str">
        <f t="shared" ca="1" si="71"/>
        <v/>
      </c>
      <c r="R359" s="131" t="str">
        <f ca="1">IF(AND(SUM($T$109:$U359)&gt;0,COUNTIF(R$108:$S358,"A")=0), "A","")</f>
        <v/>
      </c>
      <c r="S359" s="131" t="str">
        <f ca="1">IF(AND(SUM($T359:$U$1097)&gt;0,COUNTIF(S360:$S$1098,"E")=0), "E","")</f>
        <v/>
      </c>
      <c r="T359" s="383" t="str">
        <f t="shared" ca="1" si="72"/>
        <v/>
      </c>
      <c r="U359" s="383" t="str">
        <f t="shared" ca="1" si="78"/>
        <v/>
      </c>
      <c r="V359" s="7"/>
      <c r="W359" s="7"/>
      <c r="X359" s="383" t="str">
        <f t="shared" ca="1" si="73"/>
        <v/>
      </c>
      <c r="Y359" s="383" t="str">
        <f ca="1">IF(SUM(X359)&gt;0,MAX($Y$109:Y358)+1,"")</f>
        <v/>
      </c>
      <c r="Z359" s="7"/>
      <c r="AA359" s="7"/>
      <c r="AB359" s="383" t="str" cm="1">
        <f t="array" aca="1" ref="AB359" ca="1">IF($K359="","",INDIRECT("'"&amp;$B359&amp;"'!$J$7"))</f>
        <v/>
      </c>
      <c r="AC359" s="383" t="str" cm="1">
        <f t="array" aca="1" ref="AC359" ca="1">IF($K359="","",INDIRECT("'"&amp;$B359&amp;"'!$J$5"))</f>
        <v/>
      </c>
      <c r="AD359" s="383" t="str" cm="1">
        <f t="array" aca="1" ref="AD359" ca="1">IF($K359="","",INDIRECT("'"&amp;$B359&amp;"'!$J$6"))</f>
        <v/>
      </c>
      <c r="AE359" s="7"/>
      <c r="AF359" s="7"/>
      <c r="AG359" s="7"/>
      <c r="AH359" s="7"/>
      <c r="AI359" s="7"/>
      <c r="AJ359" s="7"/>
      <c r="AK359" s="7"/>
      <c r="AL359" s="7"/>
      <c r="AM359" s="7"/>
      <c r="AN359" s="7"/>
      <c r="AO359" s="7"/>
      <c r="AP359" s="7"/>
      <c r="AQ359" s="7"/>
      <c r="AR359" s="7"/>
      <c r="AS359" s="7"/>
      <c r="AT359" s="7"/>
      <c r="AU359" s="7"/>
      <c r="AV359" s="7"/>
      <c r="AW359" s="7"/>
      <c r="AX359" s="7"/>
      <c r="AY359" s="7"/>
      <c r="AZ359" s="7"/>
      <c r="BA359" s="7"/>
      <c r="BB359" s="7"/>
      <c r="BC359" s="7"/>
      <c r="BD359" s="7"/>
      <c r="BE359" s="7"/>
      <c r="BF359" s="7"/>
      <c r="BG359" s="7"/>
      <c r="BH359" s="7"/>
    </row>
    <row r="360" spans="1:60" hidden="1">
      <c r="A360" s="93"/>
      <c r="B360" s="138" t="str">
        <f t="shared" si="79"/>
        <v/>
      </c>
      <c r="C360" s="28" t="str">
        <f>IF(B360="","",INDEX(Konfig!$A$21:$B$1011,MATCH(MID(B360,1,(FIND(" ",B360)-1)),Konfig!$A$21:$A$1011,0),2))</f>
        <v/>
      </c>
      <c r="D360" s="126"/>
      <c r="E360" s="126" t="str">
        <f t="shared" si="70"/>
        <v/>
      </c>
      <c r="F360" s="126" t="str">
        <f t="shared" si="74"/>
        <v/>
      </c>
      <c r="G360" s="123" t="str">
        <f t="shared" si="80"/>
        <v/>
      </c>
      <c r="H360" s="139"/>
      <c r="I360" s="123" t="str">
        <f t="shared" si="81"/>
        <v xml:space="preserve"> </v>
      </c>
      <c r="J360" s="126"/>
      <c r="K360" s="388" t="str">
        <f t="shared" ca="1" si="75"/>
        <v/>
      </c>
      <c r="L360" s="388" t="str">
        <f t="shared" ca="1" si="76"/>
        <v/>
      </c>
      <c r="M360" s="384" t="str">
        <f t="shared" ca="1" si="77"/>
        <v/>
      </c>
      <c r="N360" s="384" t="str">
        <f t="shared" ca="1" si="77"/>
        <v/>
      </c>
      <c r="O360" s="384" t="str">
        <f t="shared" ca="1" si="77"/>
        <v/>
      </c>
      <c r="P360" s="384" t="str">
        <f t="shared" ca="1" si="77"/>
        <v/>
      </c>
      <c r="Q360" s="384" t="str">
        <f t="shared" ca="1" si="71"/>
        <v/>
      </c>
      <c r="R360" s="131" t="str">
        <f ca="1">IF(AND(SUM($T$109:$U360)&gt;0,COUNTIF(R$108:$S359,"A")=0), "A","")</f>
        <v/>
      </c>
      <c r="S360" s="131" t="str">
        <f ca="1">IF(AND(SUM($T360:$U$1097)&gt;0,COUNTIF(S361:$S$1098,"E")=0), "E","")</f>
        <v/>
      </c>
      <c r="T360" s="383" t="str">
        <f t="shared" ca="1" si="72"/>
        <v/>
      </c>
      <c r="U360" s="383" t="str">
        <f t="shared" ca="1" si="78"/>
        <v/>
      </c>
      <c r="V360" s="7"/>
      <c r="W360" s="7"/>
      <c r="X360" s="383" t="str">
        <f t="shared" ca="1" si="73"/>
        <v/>
      </c>
      <c r="Y360" s="383" t="str">
        <f ca="1">IF(SUM(X360)&gt;0,MAX($Y$109:Y359)+1,"")</f>
        <v/>
      </c>
      <c r="Z360" s="7"/>
      <c r="AA360" s="7"/>
      <c r="AB360" s="383" t="str" cm="1">
        <f t="array" aca="1" ref="AB360" ca="1">IF($K360="","",INDIRECT("'"&amp;$B360&amp;"'!$J$7"))</f>
        <v/>
      </c>
      <c r="AC360" s="383" t="str" cm="1">
        <f t="array" aca="1" ref="AC360" ca="1">IF($K360="","",INDIRECT("'"&amp;$B360&amp;"'!$J$5"))</f>
        <v/>
      </c>
      <c r="AD360" s="383" t="str" cm="1">
        <f t="array" aca="1" ref="AD360" ca="1">IF($K360="","",INDIRECT("'"&amp;$B360&amp;"'!$J$6"))</f>
        <v/>
      </c>
      <c r="AE360" s="7"/>
      <c r="AF360" s="7"/>
      <c r="AG360" s="7"/>
      <c r="AH360" s="7"/>
      <c r="AI360" s="7"/>
      <c r="AJ360" s="7"/>
      <c r="AK360" s="7"/>
      <c r="AL360" s="7"/>
      <c r="AM360" s="7"/>
      <c r="AN360" s="7"/>
      <c r="AO360" s="7"/>
      <c r="AP360" s="7"/>
      <c r="AQ360" s="7"/>
      <c r="AR360" s="7"/>
      <c r="AS360" s="7"/>
      <c r="AT360" s="7"/>
      <c r="AU360" s="7"/>
      <c r="AV360" s="7"/>
      <c r="AW360" s="7"/>
      <c r="AX360" s="7"/>
      <c r="AY360" s="7"/>
      <c r="AZ360" s="7"/>
      <c r="BA360" s="7"/>
      <c r="BB360" s="7"/>
      <c r="BC360" s="7"/>
      <c r="BD360" s="7"/>
      <c r="BE360" s="7"/>
      <c r="BF360" s="7"/>
      <c r="BG360" s="7"/>
      <c r="BH360" s="7"/>
    </row>
    <row r="361" spans="1:60" hidden="1">
      <c r="A361" s="93"/>
      <c r="B361" s="138" t="str">
        <f t="shared" si="79"/>
        <v/>
      </c>
      <c r="C361" s="28" t="str">
        <f>IF(B361="","",INDEX(Konfig!$A$21:$B$1011,MATCH(MID(B361,1,(FIND(" ",B361)-1)),Konfig!$A$21:$A$1011,0),2))</f>
        <v/>
      </c>
      <c r="D361" s="126"/>
      <c r="E361" s="126" t="str">
        <f t="shared" si="70"/>
        <v/>
      </c>
      <c r="F361" s="126" t="str">
        <f t="shared" si="74"/>
        <v/>
      </c>
      <c r="G361" s="123" t="str">
        <f t="shared" si="80"/>
        <v/>
      </c>
      <c r="H361" s="139"/>
      <c r="I361" s="123" t="str">
        <f t="shared" si="81"/>
        <v xml:space="preserve"> </v>
      </c>
      <c r="J361" s="126"/>
      <c r="K361" s="388" t="str">
        <f t="shared" ca="1" si="75"/>
        <v/>
      </c>
      <c r="L361" s="388" t="str">
        <f t="shared" ca="1" si="76"/>
        <v/>
      </c>
      <c r="M361" s="384" t="str">
        <f t="shared" ca="1" si="77"/>
        <v/>
      </c>
      <c r="N361" s="384" t="str">
        <f t="shared" ca="1" si="77"/>
        <v/>
      </c>
      <c r="O361" s="384" t="str">
        <f t="shared" ca="1" si="77"/>
        <v/>
      </c>
      <c r="P361" s="384" t="str">
        <f t="shared" ca="1" si="77"/>
        <v/>
      </c>
      <c r="Q361" s="384" t="str">
        <f t="shared" ca="1" si="71"/>
        <v/>
      </c>
      <c r="R361" s="131" t="str">
        <f ca="1">IF(AND(SUM($T$109:$U361)&gt;0,COUNTIF(R$108:$S360,"A")=0), "A","")</f>
        <v/>
      </c>
      <c r="S361" s="131" t="str">
        <f ca="1">IF(AND(SUM($T361:$U$1097)&gt;0,COUNTIF(S362:$S$1098,"E")=0), "E","")</f>
        <v/>
      </c>
      <c r="T361" s="383" t="str">
        <f t="shared" ca="1" si="72"/>
        <v/>
      </c>
      <c r="U361" s="383" t="str">
        <f t="shared" ca="1" si="78"/>
        <v/>
      </c>
      <c r="V361" s="7"/>
      <c r="W361" s="7"/>
      <c r="X361" s="383" t="str">
        <f t="shared" ca="1" si="73"/>
        <v/>
      </c>
      <c r="Y361" s="383" t="str">
        <f ca="1">IF(SUM(X361)&gt;0,MAX($Y$109:Y360)+1,"")</f>
        <v/>
      </c>
      <c r="Z361" s="7"/>
      <c r="AA361" s="7"/>
      <c r="AB361" s="383" t="str" cm="1">
        <f t="array" aca="1" ref="AB361" ca="1">IF($K361="","",INDIRECT("'"&amp;$B361&amp;"'!$J$7"))</f>
        <v/>
      </c>
      <c r="AC361" s="383" t="str" cm="1">
        <f t="array" aca="1" ref="AC361" ca="1">IF($K361="","",INDIRECT("'"&amp;$B361&amp;"'!$J$5"))</f>
        <v/>
      </c>
      <c r="AD361" s="383" t="str" cm="1">
        <f t="array" aca="1" ref="AD361" ca="1">IF($K361="","",INDIRECT("'"&amp;$B361&amp;"'!$J$6"))</f>
        <v/>
      </c>
      <c r="AE361" s="7"/>
      <c r="AF361" s="7"/>
      <c r="AG361" s="7"/>
      <c r="AH361" s="7"/>
      <c r="AI361" s="7"/>
      <c r="AJ361" s="7"/>
      <c r="AK361" s="7"/>
      <c r="AL361" s="7"/>
      <c r="AM361" s="7"/>
      <c r="AN361" s="7"/>
      <c r="AO361" s="7"/>
      <c r="AP361" s="7"/>
      <c r="AQ361" s="7"/>
      <c r="AR361" s="7"/>
      <c r="AS361" s="7"/>
      <c r="AT361" s="7"/>
      <c r="AU361" s="7"/>
      <c r="AV361" s="7"/>
      <c r="AW361" s="7"/>
      <c r="AX361" s="7"/>
      <c r="AY361" s="7"/>
      <c r="AZ361" s="7"/>
      <c r="BA361" s="7"/>
      <c r="BB361" s="7"/>
      <c r="BC361" s="7"/>
      <c r="BD361" s="7"/>
      <c r="BE361" s="7"/>
      <c r="BF361" s="7"/>
      <c r="BG361" s="7"/>
      <c r="BH361" s="7"/>
    </row>
    <row r="362" spans="1:60" hidden="1">
      <c r="A362" s="93"/>
      <c r="B362" s="138" t="str">
        <f t="shared" si="79"/>
        <v/>
      </c>
      <c r="C362" s="28" t="str">
        <f>IF(B362="","",INDEX(Konfig!$A$21:$B$1011,MATCH(MID(B362,1,(FIND(" ",B362)-1)),Konfig!$A$21:$A$1011,0),2))</f>
        <v/>
      </c>
      <c r="D362" s="126"/>
      <c r="E362" s="126" t="str">
        <f t="shared" si="70"/>
        <v/>
      </c>
      <c r="F362" s="126" t="str">
        <f t="shared" si="74"/>
        <v/>
      </c>
      <c r="G362" s="123" t="str">
        <f t="shared" si="80"/>
        <v/>
      </c>
      <c r="H362" s="139"/>
      <c r="I362" s="123" t="str">
        <f t="shared" si="81"/>
        <v xml:space="preserve"> </v>
      </c>
      <c r="J362" s="126"/>
      <c r="K362" s="388" t="str">
        <f t="shared" ca="1" si="75"/>
        <v/>
      </c>
      <c r="L362" s="388" t="str">
        <f t="shared" ca="1" si="76"/>
        <v/>
      </c>
      <c r="M362" s="384" t="str">
        <f t="shared" ca="1" si="77"/>
        <v/>
      </c>
      <c r="N362" s="384" t="str">
        <f t="shared" ca="1" si="77"/>
        <v/>
      </c>
      <c r="O362" s="384" t="str">
        <f t="shared" ca="1" si="77"/>
        <v/>
      </c>
      <c r="P362" s="384" t="str">
        <f t="shared" ca="1" si="77"/>
        <v/>
      </c>
      <c r="Q362" s="384" t="str">
        <f t="shared" ca="1" si="71"/>
        <v/>
      </c>
      <c r="R362" s="131" t="str">
        <f ca="1">IF(AND(SUM($T$109:$U362)&gt;0,COUNTIF(R$108:$S361,"A")=0), "A","")</f>
        <v/>
      </c>
      <c r="S362" s="131" t="str">
        <f ca="1">IF(AND(SUM($T362:$U$1097)&gt;0,COUNTIF(S363:$S$1098,"E")=0), "E","")</f>
        <v/>
      </c>
      <c r="T362" s="383" t="str">
        <f t="shared" ca="1" si="72"/>
        <v/>
      </c>
      <c r="U362" s="383" t="str">
        <f t="shared" ca="1" si="78"/>
        <v/>
      </c>
      <c r="V362" s="7"/>
      <c r="W362" s="7"/>
      <c r="X362" s="383" t="str">
        <f t="shared" ca="1" si="73"/>
        <v/>
      </c>
      <c r="Y362" s="383" t="str">
        <f ca="1">IF(SUM(X362)&gt;0,MAX($Y$109:Y361)+1,"")</f>
        <v/>
      </c>
      <c r="Z362" s="7"/>
      <c r="AA362" s="7"/>
      <c r="AB362" s="383" t="str" cm="1">
        <f t="array" aca="1" ref="AB362" ca="1">IF($K362="","",INDIRECT("'"&amp;$B362&amp;"'!$J$7"))</f>
        <v/>
      </c>
      <c r="AC362" s="383" t="str" cm="1">
        <f t="array" aca="1" ref="AC362" ca="1">IF($K362="","",INDIRECT("'"&amp;$B362&amp;"'!$J$5"))</f>
        <v/>
      </c>
      <c r="AD362" s="383" t="str" cm="1">
        <f t="array" aca="1" ref="AD362" ca="1">IF($K362="","",INDIRECT("'"&amp;$B362&amp;"'!$J$6"))</f>
        <v/>
      </c>
      <c r="AE362" s="7"/>
      <c r="AF362" s="7"/>
      <c r="AG362" s="7"/>
      <c r="AH362" s="7"/>
      <c r="AI362" s="7"/>
      <c r="AJ362" s="7"/>
      <c r="AK362" s="7"/>
      <c r="AL362" s="7"/>
      <c r="AM362" s="7"/>
      <c r="AN362" s="7"/>
      <c r="AO362" s="7"/>
      <c r="AP362" s="7"/>
      <c r="AQ362" s="7"/>
      <c r="AR362" s="7"/>
      <c r="AS362" s="7"/>
      <c r="AT362" s="7"/>
      <c r="AU362" s="7"/>
      <c r="AV362" s="7"/>
      <c r="AW362" s="7"/>
      <c r="AX362" s="7"/>
      <c r="AY362" s="7"/>
      <c r="AZ362" s="7"/>
      <c r="BA362" s="7"/>
      <c r="BB362" s="7"/>
      <c r="BC362" s="7"/>
      <c r="BD362" s="7"/>
      <c r="BE362" s="7"/>
      <c r="BF362" s="7"/>
      <c r="BG362" s="7"/>
      <c r="BH362" s="7"/>
    </row>
    <row r="363" spans="1:60" hidden="1">
      <c r="A363" s="93"/>
      <c r="B363" s="138" t="str">
        <f t="shared" si="79"/>
        <v/>
      </c>
      <c r="C363" s="28" t="str">
        <f>IF(B363="","",INDEX(Konfig!$A$21:$B$1011,MATCH(MID(B363,1,(FIND(" ",B363)-1)),Konfig!$A$21:$A$1011,0),2))</f>
        <v/>
      </c>
      <c r="D363" s="126"/>
      <c r="E363" s="126" t="str">
        <f t="shared" si="70"/>
        <v/>
      </c>
      <c r="F363" s="126" t="str">
        <f t="shared" si="74"/>
        <v/>
      </c>
      <c r="G363" s="123" t="str">
        <f t="shared" si="80"/>
        <v/>
      </c>
      <c r="H363" s="139"/>
      <c r="I363" s="123" t="str">
        <f t="shared" si="81"/>
        <v xml:space="preserve"> </v>
      </c>
      <c r="J363" s="126"/>
      <c r="K363" s="388" t="str">
        <f t="shared" ca="1" si="75"/>
        <v/>
      </c>
      <c r="L363" s="388" t="str">
        <f t="shared" ca="1" si="76"/>
        <v/>
      </c>
      <c r="M363" s="384" t="str">
        <f t="shared" ca="1" si="77"/>
        <v/>
      </c>
      <c r="N363" s="384" t="str">
        <f t="shared" ca="1" si="77"/>
        <v/>
      </c>
      <c r="O363" s="384" t="str">
        <f t="shared" ca="1" si="77"/>
        <v/>
      </c>
      <c r="P363" s="384" t="str">
        <f t="shared" ca="1" si="77"/>
        <v/>
      </c>
      <c r="Q363" s="384" t="str">
        <f t="shared" ca="1" si="71"/>
        <v/>
      </c>
      <c r="R363" s="131" t="str">
        <f ca="1">IF(AND(SUM($T$109:$U363)&gt;0,COUNTIF(R$108:$S362,"A")=0), "A","")</f>
        <v/>
      </c>
      <c r="S363" s="131" t="str">
        <f ca="1">IF(AND(SUM($T363:$U$1097)&gt;0,COUNTIF(S364:$S$1098,"E")=0), "E","")</f>
        <v/>
      </c>
      <c r="T363" s="383" t="str">
        <f t="shared" ca="1" si="72"/>
        <v/>
      </c>
      <c r="U363" s="383" t="str">
        <f t="shared" ca="1" si="78"/>
        <v/>
      </c>
      <c r="V363" s="7"/>
      <c r="W363" s="7"/>
      <c r="X363" s="383" t="str">
        <f t="shared" ca="1" si="73"/>
        <v/>
      </c>
      <c r="Y363" s="383" t="str">
        <f ca="1">IF(SUM(X363)&gt;0,MAX($Y$109:Y362)+1,"")</f>
        <v/>
      </c>
      <c r="Z363" s="7"/>
      <c r="AA363" s="7"/>
      <c r="AB363" s="383" t="str" cm="1">
        <f t="array" aca="1" ref="AB363" ca="1">IF($K363="","",INDIRECT("'"&amp;$B363&amp;"'!$J$7"))</f>
        <v/>
      </c>
      <c r="AC363" s="383" t="str" cm="1">
        <f t="array" aca="1" ref="AC363" ca="1">IF($K363="","",INDIRECT("'"&amp;$B363&amp;"'!$J$5"))</f>
        <v/>
      </c>
      <c r="AD363" s="383" t="str" cm="1">
        <f t="array" aca="1" ref="AD363" ca="1">IF($K363="","",INDIRECT("'"&amp;$B363&amp;"'!$J$6"))</f>
        <v/>
      </c>
      <c r="AE363" s="7"/>
      <c r="AF363" s="7"/>
      <c r="AG363" s="7"/>
      <c r="AH363" s="7"/>
      <c r="AI363" s="7"/>
      <c r="AJ363" s="7"/>
      <c r="AK363" s="7"/>
      <c r="AL363" s="7"/>
      <c r="AM363" s="7"/>
      <c r="AN363" s="7"/>
      <c r="AO363" s="7"/>
      <c r="AP363" s="7"/>
      <c r="AQ363" s="7"/>
      <c r="AR363" s="7"/>
      <c r="AS363" s="7"/>
      <c r="AT363" s="7"/>
      <c r="AU363" s="7"/>
      <c r="AV363" s="7"/>
      <c r="AW363" s="7"/>
      <c r="AX363" s="7"/>
      <c r="AY363" s="7"/>
      <c r="AZ363" s="7"/>
      <c r="BA363" s="7"/>
      <c r="BB363" s="7"/>
      <c r="BC363" s="7"/>
      <c r="BD363" s="7"/>
      <c r="BE363" s="7"/>
      <c r="BF363" s="7"/>
      <c r="BG363" s="7"/>
      <c r="BH363" s="7"/>
    </row>
    <row r="364" spans="1:60" hidden="1">
      <c r="A364" s="93"/>
      <c r="B364" s="138" t="str">
        <f t="shared" si="79"/>
        <v/>
      </c>
      <c r="C364" s="28" t="str">
        <f>IF(B364="","",INDEX(Konfig!$A$21:$B$1011,MATCH(MID(B364,1,(FIND(" ",B364)-1)),Konfig!$A$21:$A$1011,0),2))</f>
        <v/>
      </c>
      <c r="D364" s="126"/>
      <c r="E364" s="126" t="str">
        <f t="shared" si="70"/>
        <v/>
      </c>
      <c r="F364" s="126" t="str">
        <f t="shared" si="74"/>
        <v/>
      </c>
      <c r="G364" s="123" t="str">
        <f t="shared" si="80"/>
        <v/>
      </c>
      <c r="H364" s="139"/>
      <c r="I364" s="123" t="str">
        <f t="shared" si="81"/>
        <v xml:space="preserve"> </v>
      </c>
      <c r="J364" s="126"/>
      <c r="K364" s="388" t="str">
        <f t="shared" ca="1" si="75"/>
        <v/>
      </c>
      <c r="L364" s="388" t="str">
        <f t="shared" ca="1" si="76"/>
        <v/>
      </c>
      <c r="M364" s="384" t="str">
        <f t="shared" ca="1" si="77"/>
        <v/>
      </c>
      <c r="N364" s="384" t="str">
        <f t="shared" ca="1" si="77"/>
        <v/>
      </c>
      <c r="O364" s="384" t="str">
        <f t="shared" ca="1" si="77"/>
        <v/>
      </c>
      <c r="P364" s="384" t="str">
        <f t="shared" ca="1" si="77"/>
        <v/>
      </c>
      <c r="Q364" s="384" t="str">
        <f t="shared" ca="1" si="71"/>
        <v/>
      </c>
      <c r="R364" s="131" t="str">
        <f ca="1">IF(AND(SUM($T$109:$U364)&gt;0,COUNTIF(R$108:$S363,"A")=0), "A","")</f>
        <v/>
      </c>
      <c r="S364" s="131" t="str">
        <f ca="1">IF(AND(SUM($T364:$U$1097)&gt;0,COUNTIF(S365:$S$1098,"E")=0), "E","")</f>
        <v/>
      </c>
      <c r="T364" s="383" t="str">
        <f t="shared" ca="1" si="72"/>
        <v/>
      </c>
      <c r="U364" s="383" t="str">
        <f t="shared" ca="1" si="78"/>
        <v/>
      </c>
      <c r="V364" s="7"/>
      <c r="W364" s="7"/>
      <c r="X364" s="383" t="str">
        <f t="shared" ca="1" si="73"/>
        <v/>
      </c>
      <c r="Y364" s="383" t="str">
        <f ca="1">IF(SUM(X364)&gt;0,MAX($Y$109:Y363)+1,"")</f>
        <v/>
      </c>
      <c r="Z364" s="7"/>
      <c r="AA364" s="7"/>
      <c r="AB364" s="383" t="str" cm="1">
        <f t="array" aca="1" ref="AB364" ca="1">IF($K364="","",INDIRECT("'"&amp;$B364&amp;"'!$J$7"))</f>
        <v/>
      </c>
      <c r="AC364" s="383" t="str" cm="1">
        <f t="array" aca="1" ref="AC364" ca="1">IF($K364="","",INDIRECT("'"&amp;$B364&amp;"'!$J$5"))</f>
        <v/>
      </c>
      <c r="AD364" s="383" t="str" cm="1">
        <f t="array" aca="1" ref="AD364" ca="1">IF($K364="","",INDIRECT("'"&amp;$B364&amp;"'!$J$6"))</f>
        <v/>
      </c>
      <c r="AE364" s="7"/>
      <c r="AF364" s="7"/>
      <c r="AG364" s="7"/>
      <c r="AH364" s="7"/>
      <c r="AI364" s="7"/>
      <c r="AJ364" s="7"/>
      <c r="AK364" s="7"/>
      <c r="AL364" s="7"/>
      <c r="AM364" s="7"/>
      <c r="AN364" s="7"/>
      <c r="AO364" s="7"/>
      <c r="AP364" s="7"/>
      <c r="AQ364" s="7"/>
      <c r="AR364" s="7"/>
      <c r="AS364" s="7"/>
      <c r="AT364" s="7"/>
      <c r="AU364" s="7"/>
      <c r="AV364" s="7"/>
      <c r="AW364" s="7"/>
      <c r="AX364" s="7"/>
      <c r="AY364" s="7"/>
      <c r="AZ364" s="7"/>
      <c r="BA364" s="7"/>
      <c r="BB364" s="7"/>
      <c r="BC364" s="7"/>
      <c r="BD364" s="7"/>
      <c r="BE364" s="7"/>
      <c r="BF364" s="7"/>
      <c r="BG364" s="7"/>
      <c r="BH364" s="7"/>
    </row>
    <row r="365" spans="1:60" hidden="1">
      <c r="A365" s="93"/>
      <c r="B365" s="138" t="str">
        <f t="shared" si="79"/>
        <v/>
      </c>
      <c r="C365" s="28" t="str">
        <f>IF(B365="","",INDEX(Konfig!$A$21:$B$1011,MATCH(MID(B365,1,(FIND(" ",B365)-1)),Konfig!$A$21:$A$1011,0),2))</f>
        <v/>
      </c>
      <c r="D365" s="126"/>
      <c r="E365" s="126" t="str">
        <f t="shared" ref="E365:E428" si="82">IFERROR(IF(VALUE(LEFT(G365,SEARCH(".",G365)-1))&lt;10,"",VALUE(LEFT(G365,SEARCH(".",G365)-1))),"")</f>
        <v/>
      </c>
      <c r="F365" s="126" t="str">
        <f t="shared" si="74"/>
        <v/>
      </c>
      <c r="G365" s="123" t="str">
        <f t="shared" si="80"/>
        <v/>
      </c>
      <c r="H365" s="139"/>
      <c r="I365" s="123" t="str">
        <f t="shared" si="81"/>
        <v xml:space="preserve"> </v>
      </c>
      <c r="J365" s="126"/>
      <c r="K365" s="388" t="str">
        <f t="shared" ca="1" si="75"/>
        <v/>
      </c>
      <c r="L365" s="388" t="str">
        <f t="shared" ca="1" si="76"/>
        <v/>
      </c>
      <c r="M365" s="384" t="str">
        <f t="shared" ca="1" si="77"/>
        <v/>
      </c>
      <c r="N365" s="384" t="str">
        <f t="shared" ca="1" si="77"/>
        <v/>
      </c>
      <c r="O365" s="384" t="str">
        <f t="shared" ca="1" si="77"/>
        <v/>
      </c>
      <c r="P365" s="384" t="str">
        <f t="shared" ca="1" si="77"/>
        <v/>
      </c>
      <c r="Q365" s="384" t="str">
        <f t="shared" ref="Q365:Q428" ca="1" si="83">IF($K365="","",COUNTIF(INDIRECT("'"&amp;$B365&amp;"'!$D$11:$D$512"),0))</f>
        <v/>
      </c>
      <c r="R365" s="131" t="str">
        <f ca="1">IF(AND(SUM($T$109:$U365)&gt;0,COUNTIF(R$108:$S364,"A")=0), "A","")</f>
        <v/>
      </c>
      <c r="S365" s="131" t="str">
        <f ca="1">IF(AND(SUM($T365:$U$1097)&gt;0,COUNTIF(S366:$S$1098,"E")=0), "E","")</f>
        <v/>
      </c>
      <c r="T365" s="383" t="str">
        <f t="shared" ref="T365:T428" ca="1" si="84">IF($K365="","",COUNTIFS(INDIRECT("'"&amp;$B365&amp;"'!$J$11:$J$512"),"KO",INDIRECT("'"&amp;$B365&amp;"'!$N$11:$N$512"),"IAE"))</f>
        <v/>
      </c>
      <c r="U365" s="383" t="str">
        <f t="shared" ca="1" si="78"/>
        <v/>
      </c>
      <c r="V365" s="7"/>
      <c r="W365" s="7"/>
      <c r="X365" s="383" t="str">
        <f t="shared" ref="X365:X428" ca="1" si="85">IF($K365="","",COUNTIFS(INDIRECT("'"&amp;$B365&amp;"'!$J$11:$J$512"),"EW",INDIRECT("'"&amp;$B365&amp;"'!$N$11:$N$512"),"IAE"))</f>
        <v/>
      </c>
      <c r="Y365" s="383" t="str">
        <f ca="1">IF(SUM(X365)&gt;0,MAX($Y$109:Y364)+1,"")</f>
        <v/>
      </c>
      <c r="Z365" s="7"/>
      <c r="AA365" s="7"/>
      <c r="AB365" s="383" t="str" cm="1">
        <f t="array" aca="1" ref="AB365" ca="1">IF($K365="","",INDIRECT("'"&amp;$B365&amp;"'!$J$7"))</f>
        <v/>
      </c>
      <c r="AC365" s="383" t="str" cm="1">
        <f t="array" aca="1" ref="AC365" ca="1">IF($K365="","",INDIRECT("'"&amp;$B365&amp;"'!$J$5"))</f>
        <v/>
      </c>
      <c r="AD365" s="383" t="str" cm="1">
        <f t="array" aca="1" ref="AD365" ca="1">IF($K365="","",INDIRECT("'"&amp;$B365&amp;"'!$J$6"))</f>
        <v/>
      </c>
      <c r="AE365" s="7"/>
      <c r="AF365" s="7"/>
      <c r="AG365" s="7"/>
      <c r="AH365" s="7"/>
      <c r="AI365" s="7"/>
      <c r="AJ365" s="7"/>
      <c r="AK365" s="7"/>
      <c r="AL365" s="7"/>
      <c r="AM365" s="7"/>
      <c r="AN365" s="7"/>
      <c r="AO365" s="7"/>
      <c r="AP365" s="7"/>
      <c r="AQ365" s="7"/>
      <c r="AR365" s="7"/>
      <c r="AS365" s="7"/>
      <c r="AT365" s="7"/>
      <c r="AU365" s="7"/>
      <c r="AV365" s="7"/>
      <c r="AW365" s="7"/>
      <c r="AX365" s="7"/>
      <c r="AY365" s="7"/>
      <c r="AZ365" s="7"/>
      <c r="BA365" s="7"/>
      <c r="BB365" s="7"/>
      <c r="BC365" s="7"/>
      <c r="BD365" s="7"/>
      <c r="BE365" s="7"/>
      <c r="BF365" s="7"/>
      <c r="BG365" s="7"/>
      <c r="BH365" s="7"/>
    </row>
    <row r="366" spans="1:60" hidden="1">
      <c r="A366" s="93"/>
      <c r="B366" s="138" t="str">
        <f t="shared" si="79"/>
        <v/>
      </c>
      <c r="C366" s="28" t="str">
        <f>IF(B366="","",INDEX(Konfig!$A$21:$B$1011,MATCH(MID(B366,1,(FIND(" ",B366)-1)),Konfig!$A$21:$A$1011,0),2))</f>
        <v/>
      </c>
      <c r="D366" s="126"/>
      <c r="E366" s="126" t="str">
        <f t="shared" si="82"/>
        <v/>
      </c>
      <c r="F366" s="126" t="str">
        <f t="shared" si="74"/>
        <v/>
      </c>
      <c r="G366" s="123" t="str">
        <f t="shared" si="80"/>
        <v/>
      </c>
      <c r="H366" s="139"/>
      <c r="I366" s="123" t="str">
        <f t="shared" si="81"/>
        <v xml:space="preserve"> </v>
      </c>
      <c r="J366" s="126"/>
      <c r="K366" s="388" t="str">
        <f t="shared" ca="1" si="75"/>
        <v/>
      </c>
      <c r="L366" s="388" t="str">
        <f t="shared" ca="1" si="76"/>
        <v/>
      </c>
      <c r="M366" s="384" t="str">
        <f t="shared" ca="1" si="77"/>
        <v/>
      </c>
      <c r="N366" s="384" t="str">
        <f t="shared" ca="1" si="77"/>
        <v/>
      </c>
      <c r="O366" s="384" t="str">
        <f t="shared" ca="1" si="77"/>
        <v/>
      </c>
      <c r="P366" s="384" t="str">
        <f t="shared" ca="1" si="77"/>
        <v/>
      </c>
      <c r="Q366" s="384" t="str">
        <f t="shared" ca="1" si="83"/>
        <v/>
      </c>
      <c r="R366" s="131" t="str">
        <f ca="1">IF(AND(SUM($T$109:$U366)&gt;0,COUNTIF(R$108:$S365,"A")=0), "A","")</f>
        <v/>
      </c>
      <c r="S366" s="131" t="str">
        <f ca="1">IF(AND(SUM($T366:$U$1097)&gt;0,COUNTIF(S367:$S$1098,"E")=0), "E","")</f>
        <v/>
      </c>
      <c r="T366" s="383" t="str">
        <f t="shared" ca="1" si="84"/>
        <v/>
      </c>
      <c r="U366" s="383" t="str">
        <f t="shared" ca="1" si="78"/>
        <v/>
      </c>
      <c r="V366" s="7"/>
      <c r="W366" s="7"/>
      <c r="X366" s="383" t="str">
        <f t="shared" ca="1" si="85"/>
        <v/>
      </c>
      <c r="Y366" s="383" t="str">
        <f ca="1">IF(SUM(X366)&gt;0,MAX($Y$109:Y365)+1,"")</f>
        <v/>
      </c>
      <c r="Z366" s="7"/>
      <c r="AA366" s="7"/>
      <c r="AB366" s="383" t="str" cm="1">
        <f t="array" aca="1" ref="AB366" ca="1">IF($K366="","",INDIRECT("'"&amp;$B366&amp;"'!$J$7"))</f>
        <v/>
      </c>
      <c r="AC366" s="383" t="str" cm="1">
        <f t="array" aca="1" ref="AC366" ca="1">IF($K366="","",INDIRECT("'"&amp;$B366&amp;"'!$J$5"))</f>
        <v/>
      </c>
      <c r="AD366" s="383" t="str" cm="1">
        <f t="array" aca="1" ref="AD366" ca="1">IF($K366="","",INDIRECT("'"&amp;$B366&amp;"'!$J$6"))</f>
        <v/>
      </c>
      <c r="AE366" s="7"/>
      <c r="AF366" s="7"/>
      <c r="AG366" s="7"/>
      <c r="AH366" s="7"/>
      <c r="AI366" s="7"/>
      <c r="AJ366" s="7"/>
      <c r="AK366" s="7"/>
      <c r="AL366" s="7"/>
      <c r="AM366" s="7"/>
      <c r="AN366" s="7"/>
      <c r="AO366" s="7"/>
      <c r="AP366" s="7"/>
      <c r="AQ366" s="7"/>
      <c r="AR366" s="7"/>
      <c r="AS366" s="7"/>
      <c r="AT366" s="7"/>
      <c r="AU366" s="7"/>
      <c r="AV366" s="7"/>
      <c r="AW366" s="7"/>
      <c r="AX366" s="7"/>
      <c r="AY366" s="7"/>
      <c r="AZ366" s="7"/>
      <c r="BA366" s="7"/>
      <c r="BB366" s="7"/>
      <c r="BC366" s="7"/>
      <c r="BD366" s="7"/>
      <c r="BE366" s="7"/>
      <c r="BF366" s="7"/>
      <c r="BG366" s="7"/>
      <c r="BH366" s="7"/>
    </row>
    <row r="367" spans="1:60" hidden="1">
      <c r="A367" s="93"/>
      <c r="B367" s="138" t="str">
        <f t="shared" si="79"/>
        <v/>
      </c>
      <c r="C367" s="28" t="str">
        <f>IF(B367="","",INDEX(Konfig!$A$21:$B$1011,MATCH(MID(B367,1,(FIND(" ",B367)-1)),Konfig!$A$21:$A$1011,0),2))</f>
        <v/>
      </c>
      <c r="D367" s="126"/>
      <c r="E367" s="126" t="str">
        <f t="shared" si="82"/>
        <v/>
      </c>
      <c r="F367" s="126" t="str">
        <f t="shared" si="74"/>
        <v/>
      </c>
      <c r="G367" s="123" t="str">
        <f t="shared" si="80"/>
        <v/>
      </c>
      <c r="H367" s="139"/>
      <c r="I367" s="123" t="str">
        <f t="shared" si="81"/>
        <v xml:space="preserve"> </v>
      </c>
      <c r="J367" s="126"/>
      <c r="K367" s="388" t="str">
        <f t="shared" ca="1" si="75"/>
        <v/>
      </c>
      <c r="L367" s="388" t="str">
        <f t="shared" ca="1" si="76"/>
        <v/>
      </c>
      <c r="M367" s="384" t="str">
        <f t="shared" ca="1" si="77"/>
        <v/>
      </c>
      <c r="N367" s="384" t="str">
        <f t="shared" ca="1" si="77"/>
        <v/>
      </c>
      <c r="O367" s="384" t="str">
        <f t="shared" ca="1" si="77"/>
        <v/>
      </c>
      <c r="P367" s="384" t="str">
        <f t="shared" ca="1" si="77"/>
        <v/>
      </c>
      <c r="Q367" s="384" t="str">
        <f t="shared" ca="1" si="83"/>
        <v/>
      </c>
      <c r="R367" s="131" t="str">
        <f ca="1">IF(AND(SUM($T$109:$U367)&gt;0,COUNTIF(R$108:$S366,"A")=0), "A","")</f>
        <v/>
      </c>
      <c r="S367" s="131" t="str">
        <f ca="1">IF(AND(SUM($T367:$U$1097)&gt;0,COUNTIF(S368:$S$1098,"E")=0), "E","")</f>
        <v/>
      </c>
      <c r="T367" s="383" t="str">
        <f t="shared" ca="1" si="84"/>
        <v/>
      </c>
      <c r="U367" s="383" t="str">
        <f t="shared" ca="1" si="78"/>
        <v/>
      </c>
      <c r="V367" s="7"/>
      <c r="W367" s="7"/>
      <c r="X367" s="383" t="str">
        <f t="shared" ca="1" si="85"/>
        <v/>
      </c>
      <c r="Y367" s="383" t="str">
        <f ca="1">IF(SUM(X367)&gt;0,MAX($Y$109:Y366)+1,"")</f>
        <v/>
      </c>
      <c r="Z367" s="7"/>
      <c r="AA367" s="7"/>
      <c r="AB367" s="383" t="str" cm="1">
        <f t="array" aca="1" ref="AB367" ca="1">IF($K367="","",INDIRECT("'"&amp;$B367&amp;"'!$J$7"))</f>
        <v/>
      </c>
      <c r="AC367" s="383" t="str" cm="1">
        <f t="array" aca="1" ref="AC367" ca="1">IF($K367="","",INDIRECT("'"&amp;$B367&amp;"'!$J$5"))</f>
        <v/>
      </c>
      <c r="AD367" s="383" t="str" cm="1">
        <f t="array" aca="1" ref="AD367" ca="1">IF($K367="","",INDIRECT("'"&amp;$B367&amp;"'!$J$6"))</f>
        <v/>
      </c>
      <c r="AE367" s="7"/>
      <c r="AF367" s="7"/>
      <c r="AG367" s="7"/>
      <c r="AH367" s="7"/>
      <c r="AI367" s="7"/>
      <c r="AJ367" s="7"/>
      <c r="AK367" s="7"/>
      <c r="AL367" s="7"/>
      <c r="AM367" s="7"/>
      <c r="AN367" s="7"/>
      <c r="AO367" s="7"/>
      <c r="AP367" s="7"/>
      <c r="AQ367" s="7"/>
      <c r="AR367" s="7"/>
      <c r="AS367" s="7"/>
      <c r="AT367" s="7"/>
      <c r="AU367" s="7"/>
      <c r="AV367" s="7"/>
      <c r="AW367" s="7"/>
      <c r="AX367" s="7"/>
      <c r="AY367" s="7"/>
      <c r="AZ367" s="7"/>
      <c r="BA367" s="7"/>
      <c r="BB367" s="7"/>
      <c r="BC367" s="7"/>
      <c r="BD367" s="7"/>
      <c r="BE367" s="7"/>
      <c r="BF367" s="7"/>
      <c r="BG367" s="7"/>
      <c r="BH367" s="7"/>
    </row>
    <row r="368" spans="1:60" hidden="1">
      <c r="A368" s="93"/>
      <c r="B368" s="138" t="str">
        <f t="shared" si="79"/>
        <v/>
      </c>
      <c r="C368" s="28" t="str">
        <f>IF(B368="","",INDEX(Konfig!$A$21:$B$1011,MATCH(MID(B368,1,(FIND(" ",B368)-1)),Konfig!$A$21:$A$1011,0),2))</f>
        <v/>
      </c>
      <c r="D368" s="126"/>
      <c r="E368" s="126" t="str">
        <f t="shared" si="82"/>
        <v/>
      </c>
      <c r="F368" s="126" t="str">
        <f t="shared" si="74"/>
        <v/>
      </c>
      <c r="G368" s="123" t="str">
        <f t="shared" si="80"/>
        <v/>
      </c>
      <c r="H368" s="139"/>
      <c r="I368" s="123" t="str">
        <f t="shared" si="81"/>
        <v xml:space="preserve"> </v>
      </c>
      <c r="J368" s="126"/>
      <c r="K368" s="388" t="str">
        <f t="shared" ca="1" si="75"/>
        <v/>
      </c>
      <c r="L368" s="388" t="str">
        <f t="shared" ca="1" si="76"/>
        <v/>
      </c>
      <c r="M368" s="384" t="str">
        <f t="shared" ca="1" si="77"/>
        <v/>
      </c>
      <c r="N368" s="384" t="str">
        <f t="shared" ca="1" si="77"/>
        <v/>
      </c>
      <c r="O368" s="384" t="str">
        <f t="shared" ca="1" si="77"/>
        <v/>
      </c>
      <c r="P368" s="384" t="str">
        <f t="shared" ca="1" si="77"/>
        <v/>
      </c>
      <c r="Q368" s="384" t="str">
        <f t="shared" ca="1" si="83"/>
        <v/>
      </c>
      <c r="R368" s="131" t="str">
        <f ca="1">IF(AND(SUM($T$109:$U368)&gt;0,COUNTIF(R$108:$S367,"A")=0), "A","")</f>
        <v/>
      </c>
      <c r="S368" s="131" t="str">
        <f ca="1">IF(AND(SUM($T368:$U$1097)&gt;0,COUNTIF(S369:$S$1098,"E")=0), "E","")</f>
        <v/>
      </c>
      <c r="T368" s="383" t="str">
        <f t="shared" ca="1" si="84"/>
        <v/>
      </c>
      <c r="U368" s="383" t="str">
        <f t="shared" ca="1" si="78"/>
        <v/>
      </c>
      <c r="V368" s="7"/>
      <c r="W368" s="7"/>
      <c r="X368" s="383" t="str">
        <f t="shared" ca="1" si="85"/>
        <v/>
      </c>
      <c r="Y368" s="383" t="str">
        <f ca="1">IF(SUM(X368)&gt;0,MAX($Y$109:Y367)+1,"")</f>
        <v/>
      </c>
      <c r="Z368" s="7"/>
      <c r="AA368" s="7"/>
      <c r="AB368" s="383" t="str" cm="1">
        <f t="array" aca="1" ref="AB368" ca="1">IF($K368="","",INDIRECT("'"&amp;$B368&amp;"'!$J$7"))</f>
        <v/>
      </c>
      <c r="AC368" s="383" t="str" cm="1">
        <f t="array" aca="1" ref="AC368" ca="1">IF($K368="","",INDIRECT("'"&amp;$B368&amp;"'!$J$5"))</f>
        <v/>
      </c>
      <c r="AD368" s="383" t="str" cm="1">
        <f t="array" aca="1" ref="AD368" ca="1">IF($K368="","",INDIRECT("'"&amp;$B368&amp;"'!$J$6"))</f>
        <v/>
      </c>
      <c r="AE368" s="7"/>
      <c r="AF368" s="7"/>
      <c r="AG368" s="7"/>
      <c r="AH368" s="7"/>
      <c r="AI368" s="7"/>
      <c r="AJ368" s="7"/>
      <c r="AK368" s="7"/>
      <c r="AL368" s="7"/>
      <c r="AM368" s="7"/>
      <c r="AN368" s="7"/>
      <c r="AO368" s="7"/>
      <c r="AP368" s="7"/>
      <c r="AQ368" s="7"/>
      <c r="AR368" s="7"/>
      <c r="AS368" s="7"/>
      <c r="AT368" s="7"/>
      <c r="AU368" s="7"/>
      <c r="AV368" s="7"/>
      <c r="AW368" s="7"/>
      <c r="AX368" s="7"/>
      <c r="AY368" s="7"/>
      <c r="AZ368" s="7"/>
      <c r="BA368" s="7"/>
      <c r="BB368" s="7"/>
      <c r="BC368" s="7"/>
      <c r="BD368" s="7"/>
      <c r="BE368" s="7"/>
      <c r="BF368" s="7"/>
      <c r="BG368" s="7"/>
      <c r="BH368" s="7"/>
    </row>
    <row r="369" spans="1:60" hidden="1">
      <c r="A369" s="93"/>
      <c r="B369" s="138" t="str">
        <f t="shared" si="79"/>
        <v/>
      </c>
      <c r="C369" s="28" t="str">
        <f>IF(B369="","",INDEX(Konfig!$A$21:$B$1011,MATCH(MID(B369,1,(FIND(" ",B369)-1)),Konfig!$A$21:$A$1011,0),2))</f>
        <v/>
      </c>
      <c r="D369" s="126"/>
      <c r="E369" s="126" t="str">
        <f t="shared" si="82"/>
        <v/>
      </c>
      <c r="F369" s="126" t="str">
        <f t="shared" si="74"/>
        <v/>
      </c>
      <c r="G369" s="123" t="str">
        <f t="shared" si="80"/>
        <v/>
      </c>
      <c r="H369" s="139"/>
      <c r="I369" s="123" t="str">
        <f t="shared" si="81"/>
        <v xml:space="preserve"> </v>
      </c>
      <c r="J369" s="126"/>
      <c r="K369" s="388" t="str">
        <f t="shared" ca="1" si="75"/>
        <v/>
      </c>
      <c r="L369" s="388" t="str">
        <f t="shared" ca="1" si="76"/>
        <v/>
      </c>
      <c r="M369" s="384" t="str">
        <f t="shared" ca="1" si="77"/>
        <v/>
      </c>
      <c r="N369" s="384" t="str">
        <f t="shared" ca="1" si="77"/>
        <v/>
      </c>
      <c r="O369" s="384" t="str">
        <f t="shared" ca="1" si="77"/>
        <v/>
      </c>
      <c r="P369" s="384" t="str">
        <f t="shared" ca="1" si="77"/>
        <v/>
      </c>
      <c r="Q369" s="384" t="str">
        <f t="shared" ca="1" si="83"/>
        <v/>
      </c>
      <c r="R369" s="131" t="str">
        <f ca="1">IF(AND(SUM($T$109:$U369)&gt;0,COUNTIF(R$108:$S368,"A")=0), "A","")</f>
        <v/>
      </c>
      <c r="S369" s="131" t="str">
        <f ca="1">IF(AND(SUM($T369:$U$1097)&gt;0,COUNTIF(S370:$S$1098,"E")=0), "E","")</f>
        <v/>
      </c>
      <c r="T369" s="383" t="str">
        <f t="shared" ca="1" si="84"/>
        <v/>
      </c>
      <c r="U369" s="383" t="str">
        <f t="shared" ca="1" si="78"/>
        <v/>
      </c>
      <c r="V369" s="7"/>
      <c r="W369" s="7"/>
      <c r="X369" s="383" t="str">
        <f t="shared" ca="1" si="85"/>
        <v/>
      </c>
      <c r="Y369" s="383" t="str">
        <f ca="1">IF(SUM(X369)&gt;0,MAX($Y$109:Y368)+1,"")</f>
        <v/>
      </c>
      <c r="Z369" s="7"/>
      <c r="AA369" s="7"/>
      <c r="AB369" s="383" t="str" cm="1">
        <f t="array" aca="1" ref="AB369" ca="1">IF($K369="","",INDIRECT("'"&amp;$B369&amp;"'!$J$7"))</f>
        <v/>
      </c>
      <c r="AC369" s="383" t="str" cm="1">
        <f t="array" aca="1" ref="AC369" ca="1">IF($K369="","",INDIRECT("'"&amp;$B369&amp;"'!$J$5"))</f>
        <v/>
      </c>
      <c r="AD369" s="383" t="str" cm="1">
        <f t="array" aca="1" ref="AD369" ca="1">IF($K369="","",INDIRECT("'"&amp;$B369&amp;"'!$J$6"))</f>
        <v/>
      </c>
      <c r="AE369" s="7"/>
      <c r="AF369" s="7"/>
      <c r="AG369" s="7"/>
      <c r="AH369" s="7"/>
      <c r="AI369" s="7"/>
      <c r="AJ369" s="7"/>
      <c r="AK369" s="7"/>
      <c r="AL369" s="7"/>
      <c r="AM369" s="7"/>
      <c r="AN369" s="7"/>
      <c r="AO369" s="7"/>
      <c r="AP369" s="7"/>
      <c r="AQ369" s="7"/>
      <c r="AR369" s="7"/>
      <c r="AS369" s="7"/>
      <c r="AT369" s="7"/>
      <c r="AU369" s="7"/>
      <c r="AV369" s="7"/>
      <c r="AW369" s="7"/>
      <c r="AX369" s="7"/>
      <c r="AY369" s="7"/>
      <c r="AZ369" s="7"/>
      <c r="BA369" s="7"/>
      <c r="BB369" s="7"/>
      <c r="BC369" s="7"/>
      <c r="BD369" s="7"/>
      <c r="BE369" s="7"/>
      <c r="BF369" s="7"/>
      <c r="BG369" s="7"/>
      <c r="BH369" s="7"/>
    </row>
    <row r="370" spans="1:60" hidden="1">
      <c r="A370" s="93"/>
      <c r="B370" s="138" t="str">
        <f t="shared" si="79"/>
        <v/>
      </c>
      <c r="C370" s="28" t="str">
        <f>IF(B370="","",INDEX(Konfig!$A$21:$B$1011,MATCH(MID(B370,1,(FIND(" ",B370)-1)),Konfig!$A$21:$A$1011,0),2))</f>
        <v/>
      </c>
      <c r="D370" s="126"/>
      <c r="E370" s="126" t="str">
        <f t="shared" si="82"/>
        <v/>
      </c>
      <c r="F370" s="126" t="str">
        <f t="shared" si="74"/>
        <v/>
      </c>
      <c r="G370" s="123" t="str">
        <f t="shared" si="80"/>
        <v/>
      </c>
      <c r="H370" s="139"/>
      <c r="I370" s="123" t="str">
        <f t="shared" si="81"/>
        <v xml:space="preserve"> </v>
      </c>
      <c r="J370" s="126"/>
      <c r="K370" s="388" t="str">
        <f t="shared" ca="1" si="75"/>
        <v/>
      </c>
      <c r="L370" s="388" t="str">
        <f t="shared" ca="1" si="76"/>
        <v/>
      </c>
      <c r="M370" s="384" t="str">
        <f t="shared" ca="1" si="77"/>
        <v/>
      </c>
      <c r="N370" s="384" t="str">
        <f t="shared" ca="1" si="77"/>
        <v/>
      </c>
      <c r="O370" s="384" t="str">
        <f t="shared" ca="1" si="77"/>
        <v/>
      </c>
      <c r="P370" s="384" t="str">
        <f t="shared" ca="1" si="77"/>
        <v/>
      </c>
      <c r="Q370" s="384" t="str">
        <f t="shared" ca="1" si="83"/>
        <v/>
      </c>
      <c r="R370" s="131" t="str">
        <f ca="1">IF(AND(SUM($T$109:$U370)&gt;0,COUNTIF(R$108:$S369,"A")=0), "A","")</f>
        <v/>
      </c>
      <c r="S370" s="131" t="str">
        <f ca="1">IF(AND(SUM($T370:$U$1097)&gt;0,COUNTIF(S371:$S$1098,"E")=0), "E","")</f>
        <v/>
      </c>
      <c r="T370" s="383" t="str">
        <f t="shared" ca="1" si="84"/>
        <v/>
      </c>
      <c r="U370" s="383" t="str">
        <f t="shared" ca="1" si="78"/>
        <v/>
      </c>
      <c r="V370" s="7"/>
      <c r="W370" s="7"/>
      <c r="X370" s="383" t="str">
        <f t="shared" ca="1" si="85"/>
        <v/>
      </c>
      <c r="Y370" s="383" t="str">
        <f ca="1">IF(SUM(X370)&gt;0,MAX($Y$109:Y369)+1,"")</f>
        <v/>
      </c>
      <c r="Z370" s="7"/>
      <c r="AA370" s="7"/>
      <c r="AB370" s="383" t="str" cm="1">
        <f t="array" aca="1" ref="AB370" ca="1">IF($K370="","",INDIRECT("'"&amp;$B370&amp;"'!$J$7"))</f>
        <v/>
      </c>
      <c r="AC370" s="383" t="str" cm="1">
        <f t="array" aca="1" ref="AC370" ca="1">IF($K370="","",INDIRECT("'"&amp;$B370&amp;"'!$J$5"))</f>
        <v/>
      </c>
      <c r="AD370" s="383" t="str" cm="1">
        <f t="array" aca="1" ref="AD370" ca="1">IF($K370="","",INDIRECT("'"&amp;$B370&amp;"'!$J$6"))</f>
        <v/>
      </c>
      <c r="AE370" s="7"/>
      <c r="AF370" s="7"/>
      <c r="AG370" s="7"/>
      <c r="AH370" s="7"/>
      <c r="AI370" s="7"/>
      <c r="AJ370" s="7"/>
      <c r="AK370" s="7"/>
      <c r="AL370" s="7"/>
      <c r="AM370" s="7"/>
      <c r="AN370" s="7"/>
      <c r="AO370" s="7"/>
      <c r="AP370" s="7"/>
      <c r="AQ370" s="7"/>
      <c r="AR370" s="7"/>
      <c r="AS370" s="7"/>
      <c r="AT370" s="7"/>
      <c r="AU370" s="7"/>
      <c r="AV370" s="7"/>
      <c r="AW370" s="7"/>
      <c r="AX370" s="7"/>
      <c r="AY370" s="7"/>
      <c r="AZ370" s="7"/>
      <c r="BA370" s="7"/>
      <c r="BB370" s="7"/>
      <c r="BC370" s="7"/>
      <c r="BD370" s="7"/>
      <c r="BE370" s="7"/>
      <c r="BF370" s="7"/>
      <c r="BG370" s="7"/>
      <c r="BH370" s="7"/>
    </row>
    <row r="371" spans="1:60" hidden="1">
      <c r="A371" s="93"/>
      <c r="B371" s="138" t="str">
        <f t="shared" si="79"/>
        <v/>
      </c>
      <c r="C371" s="28" t="str">
        <f>IF(B371="","",INDEX(Konfig!$A$21:$B$1011,MATCH(MID(B371,1,(FIND(" ",B371)-1)),Konfig!$A$21:$A$1011,0),2))</f>
        <v/>
      </c>
      <c r="D371" s="126"/>
      <c r="E371" s="126" t="str">
        <f t="shared" si="82"/>
        <v/>
      </c>
      <c r="F371" s="126" t="str">
        <f t="shared" si="74"/>
        <v/>
      </c>
      <c r="G371" s="123" t="str">
        <f t="shared" si="80"/>
        <v/>
      </c>
      <c r="H371" s="139"/>
      <c r="I371" s="123" t="str">
        <f t="shared" si="81"/>
        <v xml:space="preserve"> </v>
      </c>
      <c r="J371" s="126"/>
      <c r="K371" s="388" t="str">
        <f t="shared" ca="1" si="75"/>
        <v/>
      </c>
      <c r="L371" s="388" t="str">
        <f t="shared" ca="1" si="76"/>
        <v/>
      </c>
      <c r="M371" s="384" t="str">
        <f t="shared" ca="1" si="77"/>
        <v/>
      </c>
      <c r="N371" s="384" t="str">
        <f t="shared" ca="1" si="77"/>
        <v/>
      </c>
      <c r="O371" s="384" t="str">
        <f t="shared" ca="1" si="77"/>
        <v/>
      </c>
      <c r="P371" s="384" t="str">
        <f t="shared" ca="1" si="77"/>
        <v/>
      </c>
      <c r="Q371" s="384" t="str">
        <f t="shared" ca="1" si="83"/>
        <v/>
      </c>
      <c r="R371" s="131" t="str">
        <f ca="1">IF(AND(SUM($T$109:$U371)&gt;0,COUNTIF(R$108:$S370,"A")=0), "A","")</f>
        <v/>
      </c>
      <c r="S371" s="131" t="str">
        <f ca="1">IF(AND(SUM($T371:$U$1097)&gt;0,COUNTIF(S372:$S$1098,"E")=0), "E","")</f>
        <v/>
      </c>
      <c r="T371" s="383" t="str">
        <f t="shared" ca="1" si="84"/>
        <v/>
      </c>
      <c r="U371" s="383" t="str">
        <f t="shared" ca="1" si="78"/>
        <v/>
      </c>
      <c r="V371" s="7"/>
      <c r="W371" s="7"/>
      <c r="X371" s="383" t="str">
        <f t="shared" ca="1" si="85"/>
        <v/>
      </c>
      <c r="Y371" s="383" t="str">
        <f ca="1">IF(SUM(X371)&gt;0,MAX($Y$109:Y370)+1,"")</f>
        <v/>
      </c>
      <c r="Z371" s="7"/>
      <c r="AA371" s="7"/>
      <c r="AB371" s="383" t="str" cm="1">
        <f t="array" aca="1" ref="AB371" ca="1">IF($K371="","",INDIRECT("'"&amp;$B371&amp;"'!$J$7"))</f>
        <v/>
      </c>
      <c r="AC371" s="383" t="str" cm="1">
        <f t="array" aca="1" ref="AC371" ca="1">IF($K371="","",INDIRECT("'"&amp;$B371&amp;"'!$J$5"))</f>
        <v/>
      </c>
      <c r="AD371" s="383" t="str" cm="1">
        <f t="array" aca="1" ref="AD371" ca="1">IF($K371="","",INDIRECT("'"&amp;$B371&amp;"'!$J$6"))</f>
        <v/>
      </c>
      <c r="AE371" s="7"/>
      <c r="AF371" s="7"/>
      <c r="AG371" s="7"/>
      <c r="AH371" s="7"/>
      <c r="AI371" s="7"/>
      <c r="AJ371" s="7"/>
      <c r="AK371" s="7"/>
      <c r="AL371" s="7"/>
      <c r="AM371" s="7"/>
      <c r="AN371" s="7"/>
      <c r="AO371" s="7"/>
      <c r="AP371" s="7"/>
      <c r="AQ371" s="7"/>
      <c r="AR371" s="7"/>
      <c r="AS371" s="7"/>
      <c r="AT371" s="7"/>
      <c r="AU371" s="7"/>
      <c r="AV371" s="7"/>
      <c r="AW371" s="7"/>
      <c r="AX371" s="7"/>
      <c r="AY371" s="7"/>
      <c r="AZ371" s="7"/>
      <c r="BA371" s="7"/>
      <c r="BB371" s="7"/>
      <c r="BC371" s="7"/>
      <c r="BD371" s="7"/>
      <c r="BE371" s="7"/>
      <c r="BF371" s="7"/>
      <c r="BG371" s="7"/>
      <c r="BH371" s="7"/>
    </row>
    <row r="372" spans="1:60" hidden="1">
      <c r="A372" s="93"/>
      <c r="B372" s="138" t="str">
        <f t="shared" si="79"/>
        <v/>
      </c>
      <c r="C372" s="28" t="str">
        <f>IF(B372="","",INDEX(Konfig!$A$21:$B$1011,MATCH(MID(B372,1,(FIND(" ",B372)-1)),Konfig!$A$21:$A$1011,0),2))</f>
        <v/>
      </c>
      <c r="D372" s="126"/>
      <c r="E372" s="126" t="str">
        <f t="shared" si="82"/>
        <v/>
      </c>
      <c r="F372" s="126" t="str">
        <f t="shared" si="74"/>
        <v/>
      </c>
      <c r="G372" s="123" t="str">
        <f t="shared" si="80"/>
        <v/>
      </c>
      <c r="H372" s="139"/>
      <c r="I372" s="123" t="str">
        <f t="shared" si="81"/>
        <v xml:space="preserve"> </v>
      </c>
      <c r="J372" s="126"/>
      <c r="K372" s="388" t="str">
        <f t="shared" ca="1" si="75"/>
        <v/>
      </c>
      <c r="L372" s="388" t="str">
        <f t="shared" ca="1" si="76"/>
        <v/>
      </c>
      <c r="M372" s="384" t="str">
        <f t="shared" ca="1" si="77"/>
        <v/>
      </c>
      <c r="N372" s="384" t="str">
        <f t="shared" ca="1" si="77"/>
        <v/>
      </c>
      <c r="O372" s="384" t="str">
        <f t="shared" ca="1" si="77"/>
        <v/>
      </c>
      <c r="P372" s="384" t="str">
        <f t="shared" ca="1" si="77"/>
        <v/>
      </c>
      <c r="Q372" s="384" t="str">
        <f t="shared" ca="1" si="83"/>
        <v/>
      </c>
      <c r="R372" s="131" t="str">
        <f ca="1">IF(AND(SUM($T$109:$U372)&gt;0,COUNTIF(R$108:$S371,"A")=0), "A","")</f>
        <v/>
      </c>
      <c r="S372" s="131" t="str">
        <f ca="1">IF(AND(SUM($T372:$U$1097)&gt;0,COUNTIF(S373:$S$1098,"E")=0), "E","")</f>
        <v/>
      </c>
      <c r="T372" s="383" t="str">
        <f t="shared" ca="1" si="84"/>
        <v/>
      </c>
      <c r="U372" s="383" t="str">
        <f t="shared" ca="1" si="78"/>
        <v/>
      </c>
      <c r="V372" s="7"/>
      <c r="W372" s="7"/>
      <c r="X372" s="383" t="str">
        <f t="shared" ca="1" si="85"/>
        <v/>
      </c>
      <c r="Y372" s="383" t="str">
        <f ca="1">IF(SUM(X372)&gt;0,MAX($Y$109:Y371)+1,"")</f>
        <v/>
      </c>
      <c r="Z372" s="7"/>
      <c r="AA372" s="7"/>
      <c r="AB372" s="383" t="str" cm="1">
        <f t="array" aca="1" ref="AB372" ca="1">IF($K372="","",INDIRECT("'"&amp;$B372&amp;"'!$J$7"))</f>
        <v/>
      </c>
      <c r="AC372" s="383" t="str" cm="1">
        <f t="array" aca="1" ref="AC372" ca="1">IF($K372="","",INDIRECT("'"&amp;$B372&amp;"'!$J$5"))</f>
        <v/>
      </c>
      <c r="AD372" s="383" t="str" cm="1">
        <f t="array" aca="1" ref="AD372" ca="1">IF($K372="","",INDIRECT("'"&amp;$B372&amp;"'!$J$6"))</f>
        <v/>
      </c>
      <c r="AE372" s="7"/>
      <c r="AF372" s="7"/>
      <c r="AG372" s="7"/>
      <c r="AH372" s="7"/>
      <c r="AI372" s="7"/>
      <c r="AJ372" s="7"/>
      <c r="AK372" s="7"/>
      <c r="AL372" s="7"/>
      <c r="AM372" s="7"/>
      <c r="AN372" s="7"/>
      <c r="AO372" s="7"/>
      <c r="AP372" s="7"/>
      <c r="AQ372" s="7"/>
      <c r="AR372" s="7"/>
      <c r="AS372" s="7"/>
      <c r="AT372" s="7"/>
      <c r="AU372" s="7"/>
      <c r="AV372" s="7"/>
      <c r="AW372" s="7"/>
      <c r="AX372" s="7"/>
      <c r="AY372" s="7"/>
      <c r="AZ372" s="7"/>
      <c r="BA372" s="7"/>
      <c r="BB372" s="7"/>
      <c r="BC372" s="7"/>
      <c r="BD372" s="7"/>
      <c r="BE372" s="7"/>
      <c r="BF372" s="7"/>
      <c r="BG372" s="7"/>
      <c r="BH372" s="7"/>
    </row>
    <row r="373" spans="1:60" hidden="1">
      <c r="A373" s="93"/>
      <c r="B373" s="138" t="str">
        <f t="shared" si="79"/>
        <v/>
      </c>
      <c r="C373" s="28" t="str">
        <f>IF(B373="","",INDEX(Konfig!$A$21:$B$1011,MATCH(MID(B373,1,(FIND(" ",B373)-1)),Konfig!$A$21:$A$1011,0),2))</f>
        <v/>
      </c>
      <c r="D373" s="126"/>
      <c r="E373" s="126" t="str">
        <f t="shared" si="82"/>
        <v/>
      </c>
      <c r="F373" s="126" t="str">
        <f t="shared" si="74"/>
        <v/>
      </c>
      <c r="G373" s="123" t="str">
        <f t="shared" si="80"/>
        <v/>
      </c>
      <c r="H373" s="139"/>
      <c r="I373" s="123" t="str">
        <f t="shared" si="81"/>
        <v xml:space="preserve"> </v>
      </c>
      <c r="J373" s="126"/>
      <c r="K373" s="388" t="str">
        <f t="shared" ca="1" si="75"/>
        <v/>
      </c>
      <c r="L373" s="388" t="str">
        <f t="shared" ca="1" si="76"/>
        <v/>
      </c>
      <c r="M373" s="384" t="str">
        <f t="shared" ca="1" si="77"/>
        <v/>
      </c>
      <c r="N373" s="384" t="str">
        <f t="shared" ca="1" si="77"/>
        <v/>
      </c>
      <c r="O373" s="384" t="str">
        <f t="shared" ca="1" si="77"/>
        <v/>
      </c>
      <c r="P373" s="384" t="str">
        <f t="shared" ca="1" si="77"/>
        <v/>
      </c>
      <c r="Q373" s="384" t="str">
        <f t="shared" ca="1" si="83"/>
        <v/>
      </c>
      <c r="R373" s="131" t="str">
        <f ca="1">IF(AND(SUM($T$109:$U373)&gt;0,COUNTIF(R$108:$S372,"A")=0), "A","")</f>
        <v/>
      </c>
      <c r="S373" s="131" t="str">
        <f ca="1">IF(AND(SUM($T373:$U$1097)&gt;0,COUNTIF(S374:$S$1098,"E")=0), "E","")</f>
        <v/>
      </c>
      <c r="T373" s="383" t="str">
        <f t="shared" ca="1" si="84"/>
        <v/>
      </c>
      <c r="U373" s="383" t="str">
        <f t="shared" ca="1" si="78"/>
        <v/>
      </c>
      <c r="V373" s="7"/>
      <c r="W373" s="7"/>
      <c r="X373" s="383" t="str">
        <f t="shared" ca="1" si="85"/>
        <v/>
      </c>
      <c r="Y373" s="383" t="str">
        <f ca="1">IF(SUM(X373)&gt;0,MAX($Y$109:Y372)+1,"")</f>
        <v/>
      </c>
      <c r="Z373" s="7"/>
      <c r="AA373" s="7"/>
      <c r="AB373" s="383" t="str" cm="1">
        <f t="array" aca="1" ref="AB373" ca="1">IF($K373="","",INDIRECT("'"&amp;$B373&amp;"'!$J$7"))</f>
        <v/>
      </c>
      <c r="AC373" s="383" t="str" cm="1">
        <f t="array" aca="1" ref="AC373" ca="1">IF($K373="","",INDIRECT("'"&amp;$B373&amp;"'!$J$5"))</f>
        <v/>
      </c>
      <c r="AD373" s="383" t="str" cm="1">
        <f t="array" aca="1" ref="AD373" ca="1">IF($K373="","",INDIRECT("'"&amp;$B373&amp;"'!$J$6"))</f>
        <v/>
      </c>
      <c r="AE373" s="7"/>
      <c r="AF373" s="7"/>
      <c r="AG373" s="7"/>
      <c r="AH373" s="7"/>
      <c r="AI373" s="7"/>
      <c r="AJ373" s="7"/>
      <c r="AK373" s="7"/>
      <c r="AL373" s="7"/>
      <c r="AM373" s="7"/>
      <c r="AN373" s="7"/>
      <c r="AO373" s="7"/>
      <c r="AP373" s="7"/>
      <c r="AQ373" s="7"/>
      <c r="AR373" s="7"/>
      <c r="AS373" s="7"/>
      <c r="AT373" s="7"/>
      <c r="AU373" s="7"/>
      <c r="AV373" s="7"/>
      <c r="AW373" s="7"/>
      <c r="AX373" s="7"/>
      <c r="AY373" s="7"/>
      <c r="AZ373" s="7"/>
      <c r="BA373" s="7"/>
      <c r="BB373" s="7"/>
      <c r="BC373" s="7"/>
      <c r="BD373" s="7"/>
      <c r="BE373" s="7"/>
      <c r="BF373" s="7"/>
      <c r="BG373" s="7"/>
      <c r="BH373" s="7"/>
    </row>
    <row r="374" spans="1:60" hidden="1">
      <c r="A374" s="93"/>
      <c r="B374" s="138" t="str">
        <f t="shared" si="79"/>
        <v/>
      </c>
      <c r="C374" s="28" t="str">
        <f>IF(B374="","",INDEX(Konfig!$A$21:$B$1011,MATCH(MID(B374,1,(FIND(" ",B374)-1)),Konfig!$A$21:$A$1011,0),2))</f>
        <v/>
      </c>
      <c r="D374" s="126"/>
      <c r="E374" s="126" t="str">
        <f t="shared" si="82"/>
        <v/>
      </c>
      <c r="F374" s="126" t="str">
        <f t="shared" si="74"/>
        <v/>
      </c>
      <c r="G374" s="123" t="str">
        <f t="shared" si="80"/>
        <v/>
      </c>
      <c r="H374" s="139"/>
      <c r="I374" s="123" t="str">
        <f t="shared" si="81"/>
        <v xml:space="preserve"> </v>
      </c>
      <c r="J374" s="126"/>
      <c r="K374" s="388" t="str">
        <f t="shared" ca="1" si="75"/>
        <v/>
      </c>
      <c r="L374" s="388" t="str">
        <f t="shared" ca="1" si="76"/>
        <v/>
      </c>
      <c r="M374" s="384" t="str">
        <f t="shared" ca="1" si="77"/>
        <v/>
      </c>
      <c r="N374" s="384" t="str">
        <f t="shared" ca="1" si="77"/>
        <v/>
      </c>
      <c r="O374" s="384" t="str">
        <f t="shared" ca="1" si="77"/>
        <v/>
      </c>
      <c r="P374" s="384" t="str">
        <f t="shared" ca="1" si="77"/>
        <v/>
      </c>
      <c r="Q374" s="384" t="str">
        <f t="shared" ca="1" si="83"/>
        <v/>
      </c>
      <c r="R374" s="131" t="str">
        <f ca="1">IF(AND(SUM($T$109:$U374)&gt;0,COUNTIF(R$108:$S373,"A")=0), "A","")</f>
        <v/>
      </c>
      <c r="S374" s="131" t="str">
        <f ca="1">IF(AND(SUM($T374:$U$1097)&gt;0,COUNTIF(S375:$S$1098,"E")=0), "E","")</f>
        <v/>
      </c>
      <c r="T374" s="383" t="str">
        <f t="shared" ca="1" si="84"/>
        <v/>
      </c>
      <c r="U374" s="383" t="str">
        <f t="shared" ca="1" si="78"/>
        <v/>
      </c>
      <c r="V374" s="7"/>
      <c r="W374" s="7"/>
      <c r="X374" s="383" t="str">
        <f t="shared" ca="1" si="85"/>
        <v/>
      </c>
      <c r="Y374" s="383" t="str">
        <f ca="1">IF(SUM(X374)&gt;0,MAX($Y$109:Y373)+1,"")</f>
        <v/>
      </c>
      <c r="Z374" s="7"/>
      <c r="AA374" s="7"/>
      <c r="AB374" s="383" t="str" cm="1">
        <f t="array" aca="1" ref="AB374" ca="1">IF($K374="","",INDIRECT("'"&amp;$B374&amp;"'!$J$7"))</f>
        <v/>
      </c>
      <c r="AC374" s="383" t="str" cm="1">
        <f t="array" aca="1" ref="AC374" ca="1">IF($K374="","",INDIRECT("'"&amp;$B374&amp;"'!$J$5"))</f>
        <v/>
      </c>
      <c r="AD374" s="383" t="str" cm="1">
        <f t="array" aca="1" ref="AD374" ca="1">IF($K374="","",INDIRECT("'"&amp;$B374&amp;"'!$J$6"))</f>
        <v/>
      </c>
      <c r="AE374" s="7"/>
      <c r="AF374" s="7"/>
      <c r="AG374" s="7"/>
      <c r="AH374" s="7"/>
      <c r="AI374" s="7"/>
      <c r="AJ374" s="7"/>
      <c r="AK374" s="7"/>
      <c r="AL374" s="7"/>
      <c r="AM374" s="7"/>
      <c r="AN374" s="7"/>
      <c r="AO374" s="7"/>
      <c r="AP374" s="7"/>
      <c r="AQ374" s="7"/>
      <c r="AR374" s="7"/>
      <c r="AS374" s="7"/>
      <c r="AT374" s="7"/>
      <c r="AU374" s="7"/>
      <c r="AV374" s="7"/>
      <c r="AW374" s="7"/>
      <c r="AX374" s="7"/>
      <c r="AY374" s="7"/>
      <c r="AZ374" s="7"/>
      <c r="BA374" s="7"/>
      <c r="BB374" s="7"/>
      <c r="BC374" s="7"/>
      <c r="BD374" s="7"/>
      <c r="BE374" s="7"/>
      <c r="BF374" s="7"/>
      <c r="BG374" s="7"/>
      <c r="BH374" s="7"/>
    </row>
    <row r="375" spans="1:60" hidden="1">
      <c r="A375" s="93"/>
      <c r="B375" s="138" t="str">
        <f t="shared" si="79"/>
        <v/>
      </c>
      <c r="C375" s="28" t="str">
        <f>IF(B375="","",INDEX(Konfig!$A$21:$B$1011,MATCH(MID(B375,1,(FIND(" ",B375)-1)),Konfig!$A$21:$A$1011,0),2))</f>
        <v/>
      </c>
      <c r="D375" s="126"/>
      <c r="E375" s="126" t="str">
        <f t="shared" si="82"/>
        <v/>
      </c>
      <c r="F375" s="126" t="str">
        <f t="shared" si="74"/>
        <v/>
      </c>
      <c r="G375" s="123" t="str">
        <f t="shared" si="80"/>
        <v/>
      </c>
      <c r="H375" s="139"/>
      <c r="I375" s="123" t="str">
        <f t="shared" si="81"/>
        <v xml:space="preserve"> </v>
      </c>
      <c r="J375" s="126"/>
      <c r="K375" s="388" t="str">
        <f t="shared" ca="1" si="75"/>
        <v/>
      </c>
      <c r="L375" s="388" t="str">
        <f t="shared" ca="1" si="76"/>
        <v/>
      </c>
      <c r="M375" s="384" t="str">
        <f t="shared" ca="1" si="77"/>
        <v/>
      </c>
      <c r="N375" s="384" t="str">
        <f t="shared" ca="1" si="77"/>
        <v/>
      </c>
      <c r="O375" s="384" t="str">
        <f t="shared" ca="1" si="77"/>
        <v/>
      </c>
      <c r="P375" s="384" t="str">
        <f t="shared" ca="1" si="77"/>
        <v/>
      </c>
      <c r="Q375" s="384" t="str">
        <f t="shared" ca="1" si="83"/>
        <v/>
      </c>
      <c r="R375" s="131" t="str">
        <f ca="1">IF(AND(SUM($T$109:$U375)&gt;0,COUNTIF(R$108:$S374,"A")=0), "A","")</f>
        <v/>
      </c>
      <c r="S375" s="131" t="str">
        <f ca="1">IF(AND(SUM($T375:$U$1097)&gt;0,COUNTIF(S376:$S$1098,"E")=0), "E","")</f>
        <v/>
      </c>
      <c r="T375" s="383" t="str">
        <f t="shared" ca="1" si="84"/>
        <v/>
      </c>
      <c r="U375" s="383" t="str">
        <f t="shared" ca="1" si="78"/>
        <v/>
      </c>
      <c r="V375" s="7"/>
      <c r="W375" s="7"/>
      <c r="X375" s="383" t="str">
        <f t="shared" ca="1" si="85"/>
        <v/>
      </c>
      <c r="Y375" s="383" t="str">
        <f ca="1">IF(SUM(X375)&gt;0,MAX($Y$109:Y374)+1,"")</f>
        <v/>
      </c>
      <c r="Z375" s="7"/>
      <c r="AA375" s="7"/>
      <c r="AB375" s="383" t="str" cm="1">
        <f t="array" aca="1" ref="AB375" ca="1">IF($K375="","",INDIRECT("'"&amp;$B375&amp;"'!$J$7"))</f>
        <v/>
      </c>
      <c r="AC375" s="383" t="str" cm="1">
        <f t="array" aca="1" ref="AC375" ca="1">IF($K375="","",INDIRECT("'"&amp;$B375&amp;"'!$J$5"))</f>
        <v/>
      </c>
      <c r="AD375" s="383" t="str" cm="1">
        <f t="array" aca="1" ref="AD375" ca="1">IF($K375="","",INDIRECT("'"&amp;$B375&amp;"'!$J$6"))</f>
        <v/>
      </c>
      <c r="AE375" s="7"/>
      <c r="AF375" s="7"/>
      <c r="AG375" s="7"/>
      <c r="AH375" s="7"/>
      <c r="AI375" s="7"/>
      <c r="AJ375" s="7"/>
      <c r="AK375" s="7"/>
      <c r="AL375" s="7"/>
      <c r="AM375" s="7"/>
      <c r="AN375" s="7"/>
      <c r="AO375" s="7"/>
      <c r="AP375" s="7"/>
      <c r="AQ375" s="7"/>
      <c r="AR375" s="7"/>
      <c r="AS375" s="7"/>
      <c r="AT375" s="7"/>
      <c r="AU375" s="7"/>
      <c r="AV375" s="7"/>
      <c r="AW375" s="7"/>
      <c r="AX375" s="7"/>
      <c r="AY375" s="7"/>
      <c r="AZ375" s="7"/>
      <c r="BA375" s="7"/>
      <c r="BB375" s="7"/>
      <c r="BC375" s="7"/>
      <c r="BD375" s="7"/>
      <c r="BE375" s="7"/>
      <c r="BF375" s="7"/>
      <c r="BG375" s="7"/>
      <c r="BH375" s="7"/>
    </row>
    <row r="376" spans="1:60" hidden="1">
      <c r="A376" s="93"/>
      <c r="B376" s="138" t="str">
        <f t="shared" si="79"/>
        <v/>
      </c>
      <c r="C376" s="28" t="str">
        <f>IF(B376="","",INDEX(Konfig!$A$21:$B$1011,MATCH(MID(B376,1,(FIND(" ",B376)-1)),Konfig!$A$21:$A$1011,0),2))</f>
        <v/>
      </c>
      <c r="D376" s="126"/>
      <c r="E376" s="126" t="str">
        <f t="shared" si="82"/>
        <v/>
      </c>
      <c r="F376" s="126" t="str">
        <f t="shared" si="74"/>
        <v/>
      </c>
      <c r="G376" s="123" t="str">
        <f t="shared" si="80"/>
        <v/>
      </c>
      <c r="H376" s="139"/>
      <c r="I376" s="123" t="str">
        <f t="shared" si="81"/>
        <v xml:space="preserve"> </v>
      </c>
      <c r="J376" s="126"/>
      <c r="K376" s="388" t="str">
        <f t="shared" ca="1" si="75"/>
        <v/>
      </c>
      <c r="L376" s="388" t="str">
        <f t="shared" ca="1" si="76"/>
        <v/>
      </c>
      <c r="M376" s="384" t="str">
        <f t="shared" ca="1" si="77"/>
        <v/>
      </c>
      <c r="N376" s="384" t="str">
        <f t="shared" ca="1" si="77"/>
        <v/>
      </c>
      <c r="O376" s="384" t="str">
        <f t="shared" ca="1" si="77"/>
        <v/>
      </c>
      <c r="P376" s="384" t="str">
        <f t="shared" ca="1" si="77"/>
        <v/>
      </c>
      <c r="Q376" s="384" t="str">
        <f t="shared" ca="1" si="83"/>
        <v/>
      </c>
      <c r="R376" s="131" t="str">
        <f ca="1">IF(AND(SUM($T$109:$U376)&gt;0,COUNTIF(R$108:$S375,"A")=0), "A","")</f>
        <v/>
      </c>
      <c r="S376" s="131" t="str">
        <f ca="1">IF(AND(SUM($T376:$U$1097)&gt;0,COUNTIF(S377:$S$1098,"E")=0), "E","")</f>
        <v/>
      </c>
      <c r="T376" s="383" t="str">
        <f t="shared" ca="1" si="84"/>
        <v/>
      </c>
      <c r="U376" s="383" t="str">
        <f t="shared" ca="1" si="78"/>
        <v/>
      </c>
      <c r="V376" s="7"/>
      <c r="W376" s="7"/>
      <c r="X376" s="383" t="str">
        <f t="shared" ca="1" si="85"/>
        <v/>
      </c>
      <c r="Y376" s="383" t="str">
        <f ca="1">IF(SUM(X376)&gt;0,MAX($Y$109:Y375)+1,"")</f>
        <v/>
      </c>
      <c r="Z376" s="7"/>
      <c r="AA376" s="7"/>
      <c r="AB376" s="383" t="str" cm="1">
        <f t="array" aca="1" ref="AB376" ca="1">IF($K376="","",INDIRECT("'"&amp;$B376&amp;"'!$J$7"))</f>
        <v/>
      </c>
      <c r="AC376" s="383" t="str" cm="1">
        <f t="array" aca="1" ref="AC376" ca="1">IF($K376="","",INDIRECT("'"&amp;$B376&amp;"'!$J$5"))</f>
        <v/>
      </c>
      <c r="AD376" s="383" t="str" cm="1">
        <f t="array" aca="1" ref="AD376" ca="1">IF($K376="","",INDIRECT("'"&amp;$B376&amp;"'!$J$6"))</f>
        <v/>
      </c>
      <c r="AE376" s="7"/>
      <c r="AF376" s="7"/>
      <c r="AG376" s="7"/>
      <c r="AH376" s="7"/>
      <c r="AI376" s="7"/>
      <c r="AJ376" s="7"/>
      <c r="AK376" s="7"/>
      <c r="AL376" s="7"/>
      <c r="AM376" s="7"/>
      <c r="AN376" s="7"/>
      <c r="AO376" s="7"/>
      <c r="AP376" s="7"/>
      <c r="AQ376" s="7"/>
      <c r="AR376" s="7"/>
      <c r="AS376" s="7"/>
      <c r="AT376" s="7"/>
      <c r="AU376" s="7"/>
      <c r="AV376" s="7"/>
      <c r="AW376" s="7"/>
      <c r="AX376" s="7"/>
      <c r="AY376" s="7"/>
      <c r="AZ376" s="7"/>
      <c r="BA376" s="7"/>
      <c r="BB376" s="7"/>
      <c r="BC376" s="7"/>
      <c r="BD376" s="7"/>
      <c r="BE376" s="7"/>
      <c r="BF376" s="7"/>
      <c r="BG376" s="7"/>
      <c r="BH376" s="7"/>
    </row>
    <row r="377" spans="1:60" hidden="1">
      <c r="A377" s="93"/>
      <c r="B377" s="138" t="str">
        <f t="shared" si="79"/>
        <v/>
      </c>
      <c r="C377" s="28" t="str">
        <f>IF(B377="","",INDEX(Konfig!$A$21:$B$1011,MATCH(MID(B377,1,(FIND(" ",B377)-1)),Konfig!$A$21:$A$1011,0),2))</f>
        <v/>
      </c>
      <c r="D377" s="126"/>
      <c r="E377" s="126" t="str">
        <f t="shared" si="82"/>
        <v/>
      </c>
      <c r="F377" s="126" t="str">
        <f t="shared" si="74"/>
        <v/>
      </c>
      <c r="G377" s="123" t="str">
        <f t="shared" si="80"/>
        <v/>
      </c>
      <c r="H377" s="139"/>
      <c r="I377" s="123" t="str">
        <f t="shared" si="81"/>
        <v xml:space="preserve"> </v>
      </c>
      <c r="J377" s="126"/>
      <c r="K377" s="388" t="str">
        <f t="shared" ca="1" si="75"/>
        <v/>
      </c>
      <c r="L377" s="388" t="str">
        <f t="shared" ca="1" si="76"/>
        <v/>
      </c>
      <c r="M377" s="384" t="str">
        <f t="shared" ca="1" si="77"/>
        <v/>
      </c>
      <c r="N377" s="384" t="str">
        <f t="shared" ca="1" si="77"/>
        <v/>
      </c>
      <c r="O377" s="384" t="str">
        <f t="shared" ca="1" si="77"/>
        <v/>
      </c>
      <c r="P377" s="384" t="str">
        <f t="shared" ca="1" si="77"/>
        <v/>
      </c>
      <c r="Q377" s="384" t="str">
        <f t="shared" ca="1" si="83"/>
        <v/>
      </c>
      <c r="R377" s="131" t="str">
        <f ca="1">IF(AND(SUM($T$109:$U377)&gt;0,COUNTIF(R$108:$S376,"A")=0), "A","")</f>
        <v/>
      </c>
      <c r="S377" s="131" t="str">
        <f ca="1">IF(AND(SUM($T377:$U$1097)&gt;0,COUNTIF(S378:$S$1098,"E")=0), "E","")</f>
        <v/>
      </c>
      <c r="T377" s="383" t="str">
        <f t="shared" ca="1" si="84"/>
        <v/>
      </c>
      <c r="U377" s="383" t="str">
        <f t="shared" ca="1" si="78"/>
        <v/>
      </c>
      <c r="V377" s="7"/>
      <c r="W377" s="7"/>
      <c r="X377" s="383" t="str">
        <f t="shared" ca="1" si="85"/>
        <v/>
      </c>
      <c r="Y377" s="383" t="str">
        <f ca="1">IF(SUM(X377)&gt;0,MAX($Y$109:Y376)+1,"")</f>
        <v/>
      </c>
      <c r="Z377" s="7"/>
      <c r="AA377" s="7"/>
      <c r="AB377" s="383" t="str" cm="1">
        <f t="array" aca="1" ref="AB377" ca="1">IF($K377="","",INDIRECT("'"&amp;$B377&amp;"'!$J$7"))</f>
        <v/>
      </c>
      <c r="AC377" s="383" t="str" cm="1">
        <f t="array" aca="1" ref="AC377" ca="1">IF($K377="","",INDIRECT("'"&amp;$B377&amp;"'!$J$5"))</f>
        <v/>
      </c>
      <c r="AD377" s="383" t="str" cm="1">
        <f t="array" aca="1" ref="AD377" ca="1">IF($K377="","",INDIRECT("'"&amp;$B377&amp;"'!$J$6"))</f>
        <v/>
      </c>
      <c r="AE377" s="7"/>
      <c r="AF377" s="7"/>
      <c r="AG377" s="7"/>
      <c r="AH377" s="7"/>
      <c r="AI377" s="7"/>
      <c r="AJ377" s="7"/>
      <c r="AK377" s="7"/>
      <c r="AL377" s="7"/>
      <c r="AM377" s="7"/>
      <c r="AN377" s="7"/>
      <c r="AO377" s="7"/>
      <c r="AP377" s="7"/>
      <c r="AQ377" s="7"/>
      <c r="AR377" s="7"/>
      <c r="AS377" s="7"/>
      <c r="AT377" s="7"/>
      <c r="AU377" s="7"/>
      <c r="AV377" s="7"/>
      <c r="AW377" s="7"/>
      <c r="AX377" s="7"/>
      <c r="AY377" s="7"/>
      <c r="AZ377" s="7"/>
      <c r="BA377" s="7"/>
      <c r="BB377" s="7"/>
      <c r="BC377" s="7"/>
      <c r="BD377" s="7"/>
      <c r="BE377" s="7"/>
      <c r="BF377" s="7"/>
      <c r="BG377" s="7"/>
      <c r="BH377" s="7"/>
    </row>
    <row r="378" spans="1:60" hidden="1">
      <c r="A378" s="93"/>
      <c r="B378" s="138" t="str">
        <f t="shared" si="79"/>
        <v/>
      </c>
      <c r="C378" s="28" t="str">
        <f>IF(B378="","",INDEX(Konfig!$A$21:$B$1011,MATCH(MID(B378,1,(FIND(" ",B378)-1)),Konfig!$A$21:$A$1011,0),2))</f>
        <v/>
      </c>
      <c r="D378" s="126"/>
      <c r="E378" s="126" t="str">
        <f t="shared" si="82"/>
        <v/>
      </c>
      <c r="F378" s="126" t="str">
        <f t="shared" si="74"/>
        <v/>
      </c>
      <c r="G378" s="123" t="str">
        <f t="shared" si="80"/>
        <v/>
      </c>
      <c r="H378" s="139"/>
      <c r="I378" s="123" t="str">
        <f t="shared" si="81"/>
        <v xml:space="preserve"> </v>
      </c>
      <c r="J378" s="126"/>
      <c r="K378" s="388" t="str">
        <f t="shared" ca="1" si="75"/>
        <v/>
      </c>
      <c r="L378" s="388" t="str">
        <f t="shared" ca="1" si="76"/>
        <v/>
      </c>
      <c r="M378" s="384" t="str">
        <f t="shared" ca="1" si="77"/>
        <v/>
      </c>
      <c r="N378" s="384" t="str">
        <f t="shared" ca="1" si="77"/>
        <v/>
      </c>
      <c r="O378" s="384" t="str">
        <f t="shared" ca="1" si="77"/>
        <v/>
      </c>
      <c r="P378" s="384" t="str">
        <f t="shared" ca="1" si="77"/>
        <v/>
      </c>
      <c r="Q378" s="384" t="str">
        <f t="shared" ca="1" si="83"/>
        <v/>
      </c>
      <c r="R378" s="131" t="str">
        <f ca="1">IF(AND(SUM($T$109:$U378)&gt;0,COUNTIF(R$108:$S377,"A")=0), "A","")</f>
        <v/>
      </c>
      <c r="S378" s="131" t="str">
        <f ca="1">IF(AND(SUM($T378:$U$1097)&gt;0,COUNTIF(S379:$S$1098,"E")=0), "E","")</f>
        <v/>
      </c>
      <c r="T378" s="383" t="str">
        <f t="shared" ca="1" si="84"/>
        <v/>
      </c>
      <c r="U378" s="383" t="str">
        <f t="shared" ca="1" si="78"/>
        <v/>
      </c>
      <c r="V378" s="7"/>
      <c r="W378" s="7"/>
      <c r="X378" s="383" t="str">
        <f t="shared" ca="1" si="85"/>
        <v/>
      </c>
      <c r="Y378" s="383" t="str">
        <f ca="1">IF(SUM(X378)&gt;0,MAX($Y$109:Y377)+1,"")</f>
        <v/>
      </c>
      <c r="Z378" s="7"/>
      <c r="AA378" s="7"/>
      <c r="AB378" s="383" t="str" cm="1">
        <f t="array" aca="1" ref="AB378" ca="1">IF($K378="","",INDIRECT("'"&amp;$B378&amp;"'!$J$7"))</f>
        <v/>
      </c>
      <c r="AC378" s="383" t="str" cm="1">
        <f t="array" aca="1" ref="AC378" ca="1">IF($K378="","",INDIRECT("'"&amp;$B378&amp;"'!$J$5"))</f>
        <v/>
      </c>
      <c r="AD378" s="383" t="str" cm="1">
        <f t="array" aca="1" ref="AD378" ca="1">IF($K378="","",INDIRECT("'"&amp;$B378&amp;"'!$J$6"))</f>
        <v/>
      </c>
      <c r="AE378" s="7"/>
      <c r="AF378" s="7"/>
      <c r="AG378" s="7"/>
      <c r="AH378" s="7"/>
      <c r="AI378" s="7"/>
      <c r="AJ378" s="7"/>
      <c r="AK378" s="7"/>
      <c r="AL378" s="7"/>
      <c r="AM378" s="7"/>
      <c r="AN378" s="7"/>
      <c r="AO378" s="7"/>
      <c r="AP378" s="7"/>
      <c r="AQ378" s="7"/>
      <c r="AR378" s="7"/>
      <c r="AS378" s="7"/>
      <c r="AT378" s="7"/>
      <c r="AU378" s="7"/>
      <c r="AV378" s="7"/>
      <c r="AW378" s="7"/>
      <c r="AX378" s="7"/>
      <c r="AY378" s="7"/>
      <c r="AZ378" s="7"/>
      <c r="BA378" s="7"/>
      <c r="BB378" s="7"/>
      <c r="BC378" s="7"/>
      <c r="BD378" s="7"/>
      <c r="BE378" s="7"/>
      <c r="BF378" s="7"/>
      <c r="BG378" s="7"/>
      <c r="BH378" s="7"/>
    </row>
    <row r="379" spans="1:60" hidden="1">
      <c r="A379" s="93"/>
      <c r="B379" s="138" t="str">
        <f t="shared" si="79"/>
        <v/>
      </c>
      <c r="C379" s="28" t="str">
        <f>IF(B379="","",INDEX(Konfig!$A$21:$B$1011,MATCH(MID(B379,1,(FIND(" ",B379)-1)),Konfig!$A$21:$A$1011,0),2))</f>
        <v/>
      </c>
      <c r="D379" s="126"/>
      <c r="E379" s="126" t="str">
        <f t="shared" si="82"/>
        <v/>
      </c>
      <c r="F379" s="126" t="str">
        <f t="shared" ref="F379:F442" si="86">IFERROR(IF(VALUE(LEFT(G379,SEARCH(".",G379)-1))&lt;10,"",VALUE(MID(G379,SEARCH(".",G379)+1,1))),"")</f>
        <v/>
      </c>
      <c r="G379" s="123" t="str">
        <f t="shared" si="80"/>
        <v/>
      </c>
      <c r="H379" s="139"/>
      <c r="I379" s="123" t="str">
        <f t="shared" si="81"/>
        <v xml:space="preserve"> </v>
      </c>
      <c r="J379" s="126"/>
      <c r="K379" s="388" t="str">
        <f t="shared" ca="1" si="75"/>
        <v/>
      </c>
      <c r="L379" s="388" t="str">
        <f t="shared" ca="1" si="76"/>
        <v/>
      </c>
      <c r="M379" s="384" t="str">
        <f t="shared" ca="1" si="77"/>
        <v/>
      </c>
      <c r="N379" s="384" t="str">
        <f t="shared" ca="1" si="77"/>
        <v/>
      </c>
      <c r="O379" s="384" t="str">
        <f t="shared" ca="1" si="77"/>
        <v/>
      </c>
      <c r="P379" s="384" t="str">
        <f t="shared" ca="1" si="77"/>
        <v/>
      </c>
      <c r="Q379" s="384" t="str">
        <f t="shared" ca="1" si="83"/>
        <v/>
      </c>
      <c r="R379" s="131" t="str">
        <f ca="1">IF(AND(SUM($T$109:$U379)&gt;0,COUNTIF(R$108:$S378,"A")=0), "A","")</f>
        <v/>
      </c>
      <c r="S379" s="131" t="str">
        <f ca="1">IF(AND(SUM($T379:$U$1097)&gt;0,COUNTIF(S380:$S$1098,"E")=0), "E","")</f>
        <v/>
      </c>
      <c r="T379" s="383" t="str">
        <f t="shared" ca="1" si="84"/>
        <v/>
      </c>
      <c r="U379" s="383" t="str">
        <f t="shared" ca="1" si="78"/>
        <v/>
      </c>
      <c r="V379" s="7"/>
      <c r="W379" s="7"/>
      <c r="X379" s="383" t="str">
        <f t="shared" ca="1" si="85"/>
        <v/>
      </c>
      <c r="Y379" s="383" t="str">
        <f ca="1">IF(SUM(X379)&gt;0,MAX($Y$109:Y378)+1,"")</f>
        <v/>
      </c>
      <c r="Z379" s="7"/>
      <c r="AA379" s="7"/>
      <c r="AB379" s="383" t="str" cm="1">
        <f t="array" aca="1" ref="AB379" ca="1">IF($K379="","",INDIRECT("'"&amp;$B379&amp;"'!$J$7"))</f>
        <v/>
      </c>
      <c r="AC379" s="383" t="str" cm="1">
        <f t="array" aca="1" ref="AC379" ca="1">IF($K379="","",INDIRECT("'"&amp;$B379&amp;"'!$J$5"))</f>
        <v/>
      </c>
      <c r="AD379" s="383" t="str" cm="1">
        <f t="array" aca="1" ref="AD379" ca="1">IF($K379="","",INDIRECT("'"&amp;$B379&amp;"'!$J$6"))</f>
        <v/>
      </c>
      <c r="AE379" s="7"/>
      <c r="AF379" s="7"/>
      <c r="AG379" s="7"/>
      <c r="AH379" s="7"/>
      <c r="AI379" s="7"/>
      <c r="AJ379" s="7"/>
      <c r="AK379" s="7"/>
      <c r="AL379" s="7"/>
      <c r="AM379" s="7"/>
      <c r="AN379" s="7"/>
      <c r="AO379" s="7"/>
      <c r="AP379" s="7"/>
      <c r="AQ379" s="7"/>
      <c r="AR379" s="7"/>
      <c r="AS379" s="7"/>
      <c r="AT379" s="7"/>
      <c r="AU379" s="7"/>
      <c r="AV379" s="7"/>
      <c r="AW379" s="7"/>
      <c r="AX379" s="7"/>
      <c r="AY379" s="7"/>
      <c r="AZ379" s="7"/>
      <c r="BA379" s="7"/>
      <c r="BB379" s="7"/>
      <c r="BC379" s="7"/>
      <c r="BD379" s="7"/>
      <c r="BE379" s="7"/>
      <c r="BF379" s="7"/>
      <c r="BG379" s="7"/>
      <c r="BH379" s="7"/>
    </row>
    <row r="380" spans="1:60" hidden="1">
      <c r="A380" s="93"/>
      <c r="B380" s="138" t="str">
        <f t="shared" si="79"/>
        <v/>
      </c>
      <c r="C380" s="28" t="str">
        <f>IF(B380="","",INDEX(Konfig!$A$21:$B$1011,MATCH(MID(B380,1,(FIND(" ",B380)-1)),Konfig!$A$21:$A$1011,0),2))</f>
        <v/>
      </c>
      <c r="D380" s="126"/>
      <c r="E380" s="126" t="str">
        <f t="shared" si="82"/>
        <v/>
      </c>
      <c r="F380" s="126" t="str">
        <f t="shared" si="86"/>
        <v/>
      </c>
      <c r="G380" s="123" t="str">
        <f t="shared" si="80"/>
        <v/>
      </c>
      <c r="H380" s="139"/>
      <c r="I380" s="123" t="str">
        <f t="shared" si="81"/>
        <v xml:space="preserve"> </v>
      </c>
      <c r="J380" s="126"/>
      <c r="K380" s="388" t="str">
        <f t="shared" ca="1" si="75"/>
        <v/>
      </c>
      <c r="L380" s="388" t="str">
        <f t="shared" ca="1" si="76"/>
        <v/>
      </c>
      <c r="M380" s="384" t="str">
        <f t="shared" ca="1" si="77"/>
        <v/>
      </c>
      <c r="N380" s="384" t="str">
        <f t="shared" ca="1" si="77"/>
        <v/>
      </c>
      <c r="O380" s="384" t="str">
        <f t="shared" ca="1" si="77"/>
        <v/>
      </c>
      <c r="P380" s="384" t="str">
        <f ca="1">IF($K380="","",COUNTIF(INDIRECT("'"&amp;$B380&amp;"'!$J$12:$J$512"),P$107))</f>
        <v/>
      </c>
      <c r="Q380" s="384" t="str">
        <f t="shared" ca="1" si="83"/>
        <v/>
      </c>
      <c r="R380" s="131" t="str">
        <f ca="1">IF(AND(SUM($T$109:$U380)&gt;0,COUNTIF(R$108:$S379,"A")=0), "A","")</f>
        <v/>
      </c>
      <c r="S380" s="131" t="str">
        <f ca="1">IF(AND(SUM($T380:$U$1097)&gt;0,COUNTIF(S381:$S$1098,"E")=0), "E","")</f>
        <v/>
      </c>
      <c r="T380" s="383" t="str">
        <f t="shared" ca="1" si="84"/>
        <v/>
      </c>
      <c r="U380" s="383" t="str">
        <f t="shared" ca="1" si="78"/>
        <v/>
      </c>
      <c r="V380" s="7"/>
      <c r="W380" s="7"/>
      <c r="X380" s="383" t="str">
        <f t="shared" ca="1" si="85"/>
        <v/>
      </c>
      <c r="Y380" s="383" t="str">
        <f ca="1">IF(SUM(X380)&gt;0,MAX($Y$109:Y379)+1,"")</f>
        <v/>
      </c>
      <c r="Z380" s="7"/>
      <c r="AA380" s="7"/>
      <c r="AB380" s="383" t="str" cm="1">
        <f t="array" aca="1" ref="AB380" ca="1">IF($K380="","",INDIRECT("'"&amp;$B380&amp;"'!$J$7"))</f>
        <v/>
      </c>
      <c r="AC380" s="383" t="str" cm="1">
        <f t="array" aca="1" ref="AC380" ca="1">IF($K380="","",INDIRECT("'"&amp;$B380&amp;"'!$J$5"))</f>
        <v/>
      </c>
      <c r="AD380" s="383" t="str" cm="1">
        <f t="array" aca="1" ref="AD380" ca="1">IF($K380="","",INDIRECT("'"&amp;$B380&amp;"'!$J$6"))</f>
        <v/>
      </c>
      <c r="AE380" s="7"/>
      <c r="AF380" s="7"/>
      <c r="AG380" s="7"/>
      <c r="AH380" s="7"/>
      <c r="AI380" s="7"/>
      <c r="AJ380" s="7"/>
      <c r="AK380" s="7"/>
      <c r="AL380" s="7"/>
      <c r="AM380" s="7"/>
      <c r="AN380" s="7"/>
      <c r="AO380" s="7"/>
      <c r="AP380" s="7"/>
      <c r="AQ380" s="7"/>
      <c r="AR380" s="7"/>
      <c r="AS380" s="7"/>
      <c r="AT380" s="7"/>
      <c r="AU380" s="7"/>
      <c r="AV380" s="7"/>
      <c r="AW380" s="7"/>
      <c r="AX380" s="7"/>
      <c r="AY380" s="7"/>
      <c r="AZ380" s="7"/>
      <c r="BA380" s="7"/>
      <c r="BB380" s="7"/>
      <c r="BC380" s="7"/>
      <c r="BD380" s="7"/>
      <c r="BE380" s="7"/>
      <c r="BF380" s="7"/>
      <c r="BG380" s="7"/>
      <c r="BH380" s="7"/>
    </row>
    <row r="381" spans="1:60" hidden="1">
      <c r="A381" s="93"/>
      <c r="B381" s="138" t="str">
        <f t="shared" si="79"/>
        <v/>
      </c>
      <c r="C381" s="28" t="str">
        <f>IF(B381="","",INDEX(Konfig!$A$21:$B$1011,MATCH(MID(B381,1,(FIND(" ",B381)-1)),Konfig!$A$21:$A$1011,0),2))</f>
        <v/>
      </c>
      <c r="D381" s="126"/>
      <c r="E381" s="126" t="str">
        <f t="shared" si="82"/>
        <v/>
      </c>
      <c r="F381" s="126" t="str">
        <f t="shared" si="86"/>
        <v/>
      </c>
      <c r="G381" s="123" t="str">
        <f t="shared" si="80"/>
        <v/>
      </c>
      <c r="H381" s="139"/>
      <c r="I381" s="123" t="str">
        <f t="shared" si="81"/>
        <v xml:space="preserve"> </v>
      </c>
      <c r="J381" s="126"/>
      <c r="K381" s="388" t="str">
        <f t="shared" ref="K381:K444" ca="1" si="87">IF(B381="","",IF(VALUE(MID(B381,1,SEARCH(".",B381)-1))&lt;10,"",COUNTA(INDIRECT("'"&amp;B381&amp;"'!$F$12:$F$512"))))</f>
        <v/>
      </c>
      <c r="L381" s="388" t="str">
        <f t="shared" ref="L381:L444" ca="1" si="88">IF(K381="","",SUM(M381:N381))</f>
        <v/>
      </c>
      <c r="M381" s="384" t="str">
        <f t="shared" ref="M381:P444" ca="1" si="89">IF($K381="","",COUNTIF(INDIRECT("'"&amp;$B381&amp;"'!$J$12:$J$512"),M$107))</f>
        <v/>
      </c>
      <c r="N381" s="384" t="str">
        <f t="shared" ca="1" si="89"/>
        <v/>
      </c>
      <c r="O381" s="384" t="str">
        <f t="shared" ca="1" si="89"/>
        <v/>
      </c>
      <c r="P381" s="384" t="str">
        <f t="shared" ca="1" si="89"/>
        <v/>
      </c>
      <c r="Q381" s="384" t="str">
        <f t="shared" ca="1" si="83"/>
        <v/>
      </c>
      <c r="R381" s="131" t="str">
        <f ca="1">IF(AND(SUM($T$109:$U381)&gt;0,COUNTIF(R$108:$S380,"A")=0), "A","")</f>
        <v/>
      </c>
      <c r="S381" s="131" t="str">
        <f ca="1">IF(AND(SUM($T381:$U$1097)&gt;0,COUNTIF(S382:$S$1098,"E")=0), "E","")</f>
        <v/>
      </c>
      <c r="T381" s="383" t="str">
        <f t="shared" ca="1" si="84"/>
        <v/>
      </c>
      <c r="U381" s="383" t="str">
        <f t="shared" ref="U381:U444" ca="1" si="90">IF($K381="","",COUNTIFS(INDIRECT("'"&amp;$B381&amp;"'!$J$11:$J$512"),"BW",INDIRECT("'"&amp;$B381&amp;"'!$N$11:$N$512"),"IAE"))</f>
        <v/>
      </c>
      <c r="V381" s="7"/>
      <c r="W381" s="7"/>
      <c r="X381" s="383" t="str">
        <f t="shared" ca="1" si="85"/>
        <v/>
      </c>
      <c r="Y381" s="383" t="str">
        <f ca="1">IF(SUM(X381)&gt;0,MAX($Y$109:Y380)+1,"")</f>
        <v/>
      </c>
      <c r="Z381" s="7"/>
      <c r="AA381" s="7"/>
      <c r="AB381" s="383" t="str" cm="1">
        <f t="array" aca="1" ref="AB381" ca="1">IF($K381="","",INDIRECT("'"&amp;$B381&amp;"'!$J$7"))</f>
        <v/>
      </c>
      <c r="AC381" s="383" t="str" cm="1">
        <f t="array" aca="1" ref="AC381" ca="1">IF($K381="","",INDIRECT("'"&amp;$B381&amp;"'!$J$5"))</f>
        <v/>
      </c>
      <c r="AD381" s="383" t="str" cm="1">
        <f t="array" aca="1" ref="AD381" ca="1">IF($K381="","",INDIRECT("'"&amp;$B381&amp;"'!$J$6"))</f>
        <v/>
      </c>
      <c r="AE381" s="7"/>
      <c r="AF381" s="7"/>
      <c r="AG381" s="7"/>
      <c r="AH381" s="7"/>
      <c r="AI381" s="7"/>
      <c r="AJ381" s="7"/>
      <c r="AK381" s="7"/>
      <c r="AL381" s="7"/>
      <c r="AM381" s="7"/>
      <c r="AN381" s="7"/>
      <c r="AO381" s="7"/>
      <c r="AP381" s="7"/>
      <c r="AQ381" s="7"/>
      <c r="AR381" s="7"/>
      <c r="AS381" s="7"/>
      <c r="AT381" s="7"/>
      <c r="AU381" s="7"/>
      <c r="AV381" s="7"/>
      <c r="AW381" s="7"/>
      <c r="AX381" s="7"/>
      <c r="AY381" s="7"/>
      <c r="AZ381" s="7"/>
      <c r="BA381" s="7"/>
      <c r="BB381" s="7"/>
      <c r="BC381" s="7"/>
      <c r="BD381" s="7"/>
      <c r="BE381" s="7"/>
      <c r="BF381" s="7"/>
      <c r="BG381" s="7"/>
      <c r="BH381" s="7"/>
    </row>
    <row r="382" spans="1:60" hidden="1">
      <c r="A382" s="93"/>
      <c r="B382" s="138" t="str">
        <f t="shared" si="79"/>
        <v/>
      </c>
      <c r="C382" s="28" t="str">
        <f>IF(B382="","",INDEX(Konfig!$A$21:$B$1011,MATCH(MID(B382,1,(FIND(" ",B382)-1)),Konfig!$A$21:$A$1011,0),2))</f>
        <v/>
      </c>
      <c r="D382" s="126"/>
      <c r="E382" s="126" t="str">
        <f t="shared" si="82"/>
        <v/>
      </c>
      <c r="F382" s="126" t="str">
        <f t="shared" si="86"/>
        <v/>
      </c>
      <c r="G382" s="123" t="str">
        <f t="shared" si="80"/>
        <v/>
      </c>
      <c r="H382" s="139"/>
      <c r="I382" s="123" t="str">
        <f t="shared" si="81"/>
        <v xml:space="preserve"> </v>
      </c>
      <c r="J382" s="126"/>
      <c r="K382" s="388" t="str">
        <f t="shared" ca="1" si="87"/>
        <v/>
      </c>
      <c r="L382" s="388" t="str">
        <f t="shared" ca="1" si="88"/>
        <v/>
      </c>
      <c r="M382" s="384" t="str">
        <f t="shared" ca="1" si="89"/>
        <v/>
      </c>
      <c r="N382" s="384" t="str">
        <f t="shared" ca="1" si="89"/>
        <v/>
      </c>
      <c r="O382" s="384" t="str">
        <f t="shared" ca="1" si="89"/>
        <v/>
      </c>
      <c r="P382" s="384" t="str">
        <f t="shared" ca="1" si="89"/>
        <v/>
      </c>
      <c r="Q382" s="384" t="str">
        <f t="shared" ca="1" si="83"/>
        <v/>
      </c>
      <c r="R382" s="131" t="str">
        <f ca="1">IF(AND(SUM($T$109:$U382)&gt;0,COUNTIF(R$108:$S381,"A")=0), "A","")</f>
        <v/>
      </c>
      <c r="S382" s="131" t="str">
        <f ca="1">IF(AND(SUM($T382:$U$1097)&gt;0,COUNTIF(S383:$S$1098,"E")=0), "E","")</f>
        <v/>
      </c>
      <c r="T382" s="383" t="str">
        <f t="shared" ca="1" si="84"/>
        <v/>
      </c>
      <c r="U382" s="383" t="str">
        <f t="shared" ca="1" si="90"/>
        <v/>
      </c>
      <c r="V382" s="7"/>
      <c r="W382" s="7"/>
      <c r="X382" s="383" t="str">
        <f t="shared" ca="1" si="85"/>
        <v/>
      </c>
      <c r="Y382" s="383" t="str">
        <f ca="1">IF(SUM(X382)&gt;0,MAX($Y$109:Y381)+1,"")</f>
        <v/>
      </c>
      <c r="Z382" s="7"/>
      <c r="AA382" s="7"/>
      <c r="AB382" s="383" t="str" cm="1">
        <f t="array" aca="1" ref="AB382" ca="1">IF($K382="","",INDIRECT("'"&amp;$B382&amp;"'!$J$7"))</f>
        <v/>
      </c>
      <c r="AC382" s="383" t="str" cm="1">
        <f t="array" aca="1" ref="AC382" ca="1">IF($K382="","",INDIRECT("'"&amp;$B382&amp;"'!$J$5"))</f>
        <v/>
      </c>
      <c r="AD382" s="383" t="str" cm="1">
        <f t="array" aca="1" ref="AD382" ca="1">IF($K382="","",INDIRECT("'"&amp;$B382&amp;"'!$J$6"))</f>
        <v/>
      </c>
      <c r="AE382" s="7"/>
      <c r="AF382" s="7"/>
      <c r="AG382" s="7"/>
      <c r="AH382" s="7"/>
      <c r="AI382" s="7"/>
      <c r="AJ382" s="7"/>
      <c r="AK382" s="7"/>
      <c r="AL382" s="7"/>
      <c r="AM382" s="7"/>
      <c r="AN382" s="7"/>
      <c r="AO382" s="7"/>
      <c r="AP382" s="7"/>
      <c r="AQ382" s="7"/>
      <c r="AR382" s="7"/>
      <c r="AS382" s="7"/>
      <c r="AT382" s="7"/>
      <c r="AU382" s="7"/>
      <c r="AV382" s="7"/>
      <c r="AW382" s="7"/>
      <c r="AX382" s="7"/>
      <c r="AY382" s="7"/>
      <c r="AZ382" s="7"/>
      <c r="BA382" s="7"/>
      <c r="BB382" s="7"/>
      <c r="BC382" s="7"/>
      <c r="BD382" s="7"/>
      <c r="BE382" s="7"/>
      <c r="BF382" s="7"/>
      <c r="BG382" s="7"/>
      <c r="BH382" s="7"/>
    </row>
    <row r="383" spans="1:60" hidden="1">
      <c r="A383" s="93"/>
      <c r="B383" s="138" t="str">
        <f t="shared" si="79"/>
        <v/>
      </c>
      <c r="C383" s="28" t="str">
        <f>IF(B383="","",INDEX(Konfig!$A$21:$B$1011,MATCH(MID(B383,1,(FIND(" ",B383)-1)),Konfig!$A$21:$A$1011,0),2))</f>
        <v/>
      </c>
      <c r="D383" s="126"/>
      <c r="E383" s="126" t="str">
        <f t="shared" si="82"/>
        <v/>
      </c>
      <c r="F383" s="126" t="str">
        <f t="shared" si="86"/>
        <v/>
      </c>
      <c r="G383" s="123" t="str">
        <f t="shared" si="80"/>
        <v/>
      </c>
      <c r="H383" s="139"/>
      <c r="I383" s="123" t="str">
        <f t="shared" si="81"/>
        <v xml:space="preserve"> </v>
      </c>
      <c r="J383" s="126"/>
      <c r="K383" s="388" t="str">
        <f t="shared" ca="1" si="87"/>
        <v/>
      </c>
      <c r="L383" s="388" t="str">
        <f t="shared" ca="1" si="88"/>
        <v/>
      </c>
      <c r="M383" s="384" t="str">
        <f t="shared" ca="1" si="89"/>
        <v/>
      </c>
      <c r="N383" s="384" t="str">
        <f t="shared" ca="1" si="89"/>
        <v/>
      </c>
      <c r="O383" s="384" t="str">
        <f t="shared" ca="1" si="89"/>
        <v/>
      </c>
      <c r="P383" s="384" t="str">
        <f t="shared" ca="1" si="89"/>
        <v/>
      </c>
      <c r="Q383" s="384" t="str">
        <f t="shared" ca="1" si="83"/>
        <v/>
      </c>
      <c r="R383" s="131" t="str">
        <f ca="1">IF(AND(SUM($T$109:$U383)&gt;0,COUNTIF(R$108:$S382,"A")=0), "A","")</f>
        <v/>
      </c>
      <c r="S383" s="131" t="str">
        <f ca="1">IF(AND(SUM($T383:$U$1097)&gt;0,COUNTIF(S384:$S$1098,"E")=0), "E","")</f>
        <v/>
      </c>
      <c r="T383" s="383" t="str">
        <f t="shared" ca="1" si="84"/>
        <v/>
      </c>
      <c r="U383" s="383" t="str">
        <f t="shared" ca="1" si="90"/>
        <v/>
      </c>
      <c r="V383" s="7"/>
      <c r="W383" s="7"/>
      <c r="X383" s="383" t="str">
        <f t="shared" ca="1" si="85"/>
        <v/>
      </c>
      <c r="Y383" s="383" t="str">
        <f ca="1">IF(SUM(X383)&gt;0,MAX($Y$109:Y382)+1,"")</f>
        <v/>
      </c>
      <c r="Z383" s="7"/>
      <c r="AA383" s="7"/>
      <c r="AB383" s="383" t="str" cm="1">
        <f t="array" aca="1" ref="AB383" ca="1">IF($K383="","",INDIRECT("'"&amp;$B383&amp;"'!$J$7"))</f>
        <v/>
      </c>
      <c r="AC383" s="383" t="str" cm="1">
        <f t="array" aca="1" ref="AC383" ca="1">IF($K383="","",INDIRECT("'"&amp;$B383&amp;"'!$J$5"))</f>
        <v/>
      </c>
      <c r="AD383" s="383" t="str" cm="1">
        <f t="array" aca="1" ref="AD383" ca="1">IF($K383="","",INDIRECT("'"&amp;$B383&amp;"'!$J$6"))</f>
        <v/>
      </c>
      <c r="AE383" s="7"/>
      <c r="AF383" s="7"/>
      <c r="AG383" s="7"/>
      <c r="AH383" s="7"/>
      <c r="AI383" s="7"/>
      <c r="AJ383" s="7"/>
      <c r="AK383" s="7"/>
      <c r="AL383" s="7"/>
      <c r="AM383" s="7"/>
      <c r="AN383" s="7"/>
      <c r="AO383" s="7"/>
      <c r="AP383" s="7"/>
      <c r="AQ383" s="7"/>
      <c r="AR383" s="7"/>
      <c r="AS383" s="7"/>
      <c r="AT383" s="7"/>
      <c r="AU383" s="7"/>
      <c r="AV383" s="7"/>
      <c r="AW383" s="7"/>
      <c r="AX383" s="7"/>
      <c r="AY383" s="7"/>
      <c r="AZ383" s="7"/>
      <c r="BA383" s="7"/>
      <c r="BB383" s="7"/>
      <c r="BC383" s="7"/>
      <c r="BD383" s="7"/>
      <c r="BE383" s="7"/>
      <c r="BF383" s="7"/>
      <c r="BG383" s="7"/>
      <c r="BH383" s="7"/>
    </row>
    <row r="384" spans="1:60" hidden="1">
      <c r="A384" s="93"/>
      <c r="B384" s="138" t="str">
        <f t="shared" si="79"/>
        <v/>
      </c>
      <c r="C384" s="28" t="str">
        <f>IF(B384="","",INDEX(Konfig!$A$21:$B$1011,MATCH(MID(B384,1,(FIND(" ",B384)-1)),Konfig!$A$21:$A$1011,0),2))</f>
        <v/>
      </c>
      <c r="D384" s="126"/>
      <c r="E384" s="126" t="str">
        <f t="shared" si="82"/>
        <v/>
      </c>
      <c r="F384" s="126" t="str">
        <f t="shared" si="86"/>
        <v/>
      </c>
      <c r="G384" s="123" t="str">
        <f t="shared" si="80"/>
        <v/>
      </c>
      <c r="H384" s="139"/>
      <c r="I384" s="123" t="str">
        <f t="shared" si="81"/>
        <v xml:space="preserve"> </v>
      </c>
      <c r="J384" s="126"/>
      <c r="K384" s="388" t="str">
        <f t="shared" ca="1" si="87"/>
        <v/>
      </c>
      <c r="L384" s="388" t="str">
        <f t="shared" ca="1" si="88"/>
        <v/>
      </c>
      <c r="M384" s="384" t="str">
        <f t="shared" ca="1" si="89"/>
        <v/>
      </c>
      <c r="N384" s="384" t="str">
        <f t="shared" ca="1" si="89"/>
        <v/>
      </c>
      <c r="O384" s="384" t="str">
        <f t="shared" ca="1" si="89"/>
        <v/>
      </c>
      <c r="P384" s="384" t="str">
        <f t="shared" ca="1" si="89"/>
        <v/>
      </c>
      <c r="Q384" s="384" t="str">
        <f t="shared" ca="1" si="83"/>
        <v/>
      </c>
      <c r="R384" s="131" t="str">
        <f ca="1">IF(AND(SUM($T$109:$U384)&gt;0,COUNTIF(R$108:$S383,"A")=0), "A","")</f>
        <v/>
      </c>
      <c r="S384" s="131" t="str">
        <f ca="1">IF(AND(SUM($T384:$U$1097)&gt;0,COUNTIF(S385:$S$1098,"E")=0), "E","")</f>
        <v/>
      </c>
      <c r="T384" s="383" t="str">
        <f t="shared" ca="1" si="84"/>
        <v/>
      </c>
      <c r="U384" s="383" t="str">
        <f t="shared" ca="1" si="90"/>
        <v/>
      </c>
      <c r="V384" s="7"/>
      <c r="W384" s="7"/>
      <c r="X384" s="383" t="str">
        <f t="shared" ca="1" si="85"/>
        <v/>
      </c>
      <c r="Y384" s="383" t="str">
        <f ca="1">IF(SUM(X384)&gt;0,MAX($Y$109:Y383)+1,"")</f>
        <v/>
      </c>
      <c r="Z384" s="7"/>
      <c r="AA384" s="7"/>
      <c r="AB384" s="383" t="str" cm="1">
        <f t="array" aca="1" ref="AB384" ca="1">IF($K384="","",INDIRECT("'"&amp;$B384&amp;"'!$J$7"))</f>
        <v/>
      </c>
      <c r="AC384" s="383" t="str" cm="1">
        <f t="array" aca="1" ref="AC384" ca="1">IF($K384="","",INDIRECT("'"&amp;$B384&amp;"'!$J$5"))</f>
        <v/>
      </c>
      <c r="AD384" s="383" t="str" cm="1">
        <f t="array" aca="1" ref="AD384" ca="1">IF($K384="","",INDIRECT("'"&amp;$B384&amp;"'!$J$6"))</f>
        <v/>
      </c>
      <c r="AE384" s="7"/>
      <c r="AF384" s="7"/>
      <c r="AG384" s="7"/>
      <c r="AH384" s="7"/>
      <c r="AI384" s="7"/>
      <c r="AJ384" s="7"/>
      <c r="AK384" s="7"/>
      <c r="AL384" s="7"/>
      <c r="AM384" s="7"/>
      <c r="AN384" s="7"/>
      <c r="AO384" s="7"/>
      <c r="AP384" s="7"/>
      <c r="AQ384" s="7"/>
      <c r="AR384" s="7"/>
      <c r="AS384" s="7"/>
      <c r="AT384" s="7"/>
      <c r="AU384" s="7"/>
      <c r="AV384" s="7"/>
      <c r="AW384" s="7"/>
      <c r="AX384" s="7"/>
      <c r="AY384" s="7"/>
      <c r="AZ384" s="7"/>
      <c r="BA384" s="7"/>
      <c r="BB384" s="7"/>
      <c r="BC384" s="7"/>
      <c r="BD384" s="7"/>
      <c r="BE384" s="7"/>
      <c r="BF384" s="7"/>
      <c r="BG384" s="7"/>
      <c r="BH384" s="7"/>
    </row>
    <row r="385" spans="1:60" hidden="1">
      <c r="A385" s="93"/>
      <c r="B385" s="138" t="str">
        <f t="shared" si="79"/>
        <v/>
      </c>
      <c r="C385" s="28" t="str">
        <f>IF(B385="","",INDEX(Konfig!$A$21:$B$1011,MATCH(MID(B385,1,(FIND(" ",B385)-1)),Konfig!$A$21:$A$1011,0),2))</f>
        <v/>
      </c>
      <c r="D385" s="126"/>
      <c r="E385" s="126" t="str">
        <f t="shared" si="82"/>
        <v/>
      </c>
      <c r="F385" s="126" t="str">
        <f t="shared" si="86"/>
        <v/>
      </c>
      <c r="G385" s="123" t="str">
        <f t="shared" si="80"/>
        <v/>
      </c>
      <c r="H385" s="139"/>
      <c r="I385" s="123" t="str">
        <f t="shared" si="81"/>
        <v xml:space="preserve"> </v>
      </c>
      <c r="J385" s="126"/>
      <c r="K385" s="388" t="str">
        <f t="shared" ca="1" si="87"/>
        <v/>
      </c>
      <c r="L385" s="388" t="str">
        <f t="shared" ca="1" si="88"/>
        <v/>
      </c>
      <c r="M385" s="384" t="str">
        <f t="shared" ca="1" si="89"/>
        <v/>
      </c>
      <c r="N385" s="384" t="str">
        <f t="shared" ca="1" si="89"/>
        <v/>
      </c>
      <c r="O385" s="384" t="str">
        <f t="shared" ca="1" si="89"/>
        <v/>
      </c>
      <c r="P385" s="384" t="str">
        <f t="shared" ca="1" si="89"/>
        <v/>
      </c>
      <c r="Q385" s="384" t="str">
        <f t="shared" ca="1" si="83"/>
        <v/>
      </c>
      <c r="R385" s="131" t="str">
        <f ca="1">IF(AND(SUM($T$109:$U385)&gt;0,COUNTIF(R$108:$S384,"A")=0), "A","")</f>
        <v/>
      </c>
      <c r="S385" s="131" t="str">
        <f ca="1">IF(AND(SUM($T385:$U$1097)&gt;0,COUNTIF(S386:$S$1098,"E")=0), "E","")</f>
        <v/>
      </c>
      <c r="T385" s="383" t="str">
        <f t="shared" ca="1" si="84"/>
        <v/>
      </c>
      <c r="U385" s="383" t="str">
        <f t="shared" ca="1" si="90"/>
        <v/>
      </c>
      <c r="V385" s="7"/>
      <c r="W385" s="7"/>
      <c r="X385" s="383" t="str">
        <f t="shared" ca="1" si="85"/>
        <v/>
      </c>
      <c r="Y385" s="383" t="str">
        <f ca="1">IF(SUM(X385)&gt;0,MAX($Y$109:Y384)+1,"")</f>
        <v/>
      </c>
      <c r="Z385" s="7"/>
      <c r="AA385" s="7"/>
      <c r="AB385" s="383" t="str" cm="1">
        <f t="array" aca="1" ref="AB385" ca="1">IF($K385="","",INDIRECT("'"&amp;$B385&amp;"'!$J$7"))</f>
        <v/>
      </c>
      <c r="AC385" s="383" t="str" cm="1">
        <f t="array" aca="1" ref="AC385" ca="1">IF($K385="","",INDIRECT("'"&amp;$B385&amp;"'!$J$5"))</f>
        <v/>
      </c>
      <c r="AD385" s="383" t="str" cm="1">
        <f t="array" aca="1" ref="AD385" ca="1">IF($K385="","",INDIRECT("'"&amp;$B385&amp;"'!$J$6"))</f>
        <v/>
      </c>
      <c r="AE385" s="7"/>
      <c r="AF385" s="7"/>
      <c r="AG385" s="7"/>
      <c r="AH385" s="7"/>
      <c r="AI385" s="7"/>
      <c r="AJ385" s="7"/>
      <c r="AK385" s="7"/>
      <c r="AL385" s="7"/>
      <c r="AM385" s="7"/>
      <c r="AN385" s="7"/>
      <c r="AO385" s="7"/>
      <c r="AP385" s="7"/>
      <c r="AQ385" s="7"/>
      <c r="AR385" s="7"/>
      <c r="AS385" s="7"/>
      <c r="AT385" s="7"/>
      <c r="AU385" s="7"/>
      <c r="AV385" s="7"/>
      <c r="AW385" s="7"/>
      <c r="AX385" s="7"/>
      <c r="AY385" s="7"/>
      <c r="AZ385" s="7"/>
      <c r="BA385" s="7"/>
      <c r="BB385" s="7"/>
      <c r="BC385" s="7"/>
      <c r="BD385" s="7"/>
      <c r="BE385" s="7"/>
      <c r="BF385" s="7"/>
      <c r="BG385" s="7"/>
      <c r="BH385" s="7"/>
    </row>
    <row r="386" spans="1:60" hidden="1">
      <c r="A386" s="93"/>
      <c r="B386" s="138" t="str">
        <f t="shared" si="79"/>
        <v/>
      </c>
      <c r="C386" s="28" t="str">
        <f>IF(B386="","",INDEX(Konfig!$A$21:$B$1011,MATCH(MID(B386,1,(FIND(" ",B386)-1)),Konfig!$A$21:$A$1011,0),2))</f>
        <v/>
      </c>
      <c r="D386" s="126"/>
      <c r="E386" s="126" t="str">
        <f t="shared" si="82"/>
        <v/>
      </c>
      <c r="F386" s="126" t="str">
        <f t="shared" si="86"/>
        <v/>
      </c>
      <c r="G386" s="123" t="str">
        <f t="shared" si="80"/>
        <v/>
      </c>
      <c r="H386" s="139"/>
      <c r="I386" s="123" t="str">
        <f t="shared" si="81"/>
        <v xml:space="preserve"> </v>
      </c>
      <c r="J386" s="126"/>
      <c r="K386" s="388" t="str">
        <f t="shared" ca="1" si="87"/>
        <v/>
      </c>
      <c r="L386" s="388" t="str">
        <f t="shared" ca="1" si="88"/>
        <v/>
      </c>
      <c r="M386" s="384" t="str">
        <f t="shared" ca="1" si="89"/>
        <v/>
      </c>
      <c r="N386" s="384" t="str">
        <f t="shared" ca="1" si="89"/>
        <v/>
      </c>
      <c r="O386" s="384" t="str">
        <f t="shared" ca="1" si="89"/>
        <v/>
      </c>
      <c r="P386" s="384" t="str">
        <f t="shared" ca="1" si="89"/>
        <v/>
      </c>
      <c r="Q386" s="384" t="str">
        <f t="shared" ca="1" si="83"/>
        <v/>
      </c>
      <c r="R386" s="131" t="str">
        <f ca="1">IF(AND(SUM($T$109:$U386)&gt;0,COUNTIF(R$108:$S385,"A")=0), "A","")</f>
        <v/>
      </c>
      <c r="S386" s="131" t="str">
        <f ca="1">IF(AND(SUM($T386:$U$1097)&gt;0,COUNTIF(S387:$S$1098,"E")=0), "E","")</f>
        <v/>
      </c>
      <c r="T386" s="383" t="str">
        <f t="shared" ca="1" si="84"/>
        <v/>
      </c>
      <c r="U386" s="383" t="str">
        <f t="shared" ca="1" si="90"/>
        <v/>
      </c>
      <c r="V386" s="7"/>
      <c r="W386" s="7"/>
      <c r="X386" s="383" t="str">
        <f t="shared" ca="1" si="85"/>
        <v/>
      </c>
      <c r="Y386" s="383" t="str">
        <f ca="1">IF(SUM(X386)&gt;0,MAX($Y$109:Y385)+1,"")</f>
        <v/>
      </c>
      <c r="Z386" s="7"/>
      <c r="AA386" s="7"/>
      <c r="AB386" s="383" t="str" cm="1">
        <f t="array" aca="1" ref="AB386" ca="1">IF($K386="","",INDIRECT("'"&amp;$B386&amp;"'!$J$7"))</f>
        <v/>
      </c>
      <c r="AC386" s="383" t="str" cm="1">
        <f t="array" aca="1" ref="AC386" ca="1">IF($K386="","",INDIRECT("'"&amp;$B386&amp;"'!$J$5"))</f>
        <v/>
      </c>
      <c r="AD386" s="383" t="str" cm="1">
        <f t="array" aca="1" ref="AD386" ca="1">IF($K386="","",INDIRECT("'"&amp;$B386&amp;"'!$J$6"))</f>
        <v/>
      </c>
      <c r="AE386" s="7"/>
      <c r="AF386" s="7"/>
      <c r="AG386" s="7"/>
      <c r="AH386" s="7"/>
      <c r="AI386" s="7"/>
      <c r="AJ386" s="7"/>
      <c r="AK386" s="7"/>
      <c r="AL386" s="7"/>
      <c r="AM386" s="7"/>
      <c r="AN386" s="7"/>
      <c r="AO386" s="7"/>
      <c r="AP386" s="7"/>
      <c r="AQ386" s="7"/>
      <c r="AR386" s="7"/>
      <c r="AS386" s="7"/>
      <c r="AT386" s="7"/>
      <c r="AU386" s="7"/>
      <c r="AV386" s="7"/>
      <c r="AW386" s="7"/>
      <c r="AX386" s="7"/>
      <c r="AY386" s="7"/>
      <c r="AZ386" s="7"/>
      <c r="BA386" s="7"/>
      <c r="BB386" s="7"/>
      <c r="BC386" s="7"/>
      <c r="BD386" s="7"/>
      <c r="BE386" s="7"/>
      <c r="BF386" s="7"/>
      <c r="BG386" s="7"/>
      <c r="BH386" s="7"/>
    </row>
    <row r="387" spans="1:60" hidden="1">
      <c r="A387" s="93"/>
      <c r="B387" s="138" t="str">
        <f t="shared" si="79"/>
        <v/>
      </c>
      <c r="C387" s="28" t="str">
        <f>IF(B387="","",INDEX(Konfig!$A$21:$B$1011,MATCH(MID(B387,1,(FIND(" ",B387)-1)),Konfig!$A$21:$A$1011,0),2))</f>
        <v/>
      </c>
      <c r="D387" s="126"/>
      <c r="E387" s="126" t="str">
        <f t="shared" si="82"/>
        <v/>
      </c>
      <c r="F387" s="126" t="str">
        <f t="shared" si="86"/>
        <v/>
      </c>
      <c r="G387" s="123" t="str">
        <f t="shared" si="80"/>
        <v/>
      </c>
      <c r="H387" s="139"/>
      <c r="I387" s="123" t="str">
        <f t="shared" si="81"/>
        <v xml:space="preserve"> </v>
      </c>
      <c r="J387" s="126"/>
      <c r="K387" s="388" t="str">
        <f t="shared" ca="1" si="87"/>
        <v/>
      </c>
      <c r="L387" s="388" t="str">
        <f t="shared" ca="1" si="88"/>
        <v/>
      </c>
      <c r="M387" s="384" t="str">
        <f t="shared" ca="1" si="89"/>
        <v/>
      </c>
      <c r="N387" s="384" t="str">
        <f t="shared" ca="1" si="89"/>
        <v/>
      </c>
      <c r="O387" s="384" t="str">
        <f t="shared" ca="1" si="89"/>
        <v/>
      </c>
      <c r="P387" s="384" t="str">
        <f t="shared" ca="1" si="89"/>
        <v/>
      </c>
      <c r="Q387" s="384" t="str">
        <f t="shared" ca="1" si="83"/>
        <v/>
      </c>
      <c r="R387" s="131" t="str">
        <f ca="1">IF(AND(SUM($T$109:$U387)&gt;0,COUNTIF(R$108:$S386,"A")=0), "A","")</f>
        <v/>
      </c>
      <c r="S387" s="131" t="str">
        <f ca="1">IF(AND(SUM($T387:$U$1097)&gt;0,COUNTIF(S388:$S$1098,"E")=0), "E","")</f>
        <v/>
      </c>
      <c r="T387" s="383" t="str">
        <f t="shared" ca="1" si="84"/>
        <v/>
      </c>
      <c r="U387" s="383" t="str">
        <f t="shared" ca="1" si="90"/>
        <v/>
      </c>
      <c r="V387" s="7"/>
      <c r="W387" s="7"/>
      <c r="X387" s="383" t="str">
        <f t="shared" ca="1" si="85"/>
        <v/>
      </c>
      <c r="Y387" s="383" t="str">
        <f ca="1">IF(SUM(X387)&gt;0,MAX($Y$109:Y386)+1,"")</f>
        <v/>
      </c>
      <c r="Z387" s="7"/>
      <c r="AA387" s="7"/>
      <c r="AB387" s="383" t="str" cm="1">
        <f t="array" aca="1" ref="AB387" ca="1">IF($K387="","",INDIRECT("'"&amp;$B387&amp;"'!$J$7"))</f>
        <v/>
      </c>
      <c r="AC387" s="383" t="str" cm="1">
        <f t="array" aca="1" ref="AC387" ca="1">IF($K387="","",INDIRECT("'"&amp;$B387&amp;"'!$J$5"))</f>
        <v/>
      </c>
      <c r="AD387" s="383" t="str" cm="1">
        <f t="array" aca="1" ref="AD387" ca="1">IF($K387="","",INDIRECT("'"&amp;$B387&amp;"'!$J$6"))</f>
        <v/>
      </c>
      <c r="AE387" s="7"/>
      <c r="AF387" s="7"/>
      <c r="AG387" s="7"/>
      <c r="AH387" s="7"/>
      <c r="AI387" s="7"/>
      <c r="AJ387" s="7"/>
      <c r="AK387" s="7"/>
      <c r="AL387" s="7"/>
      <c r="AM387" s="7"/>
      <c r="AN387" s="7"/>
      <c r="AO387" s="7"/>
      <c r="AP387" s="7"/>
      <c r="AQ387" s="7"/>
      <c r="AR387" s="7"/>
      <c r="AS387" s="7"/>
      <c r="AT387" s="7"/>
      <c r="AU387" s="7"/>
      <c r="AV387" s="7"/>
      <c r="AW387" s="7"/>
      <c r="AX387" s="7"/>
      <c r="AY387" s="7"/>
      <c r="AZ387" s="7"/>
      <c r="BA387" s="7"/>
      <c r="BB387" s="7"/>
      <c r="BC387" s="7"/>
      <c r="BD387" s="7"/>
      <c r="BE387" s="7"/>
      <c r="BF387" s="7"/>
      <c r="BG387" s="7"/>
      <c r="BH387" s="7"/>
    </row>
    <row r="388" spans="1:60" hidden="1">
      <c r="A388" s="93"/>
      <c r="B388" s="138" t="str">
        <f t="shared" si="79"/>
        <v/>
      </c>
      <c r="C388" s="28" t="str">
        <f>IF(B388="","",INDEX(Konfig!$A$21:$B$1011,MATCH(MID(B388,1,(FIND(" ",B388)-1)),Konfig!$A$21:$A$1011,0),2))</f>
        <v/>
      </c>
      <c r="D388" s="126"/>
      <c r="E388" s="126" t="str">
        <f t="shared" si="82"/>
        <v/>
      </c>
      <c r="F388" s="126" t="str">
        <f t="shared" si="86"/>
        <v/>
      </c>
      <c r="G388" s="123" t="str">
        <f t="shared" si="80"/>
        <v/>
      </c>
      <c r="H388" s="139"/>
      <c r="I388" s="123" t="str">
        <f t="shared" si="81"/>
        <v xml:space="preserve"> </v>
      </c>
      <c r="J388" s="126"/>
      <c r="K388" s="388" t="str">
        <f t="shared" ca="1" si="87"/>
        <v/>
      </c>
      <c r="L388" s="388" t="str">
        <f t="shared" ca="1" si="88"/>
        <v/>
      </c>
      <c r="M388" s="384" t="str">
        <f t="shared" ca="1" si="89"/>
        <v/>
      </c>
      <c r="N388" s="384" t="str">
        <f t="shared" ca="1" si="89"/>
        <v/>
      </c>
      <c r="O388" s="384" t="str">
        <f t="shared" ca="1" si="89"/>
        <v/>
      </c>
      <c r="P388" s="384" t="str">
        <f t="shared" ca="1" si="89"/>
        <v/>
      </c>
      <c r="Q388" s="384" t="str">
        <f t="shared" ca="1" si="83"/>
        <v/>
      </c>
      <c r="R388" s="131" t="str">
        <f ca="1">IF(AND(SUM($T$109:$U388)&gt;0,COUNTIF(R$108:$S387,"A")=0), "A","")</f>
        <v/>
      </c>
      <c r="S388" s="131" t="str">
        <f ca="1">IF(AND(SUM($T388:$U$1097)&gt;0,COUNTIF(S389:$S$1098,"E")=0), "E","")</f>
        <v/>
      </c>
      <c r="T388" s="383" t="str">
        <f t="shared" ca="1" si="84"/>
        <v/>
      </c>
      <c r="U388" s="383" t="str">
        <f t="shared" ca="1" si="90"/>
        <v/>
      </c>
      <c r="V388" s="7"/>
      <c r="W388" s="7"/>
      <c r="X388" s="383" t="str">
        <f t="shared" ca="1" si="85"/>
        <v/>
      </c>
      <c r="Y388" s="383" t="str">
        <f ca="1">IF(SUM(X388)&gt;0,MAX($Y$109:Y387)+1,"")</f>
        <v/>
      </c>
      <c r="Z388" s="7"/>
      <c r="AA388" s="7"/>
      <c r="AB388" s="383" t="str" cm="1">
        <f t="array" aca="1" ref="AB388" ca="1">IF($K388="","",INDIRECT("'"&amp;$B388&amp;"'!$J$7"))</f>
        <v/>
      </c>
      <c r="AC388" s="383" t="str" cm="1">
        <f t="array" aca="1" ref="AC388" ca="1">IF($K388="","",INDIRECT("'"&amp;$B388&amp;"'!$J$5"))</f>
        <v/>
      </c>
      <c r="AD388" s="383" t="str" cm="1">
        <f t="array" aca="1" ref="AD388" ca="1">IF($K388="","",INDIRECT("'"&amp;$B388&amp;"'!$J$6"))</f>
        <v/>
      </c>
      <c r="AE388" s="7"/>
      <c r="AF388" s="7"/>
      <c r="AG388" s="7"/>
      <c r="AH388" s="7"/>
      <c r="AI388" s="7"/>
      <c r="AJ388" s="7"/>
      <c r="AK388" s="7"/>
      <c r="AL388" s="7"/>
      <c r="AM388" s="7"/>
      <c r="AN388" s="7"/>
      <c r="AO388" s="7"/>
      <c r="AP388" s="7"/>
      <c r="AQ388" s="7"/>
      <c r="AR388" s="7"/>
      <c r="AS388" s="7"/>
      <c r="AT388" s="7"/>
      <c r="AU388" s="7"/>
      <c r="AV388" s="7"/>
      <c r="AW388" s="7"/>
      <c r="AX388" s="7"/>
      <c r="AY388" s="7"/>
      <c r="AZ388" s="7"/>
      <c r="BA388" s="7"/>
      <c r="BB388" s="7"/>
      <c r="BC388" s="7"/>
      <c r="BD388" s="7"/>
      <c r="BE388" s="7"/>
      <c r="BF388" s="7"/>
      <c r="BG388" s="7"/>
      <c r="BH388" s="7"/>
    </row>
    <row r="389" spans="1:60" hidden="1">
      <c r="A389" s="93"/>
      <c r="B389" s="138" t="str">
        <f t="shared" si="79"/>
        <v/>
      </c>
      <c r="C389" s="28" t="str">
        <f>IF(B389="","",INDEX(Konfig!$A$21:$B$1011,MATCH(MID(B389,1,(FIND(" ",B389)-1)),Konfig!$A$21:$A$1011,0),2))</f>
        <v/>
      </c>
      <c r="D389" s="126"/>
      <c r="E389" s="126" t="str">
        <f t="shared" si="82"/>
        <v/>
      </c>
      <c r="F389" s="126" t="str">
        <f t="shared" si="86"/>
        <v/>
      </c>
      <c r="G389" s="123" t="str">
        <f t="shared" si="80"/>
        <v/>
      </c>
      <c r="H389" s="139"/>
      <c r="I389" s="123" t="str">
        <f t="shared" si="81"/>
        <v xml:space="preserve"> </v>
      </c>
      <c r="J389" s="126"/>
      <c r="K389" s="388" t="str">
        <f t="shared" ca="1" si="87"/>
        <v/>
      </c>
      <c r="L389" s="388" t="str">
        <f t="shared" ca="1" si="88"/>
        <v/>
      </c>
      <c r="M389" s="384" t="str">
        <f t="shared" ca="1" si="89"/>
        <v/>
      </c>
      <c r="N389" s="384" t="str">
        <f t="shared" ca="1" si="89"/>
        <v/>
      </c>
      <c r="O389" s="384" t="str">
        <f t="shared" ca="1" si="89"/>
        <v/>
      </c>
      <c r="P389" s="384" t="str">
        <f t="shared" ca="1" si="89"/>
        <v/>
      </c>
      <c r="Q389" s="384" t="str">
        <f t="shared" ca="1" si="83"/>
        <v/>
      </c>
      <c r="R389" s="131" t="str">
        <f ca="1">IF(AND(SUM($T$109:$U389)&gt;0,COUNTIF(R$108:$S388,"A")=0), "A","")</f>
        <v/>
      </c>
      <c r="S389" s="131" t="str">
        <f ca="1">IF(AND(SUM($T389:$U$1097)&gt;0,COUNTIF(S390:$S$1098,"E")=0), "E","")</f>
        <v/>
      </c>
      <c r="T389" s="383" t="str">
        <f t="shared" ca="1" si="84"/>
        <v/>
      </c>
      <c r="U389" s="383" t="str">
        <f t="shared" ca="1" si="90"/>
        <v/>
      </c>
      <c r="V389" s="7"/>
      <c r="W389" s="7"/>
      <c r="X389" s="383" t="str">
        <f t="shared" ca="1" si="85"/>
        <v/>
      </c>
      <c r="Y389" s="383" t="str">
        <f ca="1">IF(SUM(X389)&gt;0,MAX($Y$109:Y388)+1,"")</f>
        <v/>
      </c>
      <c r="Z389" s="7"/>
      <c r="AA389" s="7"/>
      <c r="AB389" s="383" t="str" cm="1">
        <f t="array" aca="1" ref="AB389" ca="1">IF($K389="","",INDIRECT("'"&amp;$B389&amp;"'!$J$7"))</f>
        <v/>
      </c>
      <c r="AC389" s="383" t="str" cm="1">
        <f t="array" aca="1" ref="AC389" ca="1">IF($K389="","",INDIRECT("'"&amp;$B389&amp;"'!$J$5"))</f>
        <v/>
      </c>
      <c r="AD389" s="383" t="str" cm="1">
        <f t="array" aca="1" ref="AD389" ca="1">IF($K389="","",INDIRECT("'"&amp;$B389&amp;"'!$J$6"))</f>
        <v/>
      </c>
      <c r="AE389" s="7"/>
      <c r="AF389" s="7"/>
      <c r="AG389" s="7"/>
      <c r="AH389" s="7"/>
      <c r="AI389" s="7"/>
      <c r="AJ389" s="7"/>
      <c r="AK389" s="7"/>
      <c r="AL389" s="7"/>
      <c r="AM389" s="7"/>
      <c r="AN389" s="7"/>
      <c r="AO389" s="7"/>
      <c r="AP389" s="7"/>
      <c r="AQ389" s="7"/>
      <c r="AR389" s="7"/>
      <c r="AS389" s="7"/>
      <c r="AT389" s="7"/>
      <c r="AU389" s="7"/>
      <c r="AV389" s="7"/>
      <c r="AW389" s="7"/>
      <c r="AX389" s="7"/>
      <c r="AY389" s="7"/>
      <c r="AZ389" s="7"/>
      <c r="BA389" s="7"/>
      <c r="BB389" s="7"/>
      <c r="BC389" s="7"/>
      <c r="BD389" s="7"/>
      <c r="BE389" s="7"/>
      <c r="BF389" s="7"/>
      <c r="BG389" s="7"/>
      <c r="BH389" s="7"/>
    </row>
    <row r="390" spans="1:60" hidden="1">
      <c r="A390" s="93"/>
      <c r="B390" s="138" t="str">
        <f t="shared" si="79"/>
        <v/>
      </c>
      <c r="C390" s="28" t="str">
        <f>IF(B390="","",INDEX(Konfig!$A$21:$B$1011,MATCH(MID(B390,1,(FIND(" ",B390)-1)),Konfig!$A$21:$A$1011,0),2))</f>
        <v/>
      </c>
      <c r="D390" s="126"/>
      <c r="E390" s="126" t="str">
        <f t="shared" si="82"/>
        <v/>
      </c>
      <c r="F390" s="126" t="str">
        <f t="shared" si="86"/>
        <v/>
      </c>
      <c r="G390" s="123" t="str">
        <f t="shared" si="80"/>
        <v/>
      </c>
      <c r="H390" s="139"/>
      <c r="I390" s="123" t="str">
        <f t="shared" si="81"/>
        <v xml:space="preserve"> </v>
      </c>
      <c r="J390" s="126"/>
      <c r="K390" s="388" t="str">
        <f t="shared" ca="1" si="87"/>
        <v/>
      </c>
      <c r="L390" s="388" t="str">
        <f t="shared" ca="1" si="88"/>
        <v/>
      </c>
      <c r="M390" s="384" t="str">
        <f t="shared" ca="1" si="89"/>
        <v/>
      </c>
      <c r="N390" s="384" t="str">
        <f t="shared" ca="1" si="89"/>
        <v/>
      </c>
      <c r="O390" s="384" t="str">
        <f t="shared" ca="1" si="89"/>
        <v/>
      </c>
      <c r="P390" s="384" t="str">
        <f t="shared" ca="1" si="89"/>
        <v/>
      </c>
      <c r="Q390" s="384" t="str">
        <f t="shared" ca="1" si="83"/>
        <v/>
      </c>
      <c r="R390" s="131" t="str">
        <f ca="1">IF(AND(SUM($T$109:$U390)&gt;0,COUNTIF(R$108:$S389,"A")=0), "A","")</f>
        <v/>
      </c>
      <c r="S390" s="131" t="str">
        <f ca="1">IF(AND(SUM($T390:$U$1097)&gt;0,COUNTIF(S391:$S$1098,"E")=0), "E","")</f>
        <v/>
      </c>
      <c r="T390" s="383" t="str">
        <f t="shared" ca="1" si="84"/>
        <v/>
      </c>
      <c r="U390" s="383" t="str">
        <f t="shared" ca="1" si="90"/>
        <v/>
      </c>
      <c r="V390" s="7"/>
      <c r="W390" s="7"/>
      <c r="X390" s="383" t="str">
        <f t="shared" ca="1" si="85"/>
        <v/>
      </c>
      <c r="Y390" s="383" t="str">
        <f ca="1">IF(SUM(X390)&gt;0,MAX($Y$109:Y389)+1,"")</f>
        <v/>
      </c>
      <c r="Z390" s="7"/>
      <c r="AA390" s="7"/>
      <c r="AB390" s="383" t="str" cm="1">
        <f t="array" aca="1" ref="AB390" ca="1">IF($K390="","",INDIRECT("'"&amp;$B390&amp;"'!$J$7"))</f>
        <v/>
      </c>
      <c r="AC390" s="383" t="str" cm="1">
        <f t="array" aca="1" ref="AC390" ca="1">IF($K390="","",INDIRECT("'"&amp;$B390&amp;"'!$J$5"))</f>
        <v/>
      </c>
      <c r="AD390" s="383" t="str" cm="1">
        <f t="array" aca="1" ref="AD390" ca="1">IF($K390="","",INDIRECT("'"&amp;$B390&amp;"'!$J$6"))</f>
        <v/>
      </c>
      <c r="AE390" s="7"/>
      <c r="AF390" s="7"/>
      <c r="AG390" s="7"/>
      <c r="AH390" s="7"/>
      <c r="AI390" s="7"/>
      <c r="AJ390" s="7"/>
      <c r="AK390" s="7"/>
      <c r="AL390" s="7"/>
      <c r="AM390" s="7"/>
      <c r="AN390" s="7"/>
      <c r="AO390" s="7"/>
      <c r="AP390" s="7"/>
      <c r="AQ390" s="7"/>
      <c r="AR390" s="7"/>
      <c r="AS390" s="7"/>
      <c r="AT390" s="7"/>
      <c r="AU390" s="7"/>
      <c r="AV390" s="7"/>
      <c r="AW390" s="7"/>
      <c r="AX390" s="7"/>
      <c r="AY390" s="7"/>
      <c r="AZ390" s="7"/>
      <c r="BA390" s="7"/>
      <c r="BB390" s="7"/>
      <c r="BC390" s="7"/>
      <c r="BD390" s="7"/>
      <c r="BE390" s="7"/>
      <c r="BF390" s="7"/>
      <c r="BG390" s="7"/>
      <c r="BH390" s="7"/>
    </row>
    <row r="391" spans="1:60" hidden="1">
      <c r="A391" s="93"/>
      <c r="B391" s="138" t="str">
        <f t="shared" si="79"/>
        <v/>
      </c>
      <c r="C391" s="28" t="str">
        <f>IF(B391="","",INDEX(Konfig!$A$21:$B$1011,MATCH(MID(B391,1,(FIND(" ",B391)-1)),Konfig!$A$21:$A$1011,0),2))</f>
        <v/>
      </c>
      <c r="D391" s="126"/>
      <c r="E391" s="126" t="str">
        <f t="shared" si="82"/>
        <v/>
      </c>
      <c r="F391" s="126" t="str">
        <f t="shared" si="86"/>
        <v/>
      </c>
      <c r="G391" s="123" t="str">
        <f t="shared" si="80"/>
        <v/>
      </c>
      <c r="H391" s="139"/>
      <c r="I391" s="123" t="str">
        <f t="shared" si="81"/>
        <v xml:space="preserve"> </v>
      </c>
      <c r="J391" s="126"/>
      <c r="K391" s="388" t="str">
        <f t="shared" ca="1" si="87"/>
        <v/>
      </c>
      <c r="L391" s="388" t="str">
        <f t="shared" ca="1" si="88"/>
        <v/>
      </c>
      <c r="M391" s="384" t="str">
        <f t="shared" ca="1" si="89"/>
        <v/>
      </c>
      <c r="N391" s="384" t="str">
        <f t="shared" ca="1" si="89"/>
        <v/>
      </c>
      <c r="O391" s="384" t="str">
        <f t="shared" ca="1" si="89"/>
        <v/>
      </c>
      <c r="P391" s="384" t="str">
        <f t="shared" ca="1" si="89"/>
        <v/>
      </c>
      <c r="Q391" s="384" t="str">
        <f t="shared" ca="1" si="83"/>
        <v/>
      </c>
      <c r="R391" s="131" t="str">
        <f ca="1">IF(AND(SUM($T$109:$U391)&gt;0,COUNTIF(R$108:$S390,"A")=0), "A","")</f>
        <v/>
      </c>
      <c r="S391" s="131" t="str">
        <f ca="1">IF(AND(SUM($T391:$U$1097)&gt;0,COUNTIF(S392:$S$1098,"E")=0), "E","")</f>
        <v/>
      </c>
      <c r="T391" s="383" t="str">
        <f t="shared" ca="1" si="84"/>
        <v/>
      </c>
      <c r="U391" s="383" t="str">
        <f t="shared" ca="1" si="90"/>
        <v/>
      </c>
      <c r="V391" s="7"/>
      <c r="W391" s="7"/>
      <c r="X391" s="383" t="str">
        <f t="shared" ca="1" si="85"/>
        <v/>
      </c>
      <c r="Y391" s="383" t="str">
        <f ca="1">IF(SUM(X391)&gt;0,MAX($Y$109:Y390)+1,"")</f>
        <v/>
      </c>
      <c r="Z391" s="7"/>
      <c r="AA391" s="7"/>
      <c r="AB391" s="383" t="str" cm="1">
        <f t="array" aca="1" ref="AB391" ca="1">IF($K391="","",INDIRECT("'"&amp;$B391&amp;"'!$J$7"))</f>
        <v/>
      </c>
      <c r="AC391" s="383" t="str" cm="1">
        <f t="array" aca="1" ref="AC391" ca="1">IF($K391="","",INDIRECT("'"&amp;$B391&amp;"'!$J$5"))</f>
        <v/>
      </c>
      <c r="AD391" s="383" t="str" cm="1">
        <f t="array" aca="1" ref="AD391" ca="1">IF($K391="","",INDIRECT("'"&amp;$B391&amp;"'!$J$6"))</f>
        <v/>
      </c>
      <c r="AE391" s="7"/>
      <c r="AF391" s="7"/>
      <c r="AG391" s="7"/>
      <c r="AH391" s="7"/>
      <c r="AI391" s="7"/>
      <c r="AJ391" s="7"/>
      <c r="AK391" s="7"/>
      <c r="AL391" s="7"/>
      <c r="AM391" s="7"/>
      <c r="AN391" s="7"/>
      <c r="AO391" s="7"/>
      <c r="AP391" s="7"/>
      <c r="AQ391" s="7"/>
      <c r="AR391" s="7"/>
      <c r="AS391" s="7"/>
      <c r="AT391" s="7"/>
      <c r="AU391" s="7"/>
      <c r="AV391" s="7"/>
      <c r="AW391" s="7"/>
      <c r="AX391" s="7"/>
      <c r="AY391" s="7"/>
      <c r="AZ391" s="7"/>
      <c r="BA391" s="7"/>
      <c r="BB391" s="7"/>
      <c r="BC391" s="7"/>
      <c r="BD391" s="7"/>
      <c r="BE391" s="7"/>
      <c r="BF391" s="7"/>
      <c r="BG391" s="7"/>
      <c r="BH391" s="7"/>
    </row>
    <row r="392" spans="1:60" hidden="1">
      <c r="A392" s="93"/>
      <c r="B392" s="138" t="str">
        <f t="shared" si="79"/>
        <v/>
      </c>
      <c r="C392" s="28" t="str">
        <f>IF(B392="","",INDEX(Konfig!$A$21:$B$1011,MATCH(MID(B392,1,(FIND(" ",B392)-1)),Konfig!$A$21:$A$1011,0),2))</f>
        <v/>
      </c>
      <c r="D392" s="126"/>
      <c r="E392" s="126" t="str">
        <f t="shared" si="82"/>
        <v/>
      </c>
      <c r="F392" s="126" t="str">
        <f t="shared" si="86"/>
        <v/>
      </c>
      <c r="G392" s="123" t="str">
        <f t="shared" si="80"/>
        <v/>
      </c>
      <c r="H392" s="139"/>
      <c r="I392" s="123" t="str">
        <f t="shared" si="81"/>
        <v xml:space="preserve"> </v>
      </c>
      <c r="J392" s="126"/>
      <c r="K392" s="388" t="str">
        <f t="shared" ca="1" si="87"/>
        <v/>
      </c>
      <c r="L392" s="388" t="str">
        <f t="shared" ca="1" si="88"/>
        <v/>
      </c>
      <c r="M392" s="384" t="str">
        <f t="shared" ca="1" si="89"/>
        <v/>
      </c>
      <c r="N392" s="384" t="str">
        <f t="shared" ca="1" si="89"/>
        <v/>
      </c>
      <c r="O392" s="384" t="str">
        <f t="shared" ca="1" si="89"/>
        <v/>
      </c>
      <c r="P392" s="384" t="str">
        <f t="shared" ca="1" si="89"/>
        <v/>
      </c>
      <c r="Q392" s="384" t="str">
        <f t="shared" ca="1" si="83"/>
        <v/>
      </c>
      <c r="R392" s="131" t="str">
        <f ca="1">IF(AND(SUM($T$109:$U392)&gt;0,COUNTIF(R$108:$S391,"A")=0), "A","")</f>
        <v/>
      </c>
      <c r="S392" s="131" t="str">
        <f ca="1">IF(AND(SUM($T392:$U$1097)&gt;0,COUNTIF(S393:$S$1098,"E")=0), "E","")</f>
        <v/>
      </c>
      <c r="T392" s="383" t="str">
        <f t="shared" ca="1" si="84"/>
        <v/>
      </c>
      <c r="U392" s="383" t="str">
        <f t="shared" ca="1" si="90"/>
        <v/>
      </c>
      <c r="V392" s="7"/>
      <c r="W392" s="7"/>
      <c r="X392" s="383" t="str">
        <f t="shared" ca="1" si="85"/>
        <v/>
      </c>
      <c r="Y392" s="383" t="str">
        <f ca="1">IF(SUM(X392)&gt;0,MAX($Y$109:Y391)+1,"")</f>
        <v/>
      </c>
      <c r="Z392" s="7"/>
      <c r="AA392" s="7"/>
      <c r="AB392" s="383" t="str" cm="1">
        <f t="array" aca="1" ref="AB392" ca="1">IF($K392="","",INDIRECT("'"&amp;$B392&amp;"'!$J$7"))</f>
        <v/>
      </c>
      <c r="AC392" s="383" t="str" cm="1">
        <f t="array" aca="1" ref="AC392" ca="1">IF($K392="","",INDIRECT("'"&amp;$B392&amp;"'!$J$5"))</f>
        <v/>
      </c>
      <c r="AD392" s="383" t="str" cm="1">
        <f t="array" aca="1" ref="AD392" ca="1">IF($K392="","",INDIRECT("'"&amp;$B392&amp;"'!$J$6"))</f>
        <v/>
      </c>
      <c r="AE392" s="7"/>
      <c r="AF392" s="7"/>
      <c r="AG392" s="7"/>
      <c r="AH392" s="7"/>
      <c r="AI392" s="7"/>
      <c r="AJ392" s="7"/>
      <c r="AK392" s="7"/>
      <c r="AL392" s="7"/>
      <c r="AM392" s="7"/>
      <c r="AN392" s="7"/>
      <c r="AO392" s="7"/>
      <c r="AP392" s="7"/>
      <c r="AQ392" s="7"/>
      <c r="AR392" s="7"/>
      <c r="AS392" s="7"/>
      <c r="AT392" s="7"/>
      <c r="AU392" s="7"/>
      <c r="AV392" s="7"/>
      <c r="AW392" s="7"/>
      <c r="AX392" s="7"/>
      <c r="AY392" s="7"/>
      <c r="AZ392" s="7"/>
      <c r="BA392" s="7"/>
      <c r="BB392" s="7"/>
      <c r="BC392" s="7"/>
      <c r="BD392" s="7"/>
      <c r="BE392" s="7"/>
      <c r="BF392" s="7"/>
      <c r="BG392" s="7"/>
      <c r="BH392" s="7"/>
    </row>
    <row r="393" spans="1:60" hidden="1">
      <c r="A393" s="93"/>
      <c r="B393" s="138" t="str">
        <f t="shared" si="79"/>
        <v/>
      </c>
      <c r="C393" s="28" t="str">
        <f>IF(B393="","",INDEX(Konfig!$A$21:$B$1011,MATCH(MID(B393,1,(FIND(" ",B393)-1)),Konfig!$A$21:$A$1011,0),2))</f>
        <v/>
      </c>
      <c r="D393" s="126"/>
      <c r="E393" s="126" t="str">
        <f t="shared" si="82"/>
        <v/>
      </c>
      <c r="F393" s="126" t="str">
        <f t="shared" si="86"/>
        <v/>
      </c>
      <c r="G393" s="123" t="str">
        <f t="shared" si="80"/>
        <v/>
      </c>
      <c r="H393" s="139"/>
      <c r="I393" s="123" t="str">
        <f t="shared" si="81"/>
        <v xml:space="preserve"> </v>
      </c>
      <c r="J393" s="126"/>
      <c r="K393" s="388" t="str">
        <f t="shared" ca="1" si="87"/>
        <v/>
      </c>
      <c r="L393" s="388" t="str">
        <f t="shared" ca="1" si="88"/>
        <v/>
      </c>
      <c r="M393" s="384" t="str">
        <f t="shared" ca="1" si="89"/>
        <v/>
      </c>
      <c r="N393" s="384" t="str">
        <f t="shared" ca="1" si="89"/>
        <v/>
      </c>
      <c r="O393" s="384" t="str">
        <f t="shared" ca="1" si="89"/>
        <v/>
      </c>
      <c r="P393" s="384" t="str">
        <f t="shared" ca="1" si="89"/>
        <v/>
      </c>
      <c r="Q393" s="384" t="str">
        <f t="shared" ca="1" si="83"/>
        <v/>
      </c>
      <c r="R393" s="131" t="str">
        <f ca="1">IF(AND(SUM($T$109:$U393)&gt;0,COUNTIF(R$108:$S392,"A")=0), "A","")</f>
        <v/>
      </c>
      <c r="S393" s="131" t="str">
        <f ca="1">IF(AND(SUM($T393:$U$1097)&gt;0,COUNTIF(S394:$S$1098,"E")=0), "E","")</f>
        <v/>
      </c>
      <c r="T393" s="383" t="str">
        <f t="shared" ca="1" si="84"/>
        <v/>
      </c>
      <c r="U393" s="383" t="str">
        <f t="shared" ca="1" si="90"/>
        <v/>
      </c>
      <c r="V393" s="7"/>
      <c r="W393" s="7"/>
      <c r="X393" s="383" t="str">
        <f t="shared" ca="1" si="85"/>
        <v/>
      </c>
      <c r="Y393" s="383" t="str">
        <f ca="1">IF(SUM(X393)&gt;0,MAX($Y$109:Y392)+1,"")</f>
        <v/>
      </c>
      <c r="Z393" s="7"/>
      <c r="AA393" s="7"/>
      <c r="AB393" s="383" t="str" cm="1">
        <f t="array" aca="1" ref="AB393" ca="1">IF($K393="","",INDIRECT("'"&amp;$B393&amp;"'!$J$7"))</f>
        <v/>
      </c>
      <c r="AC393" s="383" t="str" cm="1">
        <f t="array" aca="1" ref="AC393" ca="1">IF($K393="","",INDIRECT("'"&amp;$B393&amp;"'!$J$5"))</f>
        <v/>
      </c>
      <c r="AD393" s="383" t="str" cm="1">
        <f t="array" aca="1" ref="AD393" ca="1">IF($K393="","",INDIRECT("'"&amp;$B393&amp;"'!$J$6"))</f>
        <v/>
      </c>
      <c r="AE393" s="7"/>
      <c r="AF393" s="7"/>
      <c r="AG393" s="7"/>
      <c r="AH393" s="7"/>
      <c r="AI393" s="7"/>
      <c r="AJ393" s="7"/>
      <c r="AK393" s="7"/>
      <c r="AL393" s="7"/>
      <c r="AM393" s="7"/>
      <c r="AN393" s="7"/>
      <c r="AO393" s="7"/>
      <c r="AP393" s="7"/>
      <c r="AQ393" s="7"/>
      <c r="AR393" s="7"/>
      <c r="AS393" s="7"/>
      <c r="AT393" s="7"/>
      <c r="AU393" s="7"/>
      <c r="AV393" s="7"/>
      <c r="AW393" s="7"/>
      <c r="AX393" s="7"/>
      <c r="AY393" s="7"/>
      <c r="AZ393" s="7"/>
      <c r="BA393" s="7"/>
      <c r="BB393" s="7"/>
      <c r="BC393" s="7"/>
      <c r="BD393" s="7"/>
      <c r="BE393" s="7"/>
      <c r="BF393" s="7"/>
      <c r="BG393" s="7"/>
      <c r="BH393" s="7"/>
    </row>
    <row r="394" spans="1:60" hidden="1">
      <c r="A394" s="93"/>
      <c r="B394" s="138" t="str">
        <f t="shared" si="79"/>
        <v/>
      </c>
      <c r="C394" s="28" t="str">
        <f>IF(B394="","",INDEX(Konfig!$A$21:$B$1011,MATCH(MID(B394,1,(FIND(" ",B394)-1)),Konfig!$A$21:$A$1011,0),2))</f>
        <v/>
      </c>
      <c r="D394" s="126"/>
      <c r="E394" s="126" t="str">
        <f t="shared" si="82"/>
        <v/>
      </c>
      <c r="F394" s="126" t="str">
        <f t="shared" si="86"/>
        <v/>
      </c>
      <c r="G394" s="123" t="str">
        <f t="shared" si="80"/>
        <v/>
      </c>
      <c r="H394" s="139"/>
      <c r="I394" s="123" t="str">
        <f t="shared" si="81"/>
        <v xml:space="preserve"> </v>
      </c>
      <c r="J394" s="126"/>
      <c r="K394" s="388" t="str">
        <f t="shared" ca="1" si="87"/>
        <v/>
      </c>
      <c r="L394" s="388" t="str">
        <f t="shared" ca="1" si="88"/>
        <v/>
      </c>
      <c r="M394" s="384" t="str">
        <f t="shared" ca="1" si="89"/>
        <v/>
      </c>
      <c r="N394" s="384" t="str">
        <f t="shared" ca="1" si="89"/>
        <v/>
      </c>
      <c r="O394" s="384" t="str">
        <f t="shared" ca="1" si="89"/>
        <v/>
      </c>
      <c r="P394" s="384" t="str">
        <f t="shared" ca="1" si="89"/>
        <v/>
      </c>
      <c r="Q394" s="384" t="str">
        <f t="shared" ca="1" si="83"/>
        <v/>
      </c>
      <c r="R394" s="131" t="str">
        <f ca="1">IF(AND(SUM($T$109:$U394)&gt;0,COUNTIF(R$108:$S393,"A")=0), "A","")</f>
        <v/>
      </c>
      <c r="S394" s="131" t="str">
        <f ca="1">IF(AND(SUM($T394:$U$1097)&gt;0,COUNTIF(S395:$S$1098,"E")=0), "E","")</f>
        <v/>
      </c>
      <c r="T394" s="383" t="str">
        <f t="shared" ca="1" si="84"/>
        <v/>
      </c>
      <c r="U394" s="383" t="str">
        <f t="shared" ca="1" si="90"/>
        <v/>
      </c>
      <c r="V394" s="7"/>
      <c r="W394" s="7"/>
      <c r="X394" s="383" t="str">
        <f t="shared" ca="1" si="85"/>
        <v/>
      </c>
      <c r="Y394" s="383" t="str">
        <f ca="1">IF(SUM(X394)&gt;0,MAX($Y$109:Y393)+1,"")</f>
        <v/>
      </c>
      <c r="Z394" s="7"/>
      <c r="AA394" s="7"/>
      <c r="AB394" s="383" t="str" cm="1">
        <f t="array" aca="1" ref="AB394" ca="1">IF($K394="","",INDIRECT("'"&amp;$B394&amp;"'!$J$7"))</f>
        <v/>
      </c>
      <c r="AC394" s="383" t="str" cm="1">
        <f t="array" aca="1" ref="AC394" ca="1">IF($K394="","",INDIRECT("'"&amp;$B394&amp;"'!$J$5"))</f>
        <v/>
      </c>
      <c r="AD394" s="383" t="str" cm="1">
        <f t="array" aca="1" ref="AD394" ca="1">IF($K394="","",INDIRECT("'"&amp;$B394&amp;"'!$J$6"))</f>
        <v/>
      </c>
      <c r="AE394" s="7"/>
      <c r="AF394" s="7"/>
      <c r="AG394" s="7"/>
      <c r="AH394" s="7"/>
      <c r="AI394" s="7"/>
      <c r="AJ394" s="7"/>
      <c r="AK394" s="7"/>
      <c r="AL394" s="7"/>
      <c r="AM394" s="7"/>
      <c r="AN394" s="7"/>
      <c r="AO394" s="7"/>
      <c r="AP394" s="7"/>
      <c r="AQ394" s="7"/>
      <c r="AR394" s="7"/>
      <c r="AS394" s="7"/>
      <c r="AT394" s="7"/>
      <c r="AU394" s="7"/>
      <c r="AV394" s="7"/>
      <c r="AW394" s="7"/>
      <c r="AX394" s="7"/>
      <c r="AY394" s="7"/>
      <c r="AZ394" s="7"/>
      <c r="BA394" s="7"/>
      <c r="BB394" s="7"/>
      <c r="BC394" s="7"/>
      <c r="BD394" s="7"/>
      <c r="BE394" s="7"/>
      <c r="BF394" s="7"/>
      <c r="BG394" s="7"/>
      <c r="BH394" s="7"/>
    </row>
    <row r="395" spans="1:60" hidden="1">
      <c r="A395" s="93"/>
      <c r="B395" s="138" t="str">
        <f t="shared" si="79"/>
        <v/>
      </c>
      <c r="C395" s="28" t="str">
        <f>IF(B395="","",INDEX(Konfig!$A$21:$B$1011,MATCH(MID(B395,1,(FIND(" ",B395)-1)),Konfig!$A$21:$A$1011,0),2))</f>
        <v/>
      </c>
      <c r="D395" s="126"/>
      <c r="E395" s="126" t="str">
        <f t="shared" si="82"/>
        <v/>
      </c>
      <c r="F395" s="126" t="str">
        <f t="shared" si="86"/>
        <v/>
      </c>
      <c r="G395" s="123" t="str">
        <f t="shared" si="80"/>
        <v/>
      </c>
      <c r="H395" s="139"/>
      <c r="I395" s="123" t="str">
        <f t="shared" si="81"/>
        <v xml:space="preserve"> </v>
      </c>
      <c r="J395" s="126"/>
      <c r="K395" s="388" t="str">
        <f t="shared" ca="1" si="87"/>
        <v/>
      </c>
      <c r="L395" s="388" t="str">
        <f t="shared" ca="1" si="88"/>
        <v/>
      </c>
      <c r="M395" s="384" t="str">
        <f t="shared" ca="1" si="89"/>
        <v/>
      </c>
      <c r="N395" s="384" t="str">
        <f t="shared" ca="1" si="89"/>
        <v/>
      </c>
      <c r="O395" s="384" t="str">
        <f t="shared" ca="1" si="89"/>
        <v/>
      </c>
      <c r="P395" s="384" t="str">
        <f t="shared" ca="1" si="89"/>
        <v/>
      </c>
      <c r="Q395" s="384" t="str">
        <f t="shared" ca="1" si="83"/>
        <v/>
      </c>
      <c r="R395" s="131" t="str">
        <f ca="1">IF(AND(SUM($T$109:$U395)&gt;0,COUNTIF(R$108:$S394,"A")=0), "A","")</f>
        <v/>
      </c>
      <c r="S395" s="131" t="str">
        <f ca="1">IF(AND(SUM($T395:$U$1097)&gt;0,COUNTIF(S396:$S$1098,"E")=0), "E","")</f>
        <v/>
      </c>
      <c r="T395" s="383" t="str">
        <f t="shared" ca="1" si="84"/>
        <v/>
      </c>
      <c r="U395" s="383" t="str">
        <f t="shared" ca="1" si="90"/>
        <v/>
      </c>
      <c r="V395" s="7"/>
      <c r="W395" s="7"/>
      <c r="X395" s="383" t="str">
        <f t="shared" ca="1" si="85"/>
        <v/>
      </c>
      <c r="Y395" s="383" t="str">
        <f ca="1">IF(SUM(X395)&gt;0,MAX($Y$109:Y394)+1,"")</f>
        <v/>
      </c>
      <c r="Z395" s="7"/>
      <c r="AA395" s="7"/>
      <c r="AB395" s="383" t="str" cm="1">
        <f t="array" aca="1" ref="AB395" ca="1">IF($K395="","",INDIRECT("'"&amp;$B395&amp;"'!$J$7"))</f>
        <v/>
      </c>
      <c r="AC395" s="383" t="str" cm="1">
        <f t="array" aca="1" ref="AC395" ca="1">IF($K395="","",INDIRECT("'"&amp;$B395&amp;"'!$J$5"))</f>
        <v/>
      </c>
      <c r="AD395" s="383" t="str" cm="1">
        <f t="array" aca="1" ref="AD395" ca="1">IF($K395="","",INDIRECT("'"&amp;$B395&amp;"'!$J$6"))</f>
        <v/>
      </c>
      <c r="AE395" s="7"/>
      <c r="AF395" s="7"/>
      <c r="AG395" s="7"/>
      <c r="AH395" s="7"/>
      <c r="AI395" s="7"/>
      <c r="AJ395" s="7"/>
      <c r="AK395" s="7"/>
      <c r="AL395" s="7"/>
      <c r="AM395" s="7"/>
      <c r="AN395" s="7"/>
      <c r="AO395" s="7"/>
      <c r="AP395" s="7"/>
      <c r="AQ395" s="7"/>
      <c r="AR395" s="7"/>
      <c r="AS395" s="7"/>
      <c r="AT395" s="7"/>
      <c r="AU395" s="7"/>
      <c r="AV395" s="7"/>
      <c r="AW395" s="7"/>
      <c r="AX395" s="7"/>
      <c r="AY395" s="7"/>
      <c r="AZ395" s="7"/>
      <c r="BA395" s="7"/>
      <c r="BB395" s="7"/>
      <c r="BC395" s="7"/>
      <c r="BD395" s="7"/>
      <c r="BE395" s="7"/>
      <c r="BF395" s="7"/>
      <c r="BG395" s="7"/>
      <c r="BH395" s="7"/>
    </row>
    <row r="396" spans="1:60" hidden="1">
      <c r="A396" s="93"/>
      <c r="B396" s="138" t="str">
        <f t="shared" si="79"/>
        <v/>
      </c>
      <c r="C396" s="28" t="str">
        <f>IF(B396="","",INDEX(Konfig!$A$21:$B$1011,MATCH(MID(B396,1,(FIND(" ",B396)-1)),Konfig!$A$21:$A$1011,0),2))</f>
        <v/>
      </c>
      <c r="D396" s="126"/>
      <c r="E396" s="126" t="str">
        <f t="shared" si="82"/>
        <v/>
      </c>
      <c r="F396" s="126" t="str">
        <f t="shared" si="86"/>
        <v/>
      </c>
      <c r="G396" s="123" t="str">
        <f t="shared" si="80"/>
        <v/>
      </c>
      <c r="H396" s="139"/>
      <c r="I396" s="123" t="str">
        <f t="shared" si="81"/>
        <v xml:space="preserve"> </v>
      </c>
      <c r="J396" s="126"/>
      <c r="K396" s="388" t="str">
        <f t="shared" ca="1" si="87"/>
        <v/>
      </c>
      <c r="L396" s="388" t="str">
        <f t="shared" ca="1" si="88"/>
        <v/>
      </c>
      <c r="M396" s="384" t="str">
        <f t="shared" ca="1" si="89"/>
        <v/>
      </c>
      <c r="N396" s="384" t="str">
        <f t="shared" ca="1" si="89"/>
        <v/>
      </c>
      <c r="O396" s="384" t="str">
        <f t="shared" ca="1" si="89"/>
        <v/>
      </c>
      <c r="P396" s="384" t="str">
        <f t="shared" ca="1" si="89"/>
        <v/>
      </c>
      <c r="Q396" s="384" t="str">
        <f t="shared" ca="1" si="83"/>
        <v/>
      </c>
      <c r="R396" s="131" t="str">
        <f ca="1">IF(AND(SUM($T$109:$U396)&gt;0,COUNTIF(R$108:$S395,"A")=0), "A","")</f>
        <v/>
      </c>
      <c r="S396" s="131" t="str">
        <f ca="1">IF(AND(SUM($T396:$U$1097)&gt;0,COUNTIF(S397:$S$1098,"E")=0), "E","")</f>
        <v/>
      </c>
      <c r="T396" s="383" t="str">
        <f t="shared" ca="1" si="84"/>
        <v/>
      </c>
      <c r="U396" s="383" t="str">
        <f t="shared" ca="1" si="90"/>
        <v/>
      </c>
      <c r="V396" s="7"/>
      <c r="W396" s="7"/>
      <c r="X396" s="383" t="str">
        <f t="shared" ca="1" si="85"/>
        <v/>
      </c>
      <c r="Y396" s="383" t="str">
        <f ca="1">IF(SUM(X396)&gt;0,MAX($Y$109:Y395)+1,"")</f>
        <v/>
      </c>
      <c r="Z396" s="7"/>
      <c r="AA396" s="7"/>
      <c r="AB396" s="383" t="str" cm="1">
        <f t="array" aca="1" ref="AB396" ca="1">IF($K396="","",INDIRECT("'"&amp;$B396&amp;"'!$J$7"))</f>
        <v/>
      </c>
      <c r="AC396" s="383" t="str" cm="1">
        <f t="array" aca="1" ref="AC396" ca="1">IF($K396="","",INDIRECT("'"&amp;$B396&amp;"'!$J$5"))</f>
        <v/>
      </c>
      <c r="AD396" s="383" t="str" cm="1">
        <f t="array" aca="1" ref="AD396" ca="1">IF($K396="","",INDIRECT("'"&amp;$B396&amp;"'!$J$6"))</f>
        <v/>
      </c>
      <c r="AE396" s="7"/>
      <c r="AF396" s="7"/>
      <c r="AG396" s="7"/>
      <c r="AH396" s="7"/>
      <c r="AI396" s="7"/>
      <c r="AJ396" s="7"/>
      <c r="AK396" s="7"/>
      <c r="AL396" s="7"/>
      <c r="AM396" s="7"/>
      <c r="AN396" s="7"/>
      <c r="AO396" s="7"/>
      <c r="AP396" s="7"/>
      <c r="AQ396" s="7"/>
      <c r="AR396" s="7"/>
      <c r="AS396" s="7"/>
      <c r="AT396" s="7"/>
      <c r="AU396" s="7"/>
      <c r="AV396" s="7"/>
      <c r="AW396" s="7"/>
      <c r="AX396" s="7"/>
      <c r="AY396" s="7"/>
      <c r="AZ396" s="7"/>
      <c r="BA396" s="7"/>
      <c r="BB396" s="7"/>
      <c r="BC396" s="7"/>
      <c r="BD396" s="7"/>
      <c r="BE396" s="7"/>
      <c r="BF396" s="7"/>
      <c r="BG396" s="7"/>
      <c r="BH396" s="7"/>
    </row>
    <row r="397" spans="1:60" hidden="1">
      <c r="A397" s="93"/>
      <c r="B397" s="138" t="str">
        <f t="shared" si="79"/>
        <v/>
      </c>
      <c r="C397" s="28" t="str">
        <f>IF(B397="","",INDEX(Konfig!$A$21:$B$1011,MATCH(MID(B397,1,(FIND(" ",B397)-1)),Konfig!$A$21:$A$1011,0),2))</f>
        <v/>
      </c>
      <c r="D397" s="126"/>
      <c r="E397" s="126" t="str">
        <f t="shared" si="82"/>
        <v/>
      </c>
      <c r="F397" s="126" t="str">
        <f t="shared" si="86"/>
        <v/>
      </c>
      <c r="G397" s="123" t="str">
        <f t="shared" si="80"/>
        <v/>
      </c>
      <c r="H397" s="139"/>
      <c r="I397" s="123" t="str">
        <f t="shared" si="81"/>
        <v xml:space="preserve"> </v>
      </c>
      <c r="J397" s="126"/>
      <c r="K397" s="388" t="str">
        <f t="shared" ca="1" si="87"/>
        <v/>
      </c>
      <c r="L397" s="388" t="str">
        <f t="shared" ca="1" si="88"/>
        <v/>
      </c>
      <c r="M397" s="384" t="str">
        <f t="shared" ca="1" si="89"/>
        <v/>
      </c>
      <c r="N397" s="384" t="str">
        <f t="shared" ca="1" si="89"/>
        <v/>
      </c>
      <c r="O397" s="384" t="str">
        <f t="shared" ca="1" si="89"/>
        <v/>
      </c>
      <c r="P397" s="384" t="str">
        <f t="shared" ca="1" si="89"/>
        <v/>
      </c>
      <c r="Q397" s="384" t="str">
        <f t="shared" ca="1" si="83"/>
        <v/>
      </c>
      <c r="R397" s="131" t="str">
        <f ca="1">IF(AND(SUM($T$109:$U397)&gt;0,COUNTIF(R$108:$S396,"A")=0), "A","")</f>
        <v/>
      </c>
      <c r="S397" s="131" t="str">
        <f ca="1">IF(AND(SUM($T397:$U$1097)&gt;0,COUNTIF(S398:$S$1098,"E")=0), "E","")</f>
        <v/>
      </c>
      <c r="T397" s="383" t="str">
        <f t="shared" ca="1" si="84"/>
        <v/>
      </c>
      <c r="U397" s="383" t="str">
        <f t="shared" ca="1" si="90"/>
        <v/>
      </c>
      <c r="V397" s="7"/>
      <c r="W397" s="7"/>
      <c r="X397" s="383" t="str">
        <f t="shared" ca="1" si="85"/>
        <v/>
      </c>
      <c r="Y397" s="383" t="str">
        <f ca="1">IF(SUM(X397)&gt;0,MAX($Y$109:Y396)+1,"")</f>
        <v/>
      </c>
      <c r="Z397" s="7"/>
      <c r="AA397" s="7"/>
      <c r="AB397" s="383" t="str" cm="1">
        <f t="array" aca="1" ref="AB397" ca="1">IF($K397="","",INDIRECT("'"&amp;$B397&amp;"'!$J$7"))</f>
        <v/>
      </c>
      <c r="AC397" s="383" t="str" cm="1">
        <f t="array" aca="1" ref="AC397" ca="1">IF($K397="","",INDIRECT("'"&amp;$B397&amp;"'!$J$5"))</f>
        <v/>
      </c>
      <c r="AD397" s="383" t="str" cm="1">
        <f t="array" aca="1" ref="AD397" ca="1">IF($K397="","",INDIRECT("'"&amp;$B397&amp;"'!$J$6"))</f>
        <v/>
      </c>
      <c r="AE397" s="7"/>
      <c r="AF397" s="7"/>
      <c r="AG397" s="7"/>
      <c r="AH397" s="7"/>
      <c r="AI397" s="7"/>
      <c r="AJ397" s="7"/>
      <c r="AK397" s="7"/>
      <c r="AL397" s="7"/>
      <c r="AM397" s="7"/>
      <c r="AN397" s="7"/>
      <c r="AO397" s="7"/>
      <c r="AP397" s="7"/>
      <c r="AQ397" s="7"/>
      <c r="AR397" s="7"/>
      <c r="AS397" s="7"/>
      <c r="AT397" s="7"/>
      <c r="AU397" s="7"/>
      <c r="AV397" s="7"/>
      <c r="AW397" s="7"/>
      <c r="AX397" s="7"/>
      <c r="AY397" s="7"/>
      <c r="AZ397" s="7"/>
      <c r="BA397" s="7"/>
      <c r="BB397" s="7"/>
      <c r="BC397" s="7"/>
      <c r="BD397" s="7"/>
      <c r="BE397" s="7"/>
      <c r="BF397" s="7"/>
      <c r="BG397" s="7"/>
      <c r="BH397" s="7"/>
    </row>
    <row r="398" spans="1:60" hidden="1">
      <c r="A398" s="93"/>
      <c r="B398" s="138" t="str">
        <f t="shared" si="79"/>
        <v/>
      </c>
      <c r="C398" s="28" t="str">
        <f>IF(B398="","",INDEX(Konfig!$A$21:$B$1011,MATCH(MID(B398,1,(FIND(" ",B398)-1)),Konfig!$A$21:$A$1011,0),2))</f>
        <v/>
      </c>
      <c r="D398" s="126"/>
      <c r="E398" s="126" t="str">
        <f t="shared" si="82"/>
        <v/>
      </c>
      <c r="F398" s="126" t="str">
        <f t="shared" si="86"/>
        <v/>
      </c>
      <c r="G398" s="123" t="str">
        <f t="shared" si="80"/>
        <v/>
      </c>
      <c r="H398" s="139"/>
      <c r="I398" s="123" t="str">
        <f t="shared" si="81"/>
        <v xml:space="preserve"> </v>
      </c>
      <c r="J398" s="126"/>
      <c r="K398" s="388" t="str">
        <f t="shared" ca="1" si="87"/>
        <v/>
      </c>
      <c r="L398" s="388" t="str">
        <f t="shared" ca="1" si="88"/>
        <v/>
      </c>
      <c r="M398" s="384" t="str">
        <f t="shared" ca="1" si="89"/>
        <v/>
      </c>
      <c r="N398" s="384" t="str">
        <f t="shared" ca="1" si="89"/>
        <v/>
      </c>
      <c r="O398" s="384" t="str">
        <f t="shared" ca="1" si="89"/>
        <v/>
      </c>
      <c r="P398" s="384" t="str">
        <f t="shared" ca="1" si="89"/>
        <v/>
      </c>
      <c r="Q398" s="384" t="str">
        <f t="shared" ca="1" si="83"/>
        <v/>
      </c>
      <c r="R398" s="131" t="str">
        <f ca="1">IF(AND(SUM($T$109:$U398)&gt;0,COUNTIF(R$108:$S397,"A")=0), "A","")</f>
        <v/>
      </c>
      <c r="S398" s="131" t="str">
        <f ca="1">IF(AND(SUM($T398:$U$1097)&gt;0,COUNTIF(S399:$S$1098,"E")=0), "E","")</f>
        <v/>
      </c>
      <c r="T398" s="383" t="str">
        <f t="shared" ca="1" si="84"/>
        <v/>
      </c>
      <c r="U398" s="383" t="str">
        <f t="shared" ca="1" si="90"/>
        <v/>
      </c>
      <c r="V398" s="7"/>
      <c r="W398" s="7"/>
      <c r="X398" s="383" t="str">
        <f t="shared" ca="1" si="85"/>
        <v/>
      </c>
      <c r="Y398" s="383" t="str">
        <f ca="1">IF(SUM(X398)&gt;0,MAX($Y$109:Y397)+1,"")</f>
        <v/>
      </c>
      <c r="Z398" s="7"/>
      <c r="AA398" s="7"/>
      <c r="AB398" s="383" t="str" cm="1">
        <f t="array" aca="1" ref="AB398" ca="1">IF($K398="","",INDIRECT("'"&amp;$B398&amp;"'!$J$7"))</f>
        <v/>
      </c>
      <c r="AC398" s="383" t="str" cm="1">
        <f t="array" aca="1" ref="AC398" ca="1">IF($K398="","",INDIRECT("'"&amp;$B398&amp;"'!$J$5"))</f>
        <v/>
      </c>
      <c r="AD398" s="383" t="str" cm="1">
        <f t="array" aca="1" ref="AD398" ca="1">IF($K398="","",INDIRECT("'"&amp;$B398&amp;"'!$J$6"))</f>
        <v/>
      </c>
      <c r="AE398" s="7"/>
      <c r="AF398" s="7"/>
      <c r="AG398" s="7"/>
      <c r="AH398" s="7"/>
      <c r="AI398" s="7"/>
      <c r="AJ398" s="7"/>
      <c r="AK398" s="7"/>
      <c r="AL398" s="7"/>
      <c r="AM398" s="7"/>
      <c r="AN398" s="7"/>
      <c r="AO398" s="7"/>
      <c r="AP398" s="7"/>
      <c r="AQ398" s="7"/>
      <c r="AR398" s="7"/>
      <c r="AS398" s="7"/>
      <c r="AT398" s="7"/>
      <c r="AU398" s="7"/>
      <c r="AV398" s="7"/>
      <c r="AW398" s="7"/>
      <c r="AX398" s="7"/>
      <c r="AY398" s="7"/>
      <c r="AZ398" s="7"/>
      <c r="BA398" s="7"/>
      <c r="BB398" s="7"/>
      <c r="BC398" s="7"/>
      <c r="BD398" s="7"/>
      <c r="BE398" s="7"/>
      <c r="BF398" s="7"/>
      <c r="BG398" s="7"/>
      <c r="BH398" s="7"/>
    </row>
    <row r="399" spans="1:60" hidden="1">
      <c r="A399" s="93"/>
      <c r="B399" s="138" t="str">
        <f t="shared" si="79"/>
        <v/>
      </c>
      <c r="C399" s="28" t="str">
        <f>IF(B399="","",INDEX(Konfig!$A$21:$B$1011,MATCH(MID(B399,1,(FIND(" ",B399)-1)),Konfig!$A$21:$A$1011,0),2))</f>
        <v/>
      </c>
      <c r="D399" s="126"/>
      <c r="E399" s="126" t="str">
        <f t="shared" si="82"/>
        <v/>
      </c>
      <c r="F399" s="126" t="str">
        <f t="shared" si="86"/>
        <v/>
      </c>
      <c r="G399" s="123" t="str">
        <f t="shared" si="80"/>
        <v/>
      </c>
      <c r="H399" s="139"/>
      <c r="I399" s="123" t="str">
        <f t="shared" si="81"/>
        <v xml:space="preserve"> </v>
      </c>
      <c r="J399" s="126"/>
      <c r="K399" s="388" t="str">
        <f t="shared" ca="1" si="87"/>
        <v/>
      </c>
      <c r="L399" s="388" t="str">
        <f t="shared" ca="1" si="88"/>
        <v/>
      </c>
      <c r="M399" s="384" t="str">
        <f t="shared" ca="1" si="89"/>
        <v/>
      </c>
      <c r="N399" s="384" t="str">
        <f t="shared" ca="1" si="89"/>
        <v/>
      </c>
      <c r="O399" s="384" t="str">
        <f t="shared" ca="1" si="89"/>
        <v/>
      </c>
      <c r="P399" s="384" t="str">
        <f t="shared" ca="1" si="89"/>
        <v/>
      </c>
      <c r="Q399" s="384" t="str">
        <f t="shared" ca="1" si="83"/>
        <v/>
      </c>
      <c r="R399" s="131" t="str">
        <f ca="1">IF(AND(SUM($T$109:$U399)&gt;0,COUNTIF(R$108:$S398,"A")=0), "A","")</f>
        <v/>
      </c>
      <c r="S399" s="131" t="str">
        <f ca="1">IF(AND(SUM($T399:$U$1097)&gt;0,COUNTIF(S400:$S$1098,"E")=0), "E","")</f>
        <v/>
      </c>
      <c r="T399" s="383" t="str">
        <f t="shared" ca="1" si="84"/>
        <v/>
      </c>
      <c r="U399" s="383" t="str">
        <f t="shared" ca="1" si="90"/>
        <v/>
      </c>
      <c r="V399" s="7"/>
      <c r="W399" s="7"/>
      <c r="X399" s="383" t="str">
        <f t="shared" ca="1" si="85"/>
        <v/>
      </c>
      <c r="Y399" s="383" t="str">
        <f ca="1">IF(SUM(X399)&gt;0,MAX($Y$109:Y398)+1,"")</f>
        <v/>
      </c>
      <c r="Z399" s="7"/>
      <c r="AA399" s="7"/>
      <c r="AB399" s="383" t="str" cm="1">
        <f t="array" aca="1" ref="AB399" ca="1">IF($K399="","",INDIRECT("'"&amp;$B399&amp;"'!$J$7"))</f>
        <v/>
      </c>
      <c r="AC399" s="383" t="str" cm="1">
        <f t="array" aca="1" ref="AC399" ca="1">IF($K399="","",INDIRECT("'"&amp;$B399&amp;"'!$J$5"))</f>
        <v/>
      </c>
      <c r="AD399" s="383" t="str" cm="1">
        <f t="array" aca="1" ref="AD399" ca="1">IF($K399="","",INDIRECT("'"&amp;$B399&amp;"'!$J$6"))</f>
        <v/>
      </c>
      <c r="AE399" s="7"/>
      <c r="AF399" s="7"/>
      <c r="AG399" s="7"/>
      <c r="AH399" s="7"/>
      <c r="AI399" s="7"/>
      <c r="AJ399" s="7"/>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row>
    <row r="400" spans="1:60" hidden="1">
      <c r="A400" s="93"/>
      <c r="B400" s="138" t="str">
        <f t="shared" si="79"/>
        <v/>
      </c>
      <c r="C400" s="28" t="str">
        <f>IF(B400="","",INDEX(Konfig!$A$21:$B$1011,MATCH(MID(B400,1,(FIND(" ",B400)-1)),Konfig!$A$21:$A$1011,0),2))</f>
        <v/>
      </c>
      <c r="D400" s="126"/>
      <c r="E400" s="126" t="str">
        <f t="shared" si="82"/>
        <v/>
      </c>
      <c r="F400" s="126" t="str">
        <f t="shared" si="86"/>
        <v/>
      </c>
      <c r="G400" s="123" t="str">
        <f t="shared" si="80"/>
        <v/>
      </c>
      <c r="H400" s="139"/>
      <c r="I400" s="123" t="str">
        <f t="shared" si="81"/>
        <v xml:space="preserve"> </v>
      </c>
      <c r="J400" s="126"/>
      <c r="K400" s="388" t="str">
        <f t="shared" ca="1" si="87"/>
        <v/>
      </c>
      <c r="L400" s="388" t="str">
        <f t="shared" ca="1" si="88"/>
        <v/>
      </c>
      <c r="M400" s="384" t="str">
        <f t="shared" ca="1" si="89"/>
        <v/>
      </c>
      <c r="N400" s="384" t="str">
        <f t="shared" ca="1" si="89"/>
        <v/>
      </c>
      <c r="O400" s="384" t="str">
        <f t="shared" ca="1" si="89"/>
        <v/>
      </c>
      <c r="P400" s="384" t="str">
        <f t="shared" ca="1" si="89"/>
        <v/>
      </c>
      <c r="Q400" s="384" t="str">
        <f t="shared" ca="1" si="83"/>
        <v/>
      </c>
      <c r="R400" s="131" t="str">
        <f ca="1">IF(AND(SUM($T$109:$U400)&gt;0,COUNTIF(R$108:$S399,"A")=0), "A","")</f>
        <v/>
      </c>
      <c r="S400" s="131" t="str">
        <f ca="1">IF(AND(SUM($T400:$U$1097)&gt;0,COUNTIF(S401:$S$1098,"E")=0), "E","")</f>
        <v/>
      </c>
      <c r="T400" s="383" t="str">
        <f t="shared" ca="1" si="84"/>
        <v/>
      </c>
      <c r="U400" s="383" t="str">
        <f t="shared" ca="1" si="90"/>
        <v/>
      </c>
      <c r="V400" s="7"/>
      <c r="W400" s="7"/>
      <c r="X400" s="383" t="str">
        <f t="shared" ca="1" si="85"/>
        <v/>
      </c>
      <c r="Y400" s="383" t="str">
        <f ca="1">IF(SUM(X400)&gt;0,MAX($Y$109:Y399)+1,"")</f>
        <v/>
      </c>
      <c r="Z400" s="7"/>
      <c r="AA400" s="7"/>
      <c r="AB400" s="383" t="str" cm="1">
        <f t="array" aca="1" ref="AB400" ca="1">IF($K400="","",INDIRECT("'"&amp;$B400&amp;"'!$J$7"))</f>
        <v/>
      </c>
      <c r="AC400" s="383" t="str" cm="1">
        <f t="array" aca="1" ref="AC400" ca="1">IF($K400="","",INDIRECT("'"&amp;$B400&amp;"'!$J$5"))</f>
        <v/>
      </c>
      <c r="AD400" s="383" t="str" cm="1">
        <f t="array" aca="1" ref="AD400" ca="1">IF($K400="","",INDIRECT("'"&amp;$B400&amp;"'!$J$6"))</f>
        <v/>
      </c>
      <c r="AE400" s="7"/>
      <c r="AF400" s="7"/>
      <c r="AG400" s="7"/>
      <c r="AH400" s="7"/>
      <c r="AI400" s="7"/>
      <c r="AJ400" s="7"/>
      <c r="AK400" s="7"/>
      <c r="AL400" s="7"/>
      <c r="AM400" s="7"/>
      <c r="AN400" s="7"/>
      <c r="AO400" s="7"/>
      <c r="AP400" s="7"/>
      <c r="AQ400" s="7"/>
      <c r="AR400" s="7"/>
      <c r="AS400" s="7"/>
      <c r="AT400" s="7"/>
      <c r="AU400" s="7"/>
      <c r="AV400" s="7"/>
      <c r="AW400" s="7"/>
      <c r="AX400" s="7"/>
      <c r="AY400" s="7"/>
      <c r="AZ400" s="7"/>
      <c r="BA400" s="7"/>
      <c r="BB400" s="7"/>
      <c r="BC400" s="7"/>
      <c r="BD400" s="7"/>
      <c r="BE400" s="7"/>
      <c r="BF400" s="7"/>
      <c r="BG400" s="7"/>
      <c r="BH400" s="7"/>
    </row>
    <row r="401" spans="1:60" hidden="1">
      <c r="A401" s="93"/>
      <c r="B401" s="138" t="str">
        <f t="shared" si="79"/>
        <v/>
      </c>
      <c r="C401" s="28" t="str">
        <f>IF(B401="","",INDEX(Konfig!$A$21:$B$1011,MATCH(MID(B401,1,(FIND(" ",B401)-1)),Konfig!$A$21:$A$1011,0),2))</f>
        <v/>
      </c>
      <c r="D401" s="126"/>
      <c r="E401" s="126" t="str">
        <f t="shared" si="82"/>
        <v/>
      </c>
      <c r="F401" s="126" t="str">
        <f t="shared" si="86"/>
        <v/>
      </c>
      <c r="G401" s="123" t="str">
        <f t="shared" si="80"/>
        <v/>
      </c>
      <c r="H401" s="139"/>
      <c r="I401" s="123" t="str">
        <f t="shared" si="81"/>
        <v xml:space="preserve"> </v>
      </c>
      <c r="J401" s="126"/>
      <c r="K401" s="388" t="str">
        <f t="shared" ca="1" si="87"/>
        <v/>
      </c>
      <c r="L401" s="388" t="str">
        <f t="shared" ca="1" si="88"/>
        <v/>
      </c>
      <c r="M401" s="384" t="str">
        <f t="shared" ca="1" si="89"/>
        <v/>
      </c>
      <c r="N401" s="384" t="str">
        <f t="shared" ca="1" si="89"/>
        <v/>
      </c>
      <c r="O401" s="384" t="str">
        <f t="shared" ca="1" si="89"/>
        <v/>
      </c>
      <c r="P401" s="384" t="str">
        <f t="shared" ca="1" si="89"/>
        <v/>
      </c>
      <c r="Q401" s="384" t="str">
        <f t="shared" ca="1" si="83"/>
        <v/>
      </c>
      <c r="R401" s="131" t="str">
        <f ca="1">IF(AND(SUM($T$109:$U401)&gt;0,COUNTIF(R$108:$S400,"A")=0), "A","")</f>
        <v/>
      </c>
      <c r="S401" s="131" t="str">
        <f ca="1">IF(AND(SUM($T401:$U$1097)&gt;0,COUNTIF(S402:$S$1098,"E")=0), "E","")</f>
        <v/>
      </c>
      <c r="T401" s="383" t="str">
        <f t="shared" ca="1" si="84"/>
        <v/>
      </c>
      <c r="U401" s="383" t="str">
        <f t="shared" ca="1" si="90"/>
        <v/>
      </c>
      <c r="V401" s="7"/>
      <c r="W401" s="7"/>
      <c r="X401" s="383" t="str">
        <f t="shared" ca="1" si="85"/>
        <v/>
      </c>
      <c r="Y401" s="383" t="str">
        <f ca="1">IF(SUM(X401)&gt;0,MAX($Y$109:Y400)+1,"")</f>
        <v/>
      </c>
      <c r="Z401" s="7"/>
      <c r="AA401" s="7"/>
      <c r="AB401" s="383" t="str" cm="1">
        <f t="array" aca="1" ref="AB401" ca="1">IF($K401="","",INDIRECT("'"&amp;$B401&amp;"'!$J$7"))</f>
        <v/>
      </c>
      <c r="AC401" s="383" t="str" cm="1">
        <f t="array" aca="1" ref="AC401" ca="1">IF($K401="","",INDIRECT("'"&amp;$B401&amp;"'!$J$5"))</f>
        <v/>
      </c>
      <c r="AD401" s="383" t="str" cm="1">
        <f t="array" aca="1" ref="AD401" ca="1">IF($K401="","",INDIRECT("'"&amp;$B401&amp;"'!$J$6"))</f>
        <v/>
      </c>
      <c r="AE401" s="7"/>
      <c r="AF401" s="7"/>
      <c r="AG401" s="7"/>
      <c r="AH401" s="7"/>
      <c r="AI401" s="7"/>
      <c r="AJ401" s="7"/>
      <c r="AK401" s="7"/>
      <c r="AL401" s="7"/>
      <c r="AM401" s="7"/>
      <c r="AN401" s="7"/>
      <c r="AO401" s="7"/>
      <c r="AP401" s="7"/>
      <c r="AQ401" s="7"/>
      <c r="AR401" s="7"/>
      <c r="AS401" s="7"/>
      <c r="AT401" s="7"/>
      <c r="AU401" s="7"/>
      <c r="AV401" s="7"/>
      <c r="AW401" s="7"/>
      <c r="AX401" s="7"/>
      <c r="AY401" s="7"/>
      <c r="AZ401" s="7"/>
      <c r="BA401" s="7"/>
      <c r="BB401" s="7"/>
      <c r="BC401" s="7"/>
      <c r="BD401" s="7"/>
      <c r="BE401" s="7"/>
      <c r="BF401" s="7"/>
      <c r="BG401" s="7"/>
      <c r="BH401" s="7"/>
    </row>
    <row r="402" spans="1:60" hidden="1">
      <c r="A402" s="93"/>
      <c r="B402" s="138" t="str">
        <f t="shared" si="79"/>
        <v/>
      </c>
      <c r="C402" s="28" t="str">
        <f>IF(B402="","",INDEX(Konfig!$A$21:$B$1011,MATCH(MID(B402,1,(FIND(" ",B402)-1)),Konfig!$A$21:$A$1011,0),2))</f>
        <v/>
      </c>
      <c r="D402" s="126"/>
      <c r="E402" s="126" t="str">
        <f t="shared" si="82"/>
        <v/>
      </c>
      <c r="F402" s="126" t="str">
        <f t="shared" si="86"/>
        <v/>
      </c>
      <c r="G402" s="123" t="str">
        <f t="shared" si="80"/>
        <v/>
      </c>
      <c r="H402" s="139"/>
      <c r="I402" s="123" t="str">
        <f t="shared" si="81"/>
        <v xml:space="preserve"> </v>
      </c>
      <c r="J402" s="126"/>
      <c r="K402" s="388" t="str">
        <f t="shared" ca="1" si="87"/>
        <v/>
      </c>
      <c r="L402" s="388" t="str">
        <f t="shared" ca="1" si="88"/>
        <v/>
      </c>
      <c r="M402" s="384" t="str">
        <f t="shared" ca="1" si="89"/>
        <v/>
      </c>
      <c r="N402" s="384" t="str">
        <f t="shared" ca="1" si="89"/>
        <v/>
      </c>
      <c r="O402" s="384" t="str">
        <f t="shared" ca="1" si="89"/>
        <v/>
      </c>
      <c r="P402" s="384" t="str">
        <f t="shared" ca="1" si="89"/>
        <v/>
      </c>
      <c r="Q402" s="384" t="str">
        <f t="shared" ca="1" si="83"/>
        <v/>
      </c>
      <c r="R402" s="131" t="str">
        <f ca="1">IF(AND(SUM($T$109:$U402)&gt;0,COUNTIF(R$108:$S401,"A")=0), "A","")</f>
        <v/>
      </c>
      <c r="S402" s="131" t="str">
        <f ca="1">IF(AND(SUM($T402:$U$1097)&gt;0,COUNTIF(S403:$S$1098,"E")=0), "E","")</f>
        <v/>
      </c>
      <c r="T402" s="383" t="str">
        <f t="shared" ca="1" si="84"/>
        <v/>
      </c>
      <c r="U402" s="383" t="str">
        <f t="shared" ca="1" si="90"/>
        <v/>
      </c>
      <c r="V402" s="7"/>
      <c r="W402" s="7"/>
      <c r="X402" s="383" t="str">
        <f t="shared" ca="1" si="85"/>
        <v/>
      </c>
      <c r="Y402" s="383" t="str">
        <f ca="1">IF(SUM(X402)&gt;0,MAX($Y$109:Y401)+1,"")</f>
        <v/>
      </c>
      <c r="Z402" s="7"/>
      <c r="AA402" s="7"/>
      <c r="AB402" s="383" t="str" cm="1">
        <f t="array" aca="1" ref="AB402" ca="1">IF($K402="","",INDIRECT("'"&amp;$B402&amp;"'!$J$7"))</f>
        <v/>
      </c>
      <c r="AC402" s="383" t="str" cm="1">
        <f t="array" aca="1" ref="AC402" ca="1">IF($K402="","",INDIRECT("'"&amp;$B402&amp;"'!$J$5"))</f>
        <v/>
      </c>
      <c r="AD402" s="383" t="str" cm="1">
        <f t="array" aca="1" ref="AD402" ca="1">IF($K402="","",INDIRECT("'"&amp;$B402&amp;"'!$J$6"))</f>
        <v/>
      </c>
      <c r="AE402" s="7"/>
      <c r="AF402" s="7"/>
      <c r="AG402" s="7"/>
      <c r="AH402" s="7"/>
      <c r="AI402" s="7"/>
      <c r="AJ402" s="7"/>
      <c r="AK402" s="7"/>
      <c r="AL402" s="7"/>
      <c r="AM402" s="7"/>
      <c r="AN402" s="7"/>
      <c r="AO402" s="7"/>
      <c r="AP402" s="7"/>
      <c r="AQ402" s="7"/>
      <c r="AR402" s="7"/>
      <c r="AS402" s="7"/>
      <c r="AT402" s="7"/>
      <c r="AU402" s="7"/>
      <c r="AV402" s="7"/>
      <c r="AW402" s="7"/>
      <c r="AX402" s="7"/>
      <c r="AY402" s="7"/>
      <c r="AZ402" s="7"/>
      <c r="BA402" s="7"/>
      <c r="BB402" s="7"/>
      <c r="BC402" s="7"/>
      <c r="BD402" s="7"/>
      <c r="BE402" s="7"/>
      <c r="BF402" s="7"/>
      <c r="BG402" s="7"/>
      <c r="BH402" s="7"/>
    </row>
    <row r="403" spans="1:60" hidden="1">
      <c r="A403" s="93"/>
      <c r="B403" s="138" t="str">
        <f t="shared" si="79"/>
        <v/>
      </c>
      <c r="C403" s="28" t="str">
        <f>IF(B403="","",INDEX(Konfig!$A$21:$B$1011,MATCH(MID(B403,1,(FIND(" ",B403)-1)),Konfig!$A$21:$A$1011,0),2))</f>
        <v/>
      </c>
      <c r="D403" s="126"/>
      <c r="E403" s="126" t="str">
        <f t="shared" si="82"/>
        <v/>
      </c>
      <c r="F403" s="126" t="str">
        <f t="shared" si="86"/>
        <v/>
      </c>
      <c r="G403" s="123" t="str">
        <f t="shared" si="80"/>
        <v/>
      </c>
      <c r="H403" s="139"/>
      <c r="I403" s="123" t="str">
        <f t="shared" si="81"/>
        <v xml:space="preserve"> </v>
      </c>
      <c r="J403" s="126"/>
      <c r="K403" s="388" t="str">
        <f t="shared" ca="1" si="87"/>
        <v/>
      </c>
      <c r="L403" s="388" t="str">
        <f t="shared" ca="1" si="88"/>
        <v/>
      </c>
      <c r="M403" s="384" t="str">
        <f t="shared" ca="1" si="89"/>
        <v/>
      </c>
      <c r="N403" s="384" t="str">
        <f t="shared" ca="1" si="89"/>
        <v/>
      </c>
      <c r="O403" s="384" t="str">
        <f t="shared" ca="1" si="89"/>
        <v/>
      </c>
      <c r="P403" s="384" t="str">
        <f t="shared" ca="1" si="89"/>
        <v/>
      </c>
      <c r="Q403" s="384" t="str">
        <f t="shared" ca="1" si="83"/>
        <v/>
      </c>
      <c r="R403" s="131" t="str">
        <f ca="1">IF(AND(SUM($T$109:$U403)&gt;0,COUNTIF(R$108:$S402,"A")=0), "A","")</f>
        <v/>
      </c>
      <c r="S403" s="131" t="str">
        <f ca="1">IF(AND(SUM($T403:$U$1097)&gt;0,COUNTIF(S404:$S$1098,"E")=0), "E","")</f>
        <v/>
      </c>
      <c r="T403" s="383" t="str">
        <f t="shared" ca="1" si="84"/>
        <v/>
      </c>
      <c r="U403" s="383" t="str">
        <f t="shared" ca="1" si="90"/>
        <v/>
      </c>
      <c r="V403" s="7"/>
      <c r="W403" s="7"/>
      <c r="X403" s="383" t="str">
        <f t="shared" ca="1" si="85"/>
        <v/>
      </c>
      <c r="Y403" s="383" t="str">
        <f ca="1">IF(SUM(X403)&gt;0,MAX($Y$109:Y402)+1,"")</f>
        <v/>
      </c>
      <c r="Z403" s="7"/>
      <c r="AA403" s="7"/>
      <c r="AB403" s="383" t="str" cm="1">
        <f t="array" aca="1" ref="AB403" ca="1">IF($K403="","",INDIRECT("'"&amp;$B403&amp;"'!$J$7"))</f>
        <v/>
      </c>
      <c r="AC403" s="383" t="str" cm="1">
        <f t="array" aca="1" ref="AC403" ca="1">IF($K403="","",INDIRECT("'"&amp;$B403&amp;"'!$J$5"))</f>
        <v/>
      </c>
      <c r="AD403" s="383" t="str" cm="1">
        <f t="array" aca="1" ref="AD403" ca="1">IF($K403="","",INDIRECT("'"&amp;$B403&amp;"'!$J$6"))</f>
        <v/>
      </c>
      <c r="AE403" s="7"/>
      <c r="AF403" s="7"/>
      <c r="AG403" s="7"/>
      <c r="AH403" s="7"/>
      <c r="AI403" s="7"/>
      <c r="AJ403" s="7"/>
      <c r="AK403" s="7"/>
      <c r="AL403" s="7"/>
      <c r="AM403" s="7"/>
      <c r="AN403" s="7"/>
      <c r="AO403" s="7"/>
      <c r="AP403" s="7"/>
      <c r="AQ403" s="7"/>
      <c r="AR403" s="7"/>
      <c r="AS403" s="7"/>
      <c r="AT403" s="7"/>
      <c r="AU403" s="7"/>
      <c r="AV403" s="7"/>
      <c r="AW403" s="7"/>
      <c r="AX403" s="7"/>
      <c r="AY403" s="7"/>
      <c r="AZ403" s="7"/>
      <c r="BA403" s="7"/>
      <c r="BB403" s="7"/>
      <c r="BC403" s="7"/>
      <c r="BD403" s="7"/>
      <c r="BE403" s="7"/>
      <c r="BF403" s="7"/>
      <c r="BG403" s="7"/>
      <c r="BH403" s="7"/>
    </row>
    <row r="404" spans="1:60" hidden="1">
      <c r="A404" s="93"/>
      <c r="B404" s="138" t="str">
        <f t="shared" si="79"/>
        <v/>
      </c>
      <c r="C404" s="28" t="str">
        <f>IF(B404="","",INDEX(Konfig!$A$21:$B$1011,MATCH(MID(B404,1,(FIND(" ",B404)-1)),Konfig!$A$21:$A$1011,0),2))</f>
        <v/>
      </c>
      <c r="D404" s="126"/>
      <c r="E404" s="126" t="str">
        <f t="shared" si="82"/>
        <v/>
      </c>
      <c r="F404" s="126" t="str">
        <f t="shared" si="86"/>
        <v/>
      </c>
      <c r="G404" s="123" t="str">
        <f t="shared" si="80"/>
        <v/>
      </c>
      <c r="H404" s="139"/>
      <c r="I404" s="123" t="str">
        <f t="shared" si="81"/>
        <v xml:space="preserve"> </v>
      </c>
      <c r="J404" s="126"/>
      <c r="K404" s="388" t="str">
        <f t="shared" ca="1" si="87"/>
        <v/>
      </c>
      <c r="L404" s="388" t="str">
        <f t="shared" ca="1" si="88"/>
        <v/>
      </c>
      <c r="M404" s="384" t="str">
        <f t="shared" ca="1" si="89"/>
        <v/>
      </c>
      <c r="N404" s="384" t="str">
        <f t="shared" ca="1" si="89"/>
        <v/>
      </c>
      <c r="O404" s="384" t="str">
        <f t="shared" ca="1" si="89"/>
        <v/>
      </c>
      <c r="P404" s="384" t="str">
        <f t="shared" ca="1" si="89"/>
        <v/>
      </c>
      <c r="Q404" s="384" t="str">
        <f t="shared" ca="1" si="83"/>
        <v/>
      </c>
      <c r="R404" s="131" t="str">
        <f ca="1">IF(AND(SUM($T$109:$U404)&gt;0,COUNTIF(R$108:$S403,"A")=0), "A","")</f>
        <v/>
      </c>
      <c r="S404" s="131" t="str">
        <f ca="1">IF(AND(SUM($T404:$U$1097)&gt;0,COUNTIF(S405:$S$1098,"E")=0), "E","")</f>
        <v/>
      </c>
      <c r="T404" s="383" t="str">
        <f t="shared" ca="1" si="84"/>
        <v/>
      </c>
      <c r="U404" s="383" t="str">
        <f t="shared" ca="1" si="90"/>
        <v/>
      </c>
      <c r="V404" s="7"/>
      <c r="W404" s="7"/>
      <c r="X404" s="383" t="str">
        <f t="shared" ca="1" si="85"/>
        <v/>
      </c>
      <c r="Y404" s="383" t="str">
        <f ca="1">IF(SUM(X404)&gt;0,MAX($Y$109:Y403)+1,"")</f>
        <v/>
      </c>
      <c r="Z404" s="7"/>
      <c r="AA404" s="7"/>
      <c r="AB404" s="383" t="str" cm="1">
        <f t="array" aca="1" ref="AB404" ca="1">IF($K404="","",INDIRECT("'"&amp;$B404&amp;"'!$J$7"))</f>
        <v/>
      </c>
      <c r="AC404" s="383" t="str" cm="1">
        <f t="array" aca="1" ref="AC404" ca="1">IF($K404="","",INDIRECT("'"&amp;$B404&amp;"'!$J$5"))</f>
        <v/>
      </c>
      <c r="AD404" s="383" t="str" cm="1">
        <f t="array" aca="1" ref="AD404" ca="1">IF($K404="","",INDIRECT("'"&amp;$B404&amp;"'!$J$6"))</f>
        <v/>
      </c>
      <c r="AE404" s="7"/>
      <c r="AF404" s="7"/>
      <c r="AG404" s="7"/>
      <c r="AH404" s="7"/>
      <c r="AI404" s="7"/>
      <c r="AJ404" s="7"/>
      <c r="AK404" s="7"/>
      <c r="AL404" s="7"/>
      <c r="AM404" s="7"/>
      <c r="AN404" s="7"/>
      <c r="AO404" s="7"/>
      <c r="AP404" s="7"/>
      <c r="AQ404" s="7"/>
      <c r="AR404" s="7"/>
      <c r="AS404" s="7"/>
      <c r="AT404" s="7"/>
      <c r="AU404" s="7"/>
      <c r="AV404" s="7"/>
      <c r="AW404" s="7"/>
      <c r="AX404" s="7"/>
      <c r="AY404" s="7"/>
      <c r="AZ404" s="7"/>
      <c r="BA404" s="7"/>
      <c r="BB404" s="7"/>
      <c r="BC404" s="7"/>
      <c r="BD404" s="7"/>
      <c r="BE404" s="7"/>
      <c r="BF404" s="7"/>
      <c r="BG404" s="7"/>
      <c r="BH404" s="7"/>
    </row>
    <row r="405" spans="1:60" hidden="1">
      <c r="A405" s="93"/>
      <c r="B405" s="138" t="str">
        <f t="shared" si="79"/>
        <v/>
      </c>
      <c r="C405" s="28" t="str">
        <f>IF(B405="","",INDEX(Konfig!$A$21:$B$1011,MATCH(MID(B405,1,(FIND(" ",B405)-1)),Konfig!$A$21:$A$1011,0),2))</f>
        <v/>
      </c>
      <c r="D405" s="126"/>
      <c r="E405" s="126" t="str">
        <f t="shared" si="82"/>
        <v/>
      </c>
      <c r="F405" s="126" t="str">
        <f t="shared" si="86"/>
        <v/>
      </c>
      <c r="G405" s="123" t="str">
        <f t="shared" si="80"/>
        <v/>
      </c>
      <c r="H405" s="139"/>
      <c r="I405" s="123" t="str">
        <f t="shared" si="81"/>
        <v xml:space="preserve"> </v>
      </c>
      <c r="J405" s="126"/>
      <c r="K405" s="388" t="str">
        <f t="shared" ca="1" si="87"/>
        <v/>
      </c>
      <c r="L405" s="388" t="str">
        <f t="shared" ca="1" si="88"/>
        <v/>
      </c>
      <c r="M405" s="384" t="str">
        <f t="shared" ca="1" si="89"/>
        <v/>
      </c>
      <c r="N405" s="384" t="str">
        <f t="shared" ca="1" si="89"/>
        <v/>
      </c>
      <c r="O405" s="384" t="str">
        <f t="shared" ca="1" si="89"/>
        <v/>
      </c>
      <c r="P405" s="384" t="str">
        <f t="shared" ca="1" si="89"/>
        <v/>
      </c>
      <c r="Q405" s="384" t="str">
        <f t="shared" ca="1" si="83"/>
        <v/>
      </c>
      <c r="R405" s="131" t="str">
        <f ca="1">IF(AND(SUM($T$109:$U405)&gt;0,COUNTIF(R$108:$S404,"A")=0), "A","")</f>
        <v/>
      </c>
      <c r="S405" s="131" t="str">
        <f ca="1">IF(AND(SUM($T405:$U$1097)&gt;0,COUNTIF(S406:$S$1098,"E")=0), "E","")</f>
        <v/>
      </c>
      <c r="T405" s="383" t="str">
        <f t="shared" ca="1" si="84"/>
        <v/>
      </c>
      <c r="U405" s="383" t="str">
        <f t="shared" ca="1" si="90"/>
        <v/>
      </c>
      <c r="V405" s="7"/>
      <c r="W405" s="7"/>
      <c r="X405" s="383" t="str">
        <f t="shared" ca="1" si="85"/>
        <v/>
      </c>
      <c r="Y405" s="383" t="str">
        <f ca="1">IF(SUM(X405)&gt;0,MAX($Y$109:Y404)+1,"")</f>
        <v/>
      </c>
      <c r="Z405" s="7"/>
      <c r="AA405" s="7"/>
      <c r="AB405" s="383" t="str" cm="1">
        <f t="array" aca="1" ref="AB405" ca="1">IF($K405="","",INDIRECT("'"&amp;$B405&amp;"'!$J$7"))</f>
        <v/>
      </c>
      <c r="AC405" s="383" t="str" cm="1">
        <f t="array" aca="1" ref="AC405" ca="1">IF($K405="","",INDIRECT("'"&amp;$B405&amp;"'!$J$5"))</f>
        <v/>
      </c>
      <c r="AD405" s="383" t="str" cm="1">
        <f t="array" aca="1" ref="AD405" ca="1">IF($K405="","",INDIRECT("'"&amp;$B405&amp;"'!$J$6"))</f>
        <v/>
      </c>
      <c r="AE405" s="7"/>
      <c r="AF405" s="7"/>
      <c r="AG405" s="7"/>
      <c r="AH405" s="7"/>
      <c r="AI405" s="7"/>
      <c r="AJ405" s="7"/>
      <c r="AK405" s="7"/>
      <c r="AL405" s="7"/>
      <c r="AM405" s="7"/>
      <c r="AN405" s="7"/>
      <c r="AO405" s="7"/>
      <c r="AP405" s="7"/>
      <c r="AQ405" s="7"/>
      <c r="AR405" s="7"/>
      <c r="AS405" s="7"/>
      <c r="AT405" s="7"/>
      <c r="AU405" s="7"/>
      <c r="AV405" s="7"/>
      <c r="AW405" s="7"/>
      <c r="AX405" s="7"/>
      <c r="AY405" s="7"/>
      <c r="AZ405" s="7"/>
      <c r="BA405" s="7"/>
      <c r="BB405" s="7"/>
      <c r="BC405" s="7"/>
      <c r="BD405" s="7"/>
      <c r="BE405" s="7"/>
      <c r="BF405" s="7"/>
      <c r="BG405" s="7"/>
      <c r="BH405" s="7"/>
    </row>
    <row r="406" spans="1:60" hidden="1">
      <c r="A406" s="93"/>
      <c r="B406" s="138" t="str">
        <f t="shared" si="79"/>
        <v/>
      </c>
      <c r="C406" s="28" t="str">
        <f>IF(B406="","",INDEX(Konfig!$A$21:$B$1011,MATCH(MID(B406,1,(FIND(" ",B406)-1)),Konfig!$A$21:$A$1011,0),2))</f>
        <v/>
      </c>
      <c r="D406" s="126"/>
      <c r="E406" s="126" t="str">
        <f t="shared" si="82"/>
        <v/>
      </c>
      <c r="F406" s="126" t="str">
        <f t="shared" si="86"/>
        <v/>
      </c>
      <c r="G406" s="123" t="str">
        <f t="shared" si="80"/>
        <v/>
      </c>
      <c r="H406" s="139"/>
      <c r="I406" s="123" t="str">
        <f t="shared" si="81"/>
        <v xml:space="preserve"> </v>
      </c>
      <c r="J406" s="126"/>
      <c r="K406" s="388" t="str">
        <f t="shared" ca="1" si="87"/>
        <v/>
      </c>
      <c r="L406" s="388" t="str">
        <f t="shared" ca="1" si="88"/>
        <v/>
      </c>
      <c r="M406" s="384" t="str">
        <f t="shared" ca="1" si="89"/>
        <v/>
      </c>
      <c r="N406" s="384" t="str">
        <f t="shared" ca="1" si="89"/>
        <v/>
      </c>
      <c r="O406" s="384" t="str">
        <f t="shared" ca="1" si="89"/>
        <v/>
      </c>
      <c r="P406" s="384" t="str">
        <f t="shared" ca="1" si="89"/>
        <v/>
      </c>
      <c r="Q406" s="384" t="str">
        <f t="shared" ca="1" si="83"/>
        <v/>
      </c>
      <c r="R406" s="131" t="str">
        <f ca="1">IF(AND(SUM($T$109:$U406)&gt;0,COUNTIF(R$108:$S405,"A")=0), "A","")</f>
        <v/>
      </c>
      <c r="S406" s="131" t="str">
        <f ca="1">IF(AND(SUM($T406:$U$1097)&gt;0,COUNTIF(S407:$S$1098,"E")=0), "E","")</f>
        <v/>
      </c>
      <c r="T406" s="383" t="str">
        <f t="shared" ca="1" si="84"/>
        <v/>
      </c>
      <c r="U406" s="383" t="str">
        <f t="shared" ca="1" si="90"/>
        <v/>
      </c>
      <c r="V406" s="7"/>
      <c r="W406" s="7"/>
      <c r="X406" s="383" t="str">
        <f t="shared" ca="1" si="85"/>
        <v/>
      </c>
      <c r="Y406" s="383" t="str">
        <f ca="1">IF(SUM(X406)&gt;0,MAX($Y$109:Y405)+1,"")</f>
        <v/>
      </c>
      <c r="Z406" s="7"/>
      <c r="AA406" s="7"/>
      <c r="AB406" s="383" t="str" cm="1">
        <f t="array" aca="1" ref="AB406" ca="1">IF($K406="","",INDIRECT("'"&amp;$B406&amp;"'!$J$7"))</f>
        <v/>
      </c>
      <c r="AC406" s="383" t="str" cm="1">
        <f t="array" aca="1" ref="AC406" ca="1">IF($K406="","",INDIRECT("'"&amp;$B406&amp;"'!$J$5"))</f>
        <v/>
      </c>
      <c r="AD406" s="383" t="str" cm="1">
        <f t="array" aca="1" ref="AD406" ca="1">IF($K406="","",INDIRECT("'"&amp;$B406&amp;"'!$J$6"))</f>
        <v/>
      </c>
      <c r="AE406" s="7"/>
      <c r="AF406" s="7"/>
      <c r="AG406" s="7"/>
      <c r="AH406" s="7"/>
      <c r="AI406" s="7"/>
      <c r="AJ406" s="7"/>
      <c r="AK406" s="7"/>
      <c r="AL406" s="7"/>
      <c r="AM406" s="7"/>
      <c r="AN406" s="7"/>
      <c r="AO406" s="7"/>
      <c r="AP406" s="7"/>
      <c r="AQ406" s="7"/>
      <c r="AR406" s="7"/>
      <c r="AS406" s="7"/>
      <c r="AT406" s="7"/>
      <c r="AU406" s="7"/>
      <c r="AV406" s="7"/>
      <c r="AW406" s="7"/>
      <c r="AX406" s="7"/>
      <c r="AY406" s="7"/>
      <c r="AZ406" s="7"/>
      <c r="BA406" s="7"/>
      <c r="BB406" s="7"/>
      <c r="BC406" s="7"/>
      <c r="BD406" s="7"/>
      <c r="BE406" s="7"/>
      <c r="BF406" s="7"/>
      <c r="BG406" s="7"/>
      <c r="BH406" s="7"/>
    </row>
    <row r="407" spans="1:60" hidden="1">
      <c r="A407" s="93"/>
      <c r="B407" s="138" t="str">
        <f t="shared" si="79"/>
        <v/>
      </c>
      <c r="C407" s="28" t="str">
        <f>IF(B407="","",INDEX(Konfig!$A$21:$B$1011,MATCH(MID(B407,1,(FIND(" ",B407)-1)),Konfig!$A$21:$A$1011,0),2))</f>
        <v/>
      </c>
      <c r="D407" s="126"/>
      <c r="E407" s="126" t="str">
        <f t="shared" si="82"/>
        <v/>
      </c>
      <c r="F407" s="126" t="str">
        <f t="shared" si="86"/>
        <v/>
      </c>
      <c r="G407" s="123" t="str">
        <f t="shared" si="80"/>
        <v/>
      </c>
      <c r="H407" s="139"/>
      <c r="I407" s="123" t="str">
        <f t="shared" si="81"/>
        <v xml:space="preserve"> </v>
      </c>
      <c r="J407" s="126"/>
      <c r="K407" s="388" t="str">
        <f t="shared" ca="1" si="87"/>
        <v/>
      </c>
      <c r="L407" s="388" t="str">
        <f t="shared" ca="1" si="88"/>
        <v/>
      </c>
      <c r="M407" s="384" t="str">
        <f t="shared" ca="1" si="89"/>
        <v/>
      </c>
      <c r="N407" s="384" t="str">
        <f t="shared" ca="1" si="89"/>
        <v/>
      </c>
      <c r="O407" s="384" t="str">
        <f t="shared" ca="1" si="89"/>
        <v/>
      </c>
      <c r="P407" s="384" t="str">
        <f t="shared" ca="1" si="89"/>
        <v/>
      </c>
      <c r="Q407" s="384" t="str">
        <f t="shared" ca="1" si="83"/>
        <v/>
      </c>
      <c r="R407" s="131" t="str">
        <f ca="1">IF(AND(SUM($T$109:$U407)&gt;0,COUNTIF(R$108:$S406,"A")=0), "A","")</f>
        <v/>
      </c>
      <c r="S407" s="131" t="str">
        <f ca="1">IF(AND(SUM($T407:$U$1097)&gt;0,COUNTIF(S408:$S$1098,"E")=0), "E","")</f>
        <v/>
      </c>
      <c r="T407" s="383" t="str">
        <f t="shared" ca="1" si="84"/>
        <v/>
      </c>
      <c r="U407" s="383" t="str">
        <f t="shared" ca="1" si="90"/>
        <v/>
      </c>
      <c r="V407" s="7"/>
      <c r="W407" s="7"/>
      <c r="X407" s="383" t="str">
        <f t="shared" ca="1" si="85"/>
        <v/>
      </c>
      <c r="Y407" s="383" t="str">
        <f ca="1">IF(SUM(X407)&gt;0,MAX($Y$109:Y406)+1,"")</f>
        <v/>
      </c>
      <c r="Z407" s="7"/>
      <c r="AA407" s="7"/>
      <c r="AB407" s="383" t="str" cm="1">
        <f t="array" aca="1" ref="AB407" ca="1">IF($K407="","",INDIRECT("'"&amp;$B407&amp;"'!$J$7"))</f>
        <v/>
      </c>
      <c r="AC407" s="383" t="str" cm="1">
        <f t="array" aca="1" ref="AC407" ca="1">IF($K407="","",INDIRECT("'"&amp;$B407&amp;"'!$J$5"))</f>
        <v/>
      </c>
      <c r="AD407" s="383" t="str" cm="1">
        <f t="array" aca="1" ref="AD407" ca="1">IF($K407="","",INDIRECT("'"&amp;$B407&amp;"'!$J$6"))</f>
        <v/>
      </c>
      <c r="AE407" s="7"/>
      <c r="AF407" s="7"/>
      <c r="AG407" s="7"/>
      <c r="AH407" s="7"/>
      <c r="AI407" s="7"/>
      <c r="AJ407" s="7"/>
      <c r="AK407" s="7"/>
      <c r="AL407" s="7"/>
      <c r="AM407" s="7"/>
      <c r="AN407" s="7"/>
      <c r="AO407" s="7"/>
      <c r="AP407" s="7"/>
      <c r="AQ407" s="7"/>
      <c r="AR407" s="7"/>
      <c r="AS407" s="7"/>
      <c r="AT407" s="7"/>
      <c r="AU407" s="7"/>
      <c r="AV407" s="7"/>
      <c r="AW407" s="7"/>
      <c r="AX407" s="7"/>
      <c r="AY407" s="7"/>
      <c r="AZ407" s="7"/>
      <c r="BA407" s="7"/>
      <c r="BB407" s="7"/>
      <c r="BC407" s="7"/>
      <c r="BD407" s="7"/>
      <c r="BE407" s="7"/>
      <c r="BF407" s="7"/>
      <c r="BG407" s="7"/>
      <c r="BH407" s="7"/>
    </row>
    <row r="408" spans="1:60" hidden="1">
      <c r="A408" s="93"/>
      <c r="B408" s="138" t="str">
        <f t="shared" si="79"/>
        <v/>
      </c>
      <c r="C408" s="28" t="str">
        <f>IF(B408="","",INDEX(Konfig!$A$21:$B$1011,MATCH(MID(B408,1,(FIND(" ",B408)-1)),Konfig!$A$21:$A$1011,0),2))</f>
        <v/>
      </c>
      <c r="D408" s="126"/>
      <c r="E408" s="126" t="str">
        <f t="shared" si="82"/>
        <v/>
      </c>
      <c r="F408" s="126" t="str">
        <f t="shared" si="86"/>
        <v/>
      </c>
      <c r="G408" s="123" t="str">
        <f t="shared" si="80"/>
        <v/>
      </c>
      <c r="H408" s="139"/>
      <c r="I408" s="123" t="str">
        <f t="shared" si="81"/>
        <v xml:space="preserve"> </v>
      </c>
      <c r="J408" s="126"/>
      <c r="K408" s="388" t="str">
        <f t="shared" ca="1" si="87"/>
        <v/>
      </c>
      <c r="L408" s="388" t="str">
        <f t="shared" ca="1" si="88"/>
        <v/>
      </c>
      <c r="M408" s="384" t="str">
        <f t="shared" ca="1" si="89"/>
        <v/>
      </c>
      <c r="N408" s="384" t="str">
        <f t="shared" ca="1" si="89"/>
        <v/>
      </c>
      <c r="O408" s="384" t="str">
        <f t="shared" ca="1" si="89"/>
        <v/>
      </c>
      <c r="P408" s="384" t="str">
        <f t="shared" ca="1" si="89"/>
        <v/>
      </c>
      <c r="Q408" s="384" t="str">
        <f t="shared" ca="1" si="83"/>
        <v/>
      </c>
      <c r="R408" s="131" t="str">
        <f ca="1">IF(AND(SUM($T$109:$U408)&gt;0,COUNTIF(R$108:$S407,"A")=0), "A","")</f>
        <v/>
      </c>
      <c r="S408" s="131" t="str">
        <f ca="1">IF(AND(SUM($T408:$U$1097)&gt;0,COUNTIF(S409:$S$1098,"E")=0), "E","")</f>
        <v/>
      </c>
      <c r="T408" s="383" t="str">
        <f t="shared" ca="1" si="84"/>
        <v/>
      </c>
      <c r="U408" s="383" t="str">
        <f t="shared" ca="1" si="90"/>
        <v/>
      </c>
      <c r="V408" s="7"/>
      <c r="W408" s="7"/>
      <c r="X408" s="383" t="str">
        <f t="shared" ca="1" si="85"/>
        <v/>
      </c>
      <c r="Y408" s="383" t="str">
        <f ca="1">IF(SUM(X408)&gt;0,MAX($Y$109:Y407)+1,"")</f>
        <v/>
      </c>
      <c r="Z408" s="7"/>
      <c r="AA408" s="7"/>
      <c r="AB408" s="383" t="str" cm="1">
        <f t="array" aca="1" ref="AB408" ca="1">IF($K408="","",INDIRECT("'"&amp;$B408&amp;"'!$J$7"))</f>
        <v/>
      </c>
      <c r="AC408" s="383" t="str" cm="1">
        <f t="array" aca="1" ref="AC408" ca="1">IF($K408="","",INDIRECT("'"&amp;$B408&amp;"'!$J$5"))</f>
        <v/>
      </c>
      <c r="AD408" s="383" t="str" cm="1">
        <f t="array" aca="1" ref="AD408" ca="1">IF($K408="","",INDIRECT("'"&amp;$B408&amp;"'!$J$6"))</f>
        <v/>
      </c>
      <c r="AE408" s="7"/>
      <c r="AF408" s="7"/>
      <c r="AG408" s="7"/>
      <c r="AH408" s="7"/>
      <c r="AI408" s="7"/>
      <c r="AJ408" s="7"/>
      <c r="AK408" s="7"/>
      <c r="AL408" s="7"/>
      <c r="AM408" s="7"/>
      <c r="AN408" s="7"/>
      <c r="AO408" s="7"/>
      <c r="AP408" s="7"/>
      <c r="AQ408" s="7"/>
      <c r="AR408" s="7"/>
      <c r="AS408" s="7"/>
      <c r="AT408" s="7"/>
      <c r="AU408" s="7"/>
      <c r="AV408" s="7"/>
      <c r="AW408" s="7"/>
      <c r="AX408" s="7"/>
      <c r="AY408" s="7"/>
      <c r="AZ408" s="7"/>
      <c r="BA408" s="7"/>
      <c r="BB408" s="7"/>
      <c r="BC408" s="7"/>
      <c r="BD408" s="7"/>
      <c r="BE408" s="7"/>
      <c r="BF408" s="7"/>
      <c r="BG408" s="7"/>
      <c r="BH408" s="7"/>
    </row>
    <row r="409" spans="1:60" hidden="1">
      <c r="A409" s="93"/>
      <c r="B409" s="138" t="str">
        <f t="shared" si="79"/>
        <v/>
      </c>
      <c r="C409" s="28" t="str">
        <f>IF(B409="","",INDEX(Konfig!$A$21:$B$1011,MATCH(MID(B409,1,(FIND(" ",B409)-1)),Konfig!$A$21:$A$1011,0),2))</f>
        <v/>
      </c>
      <c r="D409" s="126"/>
      <c r="E409" s="126" t="str">
        <f t="shared" si="82"/>
        <v/>
      </c>
      <c r="F409" s="126" t="str">
        <f t="shared" si="86"/>
        <v/>
      </c>
      <c r="G409" s="123" t="str">
        <f t="shared" si="80"/>
        <v/>
      </c>
      <c r="H409" s="139"/>
      <c r="I409" s="123" t="str">
        <f t="shared" si="81"/>
        <v xml:space="preserve"> </v>
      </c>
      <c r="J409" s="126"/>
      <c r="K409" s="388" t="str">
        <f t="shared" ca="1" si="87"/>
        <v/>
      </c>
      <c r="L409" s="388" t="str">
        <f t="shared" ca="1" si="88"/>
        <v/>
      </c>
      <c r="M409" s="384" t="str">
        <f t="shared" ca="1" si="89"/>
        <v/>
      </c>
      <c r="N409" s="384" t="str">
        <f t="shared" ca="1" si="89"/>
        <v/>
      </c>
      <c r="O409" s="384" t="str">
        <f t="shared" ca="1" si="89"/>
        <v/>
      </c>
      <c r="P409" s="384" t="str">
        <f t="shared" ca="1" si="89"/>
        <v/>
      </c>
      <c r="Q409" s="384" t="str">
        <f t="shared" ca="1" si="83"/>
        <v/>
      </c>
      <c r="R409" s="131" t="str">
        <f ca="1">IF(AND(SUM($T$109:$U409)&gt;0,COUNTIF(R$108:$S408,"A")=0), "A","")</f>
        <v/>
      </c>
      <c r="S409" s="131" t="str">
        <f ca="1">IF(AND(SUM($T409:$U$1097)&gt;0,COUNTIF(S410:$S$1098,"E")=0), "E","")</f>
        <v/>
      </c>
      <c r="T409" s="383" t="str">
        <f t="shared" ca="1" si="84"/>
        <v/>
      </c>
      <c r="U409" s="383" t="str">
        <f t="shared" ca="1" si="90"/>
        <v/>
      </c>
      <c r="V409" s="7"/>
      <c r="W409" s="7"/>
      <c r="X409" s="383" t="str">
        <f t="shared" ca="1" si="85"/>
        <v/>
      </c>
      <c r="Y409" s="383" t="str">
        <f ca="1">IF(SUM(X409)&gt;0,MAX($Y$109:Y408)+1,"")</f>
        <v/>
      </c>
      <c r="Z409" s="7"/>
      <c r="AA409" s="7"/>
      <c r="AB409" s="383" t="str" cm="1">
        <f t="array" aca="1" ref="AB409" ca="1">IF($K409="","",INDIRECT("'"&amp;$B409&amp;"'!$J$7"))</f>
        <v/>
      </c>
      <c r="AC409" s="383" t="str" cm="1">
        <f t="array" aca="1" ref="AC409" ca="1">IF($K409="","",INDIRECT("'"&amp;$B409&amp;"'!$J$5"))</f>
        <v/>
      </c>
      <c r="AD409" s="383" t="str" cm="1">
        <f t="array" aca="1" ref="AD409" ca="1">IF($K409="","",INDIRECT("'"&amp;$B409&amp;"'!$J$6"))</f>
        <v/>
      </c>
      <c r="AE409" s="7"/>
      <c r="AF409" s="7"/>
      <c r="AG409" s="7"/>
      <c r="AH409" s="7"/>
      <c r="AI409" s="7"/>
      <c r="AJ409" s="7"/>
      <c r="AK409" s="7"/>
      <c r="AL409" s="7"/>
      <c r="AM409" s="7"/>
      <c r="AN409" s="7"/>
      <c r="AO409" s="7"/>
      <c r="AP409" s="7"/>
      <c r="AQ409" s="7"/>
      <c r="AR409" s="7"/>
      <c r="AS409" s="7"/>
      <c r="AT409" s="7"/>
      <c r="AU409" s="7"/>
      <c r="AV409" s="7"/>
      <c r="AW409" s="7"/>
      <c r="AX409" s="7"/>
      <c r="AY409" s="7"/>
      <c r="AZ409" s="7"/>
      <c r="BA409" s="7"/>
      <c r="BB409" s="7"/>
      <c r="BC409" s="7"/>
      <c r="BD409" s="7"/>
      <c r="BE409" s="7"/>
      <c r="BF409" s="7"/>
      <c r="BG409" s="7"/>
      <c r="BH409" s="7"/>
    </row>
    <row r="410" spans="1:60" hidden="1">
      <c r="A410" s="93"/>
      <c r="B410" s="138" t="str">
        <f t="shared" si="79"/>
        <v/>
      </c>
      <c r="C410" s="28" t="str">
        <f>IF(B410="","",INDEX(Konfig!$A$21:$B$1011,MATCH(MID(B410,1,(FIND(" ",B410)-1)),Konfig!$A$21:$A$1011,0),2))</f>
        <v/>
      </c>
      <c r="D410" s="126"/>
      <c r="E410" s="126" t="str">
        <f t="shared" si="82"/>
        <v/>
      </c>
      <c r="F410" s="126" t="str">
        <f t="shared" si="86"/>
        <v/>
      </c>
      <c r="G410" s="123" t="str">
        <f t="shared" si="80"/>
        <v/>
      </c>
      <c r="H410" s="139"/>
      <c r="I410" s="123" t="str">
        <f t="shared" si="81"/>
        <v xml:space="preserve"> </v>
      </c>
      <c r="J410" s="126"/>
      <c r="K410" s="388" t="str">
        <f t="shared" ca="1" si="87"/>
        <v/>
      </c>
      <c r="L410" s="388" t="str">
        <f t="shared" ca="1" si="88"/>
        <v/>
      </c>
      <c r="M410" s="384" t="str">
        <f t="shared" ca="1" si="89"/>
        <v/>
      </c>
      <c r="N410" s="384" t="str">
        <f t="shared" ca="1" si="89"/>
        <v/>
      </c>
      <c r="O410" s="384" t="str">
        <f t="shared" ca="1" si="89"/>
        <v/>
      </c>
      <c r="P410" s="384" t="str">
        <f t="shared" ca="1" si="89"/>
        <v/>
      </c>
      <c r="Q410" s="384" t="str">
        <f t="shared" ca="1" si="83"/>
        <v/>
      </c>
      <c r="R410" s="131" t="str">
        <f ca="1">IF(AND(SUM($T$109:$U410)&gt;0,COUNTIF(R$108:$S409,"A")=0), "A","")</f>
        <v/>
      </c>
      <c r="S410" s="131" t="str">
        <f ca="1">IF(AND(SUM($T410:$U$1097)&gt;0,COUNTIF(S411:$S$1098,"E")=0), "E","")</f>
        <v/>
      </c>
      <c r="T410" s="383" t="str">
        <f t="shared" ca="1" si="84"/>
        <v/>
      </c>
      <c r="U410" s="383" t="str">
        <f t="shared" ca="1" si="90"/>
        <v/>
      </c>
      <c r="V410" s="7"/>
      <c r="W410" s="7"/>
      <c r="X410" s="383" t="str">
        <f t="shared" ca="1" si="85"/>
        <v/>
      </c>
      <c r="Y410" s="383" t="str">
        <f ca="1">IF(SUM(X410)&gt;0,MAX($Y$109:Y409)+1,"")</f>
        <v/>
      </c>
      <c r="Z410" s="7"/>
      <c r="AA410" s="7"/>
      <c r="AB410" s="383" t="str" cm="1">
        <f t="array" aca="1" ref="AB410" ca="1">IF($K410="","",INDIRECT("'"&amp;$B410&amp;"'!$J$7"))</f>
        <v/>
      </c>
      <c r="AC410" s="383" t="str" cm="1">
        <f t="array" aca="1" ref="AC410" ca="1">IF($K410="","",INDIRECT("'"&amp;$B410&amp;"'!$J$5"))</f>
        <v/>
      </c>
      <c r="AD410" s="383" t="str" cm="1">
        <f t="array" aca="1" ref="AD410" ca="1">IF($K410="","",INDIRECT("'"&amp;$B410&amp;"'!$J$6"))</f>
        <v/>
      </c>
      <c r="AE410" s="7"/>
      <c r="AF410" s="7"/>
      <c r="AG410" s="7"/>
      <c r="AH410" s="7"/>
      <c r="AI410" s="7"/>
      <c r="AJ410" s="7"/>
      <c r="AK410" s="7"/>
      <c r="AL410" s="7"/>
      <c r="AM410" s="7"/>
      <c r="AN410" s="7"/>
      <c r="AO410" s="7"/>
      <c r="AP410" s="7"/>
      <c r="AQ410" s="7"/>
      <c r="AR410" s="7"/>
      <c r="AS410" s="7"/>
      <c r="AT410" s="7"/>
      <c r="AU410" s="7"/>
      <c r="AV410" s="7"/>
      <c r="AW410" s="7"/>
      <c r="AX410" s="7"/>
      <c r="AY410" s="7"/>
      <c r="AZ410" s="7"/>
      <c r="BA410" s="7"/>
      <c r="BB410" s="7"/>
      <c r="BC410" s="7"/>
      <c r="BD410" s="7"/>
      <c r="BE410" s="7"/>
      <c r="BF410" s="7"/>
      <c r="BG410" s="7"/>
      <c r="BH410" s="7"/>
    </row>
    <row r="411" spans="1:60" hidden="1">
      <c r="A411" s="93"/>
      <c r="B411" s="138" t="str">
        <f t="shared" si="79"/>
        <v/>
      </c>
      <c r="C411" s="28" t="str">
        <f>IF(B411="","",INDEX(Konfig!$A$21:$B$1011,MATCH(MID(B411,1,(FIND(" ",B411)-1)),Konfig!$A$21:$A$1011,0),2))</f>
        <v/>
      </c>
      <c r="D411" s="126"/>
      <c r="E411" s="126" t="str">
        <f t="shared" si="82"/>
        <v/>
      </c>
      <c r="F411" s="126" t="str">
        <f t="shared" si="86"/>
        <v/>
      </c>
      <c r="G411" s="123" t="str">
        <f t="shared" si="80"/>
        <v/>
      </c>
      <c r="H411" s="139"/>
      <c r="I411" s="123" t="str">
        <f t="shared" si="81"/>
        <v xml:space="preserve"> </v>
      </c>
      <c r="J411" s="126"/>
      <c r="K411" s="388" t="str">
        <f t="shared" ca="1" si="87"/>
        <v/>
      </c>
      <c r="L411" s="388" t="str">
        <f t="shared" ca="1" si="88"/>
        <v/>
      </c>
      <c r="M411" s="384" t="str">
        <f t="shared" ca="1" si="89"/>
        <v/>
      </c>
      <c r="N411" s="384" t="str">
        <f t="shared" ca="1" si="89"/>
        <v/>
      </c>
      <c r="O411" s="384" t="str">
        <f t="shared" ca="1" si="89"/>
        <v/>
      </c>
      <c r="P411" s="384" t="str">
        <f t="shared" ca="1" si="89"/>
        <v/>
      </c>
      <c r="Q411" s="384" t="str">
        <f t="shared" ca="1" si="83"/>
        <v/>
      </c>
      <c r="R411" s="131" t="str">
        <f ca="1">IF(AND(SUM($T$109:$U411)&gt;0,COUNTIF(R$108:$S410,"A")=0), "A","")</f>
        <v/>
      </c>
      <c r="S411" s="131" t="str">
        <f ca="1">IF(AND(SUM($T411:$U$1097)&gt;0,COUNTIF(S412:$S$1098,"E")=0), "E","")</f>
        <v/>
      </c>
      <c r="T411" s="383" t="str">
        <f t="shared" ca="1" si="84"/>
        <v/>
      </c>
      <c r="U411" s="383" t="str">
        <f t="shared" ca="1" si="90"/>
        <v/>
      </c>
      <c r="V411" s="7"/>
      <c r="W411" s="7"/>
      <c r="X411" s="383" t="str">
        <f t="shared" ca="1" si="85"/>
        <v/>
      </c>
      <c r="Y411" s="383" t="str">
        <f ca="1">IF(SUM(X411)&gt;0,MAX($Y$109:Y410)+1,"")</f>
        <v/>
      </c>
      <c r="Z411" s="7"/>
      <c r="AA411" s="7"/>
      <c r="AB411" s="383" t="str" cm="1">
        <f t="array" aca="1" ref="AB411" ca="1">IF($K411="","",INDIRECT("'"&amp;$B411&amp;"'!$J$7"))</f>
        <v/>
      </c>
      <c r="AC411" s="383" t="str" cm="1">
        <f t="array" aca="1" ref="AC411" ca="1">IF($K411="","",INDIRECT("'"&amp;$B411&amp;"'!$J$5"))</f>
        <v/>
      </c>
      <c r="AD411" s="383" t="str" cm="1">
        <f t="array" aca="1" ref="AD411" ca="1">IF($K411="","",INDIRECT("'"&amp;$B411&amp;"'!$J$6"))</f>
        <v/>
      </c>
      <c r="AE411" s="7"/>
      <c r="AF411" s="7"/>
      <c r="AG411" s="7"/>
      <c r="AH411" s="7"/>
      <c r="AI411" s="7"/>
      <c r="AJ411" s="7"/>
      <c r="AK411" s="7"/>
      <c r="AL411" s="7"/>
      <c r="AM411" s="7"/>
      <c r="AN411" s="7"/>
      <c r="AO411" s="7"/>
      <c r="AP411" s="7"/>
      <c r="AQ411" s="7"/>
      <c r="AR411" s="7"/>
      <c r="AS411" s="7"/>
      <c r="AT411" s="7"/>
      <c r="AU411" s="7"/>
      <c r="AV411" s="7"/>
      <c r="AW411" s="7"/>
      <c r="AX411" s="7"/>
      <c r="AY411" s="7"/>
      <c r="AZ411" s="7"/>
      <c r="BA411" s="7"/>
      <c r="BB411" s="7"/>
      <c r="BC411" s="7"/>
      <c r="BD411" s="7"/>
      <c r="BE411" s="7"/>
      <c r="BF411" s="7"/>
      <c r="BG411" s="7"/>
      <c r="BH411" s="7"/>
    </row>
    <row r="412" spans="1:60" hidden="1">
      <c r="A412" s="93"/>
      <c r="B412" s="138" t="str">
        <f t="shared" si="79"/>
        <v/>
      </c>
      <c r="C412" s="28" t="str">
        <f>IF(B412="","",INDEX(Konfig!$A$21:$B$1011,MATCH(MID(B412,1,(FIND(" ",B412)-1)),Konfig!$A$21:$A$1011,0),2))</f>
        <v/>
      </c>
      <c r="D412" s="126"/>
      <c r="E412" s="126" t="str">
        <f t="shared" si="82"/>
        <v/>
      </c>
      <c r="F412" s="126" t="str">
        <f t="shared" si="86"/>
        <v/>
      </c>
      <c r="G412" s="123" t="str">
        <f t="shared" si="80"/>
        <v/>
      </c>
      <c r="H412" s="139"/>
      <c r="I412" s="123" t="str">
        <f t="shared" si="81"/>
        <v xml:space="preserve"> </v>
      </c>
      <c r="J412" s="126"/>
      <c r="K412" s="388" t="str">
        <f t="shared" ca="1" si="87"/>
        <v/>
      </c>
      <c r="L412" s="388" t="str">
        <f t="shared" ca="1" si="88"/>
        <v/>
      </c>
      <c r="M412" s="384" t="str">
        <f t="shared" ca="1" si="89"/>
        <v/>
      </c>
      <c r="N412" s="384" t="str">
        <f t="shared" ca="1" si="89"/>
        <v/>
      </c>
      <c r="O412" s="384" t="str">
        <f t="shared" ca="1" si="89"/>
        <v/>
      </c>
      <c r="P412" s="384" t="str">
        <f t="shared" ca="1" si="89"/>
        <v/>
      </c>
      <c r="Q412" s="384" t="str">
        <f t="shared" ca="1" si="83"/>
        <v/>
      </c>
      <c r="R412" s="131" t="str">
        <f ca="1">IF(AND(SUM($T$109:$U412)&gt;0,COUNTIF(R$108:$S411,"A")=0), "A","")</f>
        <v/>
      </c>
      <c r="S412" s="131" t="str">
        <f ca="1">IF(AND(SUM($T412:$U$1097)&gt;0,COUNTIF(S413:$S$1098,"E")=0), "E","")</f>
        <v/>
      </c>
      <c r="T412" s="383" t="str">
        <f t="shared" ca="1" si="84"/>
        <v/>
      </c>
      <c r="U412" s="383" t="str">
        <f t="shared" ca="1" si="90"/>
        <v/>
      </c>
      <c r="V412" s="7"/>
      <c r="W412" s="7"/>
      <c r="X412" s="383" t="str">
        <f t="shared" ca="1" si="85"/>
        <v/>
      </c>
      <c r="Y412" s="383" t="str">
        <f ca="1">IF(SUM(X412)&gt;0,MAX($Y$109:Y411)+1,"")</f>
        <v/>
      </c>
      <c r="Z412" s="7"/>
      <c r="AA412" s="7"/>
      <c r="AB412" s="383" t="str" cm="1">
        <f t="array" aca="1" ref="AB412" ca="1">IF($K412="","",INDIRECT("'"&amp;$B412&amp;"'!$J$7"))</f>
        <v/>
      </c>
      <c r="AC412" s="383" t="str" cm="1">
        <f t="array" aca="1" ref="AC412" ca="1">IF($K412="","",INDIRECT("'"&amp;$B412&amp;"'!$J$5"))</f>
        <v/>
      </c>
      <c r="AD412" s="383" t="str" cm="1">
        <f t="array" aca="1" ref="AD412" ca="1">IF($K412="","",INDIRECT("'"&amp;$B412&amp;"'!$J$6"))</f>
        <v/>
      </c>
      <c r="AE412" s="7"/>
      <c r="AF412" s="7"/>
      <c r="AG412" s="7"/>
      <c r="AH412" s="7"/>
      <c r="AI412" s="7"/>
      <c r="AJ412" s="7"/>
      <c r="AK412" s="7"/>
      <c r="AL412" s="7"/>
      <c r="AM412" s="7"/>
      <c r="AN412" s="7"/>
      <c r="AO412" s="7"/>
      <c r="AP412" s="7"/>
      <c r="AQ412" s="7"/>
      <c r="AR412" s="7"/>
      <c r="AS412" s="7"/>
      <c r="AT412" s="7"/>
      <c r="AU412" s="7"/>
      <c r="AV412" s="7"/>
      <c r="AW412" s="7"/>
      <c r="AX412" s="7"/>
      <c r="AY412" s="7"/>
      <c r="AZ412" s="7"/>
      <c r="BA412" s="7"/>
      <c r="BB412" s="7"/>
      <c r="BC412" s="7"/>
      <c r="BD412" s="7"/>
      <c r="BE412" s="7"/>
      <c r="BF412" s="7"/>
      <c r="BG412" s="7"/>
      <c r="BH412" s="7"/>
    </row>
    <row r="413" spans="1:60" hidden="1">
      <c r="A413" s="93"/>
      <c r="B413" s="138" t="str">
        <f t="shared" si="79"/>
        <v/>
      </c>
      <c r="C413" s="28" t="str">
        <f>IF(B413="","",INDEX(Konfig!$A$21:$B$1011,MATCH(MID(B413,1,(FIND(" ",B413)-1)),Konfig!$A$21:$A$1011,0),2))</f>
        <v/>
      </c>
      <c r="D413" s="126"/>
      <c r="E413" s="126" t="str">
        <f t="shared" si="82"/>
        <v/>
      </c>
      <c r="F413" s="126" t="str">
        <f t="shared" si="86"/>
        <v/>
      </c>
      <c r="G413" s="123" t="str">
        <f t="shared" si="80"/>
        <v/>
      </c>
      <c r="H413" s="139"/>
      <c r="I413" s="123" t="str">
        <f t="shared" si="81"/>
        <v xml:space="preserve"> </v>
      </c>
      <c r="J413" s="126"/>
      <c r="K413" s="388" t="str">
        <f t="shared" ca="1" si="87"/>
        <v/>
      </c>
      <c r="L413" s="388" t="str">
        <f t="shared" ca="1" si="88"/>
        <v/>
      </c>
      <c r="M413" s="384" t="str">
        <f t="shared" ca="1" si="89"/>
        <v/>
      </c>
      <c r="N413" s="384" t="str">
        <f t="shared" ca="1" si="89"/>
        <v/>
      </c>
      <c r="O413" s="384" t="str">
        <f t="shared" ca="1" si="89"/>
        <v/>
      </c>
      <c r="P413" s="384" t="str">
        <f t="shared" ca="1" si="89"/>
        <v/>
      </c>
      <c r="Q413" s="384" t="str">
        <f t="shared" ca="1" si="83"/>
        <v/>
      </c>
      <c r="R413" s="131" t="str">
        <f ca="1">IF(AND(SUM($T$109:$U413)&gt;0,COUNTIF(R$108:$S412,"A")=0), "A","")</f>
        <v/>
      </c>
      <c r="S413" s="131" t="str">
        <f ca="1">IF(AND(SUM($T413:$U$1097)&gt;0,COUNTIF(S414:$S$1098,"E")=0), "E","")</f>
        <v/>
      </c>
      <c r="T413" s="383" t="str">
        <f t="shared" ca="1" si="84"/>
        <v/>
      </c>
      <c r="U413" s="383" t="str">
        <f t="shared" ca="1" si="90"/>
        <v/>
      </c>
      <c r="V413" s="7"/>
      <c r="W413" s="7"/>
      <c r="X413" s="383" t="str">
        <f t="shared" ca="1" si="85"/>
        <v/>
      </c>
      <c r="Y413" s="383" t="str">
        <f ca="1">IF(SUM(X413)&gt;0,MAX($Y$109:Y412)+1,"")</f>
        <v/>
      </c>
      <c r="Z413" s="7"/>
      <c r="AA413" s="7"/>
      <c r="AB413" s="383" t="str" cm="1">
        <f t="array" aca="1" ref="AB413" ca="1">IF($K413="","",INDIRECT("'"&amp;$B413&amp;"'!$J$7"))</f>
        <v/>
      </c>
      <c r="AC413" s="383" t="str" cm="1">
        <f t="array" aca="1" ref="AC413" ca="1">IF($K413="","",INDIRECT("'"&amp;$B413&amp;"'!$J$5"))</f>
        <v/>
      </c>
      <c r="AD413" s="383" t="str" cm="1">
        <f t="array" aca="1" ref="AD413" ca="1">IF($K413="","",INDIRECT("'"&amp;$B413&amp;"'!$J$6"))</f>
        <v/>
      </c>
      <c r="AE413" s="7"/>
      <c r="AF413" s="7"/>
      <c r="AG413" s="7"/>
      <c r="AH413" s="7"/>
      <c r="AI413" s="7"/>
      <c r="AJ413" s="7"/>
      <c r="AK413" s="7"/>
      <c r="AL413" s="7"/>
      <c r="AM413" s="7"/>
      <c r="AN413" s="7"/>
      <c r="AO413" s="7"/>
      <c r="AP413" s="7"/>
      <c r="AQ413" s="7"/>
      <c r="AR413" s="7"/>
      <c r="AS413" s="7"/>
      <c r="AT413" s="7"/>
      <c r="AU413" s="7"/>
      <c r="AV413" s="7"/>
      <c r="AW413" s="7"/>
      <c r="AX413" s="7"/>
      <c r="AY413" s="7"/>
      <c r="AZ413" s="7"/>
      <c r="BA413" s="7"/>
      <c r="BB413" s="7"/>
      <c r="BC413" s="7"/>
      <c r="BD413" s="7"/>
      <c r="BE413" s="7"/>
      <c r="BF413" s="7"/>
      <c r="BG413" s="7"/>
      <c r="BH413" s="7"/>
    </row>
    <row r="414" spans="1:60" hidden="1">
      <c r="A414" s="93"/>
      <c r="B414" s="138" t="str">
        <f t="shared" si="79"/>
        <v/>
      </c>
      <c r="C414" s="28" t="str">
        <f>IF(B414="","",INDEX(Konfig!$A$21:$B$1011,MATCH(MID(B414,1,(FIND(" ",B414)-1)),Konfig!$A$21:$A$1011,0),2))</f>
        <v/>
      </c>
      <c r="D414" s="126"/>
      <c r="E414" s="126" t="str">
        <f t="shared" si="82"/>
        <v/>
      </c>
      <c r="F414" s="126" t="str">
        <f t="shared" si="86"/>
        <v/>
      </c>
      <c r="G414" s="123" t="str">
        <f t="shared" si="80"/>
        <v/>
      </c>
      <c r="H414" s="139"/>
      <c r="I414" s="123" t="str">
        <f t="shared" si="81"/>
        <v xml:space="preserve"> </v>
      </c>
      <c r="J414" s="126"/>
      <c r="K414" s="388" t="str">
        <f t="shared" ca="1" si="87"/>
        <v/>
      </c>
      <c r="L414" s="388" t="str">
        <f t="shared" ca="1" si="88"/>
        <v/>
      </c>
      <c r="M414" s="384" t="str">
        <f t="shared" ca="1" si="89"/>
        <v/>
      </c>
      <c r="N414" s="384" t="str">
        <f t="shared" ca="1" si="89"/>
        <v/>
      </c>
      <c r="O414" s="384" t="str">
        <f t="shared" ca="1" si="89"/>
        <v/>
      </c>
      <c r="P414" s="384" t="str">
        <f t="shared" ca="1" si="89"/>
        <v/>
      </c>
      <c r="Q414" s="384" t="str">
        <f t="shared" ca="1" si="83"/>
        <v/>
      </c>
      <c r="R414" s="131" t="str">
        <f ca="1">IF(AND(SUM($T$109:$U414)&gt;0,COUNTIF(R$108:$S413,"A")=0), "A","")</f>
        <v/>
      </c>
      <c r="S414" s="131" t="str">
        <f ca="1">IF(AND(SUM($T414:$U$1097)&gt;0,COUNTIF(S415:$S$1098,"E")=0), "E","")</f>
        <v/>
      </c>
      <c r="T414" s="383" t="str">
        <f t="shared" ca="1" si="84"/>
        <v/>
      </c>
      <c r="U414" s="383" t="str">
        <f t="shared" ca="1" si="90"/>
        <v/>
      </c>
      <c r="V414" s="7"/>
      <c r="W414" s="7"/>
      <c r="X414" s="383" t="str">
        <f t="shared" ca="1" si="85"/>
        <v/>
      </c>
      <c r="Y414" s="383" t="str">
        <f ca="1">IF(SUM(X414)&gt;0,MAX($Y$109:Y413)+1,"")</f>
        <v/>
      </c>
      <c r="Z414" s="7"/>
      <c r="AA414" s="7"/>
      <c r="AB414" s="383" t="str" cm="1">
        <f t="array" aca="1" ref="AB414" ca="1">IF($K414="","",INDIRECT("'"&amp;$B414&amp;"'!$J$7"))</f>
        <v/>
      </c>
      <c r="AC414" s="383" t="str" cm="1">
        <f t="array" aca="1" ref="AC414" ca="1">IF($K414="","",INDIRECT("'"&amp;$B414&amp;"'!$J$5"))</f>
        <v/>
      </c>
      <c r="AD414" s="383" t="str" cm="1">
        <f t="array" aca="1" ref="AD414" ca="1">IF($K414="","",INDIRECT("'"&amp;$B414&amp;"'!$J$6"))</f>
        <v/>
      </c>
      <c r="AE414" s="7"/>
      <c r="AF414" s="7"/>
      <c r="AG414" s="7"/>
      <c r="AH414" s="7"/>
      <c r="AI414" s="7"/>
      <c r="AJ414" s="7"/>
      <c r="AK414" s="7"/>
      <c r="AL414" s="7"/>
      <c r="AM414" s="7"/>
      <c r="AN414" s="7"/>
      <c r="AO414" s="7"/>
      <c r="AP414" s="7"/>
      <c r="AQ414" s="7"/>
      <c r="AR414" s="7"/>
      <c r="AS414" s="7"/>
      <c r="AT414" s="7"/>
      <c r="AU414" s="7"/>
      <c r="AV414" s="7"/>
      <c r="AW414" s="7"/>
      <c r="AX414" s="7"/>
      <c r="AY414" s="7"/>
      <c r="AZ414" s="7"/>
      <c r="BA414" s="7"/>
      <c r="BB414" s="7"/>
      <c r="BC414" s="7"/>
      <c r="BD414" s="7"/>
      <c r="BE414" s="7"/>
      <c r="BF414" s="7"/>
      <c r="BG414" s="7"/>
      <c r="BH414" s="7"/>
    </row>
    <row r="415" spans="1:60" hidden="1">
      <c r="A415" s="93"/>
      <c r="B415" s="138" t="str">
        <f t="shared" si="79"/>
        <v/>
      </c>
      <c r="C415" s="28" t="str">
        <f>IF(B415="","",INDEX(Konfig!$A$21:$B$1011,MATCH(MID(B415,1,(FIND(" ",B415)-1)),Konfig!$A$21:$A$1011,0),2))</f>
        <v/>
      </c>
      <c r="D415" s="126"/>
      <c r="E415" s="126" t="str">
        <f t="shared" si="82"/>
        <v/>
      </c>
      <c r="F415" s="126" t="str">
        <f t="shared" si="86"/>
        <v/>
      </c>
      <c r="G415" s="123" t="str">
        <f t="shared" si="80"/>
        <v/>
      </c>
      <c r="H415" s="139"/>
      <c r="I415" s="123" t="str">
        <f t="shared" si="81"/>
        <v xml:space="preserve"> </v>
      </c>
      <c r="J415" s="126"/>
      <c r="K415" s="388" t="str">
        <f t="shared" ca="1" si="87"/>
        <v/>
      </c>
      <c r="L415" s="388" t="str">
        <f t="shared" ca="1" si="88"/>
        <v/>
      </c>
      <c r="M415" s="384" t="str">
        <f t="shared" ca="1" si="89"/>
        <v/>
      </c>
      <c r="N415" s="384" t="str">
        <f t="shared" ca="1" si="89"/>
        <v/>
      </c>
      <c r="O415" s="384" t="str">
        <f t="shared" ca="1" si="89"/>
        <v/>
      </c>
      <c r="P415" s="384" t="str">
        <f t="shared" ca="1" si="89"/>
        <v/>
      </c>
      <c r="Q415" s="384" t="str">
        <f t="shared" ca="1" si="83"/>
        <v/>
      </c>
      <c r="R415" s="131" t="str">
        <f ca="1">IF(AND(SUM($T$109:$U415)&gt;0,COUNTIF(R$108:$S414,"A")=0), "A","")</f>
        <v/>
      </c>
      <c r="S415" s="131" t="str">
        <f ca="1">IF(AND(SUM($T415:$U$1097)&gt;0,COUNTIF(S416:$S$1098,"E")=0), "E","")</f>
        <v/>
      </c>
      <c r="T415" s="383" t="str">
        <f t="shared" ca="1" si="84"/>
        <v/>
      </c>
      <c r="U415" s="383" t="str">
        <f t="shared" ca="1" si="90"/>
        <v/>
      </c>
      <c r="V415" s="7"/>
      <c r="W415" s="7"/>
      <c r="X415" s="383" t="str">
        <f t="shared" ca="1" si="85"/>
        <v/>
      </c>
      <c r="Y415" s="383" t="str">
        <f ca="1">IF(SUM(X415)&gt;0,MAX($Y$109:Y414)+1,"")</f>
        <v/>
      </c>
      <c r="Z415" s="7"/>
      <c r="AA415" s="7"/>
      <c r="AB415" s="383" t="str" cm="1">
        <f t="array" aca="1" ref="AB415" ca="1">IF($K415="","",INDIRECT("'"&amp;$B415&amp;"'!$J$7"))</f>
        <v/>
      </c>
      <c r="AC415" s="383" t="str" cm="1">
        <f t="array" aca="1" ref="AC415" ca="1">IF($K415="","",INDIRECT("'"&amp;$B415&amp;"'!$J$5"))</f>
        <v/>
      </c>
      <c r="AD415" s="383" t="str" cm="1">
        <f t="array" aca="1" ref="AD415" ca="1">IF($K415="","",INDIRECT("'"&amp;$B415&amp;"'!$J$6"))</f>
        <v/>
      </c>
      <c r="AE415" s="7"/>
      <c r="AF415" s="7"/>
      <c r="AG415" s="7"/>
      <c r="AH415" s="7"/>
      <c r="AI415" s="7"/>
      <c r="AJ415" s="7"/>
      <c r="AK415" s="7"/>
      <c r="AL415" s="7"/>
      <c r="AM415" s="7"/>
      <c r="AN415" s="7"/>
      <c r="AO415" s="7"/>
      <c r="AP415" s="7"/>
      <c r="AQ415" s="7"/>
      <c r="AR415" s="7"/>
      <c r="AS415" s="7"/>
      <c r="AT415" s="7"/>
      <c r="AU415" s="7"/>
      <c r="AV415" s="7"/>
      <c r="AW415" s="7"/>
      <c r="AX415" s="7"/>
      <c r="AY415" s="7"/>
      <c r="AZ415" s="7"/>
      <c r="BA415" s="7"/>
      <c r="BB415" s="7"/>
      <c r="BC415" s="7"/>
      <c r="BD415" s="7"/>
      <c r="BE415" s="7"/>
      <c r="BF415" s="7"/>
      <c r="BG415" s="7"/>
      <c r="BH415" s="7"/>
    </row>
    <row r="416" spans="1:60" hidden="1">
      <c r="A416" s="93"/>
      <c r="B416" s="138" t="str">
        <f t="shared" si="79"/>
        <v/>
      </c>
      <c r="C416" s="28" t="str">
        <f>IF(B416="","",INDEX(Konfig!$A$21:$B$1011,MATCH(MID(B416,1,(FIND(" ",B416)-1)),Konfig!$A$21:$A$1011,0),2))</f>
        <v/>
      </c>
      <c r="D416" s="126"/>
      <c r="E416" s="126" t="str">
        <f t="shared" si="82"/>
        <v/>
      </c>
      <c r="F416" s="126" t="str">
        <f t="shared" si="86"/>
        <v/>
      </c>
      <c r="G416" s="123" t="str">
        <f t="shared" si="80"/>
        <v/>
      </c>
      <c r="H416" s="139"/>
      <c r="I416" s="123" t="str">
        <f t="shared" si="81"/>
        <v xml:space="preserve"> </v>
      </c>
      <c r="J416" s="126"/>
      <c r="K416" s="388" t="str">
        <f t="shared" ca="1" si="87"/>
        <v/>
      </c>
      <c r="L416" s="388" t="str">
        <f t="shared" ca="1" si="88"/>
        <v/>
      </c>
      <c r="M416" s="384" t="str">
        <f t="shared" ca="1" si="89"/>
        <v/>
      </c>
      <c r="N416" s="384" t="str">
        <f t="shared" ca="1" si="89"/>
        <v/>
      </c>
      <c r="O416" s="384" t="str">
        <f t="shared" ca="1" si="89"/>
        <v/>
      </c>
      <c r="P416" s="384" t="str">
        <f t="shared" ca="1" si="89"/>
        <v/>
      </c>
      <c r="Q416" s="384" t="str">
        <f t="shared" ca="1" si="83"/>
        <v/>
      </c>
      <c r="R416" s="131" t="str">
        <f ca="1">IF(AND(SUM($T$109:$U416)&gt;0,COUNTIF(R$108:$S415,"A")=0), "A","")</f>
        <v/>
      </c>
      <c r="S416" s="131" t="str">
        <f ca="1">IF(AND(SUM($T416:$U$1097)&gt;0,COUNTIF(S417:$S$1098,"E")=0), "E","")</f>
        <v/>
      </c>
      <c r="T416" s="383" t="str">
        <f t="shared" ca="1" si="84"/>
        <v/>
      </c>
      <c r="U416" s="383" t="str">
        <f t="shared" ca="1" si="90"/>
        <v/>
      </c>
      <c r="V416" s="7"/>
      <c r="W416" s="7"/>
      <c r="X416" s="383" t="str">
        <f t="shared" ca="1" si="85"/>
        <v/>
      </c>
      <c r="Y416" s="383" t="str">
        <f ca="1">IF(SUM(X416)&gt;0,MAX($Y$109:Y415)+1,"")</f>
        <v/>
      </c>
      <c r="Z416" s="7"/>
      <c r="AA416" s="7"/>
      <c r="AB416" s="383" t="str" cm="1">
        <f t="array" aca="1" ref="AB416" ca="1">IF($K416="","",INDIRECT("'"&amp;$B416&amp;"'!$J$7"))</f>
        <v/>
      </c>
      <c r="AC416" s="383" t="str" cm="1">
        <f t="array" aca="1" ref="AC416" ca="1">IF($K416="","",INDIRECT("'"&amp;$B416&amp;"'!$J$5"))</f>
        <v/>
      </c>
      <c r="AD416" s="383" t="str" cm="1">
        <f t="array" aca="1" ref="AD416" ca="1">IF($K416="","",INDIRECT("'"&amp;$B416&amp;"'!$J$6"))</f>
        <v/>
      </c>
      <c r="AE416" s="7"/>
      <c r="AF416" s="7"/>
      <c r="AG416" s="7"/>
      <c r="AH416" s="7"/>
      <c r="AI416" s="7"/>
      <c r="AJ416" s="7"/>
      <c r="AK416" s="7"/>
      <c r="AL416" s="7"/>
      <c r="AM416" s="7"/>
      <c r="AN416" s="7"/>
      <c r="AO416" s="7"/>
      <c r="AP416" s="7"/>
      <c r="AQ416" s="7"/>
      <c r="AR416" s="7"/>
      <c r="AS416" s="7"/>
      <c r="AT416" s="7"/>
      <c r="AU416" s="7"/>
      <c r="AV416" s="7"/>
      <c r="AW416" s="7"/>
      <c r="AX416" s="7"/>
      <c r="AY416" s="7"/>
      <c r="AZ416" s="7"/>
      <c r="BA416" s="7"/>
      <c r="BB416" s="7"/>
      <c r="BC416" s="7"/>
      <c r="BD416" s="7"/>
      <c r="BE416" s="7"/>
      <c r="BF416" s="7"/>
      <c r="BG416" s="7"/>
      <c r="BH416" s="7"/>
    </row>
    <row r="417" spans="1:60" hidden="1">
      <c r="A417" s="93"/>
      <c r="B417" s="138" t="str">
        <f t="shared" si="79"/>
        <v/>
      </c>
      <c r="C417" s="28" t="str">
        <f>IF(B417="","",INDEX(Konfig!$A$21:$B$1011,MATCH(MID(B417,1,(FIND(" ",B417)-1)),Konfig!$A$21:$A$1011,0),2))</f>
        <v/>
      </c>
      <c r="D417" s="126"/>
      <c r="E417" s="126" t="str">
        <f t="shared" si="82"/>
        <v/>
      </c>
      <c r="F417" s="126" t="str">
        <f t="shared" si="86"/>
        <v/>
      </c>
      <c r="G417" s="123" t="str">
        <f t="shared" si="80"/>
        <v/>
      </c>
      <c r="H417" s="139"/>
      <c r="I417" s="123" t="str">
        <f t="shared" si="81"/>
        <v xml:space="preserve"> </v>
      </c>
      <c r="J417" s="126"/>
      <c r="K417" s="388" t="str">
        <f t="shared" ca="1" si="87"/>
        <v/>
      </c>
      <c r="L417" s="388" t="str">
        <f t="shared" ca="1" si="88"/>
        <v/>
      </c>
      <c r="M417" s="384" t="str">
        <f t="shared" ca="1" si="89"/>
        <v/>
      </c>
      <c r="N417" s="384" t="str">
        <f t="shared" ca="1" si="89"/>
        <v/>
      </c>
      <c r="O417" s="384" t="str">
        <f t="shared" ca="1" si="89"/>
        <v/>
      </c>
      <c r="P417" s="384" t="str">
        <f t="shared" ca="1" si="89"/>
        <v/>
      </c>
      <c r="Q417" s="384" t="str">
        <f t="shared" ca="1" si="83"/>
        <v/>
      </c>
      <c r="R417" s="131" t="str">
        <f ca="1">IF(AND(SUM($T$109:$U417)&gt;0,COUNTIF(R$108:$S416,"A")=0), "A","")</f>
        <v/>
      </c>
      <c r="S417" s="131" t="str">
        <f ca="1">IF(AND(SUM($T417:$U$1097)&gt;0,COUNTIF(S418:$S$1098,"E")=0), "E","")</f>
        <v/>
      </c>
      <c r="T417" s="383" t="str">
        <f t="shared" ca="1" si="84"/>
        <v/>
      </c>
      <c r="U417" s="383" t="str">
        <f t="shared" ca="1" si="90"/>
        <v/>
      </c>
      <c r="V417" s="7"/>
      <c r="W417" s="7"/>
      <c r="X417" s="383" t="str">
        <f t="shared" ca="1" si="85"/>
        <v/>
      </c>
      <c r="Y417" s="383" t="str">
        <f ca="1">IF(SUM(X417)&gt;0,MAX($Y$109:Y416)+1,"")</f>
        <v/>
      </c>
      <c r="Z417" s="7"/>
      <c r="AA417" s="7"/>
      <c r="AB417" s="383" t="str" cm="1">
        <f t="array" aca="1" ref="AB417" ca="1">IF($K417="","",INDIRECT("'"&amp;$B417&amp;"'!$J$7"))</f>
        <v/>
      </c>
      <c r="AC417" s="383" t="str" cm="1">
        <f t="array" aca="1" ref="AC417" ca="1">IF($K417="","",INDIRECT("'"&amp;$B417&amp;"'!$J$5"))</f>
        <v/>
      </c>
      <c r="AD417" s="383" t="str" cm="1">
        <f t="array" aca="1" ref="AD417" ca="1">IF($K417="","",INDIRECT("'"&amp;$B417&amp;"'!$J$6"))</f>
        <v/>
      </c>
      <c r="AE417" s="7"/>
      <c r="AF417" s="7"/>
      <c r="AG417" s="7"/>
      <c r="AH417" s="7"/>
      <c r="AI417" s="7"/>
      <c r="AJ417" s="7"/>
      <c r="AK417" s="7"/>
      <c r="AL417" s="7"/>
      <c r="AM417" s="7"/>
      <c r="AN417" s="7"/>
      <c r="AO417" s="7"/>
      <c r="AP417" s="7"/>
      <c r="AQ417" s="7"/>
      <c r="AR417" s="7"/>
      <c r="AS417" s="7"/>
      <c r="AT417" s="7"/>
      <c r="AU417" s="7"/>
      <c r="AV417" s="7"/>
      <c r="AW417" s="7"/>
      <c r="AX417" s="7"/>
      <c r="AY417" s="7"/>
      <c r="AZ417" s="7"/>
      <c r="BA417" s="7"/>
      <c r="BB417" s="7"/>
      <c r="BC417" s="7"/>
      <c r="BD417" s="7"/>
      <c r="BE417" s="7"/>
      <c r="BF417" s="7"/>
      <c r="BG417" s="7"/>
      <c r="BH417" s="7"/>
    </row>
    <row r="418" spans="1:60" hidden="1">
      <c r="A418" s="93"/>
      <c r="B418" s="138" t="str">
        <f t="shared" si="79"/>
        <v/>
      </c>
      <c r="C418" s="28" t="str">
        <f>IF(B418="","",INDEX(Konfig!$A$21:$B$1011,MATCH(MID(B418,1,(FIND(" ",B418)-1)),Konfig!$A$21:$A$1011,0),2))</f>
        <v/>
      </c>
      <c r="D418" s="126"/>
      <c r="E418" s="126" t="str">
        <f t="shared" si="82"/>
        <v/>
      </c>
      <c r="F418" s="126" t="str">
        <f t="shared" si="86"/>
        <v/>
      </c>
      <c r="G418" s="123" t="str">
        <f t="shared" si="80"/>
        <v/>
      </c>
      <c r="H418" s="139"/>
      <c r="I418" s="123" t="str">
        <f t="shared" si="81"/>
        <v xml:space="preserve"> </v>
      </c>
      <c r="J418" s="126"/>
      <c r="K418" s="388" t="str">
        <f t="shared" ca="1" si="87"/>
        <v/>
      </c>
      <c r="L418" s="388" t="str">
        <f t="shared" ca="1" si="88"/>
        <v/>
      </c>
      <c r="M418" s="384" t="str">
        <f t="shared" ca="1" si="89"/>
        <v/>
      </c>
      <c r="N418" s="384" t="str">
        <f t="shared" ca="1" si="89"/>
        <v/>
      </c>
      <c r="O418" s="384" t="str">
        <f t="shared" ca="1" si="89"/>
        <v/>
      </c>
      <c r="P418" s="384" t="str">
        <f t="shared" ca="1" si="89"/>
        <v/>
      </c>
      <c r="Q418" s="384" t="str">
        <f t="shared" ca="1" si="83"/>
        <v/>
      </c>
      <c r="R418" s="131" t="str">
        <f ca="1">IF(AND(SUM($T$109:$U418)&gt;0,COUNTIF(R$108:$S417,"A")=0), "A","")</f>
        <v/>
      </c>
      <c r="S418" s="131" t="str">
        <f ca="1">IF(AND(SUM($T418:$U$1097)&gt;0,COUNTIF(S419:$S$1098,"E")=0), "E","")</f>
        <v/>
      </c>
      <c r="T418" s="383" t="str">
        <f t="shared" ca="1" si="84"/>
        <v/>
      </c>
      <c r="U418" s="383" t="str">
        <f t="shared" ca="1" si="90"/>
        <v/>
      </c>
      <c r="V418" s="7"/>
      <c r="W418" s="7"/>
      <c r="X418" s="383" t="str">
        <f t="shared" ca="1" si="85"/>
        <v/>
      </c>
      <c r="Y418" s="383" t="str">
        <f ca="1">IF(SUM(X418)&gt;0,MAX($Y$109:Y417)+1,"")</f>
        <v/>
      </c>
      <c r="Z418" s="7"/>
      <c r="AA418" s="7"/>
      <c r="AB418" s="383" t="str" cm="1">
        <f t="array" aca="1" ref="AB418" ca="1">IF($K418="","",INDIRECT("'"&amp;$B418&amp;"'!$J$7"))</f>
        <v/>
      </c>
      <c r="AC418" s="383" t="str" cm="1">
        <f t="array" aca="1" ref="AC418" ca="1">IF($K418="","",INDIRECT("'"&amp;$B418&amp;"'!$J$5"))</f>
        <v/>
      </c>
      <c r="AD418" s="383" t="str" cm="1">
        <f t="array" aca="1" ref="AD418" ca="1">IF($K418="","",INDIRECT("'"&amp;$B418&amp;"'!$J$6"))</f>
        <v/>
      </c>
      <c r="AE418" s="7"/>
      <c r="AF418" s="7"/>
      <c r="AG418" s="7"/>
      <c r="AH418" s="7"/>
      <c r="AI418" s="7"/>
      <c r="AJ418" s="7"/>
      <c r="AK418" s="7"/>
      <c r="AL418" s="7"/>
      <c r="AM418" s="7"/>
      <c r="AN418" s="7"/>
      <c r="AO418" s="7"/>
      <c r="AP418" s="7"/>
      <c r="AQ418" s="7"/>
      <c r="AR418" s="7"/>
      <c r="AS418" s="7"/>
      <c r="AT418" s="7"/>
      <c r="AU418" s="7"/>
      <c r="AV418" s="7"/>
      <c r="AW418" s="7"/>
      <c r="AX418" s="7"/>
      <c r="AY418" s="7"/>
      <c r="AZ418" s="7"/>
      <c r="BA418" s="7"/>
      <c r="BB418" s="7"/>
      <c r="BC418" s="7"/>
      <c r="BD418" s="7"/>
      <c r="BE418" s="7"/>
      <c r="BF418" s="7"/>
      <c r="BG418" s="7"/>
      <c r="BH418" s="7"/>
    </row>
    <row r="419" spans="1:60" hidden="1">
      <c r="A419" s="93"/>
      <c r="B419" s="138" t="str">
        <f t="shared" si="79"/>
        <v/>
      </c>
      <c r="C419" s="28" t="str">
        <f>IF(B419="","",INDEX(Konfig!$A$21:$B$1011,MATCH(MID(B419,1,(FIND(" ",B419)-1)),Konfig!$A$21:$A$1011,0),2))</f>
        <v/>
      </c>
      <c r="D419" s="126"/>
      <c r="E419" s="126" t="str">
        <f t="shared" si="82"/>
        <v/>
      </c>
      <c r="F419" s="126" t="str">
        <f t="shared" si="86"/>
        <v/>
      </c>
      <c r="G419" s="123" t="str">
        <f t="shared" si="80"/>
        <v/>
      </c>
      <c r="H419" s="139"/>
      <c r="I419" s="123" t="str">
        <f t="shared" si="81"/>
        <v xml:space="preserve"> </v>
      </c>
      <c r="J419" s="126"/>
      <c r="K419" s="388" t="str">
        <f t="shared" ca="1" si="87"/>
        <v/>
      </c>
      <c r="L419" s="388" t="str">
        <f t="shared" ca="1" si="88"/>
        <v/>
      </c>
      <c r="M419" s="384" t="str">
        <f t="shared" ca="1" si="89"/>
        <v/>
      </c>
      <c r="N419" s="384" t="str">
        <f t="shared" ca="1" si="89"/>
        <v/>
      </c>
      <c r="O419" s="384" t="str">
        <f t="shared" ca="1" si="89"/>
        <v/>
      </c>
      <c r="P419" s="384" t="str">
        <f t="shared" ca="1" si="89"/>
        <v/>
      </c>
      <c r="Q419" s="384" t="str">
        <f t="shared" ca="1" si="83"/>
        <v/>
      </c>
      <c r="R419" s="131" t="str">
        <f ca="1">IF(AND(SUM($T$109:$U419)&gt;0,COUNTIF(R$108:$S418,"A")=0), "A","")</f>
        <v/>
      </c>
      <c r="S419" s="131" t="str">
        <f ca="1">IF(AND(SUM($T419:$U$1097)&gt;0,COUNTIF(S420:$S$1098,"E")=0), "E","")</f>
        <v/>
      </c>
      <c r="T419" s="383" t="str">
        <f t="shared" ca="1" si="84"/>
        <v/>
      </c>
      <c r="U419" s="383" t="str">
        <f t="shared" ca="1" si="90"/>
        <v/>
      </c>
      <c r="V419" s="7"/>
      <c r="W419" s="7"/>
      <c r="X419" s="383" t="str">
        <f t="shared" ca="1" si="85"/>
        <v/>
      </c>
      <c r="Y419" s="383" t="str">
        <f ca="1">IF(SUM(X419)&gt;0,MAX($Y$109:Y418)+1,"")</f>
        <v/>
      </c>
      <c r="Z419" s="7"/>
      <c r="AA419" s="7"/>
      <c r="AB419" s="383" t="str" cm="1">
        <f t="array" aca="1" ref="AB419" ca="1">IF($K419="","",INDIRECT("'"&amp;$B419&amp;"'!$J$7"))</f>
        <v/>
      </c>
      <c r="AC419" s="383" t="str" cm="1">
        <f t="array" aca="1" ref="AC419" ca="1">IF($K419="","",INDIRECT("'"&amp;$B419&amp;"'!$J$5"))</f>
        <v/>
      </c>
      <c r="AD419" s="383" t="str" cm="1">
        <f t="array" aca="1" ref="AD419" ca="1">IF($K419="","",INDIRECT("'"&amp;$B419&amp;"'!$J$6"))</f>
        <v/>
      </c>
      <c r="AE419" s="7"/>
      <c r="AF419" s="7"/>
      <c r="AG419" s="7"/>
      <c r="AH419" s="7"/>
      <c r="AI419" s="7"/>
      <c r="AJ419" s="7"/>
      <c r="AK419" s="7"/>
      <c r="AL419" s="7"/>
      <c r="AM419" s="7"/>
      <c r="AN419" s="7"/>
      <c r="AO419" s="7"/>
      <c r="AP419" s="7"/>
      <c r="AQ419" s="7"/>
      <c r="AR419" s="7"/>
      <c r="AS419" s="7"/>
      <c r="AT419" s="7"/>
      <c r="AU419" s="7"/>
      <c r="AV419" s="7"/>
      <c r="AW419" s="7"/>
      <c r="AX419" s="7"/>
      <c r="AY419" s="7"/>
      <c r="AZ419" s="7"/>
      <c r="BA419" s="7"/>
      <c r="BB419" s="7"/>
      <c r="BC419" s="7"/>
      <c r="BD419" s="7"/>
      <c r="BE419" s="7"/>
      <c r="BF419" s="7"/>
      <c r="BG419" s="7"/>
      <c r="BH419" s="7"/>
    </row>
    <row r="420" spans="1:60" hidden="1">
      <c r="A420" s="93"/>
      <c r="B420" s="138" t="str">
        <f t="shared" ref="B420:B483" si="91">IF(HYPERLINK("#"&amp;"'"&amp;H420&amp;"'!A1",H420)=0,"",HYPERLINK("#"&amp;"'"&amp;H420&amp;"'!A1",H420))</f>
        <v/>
      </c>
      <c r="C420" s="28" t="str">
        <f>IF(B420="","",INDEX(Konfig!$A$21:$B$1011,MATCH(MID(B420,1,(FIND(" ",B420)-1)),Konfig!$A$21:$A$1011,0),2))</f>
        <v/>
      </c>
      <c r="D420" s="126"/>
      <c r="E420" s="126" t="str">
        <f t="shared" si="82"/>
        <v/>
      </c>
      <c r="F420" s="126" t="str">
        <f t="shared" si="86"/>
        <v/>
      </c>
      <c r="G420" s="123" t="str">
        <f t="shared" ref="G420:G483" si="92">IFERROR(LEFT(H420,SEARCH(".",H420)+1),"")</f>
        <v/>
      </c>
      <c r="H420" s="139"/>
      <c r="I420" s="123" t="str">
        <f t="shared" ref="I420:I483" si="93">IFERROR(CONCATENATE(B420," ",C420),"")</f>
        <v xml:space="preserve"> </v>
      </c>
      <c r="J420" s="126"/>
      <c r="K420" s="388" t="str">
        <f t="shared" ca="1" si="87"/>
        <v/>
      </c>
      <c r="L420" s="388" t="str">
        <f t="shared" ca="1" si="88"/>
        <v/>
      </c>
      <c r="M420" s="384" t="str">
        <f t="shared" ca="1" si="89"/>
        <v/>
      </c>
      <c r="N420" s="384" t="str">
        <f t="shared" ca="1" si="89"/>
        <v/>
      </c>
      <c r="O420" s="384" t="str">
        <f t="shared" ca="1" si="89"/>
        <v/>
      </c>
      <c r="P420" s="384" t="str">
        <f t="shared" ca="1" si="89"/>
        <v/>
      </c>
      <c r="Q420" s="384" t="str">
        <f t="shared" ca="1" si="83"/>
        <v/>
      </c>
      <c r="R420" s="131" t="str">
        <f ca="1">IF(AND(SUM($T$109:$U420)&gt;0,COUNTIF(R$108:$S419,"A")=0), "A","")</f>
        <v/>
      </c>
      <c r="S420" s="131" t="str">
        <f ca="1">IF(AND(SUM($T420:$U$1097)&gt;0,COUNTIF(S421:$S$1098,"E")=0), "E","")</f>
        <v/>
      </c>
      <c r="T420" s="383" t="str">
        <f t="shared" ca="1" si="84"/>
        <v/>
      </c>
      <c r="U420" s="383" t="str">
        <f t="shared" ca="1" si="90"/>
        <v/>
      </c>
      <c r="V420" s="7"/>
      <c r="W420" s="7"/>
      <c r="X420" s="383" t="str">
        <f t="shared" ca="1" si="85"/>
        <v/>
      </c>
      <c r="Y420" s="383" t="str">
        <f ca="1">IF(SUM(X420)&gt;0,MAX($Y$109:Y419)+1,"")</f>
        <v/>
      </c>
      <c r="Z420" s="7"/>
      <c r="AA420" s="7"/>
      <c r="AB420" s="383" t="str" cm="1">
        <f t="array" aca="1" ref="AB420" ca="1">IF($K420="","",INDIRECT("'"&amp;$B420&amp;"'!$J$7"))</f>
        <v/>
      </c>
      <c r="AC420" s="383" t="str" cm="1">
        <f t="array" aca="1" ref="AC420" ca="1">IF($K420="","",INDIRECT("'"&amp;$B420&amp;"'!$J$5"))</f>
        <v/>
      </c>
      <c r="AD420" s="383" t="str" cm="1">
        <f t="array" aca="1" ref="AD420" ca="1">IF($K420="","",INDIRECT("'"&amp;$B420&amp;"'!$J$6"))</f>
        <v/>
      </c>
      <c r="AE420" s="7"/>
      <c r="AF420" s="7"/>
      <c r="AG420" s="7"/>
      <c r="AH420" s="7"/>
      <c r="AI420" s="7"/>
      <c r="AJ420" s="7"/>
      <c r="AK420" s="7"/>
      <c r="AL420" s="7"/>
      <c r="AM420" s="7"/>
      <c r="AN420" s="7"/>
      <c r="AO420" s="7"/>
      <c r="AP420" s="7"/>
      <c r="AQ420" s="7"/>
      <c r="AR420" s="7"/>
      <c r="AS420" s="7"/>
      <c r="AT420" s="7"/>
      <c r="AU420" s="7"/>
      <c r="AV420" s="7"/>
      <c r="AW420" s="7"/>
      <c r="AX420" s="7"/>
      <c r="AY420" s="7"/>
      <c r="AZ420" s="7"/>
      <c r="BA420" s="7"/>
      <c r="BB420" s="7"/>
      <c r="BC420" s="7"/>
      <c r="BD420" s="7"/>
      <c r="BE420" s="7"/>
      <c r="BF420" s="7"/>
      <c r="BG420" s="7"/>
      <c r="BH420" s="7"/>
    </row>
    <row r="421" spans="1:60" hidden="1">
      <c r="A421" s="93"/>
      <c r="B421" s="138" t="str">
        <f t="shared" si="91"/>
        <v/>
      </c>
      <c r="C421" s="28" t="str">
        <f>IF(B421="","",INDEX(Konfig!$A$21:$B$1011,MATCH(MID(B421,1,(FIND(" ",B421)-1)),Konfig!$A$21:$A$1011,0),2))</f>
        <v/>
      </c>
      <c r="D421" s="126"/>
      <c r="E421" s="126" t="str">
        <f t="shared" si="82"/>
        <v/>
      </c>
      <c r="F421" s="126" t="str">
        <f t="shared" si="86"/>
        <v/>
      </c>
      <c r="G421" s="123" t="str">
        <f t="shared" si="92"/>
        <v/>
      </c>
      <c r="H421" s="139"/>
      <c r="I421" s="123" t="str">
        <f t="shared" si="93"/>
        <v xml:space="preserve"> </v>
      </c>
      <c r="J421" s="126"/>
      <c r="K421" s="388" t="str">
        <f t="shared" ca="1" si="87"/>
        <v/>
      </c>
      <c r="L421" s="388" t="str">
        <f t="shared" ca="1" si="88"/>
        <v/>
      </c>
      <c r="M421" s="384" t="str">
        <f t="shared" ca="1" si="89"/>
        <v/>
      </c>
      <c r="N421" s="384" t="str">
        <f t="shared" ca="1" si="89"/>
        <v/>
      </c>
      <c r="O421" s="384" t="str">
        <f t="shared" ca="1" si="89"/>
        <v/>
      </c>
      <c r="P421" s="384" t="str">
        <f t="shared" ca="1" si="89"/>
        <v/>
      </c>
      <c r="Q421" s="384" t="str">
        <f t="shared" ca="1" si="83"/>
        <v/>
      </c>
      <c r="R421" s="131" t="str">
        <f ca="1">IF(AND(SUM($T$109:$U421)&gt;0,COUNTIF(R$108:$S420,"A")=0), "A","")</f>
        <v/>
      </c>
      <c r="S421" s="131" t="str">
        <f ca="1">IF(AND(SUM($T421:$U$1097)&gt;0,COUNTIF(S422:$S$1098,"E")=0), "E","")</f>
        <v/>
      </c>
      <c r="T421" s="383" t="str">
        <f t="shared" ca="1" si="84"/>
        <v/>
      </c>
      <c r="U421" s="383" t="str">
        <f t="shared" ca="1" si="90"/>
        <v/>
      </c>
      <c r="V421" s="7"/>
      <c r="W421" s="7"/>
      <c r="X421" s="383" t="str">
        <f t="shared" ca="1" si="85"/>
        <v/>
      </c>
      <c r="Y421" s="383" t="str">
        <f ca="1">IF(SUM(X421)&gt;0,MAX($Y$109:Y420)+1,"")</f>
        <v/>
      </c>
      <c r="Z421" s="7"/>
      <c r="AA421" s="7"/>
      <c r="AB421" s="383" t="str" cm="1">
        <f t="array" aca="1" ref="AB421" ca="1">IF($K421="","",INDIRECT("'"&amp;$B421&amp;"'!$J$7"))</f>
        <v/>
      </c>
      <c r="AC421" s="383" t="str" cm="1">
        <f t="array" aca="1" ref="AC421" ca="1">IF($K421="","",INDIRECT("'"&amp;$B421&amp;"'!$J$5"))</f>
        <v/>
      </c>
      <c r="AD421" s="383" t="str" cm="1">
        <f t="array" aca="1" ref="AD421" ca="1">IF($K421="","",INDIRECT("'"&amp;$B421&amp;"'!$J$6"))</f>
        <v/>
      </c>
      <c r="AE421" s="7"/>
      <c r="AF421" s="7"/>
      <c r="AG421" s="7"/>
      <c r="AH421" s="7"/>
      <c r="AI421" s="7"/>
      <c r="AJ421" s="7"/>
      <c r="AK421" s="7"/>
      <c r="AL421" s="7"/>
      <c r="AM421" s="7"/>
      <c r="AN421" s="7"/>
      <c r="AO421" s="7"/>
      <c r="AP421" s="7"/>
      <c r="AQ421" s="7"/>
      <c r="AR421" s="7"/>
      <c r="AS421" s="7"/>
      <c r="AT421" s="7"/>
      <c r="AU421" s="7"/>
      <c r="AV421" s="7"/>
      <c r="AW421" s="7"/>
      <c r="AX421" s="7"/>
      <c r="AY421" s="7"/>
      <c r="AZ421" s="7"/>
      <c r="BA421" s="7"/>
      <c r="BB421" s="7"/>
      <c r="BC421" s="7"/>
      <c r="BD421" s="7"/>
      <c r="BE421" s="7"/>
      <c r="BF421" s="7"/>
      <c r="BG421" s="7"/>
      <c r="BH421" s="7"/>
    </row>
    <row r="422" spans="1:60" hidden="1">
      <c r="A422" s="93"/>
      <c r="B422" s="138" t="str">
        <f t="shared" si="91"/>
        <v/>
      </c>
      <c r="C422" s="28" t="str">
        <f>IF(B422="","",INDEX(Konfig!$A$21:$B$1011,MATCH(MID(B422,1,(FIND(" ",B422)-1)),Konfig!$A$21:$A$1011,0),2))</f>
        <v/>
      </c>
      <c r="D422" s="126"/>
      <c r="E422" s="126" t="str">
        <f t="shared" si="82"/>
        <v/>
      </c>
      <c r="F422" s="126" t="str">
        <f t="shared" si="86"/>
        <v/>
      </c>
      <c r="G422" s="123" t="str">
        <f t="shared" si="92"/>
        <v/>
      </c>
      <c r="H422" s="139"/>
      <c r="I422" s="123" t="str">
        <f t="shared" si="93"/>
        <v xml:space="preserve"> </v>
      </c>
      <c r="J422" s="126"/>
      <c r="K422" s="388" t="str">
        <f t="shared" ca="1" si="87"/>
        <v/>
      </c>
      <c r="L422" s="388" t="str">
        <f t="shared" ca="1" si="88"/>
        <v/>
      </c>
      <c r="M422" s="384" t="str">
        <f t="shared" ca="1" si="89"/>
        <v/>
      </c>
      <c r="N422" s="384" t="str">
        <f t="shared" ca="1" si="89"/>
        <v/>
      </c>
      <c r="O422" s="384" t="str">
        <f t="shared" ca="1" si="89"/>
        <v/>
      </c>
      <c r="P422" s="384" t="str">
        <f t="shared" ca="1" si="89"/>
        <v/>
      </c>
      <c r="Q422" s="384" t="str">
        <f t="shared" ca="1" si="83"/>
        <v/>
      </c>
      <c r="R422" s="131" t="str">
        <f ca="1">IF(AND(SUM($T$109:$U422)&gt;0,COUNTIF(R$108:$S421,"A")=0), "A","")</f>
        <v/>
      </c>
      <c r="S422" s="131" t="str">
        <f ca="1">IF(AND(SUM($T422:$U$1097)&gt;0,COUNTIF(S423:$S$1098,"E")=0), "E","")</f>
        <v/>
      </c>
      <c r="T422" s="383" t="str">
        <f t="shared" ca="1" si="84"/>
        <v/>
      </c>
      <c r="U422" s="383" t="str">
        <f t="shared" ca="1" si="90"/>
        <v/>
      </c>
      <c r="V422" s="7"/>
      <c r="W422" s="7"/>
      <c r="X422" s="383" t="str">
        <f t="shared" ca="1" si="85"/>
        <v/>
      </c>
      <c r="Y422" s="383" t="str">
        <f ca="1">IF(SUM(X422)&gt;0,MAX($Y$109:Y421)+1,"")</f>
        <v/>
      </c>
      <c r="Z422" s="7"/>
      <c r="AA422" s="7"/>
      <c r="AB422" s="383" t="str" cm="1">
        <f t="array" aca="1" ref="AB422" ca="1">IF($K422="","",INDIRECT("'"&amp;$B422&amp;"'!$J$7"))</f>
        <v/>
      </c>
      <c r="AC422" s="383" t="str" cm="1">
        <f t="array" aca="1" ref="AC422" ca="1">IF($K422="","",INDIRECT("'"&amp;$B422&amp;"'!$J$5"))</f>
        <v/>
      </c>
      <c r="AD422" s="383" t="str" cm="1">
        <f t="array" aca="1" ref="AD422" ca="1">IF($K422="","",INDIRECT("'"&amp;$B422&amp;"'!$J$6"))</f>
        <v/>
      </c>
      <c r="AE422" s="7"/>
      <c r="AF422" s="7"/>
      <c r="AG422" s="7"/>
      <c r="AH422" s="7"/>
      <c r="AI422" s="7"/>
      <c r="AJ422" s="7"/>
      <c r="AK422" s="7"/>
      <c r="AL422" s="7"/>
      <c r="AM422" s="7"/>
      <c r="AN422" s="7"/>
      <c r="AO422" s="7"/>
      <c r="AP422" s="7"/>
      <c r="AQ422" s="7"/>
      <c r="AR422" s="7"/>
      <c r="AS422" s="7"/>
      <c r="AT422" s="7"/>
      <c r="AU422" s="7"/>
      <c r="AV422" s="7"/>
      <c r="AW422" s="7"/>
      <c r="AX422" s="7"/>
      <c r="AY422" s="7"/>
      <c r="AZ422" s="7"/>
      <c r="BA422" s="7"/>
      <c r="BB422" s="7"/>
      <c r="BC422" s="7"/>
      <c r="BD422" s="7"/>
      <c r="BE422" s="7"/>
      <c r="BF422" s="7"/>
      <c r="BG422" s="7"/>
      <c r="BH422" s="7"/>
    </row>
    <row r="423" spans="1:60" hidden="1">
      <c r="A423" s="93"/>
      <c r="B423" s="138" t="str">
        <f t="shared" si="91"/>
        <v/>
      </c>
      <c r="C423" s="28" t="str">
        <f>IF(B423="","",INDEX(Konfig!$A$21:$B$1011,MATCH(MID(B423,1,(FIND(" ",B423)-1)),Konfig!$A$21:$A$1011,0),2))</f>
        <v/>
      </c>
      <c r="D423" s="126"/>
      <c r="E423" s="126" t="str">
        <f t="shared" si="82"/>
        <v/>
      </c>
      <c r="F423" s="126" t="str">
        <f t="shared" si="86"/>
        <v/>
      </c>
      <c r="G423" s="123" t="str">
        <f t="shared" si="92"/>
        <v/>
      </c>
      <c r="H423" s="139"/>
      <c r="I423" s="123" t="str">
        <f t="shared" si="93"/>
        <v xml:space="preserve"> </v>
      </c>
      <c r="J423" s="126"/>
      <c r="K423" s="388" t="str">
        <f t="shared" ca="1" si="87"/>
        <v/>
      </c>
      <c r="L423" s="388" t="str">
        <f t="shared" ca="1" si="88"/>
        <v/>
      </c>
      <c r="M423" s="384" t="str">
        <f t="shared" ca="1" si="89"/>
        <v/>
      </c>
      <c r="N423" s="384" t="str">
        <f t="shared" ca="1" si="89"/>
        <v/>
      </c>
      <c r="O423" s="384" t="str">
        <f t="shared" ca="1" si="89"/>
        <v/>
      </c>
      <c r="P423" s="384" t="str">
        <f t="shared" ca="1" si="89"/>
        <v/>
      </c>
      <c r="Q423" s="384" t="str">
        <f t="shared" ca="1" si="83"/>
        <v/>
      </c>
      <c r="R423" s="131" t="str">
        <f ca="1">IF(AND(SUM($T$109:$U423)&gt;0,COUNTIF(R$108:$S422,"A")=0), "A","")</f>
        <v/>
      </c>
      <c r="S423" s="131" t="str">
        <f ca="1">IF(AND(SUM($T423:$U$1097)&gt;0,COUNTIF(S424:$S$1098,"E")=0), "E","")</f>
        <v/>
      </c>
      <c r="T423" s="383" t="str">
        <f t="shared" ca="1" si="84"/>
        <v/>
      </c>
      <c r="U423" s="383" t="str">
        <f t="shared" ca="1" si="90"/>
        <v/>
      </c>
      <c r="V423" s="7"/>
      <c r="W423" s="7"/>
      <c r="X423" s="383" t="str">
        <f t="shared" ca="1" si="85"/>
        <v/>
      </c>
      <c r="Y423" s="383" t="str">
        <f ca="1">IF(SUM(X423)&gt;0,MAX($Y$109:Y422)+1,"")</f>
        <v/>
      </c>
      <c r="Z423" s="7"/>
      <c r="AA423" s="7"/>
      <c r="AB423" s="383" t="str" cm="1">
        <f t="array" aca="1" ref="AB423" ca="1">IF($K423="","",INDIRECT("'"&amp;$B423&amp;"'!$J$7"))</f>
        <v/>
      </c>
      <c r="AC423" s="383" t="str" cm="1">
        <f t="array" aca="1" ref="AC423" ca="1">IF($K423="","",INDIRECT("'"&amp;$B423&amp;"'!$J$5"))</f>
        <v/>
      </c>
      <c r="AD423" s="383" t="str" cm="1">
        <f t="array" aca="1" ref="AD423" ca="1">IF($K423="","",INDIRECT("'"&amp;$B423&amp;"'!$J$6"))</f>
        <v/>
      </c>
      <c r="AE423" s="7"/>
      <c r="AF423" s="7"/>
      <c r="AG423" s="7"/>
      <c r="AH423" s="7"/>
      <c r="AI423" s="7"/>
      <c r="AJ423" s="7"/>
      <c r="AK423" s="7"/>
      <c r="AL423" s="7"/>
      <c r="AM423" s="7"/>
      <c r="AN423" s="7"/>
      <c r="AO423" s="7"/>
      <c r="AP423" s="7"/>
      <c r="AQ423" s="7"/>
      <c r="AR423" s="7"/>
      <c r="AS423" s="7"/>
      <c r="AT423" s="7"/>
      <c r="AU423" s="7"/>
      <c r="AV423" s="7"/>
      <c r="AW423" s="7"/>
      <c r="AX423" s="7"/>
      <c r="AY423" s="7"/>
      <c r="AZ423" s="7"/>
      <c r="BA423" s="7"/>
      <c r="BB423" s="7"/>
      <c r="BC423" s="7"/>
      <c r="BD423" s="7"/>
      <c r="BE423" s="7"/>
      <c r="BF423" s="7"/>
      <c r="BG423" s="7"/>
      <c r="BH423" s="7"/>
    </row>
    <row r="424" spans="1:60" hidden="1">
      <c r="A424" s="93"/>
      <c r="B424" s="138" t="str">
        <f t="shared" si="91"/>
        <v/>
      </c>
      <c r="C424" s="28" t="str">
        <f>IF(B424="","",INDEX(Konfig!$A$21:$B$1011,MATCH(MID(B424,1,(FIND(" ",B424)-1)),Konfig!$A$21:$A$1011,0),2))</f>
        <v/>
      </c>
      <c r="D424" s="126"/>
      <c r="E424" s="126" t="str">
        <f t="shared" si="82"/>
        <v/>
      </c>
      <c r="F424" s="126" t="str">
        <f t="shared" si="86"/>
        <v/>
      </c>
      <c r="G424" s="123" t="str">
        <f t="shared" si="92"/>
        <v/>
      </c>
      <c r="H424" s="139"/>
      <c r="I424" s="123" t="str">
        <f t="shared" si="93"/>
        <v xml:space="preserve"> </v>
      </c>
      <c r="J424" s="126"/>
      <c r="K424" s="388" t="str">
        <f t="shared" ca="1" si="87"/>
        <v/>
      </c>
      <c r="L424" s="388" t="str">
        <f t="shared" ca="1" si="88"/>
        <v/>
      </c>
      <c r="M424" s="384" t="str">
        <f t="shared" ca="1" si="89"/>
        <v/>
      </c>
      <c r="N424" s="384" t="str">
        <f t="shared" ca="1" si="89"/>
        <v/>
      </c>
      <c r="O424" s="384" t="str">
        <f t="shared" ca="1" si="89"/>
        <v/>
      </c>
      <c r="P424" s="384" t="str">
        <f t="shared" ca="1" si="89"/>
        <v/>
      </c>
      <c r="Q424" s="384" t="str">
        <f t="shared" ca="1" si="83"/>
        <v/>
      </c>
      <c r="R424" s="131" t="str">
        <f ca="1">IF(AND(SUM($T$109:$U424)&gt;0,COUNTIF(R$108:$S423,"A")=0), "A","")</f>
        <v/>
      </c>
      <c r="S424" s="131" t="str">
        <f ca="1">IF(AND(SUM($T424:$U$1097)&gt;0,COUNTIF(S425:$S$1098,"E")=0), "E","")</f>
        <v/>
      </c>
      <c r="T424" s="383" t="str">
        <f t="shared" ca="1" si="84"/>
        <v/>
      </c>
      <c r="U424" s="383" t="str">
        <f t="shared" ca="1" si="90"/>
        <v/>
      </c>
      <c r="V424" s="7"/>
      <c r="W424" s="7"/>
      <c r="X424" s="383" t="str">
        <f t="shared" ca="1" si="85"/>
        <v/>
      </c>
      <c r="Y424" s="383" t="str">
        <f ca="1">IF(SUM(X424)&gt;0,MAX($Y$109:Y423)+1,"")</f>
        <v/>
      </c>
      <c r="Z424" s="7"/>
      <c r="AA424" s="7"/>
      <c r="AB424" s="383" t="str" cm="1">
        <f t="array" aca="1" ref="AB424" ca="1">IF($K424="","",INDIRECT("'"&amp;$B424&amp;"'!$J$7"))</f>
        <v/>
      </c>
      <c r="AC424" s="383" t="str" cm="1">
        <f t="array" aca="1" ref="AC424" ca="1">IF($K424="","",INDIRECT("'"&amp;$B424&amp;"'!$J$5"))</f>
        <v/>
      </c>
      <c r="AD424" s="383" t="str" cm="1">
        <f t="array" aca="1" ref="AD424" ca="1">IF($K424="","",INDIRECT("'"&amp;$B424&amp;"'!$J$6"))</f>
        <v/>
      </c>
      <c r="AE424" s="7"/>
      <c r="AF424" s="7"/>
      <c r="AG424" s="7"/>
      <c r="AH424" s="7"/>
      <c r="AI424" s="7"/>
      <c r="AJ424" s="7"/>
      <c r="AK424" s="7"/>
      <c r="AL424" s="7"/>
      <c r="AM424" s="7"/>
      <c r="AN424" s="7"/>
      <c r="AO424" s="7"/>
      <c r="AP424" s="7"/>
      <c r="AQ424" s="7"/>
      <c r="AR424" s="7"/>
      <c r="AS424" s="7"/>
      <c r="AT424" s="7"/>
      <c r="AU424" s="7"/>
      <c r="AV424" s="7"/>
      <c r="AW424" s="7"/>
      <c r="AX424" s="7"/>
      <c r="AY424" s="7"/>
      <c r="AZ424" s="7"/>
      <c r="BA424" s="7"/>
      <c r="BB424" s="7"/>
      <c r="BC424" s="7"/>
      <c r="BD424" s="7"/>
      <c r="BE424" s="7"/>
      <c r="BF424" s="7"/>
      <c r="BG424" s="7"/>
      <c r="BH424" s="7"/>
    </row>
    <row r="425" spans="1:60" hidden="1">
      <c r="A425" s="93"/>
      <c r="B425" s="138" t="str">
        <f t="shared" si="91"/>
        <v/>
      </c>
      <c r="C425" s="28" t="str">
        <f>IF(B425="","",INDEX(Konfig!$A$21:$B$1011,MATCH(MID(B425,1,(FIND(" ",B425)-1)),Konfig!$A$21:$A$1011,0),2))</f>
        <v/>
      </c>
      <c r="D425" s="126"/>
      <c r="E425" s="126" t="str">
        <f t="shared" si="82"/>
        <v/>
      </c>
      <c r="F425" s="126" t="str">
        <f t="shared" si="86"/>
        <v/>
      </c>
      <c r="G425" s="123" t="str">
        <f t="shared" si="92"/>
        <v/>
      </c>
      <c r="H425" s="139"/>
      <c r="I425" s="123" t="str">
        <f t="shared" si="93"/>
        <v xml:space="preserve"> </v>
      </c>
      <c r="J425" s="126"/>
      <c r="K425" s="388" t="str">
        <f t="shared" ca="1" si="87"/>
        <v/>
      </c>
      <c r="L425" s="388" t="str">
        <f t="shared" ca="1" si="88"/>
        <v/>
      </c>
      <c r="M425" s="384" t="str">
        <f t="shared" ca="1" si="89"/>
        <v/>
      </c>
      <c r="N425" s="384" t="str">
        <f t="shared" ca="1" si="89"/>
        <v/>
      </c>
      <c r="O425" s="384" t="str">
        <f t="shared" ca="1" si="89"/>
        <v/>
      </c>
      <c r="P425" s="384" t="str">
        <f t="shared" ca="1" si="89"/>
        <v/>
      </c>
      <c r="Q425" s="384" t="str">
        <f t="shared" ca="1" si="83"/>
        <v/>
      </c>
      <c r="R425" s="131" t="str">
        <f ca="1">IF(AND(SUM($T$109:$U425)&gt;0,COUNTIF(R$108:$S424,"A")=0), "A","")</f>
        <v/>
      </c>
      <c r="S425" s="131" t="str">
        <f ca="1">IF(AND(SUM($T425:$U$1097)&gt;0,COUNTIF(S426:$S$1098,"E")=0), "E","")</f>
        <v/>
      </c>
      <c r="T425" s="383" t="str">
        <f t="shared" ca="1" si="84"/>
        <v/>
      </c>
      <c r="U425" s="383" t="str">
        <f t="shared" ca="1" si="90"/>
        <v/>
      </c>
      <c r="V425" s="7"/>
      <c r="W425" s="7"/>
      <c r="X425" s="383" t="str">
        <f t="shared" ca="1" si="85"/>
        <v/>
      </c>
      <c r="Y425" s="383" t="str">
        <f ca="1">IF(SUM(X425)&gt;0,MAX($Y$109:Y424)+1,"")</f>
        <v/>
      </c>
      <c r="Z425" s="7"/>
      <c r="AA425" s="7"/>
      <c r="AB425" s="383" t="str" cm="1">
        <f t="array" aca="1" ref="AB425" ca="1">IF($K425="","",INDIRECT("'"&amp;$B425&amp;"'!$J$7"))</f>
        <v/>
      </c>
      <c r="AC425" s="383" t="str" cm="1">
        <f t="array" aca="1" ref="AC425" ca="1">IF($K425="","",INDIRECT("'"&amp;$B425&amp;"'!$J$5"))</f>
        <v/>
      </c>
      <c r="AD425" s="383" t="str" cm="1">
        <f t="array" aca="1" ref="AD425" ca="1">IF($K425="","",INDIRECT("'"&amp;$B425&amp;"'!$J$6"))</f>
        <v/>
      </c>
      <c r="AE425" s="7"/>
      <c r="AF425" s="7"/>
      <c r="AG425" s="7"/>
      <c r="AH425" s="7"/>
      <c r="AI425" s="7"/>
      <c r="AJ425" s="7"/>
      <c r="AK425" s="7"/>
      <c r="AL425" s="7"/>
      <c r="AM425" s="7"/>
      <c r="AN425" s="7"/>
      <c r="AO425" s="7"/>
      <c r="AP425" s="7"/>
      <c r="AQ425" s="7"/>
      <c r="AR425" s="7"/>
      <c r="AS425" s="7"/>
      <c r="AT425" s="7"/>
      <c r="AU425" s="7"/>
      <c r="AV425" s="7"/>
      <c r="AW425" s="7"/>
      <c r="AX425" s="7"/>
      <c r="AY425" s="7"/>
      <c r="AZ425" s="7"/>
      <c r="BA425" s="7"/>
      <c r="BB425" s="7"/>
      <c r="BC425" s="7"/>
      <c r="BD425" s="7"/>
      <c r="BE425" s="7"/>
      <c r="BF425" s="7"/>
      <c r="BG425" s="7"/>
      <c r="BH425" s="7"/>
    </row>
    <row r="426" spans="1:60" hidden="1">
      <c r="A426" s="93"/>
      <c r="B426" s="138" t="str">
        <f t="shared" si="91"/>
        <v/>
      </c>
      <c r="C426" s="28" t="str">
        <f>IF(B426="","",INDEX(Konfig!$A$21:$B$1011,MATCH(MID(B426,1,(FIND(" ",B426)-1)),Konfig!$A$21:$A$1011,0),2))</f>
        <v/>
      </c>
      <c r="D426" s="126"/>
      <c r="E426" s="126" t="str">
        <f t="shared" si="82"/>
        <v/>
      </c>
      <c r="F426" s="126" t="str">
        <f t="shared" si="86"/>
        <v/>
      </c>
      <c r="G426" s="123" t="str">
        <f t="shared" si="92"/>
        <v/>
      </c>
      <c r="H426" s="139"/>
      <c r="I426" s="123" t="str">
        <f t="shared" si="93"/>
        <v xml:space="preserve"> </v>
      </c>
      <c r="J426" s="126"/>
      <c r="K426" s="388" t="str">
        <f t="shared" ca="1" si="87"/>
        <v/>
      </c>
      <c r="L426" s="388" t="str">
        <f t="shared" ca="1" si="88"/>
        <v/>
      </c>
      <c r="M426" s="384" t="str">
        <f t="shared" ca="1" si="89"/>
        <v/>
      </c>
      <c r="N426" s="384" t="str">
        <f t="shared" ca="1" si="89"/>
        <v/>
      </c>
      <c r="O426" s="384" t="str">
        <f t="shared" ca="1" si="89"/>
        <v/>
      </c>
      <c r="P426" s="384" t="str">
        <f t="shared" ca="1" si="89"/>
        <v/>
      </c>
      <c r="Q426" s="384" t="str">
        <f t="shared" ca="1" si="83"/>
        <v/>
      </c>
      <c r="R426" s="131" t="str">
        <f ca="1">IF(AND(SUM($T$109:$U426)&gt;0,COUNTIF(R$108:$S425,"A")=0), "A","")</f>
        <v/>
      </c>
      <c r="S426" s="131" t="str">
        <f ca="1">IF(AND(SUM($T426:$U$1097)&gt;0,COUNTIF(S427:$S$1098,"E")=0), "E","")</f>
        <v/>
      </c>
      <c r="T426" s="383" t="str">
        <f t="shared" ca="1" si="84"/>
        <v/>
      </c>
      <c r="U426" s="383" t="str">
        <f t="shared" ca="1" si="90"/>
        <v/>
      </c>
      <c r="V426" s="7"/>
      <c r="W426" s="7"/>
      <c r="X426" s="383" t="str">
        <f t="shared" ca="1" si="85"/>
        <v/>
      </c>
      <c r="Y426" s="383" t="str">
        <f ca="1">IF(SUM(X426)&gt;0,MAX($Y$109:Y425)+1,"")</f>
        <v/>
      </c>
      <c r="Z426" s="7"/>
      <c r="AA426" s="7"/>
      <c r="AB426" s="383" t="str" cm="1">
        <f t="array" aca="1" ref="AB426" ca="1">IF($K426="","",INDIRECT("'"&amp;$B426&amp;"'!$J$7"))</f>
        <v/>
      </c>
      <c r="AC426" s="383" t="str" cm="1">
        <f t="array" aca="1" ref="AC426" ca="1">IF($K426="","",INDIRECT("'"&amp;$B426&amp;"'!$J$5"))</f>
        <v/>
      </c>
      <c r="AD426" s="383" t="str" cm="1">
        <f t="array" aca="1" ref="AD426" ca="1">IF($K426="","",INDIRECT("'"&amp;$B426&amp;"'!$J$6"))</f>
        <v/>
      </c>
      <c r="AE426" s="7"/>
      <c r="AF426" s="7"/>
      <c r="AG426" s="7"/>
      <c r="AH426" s="7"/>
      <c r="AI426" s="7"/>
      <c r="AJ426" s="7"/>
      <c r="AK426" s="7"/>
      <c r="AL426" s="7"/>
      <c r="AM426" s="7"/>
      <c r="AN426" s="7"/>
      <c r="AO426" s="7"/>
      <c r="AP426" s="7"/>
      <c r="AQ426" s="7"/>
      <c r="AR426" s="7"/>
      <c r="AS426" s="7"/>
      <c r="AT426" s="7"/>
      <c r="AU426" s="7"/>
      <c r="AV426" s="7"/>
      <c r="AW426" s="7"/>
      <c r="AX426" s="7"/>
      <c r="AY426" s="7"/>
      <c r="AZ426" s="7"/>
      <c r="BA426" s="7"/>
      <c r="BB426" s="7"/>
      <c r="BC426" s="7"/>
      <c r="BD426" s="7"/>
      <c r="BE426" s="7"/>
      <c r="BF426" s="7"/>
      <c r="BG426" s="7"/>
      <c r="BH426" s="7"/>
    </row>
    <row r="427" spans="1:60" hidden="1">
      <c r="A427" s="93"/>
      <c r="B427" s="138" t="str">
        <f t="shared" si="91"/>
        <v/>
      </c>
      <c r="C427" s="28" t="str">
        <f>IF(B427="","",INDEX(Konfig!$A$21:$B$1011,MATCH(MID(B427,1,(FIND(" ",B427)-1)),Konfig!$A$21:$A$1011,0),2))</f>
        <v/>
      </c>
      <c r="D427" s="126"/>
      <c r="E427" s="126" t="str">
        <f t="shared" si="82"/>
        <v/>
      </c>
      <c r="F427" s="126" t="str">
        <f t="shared" si="86"/>
        <v/>
      </c>
      <c r="G427" s="123" t="str">
        <f t="shared" si="92"/>
        <v/>
      </c>
      <c r="H427" s="139"/>
      <c r="I427" s="123" t="str">
        <f t="shared" si="93"/>
        <v xml:space="preserve"> </v>
      </c>
      <c r="J427" s="126"/>
      <c r="K427" s="388" t="str">
        <f t="shared" ca="1" si="87"/>
        <v/>
      </c>
      <c r="L427" s="388" t="str">
        <f t="shared" ca="1" si="88"/>
        <v/>
      </c>
      <c r="M427" s="384" t="str">
        <f t="shared" ca="1" si="89"/>
        <v/>
      </c>
      <c r="N427" s="384" t="str">
        <f t="shared" ca="1" si="89"/>
        <v/>
      </c>
      <c r="O427" s="384" t="str">
        <f t="shared" ca="1" si="89"/>
        <v/>
      </c>
      <c r="P427" s="384" t="str">
        <f t="shared" ca="1" si="89"/>
        <v/>
      </c>
      <c r="Q427" s="384" t="str">
        <f t="shared" ca="1" si="83"/>
        <v/>
      </c>
      <c r="R427" s="131" t="str">
        <f ca="1">IF(AND(SUM($T$109:$U427)&gt;0,COUNTIF(R$108:$S426,"A")=0), "A","")</f>
        <v/>
      </c>
      <c r="S427" s="131" t="str">
        <f ca="1">IF(AND(SUM($T427:$U$1097)&gt;0,COUNTIF(S428:$S$1098,"E")=0), "E","")</f>
        <v/>
      </c>
      <c r="T427" s="383" t="str">
        <f t="shared" ca="1" si="84"/>
        <v/>
      </c>
      <c r="U427" s="383" t="str">
        <f t="shared" ca="1" si="90"/>
        <v/>
      </c>
      <c r="V427" s="7"/>
      <c r="W427" s="7"/>
      <c r="X427" s="383" t="str">
        <f t="shared" ca="1" si="85"/>
        <v/>
      </c>
      <c r="Y427" s="383" t="str">
        <f ca="1">IF(SUM(X427)&gt;0,MAX($Y$109:Y426)+1,"")</f>
        <v/>
      </c>
      <c r="Z427" s="7"/>
      <c r="AA427" s="7"/>
      <c r="AB427" s="383" t="str" cm="1">
        <f t="array" aca="1" ref="AB427" ca="1">IF($K427="","",INDIRECT("'"&amp;$B427&amp;"'!$J$7"))</f>
        <v/>
      </c>
      <c r="AC427" s="383" t="str" cm="1">
        <f t="array" aca="1" ref="AC427" ca="1">IF($K427="","",INDIRECT("'"&amp;$B427&amp;"'!$J$5"))</f>
        <v/>
      </c>
      <c r="AD427" s="383" t="str" cm="1">
        <f t="array" aca="1" ref="AD427" ca="1">IF($K427="","",INDIRECT("'"&amp;$B427&amp;"'!$J$6"))</f>
        <v/>
      </c>
      <c r="AE427" s="7"/>
      <c r="AF427" s="7"/>
      <c r="AG427" s="7"/>
      <c r="AH427" s="7"/>
      <c r="AI427" s="7"/>
      <c r="AJ427" s="7"/>
      <c r="AK427" s="7"/>
      <c r="AL427" s="7"/>
      <c r="AM427" s="7"/>
      <c r="AN427" s="7"/>
      <c r="AO427" s="7"/>
      <c r="AP427" s="7"/>
      <c r="AQ427" s="7"/>
      <c r="AR427" s="7"/>
      <c r="AS427" s="7"/>
      <c r="AT427" s="7"/>
      <c r="AU427" s="7"/>
      <c r="AV427" s="7"/>
      <c r="AW427" s="7"/>
      <c r="AX427" s="7"/>
      <c r="AY427" s="7"/>
      <c r="AZ427" s="7"/>
      <c r="BA427" s="7"/>
      <c r="BB427" s="7"/>
      <c r="BC427" s="7"/>
      <c r="BD427" s="7"/>
      <c r="BE427" s="7"/>
      <c r="BF427" s="7"/>
      <c r="BG427" s="7"/>
      <c r="BH427" s="7"/>
    </row>
    <row r="428" spans="1:60" hidden="1">
      <c r="A428" s="93"/>
      <c r="B428" s="138" t="str">
        <f t="shared" si="91"/>
        <v/>
      </c>
      <c r="C428" s="28" t="str">
        <f>IF(B428="","",INDEX(Konfig!$A$21:$B$1011,MATCH(MID(B428,1,(FIND(" ",B428)-1)),Konfig!$A$21:$A$1011,0),2))</f>
        <v/>
      </c>
      <c r="D428" s="126"/>
      <c r="E428" s="126" t="str">
        <f t="shared" si="82"/>
        <v/>
      </c>
      <c r="F428" s="126" t="str">
        <f t="shared" si="86"/>
        <v/>
      </c>
      <c r="G428" s="123" t="str">
        <f t="shared" si="92"/>
        <v/>
      </c>
      <c r="H428" s="139"/>
      <c r="I428" s="123" t="str">
        <f t="shared" si="93"/>
        <v xml:space="preserve"> </v>
      </c>
      <c r="J428" s="126"/>
      <c r="K428" s="388" t="str">
        <f t="shared" ca="1" si="87"/>
        <v/>
      </c>
      <c r="L428" s="388" t="str">
        <f t="shared" ca="1" si="88"/>
        <v/>
      </c>
      <c r="M428" s="384" t="str">
        <f t="shared" ca="1" si="89"/>
        <v/>
      </c>
      <c r="N428" s="384" t="str">
        <f t="shared" ca="1" si="89"/>
        <v/>
      </c>
      <c r="O428" s="384" t="str">
        <f t="shared" ca="1" si="89"/>
        <v/>
      </c>
      <c r="P428" s="384" t="str">
        <f t="shared" ca="1" si="89"/>
        <v/>
      </c>
      <c r="Q428" s="384" t="str">
        <f t="shared" ca="1" si="83"/>
        <v/>
      </c>
      <c r="R428" s="131" t="str">
        <f ca="1">IF(AND(SUM($T$109:$U428)&gt;0,COUNTIF(R$108:$S427,"A")=0), "A","")</f>
        <v/>
      </c>
      <c r="S428" s="131" t="str">
        <f ca="1">IF(AND(SUM($T428:$U$1097)&gt;0,COUNTIF(S429:$S$1098,"E")=0), "E","")</f>
        <v/>
      </c>
      <c r="T428" s="383" t="str">
        <f t="shared" ca="1" si="84"/>
        <v/>
      </c>
      <c r="U428" s="383" t="str">
        <f t="shared" ca="1" si="90"/>
        <v/>
      </c>
      <c r="V428" s="7"/>
      <c r="W428" s="7"/>
      <c r="X428" s="383" t="str">
        <f t="shared" ca="1" si="85"/>
        <v/>
      </c>
      <c r="Y428" s="383" t="str">
        <f ca="1">IF(SUM(X428)&gt;0,MAX($Y$109:Y427)+1,"")</f>
        <v/>
      </c>
      <c r="Z428" s="7"/>
      <c r="AA428" s="7"/>
      <c r="AB428" s="383" t="str" cm="1">
        <f t="array" aca="1" ref="AB428" ca="1">IF($K428="","",INDIRECT("'"&amp;$B428&amp;"'!$J$7"))</f>
        <v/>
      </c>
      <c r="AC428" s="383" t="str" cm="1">
        <f t="array" aca="1" ref="AC428" ca="1">IF($K428="","",INDIRECT("'"&amp;$B428&amp;"'!$J$5"))</f>
        <v/>
      </c>
      <c r="AD428" s="383" t="str" cm="1">
        <f t="array" aca="1" ref="AD428" ca="1">IF($K428="","",INDIRECT("'"&amp;$B428&amp;"'!$J$6"))</f>
        <v/>
      </c>
      <c r="AE428" s="7"/>
      <c r="AF428" s="7"/>
      <c r="AG428" s="7"/>
      <c r="AH428" s="7"/>
      <c r="AI428" s="7"/>
      <c r="AJ428" s="7"/>
      <c r="AK428" s="7"/>
      <c r="AL428" s="7"/>
      <c r="AM428" s="7"/>
      <c r="AN428" s="7"/>
      <c r="AO428" s="7"/>
      <c r="AP428" s="7"/>
      <c r="AQ428" s="7"/>
      <c r="AR428" s="7"/>
      <c r="AS428" s="7"/>
      <c r="AT428" s="7"/>
      <c r="AU428" s="7"/>
      <c r="AV428" s="7"/>
      <c r="AW428" s="7"/>
      <c r="AX428" s="7"/>
      <c r="AY428" s="7"/>
      <c r="AZ428" s="7"/>
      <c r="BA428" s="7"/>
      <c r="BB428" s="7"/>
      <c r="BC428" s="7"/>
      <c r="BD428" s="7"/>
      <c r="BE428" s="7"/>
      <c r="BF428" s="7"/>
      <c r="BG428" s="7"/>
      <c r="BH428" s="7"/>
    </row>
    <row r="429" spans="1:60" hidden="1">
      <c r="A429" s="93"/>
      <c r="B429" s="138" t="str">
        <f t="shared" si="91"/>
        <v/>
      </c>
      <c r="C429" s="28" t="str">
        <f>IF(B429="","",INDEX(Konfig!$A$21:$B$1011,MATCH(MID(B429,1,(FIND(" ",B429)-1)),Konfig!$A$21:$A$1011,0),2))</f>
        <v/>
      </c>
      <c r="D429" s="126"/>
      <c r="E429" s="126" t="str">
        <f t="shared" ref="E429:E492" si="94">IFERROR(IF(VALUE(LEFT(G429,SEARCH(".",G429)-1))&lt;10,"",VALUE(LEFT(G429,SEARCH(".",G429)-1))),"")</f>
        <v/>
      </c>
      <c r="F429" s="126" t="str">
        <f t="shared" si="86"/>
        <v/>
      </c>
      <c r="G429" s="123" t="str">
        <f t="shared" si="92"/>
        <v/>
      </c>
      <c r="H429" s="139"/>
      <c r="I429" s="123" t="str">
        <f t="shared" si="93"/>
        <v xml:space="preserve"> </v>
      </c>
      <c r="J429" s="126"/>
      <c r="K429" s="388" t="str">
        <f t="shared" ca="1" si="87"/>
        <v/>
      </c>
      <c r="L429" s="388" t="str">
        <f t="shared" ca="1" si="88"/>
        <v/>
      </c>
      <c r="M429" s="384" t="str">
        <f t="shared" ca="1" si="89"/>
        <v/>
      </c>
      <c r="N429" s="384" t="str">
        <f t="shared" ca="1" si="89"/>
        <v/>
      </c>
      <c r="O429" s="384" t="str">
        <f t="shared" ca="1" si="89"/>
        <v/>
      </c>
      <c r="P429" s="384" t="str">
        <f t="shared" ca="1" si="89"/>
        <v/>
      </c>
      <c r="Q429" s="384" t="str">
        <f t="shared" ref="Q429:Q492" ca="1" si="95">IF($K429="","",COUNTIF(INDIRECT("'"&amp;$B429&amp;"'!$D$11:$D$512"),0))</f>
        <v/>
      </c>
      <c r="R429" s="131" t="str">
        <f ca="1">IF(AND(SUM($T$109:$U429)&gt;0,COUNTIF(R$108:$S428,"A")=0), "A","")</f>
        <v/>
      </c>
      <c r="S429" s="131" t="str">
        <f ca="1">IF(AND(SUM($T429:$U$1097)&gt;0,COUNTIF(S430:$S$1098,"E")=0), "E","")</f>
        <v/>
      </c>
      <c r="T429" s="383" t="str">
        <f t="shared" ref="T429:T492" ca="1" si="96">IF($K429="","",COUNTIFS(INDIRECT("'"&amp;$B429&amp;"'!$J$11:$J$512"),"KO",INDIRECT("'"&amp;$B429&amp;"'!$N$11:$N$512"),"IAE"))</f>
        <v/>
      </c>
      <c r="U429" s="383" t="str">
        <f t="shared" ca="1" si="90"/>
        <v/>
      </c>
      <c r="V429" s="7"/>
      <c r="W429" s="7"/>
      <c r="X429" s="383" t="str">
        <f t="shared" ref="X429:X492" ca="1" si="97">IF($K429="","",COUNTIFS(INDIRECT("'"&amp;$B429&amp;"'!$J$11:$J$512"),"EW",INDIRECT("'"&amp;$B429&amp;"'!$N$11:$N$512"),"IAE"))</f>
        <v/>
      </c>
      <c r="Y429" s="383" t="str">
        <f ca="1">IF(SUM(X429)&gt;0,MAX($Y$109:Y428)+1,"")</f>
        <v/>
      </c>
      <c r="Z429" s="7"/>
      <c r="AA429" s="7"/>
      <c r="AB429" s="383" t="str" cm="1">
        <f t="array" aca="1" ref="AB429" ca="1">IF($K429="","",INDIRECT("'"&amp;$B429&amp;"'!$J$7"))</f>
        <v/>
      </c>
      <c r="AC429" s="383" t="str" cm="1">
        <f t="array" aca="1" ref="AC429" ca="1">IF($K429="","",INDIRECT("'"&amp;$B429&amp;"'!$J$5"))</f>
        <v/>
      </c>
      <c r="AD429" s="383" t="str" cm="1">
        <f t="array" aca="1" ref="AD429" ca="1">IF($K429="","",INDIRECT("'"&amp;$B429&amp;"'!$J$6"))</f>
        <v/>
      </c>
      <c r="AE429" s="7"/>
      <c r="AF429" s="7"/>
      <c r="AG429" s="7"/>
      <c r="AH429" s="7"/>
      <c r="AI429" s="7"/>
      <c r="AJ429" s="7"/>
      <c r="AK429" s="7"/>
      <c r="AL429" s="7"/>
      <c r="AM429" s="7"/>
      <c r="AN429" s="7"/>
      <c r="AO429" s="7"/>
      <c r="AP429" s="7"/>
      <c r="AQ429" s="7"/>
      <c r="AR429" s="7"/>
      <c r="AS429" s="7"/>
      <c r="AT429" s="7"/>
      <c r="AU429" s="7"/>
      <c r="AV429" s="7"/>
      <c r="AW429" s="7"/>
      <c r="AX429" s="7"/>
      <c r="AY429" s="7"/>
      <c r="AZ429" s="7"/>
      <c r="BA429" s="7"/>
      <c r="BB429" s="7"/>
      <c r="BC429" s="7"/>
      <c r="BD429" s="7"/>
      <c r="BE429" s="7"/>
      <c r="BF429" s="7"/>
      <c r="BG429" s="7"/>
      <c r="BH429" s="7"/>
    </row>
    <row r="430" spans="1:60" hidden="1">
      <c r="A430" s="93"/>
      <c r="B430" s="138" t="str">
        <f t="shared" si="91"/>
        <v/>
      </c>
      <c r="C430" s="28" t="str">
        <f>IF(B430="","",INDEX(Konfig!$A$21:$B$1011,MATCH(MID(B430,1,(FIND(" ",B430)-1)),Konfig!$A$21:$A$1011,0),2))</f>
        <v/>
      </c>
      <c r="D430" s="126"/>
      <c r="E430" s="126" t="str">
        <f t="shared" si="94"/>
        <v/>
      </c>
      <c r="F430" s="126" t="str">
        <f t="shared" si="86"/>
        <v/>
      </c>
      <c r="G430" s="123" t="str">
        <f t="shared" si="92"/>
        <v/>
      </c>
      <c r="H430" s="139"/>
      <c r="I430" s="123" t="str">
        <f t="shared" si="93"/>
        <v xml:space="preserve"> </v>
      </c>
      <c r="J430" s="126"/>
      <c r="K430" s="388" t="str">
        <f t="shared" ca="1" si="87"/>
        <v/>
      </c>
      <c r="L430" s="388" t="str">
        <f t="shared" ca="1" si="88"/>
        <v/>
      </c>
      <c r="M430" s="384" t="str">
        <f t="shared" ca="1" si="89"/>
        <v/>
      </c>
      <c r="N430" s="384" t="str">
        <f t="shared" ca="1" si="89"/>
        <v/>
      </c>
      <c r="O430" s="384" t="str">
        <f t="shared" ca="1" si="89"/>
        <v/>
      </c>
      <c r="P430" s="384" t="str">
        <f t="shared" ca="1" si="89"/>
        <v/>
      </c>
      <c r="Q430" s="384" t="str">
        <f t="shared" ca="1" si="95"/>
        <v/>
      </c>
      <c r="R430" s="131" t="str">
        <f ca="1">IF(AND(SUM($T$109:$U430)&gt;0,COUNTIF(R$108:$S429,"A")=0), "A","")</f>
        <v/>
      </c>
      <c r="S430" s="131" t="str">
        <f ca="1">IF(AND(SUM($T430:$U$1097)&gt;0,COUNTIF(S431:$S$1098,"E")=0), "E","")</f>
        <v/>
      </c>
      <c r="T430" s="383" t="str">
        <f t="shared" ca="1" si="96"/>
        <v/>
      </c>
      <c r="U430" s="383" t="str">
        <f t="shared" ca="1" si="90"/>
        <v/>
      </c>
      <c r="V430" s="7"/>
      <c r="W430" s="7"/>
      <c r="X430" s="383" t="str">
        <f t="shared" ca="1" si="97"/>
        <v/>
      </c>
      <c r="Y430" s="383" t="str">
        <f ca="1">IF(SUM(X430)&gt;0,MAX($Y$109:Y429)+1,"")</f>
        <v/>
      </c>
      <c r="Z430" s="7"/>
      <c r="AA430" s="7"/>
      <c r="AB430" s="383" t="str" cm="1">
        <f t="array" aca="1" ref="AB430" ca="1">IF($K430="","",INDIRECT("'"&amp;$B430&amp;"'!$J$7"))</f>
        <v/>
      </c>
      <c r="AC430" s="383" t="str" cm="1">
        <f t="array" aca="1" ref="AC430" ca="1">IF($K430="","",INDIRECT("'"&amp;$B430&amp;"'!$J$5"))</f>
        <v/>
      </c>
      <c r="AD430" s="383" t="str" cm="1">
        <f t="array" aca="1" ref="AD430" ca="1">IF($K430="","",INDIRECT("'"&amp;$B430&amp;"'!$J$6"))</f>
        <v/>
      </c>
      <c r="AE430" s="7"/>
      <c r="AF430" s="7"/>
      <c r="AG430" s="7"/>
      <c r="AH430" s="7"/>
      <c r="AI430" s="7"/>
      <c r="AJ430" s="7"/>
      <c r="AK430" s="7"/>
      <c r="AL430" s="7"/>
      <c r="AM430" s="7"/>
      <c r="AN430" s="7"/>
      <c r="AO430" s="7"/>
      <c r="AP430" s="7"/>
      <c r="AQ430" s="7"/>
      <c r="AR430" s="7"/>
      <c r="AS430" s="7"/>
      <c r="AT430" s="7"/>
      <c r="AU430" s="7"/>
      <c r="AV430" s="7"/>
      <c r="AW430" s="7"/>
      <c r="AX430" s="7"/>
      <c r="AY430" s="7"/>
      <c r="AZ430" s="7"/>
      <c r="BA430" s="7"/>
      <c r="BB430" s="7"/>
      <c r="BC430" s="7"/>
      <c r="BD430" s="7"/>
      <c r="BE430" s="7"/>
      <c r="BF430" s="7"/>
      <c r="BG430" s="7"/>
      <c r="BH430" s="7"/>
    </row>
    <row r="431" spans="1:60" hidden="1">
      <c r="A431" s="93"/>
      <c r="B431" s="138" t="str">
        <f t="shared" si="91"/>
        <v/>
      </c>
      <c r="C431" s="28" t="str">
        <f>IF(B431="","",INDEX(Konfig!$A$21:$B$1011,MATCH(MID(B431,1,(FIND(" ",B431)-1)),Konfig!$A$21:$A$1011,0),2))</f>
        <v/>
      </c>
      <c r="D431" s="126"/>
      <c r="E431" s="126" t="str">
        <f t="shared" si="94"/>
        <v/>
      </c>
      <c r="F431" s="126" t="str">
        <f t="shared" si="86"/>
        <v/>
      </c>
      <c r="G431" s="123" t="str">
        <f t="shared" si="92"/>
        <v/>
      </c>
      <c r="H431" s="139"/>
      <c r="I431" s="123" t="str">
        <f t="shared" si="93"/>
        <v xml:space="preserve"> </v>
      </c>
      <c r="J431" s="126"/>
      <c r="K431" s="388" t="str">
        <f t="shared" ca="1" si="87"/>
        <v/>
      </c>
      <c r="L431" s="388" t="str">
        <f t="shared" ca="1" si="88"/>
        <v/>
      </c>
      <c r="M431" s="384" t="str">
        <f t="shared" ca="1" si="89"/>
        <v/>
      </c>
      <c r="N431" s="384" t="str">
        <f t="shared" ca="1" si="89"/>
        <v/>
      </c>
      <c r="O431" s="384" t="str">
        <f t="shared" ca="1" si="89"/>
        <v/>
      </c>
      <c r="P431" s="384" t="str">
        <f t="shared" ca="1" si="89"/>
        <v/>
      </c>
      <c r="Q431" s="384" t="str">
        <f t="shared" ca="1" si="95"/>
        <v/>
      </c>
      <c r="R431" s="131" t="str">
        <f ca="1">IF(AND(SUM($T$109:$U431)&gt;0,COUNTIF(R$108:$S430,"A")=0), "A","")</f>
        <v/>
      </c>
      <c r="S431" s="131" t="str">
        <f ca="1">IF(AND(SUM($T431:$U$1097)&gt;0,COUNTIF(S432:$S$1098,"E")=0), "E","")</f>
        <v/>
      </c>
      <c r="T431" s="383" t="str">
        <f t="shared" ca="1" si="96"/>
        <v/>
      </c>
      <c r="U431" s="383" t="str">
        <f t="shared" ca="1" si="90"/>
        <v/>
      </c>
      <c r="V431" s="7"/>
      <c r="W431" s="7"/>
      <c r="X431" s="383" t="str">
        <f t="shared" ca="1" si="97"/>
        <v/>
      </c>
      <c r="Y431" s="383" t="str">
        <f ca="1">IF(SUM(X431)&gt;0,MAX($Y$109:Y430)+1,"")</f>
        <v/>
      </c>
      <c r="Z431" s="7"/>
      <c r="AA431" s="7"/>
      <c r="AB431" s="383" t="str" cm="1">
        <f t="array" aca="1" ref="AB431" ca="1">IF($K431="","",INDIRECT("'"&amp;$B431&amp;"'!$J$7"))</f>
        <v/>
      </c>
      <c r="AC431" s="383" t="str" cm="1">
        <f t="array" aca="1" ref="AC431" ca="1">IF($K431="","",INDIRECT("'"&amp;$B431&amp;"'!$J$5"))</f>
        <v/>
      </c>
      <c r="AD431" s="383" t="str" cm="1">
        <f t="array" aca="1" ref="AD431" ca="1">IF($K431="","",INDIRECT("'"&amp;$B431&amp;"'!$J$6"))</f>
        <v/>
      </c>
      <c r="AE431" s="7"/>
      <c r="AF431" s="7"/>
      <c r="AG431" s="7"/>
      <c r="AH431" s="7"/>
      <c r="AI431" s="7"/>
      <c r="AJ431" s="7"/>
      <c r="AK431" s="7"/>
      <c r="AL431" s="7"/>
      <c r="AM431" s="7"/>
      <c r="AN431" s="7"/>
      <c r="AO431" s="7"/>
      <c r="AP431" s="7"/>
      <c r="AQ431" s="7"/>
      <c r="AR431" s="7"/>
      <c r="AS431" s="7"/>
      <c r="AT431" s="7"/>
      <c r="AU431" s="7"/>
      <c r="AV431" s="7"/>
      <c r="AW431" s="7"/>
      <c r="AX431" s="7"/>
      <c r="AY431" s="7"/>
      <c r="AZ431" s="7"/>
      <c r="BA431" s="7"/>
      <c r="BB431" s="7"/>
      <c r="BC431" s="7"/>
      <c r="BD431" s="7"/>
      <c r="BE431" s="7"/>
      <c r="BF431" s="7"/>
      <c r="BG431" s="7"/>
      <c r="BH431" s="7"/>
    </row>
    <row r="432" spans="1:60" hidden="1">
      <c r="A432" s="93"/>
      <c r="B432" s="138" t="str">
        <f t="shared" si="91"/>
        <v/>
      </c>
      <c r="C432" s="28" t="str">
        <f>IF(B432="","",INDEX(Konfig!$A$21:$B$1011,MATCH(MID(B432,1,(FIND(" ",B432)-1)),Konfig!$A$21:$A$1011,0),2))</f>
        <v/>
      </c>
      <c r="D432" s="126"/>
      <c r="E432" s="126" t="str">
        <f t="shared" si="94"/>
        <v/>
      </c>
      <c r="F432" s="126" t="str">
        <f t="shared" si="86"/>
        <v/>
      </c>
      <c r="G432" s="123" t="str">
        <f t="shared" si="92"/>
        <v/>
      </c>
      <c r="H432" s="139"/>
      <c r="I432" s="123" t="str">
        <f t="shared" si="93"/>
        <v xml:space="preserve"> </v>
      </c>
      <c r="J432" s="126"/>
      <c r="K432" s="388" t="str">
        <f t="shared" ca="1" si="87"/>
        <v/>
      </c>
      <c r="L432" s="388" t="str">
        <f t="shared" ca="1" si="88"/>
        <v/>
      </c>
      <c r="M432" s="384" t="str">
        <f t="shared" ca="1" si="89"/>
        <v/>
      </c>
      <c r="N432" s="384" t="str">
        <f t="shared" ca="1" si="89"/>
        <v/>
      </c>
      <c r="O432" s="384" t="str">
        <f t="shared" ca="1" si="89"/>
        <v/>
      </c>
      <c r="P432" s="384" t="str">
        <f t="shared" ca="1" si="89"/>
        <v/>
      </c>
      <c r="Q432" s="384" t="str">
        <f t="shared" ca="1" si="95"/>
        <v/>
      </c>
      <c r="R432" s="131" t="str">
        <f ca="1">IF(AND(SUM($T$109:$U432)&gt;0,COUNTIF(R$108:$S431,"A")=0), "A","")</f>
        <v/>
      </c>
      <c r="S432" s="131" t="str">
        <f ca="1">IF(AND(SUM($T432:$U$1097)&gt;0,COUNTIF(S433:$S$1098,"E")=0), "E","")</f>
        <v/>
      </c>
      <c r="T432" s="383" t="str">
        <f t="shared" ca="1" si="96"/>
        <v/>
      </c>
      <c r="U432" s="383" t="str">
        <f t="shared" ca="1" si="90"/>
        <v/>
      </c>
      <c r="V432" s="7"/>
      <c r="W432" s="7"/>
      <c r="X432" s="383" t="str">
        <f t="shared" ca="1" si="97"/>
        <v/>
      </c>
      <c r="Y432" s="383" t="str">
        <f ca="1">IF(SUM(X432)&gt;0,MAX($Y$109:Y431)+1,"")</f>
        <v/>
      </c>
      <c r="Z432" s="7"/>
      <c r="AA432" s="7"/>
      <c r="AB432" s="383" t="str" cm="1">
        <f t="array" aca="1" ref="AB432" ca="1">IF($K432="","",INDIRECT("'"&amp;$B432&amp;"'!$J$7"))</f>
        <v/>
      </c>
      <c r="AC432" s="383" t="str" cm="1">
        <f t="array" aca="1" ref="AC432" ca="1">IF($K432="","",INDIRECT("'"&amp;$B432&amp;"'!$J$5"))</f>
        <v/>
      </c>
      <c r="AD432" s="383" t="str" cm="1">
        <f t="array" aca="1" ref="AD432" ca="1">IF($K432="","",INDIRECT("'"&amp;$B432&amp;"'!$J$6"))</f>
        <v/>
      </c>
      <c r="AE432" s="7"/>
      <c r="AF432" s="7"/>
      <c r="AG432" s="7"/>
      <c r="AH432" s="7"/>
      <c r="AI432" s="7"/>
      <c r="AJ432" s="7"/>
      <c r="AK432" s="7"/>
      <c r="AL432" s="7"/>
      <c r="AM432" s="7"/>
      <c r="AN432" s="7"/>
      <c r="AO432" s="7"/>
      <c r="AP432" s="7"/>
      <c r="AQ432" s="7"/>
      <c r="AR432" s="7"/>
      <c r="AS432" s="7"/>
      <c r="AT432" s="7"/>
      <c r="AU432" s="7"/>
      <c r="AV432" s="7"/>
      <c r="AW432" s="7"/>
      <c r="AX432" s="7"/>
      <c r="AY432" s="7"/>
      <c r="AZ432" s="7"/>
      <c r="BA432" s="7"/>
      <c r="BB432" s="7"/>
      <c r="BC432" s="7"/>
      <c r="BD432" s="7"/>
      <c r="BE432" s="7"/>
      <c r="BF432" s="7"/>
      <c r="BG432" s="7"/>
      <c r="BH432" s="7"/>
    </row>
    <row r="433" spans="1:60" hidden="1">
      <c r="A433" s="93"/>
      <c r="B433" s="138" t="str">
        <f t="shared" si="91"/>
        <v/>
      </c>
      <c r="C433" s="28" t="str">
        <f>IF(B433="","",INDEX(Konfig!$A$21:$B$1011,MATCH(MID(B433,1,(FIND(" ",B433)-1)),Konfig!$A$21:$A$1011,0),2))</f>
        <v/>
      </c>
      <c r="D433" s="126"/>
      <c r="E433" s="126" t="str">
        <f t="shared" si="94"/>
        <v/>
      </c>
      <c r="F433" s="126" t="str">
        <f t="shared" si="86"/>
        <v/>
      </c>
      <c r="G433" s="123" t="str">
        <f t="shared" si="92"/>
        <v/>
      </c>
      <c r="H433" s="139"/>
      <c r="I433" s="123" t="str">
        <f t="shared" si="93"/>
        <v xml:space="preserve"> </v>
      </c>
      <c r="J433" s="126"/>
      <c r="K433" s="388" t="str">
        <f t="shared" ca="1" si="87"/>
        <v/>
      </c>
      <c r="L433" s="388" t="str">
        <f t="shared" ca="1" si="88"/>
        <v/>
      </c>
      <c r="M433" s="384" t="str">
        <f t="shared" ca="1" si="89"/>
        <v/>
      </c>
      <c r="N433" s="384" t="str">
        <f t="shared" ca="1" si="89"/>
        <v/>
      </c>
      <c r="O433" s="384" t="str">
        <f t="shared" ca="1" si="89"/>
        <v/>
      </c>
      <c r="P433" s="384" t="str">
        <f t="shared" ca="1" si="89"/>
        <v/>
      </c>
      <c r="Q433" s="384" t="str">
        <f t="shared" ca="1" si="95"/>
        <v/>
      </c>
      <c r="R433" s="131" t="str">
        <f ca="1">IF(AND(SUM($T$109:$U433)&gt;0,COUNTIF(R$108:$S432,"A")=0), "A","")</f>
        <v/>
      </c>
      <c r="S433" s="131" t="str">
        <f ca="1">IF(AND(SUM($T433:$U$1097)&gt;0,COUNTIF(S434:$S$1098,"E")=0), "E","")</f>
        <v/>
      </c>
      <c r="T433" s="383" t="str">
        <f t="shared" ca="1" si="96"/>
        <v/>
      </c>
      <c r="U433" s="383" t="str">
        <f t="shared" ca="1" si="90"/>
        <v/>
      </c>
      <c r="V433" s="7"/>
      <c r="W433" s="7"/>
      <c r="X433" s="383" t="str">
        <f t="shared" ca="1" si="97"/>
        <v/>
      </c>
      <c r="Y433" s="383" t="str">
        <f ca="1">IF(SUM(X433)&gt;0,MAX($Y$109:Y432)+1,"")</f>
        <v/>
      </c>
      <c r="Z433" s="7"/>
      <c r="AA433" s="7"/>
      <c r="AB433" s="383" t="str" cm="1">
        <f t="array" aca="1" ref="AB433" ca="1">IF($K433="","",INDIRECT("'"&amp;$B433&amp;"'!$J$7"))</f>
        <v/>
      </c>
      <c r="AC433" s="383" t="str" cm="1">
        <f t="array" aca="1" ref="AC433" ca="1">IF($K433="","",INDIRECT("'"&amp;$B433&amp;"'!$J$5"))</f>
        <v/>
      </c>
      <c r="AD433" s="383" t="str" cm="1">
        <f t="array" aca="1" ref="AD433" ca="1">IF($K433="","",INDIRECT("'"&amp;$B433&amp;"'!$J$6"))</f>
        <v/>
      </c>
      <c r="AE433" s="7"/>
      <c r="AF433" s="7"/>
      <c r="AG433" s="7"/>
      <c r="AH433" s="7"/>
      <c r="AI433" s="7"/>
      <c r="AJ433" s="7"/>
      <c r="AK433" s="7"/>
      <c r="AL433" s="7"/>
      <c r="AM433" s="7"/>
      <c r="AN433" s="7"/>
      <c r="AO433" s="7"/>
      <c r="AP433" s="7"/>
      <c r="AQ433" s="7"/>
      <c r="AR433" s="7"/>
      <c r="AS433" s="7"/>
      <c r="AT433" s="7"/>
      <c r="AU433" s="7"/>
      <c r="AV433" s="7"/>
      <c r="AW433" s="7"/>
      <c r="AX433" s="7"/>
      <c r="AY433" s="7"/>
      <c r="AZ433" s="7"/>
      <c r="BA433" s="7"/>
      <c r="BB433" s="7"/>
      <c r="BC433" s="7"/>
      <c r="BD433" s="7"/>
      <c r="BE433" s="7"/>
      <c r="BF433" s="7"/>
      <c r="BG433" s="7"/>
      <c r="BH433" s="7"/>
    </row>
    <row r="434" spans="1:60" hidden="1">
      <c r="A434" s="93"/>
      <c r="B434" s="138" t="str">
        <f t="shared" si="91"/>
        <v/>
      </c>
      <c r="C434" s="28" t="str">
        <f>IF(B434="","",INDEX(Konfig!$A$21:$B$1011,MATCH(MID(B434,1,(FIND(" ",B434)-1)),Konfig!$A$21:$A$1011,0),2))</f>
        <v/>
      </c>
      <c r="D434" s="126"/>
      <c r="E434" s="126" t="str">
        <f t="shared" si="94"/>
        <v/>
      </c>
      <c r="F434" s="126" t="str">
        <f t="shared" si="86"/>
        <v/>
      </c>
      <c r="G434" s="123" t="str">
        <f t="shared" si="92"/>
        <v/>
      </c>
      <c r="H434" s="139"/>
      <c r="I434" s="123" t="str">
        <f t="shared" si="93"/>
        <v xml:space="preserve"> </v>
      </c>
      <c r="J434" s="126"/>
      <c r="K434" s="388" t="str">
        <f t="shared" ca="1" si="87"/>
        <v/>
      </c>
      <c r="L434" s="388" t="str">
        <f t="shared" ca="1" si="88"/>
        <v/>
      </c>
      <c r="M434" s="384" t="str">
        <f t="shared" ca="1" si="89"/>
        <v/>
      </c>
      <c r="N434" s="384" t="str">
        <f t="shared" ca="1" si="89"/>
        <v/>
      </c>
      <c r="O434" s="384" t="str">
        <f t="shared" ca="1" si="89"/>
        <v/>
      </c>
      <c r="P434" s="384" t="str">
        <f t="shared" ca="1" si="89"/>
        <v/>
      </c>
      <c r="Q434" s="384" t="str">
        <f t="shared" ca="1" si="95"/>
        <v/>
      </c>
      <c r="R434" s="131" t="str">
        <f ca="1">IF(AND(SUM($T$109:$U434)&gt;0,COUNTIF(R$108:$S433,"A")=0), "A","")</f>
        <v/>
      </c>
      <c r="S434" s="131" t="str">
        <f ca="1">IF(AND(SUM($T434:$U$1097)&gt;0,COUNTIF(S435:$S$1098,"E")=0), "E","")</f>
        <v/>
      </c>
      <c r="T434" s="383" t="str">
        <f t="shared" ca="1" si="96"/>
        <v/>
      </c>
      <c r="U434" s="383" t="str">
        <f t="shared" ca="1" si="90"/>
        <v/>
      </c>
      <c r="V434" s="7"/>
      <c r="W434" s="7"/>
      <c r="X434" s="383" t="str">
        <f t="shared" ca="1" si="97"/>
        <v/>
      </c>
      <c r="Y434" s="383" t="str">
        <f ca="1">IF(SUM(X434)&gt;0,MAX($Y$109:Y433)+1,"")</f>
        <v/>
      </c>
      <c r="Z434" s="7"/>
      <c r="AA434" s="7"/>
      <c r="AB434" s="383" t="str" cm="1">
        <f t="array" aca="1" ref="AB434" ca="1">IF($K434="","",INDIRECT("'"&amp;$B434&amp;"'!$J$7"))</f>
        <v/>
      </c>
      <c r="AC434" s="383" t="str" cm="1">
        <f t="array" aca="1" ref="AC434" ca="1">IF($K434="","",INDIRECT("'"&amp;$B434&amp;"'!$J$5"))</f>
        <v/>
      </c>
      <c r="AD434" s="383" t="str" cm="1">
        <f t="array" aca="1" ref="AD434" ca="1">IF($K434="","",INDIRECT("'"&amp;$B434&amp;"'!$J$6"))</f>
        <v/>
      </c>
      <c r="AE434" s="7"/>
      <c r="AF434" s="7"/>
      <c r="AG434" s="7"/>
      <c r="AH434" s="7"/>
      <c r="AI434" s="7"/>
      <c r="AJ434" s="7"/>
      <c r="AK434" s="7"/>
      <c r="AL434" s="7"/>
      <c r="AM434" s="7"/>
      <c r="AN434" s="7"/>
      <c r="AO434" s="7"/>
      <c r="AP434" s="7"/>
      <c r="AQ434" s="7"/>
      <c r="AR434" s="7"/>
      <c r="AS434" s="7"/>
      <c r="AT434" s="7"/>
      <c r="AU434" s="7"/>
      <c r="AV434" s="7"/>
      <c r="AW434" s="7"/>
      <c r="AX434" s="7"/>
      <c r="AY434" s="7"/>
      <c r="AZ434" s="7"/>
      <c r="BA434" s="7"/>
      <c r="BB434" s="7"/>
      <c r="BC434" s="7"/>
      <c r="BD434" s="7"/>
      <c r="BE434" s="7"/>
      <c r="BF434" s="7"/>
      <c r="BG434" s="7"/>
      <c r="BH434" s="7"/>
    </row>
    <row r="435" spans="1:60" hidden="1">
      <c r="A435" s="93"/>
      <c r="B435" s="138" t="str">
        <f t="shared" si="91"/>
        <v/>
      </c>
      <c r="C435" s="28" t="str">
        <f>IF(B435="","",INDEX(Konfig!$A$21:$B$1011,MATCH(MID(B435,1,(FIND(" ",B435)-1)),Konfig!$A$21:$A$1011,0),2))</f>
        <v/>
      </c>
      <c r="D435" s="126"/>
      <c r="E435" s="126" t="str">
        <f t="shared" si="94"/>
        <v/>
      </c>
      <c r="F435" s="126" t="str">
        <f t="shared" si="86"/>
        <v/>
      </c>
      <c r="G435" s="123" t="str">
        <f t="shared" si="92"/>
        <v/>
      </c>
      <c r="H435" s="139"/>
      <c r="I435" s="123" t="str">
        <f t="shared" si="93"/>
        <v xml:space="preserve"> </v>
      </c>
      <c r="J435" s="126"/>
      <c r="K435" s="388" t="str">
        <f t="shared" ca="1" si="87"/>
        <v/>
      </c>
      <c r="L435" s="388" t="str">
        <f t="shared" ca="1" si="88"/>
        <v/>
      </c>
      <c r="M435" s="384" t="str">
        <f t="shared" ca="1" si="89"/>
        <v/>
      </c>
      <c r="N435" s="384" t="str">
        <f t="shared" ca="1" si="89"/>
        <v/>
      </c>
      <c r="O435" s="384" t="str">
        <f t="shared" ca="1" si="89"/>
        <v/>
      </c>
      <c r="P435" s="384" t="str">
        <f t="shared" ca="1" si="89"/>
        <v/>
      </c>
      <c r="Q435" s="384" t="str">
        <f t="shared" ca="1" si="95"/>
        <v/>
      </c>
      <c r="R435" s="131" t="str">
        <f ca="1">IF(AND(SUM($T$109:$U435)&gt;0,COUNTIF(R$108:$S434,"A")=0), "A","")</f>
        <v/>
      </c>
      <c r="S435" s="131" t="str">
        <f ca="1">IF(AND(SUM($T435:$U$1097)&gt;0,COUNTIF(S436:$S$1098,"E")=0), "E","")</f>
        <v/>
      </c>
      <c r="T435" s="383" t="str">
        <f t="shared" ca="1" si="96"/>
        <v/>
      </c>
      <c r="U435" s="383" t="str">
        <f t="shared" ca="1" si="90"/>
        <v/>
      </c>
      <c r="V435" s="7"/>
      <c r="W435" s="7"/>
      <c r="X435" s="383" t="str">
        <f t="shared" ca="1" si="97"/>
        <v/>
      </c>
      <c r="Y435" s="383" t="str">
        <f ca="1">IF(SUM(X435)&gt;0,MAX($Y$109:Y434)+1,"")</f>
        <v/>
      </c>
      <c r="Z435" s="7"/>
      <c r="AA435" s="7"/>
      <c r="AB435" s="383" t="str" cm="1">
        <f t="array" aca="1" ref="AB435" ca="1">IF($K435="","",INDIRECT("'"&amp;$B435&amp;"'!$J$7"))</f>
        <v/>
      </c>
      <c r="AC435" s="383" t="str" cm="1">
        <f t="array" aca="1" ref="AC435" ca="1">IF($K435="","",INDIRECT("'"&amp;$B435&amp;"'!$J$5"))</f>
        <v/>
      </c>
      <c r="AD435" s="383" t="str" cm="1">
        <f t="array" aca="1" ref="AD435" ca="1">IF($K435="","",INDIRECT("'"&amp;$B435&amp;"'!$J$6"))</f>
        <v/>
      </c>
      <c r="AE435" s="7"/>
      <c r="AF435" s="7"/>
      <c r="AG435" s="7"/>
      <c r="AH435" s="7"/>
      <c r="AI435" s="7"/>
      <c r="AJ435" s="7"/>
      <c r="AK435" s="7"/>
      <c r="AL435" s="7"/>
      <c r="AM435" s="7"/>
      <c r="AN435" s="7"/>
      <c r="AO435" s="7"/>
      <c r="AP435" s="7"/>
      <c r="AQ435" s="7"/>
      <c r="AR435" s="7"/>
      <c r="AS435" s="7"/>
      <c r="AT435" s="7"/>
      <c r="AU435" s="7"/>
      <c r="AV435" s="7"/>
      <c r="AW435" s="7"/>
      <c r="AX435" s="7"/>
      <c r="AY435" s="7"/>
      <c r="AZ435" s="7"/>
      <c r="BA435" s="7"/>
      <c r="BB435" s="7"/>
      <c r="BC435" s="7"/>
      <c r="BD435" s="7"/>
      <c r="BE435" s="7"/>
      <c r="BF435" s="7"/>
      <c r="BG435" s="7"/>
      <c r="BH435" s="7"/>
    </row>
    <row r="436" spans="1:60" hidden="1">
      <c r="A436" s="93"/>
      <c r="B436" s="138" t="str">
        <f t="shared" si="91"/>
        <v/>
      </c>
      <c r="C436" s="28" t="str">
        <f>IF(B436="","",INDEX(Konfig!$A$21:$B$1011,MATCH(MID(B436,1,(FIND(" ",B436)-1)),Konfig!$A$21:$A$1011,0),2))</f>
        <v/>
      </c>
      <c r="D436" s="126"/>
      <c r="E436" s="126" t="str">
        <f t="shared" si="94"/>
        <v/>
      </c>
      <c r="F436" s="126" t="str">
        <f t="shared" si="86"/>
        <v/>
      </c>
      <c r="G436" s="123" t="str">
        <f t="shared" si="92"/>
        <v/>
      </c>
      <c r="H436" s="139"/>
      <c r="I436" s="123" t="str">
        <f t="shared" si="93"/>
        <v xml:space="preserve"> </v>
      </c>
      <c r="J436" s="126"/>
      <c r="K436" s="388" t="str">
        <f t="shared" ca="1" si="87"/>
        <v/>
      </c>
      <c r="L436" s="388" t="str">
        <f t="shared" ca="1" si="88"/>
        <v/>
      </c>
      <c r="M436" s="384" t="str">
        <f t="shared" ca="1" si="89"/>
        <v/>
      </c>
      <c r="N436" s="384" t="str">
        <f t="shared" ca="1" si="89"/>
        <v/>
      </c>
      <c r="O436" s="384" t="str">
        <f t="shared" ca="1" si="89"/>
        <v/>
      </c>
      <c r="P436" s="384" t="str">
        <f t="shared" ca="1" si="89"/>
        <v/>
      </c>
      <c r="Q436" s="384" t="str">
        <f t="shared" ca="1" si="95"/>
        <v/>
      </c>
      <c r="R436" s="131" t="str">
        <f ca="1">IF(AND(SUM($T$109:$U436)&gt;0,COUNTIF(R$108:$S435,"A")=0), "A","")</f>
        <v/>
      </c>
      <c r="S436" s="131" t="str">
        <f ca="1">IF(AND(SUM($T436:$U$1097)&gt;0,COUNTIF(S437:$S$1098,"E")=0), "E","")</f>
        <v/>
      </c>
      <c r="T436" s="383" t="str">
        <f t="shared" ca="1" si="96"/>
        <v/>
      </c>
      <c r="U436" s="383" t="str">
        <f t="shared" ca="1" si="90"/>
        <v/>
      </c>
      <c r="V436" s="7"/>
      <c r="W436" s="7"/>
      <c r="X436" s="383" t="str">
        <f t="shared" ca="1" si="97"/>
        <v/>
      </c>
      <c r="Y436" s="383" t="str">
        <f ca="1">IF(SUM(X436)&gt;0,MAX($Y$109:Y435)+1,"")</f>
        <v/>
      </c>
      <c r="Z436" s="7"/>
      <c r="AA436" s="7"/>
      <c r="AB436" s="383" t="str" cm="1">
        <f t="array" aca="1" ref="AB436" ca="1">IF($K436="","",INDIRECT("'"&amp;$B436&amp;"'!$J$7"))</f>
        <v/>
      </c>
      <c r="AC436" s="383" t="str" cm="1">
        <f t="array" aca="1" ref="AC436" ca="1">IF($K436="","",INDIRECT("'"&amp;$B436&amp;"'!$J$5"))</f>
        <v/>
      </c>
      <c r="AD436" s="383" t="str" cm="1">
        <f t="array" aca="1" ref="AD436" ca="1">IF($K436="","",INDIRECT("'"&amp;$B436&amp;"'!$J$6"))</f>
        <v/>
      </c>
      <c r="AE436" s="7"/>
      <c r="AF436" s="7"/>
      <c r="AG436" s="7"/>
      <c r="AH436" s="7"/>
      <c r="AI436" s="7"/>
      <c r="AJ436" s="7"/>
      <c r="AK436" s="7"/>
      <c r="AL436" s="7"/>
      <c r="AM436" s="7"/>
      <c r="AN436" s="7"/>
      <c r="AO436" s="7"/>
      <c r="AP436" s="7"/>
      <c r="AQ436" s="7"/>
      <c r="AR436" s="7"/>
      <c r="AS436" s="7"/>
      <c r="AT436" s="7"/>
      <c r="AU436" s="7"/>
      <c r="AV436" s="7"/>
      <c r="AW436" s="7"/>
      <c r="AX436" s="7"/>
      <c r="AY436" s="7"/>
      <c r="AZ436" s="7"/>
      <c r="BA436" s="7"/>
      <c r="BB436" s="7"/>
      <c r="BC436" s="7"/>
      <c r="BD436" s="7"/>
      <c r="BE436" s="7"/>
      <c r="BF436" s="7"/>
      <c r="BG436" s="7"/>
      <c r="BH436" s="7"/>
    </row>
    <row r="437" spans="1:60" hidden="1">
      <c r="A437" s="93"/>
      <c r="B437" s="138" t="str">
        <f t="shared" si="91"/>
        <v/>
      </c>
      <c r="C437" s="28" t="str">
        <f>IF(B437="","",INDEX(Konfig!$A$21:$B$1011,MATCH(MID(B437,1,(FIND(" ",B437)-1)),Konfig!$A$21:$A$1011,0),2))</f>
        <v/>
      </c>
      <c r="D437" s="126"/>
      <c r="E437" s="126" t="str">
        <f t="shared" si="94"/>
        <v/>
      </c>
      <c r="F437" s="126" t="str">
        <f t="shared" si="86"/>
        <v/>
      </c>
      <c r="G437" s="123" t="str">
        <f t="shared" si="92"/>
        <v/>
      </c>
      <c r="H437" s="139"/>
      <c r="I437" s="123" t="str">
        <f t="shared" si="93"/>
        <v xml:space="preserve"> </v>
      </c>
      <c r="J437" s="126"/>
      <c r="K437" s="388" t="str">
        <f t="shared" ca="1" si="87"/>
        <v/>
      </c>
      <c r="L437" s="388" t="str">
        <f t="shared" ca="1" si="88"/>
        <v/>
      </c>
      <c r="M437" s="384" t="str">
        <f t="shared" ca="1" si="89"/>
        <v/>
      </c>
      <c r="N437" s="384" t="str">
        <f t="shared" ca="1" si="89"/>
        <v/>
      </c>
      <c r="O437" s="384" t="str">
        <f t="shared" ca="1" si="89"/>
        <v/>
      </c>
      <c r="P437" s="384" t="str">
        <f t="shared" ca="1" si="89"/>
        <v/>
      </c>
      <c r="Q437" s="384" t="str">
        <f t="shared" ca="1" si="95"/>
        <v/>
      </c>
      <c r="R437" s="131" t="str">
        <f ca="1">IF(AND(SUM($T$109:$U437)&gt;0,COUNTIF(R$108:$S436,"A")=0), "A","")</f>
        <v/>
      </c>
      <c r="S437" s="131" t="str">
        <f ca="1">IF(AND(SUM($T437:$U$1097)&gt;0,COUNTIF(S438:$S$1098,"E")=0), "E","")</f>
        <v/>
      </c>
      <c r="T437" s="383" t="str">
        <f t="shared" ca="1" si="96"/>
        <v/>
      </c>
      <c r="U437" s="383" t="str">
        <f t="shared" ca="1" si="90"/>
        <v/>
      </c>
      <c r="V437" s="7"/>
      <c r="W437" s="7"/>
      <c r="X437" s="383" t="str">
        <f t="shared" ca="1" si="97"/>
        <v/>
      </c>
      <c r="Y437" s="383" t="str">
        <f ca="1">IF(SUM(X437)&gt;0,MAX($Y$109:Y436)+1,"")</f>
        <v/>
      </c>
      <c r="Z437" s="7"/>
      <c r="AA437" s="7"/>
      <c r="AB437" s="383" t="str" cm="1">
        <f t="array" aca="1" ref="AB437" ca="1">IF($K437="","",INDIRECT("'"&amp;$B437&amp;"'!$J$7"))</f>
        <v/>
      </c>
      <c r="AC437" s="383" t="str" cm="1">
        <f t="array" aca="1" ref="AC437" ca="1">IF($K437="","",INDIRECT("'"&amp;$B437&amp;"'!$J$5"))</f>
        <v/>
      </c>
      <c r="AD437" s="383" t="str" cm="1">
        <f t="array" aca="1" ref="AD437" ca="1">IF($K437="","",INDIRECT("'"&amp;$B437&amp;"'!$J$6"))</f>
        <v/>
      </c>
      <c r="AE437" s="7"/>
      <c r="AF437" s="7"/>
      <c r="AG437" s="7"/>
      <c r="AH437" s="7"/>
      <c r="AI437" s="7"/>
      <c r="AJ437" s="7"/>
      <c r="AK437" s="7"/>
      <c r="AL437" s="7"/>
      <c r="AM437" s="7"/>
      <c r="AN437" s="7"/>
      <c r="AO437" s="7"/>
      <c r="AP437" s="7"/>
      <c r="AQ437" s="7"/>
      <c r="AR437" s="7"/>
      <c r="AS437" s="7"/>
      <c r="AT437" s="7"/>
      <c r="AU437" s="7"/>
      <c r="AV437" s="7"/>
      <c r="AW437" s="7"/>
      <c r="AX437" s="7"/>
      <c r="AY437" s="7"/>
      <c r="AZ437" s="7"/>
      <c r="BA437" s="7"/>
      <c r="BB437" s="7"/>
      <c r="BC437" s="7"/>
      <c r="BD437" s="7"/>
      <c r="BE437" s="7"/>
      <c r="BF437" s="7"/>
      <c r="BG437" s="7"/>
      <c r="BH437" s="7"/>
    </row>
    <row r="438" spans="1:60" hidden="1">
      <c r="A438" s="93"/>
      <c r="B438" s="138" t="str">
        <f t="shared" si="91"/>
        <v/>
      </c>
      <c r="C438" s="28" t="str">
        <f>IF(B438="","",INDEX(Konfig!$A$21:$B$1011,MATCH(MID(B438,1,(FIND(" ",B438)-1)),Konfig!$A$21:$A$1011,0),2))</f>
        <v/>
      </c>
      <c r="D438" s="126"/>
      <c r="E438" s="126" t="str">
        <f t="shared" si="94"/>
        <v/>
      </c>
      <c r="F438" s="126" t="str">
        <f t="shared" si="86"/>
        <v/>
      </c>
      <c r="G438" s="123" t="str">
        <f t="shared" si="92"/>
        <v/>
      </c>
      <c r="H438" s="139"/>
      <c r="I438" s="123" t="str">
        <f t="shared" si="93"/>
        <v xml:space="preserve"> </v>
      </c>
      <c r="J438" s="126"/>
      <c r="K438" s="388" t="str">
        <f t="shared" ca="1" si="87"/>
        <v/>
      </c>
      <c r="L438" s="388" t="str">
        <f t="shared" ca="1" si="88"/>
        <v/>
      </c>
      <c r="M438" s="384" t="str">
        <f t="shared" ca="1" si="89"/>
        <v/>
      </c>
      <c r="N438" s="384" t="str">
        <f t="shared" ca="1" si="89"/>
        <v/>
      </c>
      <c r="O438" s="384" t="str">
        <f t="shared" ca="1" si="89"/>
        <v/>
      </c>
      <c r="P438" s="384" t="str">
        <f t="shared" ca="1" si="89"/>
        <v/>
      </c>
      <c r="Q438" s="384" t="str">
        <f t="shared" ca="1" si="95"/>
        <v/>
      </c>
      <c r="R438" s="131" t="str">
        <f ca="1">IF(AND(SUM($T$109:$U438)&gt;0,COUNTIF(R$108:$S437,"A")=0), "A","")</f>
        <v/>
      </c>
      <c r="S438" s="131" t="str">
        <f ca="1">IF(AND(SUM($T438:$U$1097)&gt;0,COUNTIF(S439:$S$1098,"E")=0), "E","")</f>
        <v/>
      </c>
      <c r="T438" s="383" t="str">
        <f t="shared" ca="1" si="96"/>
        <v/>
      </c>
      <c r="U438" s="383" t="str">
        <f t="shared" ca="1" si="90"/>
        <v/>
      </c>
      <c r="V438" s="7"/>
      <c r="W438" s="7"/>
      <c r="X438" s="383" t="str">
        <f t="shared" ca="1" si="97"/>
        <v/>
      </c>
      <c r="Y438" s="383" t="str">
        <f ca="1">IF(SUM(X438)&gt;0,MAX($Y$109:Y437)+1,"")</f>
        <v/>
      </c>
      <c r="Z438" s="7"/>
      <c r="AA438" s="7"/>
      <c r="AB438" s="383" t="str" cm="1">
        <f t="array" aca="1" ref="AB438" ca="1">IF($K438="","",INDIRECT("'"&amp;$B438&amp;"'!$J$7"))</f>
        <v/>
      </c>
      <c r="AC438" s="383" t="str" cm="1">
        <f t="array" aca="1" ref="AC438" ca="1">IF($K438="","",INDIRECT("'"&amp;$B438&amp;"'!$J$5"))</f>
        <v/>
      </c>
      <c r="AD438" s="383" t="str" cm="1">
        <f t="array" aca="1" ref="AD438" ca="1">IF($K438="","",INDIRECT("'"&amp;$B438&amp;"'!$J$6"))</f>
        <v/>
      </c>
      <c r="AE438" s="7"/>
      <c r="AF438" s="7"/>
      <c r="AG438" s="7"/>
      <c r="AH438" s="7"/>
      <c r="AI438" s="7"/>
      <c r="AJ438" s="7"/>
      <c r="AK438" s="7"/>
      <c r="AL438" s="7"/>
      <c r="AM438" s="7"/>
      <c r="AN438" s="7"/>
      <c r="AO438" s="7"/>
      <c r="AP438" s="7"/>
      <c r="AQ438" s="7"/>
      <c r="AR438" s="7"/>
      <c r="AS438" s="7"/>
      <c r="AT438" s="7"/>
      <c r="AU438" s="7"/>
      <c r="AV438" s="7"/>
      <c r="AW438" s="7"/>
      <c r="AX438" s="7"/>
      <c r="AY438" s="7"/>
      <c r="AZ438" s="7"/>
      <c r="BA438" s="7"/>
      <c r="BB438" s="7"/>
      <c r="BC438" s="7"/>
      <c r="BD438" s="7"/>
      <c r="BE438" s="7"/>
      <c r="BF438" s="7"/>
      <c r="BG438" s="7"/>
      <c r="BH438" s="7"/>
    </row>
    <row r="439" spans="1:60" hidden="1">
      <c r="A439" s="93"/>
      <c r="B439" s="138" t="str">
        <f t="shared" si="91"/>
        <v/>
      </c>
      <c r="C439" s="28" t="str">
        <f>IF(B439="","",INDEX(Konfig!$A$21:$B$1011,MATCH(MID(B439,1,(FIND(" ",B439)-1)),Konfig!$A$21:$A$1011,0),2))</f>
        <v/>
      </c>
      <c r="D439" s="126"/>
      <c r="E439" s="126" t="str">
        <f t="shared" si="94"/>
        <v/>
      </c>
      <c r="F439" s="126" t="str">
        <f t="shared" si="86"/>
        <v/>
      </c>
      <c r="G439" s="123" t="str">
        <f t="shared" si="92"/>
        <v/>
      </c>
      <c r="H439" s="139"/>
      <c r="I439" s="123" t="str">
        <f t="shared" si="93"/>
        <v xml:space="preserve"> </v>
      </c>
      <c r="J439" s="126"/>
      <c r="K439" s="388" t="str">
        <f t="shared" ca="1" si="87"/>
        <v/>
      </c>
      <c r="L439" s="388" t="str">
        <f t="shared" ca="1" si="88"/>
        <v/>
      </c>
      <c r="M439" s="384" t="str">
        <f t="shared" ca="1" si="89"/>
        <v/>
      </c>
      <c r="N439" s="384" t="str">
        <f t="shared" ca="1" si="89"/>
        <v/>
      </c>
      <c r="O439" s="384" t="str">
        <f t="shared" ca="1" si="89"/>
        <v/>
      </c>
      <c r="P439" s="384" t="str">
        <f t="shared" ca="1" si="89"/>
        <v/>
      </c>
      <c r="Q439" s="384" t="str">
        <f t="shared" ca="1" si="95"/>
        <v/>
      </c>
      <c r="R439" s="131" t="str">
        <f ca="1">IF(AND(SUM($T$109:$U439)&gt;0,COUNTIF(R$108:$S438,"A")=0), "A","")</f>
        <v/>
      </c>
      <c r="S439" s="131" t="str">
        <f ca="1">IF(AND(SUM($T439:$U$1097)&gt;0,COUNTIF(S440:$S$1098,"E")=0), "E","")</f>
        <v/>
      </c>
      <c r="T439" s="383" t="str">
        <f t="shared" ca="1" si="96"/>
        <v/>
      </c>
      <c r="U439" s="383" t="str">
        <f t="shared" ca="1" si="90"/>
        <v/>
      </c>
      <c r="V439" s="7"/>
      <c r="W439" s="7"/>
      <c r="X439" s="383" t="str">
        <f t="shared" ca="1" si="97"/>
        <v/>
      </c>
      <c r="Y439" s="383" t="str">
        <f ca="1">IF(SUM(X439)&gt;0,MAX($Y$109:Y438)+1,"")</f>
        <v/>
      </c>
      <c r="Z439" s="7"/>
      <c r="AA439" s="7"/>
      <c r="AB439" s="383" t="str" cm="1">
        <f t="array" aca="1" ref="AB439" ca="1">IF($K439="","",INDIRECT("'"&amp;$B439&amp;"'!$J$7"))</f>
        <v/>
      </c>
      <c r="AC439" s="383" t="str" cm="1">
        <f t="array" aca="1" ref="AC439" ca="1">IF($K439="","",INDIRECT("'"&amp;$B439&amp;"'!$J$5"))</f>
        <v/>
      </c>
      <c r="AD439" s="383" t="str" cm="1">
        <f t="array" aca="1" ref="AD439" ca="1">IF($K439="","",INDIRECT("'"&amp;$B439&amp;"'!$J$6"))</f>
        <v/>
      </c>
      <c r="AE439" s="7"/>
      <c r="AF439" s="7"/>
      <c r="AG439" s="7"/>
      <c r="AH439" s="7"/>
      <c r="AI439" s="7"/>
      <c r="AJ439" s="7"/>
      <c r="AK439" s="7"/>
      <c r="AL439" s="7"/>
      <c r="AM439" s="7"/>
      <c r="AN439" s="7"/>
      <c r="AO439" s="7"/>
      <c r="AP439" s="7"/>
      <c r="AQ439" s="7"/>
      <c r="AR439" s="7"/>
      <c r="AS439" s="7"/>
      <c r="AT439" s="7"/>
      <c r="AU439" s="7"/>
      <c r="AV439" s="7"/>
      <c r="AW439" s="7"/>
      <c r="AX439" s="7"/>
      <c r="AY439" s="7"/>
      <c r="AZ439" s="7"/>
      <c r="BA439" s="7"/>
      <c r="BB439" s="7"/>
      <c r="BC439" s="7"/>
      <c r="BD439" s="7"/>
      <c r="BE439" s="7"/>
      <c r="BF439" s="7"/>
      <c r="BG439" s="7"/>
      <c r="BH439" s="7"/>
    </row>
    <row r="440" spans="1:60" hidden="1">
      <c r="A440" s="93"/>
      <c r="B440" s="138" t="str">
        <f t="shared" si="91"/>
        <v/>
      </c>
      <c r="C440" s="28" t="str">
        <f>IF(B440="","",INDEX(Konfig!$A$21:$B$1011,MATCH(MID(B440,1,(FIND(" ",B440)-1)),Konfig!$A$21:$A$1011,0),2))</f>
        <v/>
      </c>
      <c r="D440" s="126"/>
      <c r="E440" s="126" t="str">
        <f t="shared" si="94"/>
        <v/>
      </c>
      <c r="F440" s="126" t="str">
        <f t="shared" si="86"/>
        <v/>
      </c>
      <c r="G440" s="123" t="str">
        <f t="shared" si="92"/>
        <v/>
      </c>
      <c r="H440" s="139"/>
      <c r="I440" s="123" t="str">
        <f t="shared" si="93"/>
        <v xml:space="preserve"> </v>
      </c>
      <c r="J440" s="126"/>
      <c r="K440" s="388" t="str">
        <f t="shared" ca="1" si="87"/>
        <v/>
      </c>
      <c r="L440" s="388" t="str">
        <f t="shared" ca="1" si="88"/>
        <v/>
      </c>
      <c r="M440" s="384" t="str">
        <f t="shared" ca="1" si="89"/>
        <v/>
      </c>
      <c r="N440" s="384" t="str">
        <f t="shared" ca="1" si="89"/>
        <v/>
      </c>
      <c r="O440" s="384" t="str">
        <f t="shared" ca="1" si="89"/>
        <v/>
      </c>
      <c r="P440" s="384" t="str">
        <f t="shared" ca="1" si="89"/>
        <v/>
      </c>
      <c r="Q440" s="384" t="str">
        <f t="shared" ca="1" si="95"/>
        <v/>
      </c>
      <c r="R440" s="131" t="str">
        <f ca="1">IF(AND(SUM($T$109:$U440)&gt;0,COUNTIF(R$108:$S439,"A")=0), "A","")</f>
        <v/>
      </c>
      <c r="S440" s="131" t="str">
        <f ca="1">IF(AND(SUM($T440:$U$1097)&gt;0,COUNTIF(S441:$S$1098,"E")=0), "E","")</f>
        <v/>
      </c>
      <c r="T440" s="383" t="str">
        <f t="shared" ca="1" si="96"/>
        <v/>
      </c>
      <c r="U440" s="383" t="str">
        <f t="shared" ca="1" si="90"/>
        <v/>
      </c>
      <c r="V440" s="7"/>
      <c r="W440" s="7"/>
      <c r="X440" s="383" t="str">
        <f t="shared" ca="1" si="97"/>
        <v/>
      </c>
      <c r="Y440" s="383" t="str">
        <f ca="1">IF(SUM(X440)&gt;0,MAX($Y$109:Y439)+1,"")</f>
        <v/>
      </c>
      <c r="Z440" s="7"/>
      <c r="AA440" s="7"/>
      <c r="AB440" s="383" t="str" cm="1">
        <f t="array" aca="1" ref="AB440" ca="1">IF($K440="","",INDIRECT("'"&amp;$B440&amp;"'!$J$7"))</f>
        <v/>
      </c>
      <c r="AC440" s="383" t="str" cm="1">
        <f t="array" aca="1" ref="AC440" ca="1">IF($K440="","",INDIRECT("'"&amp;$B440&amp;"'!$J$5"))</f>
        <v/>
      </c>
      <c r="AD440" s="383" t="str" cm="1">
        <f t="array" aca="1" ref="AD440" ca="1">IF($K440="","",INDIRECT("'"&amp;$B440&amp;"'!$J$6"))</f>
        <v/>
      </c>
      <c r="AE440" s="7"/>
      <c r="AF440" s="7"/>
      <c r="AG440" s="7"/>
      <c r="AH440" s="7"/>
      <c r="AI440" s="7"/>
      <c r="AJ440" s="7"/>
      <c r="AK440" s="7"/>
      <c r="AL440" s="7"/>
      <c r="AM440" s="7"/>
      <c r="AN440" s="7"/>
      <c r="AO440" s="7"/>
      <c r="AP440" s="7"/>
      <c r="AQ440" s="7"/>
      <c r="AR440" s="7"/>
      <c r="AS440" s="7"/>
      <c r="AT440" s="7"/>
      <c r="AU440" s="7"/>
      <c r="AV440" s="7"/>
      <c r="AW440" s="7"/>
      <c r="AX440" s="7"/>
      <c r="AY440" s="7"/>
      <c r="AZ440" s="7"/>
      <c r="BA440" s="7"/>
      <c r="BB440" s="7"/>
      <c r="BC440" s="7"/>
      <c r="BD440" s="7"/>
      <c r="BE440" s="7"/>
      <c r="BF440" s="7"/>
      <c r="BG440" s="7"/>
      <c r="BH440" s="7"/>
    </row>
    <row r="441" spans="1:60" hidden="1">
      <c r="A441" s="93"/>
      <c r="B441" s="138" t="str">
        <f t="shared" si="91"/>
        <v/>
      </c>
      <c r="C441" s="28" t="str">
        <f>IF(B441="","",INDEX(Konfig!$A$21:$B$1011,MATCH(MID(B441,1,(FIND(" ",B441)-1)),Konfig!$A$21:$A$1011,0),2))</f>
        <v/>
      </c>
      <c r="D441" s="126"/>
      <c r="E441" s="126" t="str">
        <f t="shared" si="94"/>
        <v/>
      </c>
      <c r="F441" s="126" t="str">
        <f t="shared" si="86"/>
        <v/>
      </c>
      <c r="G441" s="123" t="str">
        <f t="shared" si="92"/>
        <v/>
      </c>
      <c r="H441" s="139"/>
      <c r="I441" s="123" t="str">
        <f t="shared" si="93"/>
        <v xml:space="preserve"> </v>
      </c>
      <c r="J441" s="126"/>
      <c r="K441" s="388" t="str">
        <f t="shared" ca="1" si="87"/>
        <v/>
      </c>
      <c r="L441" s="388" t="str">
        <f t="shared" ca="1" si="88"/>
        <v/>
      </c>
      <c r="M441" s="384" t="str">
        <f t="shared" ca="1" si="89"/>
        <v/>
      </c>
      <c r="N441" s="384" t="str">
        <f t="shared" ca="1" si="89"/>
        <v/>
      </c>
      <c r="O441" s="384" t="str">
        <f t="shared" ca="1" si="89"/>
        <v/>
      </c>
      <c r="P441" s="384" t="str">
        <f t="shared" ca="1" si="89"/>
        <v/>
      </c>
      <c r="Q441" s="384" t="str">
        <f t="shared" ca="1" si="95"/>
        <v/>
      </c>
      <c r="R441" s="131" t="str">
        <f ca="1">IF(AND(SUM($T$109:$U441)&gt;0,COUNTIF(R$108:$S440,"A")=0), "A","")</f>
        <v/>
      </c>
      <c r="S441" s="131" t="str">
        <f ca="1">IF(AND(SUM($T441:$U$1097)&gt;0,COUNTIF(S442:$S$1098,"E")=0), "E","")</f>
        <v/>
      </c>
      <c r="T441" s="383" t="str">
        <f t="shared" ca="1" si="96"/>
        <v/>
      </c>
      <c r="U441" s="383" t="str">
        <f t="shared" ca="1" si="90"/>
        <v/>
      </c>
      <c r="V441" s="7"/>
      <c r="W441" s="7"/>
      <c r="X441" s="383" t="str">
        <f t="shared" ca="1" si="97"/>
        <v/>
      </c>
      <c r="Y441" s="383" t="str">
        <f ca="1">IF(SUM(X441)&gt;0,MAX($Y$109:Y440)+1,"")</f>
        <v/>
      </c>
      <c r="Z441" s="7"/>
      <c r="AA441" s="7"/>
      <c r="AB441" s="383" t="str" cm="1">
        <f t="array" aca="1" ref="AB441" ca="1">IF($K441="","",INDIRECT("'"&amp;$B441&amp;"'!$J$7"))</f>
        <v/>
      </c>
      <c r="AC441" s="383" t="str" cm="1">
        <f t="array" aca="1" ref="AC441" ca="1">IF($K441="","",INDIRECT("'"&amp;$B441&amp;"'!$J$5"))</f>
        <v/>
      </c>
      <c r="AD441" s="383" t="str" cm="1">
        <f t="array" aca="1" ref="AD441" ca="1">IF($K441="","",INDIRECT("'"&amp;$B441&amp;"'!$J$6"))</f>
        <v/>
      </c>
      <c r="AE441" s="7"/>
      <c r="AF441" s="7"/>
      <c r="AG441" s="7"/>
      <c r="AH441" s="7"/>
      <c r="AI441" s="7"/>
      <c r="AJ441" s="7"/>
      <c r="AK441" s="7"/>
      <c r="AL441" s="7"/>
      <c r="AM441" s="7"/>
      <c r="AN441" s="7"/>
      <c r="AO441" s="7"/>
      <c r="AP441" s="7"/>
      <c r="AQ441" s="7"/>
      <c r="AR441" s="7"/>
      <c r="AS441" s="7"/>
      <c r="AT441" s="7"/>
      <c r="AU441" s="7"/>
      <c r="AV441" s="7"/>
      <c r="AW441" s="7"/>
      <c r="AX441" s="7"/>
      <c r="AY441" s="7"/>
      <c r="AZ441" s="7"/>
      <c r="BA441" s="7"/>
      <c r="BB441" s="7"/>
      <c r="BC441" s="7"/>
      <c r="BD441" s="7"/>
      <c r="BE441" s="7"/>
      <c r="BF441" s="7"/>
      <c r="BG441" s="7"/>
      <c r="BH441" s="7"/>
    </row>
    <row r="442" spans="1:60" hidden="1">
      <c r="A442" s="93"/>
      <c r="B442" s="138" t="str">
        <f t="shared" si="91"/>
        <v/>
      </c>
      <c r="C442" s="28" t="str">
        <f>IF(B442="","",INDEX(Konfig!$A$21:$B$1011,MATCH(MID(B442,1,(FIND(" ",B442)-1)),Konfig!$A$21:$A$1011,0),2))</f>
        <v/>
      </c>
      <c r="D442" s="126"/>
      <c r="E442" s="126" t="str">
        <f t="shared" si="94"/>
        <v/>
      </c>
      <c r="F442" s="126" t="str">
        <f t="shared" si="86"/>
        <v/>
      </c>
      <c r="G442" s="123" t="str">
        <f t="shared" si="92"/>
        <v/>
      </c>
      <c r="H442" s="139"/>
      <c r="I442" s="123" t="str">
        <f t="shared" si="93"/>
        <v xml:space="preserve"> </v>
      </c>
      <c r="J442" s="126"/>
      <c r="K442" s="388" t="str">
        <f t="shared" ca="1" si="87"/>
        <v/>
      </c>
      <c r="L442" s="388" t="str">
        <f t="shared" ca="1" si="88"/>
        <v/>
      </c>
      <c r="M442" s="384" t="str">
        <f t="shared" ca="1" si="89"/>
        <v/>
      </c>
      <c r="N442" s="384" t="str">
        <f t="shared" ca="1" si="89"/>
        <v/>
      </c>
      <c r="O442" s="384" t="str">
        <f t="shared" ca="1" si="89"/>
        <v/>
      </c>
      <c r="P442" s="384" t="str">
        <f t="shared" ca="1" si="89"/>
        <v/>
      </c>
      <c r="Q442" s="384" t="str">
        <f t="shared" ca="1" si="95"/>
        <v/>
      </c>
      <c r="R442" s="131" t="str">
        <f ca="1">IF(AND(SUM($T$109:$U442)&gt;0,COUNTIF(R$108:$S441,"A")=0), "A","")</f>
        <v/>
      </c>
      <c r="S442" s="131" t="str">
        <f ca="1">IF(AND(SUM($T442:$U$1097)&gt;0,COUNTIF(S443:$S$1098,"E")=0), "E","")</f>
        <v/>
      </c>
      <c r="T442" s="383" t="str">
        <f t="shared" ca="1" si="96"/>
        <v/>
      </c>
      <c r="U442" s="383" t="str">
        <f t="shared" ca="1" si="90"/>
        <v/>
      </c>
      <c r="V442" s="7"/>
      <c r="W442" s="7"/>
      <c r="X442" s="383" t="str">
        <f t="shared" ca="1" si="97"/>
        <v/>
      </c>
      <c r="Y442" s="383" t="str">
        <f ca="1">IF(SUM(X442)&gt;0,MAX($Y$109:Y441)+1,"")</f>
        <v/>
      </c>
      <c r="Z442" s="7"/>
      <c r="AA442" s="7"/>
      <c r="AB442" s="383" t="str" cm="1">
        <f t="array" aca="1" ref="AB442" ca="1">IF($K442="","",INDIRECT("'"&amp;$B442&amp;"'!$J$7"))</f>
        <v/>
      </c>
      <c r="AC442" s="383" t="str" cm="1">
        <f t="array" aca="1" ref="AC442" ca="1">IF($K442="","",INDIRECT("'"&amp;$B442&amp;"'!$J$5"))</f>
        <v/>
      </c>
      <c r="AD442" s="383" t="str" cm="1">
        <f t="array" aca="1" ref="AD442" ca="1">IF($K442="","",INDIRECT("'"&amp;$B442&amp;"'!$J$6"))</f>
        <v/>
      </c>
      <c r="AE442" s="7"/>
      <c r="AF442" s="7"/>
      <c r="AG442" s="7"/>
      <c r="AH442" s="7"/>
      <c r="AI442" s="7"/>
      <c r="AJ442" s="7"/>
      <c r="AK442" s="7"/>
      <c r="AL442" s="7"/>
      <c r="AM442" s="7"/>
      <c r="AN442" s="7"/>
      <c r="AO442" s="7"/>
      <c r="AP442" s="7"/>
      <c r="AQ442" s="7"/>
      <c r="AR442" s="7"/>
      <c r="AS442" s="7"/>
      <c r="AT442" s="7"/>
      <c r="AU442" s="7"/>
      <c r="AV442" s="7"/>
      <c r="AW442" s="7"/>
      <c r="AX442" s="7"/>
      <c r="AY442" s="7"/>
      <c r="AZ442" s="7"/>
      <c r="BA442" s="7"/>
      <c r="BB442" s="7"/>
      <c r="BC442" s="7"/>
      <c r="BD442" s="7"/>
      <c r="BE442" s="7"/>
      <c r="BF442" s="7"/>
      <c r="BG442" s="7"/>
      <c r="BH442" s="7"/>
    </row>
    <row r="443" spans="1:60" hidden="1">
      <c r="A443" s="93"/>
      <c r="B443" s="138" t="str">
        <f t="shared" si="91"/>
        <v/>
      </c>
      <c r="C443" s="28" t="str">
        <f>IF(B443="","",INDEX(Konfig!$A$21:$B$1011,MATCH(MID(B443,1,(FIND(" ",B443)-1)),Konfig!$A$21:$A$1011,0),2))</f>
        <v/>
      </c>
      <c r="D443" s="126"/>
      <c r="E443" s="126" t="str">
        <f t="shared" si="94"/>
        <v/>
      </c>
      <c r="F443" s="126" t="str">
        <f t="shared" ref="F443:F506" si="98">IFERROR(IF(VALUE(LEFT(G443,SEARCH(".",G443)-1))&lt;10,"",VALUE(MID(G443,SEARCH(".",G443)+1,1))),"")</f>
        <v/>
      </c>
      <c r="G443" s="123" t="str">
        <f t="shared" si="92"/>
        <v/>
      </c>
      <c r="H443" s="139"/>
      <c r="I443" s="123" t="str">
        <f t="shared" si="93"/>
        <v xml:space="preserve"> </v>
      </c>
      <c r="J443" s="126"/>
      <c r="K443" s="388" t="str">
        <f t="shared" ca="1" si="87"/>
        <v/>
      </c>
      <c r="L443" s="388" t="str">
        <f t="shared" ca="1" si="88"/>
        <v/>
      </c>
      <c r="M443" s="384" t="str">
        <f t="shared" ca="1" si="89"/>
        <v/>
      </c>
      <c r="N443" s="384" t="str">
        <f t="shared" ca="1" si="89"/>
        <v/>
      </c>
      <c r="O443" s="384" t="str">
        <f t="shared" ca="1" si="89"/>
        <v/>
      </c>
      <c r="P443" s="384" t="str">
        <f t="shared" ca="1" si="89"/>
        <v/>
      </c>
      <c r="Q443" s="384" t="str">
        <f t="shared" ca="1" si="95"/>
        <v/>
      </c>
      <c r="R443" s="131" t="str">
        <f ca="1">IF(AND(SUM($T$109:$U443)&gt;0,COUNTIF(R$108:$S442,"A")=0), "A","")</f>
        <v/>
      </c>
      <c r="S443" s="131" t="str">
        <f ca="1">IF(AND(SUM($T443:$U$1097)&gt;0,COUNTIF(S444:$S$1098,"E")=0), "E","")</f>
        <v/>
      </c>
      <c r="T443" s="383" t="str">
        <f t="shared" ca="1" si="96"/>
        <v/>
      </c>
      <c r="U443" s="383" t="str">
        <f t="shared" ca="1" si="90"/>
        <v/>
      </c>
      <c r="V443" s="7"/>
      <c r="W443" s="7"/>
      <c r="X443" s="383" t="str">
        <f t="shared" ca="1" si="97"/>
        <v/>
      </c>
      <c r="Y443" s="383" t="str">
        <f ca="1">IF(SUM(X443)&gt;0,MAX($Y$109:Y442)+1,"")</f>
        <v/>
      </c>
      <c r="Z443" s="7"/>
      <c r="AA443" s="7"/>
      <c r="AB443" s="383" t="str" cm="1">
        <f t="array" aca="1" ref="AB443" ca="1">IF($K443="","",INDIRECT("'"&amp;$B443&amp;"'!$J$7"))</f>
        <v/>
      </c>
      <c r="AC443" s="383" t="str" cm="1">
        <f t="array" aca="1" ref="AC443" ca="1">IF($K443="","",INDIRECT("'"&amp;$B443&amp;"'!$J$5"))</f>
        <v/>
      </c>
      <c r="AD443" s="383" t="str" cm="1">
        <f t="array" aca="1" ref="AD443" ca="1">IF($K443="","",INDIRECT("'"&amp;$B443&amp;"'!$J$6"))</f>
        <v/>
      </c>
      <c r="AE443" s="7"/>
      <c r="AF443" s="7"/>
      <c r="AG443" s="7"/>
      <c r="AH443" s="7"/>
      <c r="AI443" s="7"/>
      <c r="AJ443" s="7"/>
      <c r="AK443" s="7"/>
      <c r="AL443" s="7"/>
      <c r="AM443" s="7"/>
      <c r="AN443" s="7"/>
      <c r="AO443" s="7"/>
      <c r="AP443" s="7"/>
      <c r="AQ443" s="7"/>
      <c r="AR443" s="7"/>
      <c r="AS443" s="7"/>
      <c r="AT443" s="7"/>
      <c r="AU443" s="7"/>
      <c r="AV443" s="7"/>
      <c r="AW443" s="7"/>
      <c r="AX443" s="7"/>
      <c r="AY443" s="7"/>
      <c r="AZ443" s="7"/>
      <c r="BA443" s="7"/>
      <c r="BB443" s="7"/>
      <c r="BC443" s="7"/>
      <c r="BD443" s="7"/>
      <c r="BE443" s="7"/>
      <c r="BF443" s="7"/>
      <c r="BG443" s="7"/>
      <c r="BH443" s="7"/>
    </row>
    <row r="444" spans="1:60" hidden="1">
      <c r="A444" s="93"/>
      <c r="B444" s="138" t="str">
        <f t="shared" si="91"/>
        <v/>
      </c>
      <c r="C444" s="28" t="str">
        <f>IF(B444="","",INDEX(Konfig!$A$21:$B$1011,MATCH(MID(B444,1,(FIND(" ",B444)-1)),Konfig!$A$21:$A$1011,0),2))</f>
        <v/>
      </c>
      <c r="D444" s="126"/>
      <c r="E444" s="126" t="str">
        <f t="shared" si="94"/>
        <v/>
      </c>
      <c r="F444" s="126" t="str">
        <f t="shared" si="98"/>
        <v/>
      </c>
      <c r="G444" s="123" t="str">
        <f t="shared" si="92"/>
        <v/>
      </c>
      <c r="H444" s="139"/>
      <c r="I444" s="123" t="str">
        <f t="shared" si="93"/>
        <v xml:space="preserve"> </v>
      </c>
      <c r="J444" s="126"/>
      <c r="K444" s="388" t="str">
        <f t="shared" ca="1" si="87"/>
        <v/>
      </c>
      <c r="L444" s="388" t="str">
        <f t="shared" ca="1" si="88"/>
        <v/>
      </c>
      <c r="M444" s="384" t="str">
        <f t="shared" ca="1" si="89"/>
        <v/>
      </c>
      <c r="N444" s="384" t="str">
        <f t="shared" ca="1" si="89"/>
        <v/>
      </c>
      <c r="O444" s="384" t="str">
        <f t="shared" ca="1" si="89"/>
        <v/>
      </c>
      <c r="P444" s="384" t="str">
        <f ca="1">IF($K444="","",COUNTIF(INDIRECT("'"&amp;$B444&amp;"'!$J$12:$J$512"),P$107))</f>
        <v/>
      </c>
      <c r="Q444" s="384" t="str">
        <f t="shared" ca="1" si="95"/>
        <v/>
      </c>
      <c r="R444" s="131" t="str">
        <f ca="1">IF(AND(SUM($T$109:$U444)&gt;0,COUNTIF(R$108:$S443,"A")=0), "A","")</f>
        <v/>
      </c>
      <c r="S444" s="131" t="str">
        <f ca="1">IF(AND(SUM($T444:$U$1097)&gt;0,COUNTIF(S445:$S$1098,"E")=0), "E","")</f>
        <v/>
      </c>
      <c r="T444" s="383" t="str">
        <f t="shared" ca="1" si="96"/>
        <v/>
      </c>
      <c r="U444" s="383" t="str">
        <f t="shared" ca="1" si="90"/>
        <v/>
      </c>
      <c r="V444" s="7"/>
      <c r="W444" s="7"/>
      <c r="X444" s="383" t="str">
        <f t="shared" ca="1" si="97"/>
        <v/>
      </c>
      <c r="Y444" s="383" t="str">
        <f ca="1">IF(SUM(X444)&gt;0,MAX($Y$109:Y443)+1,"")</f>
        <v/>
      </c>
      <c r="Z444" s="7"/>
      <c r="AA444" s="7"/>
      <c r="AB444" s="383" t="str" cm="1">
        <f t="array" aca="1" ref="AB444" ca="1">IF($K444="","",INDIRECT("'"&amp;$B444&amp;"'!$J$7"))</f>
        <v/>
      </c>
      <c r="AC444" s="383" t="str" cm="1">
        <f t="array" aca="1" ref="AC444" ca="1">IF($K444="","",INDIRECT("'"&amp;$B444&amp;"'!$J$5"))</f>
        <v/>
      </c>
      <c r="AD444" s="383" t="str" cm="1">
        <f t="array" aca="1" ref="AD444" ca="1">IF($K444="","",INDIRECT("'"&amp;$B444&amp;"'!$J$6"))</f>
        <v/>
      </c>
      <c r="AE444" s="7"/>
      <c r="AF444" s="7"/>
      <c r="AG444" s="7"/>
      <c r="AH444" s="7"/>
      <c r="AI444" s="7"/>
      <c r="AJ444" s="7"/>
      <c r="AK444" s="7"/>
      <c r="AL444" s="7"/>
      <c r="AM444" s="7"/>
      <c r="AN444" s="7"/>
      <c r="AO444" s="7"/>
      <c r="AP444" s="7"/>
      <c r="AQ444" s="7"/>
      <c r="AR444" s="7"/>
      <c r="AS444" s="7"/>
      <c r="AT444" s="7"/>
      <c r="AU444" s="7"/>
      <c r="AV444" s="7"/>
      <c r="AW444" s="7"/>
      <c r="AX444" s="7"/>
      <c r="AY444" s="7"/>
      <c r="AZ444" s="7"/>
      <c r="BA444" s="7"/>
      <c r="BB444" s="7"/>
      <c r="BC444" s="7"/>
      <c r="BD444" s="7"/>
      <c r="BE444" s="7"/>
      <c r="BF444" s="7"/>
      <c r="BG444" s="7"/>
      <c r="BH444" s="7"/>
    </row>
    <row r="445" spans="1:60" hidden="1">
      <c r="A445" s="93"/>
      <c r="B445" s="138" t="str">
        <f t="shared" si="91"/>
        <v/>
      </c>
      <c r="C445" s="28" t="str">
        <f>IF(B445="","",INDEX(Konfig!$A$21:$B$1011,MATCH(MID(B445,1,(FIND(" ",B445)-1)),Konfig!$A$21:$A$1011,0),2))</f>
        <v/>
      </c>
      <c r="D445" s="126"/>
      <c r="E445" s="126" t="str">
        <f t="shared" si="94"/>
        <v/>
      </c>
      <c r="F445" s="126" t="str">
        <f t="shared" si="98"/>
        <v/>
      </c>
      <c r="G445" s="123" t="str">
        <f t="shared" si="92"/>
        <v/>
      </c>
      <c r="H445" s="139"/>
      <c r="I445" s="123" t="str">
        <f t="shared" si="93"/>
        <v xml:space="preserve"> </v>
      </c>
      <c r="J445" s="126"/>
      <c r="K445" s="388" t="str">
        <f t="shared" ref="K445:K508" ca="1" si="99">IF(B445="","",IF(VALUE(MID(B445,1,SEARCH(".",B445)-1))&lt;10,"",COUNTA(INDIRECT("'"&amp;B445&amp;"'!$F$12:$F$512"))))</f>
        <v/>
      </c>
      <c r="L445" s="388" t="str">
        <f t="shared" ref="L445:L508" ca="1" si="100">IF(K445="","",SUM(M445:N445))</f>
        <v/>
      </c>
      <c r="M445" s="384" t="str">
        <f t="shared" ref="M445:P508" ca="1" si="101">IF($K445="","",COUNTIF(INDIRECT("'"&amp;$B445&amp;"'!$J$12:$J$512"),M$107))</f>
        <v/>
      </c>
      <c r="N445" s="384" t="str">
        <f t="shared" ca="1" si="101"/>
        <v/>
      </c>
      <c r="O445" s="384" t="str">
        <f t="shared" ca="1" si="101"/>
        <v/>
      </c>
      <c r="P445" s="384" t="str">
        <f t="shared" ca="1" si="101"/>
        <v/>
      </c>
      <c r="Q445" s="384" t="str">
        <f t="shared" ca="1" si="95"/>
        <v/>
      </c>
      <c r="R445" s="131" t="str">
        <f ca="1">IF(AND(SUM($T$109:$U445)&gt;0,COUNTIF(R$108:$S444,"A")=0), "A","")</f>
        <v/>
      </c>
      <c r="S445" s="131" t="str">
        <f ca="1">IF(AND(SUM($T445:$U$1097)&gt;0,COUNTIF(S446:$S$1098,"E")=0), "E","")</f>
        <v/>
      </c>
      <c r="T445" s="383" t="str">
        <f t="shared" ca="1" si="96"/>
        <v/>
      </c>
      <c r="U445" s="383" t="str">
        <f t="shared" ref="U445:U508" ca="1" si="102">IF($K445="","",COUNTIFS(INDIRECT("'"&amp;$B445&amp;"'!$J$11:$J$512"),"BW",INDIRECT("'"&amp;$B445&amp;"'!$N$11:$N$512"),"IAE"))</f>
        <v/>
      </c>
      <c r="V445" s="7"/>
      <c r="W445" s="7"/>
      <c r="X445" s="383" t="str">
        <f t="shared" ca="1" si="97"/>
        <v/>
      </c>
      <c r="Y445" s="383" t="str">
        <f ca="1">IF(SUM(X445)&gt;0,MAX($Y$109:Y444)+1,"")</f>
        <v/>
      </c>
      <c r="Z445" s="7"/>
      <c r="AA445" s="7"/>
      <c r="AB445" s="383" t="str" cm="1">
        <f t="array" aca="1" ref="AB445" ca="1">IF($K445="","",INDIRECT("'"&amp;$B445&amp;"'!$J$7"))</f>
        <v/>
      </c>
      <c r="AC445" s="383" t="str" cm="1">
        <f t="array" aca="1" ref="AC445" ca="1">IF($K445="","",INDIRECT("'"&amp;$B445&amp;"'!$J$5"))</f>
        <v/>
      </c>
      <c r="AD445" s="383" t="str" cm="1">
        <f t="array" aca="1" ref="AD445" ca="1">IF($K445="","",INDIRECT("'"&amp;$B445&amp;"'!$J$6"))</f>
        <v/>
      </c>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7"/>
      <c r="BC445" s="7"/>
      <c r="BD445" s="7"/>
      <c r="BE445" s="7"/>
      <c r="BF445" s="7"/>
      <c r="BG445" s="7"/>
      <c r="BH445" s="7"/>
    </row>
    <row r="446" spans="1:60" hidden="1">
      <c r="A446" s="93"/>
      <c r="B446" s="138" t="str">
        <f t="shared" si="91"/>
        <v/>
      </c>
      <c r="C446" s="28" t="str">
        <f>IF(B446="","",INDEX(Konfig!$A$21:$B$1011,MATCH(MID(B446,1,(FIND(" ",B446)-1)),Konfig!$A$21:$A$1011,0),2))</f>
        <v/>
      </c>
      <c r="D446" s="126"/>
      <c r="E446" s="126" t="str">
        <f t="shared" si="94"/>
        <v/>
      </c>
      <c r="F446" s="126" t="str">
        <f t="shared" si="98"/>
        <v/>
      </c>
      <c r="G446" s="123" t="str">
        <f t="shared" si="92"/>
        <v/>
      </c>
      <c r="H446" s="139"/>
      <c r="I446" s="123" t="str">
        <f t="shared" si="93"/>
        <v xml:space="preserve"> </v>
      </c>
      <c r="J446" s="126"/>
      <c r="K446" s="388" t="str">
        <f t="shared" ca="1" si="99"/>
        <v/>
      </c>
      <c r="L446" s="388" t="str">
        <f t="shared" ca="1" si="100"/>
        <v/>
      </c>
      <c r="M446" s="384" t="str">
        <f t="shared" ca="1" si="101"/>
        <v/>
      </c>
      <c r="N446" s="384" t="str">
        <f t="shared" ca="1" si="101"/>
        <v/>
      </c>
      <c r="O446" s="384" t="str">
        <f t="shared" ca="1" si="101"/>
        <v/>
      </c>
      <c r="P446" s="384" t="str">
        <f t="shared" ca="1" si="101"/>
        <v/>
      </c>
      <c r="Q446" s="384" t="str">
        <f t="shared" ca="1" si="95"/>
        <v/>
      </c>
      <c r="R446" s="131" t="str">
        <f ca="1">IF(AND(SUM($T$109:$U446)&gt;0,COUNTIF(R$108:$S445,"A")=0), "A","")</f>
        <v/>
      </c>
      <c r="S446" s="131" t="str">
        <f ca="1">IF(AND(SUM($T446:$U$1097)&gt;0,COUNTIF(S447:$S$1098,"E")=0), "E","")</f>
        <v/>
      </c>
      <c r="T446" s="383" t="str">
        <f t="shared" ca="1" si="96"/>
        <v/>
      </c>
      <c r="U446" s="383" t="str">
        <f t="shared" ca="1" si="102"/>
        <v/>
      </c>
      <c r="V446" s="7"/>
      <c r="W446" s="7"/>
      <c r="X446" s="383" t="str">
        <f t="shared" ca="1" si="97"/>
        <v/>
      </c>
      <c r="Y446" s="383" t="str">
        <f ca="1">IF(SUM(X446)&gt;0,MAX($Y$109:Y445)+1,"")</f>
        <v/>
      </c>
      <c r="Z446" s="7"/>
      <c r="AA446" s="7"/>
      <c r="AB446" s="383" t="str" cm="1">
        <f t="array" aca="1" ref="AB446" ca="1">IF($K446="","",INDIRECT("'"&amp;$B446&amp;"'!$J$7"))</f>
        <v/>
      </c>
      <c r="AC446" s="383" t="str" cm="1">
        <f t="array" aca="1" ref="AC446" ca="1">IF($K446="","",INDIRECT("'"&amp;$B446&amp;"'!$J$5"))</f>
        <v/>
      </c>
      <c r="AD446" s="383" t="str" cm="1">
        <f t="array" aca="1" ref="AD446" ca="1">IF($K446="","",INDIRECT("'"&amp;$B446&amp;"'!$J$6"))</f>
        <v/>
      </c>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7"/>
      <c r="BC446" s="7"/>
      <c r="BD446" s="7"/>
      <c r="BE446" s="7"/>
      <c r="BF446" s="7"/>
      <c r="BG446" s="7"/>
      <c r="BH446" s="7"/>
    </row>
    <row r="447" spans="1:60" hidden="1">
      <c r="A447" s="93"/>
      <c r="B447" s="138" t="str">
        <f t="shared" si="91"/>
        <v/>
      </c>
      <c r="C447" s="28" t="str">
        <f>IF(B447="","",INDEX(Konfig!$A$21:$B$1011,MATCH(MID(B447,1,(FIND(" ",B447)-1)),Konfig!$A$21:$A$1011,0),2))</f>
        <v/>
      </c>
      <c r="D447" s="126"/>
      <c r="E447" s="126" t="str">
        <f t="shared" si="94"/>
        <v/>
      </c>
      <c r="F447" s="126" t="str">
        <f t="shared" si="98"/>
        <v/>
      </c>
      <c r="G447" s="123" t="str">
        <f t="shared" si="92"/>
        <v/>
      </c>
      <c r="H447" s="139"/>
      <c r="I447" s="123" t="str">
        <f t="shared" si="93"/>
        <v xml:space="preserve"> </v>
      </c>
      <c r="J447" s="126"/>
      <c r="K447" s="388" t="str">
        <f t="shared" ca="1" si="99"/>
        <v/>
      </c>
      <c r="L447" s="388" t="str">
        <f t="shared" ca="1" si="100"/>
        <v/>
      </c>
      <c r="M447" s="384" t="str">
        <f t="shared" ca="1" si="101"/>
        <v/>
      </c>
      <c r="N447" s="384" t="str">
        <f t="shared" ca="1" si="101"/>
        <v/>
      </c>
      <c r="O447" s="384" t="str">
        <f t="shared" ca="1" si="101"/>
        <v/>
      </c>
      <c r="P447" s="384" t="str">
        <f t="shared" ca="1" si="101"/>
        <v/>
      </c>
      <c r="Q447" s="384" t="str">
        <f t="shared" ca="1" si="95"/>
        <v/>
      </c>
      <c r="R447" s="131" t="str">
        <f ca="1">IF(AND(SUM($T$109:$U447)&gt;0,COUNTIF(R$108:$S446,"A")=0), "A","")</f>
        <v/>
      </c>
      <c r="S447" s="131" t="str">
        <f ca="1">IF(AND(SUM($T447:$U$1097)&gt;0,COUNTIF(S448:$S$1098,"E")=0), "E","")</f>
        <v/>
      </c>
      <c r="T447" s="383" t="str">
        <f t="shared" ca="1" si="96"/>
        <v/>
      </c>
      <c r="U447" s="383" t="str">
        <f t="shared" ca="1" si="102"/>
        <v/>
      </c>
      <c r="V447" s="7"/>
      <c r="W447" s="7"/>
      <c r="X447" s="383" t="str">
        <f t="shared" ca="1" si="97"/>
        <v/>
      </c>
      <c r="Y447" s="383" t="str">
        <f ca="1">IF(SUM(X447)&gt;0,MAX($Y$109:Y446)+1,"")</f>
        <v/>
      </c>
      <c r="Z447" s="7"/>
      <c r="AA447" s="7"/>
      <c r="AB447" s="383" t="str" cm="1">
        <f t="array" aca="1" ref="AB447" ca="1">IF($K447="","",INDIRECT("'"&amp;$B447&amp;"'!$J$7"))</f>
        <v/>
      </c>
      <c r="AC447" s="383" t="str" cm="1">
        <f t="array" aca="1" ref="AC447" ca="1">IF($K447="","",INDIRECT("'"&amp;$B447&amp;"'!$J$5"))</f>
        <v/>
      </c>
      <c r="AD447" s="383" t="str" cm="1">
        <f t="array" aca="1" ref="AD447" ca="1">IF($K447="","",INDIRECT("'"&amp;$B447&amp;"'!$J$6"))</f>
        <v/>
      </c>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7"/>
      <c r="BC447" s="7"/>
      <c r="BD447" s="7"/>
      <c r="BE447" s="7"/>
      <c r="BF447" s="7"/>
      <c r="BG447" s="7"/>
      <c r="BH447" s="7"/>
    </row>
    <row r="448" spans="1:60" hidden="1">
      <c r="A448" s="93"/>
      <c r="B448" s="138" t="str">
        <f t="shared" si="91"/>
        <v/>
      </c>
      <c r="C448" s="28" t="str">
        <f>IF(B448="","",INDEX(Konfig!$A$21:$B$1011,MATCH(MID(B448,1,(FIND(" ",B448)-1)),Konfig!$A$21:$A$1011,0),2))</f>
        <v/>
      </c>
      <c r="D448" s="126"/>
      <c r="E448" s="126" t="str">
        <f t="shared" si="94"/>
        <v/>
      </c>
      <c r="F448" s="126" t="str">
        <f t="shared" si="98"/>
        <v/>
      </c>
      <c r="G448" s="123" t="str">
        <f t="shared" si="92"/>
        <v/>
      </c>
      <c r="H448" s="139"/>
      <c r="I448" s="123" t="str">
        <f t="shared" si="93"/>
        <v xml:space="preserve"> </v>
      </c>
      <c r="J448" s="126"/>
      <c r="K448" s="388" t="str">
        <f t="shared" ca="1" si="99"/>
        <v/>
      </c>
      <c r="L448" s="388" t="str">
        <f t="shared" ca="1" si="100"/>
        <v/>
      </c>
      <c r="M448" s="384" t="str">
        <f t="shared" ca="1" si="101"/>
        <v/>
      </c>
      <c r="N448" s="384" t="str">
        <f t="shared" ca="1" si="101"/>
        <v/>
      </c>
      <c r="O448" s="384" t="str">
        <f t="shared" ca="1" si="101"/>
        <v/>
      </c>
      <c r="P448" s="384" t="str">
        <f t="shared" ca="1" si="101"/>
        <v/>
      </c>
      <c r="Q448" s="384" t="str">
        <f t="shared" ca="1" si="95"/>
        <v/>
      </c>
      <c r="R448" s="131" t="str">
        <f ca="1">IF(AND(SUM($T$109:$U448)&gt;0,COUNTIF(R$108:$S447,"A")=0), "A","")</f>
        <v/>
      </c>
      <c r="S448" s="131" t="str">
        <f ca="1">IF(AND(SUM($T448:$U$1097)&gt;0,COUNTIF(S449:$S$1098,"E")=0), "E","")</f>
        <v/>
      </c>
      <c r="T448" s="383" t="str">
        <f t="shared" ca="1" si="96"/>
        <v/>
      </c>
      <c r="U448" s="383" t="str">
        <f t="shared" ca="1" si="102"/>
        <v/>
      </c>
      <c r="V448" s="7"/>
      <c r="W448" s="7"/>
      <c r="X448" s="383" t="str">
        <f t="shared" ca="1" si="97"/>
        <v/>
      </c>
      <c r="Y448" s="383" t="str">
        <f ca="1">IF(SUM(X448)&gt;0,MAX($Y$109:Y447)+1,"")</f>
        <v/>
      </c>
      <c r="Z448" s="7"/>
      <c r="AA448" s="7"/>
      <c r="AB448" s="383" t="str" cm="1">
        <f t="array" aca="1" ref="AB448" ca="1">IF($K448="","",INDIRECT("'"&amp;$B448&amp;"'!$J$7"))</f>
        <v/>
      </c>
      <c r="AC448" s="383" t="str" cm="1">
        <f t="array" aca="1" ref="AC448" ca="1">IF($K448="","",INDIRECT("'"&amp;$B448&amp;"'!$J$5"))</f>
        <v/>
      </c>
      <c r="AD448" s="383" t="str" cm="1">
        <f t="array" aca="1" ref="AD448" ca="1">IF($K448="","",INDIRECT("'"&amp;$B448&amp;"'!$J$6"))</f>
        <v/>
      </c>
      <c r="AE448" s="7"/>
      <c r="AF448" s="7"/>
      <c r="AG448" s="7"/>
      <c r="AH448" s="7"/>
      <c r="AI448" s="7"/>
      <c r="AJ448" s="7"/>
      <c r="AK448" s="7"/>
      <c r="AL448" s="7"/>
      <c r="AM448" s="7"/>
      <c r="AN448" s="7"/>
      <c r="AO448" s="7"/>
      <c r="AP448" s="7"/>
      <c r="AQ448" s="7"/>
      <c r="AR448" s="7"/>
      <c r="AS448" s="7"/>
      <c r="AT448" s="7"/>
      <c r="AU448" s="7"/>
      <c r="AV448" s="7"/>
      <c r="AW448" s="7"/>
      <c r="AX448" s="7"/>
      <c r="AY448" s="7"/>
      <c r="AZ448" s="7"/>
      <c r="BA448" s="7"/>
      <c r="BB448" s="7"/>
      <c r="BC448" s="7"/>
      <c r="BD448" s="7"/>
      <c r="BE448" s="7"/>
      <c r="BF448" s="7"/>
      <c r="BG448" s="7"/>
      <c r="BH448" s="7"/>
    </row>
    <row r="449" spans="1:60" hidden="1">
      <c r="A449" s="93"/>
      <c r="B449" s="138" t="str">
        <f t="shared" si="91"/>
        <v/>
      </c>
      <c r="C449" s="28" t="str">
        <f>IF(B449="","",INDEX(Konfig!$A$21:$B$1011,MATCH(MID(B449,1,(FIND(" ",B449)-1)),Konfig!$A$21:$A$1011,0),2))</f>
        <v/>
      </c>
      <c r="D449" s="126"/>
      <c r="E449" s="126" t="str">
        <f t="shared" si="94"/>
        <v/>
      </c>
      <c r="F449" s="126" t="str">
        <f t="shared" si="98"/>
        <v/>
      </c>
      <c r="G449" s="123" t="str">
        <f t="shared" si="92"/>
        <v/>
      </c>
      <c r="H449" s="139"/>
      <c r="I449" s="123" t="str">
        <f t="shared" si="93"/>
        <v xml:space="preserve"> </v>
      </c>
      <c r="J449" s="126"/>
      <c r="K449" s="388" t="str">
        <f t="shared" ca="1" si="99"/>
        <v/>
      </c>
      <c r="L449" s="388" t="str">
        <f t="shared" ca="1" si="100"/>
        <v/>
      </c>
      <c r="M449" s="384" t="str">
        <f t="shared" ca="1" si="101"/>
        <v/>
      </c>
      <c r="N449" s="384" t="str">
        <f t="shared" ca="1" si="101"/>
        <v/>
      </c>
      <c r="O449" s="384" t="str">
        <f t="shared" ca="1" si="101"/>
        <v/>
      </c>
      <c r="P449" s="384" t="str">
        <f t="shared" ca="1" si="101"/>
        <v/>
      </c>
      <c r="Q449" s="384" t="str">
        <f t="shared" ca="1" si="95"/>
        <v/>
      </c>
      <c r="R449" s="131" t="str">
        <f ca="1">IF(AND(SUM($T$109:$U449)&gt;0,COUNTIF(R$108:$S448,"A")=0), "A","")</f>
        <v/>
      </c>
      <c r="S449" s="131" t="str">
        <f ca="1">IF(AND(SUM($T449:$U$1097)&gt;0,COUNTIF(S450:$S$1098,"E")=0), "E","")</f>
        <v/>
      </c>
      <c r="T449" s="383" t="str">
        <f t="shared" ca="1" si="96"/>
        <v/>
      </c>
      <c r="U449" s="383" t="str">
        <f t="shared" ca="1" si="102"/>
        <v/>
      </c>
      <c r="V449" s="7"/>
      <c r="W449" s="7"/>
      <c r="X449" s="383" t="str">
        <f t="shared" ca="1" si="97"/>
        <v/>
      </c>
      <c r="Y449" s="383" t="str">
        <f ca="1">IF(SUM(X449)&gt;0,MAX($Y$109:Y448)+1,"")</f>
        <v/>
      </c>
      <c r="Z449" s="7"/>
      <c r="AA449" s="7"/>
      <c r="AB449" s="383" t="str" cm="1">
        <f t="array" aca="1" ref="AB449" ca="1">IF($K449="","",INDIRECT("'"&amp;$B449&amp;"'!$J$7"))</f>
        <v/>
      </c>
      <c r="AC449" s="383" t="str" cm="1">
        <f t="array" aca="1" ref="AC449" ca="1">IF($K449="","",INDIRECT("'"&amp;$B449&amp;"'!$J$5"))</f>
        <v/>
      </c>
      <c r="AD449" s="383" t="str" cm="1">
        <f t="array" aca="1" ref="AD449" ca="1">IF($K449="","",INDIRECT("'"&amp;$B449&amp;"'!$J$6"))</f>
        <v/>
      </c>
      <c r="AE449" s="7"/>
      <c r="AF449" s="7"/>
      <c r="AG449" s="7"/>
      <c r="AH449" s="7"/>
      <c r="AI449" s="7"/>
      <c r="AJ449" s="7"/>
      <c r="AK449" s="7"/>
      <c r="AL449" s="7"/>
      <c r="AM449" s="7"/>
      <c r="AN449" s="7"/>
      <c r="AO449" s="7"/>
      <c r="AP449" s="7"/>
      <c r="AQ449" s="7"/>
      <c r="AR449" s="7"/>
      <c r="AS449" s="7"/>
      <c r="AT449" s="7"/>
      <c r="AU449" s="7"/>
      <c r="AV449" s="7"/>
      <c r="AW449" s="7"/>
      <c r="AX449" s="7"/>
      <c r="AY449" s="7"/>
      <c r="AZ449" s="7"/>
      <c r="BA449" s="7"/>
      <c r="BB449" s="7"/>
      <c r="BC449" s="7"/>
      <c r="BD449" s="7"/>
      <c r="BE449" s="7"/>
      <c r="BF449" s="7"/>
      <c r="BG449" s="7"/>
      <c r="BH449" s="7"/>
    </row>
    <row r="450" spans="1:60" hidden="1">
      <c r="A450" s="93"/>
      <c r="B450" s="138" t="str">
        <f t="shared" si="91"/>
        <v/>
      </c>
      <c r="C450" s="28" t="str">
        <f>IF(B450="","",INDEX(Konfig!$A$21:$B$1011,MATCH(MID(B450,1,(FIND(" ",B450)-1)),Konfig!$A$21:$A$1011,0),2))</f>
        <v/>
      </c>
      <c r="D450" s="126"/>
      <c r="E450" s="126" t="str">
        <f t="shared" si="94"/>
        <v/>
      </c>
      <c r="F450" s="126" t="str">
        <f t="shared" si="98"/>
        <v/>
      </c>
      <c r="G450" s="123" t="str">
        <f t="shared" si="92"/>
        <v/>
      </c>
      <c r="H450" s="139"/>
      <c r="I450" s="123" t="str">
        <f t="shared" si="93"/>
        <v xml:space="preserve"> </v>
      </c>
      <c r="J450" s="126"/>
      <c r="K450" s="388" t="str">
        <f t="shared" ca="1" si="99"/>
        <v/>
      </c>
      <c r="L450" s="388" t="str">
        <f t="shared" ca="1" si="100"/>
        <v/>
      </c>
      <c r="M450" s="384" t="str">
        <f t="shared" ca="1" si="101"/>
        <v/>
      </c>
      <c r="N450" s="384" t="str">
        <f t="shared" ca="1" si="101"/>
        <v/>
      </c>
      <c r="O450" s="384" t="str">
        <f t="shared" ca="1" si="101"/>
        <v/>
      </c>
      <c r="P450" s="384" t="str">
        <f t="shared" ca="1" si="101"/>
        <v/>
      </c>
      <c r="Q450" s="384" t="str">
        <f t="shared" ca="1" si="95"/>
        <v/>
      </c>
      <c r="R450" s="131" t="str">
        <f ca="1">IF(AND(SUM($T$109:$U450)&gt;0,COUNTIF(R$108:$S449,"A")=0), "A","")</f>
        <v/>
      </c>
      <c r="S450" s="131" t="str">
        <f ca="1">IF(AND(SUM($T450:$U$1097)&gt;0,COUNTIF(S451:$S$1098,"E")=0), "E","")</f>
        <v/>
      </c>
      <c r="T450" s="383" t="str">
        <f t="shared" ca="1" si="96"/>
        <v/>
      </c>
      <c r="U450" s="383" t="str">
        <f t="shared" ca="1" si="102"/>
        <v/>
      </c>
      <c r="V450" s="7"/>
      <c r="W450" s="7"/>
      <c r="X450" s="383" t="str">
        <f t="shared" ca="1" si="97"/>
        <v/>
      </c>
      <c r="Y450" s="383" t="str">
        <f ca="1">IF(SUM(X450)&gt;0,MAX($Y$109:Y449)+1,"")</f>
        <v/>
      </c>
      <c r="Z450" s="7"/>
      <c r="AA450" s="7"/>
      <c r="AB450" s="383" t="str" cm="1">
        <f t="array" aca="1" ref="AB450" ca="1">IF($K450="","",INDIRECT("'"&amp;$B450&amp;"'!$J$7"))</f>
        <v/>
      </c>
      <c r="AC450" s="383" t="str" cm="1">
        <f t="array" aca="1" ref="AC450" ca="1">IF($K450="","",INDIRECT("'"&amp;$B450&amp;"'!$J$5"))</f>
        <v/>
      </c>
      <c r="AD450" s="383" t="str" cm="1">
        <f t="array" aca="1" ref="AD450" ca="1">IF($K450="","",INDIRECT("'"&amp;$B450&amp;"'!$J$6"))</f>
        <v/>
      </c>
      <c r="AE450" s="7"/>
      <c r="AF450" s="7"/>
      <c r="AG450" s="7"/>
      <c r="AH450" s="7"/>
      <c r="AI450" s="7"/>
      <c r="AJ450" s="7"/>
      <c r="AK450" s="7"/>
      <c r="AL450" s="7"/>
      <c r="AM450" s="7"/>
      <c r="AN450" s="7"/>
      <c r="AO450" s="7"/>
      <c r="AP450" s="7"/>
      <c r="AQ450" s="7"/>
      <c r="AR450" s="7"/>
      <c r="AS450" s="7"/>
      <c r="AT450" s="7"/>
      <c r="AU450" s="7"/>
      <c r="AV450" s="7"/>
      <c r="AW450" s="7"/>
      <c r="AX450" s="7"/>
      <c r="AY450" s="7"/>
      <c r="AZ450" s="7"/>
      <c r="BA450" s="7"/>
      <c r="BB450" s="7"/>
      <c r="BC450" s="7"/>
      <c r="BD450" s="7"/>
      <c r="BE450" s="7"/>
      <c r="BF450" s="7"/>
      <c r="BG450" s="7"/>
      <c r="BH450" s="7"/>
    </row>
    <row r="451" spans="1:60" hidden="1">
      <c r="A451" s="93"/>
      <c r="B451" s="138" t="str">
        <f t="shared" si="91"/>
        <v/>
      </c>
      <c r="C451" s="28" t="str">
        <f>IF(B451="","",INDEX(Konfig!$A$21:$B$1011,MATCH(MID(B451,1,(FIND(" ",B451)-1)),Konfig!$A$21:$A$1011,0),2))</f>
        <v/>
      </c>
      <c r="D451" s="126"/>
      <c r="E451" s="126" t="str">
        <f t="shared" si="94"/>
        <v/>
      </c>
      <c r="F451" s="126" t="str">
        <f t="shared" si="98"/>
        <v/>
      </c>
      <c r="G451" s="123" t="str">
        <f t="shared" si="92"/>
        <v/>
      </c>
      <c r="H451" s="139"/>
      <c r="I451" s="123" t="str">
        <f t="shared" si="93"/>
        <v xml:space="preserve"> </v>
      </c>
      <c r="J451" s="126"/>
      <c r="K451" s="388" t="str">
        <f t="shared" ca="1" si="99"/>
        <v/>
      </c>
      <c r="L451" s="388" t="str">
        <f t="shared" ca="1" si="100"/>
        <v/>
      </c>
      <c r="M451" s="384" t="str">
        <f t="shared" ca="1" si="101"/>
        <v/>
      </c>
      <c r="N451" s="384" t="str">
        <f t="shared" ca="1" si="101"/>
        <v/>
      </c>
      <c r="O451" s="384" t="str">
        <f t="shared" ca="1" si="101"/>
        <v/>
      </c>
      <c r="P451" s="384" t="str">
        <f t="shared" ca="1" si="101"/>
        <v/>
      </c>
      <c r="Q451" s="384" t="str">
        <f t="shared" ca="1" si="95"/>
        <v/>
      </c>
      <c r="R451" s="131" t="str">
        <f ca="1">IF(AND(SUM($T$109:$U451)&gt;0,COUNTIF(R$108:$S450,"A")=0), "A","")</f>
        <v/>
      </c>
      <c r="S451" s="131" t="str">
        <f ca="1">IF(AND(SUM($T451:$U$1097)&gt;0,COUNTIF(S452:$S$1098,"E")=0), "E","")</f>
        <v/>
      </c>
      <c r="T451" s="383" t="str">
        <f t="shared" ca="1" si="96"/>
        <v/>
      </c>
      <c r="U451" s="383" t="str">
        <f t="shared" ca="1" si="102"/>
        <v/>
      </c>
      <c r="V451" s="7"/>
      <c r="W451" s="7"/>
      <c r="X451" s="383" t="str">
        <f t="shared" ca="1" si="97"/>
        <v/>
      </c>
      <c r="Y451" s="383" t="str">
        <f ca="1">IF(SUM(X451)&gt;0,MAX($Y$109:Y450)+1,"")</f>
        <v/>
      </c>
      <c r="Z451" s="7"/>
      <c r="AA451" s="7"/>
      <c r="AB451" s="383" t="str" cm="1">
        <f t="array" aca="1" ref="AB451" ca="1">IF($K451="","",INDIRECT("'"&amp;$B451&amp;"'!$J$7"))</f>
        <v/>
      </c>
      <c r="AC451" s="383" t="str" cm="1">
        <f t="array" aca="1" ref="AC451" ca="1">IF($K451="","",INDIRECT("'"&amp;$B451&amp;"'!$J$5"))</f>
        <v/>
      </c>
      <c r="AD451" s="383" t="str" cm="1">
        <f t="array" aca="1" ref="AD451" ca="1">IF($K451="","",INDIRECT("'"&amp;$B451&amp;"'!$J$6"))</f>
        <v/>
      </c>
      <c r="AE451" s="7"/>
      <c r="AF451" s="7"/>
      <c r="AG451" s="7"/>
      <c r="AH451" s="7"/>
      <c r="AI451" s="7"/>
      <c r="AJ451" s="7"/>
      <c r="AK451" s="7"/>
      <c r="AL451" s="7"/>
      <c r="AM451" s="7"/>
      <c r="AN451" s="7"/>
      <c r="AO451" s="7"/>
      <c r="AP451" s="7"/>
      <c r="AQ451" s="7"/>
      <c r="AR451" s="7"/>
      <c r="AS451" s="7"/>
      <c r="AT451" s="7"/>
      <c r="AU451" s="7"/>
      <c r="AV451" s="7"/>
      <c r="AW451" s="7"/>
      <c r="AX451" s="7"/>
      <c r="AY451" s="7"/>
      <c r="AZ451" s="7"/>
      <c r="BA451" s="7"/>
      <c r="BB451" s="7"/>
      <c r="BC451" s="7"/>
      <c r="BD451" s="7"/>
      <c r="BE451" s="7"/>
      <c r="BF451" s="7"/>
      <c r="BG451" s="7"/>
      <c r="BH451" s="7"/>
    </row>
    <row r="452" spans="1:60" hidden="1">
      <c r="A452" s="93"/>
      <c r="B452" s="138" t="str">
        <f t="shared" si="91"/>
        <v/>
      </c>
      <c r="C452" s="28" t="str">
        <f>IF(B452="","",INDEX(Konfig!$A$21:$B$1011,MATCH(MID(B452,1,(FIND(" ",B452)-1)),Konfig!$A$21:$A$1011,0),2))</f>
        <v/>
      </c>
      <c r="D452" s="126"/>
      <c r="E452" s="126" t="str">
        <f t="shared" si="94"/>
        <v/>
      </c>
      <c r="F452" s="126" t="str">
        <f t="shared" si="98"/>
        <v/>
      </c>
      <c r="G452" s="123" t="str">
        <f t="shared" si="92"/>
        <v/>
      </c>
      <c r="H452" s="139"/>
      <c r="I452" s="123" t="str">
        <f t="shared" si="93"/>
        <v xml:space="preserve"> </v>
      </c>
      <c r="J452" s="126"/>
      <c r="K452" s="388" t="str">
        <f t="shared" ca="1" si="99"/>
        <v/>
      </c>
      <c r="L452" s="388" t="str">
        <f t="shared" ca="1" si="100"/>
        <v/>
      </c>
      <c r="M452" s="384" t="str">
        <f t="shared" ca="1" si="101"/>
        <v/>
      </c>
      <c r="N452" s="384" t="str">
        <f t="shared" ca="1" si="101"/>
        <v/>
      </c>
      <c r="O452" s="384" t="str">
        <f t="shared" ca="1" si="101"/>
        <v/>
      </c>
      <c r="P452" s="384" t="str">
        <f t="shared" ca="1" si="101"/>
        <v/>
      </c>
      <c r="Q452" s="384" t="str">
        <f t="shared" ca="1" si="95"/>
        <v/>
      </c>
      <c r="R452" s="131" t="str">
        <f ca="1">IF(AND(SUM($T$109:$U452)&gt;0,COUNTIF(R$108:$S451,"A")=0), "A","")</f>
        <v/>
      </c>
      <c r="S452" s="131" t="str">
        <f ca="1">IF(AND(SUM($T452:$U$1097)&gt;0,COUNTIF(S453:$S$1098,"E")=0), "E","")</f>
        <v/>
      </c>
      <c r="T452" s="383" t="str">
        <f t="shared" ca="1" si="96"/>
        <v/>
      </c>
      <c r="U452" s="383" t="str">
        <f t="shared" ca="1" si="102"/>
        <v/>
      </c>
      <c r="V452" s="7"/>
      <c r="W452" s="7"/>
      <c r="X452" s="383" t="str">
        <f t="shared" ca="1" si="97"/>
        <v/>
      </c>
      <c r="Y452" s="383" t="str">
        <f ca="1">IF(SUM(X452)&gt;0,MAX($Y$109:Y451)+1,"")</f>
        <v/>
      </c>
      <c r="Z452" s="7"/>
      <c r="AA452" s="7"/>
      <c r="AB452" s="383" t="str" cm="1">
        <f t="array" aca="1" ref="AB452" ca="1">IF($K452="","",INDIRECT("'"&amp;$B452&amp;"'!$J$7"))</f>
        <v/>
      </c>
      <c r="AC452" s="383" t="str" cm="1">
        <f t="array" aca="1" ref="AC452" ca="1">IF($K452="","",INDIRECT("'"&amp;$B452&amp;"'!$J$5"))</f>
        <v/>
      </c>
      <c r="AD452" s="383" t="str" cm="1">
        <f t="array" aca="1" ref="AD452" ca="1">IF($K452="","",INDIRECT("'"&amp;$B452&amp;"'!$J$6"))</f>
        <v/>
      </c>
      <c r="AE452" s="7"/>
      <c r="AF452" s="7"/>
      <c r="AG452" s="7"/>
      <c r="AH452" s="7"/>
      <c r="AI452" s="7"/>
      <c r="AJ452" s="7"/>
      <c r="AK452" s="7"/>
      <c r="AL452" s="7"/>
      <c r="AM452" s="7"/>
      <c r="AN452" s="7"/>
      <c r="AO452" s="7"/>
      <c r="AP452" s="7"/>
      <c r="AQ452" s="7"/>
      <c r="AR452" s="7"/>
      <c r="AS452" s="7"/>
      <c r="AT452" s="7"/>
      <c r="AU452" s="7"/>
      <c r="AV452" s="7"/>
      <c r="AW452" s="7"/>
      <c r="AX452" s="7"/>
      <c r="AY452" s="7"/>
      <c r="AZ452" s="7"/>
      <c r="BA452" s="7"/>
      <c r="BB452" s="7"/>
      <c r="BC452" s="7"/>
      <c r="BD452" s="7"/>
      <c r="BE452" s="7"/>
      <c r="BF452" s="7"/>
      <c r="BG452" s="7"/>
      <c r="BH452" s="7"/>
    </row>
    <row r="453" spans="1:60" hidden="1">
      <c r="A453" s="93"/>
      <c r="B453" s="138" t="str">
        <f t="shared" si="91"/>
        <v/>
      </c>
      <c r="C453" s="28" t="str">
        <f>IF(B453="","",INDEX(Konfig!$A$21:$B$1011,MATCH(MID(B453,1,(FIND(" ",B453)-1)),Konfig!$A$21:$A$1011,0),2))</f>
        <v/>
      </c>
      <c r="D453" s="126"/>
      <c r="E453" s="126" t="str">
        <f t="shared" si="94"/>
        <v/>
      </c>
      <c r="F453" s="126" t="str">
        <f t="shared" si="98"/>
        <v/>
      </c>
      <c r="G453" s="123" t="str">
        <f t="shared" si="92"/>
        <v/>
      </c>
      <c r="H453" s="139"/>
      <c r="I453" s="123" t="str">
        <f t="shared" si="93"/>
        <v xml:space="preserve"> </v>
      </c>
      <c r="J453" s="126"/>
      <c r="K453" s="388" t="str">
        <f t="shared" ca="1" si="99"/>
        <v/>
      </c>
      <c r="L453" s="388" t="str">
        <f t="shared" ca="1" si="100"/>
        <v/>
      </c>
      <c r="M453" s="384" t="str">
        <f t="shared" ca="1" si="101"/>
        <v/>
      </c>
      <c r="N453" s="384" t="str">
        <f t="shared" ca="1" si="101"/>
        <v/>
      </c>
      <c r="O453" s="384" t="str">
        <f t="shared" ca="1" si="101"/>
        <v/>
      </c>
      <c r="P453" s="384" t="str">
        <f t="shared" ca="1" si="101"/>
        <v/>
      </c>
      <c r="Q453" s="384" t="str">
        <f t="shared" ca="1" si="95"/>
        <v/>
      </c>
      <c r="R453" s="131" t="str">
        <f ca="1">IF(AND(SUM($T$109:$U453)&gt;0,COUNTIF(R$108:$S452,"A")=0), "A","")</f>
        <v/>
      </c>
      <c r="S453" s="131" t="str">
        <f ca="1">IF(AND(SUM($T453:$U$1097)&gt;0,COUNTIF(S454:$S$1098,"E")=0), "E","")</f>
        <v/>
      </c>
      <c r="T453" s="383" t="str">
        <f t="shared" ca="1" si="96"/>
        <v/>
      </c>
      <c r="U453" s="383" t="str">
        <f t="shared" ca="1" si="102"/>
        <v/>
      </c>
      <c r="V453" s="7"/>
      <c r="W453" s="7"/>
      <c r="X453" s="383" t="str">
        <f t="shared" ca="1" si="97"/>
        <v/>
      </c>
      <c r="Y453" s="383" t="str">
        <f ca="1">IF(SUM(X453)&gt;0,MAX($Y$109:Y452)+1,"")</f>
        <v/>
      </c>
      <c r="Z453" s="7"/>
      <c r="AA453" s="7"/>
      <c r="AB453" s="383" t="str" cm="1">
        <f t="array" aca="1" ref="AB453" ca="1">IF($K453="","",INDIRECT("'"&amp;$B453&amp;"'!$J$7"))</f>
        <v/>
      </c>
      <c r="AC453" s="383" t="str" cm="1">
        <f t="array" aca="1" ref="AC453" ca="1">IF($K453="","",INDIRECT("'"&amp;$B453&amp;"'!$J$5"))</f>
        <v/>
      </c>
      <c r="AD453" s="383" t="str" cm="1">
        <f t="array" aca="1" ref="AD453" ca="1">IF($K453="","",INDIRECT("'"&amp;$B453&amp;"'!$J$6"))</f>
        <v/>
      </c>
      <c r="AE453" s="7"/>
      <c r="AF453" s="7"/>
      <c r="AG453" s="7"/>
      <c r="AH453" s="7"/>
      <c r="AI453" s="7"/>
      <c r="AJ453" s="7"/>
      <c r="AK453" s="7"/>
      <c r="AL453" s="7"/>
      <c r="AM453" s="7"/>
      <c r="AN453" s="7"/>
      <c r="AO453" s="7"/>
      <c r="AP453" s="7"/>
      <c r="AQ453" s="7"/>
      <c r="AR453" s="7"/>
      <c r="AS453" s="7"/>
      <c r="AT453" s="7"/>
      <c r="AU453" s="7"/>
      <c r="AV453" s="7"/>
      <c r="AW453" s="7"/>
      <c r="AX453" s="7"/>
      <c r="AY453" s="7"/>
      <c r="AZ453" s="7"/>
      <c r="BA453" s="7"/>
      <c r="BB453" s="7"/>
      <c r="BC453" s="7"/>
      <c r="BD453" s="7"/>
      <c r="BE453" s="7"/>
      <c r="BF453" s="7"/>
      <c r="BG453" s="7"/>
      <c r="BH453" s="7"/>
    </row>
    <row r="454" spans="1:60" hidden="1">
      <c r="A454" s="93"/>
      <c r="B454" s="138" t="str">
        <f t="shared" si="91"/>
        <v/>
      </c>
      <c r="C454" s="28" t="str">
        <f>IF(B454="","",INDEX(Konfig!$A$21:$B$1011,MATCH(MID(B454,1,(FIND(" ",B454)-1)),Konfig!$A$21:$A$1011,0),2))</f>
        <v/>
      </c>
      <c r="D454" s="126"/>
      <c r="E454" s="126" t="str">
        <f t="shared" si="94"/>
        <v/>
      </c>
      <c r="F454" s="126" t="str">
        <f t="shared" si="98"/>
        <v/>
      </c>
      <c r="G454" s="123" t="str">
        <f t="shared" si="92"/>
        <v/>
      </c>
      <c r="H454" s="139"/>
      <c r="I454" s="123" t="str">
        <f t="shared" si="93"/>
        <v xml:space="preserve"> </v>
      </c>
      <c r="J454" s="126"/>
      <c r="K454" s="388" t="str">
        <f t="shared" ca="1" si="99"/>
        <v/>
      </c>
      <c r="L454" s="388" t="str">
        <f t="shared" ca="1" si="100"/>
        <v/>
      </c>
      <c r="M454" s="384" t="str">
        <f t="shared" ca="1" si="101"/>
        <v/>
      </c>
      <c r="N454" s="384" t="str">
        <f t="shared" ca="1" si="101"/>
        <v/>
      </c>
      <c r="O454" s="384" t="str">
        <f t="shared" ca="1" si="101"/>
        <v/>
      </c>
      <c r="P454" s="384" t="str">
        <f t="shared" ca="1" si="101"/>
        <v/>
      </c>
      <c r="Q454" s="384" t="str">
        <f t="shared" ca="1" si="95"/>
        <v/>
      </c>
      <c r="R454" s="131" t="str">
        <f ca="1">IF(AND(SUM($T$109:$U454)&gt;0,COUNTIF(R$108:$S453,"A")=0), "A","")</f>
        <v/>
      </c>
      <c r="S454" s="131" t="str">
        <f ca="1">IF(AND(SUM($T454:$U$1097)&gt;0,COUNTIF(S455:$S$1098,"E")=0), "E","")</f>
        <v/>
      </c>
      <c r="T454" s="383" t="str">
        <f t="shared" ca="1" si="96"/>
        <v/>
      </c>
      <c r="U454" s="383" t="str">
        <f t="shared" ca="1" si="102"/>
        <v/>
      </c>
      <c r="V454" s="7"/>
      <c r="W454" s="7"/>
      <c r="X454" s="383" t="str">
        <f t="shared" ca="1" si="97"/>
        <v/>
      </c>
      <c r="Y454" s="383" t="str">
        <f ca="1">IF(SUM(X454)&gt;0,MAX($Y$109:Y453)+1,"")</f>
        <v/>
      </c>
      <c r="Z454" s="7"/>
      <c r="AA454" s="7"/>
      <c r="AB454" s="383" t="str" cm="1">
        <f t="array" aca="1" ref="AB454" ca="1">IF($K454="","",INDIRECT("'"&amp;$B454&amp;"'!$J$7"))</f>
        <v/>
      </c>
      <c r="AC454" s="383" t="str" cm="1">
        <f t="array" aca="1" ref="AC454" ca="1">IF($K454="","",INDIRECT("'"&amp;$B454&amp;"'!$J$5"))</f>
        <v/>
      </c>
      <c r="AD454" s="383" t="str" cm="1">
        <f t="array" aca="1" ref="AD454" ca="1">IF($K454="","",INDIRECT("'"&amp;$B454&amp;"'!$J$6"))</f>
        <v/>
      </c>
      <c r="AE454" s="7"/>
      <c r="AF454" s="7"/>
      <c r="AG454" s="7"/>
      <c r="AH454" s="7"/>
      <c r="AI454" s="7"/>
      <c r="AJ454" s="7"/>
      <c r="AK454" s="7"/>
      <c r="AL454" s="7"/>
      <c r="AM454" s="7"/>
      <c r="AN454" s="7"/>
      <c r="AO454" s="7"/>
      <c r="AP454" s="7"/>
      <c r="AQ454" s="7"/>
      <c r="AR454" s="7"/>
      <c r="AS454" s="7"/>
      <c r="AT454" s="7"/>
      <c r="AU454" s="7"/>
      <c r="AV454" s="7"/>
      <c r="AW454" s="7"/>
      <c r="AX454" s="7"/>
      <c r="AY454" s="7"/>
      <c r="AZ454" s="7"/>
      <c r="BA454" s="7"/>
      <c r="BB454" s="7"/>
      <c r="BC454" s="7"/>
      <c r="BD454" s="7"/>
      <c r="BE454" s="7"/>
      <c r="BF454" s="7"/>
      <c r="BG454" s="7"/>
      <c r="BH454" s="7"/>
    </row>
    <row r="455" spans="1:60" hidden="1">
      <c r="A455" s="93"/>
      <c r="B455" s="138" t="str">
        <f t="shared" si="91"/>
        <v/>
      </c>
      <c r="C455" s="28" t="str">
        <f>IF(B455="","",INDEX(Konfig!$A$21:$B$1011,MATCH(MID(B455,1,(FIND(" ",B455)-1)),Konfig!$A$21:$A$1011,0),2))</f>
        <v/>
      </c>
      <c r="D455" s="126"/>
      <c r="E455" s="126" t="str">
        <f t="shared" si="94"/>
        <v/>
      </c>
      <c r="F455" s="126" t="str">
        <f t="shared" si="98"/>
        <v/>
      </c>
      <c r="G455" s="123" t="str">
        <f t="shared" si="92"/>
        <v/>
      </c>
      <c r="H455" s="139"/>
      <c r="I455" s="123" t="str">
        <f t="shared" si="93"/>
        <v xml:space="preserve"> </v>
      </c>
      <c r="J455" s="126"/>
      <c r="K455" s="388" t="str">
        <f t="shared" ca="1" si="99"/>
        <v/>
      </c>
      <c r="L455" s="388" t="str">
        <f t="shared" ca="1" si="100"/>
        <v/>
      </c>
      <c r="M455" s="384" t="str">
        <f t="shared" ca="1" si="101"/>
        <v/>
      </c>
      <c r="N455" s="384" t="str">
        <f t="shared" ca="1" si="101"/>
        <v/>
      </c>
      <c r="O455" s="384" t="str">
        <f t="shared" ca="1" si="101"/>
        <v/>
      </c>
      <c r="P455" s="384" t="str">
        <f t="shared" ca="1" si="101"/>
        <v/>
      </c>
      <c r="Q455" s="384" t="str">
        <f t="shared" ca="1" si="95"/>
        <v/>
      </c>
      <c r="R455" s="131" t="str">
        <f ca="1">IF(AND(SUM($T$109:$U455)&gt;0,COUNTIF(R$108:$S454,"A")=0), "A","")</f>
        <v/>
      </c>
      <c r="S455" s="131" t="str">
        <f ca="1">IF(AND(SUM($T455:$U$1097)&gt;0,COUNTIF(S456:$S$1098,"E")=0), "E","")</f>
        <v/>
      </c>
      <c r="T455" s="383" t="str">
        <f t="shared" ca="1" si="96"/>
        <v/>
      </c>
      <c r="U455" s="383" t="str">
        <f t="shared" ca="1" si="102"/>
        <v/>
      </c>
      <c r="V455" s="7"/>
      <c r="W455" s="7"/>
      <c r="X455" s="383" t="str">
        <f t="shared" ca="1" si="97"/>
        <v/>
      </c>
      <c r="Y455" s="383" t="str">
        <f ca="1">IF(SUM(X455)&gt;0,MAX($Y$109:Y454)+1,"")</f>
        <v/>
      </c>
      <c r="Z455" s="7"/>
      <c r="AA455" s="7"/>
      <c r="AB455" s="383" t="str" cm="1">
        <f t="array" aca="1" ref="AB455" ca="1">IF($K455="","",INDIRECT("'"&amp;$B455&amp;"'!$J$7"))</f>
        <v/>
      </c>
      <c r="AC455" s="383" t="str" cm="1">
        <f t="array" aca="1" ref="AC455" ca="1">IF($K455="","",INDIRECT("'"&amp;$B455&amp;"'!$J$5"))</f>
        <v/>
      </c>
      <c r="AD455" s="383" t="str" cm="1">
        <f t="array" aca="1" ref="AD455" ca="1">IF($K455="","",INDIRECT("'"&amp;$B455&amp;"'!$J$6"))</f>
        <v/>
      </c>
      <c r="AE455" s="7"/>
      <c r="AF455" s="7"/>
      <c r="AG455" s="7"/>
      <c r="AH455" s="7"/>
      <c r="AI455" s="7"/>
      <c r="AJ455" s="7"/>
      <c r="AK455" s="7"/>
      <c r="AL455" s="7"/>
      <c r="AM455" s="7"/>
      <c r="AN455" s="7"/>
      <c r="AO455" s="7"/>
      <c r="AP455" s="7"/>
      <c r="AQ455" s="7"/>
      <c r="AR455" s="7"/>
      <c r="AS455" s="7"/>
      <c r="AT455" s="7"/>
      <c r="AU455" s="7"/>
      <c r="AV455" s="7"/>
      <c r="AW455" s="7"/>
      <c r="AX455" s="7"/>
      <c r="AY455" s="7"/>
      <c r="AZ455" s="7"/>
      <c r="BA455" s="7"/>
      <c r="BB455" s="7"/>
      <c r="BC455" s="7"/>
      <c r="BD455" s="7"/>
      <c r="BE455" s="7"/>
      <c r="BF455" s="7"/>
      <c r="BG455" s="7"/>
      <c r="BH455" s="7"/>
    </row>
    <row r="456" spans="1:60" hidden="1">
      <c r="A456" s="93"/>
      <c r="B456" s="138" t="str">
        <f t="shared" si="91"/>
        <v/>
      </c>
      <c r="C456" s="28" t="str">
        <f>IF(B456="","",INDEX(Konfig!$A$21:$B$1011,MATCH(MID(B456,1,(FIND(" ",B456)-1)),Konfig!$A$21:$A$1011,0),2))</f>
        <v/>
      </c>
      <c r="D456" s="126"/>
      <c r="E456" s="126" t="str">
        <f t="shared" si="94"/>
        <v/>
      </c>
      <c r="F456" s="126" t="str">
        <f t="shared" si="98"/>
        <v/>
      </c>
      <c r="G456" s="123" t="str">
        <f t="shared" si="92"/>
        <v/>
      </c>
      <c r="H456" s="139"/>
      <c r="I456" s="123" t="str">
        <f t="shared" si="93"/>
        <v xml:space="preserve"> </v>
      </c>
      <c r="J456" s="126"/>
      <c r="K456" s="388" t="str">
        <f t="shared" ca="1" si="99"/>
        <v/>
      </c>
      <c r="L456" s="388" t="str">
        <f t="shared" ca="1" si="100"/>
        <v/>
      </c>
      <c r="M456" s="384" t="str">
        <f t="shared" ca="1" si="101"/>
        <v/>
      </c>
      <c r="N456" s="384" t="str">
        <f t="shared" ca="1" si="101"/>
        <v/>
      </c>
      <c r="O456" s="384" t="str">
        <f t="shared" ca="1" si="101"/>
        <v/>
      </c>
      <c r="P456" s="384" t="str">
        <f t="shared" ca="1" si="101"/>
        <v/>
      </c>
      <c r="Q456" s="384" t="str">
        <f t="shared" ca="1" si="95"/>
        <v/>
      </c>
      <c r="R456" s="131" t="str">
        <f ca="1">IF(AND(SUM($T$109:$U456)&gt;0,COUNTIF(R$108:$S455,"A")=0), "A","")</f>
        <v/>
      </c>
      <c r="S456" s="131" t="str">
        <f ca="1">IF(AND(SUM($T456:$U$1097)&gt;0,COUNTIF(S457:$S$1098,"E")=0), "E","")</f>
        <v/>
      </c>
      <c r="T456" s="383" t="str">
        <f t="shared" ca="1" si="96"/>
        <v/>
      </c>
      <c r="U456" s="383" t="str">
        <f t="shared" ca="1" si="102"/>
        <v/>
      </c>
      <c r="V456" s="7"/>
      <c r="W456" s="7"/>
      <c r="X456" s="383" t="str">
        <f t="shared" ca="1" si="97"/>
        <v/>
      </c>
      <c r="Y456" s="383" t="str">
        <f ca="1">IF(SUM(X456)&gt;0,MAX($Y$109:Y455)+1,"")</f>
        <v/>
      </c>
      <c r="Z456" s="7"/>
      <c r="AA456" s="7"/>
      <c r="AB456" s="383" t="str" cm="1">
        <f t="array" aca="1" ref="AB456" ca="1">IF($K456="","",INDIRECT("'"&amp;$B456&amp;"'!$J$7"))</f>
        <v/>
      </c>
      <c r="AC456" s="383" t="str" cm="1">
        <f t="array" aca="1" ref="AC456" ca="1">IF($K456="","",INDIRECT("'"&amp;$B456&amp;"'!$J$5"))</f>
        <v/>
      </c>
      <c r="AD456" s="383" t="str" cm="1">
        <f t="array" aca="1" ref="AD456" ca="1">IF($K456="","",INDIRECT("'"&amp;$B456&amp;"'!$J$6"))</f>
        <v/>
      </c>
      <c r="AE456" s="7"/>
      <c r="AF456" s="7"/>
      <c r="AG456" s="7"/>
      <c r="AH456" s="7"/>
      <c r="AI456" s="7"/>
      <c r="AJ456" s="7"/>
      <c r="AK456" s="7"/>
      <c r="AL456" s="7"/>
      <c r="AM456" s="7"/>
      <c r="AN456" s="7"/>
      <c r="AO456" s="7"/>
      <c r="AP456" s="7"/>
      <c r="AQ456" s="7"/>
      <c r="AR456" s="7"/>
      <c r="AS456" s="7"/>
      <c r="AT456" s="7"/>
      <c r="AU456" s="7"/>
      <c r="AV456" s="7"/>
      <c r="AW456" s="7"/>
      <c r="AX456" s="7"/>
      <c r="AY456" s="7"/>
      <c r="AZ456" s="7"/>
      <c r="BA456" s="7"/>
      <c r="BB456" s="7"/>
      <c r="BC456" s="7"/>
      <c r="BD456" s="7"/>
      <c r="BE456" s="7"/>
      <c r="BF456" s="7"/>
      <c r="BG456" s="7"/>
      <c r="BH456" s="7"/>
    </row>
    <row r="457" spans="1:60" hidden="1">
      <c r="A457" s="93"/>
      <c r="B457" s="138" t="str">
        <f t="shared" si="91"/>
        <v/>
      </c>
      <c r="C457" s="28" t="str">
        <f>IF(B457="","",INDEX(Konfig!$A$21:$B$1011,MATCH(MID(B457,1,(FIND(" ",B457)-1)),Konfig!$A$21:$A$1011,0),2))</f>
        <v/>
      </c>
      <c r="D457" s="126"/>
      <c r="E457" s="126" t="str">
        <f t="shared" si="94"/>
        <v/>
      </c>
      <c r="F457" s="126" t="str">
        <f t="shared" si="98"/>
        <v/>
      </c>
      <c r="G457" s="123" t="str">
        <f t="shared" si="92"/>
        <v/>
      </c>
      <c r="H457" s="139"/>
      <c r="I457" s="123" t="str">
        <f t="shared" si="93"/>
        <v xml:space="preserve"> </v>
      </c>
      <c r="J457" s="126"/>
      <c r="K457" s="388" t="str">
        <f t="shared" ca="1" si="99"/>
        <v/>
      </c>
      <c r="L457" s="388" t="str">
        <f t="shared" ca="1" si="100"/>
        <v/>
      </c>
      <c r="M457" s="384" t="str">
        <f t="shared" ca="1" si="101"/>
        <v/>
      </c>
      <c r="N457" s="384" t="str">
        <f t="shared" ca="1" si="101"/>
        <v/>
      </c>
      <c r="O457" s="384" t="str">
        <f t="shared" ca="1" si="101"/>
        <v/>
      </c>
      <c r="P457" s="384" t="str">
        <f t="shared" ca="1" si="101"/>
        <v/>
      </c>
      <c r="Q457" s="384" t="str">
        <f t="shared" ca="1" si="95"/>
        <v/>
      </c>
      <c r="R457" s="131" t="str">
        <f ca="1">IF(AND(SUM($T$109:$U457)&gt;0,COUNTIF(R$108:$S456,"A")=0), "A","")</f>
        <v/>
      </c>
      <c r="S457" s="131" t="str">
        <f ca="1">IF(AND(SUM($T457:$U$1097)&gt;0,COUNTIF(S458:$S$1098,"E")=0), "E","")</f>
        <v/>
      </c>
      <c r="T457" s="383" t="str">
        <f t="shared" ca="1" si="96"/>
        <v/>
      </c>
      <c r="U457" s="383" t="str">
        <f t="shared" ca="1" si="102"/>
        <v/>
      </c>
      <c r="V457" s="7"/>
      <c r="W457" s="7"/>
      <c r="X457" s="383" t="str">
        <f t="shared" ca="1" si="97"/>
        <v/>
      </c>
      <c r="Y457" s="383" t="str">
        <f ca="1">IF(SUM(X457)&gt;0,MAX($Y$109:Y456)+1,"")</f>
        <v/>
      </c>
      <c r="Z457" s="7"/>
      <c r="AA457" s="7"/>
      <c r="AB457" s="383" t="str" cm="1">
        <f t="array" aca="1" ref="AB457" ca="1">IF($K457="","",INDIRECT("'"&amp;$B457&amp;"'!$J$7"))</f>
        <v/>
      </c>
      <c r="AC457" s="383" t="str" cm="1">
        <f t="array" aca="1" ref="AC457" ca="1">IF($K457="","",INDIRECT("'"&amp;$B457&amp;"'!$J$5"))</f>
        <v/>
      </c>
      <c r="AD457" s="383" t="str" cm="1">
        <f t="array" aca="1" ref="AD457" ca="1">IF($K457="","",INDIRECT("'"&amp;$B457&amp;"'!$J$6"))</f>
        <v/>
      </c>
      <c r="AE457" s="7"/>
      <c r="AF457" s="7"/>
      <c r="AG457" s="7"/>
      <c r="AH457" s="7"/>
      <c r="AI457" s="7"/>
      <c r="AJ457" s="7"/>
      <c r="AK457" s="7"/>
      <c r="AL457" s="7"/>
      <c r="AM457" s="7"/>
      <c r="AN457" s="7"/>
      <c r="AO457" s="7"/>
      <c r="AP457" s="7"/>
      <c r="AQ457" s="7"/>
      <c r="AR457" s="7"/>
      <c r="AS457" s="7"/>
      <c r="AT457" s="7"/>
      <c r="AU457" s="7"/>
      <c r="AV457" s="7"/>
      <c r="AW457" s="7"/>
      <c r="AX457" s="7"/>
      <c r="AY457" s="7"/>
      <c r="AZ457" s="7"/>
      <c r="BA457" s="7"/>
      <c r="BB457" s="7"/>
      <c r="BC457" s="7"/>
      <c r="BD457" s="7"/>
      <c r="BE457" s="7"/>
      <c r="BF457" s="7"/>
      <c r="BG457" s="7"/>
      <c r="BH457" s="7"/>
    </row>
    <row r="458" spans="1:60" hidden="1">
      <c r="A458" s="93"/>
      <c r="B458" s="138" t="str">
        <f t="shared" si="91"/>
        <v/>
      </c>
      <c r="C458" s="28" t="str">
        <f>IF(B458="","",INDEX(Konfig!$A$21:$B$1011,MATCH(MID(B458,1,(FIND(" ",B458)-1)),Konfig!$A$21:$A$1011,0),2))</f>
        <v/>
      </c>
      <c r="D458" s="126"/>
      <c r="E458" s="126" t="str">
        <f t="shared" si="94"/>
        <v/>
      </c>
      <c r="F458" s="126" t="str">
        <f t="shared" si="98"/>
        <v/>
      </c>
      <c r="G458" s="123" t="str">
        <f t="shared" si="92"/>
        <v/>
      </c>
      <c r="H458" s="139"/>
      <c r="I458" s="123" t="str">
        <f t="shared" si="93"/>
        <v xml:space="preserve"> </v>
      </c>
      <c r="J458" s="126"/>
      <c r="K458" s="388" t="str">
        <f t="shared" ca="1" si="99"/>
        <v/>
      </c>
      <c r="L458" s="388" t="str">
        <f t="shared" ca="1" si="100"/>
        <v/>
      </c>
      <c r="M458" s="384" t="str">
        <f t="shared" ca="1" si="101"/>
        <v/>
      </c>
      <c r="N458" s="384" t="str">
        <f t="shared" ca="1" si="101"/>
        <v/>
      </c>
      <c r="O458" s="384" t="str">
        <f t="shared" ca="1" si="101"/>
        <v/>
      </c>
      <c r="P458" s="384" t="str">
        <f t="shared" ca="1" si="101"/>
        <v/>
      </c>
      <c r="Q458" s="384" t="str">
        <f t="shared" ca="1" si="95"/>
        <v/>
      </c>
      <c r="R458" s="131" t="str">
        <f ca="1">IF(AND(SUM($T$109:$U458)&gt;0,COUNTIF(R$108:$S457,"A")=0), "A","")</f>
        <v/>
      </c>
      <c r="S458" s="131" t="str">
        <f ca="1">IF(AND(SUM($T458:$U$1097)&gt;0,COUNTIF(S459:$S$1098,"E")=0), "E","")</f>
        <v/>
      </c>
      <c r="T458" s="383" t="str">
        <f t="shared" ca="1" si="96"/>
        <v/>
      </c>
      <c r="U458" s="383" t="str">
        <f t="shared" ca="1" si="102"/>
        <v/>
      </c>
      <c r="V458" s="7"/>
      <c r="W458" s="7"/>
      <c r="X458" s="383" t="str">
        <f t="shared" ca="1" si="97"/>
        <v/>
      </c>
      <c r="Y458" s="383" t="str">
        <f ca="1">IF(SUM(X458)&gt;0,MAX($Y$109:Y457)+1,"")</f>
        <v/>
      </c>
      <c r="Z458" s="7"/>
      <c r="AA458" s="7"/>
      <c r="AB458" s="383" t="str" cm="1">
        <f t="array" aca="1" ref="AB458" ca="1">IF($K458="","",INDIRECT("'"&amp;$B458&amp;"'!$J$7"))</f>
        <v/>
      </c>
      <c r="AC458" s="383" t="str" cm="1">
        <f t="array" aca="1" ref="AC458" ca="1">IF($K458="","",INDIRECT("'"&amp;$B458&amp;"'!$J$5"))</f>
        <v/>
      </c>
      <c r="AD458" s="383" t="str" cm="1">
        <f t="array" aca="1" ref="AD458" ca="1">IF($K458="","",INDIRECT("'"&amp;$B458&amp;"'!$J$6"))</f>
        <v/>
      </c>
      <c r="AE458" s="7"/>
      <c r="AF458" s="7"/>
      <c r="AG458" s="7"/>
      <c r="AH458" s="7"/>
      <c r="AI458" s="7"/>
      <c r="AJ458" s="7"/>
      <c r="AK458" s="7"/>
      <c r="AL458" s="7"/>
      <c r="AM458" s="7"/>
      <c r="AN458" s="7"/>
      <c r="AO458" s="7"/>
      <c r="AP458" s="7"/>
      <c r="AQ458" s="7"/>
      <c r="AR458" s="7"/>
      <c r="AS458" s="7"/>
      <c r="AT458" s="7"/>
      <c r="AU458" s="7"/>
      <c r="AV458" s="7"/>
      <c r="AW458" s="7"/>
      <c r="AX458" s="7"/>
      <c r="AY458" s="7"/>
      <c r="AZ458" s="7"/>
      <c r="BA458" s="7"/>
      <c r="BB458" s="7"/>
      <c r="BC458" s="7"/>
      <c r="BD458" s="7"/>
      <c r="BE458" s="7"/>
      <c r="BF458" s="7"/>
      <c r="BG458" s="7"/>
      <c r="BH458" s="7"/>
    </row>
    <row r="459" spans="1:60" hidden="1">
      <c r="A459" s="93"/>
      <c r="B459" s="138" t="str">
        <f t="shared" si="91"/>
        <v/>
      </c>
      <c r="C459" s="28" t="str">
        <f>IF(B459="","",INDEX(Konfig!$A$21:$B$1011,MATCH(MID(B459,1,(FIND(" ",B459)-1)),Konfig!$A$21:$A$1011,0),2))</f>
        <v/>
      </c>
      <c r="D459" s="126"/>
      <c r="E459" s="126" t="str">
        <f t="shared" si="94"/>
        <v/>
      </c>
      <c r="F459" s="126" t="str">
        <f t="shared" si="98"/>
        <v/>
      </c>
      <c r="G459" s="123" t="str">
        <f t="shared" si="92"/>
        <v/>
      </c>
      <c r="H459" s="139"/>
      <c r="I459" s="123" t="str">
        <f t="shared" si="93"/>
        <v xml:space="preserve"> </v>
      </c>
      <c r="J459" s="126"/>
      <c r="K459" s="388" t="str">
        <f t="shared" ca="1" si="99"/>
        <v/>
      </c>
      <c r="L459" s="388" t="str">
        <f t="shared" ca="1" si="100"/>
        <v/>
      </c>
      <c r="M459" s="384" t="str">
        <f t="shared" ca="1" si="101"/>
        <v/>
      </c>
      <c r="N459" s="384" t="str">
        <f t="shared" ca="1" si="101"/>
        <v/>
      </c>
      <c r="O459" s="384" t="str">
        <f t="shared" ca="1" si="101"/>
        <v/>
      </c>
      <c r="P459" s="384" t="str">
        <f t="shared" ca="1" si="101"/>
        <v/>
      </c>
      <c r="Q459" s="384" t="str">
        <f t="shared" ca="1" si="95"/>
        <v/>
      </c>
      <c r="R459" s="131" t="str">
        <f ca="1">IF(AND(SUM($T$109:$U459)&gt;0,COUNTIF(R$108:$S458,"A")=0), "A","")</f>
        <v/>
      </c>
      <c r="S459" s="131" t="str">
        <f ca="1">IF(AND(SUM($T459:$U$1097)&gt;0,COUNTIF(S460:$S$1098,"E")=0), "E","")</f>
        <v/>
      </c>
      <c r="T459" s="383" t="str">
        <f t="shared" ca="1" si="96"/>
        <v/>
      </c>
      <c r="U459" s="383" t="str">
        <f t="shared" ca="1" si="102"/>
        <v/>
      </c>
      <c r="V459" s="7"/>
      <c r="W459" s="7"/>
      <c r="X459" s="383" t="str">
        <f t="shared" ca="1" si="97"/>
        <v/>
      </c>
      <c r="Y459" s="383" t="str">
        <f ca="1">IF(SUM(X459)&gt;0,MAX($Y$109:Y458)+1,"")</f>
        <v/>
      </c>
      <c r="Z459" s="7"/>
      <c r="AA459" s="7"/>
      <c r="AB459" s="383" t="str" cm="1">
        <f t="array" aca="1" ref="AB459" ca="1">IF($K459="","",INDIRECT("'"&amp;$B459&amp;"'!$J$7"))</f>
        <v/>
      </c>
      <c r="AC459" s="383" t="str" cm="1">
        <f t="array" aca="1" ref="AC459" ca="1">IF($K459="","",INDIRECT("'"&amp;$B459&amp;"'!$J$5"))</f>
        <v/>
      </c>
      <c r="AD459" s="383" t="str" cm="1">
        <f t="array" aca="1" ref="AD459" ca="1">IF($K459="","",INDIRECT("'"&amp;$B459&amp;"'!$J$6"))</f>
        <v/>
      </c>
      <c r="AE459" s="7"/>
      <c r="AF459" s="7"/>
      <c r="AG459" s="7"/>
      <c r="AH459" s="7"/>
      <c r="AI459" s="7"/>
      <c r="AJ459" s="7"/>
      <c r="AK459" s="7"/>
      <c r="AL459" s="7"/>
      <c r="AM459" s="7"/>
      <c r="AN459" s="7"/>
      <c r="AO459" s="7"/>
      <c r="AP459" s="7"/>
      <c r="AQ459" s="7"/>
      <c r="AR459" s="7"/>
      <c r="AS459" s="7"/>
      <c r="AT459" s="7"/>
      <c r="AU459" s="7"/>
      <c r="AV459" s="7"/>
      <c r="AW459" s="7"/>
      <c r="AX459" s="7"/>
      <c r="AY459" s="7"/>
      <c r="AZ459" s="7"/>
      <c r="BA459" s="7"/>
      <c r="BB459" s="7"/>
      <c r="BC459" s="7"/>
      <c r="BD459" s="7"/>
      <c r="BE459" s="7"/>
      <c r="BF459" s="7"/>
      <c r="BG459" s="7"/>
      <c r="BH459" s="7"/>
    </row>
    <row r="460" spans="1:60" hidden="1">
      <c r="A460" s="93"/>
      <c r="B460" s="138" t="str">
        <f t="shared" si="91"/>
        <v/>
      </c>
      <c r="C460" s="28" t="str">
        <f>IF(B460="","",INDEX(Konfig!$A$21:$B$1011,MATCH(MID(B460,1,(FIND(" ",B460)-1)),Konfig!$A$21:$A$1011,0),2))</f>
        <v/>
      </c>
      <c r="D460" s="126"/>
      <c r="E460" s="126" t="str">
        <f t="shared" si="94"/>
        <v/>
      </c>
      <c r="F460" s="126" t="str">
        <f t="shared" si="98"/>
        <v/>
      </c>
      <c r="G460" s="123" t="str">
        <f t="shared" si="92"/>
        <v/>
      </c>
      <c r="H460" s="139"/>
      <c r="I460" s="123" t="str">
        <f t="shared" si="93"/>
        <v xml:space="preserve"> </v>
      </c>
      <c r="J460" s="126"/>
      <c r="K460" s="388" t="str">
        <f t="shared" ca="1" si="99"/>
        <v/>
      </c>
      <c r="L460" s="388" t="str">
        <f t="shared" ca="1" si="100"/>
        <v/>
      </c>
      <c r="M460" s="384" t="str">
        <f t="shared" ca="1" si="101"/>
        <v/>
      </c>
      <c r="N460" s="384" t="str">
        <f t="shared" ca="1" si="101"/>
        <v/>
      </c>
      <c r="O460" s="384" t="str">
        <f t="shared" ca="1" si="101"/>
        <v/>
      </c>
      <c r="P460" s="384" t="str">
        <f t="shared" ca="1" si="101"/>
        <v/>
      </c>
      <c r="Q460" s="384" t="str">
        <f t="shared" ca="1" si="95"/>
        <v/>
      </c>
      <c r="R460" s="131" t="str">
        <f ca="1">IF(AND(SUM($T$109:$U460)&gt;0,COUNTIF(R$108:$S459,"A")=0), "A","")</f>
        <v/>
      </c>
      <c r="S460" s="131" t="str">
        <f ca="1">IF(AND(SUM($T460:$U$1097)&gt;0,COUNTIF(S461:$S$1098,"E")=0), "E","")</f>
        <v/>
      </c>
      <c r="T460" s="383" t="str">
        <f t="shared" ca="1" si="96"/>
        <v/>
      </c>
      <c r="U460" s="383" t="str">
        <f t="shared" ca="1" si="102"/>
        <v/>
      </c>
      <c r="V460" s="7"/>
      <c r="W460" s="7"/>
      <c r="X460" s="383" t="str">
        <f t="shared" ca="1" si="97"/>
        <v/>
      </c>
      <c r="Y460" s="383" t="str">
        <f ca="1">IF(SUM(X460)&gt;0,MAX($Y$109:Y459)+1,"")</f>
        <v/>
      </c>
      <c r="Z460" s="7"/>
      <c r="AA460" s="7"/>
      <c r="AB460" s="383" t="str" cm="1">
        <f t="array" aca="1" ref="AB460" ca="1">IF($K460="","",INDIRECT("'"&amp;$B460&amp;"'!$J$7"))</f>
        <v/>
      </c>
      <c r="AC460" s="383" t="str" cm="1">
        <f t="array" aca="1" ref="AC460" ca="1">IF($K460="","",INDIRECT("'"&amp;$B460&amp;"'!$J$5"))</f>
        <v/>
      </c>
      <c r="AD460" s="383" t="str" cm="1">
        <f t="array" aca="1" ref="AD460" ca="1">IF($K460="","",INDIRECT("'"&amp;$B460&amp;"'!$J$6"))</f>
        <v/>
      </c>
      <c r="AE460" s="7"/>
      <c r="AF460" s="7"/>
      <c r="AG460" s="7"/>
      <c r="AH460" s="7"/>
      <c r="AI460" s="7"/>
      <c r="AJ460" s="7"/>
      <c r="AK460" s="7"/>
      <c r="AL460" s="7"/>
      <c r="AM460" s="7"/>
      <c r="AN460" s="7"/>
      <c r="AO460" s="7"/>
      <c r="AP460" s="7"/>
      <c r="AQ460" s="7"/>
      <c r="AR460" s="7"/>
      <c r="AS460" s="7"/>
      <c r="AT460" s="7"/>
      <c r="AU460" s="7"/>
      <c r="AV460" s="7"/>
      <c r="AW460" s="7"/>
      <c r="AX460" s="7"/>
      <c r="AY460" s="7"/>
      <c r="AZ460" s="7"/>
      <c r="BA460" s="7"/>
      <c r="BB460" s="7"/>
      <c r="BC460" s="7"/>
      <c r="BD460" s="7"/>
      <c r="BE460" s="7"/>
      <c r="BF460" s="7"/>
      <c r="BG460" s="7"/>
      <c r="BH460" s="7"/>
    </row>
    <row r="461" spans="1:60" hidden="1">
      <c r="A461" s="93"/>
      <c r="B461" s="138" t="str">
        <f t="shared" si="91"/>
        <v/>
      </c>
      <c r="C461" s="28" t="str">
        <f>IF(B461="","",INDEX(Konfig!$A$21:$B$1011,MATCH(MID(B461,1,(FIND(" ",B461)-1)),Konfig!$A$21:$A$1011,0),2))</f>
        <v/>
      </c>
      <c r="D461" s="126"/>
      <c r="E461" s="126" t="str">
        <f t="shared" si="94"/>
        <v/>
      </c>
      <c r="F461" s="126" t="str">
        <f t="shared" si="98"/>
        <v/>
      </c>
      <c r="G461" s="123" t="str">
        <f t="shared" si="92"/>
        <v/>
      </c>
      <c r="H461" s="139"/>
      <c r="I461" s="123" t="str">
        <f t="shared" si="93"/>
        <v xml:space="preserve"> </v>
      </c>
      <c r="J461" s="126"/>
      <c r="K461" s="388" t="str">
        <f t="shared" ca="1" si="99"/>
        <v/>
      </c>
      <c r="L461" s="388" t="str">
        <f t="shared" ca="1" si="100"/>
        <v/>
      </c>
      <c r="M461" s="384" t="str">
        <f t="shared" ca="1" si="101"/>
        <v/>
      </c>
      <c r="N461" s="384" t="str">
        <f t="shared" ca="1" si="101"/>
        <v/>
      </c>
      <c r="O461" s="384" t="str">
        <f t="shared" ca="1" si="101"/>
        <v/>
      </c>
      <c r="P461" s="384" t="str">
        <f t="shared" ca="1" si="101"/>
        <v/>
      </c>
      <c r="Q461" s="384" t="str">
        <f t="shared" ca="1" si="95"/>
        <v/>
      </c>
      <c r="R461" s="131" t="str">
        <f ca="1">IF(AND(SUM($T$109:$U461)&gt;0,COUNTIF(R$108:$S460,"A")=0), "A","")</f>
        <v/>
      </c>
      <c r="S461" s="131" t="str">
        <f ca="1">IF(AND(SUM($T461:$U$1097)&gt;0,COUNTIF(S462:$S$1098,"E")=0), "E","")</f>
        <v/>
      </c>
      <c r="T461" s="383" t="str">
        <f t="shared" ca="1" si="96"/>
        <v/>
      </c>
      <c r="U461" s="383" t="str">
        <f t="shared" ca="1" si="102"/>
        <v/>
      </c>
      <c r="V461" s="7"/>
      <c r="W461" s="7"/>
      <c r="X461" s="383" t="str">
        <f t="shared" ca="1" si="97"/>
        <v/>
      </c>
      <c r="Y461" s="383" t="str">
        <f ca="1">IF(SUM(X461)&gt;0,MAX($Y$109:Y460)+1,"")</f>
        <v/>
      </c>
      <c r="Z461" s="7"/>
      <c r="AA461" s="7"/>
      <c r="AB461" s="383" t="str" cm="1">
        <f t="array" aca="1" ref="AB461" ca="1">IF($K461="","",INDIRECT("'"&amp;$B461&amp;"'!$J$7"))</f>
        <v/>
      </c>
      <c r="AC461" s="383" t="str" cm="1">
        <f t="array" aca="1" ref="AC461" ca="1">IF($K461="","",INDIRECT("'"&amp;$B461&amp;"'!$J$5"))</f>
        <v/>
      </c>
      <c r="AD461" s="383" t="str" cm="1">
        <f t="array" aca="1" ref="AD461" ca="1">IF($K461="","",INDIRECT("'"&amp;$B461&amp;"'!$J$6"))</f>
        <v/>
      </c>
      <c r="AE461" s="7"/>
      <c r="AF461" s="7"/>
      <c r="AG461" s="7"/>
      <c r="AH461" s="7"/>
      <c r="AI461" s="7"/>
      <c r="AJ461" s="7"/>
      <c r="AK461" s="7"/>
      <c r="AL461" s="7"/>
      <c r="AM461" s="7"/>
      <c r="AN461" s="7"/>
      <c r="AO461" s="7"/>
      <c r="AP461" s="7"/>
      <c r="AQ461" s="7"/>
      <c r="AR461" s="7"/>
      <c r="AS461" s="7"/>
      <c r="AT461" s="7"/>
      <c r="AU461" s="7"/>
      <c r="AV461" s="7"/>
      <c r="AW461" s="7"/>
      <c r="AX461" s="7"/>
      <c r="AY461" s="7"/>
      <c r="AZ461" s="7"/>
      <c r="BA461" s="7"/>
      <c r="BB461" s="7"/>
      <c r="BC461" s="7"/>
      <c r="BD461" s="7"/>
      <c r="BE461" s="7"/>
      <c r="BF461" s="7"/>
      <c r="BG461" s="7"/>
      <c r="BH461" s="7"/>
    </row>
    <row r="462" spans="1:60" hidden="1">
      <c r="A462" s="93"/>
      <c r="B462" s="138" t="str">
        <f t="shared" si="91"/>
        <v/>
      </c>
      <c r="C462" s="28" t="str">
        <f>IF(B462="","",INDEX(Konfig!$A$21:$B$1011,MATCH(MID(B462,1,(FIND(" ",B462)-1)),Konfig!$A$21:$A$1011,0),2))</f>
        <v/>
      </c>
      <c r="D462" s="126"/>
      <c r="E462" s="126" t="str">
        <f t="shared" si="94"/>
        <v/>
      </c>
      <c r="F462" s="126" t="str">
        <f t="shared" si="98"/>
        <v/>
      </c>
      <c r="G462" s="123" t="str">
        <f t="shared" si="92"/>
        <v/>
      </c>
      <c r="H462" s="139"/>
      <c r="I462" s="123" t="str">
        <f t="shared" si="93"/>
        <v xml:space="preserve"> </v>
      </c>
      <c r="J462" s="126"/>
      <c r="K462" s="388" t="str">
        <f t="shared" ca="1" si="99"/>
        <v/>
      </c>
      <c r="L462" s="388" t="str">
        <f t="shared" ca="1" si="100"/>
        <v/>
      </c>
      <c r="M462" s="384" t="str">
        <f t="shared" ca="1" si="101"/>
        <v/>
      </c>
      <c r="N462" s="384" t="str">
        <f t="shared" ca="1" si="101"/>
        <v/>
      </c>
      <c r="O462" s="384" t="str">
        <f t="shared" ca="1" si="101"/>
        <v/>
      </c>
      <c r="P462" s="384" t="str">
        <f t="shared" ca="1" si="101"/>
        <v/>
      </c>
      <c r="Q462" s="384" t="str">
        <f t="shared" ca="1" si="95"/>
        <v/>
      </c>
      <c r="R462" s="131" t="str">
        <f ca="1">IF(AND(SUM($T$109:$U462)&gt;0,COUNTIF(R$108:$S461,"A")=0), "A","")</f>
        <v/>
      </c>
      <c r="S462" s="131" t="str">
        <f ca="1">IF(AND(SUM($T462:$U$1097)&gt;0,COUNTIF(S463:$S$1098,"E")=0), "E","")</f>
        <v/>
      </c>
      <c r="T462" s="383" t="str">
        <f t="shared" ca="1" si="96"/>
        <v/>
      </c>
      <c r="U462" s="383" t="str">
        <f t="shared" ca="1" si="102"/>
        <v/>
      </c>
      <c r="V462" s="7"/>
      <c r="W462" s="7"/>
      <c r="X462" s="383" t="str">
        <f t="shared" ca="1" si="97"/>
        <v/>
      </c>
      <c r="Y462" s="383" t="str">
        <f ca="1">IF(SUM(X462)&gt;0,MAX($Y$109:Y461)+1,"")</f>
        <v/>
      </c>
      <c r="Z462" s="7"/>
      <c r="AA462" s="7"/>
      <c r="AB462" s="383" t="str" cm="1">
        <f t="array" aca="1" ref="AB462" ca="1">IF($K462="","",INDIRECT("'"&amp;$B462&amp;"'!$J$7"))</f>
        <v/>
      </c>
      <c r="AC462" s="383" t="str" cm="1">
        <f t="array" aca="1" ref="AC462" ca="1">IF($K462="","",INDIRECT("'"&amp;$B462&amp;"'!$J$5"))</f>
        <v/>
      </c>
      <c r="AD462" s="383" t="str" cm="1">
        <f t="array" aca="1" ref="AD462" ca="1">IF($K462="","",INDIRECT("'"&amp;$B462&amp;"'!$J$6"))</f>
        <v/>
      </c>
      <c r="AE462" s="7"/>
      <c r="AF462" s="7"/>
      <c r="AG462" s="7"/>
      <c r="AH462" s="7"/>
      <c r="AI462" s="7"/>
      <c r="AJ462" s="7"/>
      <c r="AK462" s="7"/>
      <c r="AL462" s="7"/>
      <c r="AM462" s="7"/>
      <c r="AN462" s="7"/>
      <c r="AO462" s="7"/>
      <c r="AP462" s="7"/>
      <c r="AQ462" s="7"/>
      <c r="AR462" s="7"/>
      <c r="AS462" s="7"/>
      <c r="AT462" s="7"/>
      <c r="AU462" s="7"/>
      <c r="AV462" s="7"/>
      <c r="AW462" s="7"/>
      <c r="AX462" s="7"/>
      <c r="AY462" s="7"/>
      <c r="AZ462" s="7"/>
      <c r="BA462" s="7"/>
      <c r="BB462" s="7"/>
      <c r="BC462" s="7"/>
      <c r="BD462" s="7"/>
      <c r="BE462" s="7"/>
      <c r="BF462" s="7"/>
      <c r="BG462" s="7"/>
      <c r="BH462" s="7"/>
    </row>
    <row r="463" spans="1:60" hidden="1">
      <c r="A463" s="93"/>
      <c r="B463" s="138" t="str">
        <f t="shared" si="91"/>
        <v/>
      </c>
      <c r="C463" s="28" t="str">
        <f>IF(B463="","",INDEX(Konfig!$A$21:$B$1011,MATCH(MID(B463,1,(FIND(" ",B463)-1)),Konfig!$A$21:$A$1011,0),2))</f>
        <v/>
      </c>
      <c r="D463" s="126"/>
      <c r="E463" s="126" t="str">
        <f t="shared" si="94"/>
        <v/>
      </c>
      <c r="F463" s="126" t="str">
        <f t="shared" si="98"/>
        <v/>
      </c>
      <c r="G463" s="123" t="str">
        <f t="shared" si="92"/>
        <v/>
      </c>
      <c r="H463" s="139"/>
      <c r="I463" s="123" t="str">
        <f t="shared" si="93"/>
        <v xml:space="preserve"> </v>
      </c>
      <c r="J463" s="126"/>
      <c r="K463" s="388" t="str">
        <f t="shared" ca="1" si="99"/>
        <v/>
      </c>
      <c r="L463" s="388" t="str">
        <f t="shared" ca="1" si="100"/>
        <v/>
      </c>
      <c r="M463" s="384" t="str">
        <f t="shared" ca="1" si="101"/>
        <v/>
      </c>
      <c r="N463" s="384" t="str">
        <f t="shared" ca="1" si="101"/>
        <v/>
      </c>
      <c r="O463" s="384" t="str">
        <f t="shared" ca="1" si="101"/>
        <v/>
      </c>
      <c r="P463" s="384" t="str">
        <f t="shared" ca="1" si="101"/>
        <v/>
      </c>
      <c r="Q463" s="384" t="str">
        <f t="shared" ca="1" si="95"/>
        <v/>
      </c>
      <c r="R463" s="131" t="str">
        <f ca="1">IF(AND(SUM($T$109:$U463)&gt;0,COUNTIF(R$108:$S462,"A")=0), "A","")</f>
        <v/>
      </c>
      <c r="S463" s="131" t="str">
        <f ca="1">IF(AND(SUM($T463:$U$1097)&gt;0,COUNTIF(S464:$S$1098,"E")=0), "E","")</f>
        <v/>
      </c>
      <c r="T463" s="383" t="str">
        <f t="shared" ca="1" si="96"/>
        <v/>
      </c>
      <c r="U463" s="383" t="str">
        <f t="shared" ca="1" si="102"/>
        <v/>
      </c>
      <c r="V463" s="7"/>
      <c r="W463" s="7"/>
      <c r="X463" s="383" t="str">
        <f t="shared" ca="1" si="97"/>
        <v/>
      </c>
      <c r="Y463" s="383" t="str">
        <f ca="1">IF(SUM(X463)&gt;0,MAX($Y$109:Y462)+1,"")</f>
        <v/>
      </c>
      <c r="Z463" s="7"/>
      <c r="AA463" s="7"/>
      <c r="AB463" s="383" t="str" cm="1">
        <f t="array" aca="1" ref="AB463" ca="1">IF($K463="","",INDIRECT("'"&amp;$B463&amp;"'!$J$7"))</f>
        <v/>
      </c>
      <c r="AC463" s="383" t="str" cm="1">
        <f t="array" aca="1" ref="AC463" ca="1">IF($K463="","",INDIRECT("'"&amp;$B463&amp;"'!$J$5"))</f>
        <v/>
      </c>
      <c r="AD463" s="383" t="str" cm="1">
        <f t="array" aca="1" ref="AD463" ca="1">IF($K463="","",INDIRECT("'"&amp;$B463&amp;"'!$J$6"))</f>
        <v/>
      </c>
      <c r="AE463" s="7"/>
      <c r="AF463" s="7"/>
      <c r="AG463" s="7"/>
      <c r="AH463" s="7"/>
      <c r="AI463" s="7"/>
      <c r="AJ463" s="7"/>
      <c r="AK463" s="7"/>
      <c r="AL463" s="7"/>
      <c r="AM463" s="7"/>
      <c r="AN463" s="7"/>
      <c r="AO463" s="7"/>
      <c r="AP463" s="7"/>
      <c r="AQ463" s="7"/>
      <c r="AR463" s="7"/>
      <c r="AS463" s="7"/>
      <c r="AT463" s="7"/>
      <c r="AU463" s="7"/>
      <c r="AV463" s="7"/>
      <c r="AW463" s="7"/>
      <c r="AX463" s="7"/>
      <c r="AY463" s="7"/>
      <c r="AZ463" s="7"/>
      <c r="BA463" s="7"/>
      <c r="BB463" s="7"/>
      <c r="BC463" s="7"/>
      <c r="BD463" s="7"/>
      <c r="BE463" s="7"/>
      <c r="BF463" s="7"/>
      <c r="BG463" s="7"/>
      <c r="BH463" s="7"/>
    </row>
    <row r="464" spans="1:60" hidden="1">
      <c r="A464" s="93"/>
      <c r="B464" s="138" t="str">
        <f t="shared" si="91"/>
        <v/>
      </c>
      <c r="C464" s="28" t="str">
        <f>IF(B464="","",INDEX(Konfig!$A$21:$B$1011,MATCH(MID(B464,1,(FIND(" ",B464)-1)),Konfig!$A$21:$A$1011,0),2))</f>
        <v/>
      </c>
      <c r="D464" s="126"/>
      <c r="E464" s="126" t="str">
        <f t="shared" si="94"/>
        <v/>
      </c>
      <c r="F464" s="126" t="str">
        <f t="shared" si="98"/>
        <v/>
      </c>
      <c r="G464" s="123" t="str">
        <f t="shared" si="92"/>
        <v/>
      </c>
      <c r="H464" s="139"/>
      <c r="I464" s="123" t="str">
        <f t="shared" si="93"/>
        <v xml:space="preserve"> </v>
      </c>
      <c r="J464" s="126"/>
      <c r="K464" s="388" t="str">
        <f t="shared" ca="1" si="99"/>
        <v/>
      </c>
      <c r="L464" s="388" t="str">
        <f t="shared" ca="1" si="100"/>
        <v/>
      </c>
      <c r="M464" s="384" t="str">
        <f t="shared" ca="1" si="101"/>
        <v/>
      </c>
      <c r="N464" s="384" t="str">
        <f t="shared" ca="1" si="101"/>
        <v/>
      </c>
      <c r="O464" s="384" t="str">
        <f t="shared" ca="1" si="101"/>
        <v/>
      </c>
      <c r="P464" s="384" t="str">
        <f t="shared" ca="1" si="101"/>
        <v/>
      </c>
      <c r="Q464" s="384" t="str">
        <f t="shared" ca="1" si="95"/>
        <v/>
      </c>
      <c r="R464" s="131" t="str">
        <f ca="1">IF(AND(SUM($T$109:$U464)&gt;0,COUNTIF(R$108:$S463,"A")=0), "A","")</f>
        <v/>
      </c>
      <c r="S464" s="131" t="str">
        <f ca="1">IF(AND(SUM($T464:$U$1097)&gt;0,COUNTIF(S465:$S$1098,"E")=0), "E","")</f>
        <v/>
      </c>
      <c r="T464" s="383" t="str">
        <f t="shared" ca="1" si="96"/>
        <v/>
      </c>
      <c r="U464" s="383" t="str">
        <f t="shared" ca="1" si="102"/>
        <v/>
      </c>
      <c r="V464" s="7"/>
      <c r="W464" s="7"/>
      <c r="X464" s="383" t="str">
        <f t="shared" ca="1" si="97"/>
        <v/>
      </c>
      <c r="Y464" s="383" t="str">
        <f ca="1">IF(SUM(X464)&gt;0,MAX($Y$109:Y463)+1,"")</f>
        <v/>
      </c>
      <c r="Z464" s="7"/>
      <c r="AA464" s="7"/>
      <c r="AB464" s="383" t="str" cm="1">
        <f t="array" aca="1" ref="AB464" ca="1">IF($K464="","",INDIRECT("'"&amp;$B464&amp;"'!$J$7"))</f>
        <v/>
      </c>
      <c r="AC464" s="383" t="str" cm="1">
        <f t="array" aca="1" ref="AC464" ca="1">IF($K464="","",INDIRECT("'"&amp;$B464&amp;"'!$J$5"))</f>
        <v/>
      </c>
      <c r="AD464" s="383" t="str" cm="1">
        <f t="array" aca="1" ref="AD464" ca="1">IF($K464="","",INDIRECT("'"&amp;$B464&amp;"'!$J$6"))</f>
        <v/>
      </c>
      <c r="AE464" s="7"/>
      <c r="AF464" s="7"/>
      <c r="AG464" s="7"/>
      <c r="AH464" s="7"/>
      <c r="AI464" s="7"/>
      <c r="AJ464" s="7"/>
      <c r="AK464" s="7"/>
      <c r="AL464" s="7"/>
      <c r="AM464" s="7"/>
      <c r="AN464" s="7"/>
      <c r="AO464" s="7"/>
      <c r="AP464" s="7"/>
      <c r="AQ464" s="7"/>
      <c r="AR464" s="7"/>
      <c r="AS464" s="7"/>
      <c r="AT464" s="7"/>
      <c r="AU464" s="7"/>
      <c r="AV464" s="7"/>
      <c r="AW464" s="7"/>
      <c r="AX464" s="7"/>
      <c r="AY464" s="7"/>
      <c r="AZ464" s="7"/>
      <c r="BA464" s="7"/>
      <c r="BB464" s="7"/>
      <c r="BC464" s="7"/>
      <c r="BD464" s="7"/>
      <c r="BE464" s="7"/>
      <c r="BF464" s="7"/>
      <c r="BG464" s="7"/>
      <c r="BH464" s="7"/>
    </row>
    <row r="465" spans="1:60" hidden="1">
      <c r="A465" s="93"/>
      <c r="B465" s="138" t="str">
        <f t="shared" si="91"/>
        <v/>
      </c>
      <c r="C465" s="28" t="str">
        <f>IF(B465="","",INDEX(Konfig!$A$21:$B$1011,MATCH(MID(B465,1,(FIND(" ",B465)-1)),Konfig!$A$21:$A$1011,0),2))</f>
        <v/>
      </c>
      <c r="D465" s="126"/>
      <c r="E465" s="126" t="str">
        <f t="shared" si="94"/>
        <v/>
      </c>
      <c r="F465" s="126" t="str">
        <f t="shared" si="98"/>
        <v/>
      </c>
      <c r="G465" s="123" t="str">
        <f t="shared" si="92"/>
        <v/>
      </c>
      <c r="H465" s="139"/>
      <c r="I465" s="123" t="str">
        <f t="shared" si="93"/>
        <v xml:space="preserve"> </v>
      </c>
      <c r="J465" s="126"/>
      <c r="K465" s="388" t="str">
        <f t="shared" ca="1" si="99"/>
        <v/>
      </c>
      <c r="L465" s="388" t="str">
        <f t="shared" ca="1" si="100"/>
        <v/>
      </c>
      <c r="M465" s="384" t="str">
        <f t="shared" ca="1" si="101"/>
        <v/>
      </c>
      <c r="N465" s="384" t="str">
        <f t="shared" ca="1" si="101"/>
        <v/>
      </c>
      <c r="O465" s="384" t="str">
        <f t="shared" ca="1" si="101"/>
        <v/>
      </c>
      <c r="P465" s="384" t="str">
        <f t="shared" ca="1" si="101"/>
        <v/>
      </c>
      <c r="Q465" s="384" t="str">
        <f t="shared" ca="1" si="95"/>
        <v/>
      </c>
      <c r="R465" s="131" t="str">
        <f ca="1">IF(AND(SUM($T$109:$U465)&gt;0,COUNTIF(R$108:$S464,"A")=0), "A","")</f>
        <v/>
      </c>
      <c r="S465" s="131" t="str">
        <f ca="1">IF(AND(SUM($T465:$U$1097)&gt;0,COUNTIF(S466:$S$1098,"E")=0), "E","")</f>
        <v/>
      </c>
      <c r="T465" s="383" t="str">
        <f t="shared" ca="1" si="96"/>
        <v/>
      </c>
      <c r="U465" s="383" t="str">
        <f t="shared" ca="1" si="102"/>
        <v/>
      </c>
      <c r="V465" s="7"/>
      <c r="W465" s="7"/>
      <c r="X465" s="383" t="str">
        <f t="shared" ca="1" si="97"/>
        <v/>
      </c>
      <c r="Y465" s="383" t="str">
        <f ca="1">IF(SUM(X465)&gt;0,MAX($Y$109:Y464)+1,"")</f>
        <v/>
      </c>
      <c r="Z465" s="7"/>
      <c r="AA465" s="7"/>
      <c r="AB465" s="383" t="str" cm="1">
        <f t="array" aca="1" ref="AB465" ca="1">IF($K465="","",INDIRECT("'"&amp;$B465&amp;"'!$J$7"))</f>
        <v/>
      </c>
      <c r="AC465" s="383" t="str" cm="1">
        <f t="array" aca="1" ref="AC465" ca="1">IF($K465="","",INDIRECT("'"&amp;$B465&amp;"'!$J$5"))</f>
        <v/>
      </c>
      <c r="AD465" s="383" t="str" cm="1">
        <f t="array" aca="1" ref="AD465" ca="1">IF($K465="","",INDIRECT("'"&amp;$B465&amp;"'!$J$6"))</f>
        <v/>
      </c>
      <c r="AE465" s="7"/>
      <c r="AF465" s="7"/>
      <c r="AG465" s="7"/>
      <c r="AH465" s="7"/>
      <c r="AI465" s="7"/>
      <c r="AJ465" s="7"/>
      <c r="AK465" s="7"/>
      <c r="AL465" s="7"/>
      <c r="AM465" s="7"/>
      <c r="AN465" s="7"/>
      <c r="AO465" s="7"/>
      <c r="AP465" s="7"/>
      <c r="AQ465" s="7"/>
      <c r="AR465" s="7"/>
      <c r="AS465" s="7"/>
      <c r="AT465" s="7"/>
      <c r="AU465" s="7"/>
      <c r="AV465" s="7"/>
      <c r="AW465" s="7"/>
      <c r="AX465" s="7"/>
      <c r="AY465" s="7"/>
      <c r="AZ465" s="7"/>
      <c r="BA465" s="7"/>
      <c r="BB465" s="7"/>
      <c r="BC465" s="7"/>
      <c r="BD465" s="7"/>
      <c r="BE465" s="7"/>
      <c r="BF465" s="7"/>
      <c r="BG465" s="7"/>
      <c r="BH465" s="7"/>
    </row>
    <row r="466" spans="1:60" hidden="1">
      <c r="A466" s="93"/>
      <c r="B466" s="138" t="str">
        <f t="shared" si="91"/>
        <v/>
      </c>
      <c r="C466" s="28" t="str">
        <f>IF(B466="","",INDEX(Konfig!$A$21:$B$1011,MATCH(MID(B466,1,(FIND(" ",B466)-1)),Konfig!$A$21:$A$1011,0),2))</f>
        <v/>
      </c>
      <c r="D466" s="126"/>
      <c r="E466" s="126" t="str">
        <f t="shared" si="94"/>
        <v/>
      </c>
      <c r="F466" s="126" t="str">
        <f t="shared" si="98"/>
        <v/>
      </c>
      <c r="G466" s="123" t="str">
        <f t="shared" si="92"/>
        <v/>
      </c>
      <c r="H466" s="139"/>
      <c r="I466" s="123" t="str">
        <f t="shared" si="93"/>
        <v xml:space="preserve"> </v>
      </c>
      <c r="J466" s="126"/>
      <c r="K466" s="388" t="str">
        <f t="shared" ca="1" si="99"/>
        <v/>
      </c>
      <c r="L466" s="388" t="str">
        <f t="shared" ca="1" si="100"/>
        <v/>
      </c>
      <c r="M466" s="384" t="str">
        <f t="shared" ca="1" si="101"/>
        <v/>
      </c>
      <c r="N466" s="384" t="str">
        <f t="shared" ca="1" si="101"/>
        <v/>
      </c>
      <c r="O466" s="384" t="str">
        <f t="shared" ca="1" si="101"/>
        <v/>
      </c>
      <c r="P466" s="384" t="str">
        <f t="shared" ca="1" si="101"/>
        <v/>
      </c>
      <c r="Q466" s="384" t="str">
        <f t="shared" ca="1" si="95"/>
        <v/>
      </c>
      <c r="R466" s="131" t="str">
        <f ca="1">IF(AND(SUM($T$109:$U466)&gt;0,COUNTIF(R$108:$S465,"A")=0), "A","")</f>
        <v/>
      </c>
      <c r="S466" s="131" t="str">
        <f ca="1">IF(AND(SUM($T466:$U$1097)&gt;0,COUNTIF(S467:$S$1098,"E")=0), "E","")</f>
        <v/>
      </c>
      <c r="T466" s="383" t="str">
        <f t="shared" ca="1" si="96"/>
        <v/>
      </c>
      <c r="U466" s="383" t="str">
        <f t="shared" ca="1" si="102"/>
        <v/>
      </c>
      <c r="V466" s="7"/>
      <c r="W466" s="7"/>
      <c r="X466" s="383" t="str">
        <f t="shared" ca="1" si="97"/>
        <v/>
      </c>
      <c r="Y466" s="383" t="str">
        <f ca="1">IF(SUM(X466)&gt;0,MAX($Y$109:Y465)+1,"")</f>
        <v/>
      </c>
      <c r="Z466" s="7"/>
      <c r="AA466" s="7"/>
      <c r="AB466" s="383" t="str" cm="1">
        <f t="array" aca="1" ref="AB466" ca="1">IF($K466="","",INDIRECT("'"&amp;$B466&amp;"'!$J$7"))</f>
        <v/>
      </c>
      <c r="AC466" s="383" t="str" cm="1">
        <f t="array" aca="1" ref="AC466" ca="1">IF($K466="","",INDIRECT("'"&amp;$B466&amp;"'!$J$5"))</f>
        <v/>
      </c>
      <c r="AD466" s="383" t="str" cm="1">
        <f t="array" aca="1" ref="AD466" ca="1">IF($K466="","",INDIRECT("'"&amp;$B466&amp;"'!$J$6"))</f>
        <v/>
      </c>
      <c r="AE466" s="7"/>
      <c r="AF466" s="7"/>
      <c r="AG466" s="7"/>
      <c r="AH466" s="7"/>
      <c r="AI466" s="7"/>
      <c r="AJ466" s="7"/>
      <c r="AK466" s="7"/>
      <c r="AL466" s="7"/>
      <c r="AM466" s="7"/>
      <c r="AN466" s="7"/>
      <c r="AO466" s="7"/>
      <c r="AP466" s="7"/>
      <c r="AQ466" s="7"/>
      <c r="AR466" s="7"/>
      <c r="AS466" s="7"/>
      <c r="AT466" s="7"/>
      <c r="AU466" s="7"/>
      <c r="AV466" s="7"/>
      <c r="AW466" s="7"/>
      <c r="AX466" s="7"/>
      <c r="AY466" s="7"/>
      <c r="AZ466" s="7"/>
      <c r="BA466" s="7"/>
      <c r="BB466" s="7"/>
      <c r="BC466" s="7"/>
      <c r="BD466" s="7"/>
      <c r="BE466" s="7"/>
      <c r="BF466" s="7"/>
      <c r="BG466" s="7"/>
      <c r="BH466" s="7"/>
    </row>
    <row r="467" spans="1:60" hidden="1">
      <c r="A467" s="93"/>
      <c r="B467" s="138" t="str">
        <f t="shared" si="91"/>
        <v/>
      </c>
      <c r="C467" s="28" t="str">
        <f>IF(B467="","",INDEX(Konfig!$A$21:$B$1011,MATCH(MID(B467,1,(FIND(" ",B467)-1)),Konfig!$A$21:$A$1011,0),2))</f>
        <v/>
      </c>
      <c r="D467" s="126"/>
      <c r="E467" s="126" t="str">
        <f t="shared" si="94"/>
        <v/>
      </c>
      <c r="F467" s="126" t="str">
        <f t="shared" si="98"/>
        <v/>
      </c>
      <c r="G467" s="123" t="str">
        <f t="shared" si="92"/>
        <v/>
      </c>
      <c r="H467" s="139"/>
      <c r="I467" s="123" t="str">
        <f t="shared" si="93"/>
        <v xml:space="preserve"> </v>
      </c>
      <c r="J467" s="126"/>
      <c r="K467" s="388" t="str">
        <f t="shared" ca="1" si="99"/>
        <v/>
      </c>
      <c r="L467" s="388" t="str">
        <f t="shared" ca="1" si="100"/>
        <v/>
      </c>
      <c r="M467" s="384" t="str">
        <f t="shared" ca="1" si="101"/>
        <v/>
      </c>
      <c r="N467" s="384" t="str">
        <f t="shared" ca="1" si="101"/>
        <v/>
      </c>
      <c r="O467" s="384" t="str">
        <f t="shared" ca="1" si="101"/>
        <v/>
      </c>
      <c r="P467" s="384" t="str">
        <f t="shared" ca="1" si="101"/>
        <v/>
      </c>
      <c r="Q467" s="384" t="str">
        <f t="shared" ca="1" si="95"/>
        <v/>
      </c>
      <c r="R467" s="131" t="str">
        <f ca="1">IF(AND(SUM($T$109:$U467)&gt;0,COUNTIF(R$108:$S466,"A")=0), "A","")</f>
        <v/>
      </c>
      <c r="S467" s="131" t="str">
        <f ca="1">IF(AND(SUM($T467:$U$1097)&gt;0,COUNTIF(S468:$S$1098,"E")=0), "E","")</f>
        <v/>
      </c>
      <c r="T467" s="383" t="str">
        <f t="shared" ca="1" si="96"/>
        <v/>
      </c>
      <c r="U467" s="383" t="str">
        <f t="shared" ca="1" si="102"/>
        <v/>
      </c>
      <c r="V467" s="7"/>
      <c r="W467" s="7"/>
      <c r="X467" s="383" t="str">
        <f t="shared" ca="1" si="97"/>
        <v/>
      </c>
      <c r="Y467" s="383" t="str">
        <f ca="1">IF(SUM(X467)&gt;0,MAX($Y$109:Y466)+1,"")</f>
        <v/>
      </c>
      <c r="Z467" s="7"/>
      <c r="AA467" s="7"/>
      <c r="AB467" s="383" t="str" cm="1">
        <f t="array" aca="1" ref="AB467" ca="1">IF($K467="","",INDIRECT("'"&amp;$B467&amp;"'!$J$7"))</f>
        <v/>
      </c>
      <c r="AC467" s="383" t="str" cm="1">
        <f t="array" aca="1" ref="AC467" ca="1">IF($K467="","",INDIRECT("'"&amp;$B467&amp;"'!$J$5"))</f>
        <v/>
      </c>
      <c r="AD467" s="383" t="str" cm="1">
        <f t="array" aca="1" ref="AD467" ca="1">IF($K467="","",INDIRECT("'"&amp;$B467&amp;"'!$J$6"))</f>
        <v/>
      </c>
      <c r="AE467" s="7"/>
      <c r="AF467" s="7"/>
      <c r="AG467" s="7"/>
      <c r="AH467" s="7"/>
      <c r="AI467" s="7"/>
      <c r="AJ467" s="7"/>
      <c r="AK467" s="7"/>
      <c r="AL467" s="7"/>
      <c r="AM467" s="7"/>
      <c r="AN467" s="7"/>
      <c r="AO467" s="7"/>
      <c r="AP467" s="7"/>
      <c r="AQ467" s="7"/>
      <c r="AR467" s="7"/>
      <c r="AS467" s="7"/>
      <c r="AT467" s="7"/>
      <c r="AU467" s="7"/>
      <c r="AV467" s="7"/>
      <c r="AW467" s="7"/>
      <c r="AX467" s="7"/>
      <c r="AY467" s="7"/>
      <c r="AZ467" s="7"/>
      <c r="BA467" s="7"/>
      <c r="BB467" s="7"/>
      <c r="BC467" s="7"/>
      <c r="BD467" s="7"/>
      <c r="BE467" s="7"/>
      <c r="BF467" s="7"/>
      <c r="BG467" s="7"/>
      <c r="BH467" s="7"/>
    </row>
    <row r="468" spans="1:60" hidden="1">
      <c r="A468" s="93"/>
      <c r="B468" s="138" t="str">
        <f t="shared" si="91"/>
        <v/>
      </c>
      <c r="C468" s="28" t="str">
        <f>IF(B468="","",INDEX(Konfig!$A$21:$B$1011,MATCH(MID(B468,1,(FIND(" ",B468)-1)),Konfig!$A$21:$A$1011,0),2))</f>
        <v/>
      </c>
      <c r="D468" s="126"/>
      <c r="E468" s="126" t="str">
        <f t="shared" si="94"/>
        <v/>
      </c>
      <c r="F468" s="126" t="str">
        <f t="shared" si="98"/>
        <v/>
      </c>
      <c r="G468" s="123" t="str">
        <f t="shared" si="92"/>
        <v/>
      </c>
      <c r="H468" s="139"/>
      <c r="I468" s="123" t="str">
        <f t="shared" si="93"/>
        <v xml:space="preserve"> </v>
      </c>
      <c r="J468" s="126"/>
      <c r="K468" s="388" t="str">
        <f t="shared" ca="1" si="99"/>
        <v/>
      </c>
      <c r="L468" s="388" t="str">
        <f t="shared" ca="1" si="100"/>
        <v/>
      </c>
      <c r="M468" s="384" t="str">
        <f t="shared" ca="1" si="101"/>
        <v/>
      </c>
      <c r="N468" s="384" t="str">
        <f t="shared" ca="1" si="101"/>
        <v/>
      </c>
      <c r="O468" s="384" t="str">
        <f t="shared" ca="1" si="101"/>
        <v/>
      </c>
      <c r="P468" s="384" t="str">
        <f t="shared" ca="1" si="101"/>
        <v/>
      </c>
      <c r="Q468" s="384" t="str">
        <f t="shared" ca="1" si="95"/>
        <v/>
      </c>
      <c r="R468" s="131" t="str">
        <f ca="1">IF(AND(SUM($T$109:$U468)&gt;0,COUNTIF(R$108:$S467,"A")=0), "A","")</f>
        <v/>
      </c>
      <c r="S468" s="131" t="str">
        <f ca="1">IF(AND(SUM($T468:$U$1097)&gt;0,COUNTIF(S469:$S$1098,"E")=0), "E","")</f>
        <v/>
      </c>
      <c r="T468" s="383" t="str">
        <f t="shared" ca="1" si="96"/>
        <v/>
      </c>
      <c r="U468" s="383" t="str">
        <f t="shared" ca="1" si="102"/>
        <v/>
      </c>
      <c r="V468" s="7"/>
      <c r="W468" s="7"/>
      <c r="X468" s="383" t="str">
        <f t="shared" ca="1" si="97"/>
        <v/>
      </c>
      <c r="Y468" s="383" t="str">
        <f ca="1">IF(SUM(X468)&gt;0,MAX($Y$109:Y467)+1,"")</f>
        <v/>
      </c>
      <c r="Z468" s="7"/>
      <c r="AA468" s="7"/>
      <c r="AB468" s="383" t="str" cm="1">
        <f t="array" aca="1" ref="AB468" ca="1">IF($K468="","",INDIRECT("'"&amp;$B468&amp;"'!$J$7"))</f>
        <v/>
      </c>
      <c r="AC468" s="383" t="str" cm="1">
        <f t="array" aca="1" ref="AC468" ca="1">IF($K468="","",INDIRECT("'"&amp;$B468&amp;"'!$J$5"))</f>
        <v/>
      </c>
      <c r="AD468" s="383" t="str" cm="1">
        <f t="array" aca="1" ref="AD468" ca="1">IF($K468="","",INDIRECT("'"&amp;$B468&amp;"'!$J$6"))</f>
        <v/>
      </c>
      <c r="AE468" s="7"/>
      <c r="AF468" s="7"/>
      <c r="AG468" s="7"/>
      <c r="AH468" s="7"/>
      <c r="AI468" s="7"/>
      <c r="AJ468" s="7"/>
      <c r="AK468" s="7"/>
      <c r="AL468" s="7"/>
      <c r="AM468" s="7"/>
      <c r="AN468" s="7"/>
      <c r="AO468" s="7"/>
      <c r="AP468" s="7"/>
      <c r="AQ468" s="7"/>
      <c r="AR468" s="7"/>
      <c r="AS468" s="7"/>
      <c r="AT468" s="7"/>
      <c r="AU468" s="7"/>
      <c r="AV468" s="7"/>
      <c r="AW468" s="7"/>
      <c r="AX468" s="7"/>
      <c r="AY468" s="7"/>
      <c r="AZ468" s="7"/>
      <c r="BA468" s="7"/>
      <c r="BB468" s="7"/>
      <c r="BC468" s="7"/>
      <c r="BD468" s="7"/>
      <c r="BE468" s="7"/>
      <c r="BF468" s="7"/>
      <c r="BG468" s="7"/>
      <c r="BH468" s="7"/>
    </row>
    <row r="469" spans="1:60" hidden="1">
      <c r="A469" s="93"/>
      <c r="B469" s="138" t="str">
        <f t="shared" si="91"/>
        <v/>
      </c>
      <c r="C469" s="28" t="str">
        <f>IF(B469="","",INDEX(Konfig!$A$21:$B$1011,MATCH(MID(B469,1,(FIND(" ",B469)-1)),Konfig!$A$21:$A$1011,0),2))</f>
        <v/>
      </c>
      <c r="D469" s="126"/>
      <c r="E469" s="126" t="str">
        <f t="shared" si="94"/>
        <v/>
      </c>
      <c r="F469" s="126" t="str">
        <f t="shared" si="98"/>
        <v/>
      </c>
      <c r="G469" s="123" t="str">
        <f t="shared" si="92"/>
        <v/>
      </c>
      <c r="H469" s="139"/>
      <c r="I469" s="123" t="str">
        <f t="shared" si="93"/>
        <v xml:space="preserve"> </v>
      </c>
      <c r="J469" s="126"/>
      <c r="K469" s="388" t="str">
        <f t="shared" ca="1" si="99"/>
        <v/>
      </c>
      <c r="L469" s="388" t="str">
        <f t="shared" ca="1" si="100"/>
        <v/>
      </c>
      <c r="M469" s="384" t="str">
        <f t="shared" ca="1" si="101"/>
        <v/>
      </c>
      <c r="N469" s="384" t="str">
        <f t="shared" ca="1" si="101"/>
        <v/>
      </c>
      <c r="O469" s="384" t="str">
        <f t="shared" ca="1" si="101"/>
        <v/>
      </c>
      <c r="P469" s="384" t="str">
        <f t="shared" ca="1" si="101"/>
        <v/>
      </c>
      <c r="Q469" s="384" t="str">
        <f t="shared" ca="1" si="95"/>
        <v/>
      </c>
      <c r="R469" s="131" t="str">
        <f ca="1">IF(AND(SUM($T$109:$U469)&gt;0,COUNTIF(R$108:$S468,"A")=0), "A","")</f>
        <v/>
      </c>
      <c r="S469" s="131" t="str">
        <f ca="1">IF(AND(SUM($T469:$U$1097)&gt;0,COUNTIF(S470:$S$1098,"E")=0), "E","")</f>
        <v/>
      </c>
      <c r="T469" s="383" t="str">
        <f t="shared" ca="1" si="96"/>
        <v/>
      </c>
      <c r="U469" s="383" t="str">
        <f t="shared" ca="1" si="102"/>
        <v/>
      </c>
      <c r="V469" s="7"/>
      <c r="W469" s="7"/>
      <c r="X469" s="383" t="str">
        <f t="shared" ca="1" si="97"/>
        <v/>
      </c>
      <c r="Y469" s="383" t="str">
        <f ca="1">IF(SUM(X469)&gt;0,MAX($Y$109:Y468)+1,"")</f>
        <v/>
      </c>
      <c r="Z469" s="7"/>
      <c r="AA469" s="7"/>
      <c r="AB469" s="383" t="str" cm="1">
        <f t="array" aca="1" ref="AB469" ca="1">IF($K469="","",INDIRECT("'"&amp;$B469&amp;"'!$J$7"))</f>
        <v/>
      </c>
      <c r="AC469" s="383" t="str" cm="1">
        <f t="array" aca="1" ref="AC469" ca="1">IF($K469="","",INDIRECT("'"&amp;$B469&amp;"'!$J$5"))</f>
        <v/>
      </c>
      <c r="AD469" s="383" t="str" cm="1">
        <f t="array" aca="1" ref="AD469" ca="1">IF($K469="","",INDIRECT("'"&amp;$B469&amp;"'!$J$6"))</f>
        <v/>
      </c>
      <c r="AE469" s="7"/>
      <c r="AF469" s="7"/>
      <c r="AG469" s="7"/>
      <c r="AH469" s="7"/>
      <c r="AI469" s="7"/>
      <c r="AJ469" s="7"/>
      <c r="AK469" s="7"/>
      <c r="AL469" s="7"/>
      <c r="AM469" s="7"/>
      <c r="AN469" s="7"/>
      <c r="AO469" s="7"/>
      <c r="AP469" s="7"/>
      <c r="AQ469" s="7"/>
      <c r="AR469" s="7"/>
      <c r="AS469" s="7"/>
      <c r="AT469" s="7"/>
      <c r="AU469" s="7"/>
      <c r="AV469" s="7"/>
      <c r="AW469" s="7"/>
      <c r="AX469" s="7"/>
      <c r="AY469" s="7"/>
      <c r="AZ469" s="7"/>
      <c r="BA469" s="7"/>
      <c r="BB469" s="7"/>
      <c r="BC469" s="7"/>
      <c r="BD469" s="7"/>
      <c r="BE469" s="7"/>
      <c r="BF469" s="7"/>
      <c r="BG469" s="7"/>
      <c r="BH469" s="7"/>
    </row>
    <row r="470" spans="1:60" hidden="1">
      <c r="A470" s="93"/>
      <c r="B470" s="138" t="str">
        <f t="shared" si="91"/>
        <v/>
      </c>
      <c r="C470" s="28" t="str">
        <f>IF(B470="","",INDEX(Konfig!$A$21:$B$1011,MATCH(MID(B470,1,(FIND(" ",B470)-1)),Konfig!$A$21:$A$1011,0),2))</f>
        <v/>
      </c>
      <c r="D470" s="126"/>
      <c r="E470" s="126" t="str">
        <f t="shared" si="94"/>
        <v/>
      </c>
      <c r="F470" s="126" t="str">
        <f t="shared" si="98"/>
        <v/>
      </c>
      <c r="G470" s="123" t="str">
        <f t="shared" si="92"/>
        <v/>
      </c>
      <c r="H470" s="139"/>
      <c r="I470" s="123" t="str">
        <f t="shared" si="93"/>
        <v xml:space="preserve"> </v>
      </c>
      <c r="J470" s="126"/>
      <c r="K470" s="388" t="str">
        <f t="shared" ca="1" si="99"/>
        <v/>
      </c>
      <c r="L470" s="388" t="str">
        <f t="shared" ca="1" si="100"/>
        <v/>
      </c>
      <c r="M470" s="384" t="str">
        <f t="shared" ca="1" si="101"/>
        <v/>
      </c>
      <c r="N470" s="384" t="str">
        <f t="shared" ca="1" si="101"/>
        <v/>
      </c>
      <c r="O470" s="384" t="str">
        <f t="shared" ca="1" si="101"/>
        <v/>
      </c>
      <c r="P470" s="384" t="str">
        <f t="shared" ca="1" si="101"/>
        <v/>
      </c>
      <c r="Q470" s="384" t="str">
        <f t="shared" ca="1" si="95"/>
        <v/>
      </c>
      <c r="R470" s="131" t="str">
        <f ca="1">IF(AND(SUM($T$109:$U470)&gt;0,COUNTIF(R$108:$S469,"A")=0), "A","")</f>
        <v/>
      </c>
      <c r="S470" s="131" t="str">
        <f ca="1">IF(AND(SUM($T470:$U$1097)&gt;0,COUNTIF(S471:$S$1098,"E")=0), "E","")</f>
        <v/>
      </c>
      <c r="T470" s="383" t="str">
        <f t="shared" ca="1" si="96"/>
        <v/>
      </c>
      <c r="U470" s="383" t="str">
        <f t="shared" ca="1" si="102"/>
        <v/>
      </c>
      <c r="V470" s="7"/>
      <c r="W470" s="7"/>
      <c r="X470" s="383" t="str">
        <f t="shared" ca="1" si="97"/>
        <v/>
      </c>
      <c r="Y470" s="383" t="str">
        <f ca="1">IF(SUM(X470)&gt;0,MAX($Y$109:Y469)+1,"")</f>
        <v/>
      </c>
      <c r="Z470" s="7"/>
      <c r="AA470" s="7"/>
      <c r="AB470" s="383" t="str" cm="1">
        <f t="array" aca="1" ref="AB470" ca="1">IF($K470="","",INDIRECT("'"&amp;$B470&amp;"'!$J$7"))</f>
        <v/>
      </c>
      <c r="AC470" s="383" t="str" cm="1">
        <f t="array" aca="1" ref="AC470" ca="1">IF($K470="","",INDIRECT("'"&amp;$B470&amp;"'!$J$5"))</f>
        <v/>
      </c>
      <c r="AD470" s="383" t="str" cm="1">
        <f t="array" aca="1" ref="AD470" ca="1">IF($K470="","",INDIRECT("'"&amp;$B470&amp;"'!$J$6"))</f>
        <v/>
      </c>
      <c r="AE470" s="7"/>
      <c r="AF470" s="7"/>
      <c r="AG470" s="7"/>
      <c r="AH470" s="7"/>
      <c r="AI470" s="7"/>
      <c r="AJ470" s="7"/>
      <c r="AK470" s="7"/>
      <c r="AL470" s="7"/>
      <c r="AM470" s="7"/>
      <c r="AN470" s="7"/>
      <c r="AO470" s="7"/>
      <c r="AP470" s="7"/>
      <c r="AQ470" s="7"/>
      <c r="AR470" s="7"/>
      <c r="AS470" s="7"/>
      <c r="AT470" s="7"/>
      <c r="AU470" s="7"/>
      <c r="AV470" s="7"/>
      <c r="AW470" s="7"/>
      <c r="AX470" s="7"/>
      <c r="AY470" s="7"/>
      <c r="AZ470" s="7"/>
      <c r="BA470" s="7"/>
      <c r="BB470" s="7"/>
      <c r="BC470" s="7"/>
      <c r="BD470" s="7"/>
      <c r="BE470" s="7"/>
      <c r="BF470" s="7"/>
      <c r="BG470" s="7"/>
      <c r="BH470" s="7"/>
    </row>
    <row r="471" spans="1:60" hidden="1">
      <c r="A471" s="93"/>
      <c r="B471" s="138" t="str">
        <f t="shared" si="91"/>
        <v/>
      </c>
      <c r="C471" s="28" t="str">
        <f>IF(B471="","",INDEX(Konfig!$A$21:$B$1011,MATCH(MID(B471,1,(FIND(" ",B471)-1)),Konfig!$A$21:$A$1011,0),2))</f>
        <v/>
      </c>
      <c r="D471" s="126"/>
      <c r="E471" s="126" t="str">
        <f t="shared" si="94"/>
        <v/>
      </c>
      <c r="F471" s="126" t="str">
        <f t="shared" si="98"/>
        <v/>
      </c>
      <c r="G471" s="123" t="str">
        <f t="shared" si="92"/>
        <v/>
      </c>
      <c r="H471" s="139"/>
      <c r="I471" s="123" t="str">
        <f t="shared" si="93"/>
        <v xml:space="preserve"> </v>
      </c>
      <c r="J471" s="126"/>
      <c r="K471" s="388" t="str">
        <f t="shared" ca="1" si="99"/>
        <v/>
      </c>
      <c r="L471" s="388" t="str">
        <f t="shared" ca="1" si="100"/>
        <v/>
      </c>
      <c r="M471" s="384" t="str">
        <f t="shared" ca="1" si="101"/>
        <v/>
      </c>
      <c r="N471" s="384" t="str">
        <f t="shared" ca="1" si="101"/>
        <v/>
      </c>
      <c r="O471" s="384" t="str">
        <f t="shared" ca="1" si="101"/>
        <v/>
      </c>
      <c r="P471" s="384" t="str">
        <f t="shared" ca="1" si="101"/>
        <v/>
      </c>
      <c r="Q471" s="384" t="str">
        <f t="shared" ca="1" si="95"/>
        <v/>
      </c>
      <c r="R471" s="131" t="str">
        <f ca="1">IF(AND(SUM($T$109:$U471)&gt;0,COUNTIF(R$108:$S470,"A")=0), "A","")</f>
        <v/>
      </c>
      <c r="S471" s="131" t="str">
        <f ca="1">IF(AND(SUM($T471:$U$1097)&gt;0,COUNTIF(S472:$S$1098,"E")=0), "E","")</f>
        <v/>
      </c>
      <c r="T471" s="383" t="str">
        <f t="shared" ca="1" si="96"/>
        <v/>
      </c>
      <c r="U471" s="383" t="str">
        <f t="shared" ca="1" si="102"/>
        <v/>
      </c>
      <c r="V471" s="7"/>
      <c r="W471" s="7"/>
      <c r="X471" s="383" t="str">
        <f t="shared" ca="1" si="97"/>
        <v/>
      </c>
      <c r="Y471" s="383" t="str">
        <f ca="1">IF(SUM(X471)&gt;0,MAX($Y$109:Y470)+1,"")</f>
        <v/>
      </c>
      <c r="Z471" s="7"/>
      <c r="AA471" s="7"/>
      <c r="AB471" s="383" t="str" cm="1">
        <f t="array" aca="1" ref="AB471" ca="1">IF($K471="","",INDIRECT("'"&amp;$B471&amp;"'!$J$7"))</f>
        <v/>
      </c>
      <c r="AC471" s="383" t="str" cm="1">
        <f t="array" aca="1" ref="AC471" ca="1">IF($K471="","",INDIRECT("'"&amp;$B471&amp;"'!$J$5"))</f>
        <v/>
      </c>
      <c r="AD471" s="383" t="str" cm="1">
        <f t="array" aca="1" ref="AD471" ca="1">IF($K471="","",INDIRECT("'"&amp;$B471&amp;"'!$J$6"))</f>
        <v/>
      </c>
      <c r="AE471" s="7"/>
      <c r="AF471" s="7"/>
      <c r="AG471" s="7"/>
      <c r="AH471" s="7"/>
      <c r="AI471" s="7"/>
      <c r="AJ471" s="7"/>
      <c r="AK471" s="7"/>
      <c r="AL471" s="7"/>
      <c r="AM471" s="7"/>
      <c r="AN471" s="7"/>
      <c r="AO471" s="7"/>
      <c r="AP471" s="7"/>
      <c r="AQ471" s="7"/>
      <c r="AR471" s="7"/>
      <c r="AS471" s="7"/>
      <c r="AT471" s="7"/>
      <c r="AU471" s="7"/>
      <c r="AV471" s="7"/>
      <c r="AW471" s="7"/>
      <c r="AX471" s="7"/>
      <c r="AY471" s="7"/>
      <c r="AZ471" s="7"/>
      <c r="BA471" s="7"/>
      <c r="BB471" s="7"/>
      <c r="BC471" s="7"/>
      <c r="BD471" s="7"/>
      <c r="BE471" s="7"/>
      <c r="BF471" s="7"/>
      <c r="BG471" s="7"/>
      <c r="BH471" s="7"/>
    </row>
    <row r="472" spans="1:60" hidden="1">
      <c r="A472" s="93"/>
      <c r="B472" s="138" t="str">
        <f t="shared" si="91"/>
        <v/>
      </c>
      <c r="C472" s="28" t="str">
        <f>IF(B472="","",INDEX(Konfig!$A$21:$B$1011,MATCH(MID(B472,1,(FIND(" ",B472)-1)),Konfig!$A$21:$A$1011,0),2))</f>
        <v/>
      </c>
      <c r="D472" s="126"/>
      <c r="E472" s="126" t="str">
        <f t="shared" si="94"/>
        <v/>
      </c>
      <c r="F472" s="126" t="str">
        <f t="shared" si="98"/>
        <v/>
      </c>
      <c r="G472" s="123" t="str">
        <f t="shared" si="92"/>
        <v/>
      </c>
      <c r="H472" s="139"/>
      <c r="I472" s="123" t="str">
        <f t="shared" si="93"/>
        <v xml:space="preserve"> </v>
      </c>
      <c r="J472" s="126"/>
      <c r="K472" s="388" t="str">
        <f t="shared" ca="1" si="99"/>
        <v/>
      </c>
      <c r="L472" s="388" t="str">
        <f t="shared" ca="1" si="100"/>
        <v/>
      </c>
      <c r="M472" s="384" t="str">
        <f t="shared" ca="1" si="101"/>
        <v/>
      </c>
      <c r="N472" s="384" t="str">
        <f t="shared" ca="1" si="101"/>
        <v/>
      </c>
      <c r="O472" s="384" t="str">
        <f t="shared" ca="1" si="101"/>
        <v/>
      </c>
      <c r="P472" s="384" t="str">
        <f t="shared" ca="1" si="101"/>
        <v/>
      </c>
      <c r="Q472" s="384" t="str">
        <f t="shared" ca="1" si="95"/>
        <v/>
      </c>
      <c r="R472" s="131" t="str">
        <f ca="1">IF(AND(SUM($T$109:$U472)&gt;0,COUNTIF(R$108:$S471,"A")=0), "A","")</f>
        <v/>
      </c>
      <c r="S472" s="131" t="str">
        <f ca="1">IF(AND(SUM($T472:$U$1097)&gt;0,COUNTIF(S473:$S$1098,"E")=0), "E","")</f>
        <v/>
      </c>
      <c r="T472" s="383" t="str">
        <f t="shared" ca="1" si="96"/>
        <v/>
      </c>
      <c r="U472" s="383" t="str">
        <f t="shared" ca="1" si="102"/>
        <v/>
      </c>
      <c r="V472" s="7"/>
      <c r="W472" s="7"/>
      <c r="X472" s="383" t="str">
        <f t="shared" ca="1" si="97"/>
        <v/>
      </c>
      <c r="Y472" s="383" t="str">
        <f ca="1">IF(SUM(X472)&gt;0,MAX($Y$109:Y471)+1,"")</f>
        <v/>
      </c>
      <c r="Z472" s="7"/>
      <c r="AA472" s="7"/>
      <c r="AB472" s="383" t="str" cm="1">
        <f t="array" aca="1" ref="AB472" ca="1">IF($K472="","",INDIRECT("'"&amp;$B472&amp;"'!$J$7"))</f>
        <v/>
      </c>
      <c r="AC472" s="383" t="str" cm="1">
        <f t="array" aca="1" ref="AC472" ca="1">IF($K472="","",INDIRECT("'"&amp;$B472&amp;"'!$J$5"))</f>
        <v/>
      </c>
      <c r="AD472" s="383" t="str" cm="1">
        <f t="array" aca="1" ref="AD472" ca="1">IF($K472="","",INDIRECT("'"&amp;$B472&amp;"'!$J$6"))</f>
        <v/>
      </c>
      <c r="AE472" s="7"/>
      <c r="AF472" s="7"/>
      <c r="AG472" s="7"/>
      <c r="AH472" s="7"/>
      <c r="AI472" s="7"/>
      <c r="AJ472" s="7"/>
      <c r="AK472" s="7"/>
      <c r="AL472" s="7"/>
      <c r="AM472" s="7"/>
      <c r="AN472" s="7"/>
      <c r="AO472" s="7"/>
      <c r="AP472" s="7"/>
      <c r="AQ472" s="7"/>
      <c r="AR472" s="7"/>
      <c r="AS472" s="7"/>
      <c r="AT472" s="7"/>
      <c r="AU472" s="7"/>
      <c r="AV472" s="7"/>
      <c r="AW472" s="7"/>
      <c r="AX472" s="7"/>
      <c r="AY472" s="7"/>
      <c r="AZ472" s="7"/>
      <c r="BA472" s="7"/>
      <c r="BB472" s="7"/>
      <c r="BC472" s="7"/>
      <c r="BD472" s="7"/>
      <c r="BE472" s="7"/>
      <c r="BF472" s="7"/>
      <c r="BG472" s="7"/>
      <c r="BH472" s="7"/>
    </row>
    <row r="473" spans="1:60" hidden="1">
      <c r="A473" s="93"/>
      <c r="B473" s="138" t="str">
        <f t="shared" si="91"/>
        <v/>
      </c>
      <c r="C473" s="28" t="str">
        <f>IF(B473="","",INDEX(Konfig!$A$21:$B$1011,MATCH(MID(B473,1,(FIND(" ",B473)-1)),Konfig!$A$21:$A$1011,0),2))</f>
        <v/>
      </c>
      <c r="D473" s="126"/>
      <c r="E473" s="126" t="str">
        <f t="shared" si="94"/>
        <v/>
      </c>
      <c r="F473" s="126" t="str">
        <f t="shared" si="98"/>
        <v/>
      </c>
      <c r="G473" s="123" t="str">
        <f t="shared" si="92"/>
        <v/>
      </c>
      <c r="H473" s="139"/>
      <c r="I473" s="123" t="str">
        <f t="shared" si="93"/>
        <v xml:space="preserve"> </v>
      </c>
      <c r="J473" s="126"/>
      <c r="K473" s="388" t="str">
        <f t="shared" ca="1" si="99"/>
        <v/>
      </c>
      <c r="L473" s="388" t="str">
        <f t="shared" ca="1" si="100"/>
        <v/>
      </c>
      <c r="M473" s="384" t="str">
        <f t="shared" ca="1" si="101"/>
        <v/>
      </c>
      <c r="N473" s="384" t="str">
        <f t="shared" ca="1" si="101"/>
        <v/>
      </c>
      <c r="O473" s="384" t="str">
        <f t="shared" ca="1" si="101"/>
        <v/>
      </c>
      <c r="P473" s="384" t="str">
        <f t="shared" ca="1" si="101"/>
        <v/>
      </c>
      <c r="Q473" s="384" t="str">
        <f t="shared" ca="1" si="95"/>
        <v/>
      </c>
      <c r="R473" s="131" t="str">
        <f ca="1">IF(AND(SUM($T$109:$U473)&gt;0,COUNTIF(R$108:$S472,"A")=0), "A","")</f>
        <v/>
      </c>
      <c r="S473" s="131" t="str">
        <f ca="1">IF(AND(SUM($T473:$U$1097)&gt;0,COUNTIF(S474:$S$1098,"E")=0), "E","")</f>
        <v/>
      </c>
      <c r="T473" s="383" t="str">
        <f t="shared" ca="1" si="96"/>
        <v/>
      </c>
      <c r="U473" s="383" t="str">
        <f t="shared" ca="1" si="102"/>
        <v/>
      </c>
      <c r="V473" s="7"/>
      <c r="W473" s="7"/>
      <c r="X473" s="383" t="str">
        <f t="shared" ca="1" si="97"/>
        <v/>
      </c>
      <c r="Y473" s="383" t="str">
        <f ca="1">IF(SUM(X473)&gt;0,MAX($Y$109:Y472)+1,"")</f>
        <v/>
      </c>
      <c r="Z473" s="7"/>
      <c r="AA473" s="7"/>
      <c r="AB473" s="383" t="str" cm="1">
        <f t="array" aca="1" ref="AB473" ca="1">IF($K473="","",INDIRECT("'"&amp;$B473&amp;"'!$J$7"))</f>
        <v/>
      </c>
      <c r="AC473" s="383" t="str" cm="1">
        <f t="array" aca="1" ref="AC473" ca="1">IF($K473="","",INDIRECT("'"&amp;$B473&amp;"'!$J$5"))</f>
        <v/>
      </c>
      <c r="AD473" s="383" t="str" cm="1">
        <f t="array" aca="1" ref="AD473" ca="1">IF($K473="","",INDIRECT("'"&amp;$B473&amp;"'!$J$6"))</f>
        <v/>
      </c>
      <c r="AE473" s="7"/>
      <c r="AF473" s="7"/>
      <c r="AG473" s="7"/>
      <c r="AH473" s="7"/>
      <c r="AI473" s="7"/>
      <c r="AJ473" s="7"/>
      <c r="AK473" s="7"/>
      <c r="AL473" s="7"/>
      <c r="AM473" s="7"/>
      <c r="AN473" s="7"/>
      <c r="AO473" s="7"/>
      <c r="AP473" s="7"/>
      <c r="AQ473" s="7"/>
      <c r="AR473" s="7"/>
      <c r="AS473" s="7"/>
      <c r="AT473" s="7"/>
      <c r="AU473" s="7"/>
      <c r="AV473" s="7"/>
      <c r="AW473" s="7"/>
      <c r="AX473" s="7"/>
      <c r="AY473" s="7"/>
      <c r="AZ473" s="7"/>
      <c r="BA473" s="7"/>
      <c r="BB473" s="7"/>
      <c r="BC473" s="7"/>
      <c r="BD473" s="7"/>
      <c r="BE473" s="7"/>
      <c r="BF473" s="7"/>
      <c r="BG473" s="7"/>
      <c r="BH473" s="7"/>
    </row>
    <row r="474" spans="1:60" hidden="1">
      <c r="A474" s="93"/>
      <c r="B474" s="138" t="str">
        <f t="shared" si="91"/>
        <v/>
      </c>
      <c r="C474" s="28" t="str">
        <f>IF(B474="","",INDEX(Konfig!$A$21:$B$1011,MATCH(MID(B474,1,(FIND(" ",B474)-1)),Konfig!$A$21:$A$1011,0),2))</f>
        <v/>
      </c>
      <c r="D474" s="126"/>
      <c r="E474" s="126" t="str">
        <f t="shared" si="94"/>
        <v/>
      </c>
      <c r="F474" s="126" t="str">
        <f t="shared" si="98"/>
        <v/>
      </c>
      <c r="G474" s="123" t="str">
        <f t="shared" si="92"/>
        <v/>
      </c>
      <c r="H474" s="139"/>
      <c r="I474" s="123" t="str">
        <f t="shared" si="93"/>
        <v xml:space="preserve"> </v>
      </c>
      <c r="J474" s="126"/>
      <c r="K474" s="388" t="str">
        <f t="shared" ca="1" si="99"/>
        <v/>
      </c>
      <c r="L474" s="388" t="str">
        <f t="shared" ca="1" si="100"/>
        <v/>
      </c>
      <c r="M474" s="384" t="str">
        <f t="shared" ca="1" si="101"/>
        <v/>
      </c>
      <c r="N474" s="384" t="str">
        <f t="shared" ca="1" si="101"/>
        <v/>
      </c>
      <c r="O474" s="384" t="str">
        <f t="shared" ca="1" si="101"/>
        <v/>
      </c>
      <c r="P474" s="384" t="str">
        <f t="shared" ca="1" si="101"/>
        <v/>
      </c>
      <c r="Q474" s="384" t="str">
        <f t="shared" ca="1" si="95"/>
        <v/>
      </c>
      <c r="R474" s="131" t="str">
        <f ca="1">IF(AND(SUM($T$109:$U474)&gt;0,COUNTIF(R$108:$S473,"A")=0), "A","")</f>
        <v/>
      </c>
      <c r="S474" s="131" t="str">
        <f ca="1">IF(AND(SUM($T474:$U$1097)&gt;0,COUNTIF(S475:$S$1098,"E")=0), "E","")</f>
        <v/>
      </c>
      <c r="T474" s="383" t="str">
        <f t="shared" ca="1" si="96"/>
        <v/>
      </c>
      <c r="U474" s="383" t="str">
        <f t="shared" ca="1" si="102"/>
        <v/>
      </c>
      <c r="V474" s="7"/>
      <c r="W474" s="7"/>
      <c r="X474" s="383" t="str">
        <f t="shared" ca="1" si="97"/>
        <v/>
      </c>
      <c r="Y474" s="383" t="str">
        <f ca="1">IF(SUM(X474)&gt;0,MAX($Y$109:Y473)+1,"")</f>
        <v/>
      </c>
      <c r="Z474" s="7"/>
      <c r="AA474" s="7"/>
      <c r="AB474" s="383" t="str" cm="1">
        <f t="array" aca="1" ref="AB474" ca="1">IF($K474="","",INDIRECT("'"&amp;$B474&amp;"'!$J$7"))</f>
        <v/>
      </c>
      <c r="AC474" s="383" t="str" cm="1">
        <f t="array" aca="1" ref="AC474" ca="1">IF($K474="","",INDIRECT("'"&amp;$B474&amp;"'!$J$5"))</f>
        <v/>
      </c>
      <c r="AD474" s="383" t="str" cm="1">
        <f t="array" aca="1" ref="AD474" ca="1">IF($K474="","",INDIRECT("'"&amp;$B474&amp;"'!$J$6"))</f>
        <v/>
      </c>
      <c r="AE474" s="7"/>
      <c r="AF474" s="7"/>
      <c r="AG474" s="7"/>
      <c r="AH474" s="7"/>
      <c r="AI474" s="7"/>
      <c r="AJ474" s="7"/>
      <c r="AK474" s="7"/>
      <c r="AL474" s="7"/>
      <c r="AM474" s="7"/>
      <c r="AN474" s="7"/>
      <c r="AO474" s="7"/>
      <c r="AP474" s="7"/>
      <c r="AQ474" s="7"/>
      <c r="AR474" s="7"/>
      <c r="AS474" s="7"/>
      <c r="AT474" s="7"/>
      <c r="AU474" s="7"/>
      <c r="AV474" s="7"/>
      <c r="AW474" s="7"/>
      <c r="AX474" s="7"/>
      <c r="AY474" s="7"/>
      <c r="AZ474" s="7"/>
      <c r="BA474" s="7"/>
      <c r="BB474" s="7"/>
      <c r="BC474" s="7"/>
      <c r="BD474" s="7"/>
      <c r="BE474" s="7"/>
      <c r="BF474" s="7"/>
      <c r="BG474" s="7"/>
      <c r="BH474" s="7"/>
    </row>
    <row r="475" spans="1:60" hidden="1">
      <c r="A475" s="93"/>
      <c r="B475" s="138" t="str">
        <f t="shared" si="91"/>
        <v/>
      </c>
      <c r="C475" s="28" t="str">
        <f>IF(B475="","",INDEX(Konfig!$A$21:$B$1011,MATCH(MID(B475,1,(FIND(" ",B475)-1)),Konfig!$A$21:$A$1011,0),2))</f>
        <v/>
      </c>
      <c r="D475" s="126"/>
      <c r="E475" s="126" t="str">
        <f t="shared" si="94"/>
        <v/>
      </c>
      <c r="F475" s="126" t="str">
        <f t="shared" si="98"/>
        <v/>
      </c>
      <c r="G475" s="123" t="str">
        <f t="shared" si="92"/>
        <v/>
      </c>
      <c r="H475" s="139"/>
      <c r="I475" s="123" t="str">
        <f t="shared" si="93"/>
        <v xml:space="preserve"> </v>
      </c>
      <c r="J475" s="126"/>
      <c r="K475" s="388" t="str">
        <f t="shared" ca="1" si="99"/>
        <v/>
      </c>
      <c r="L475" s="388" t="str">
        <f t="shared" ca="1" si="100"/>
        <v/>
      </c>
      <c r="M475" s="384" t="str">
        <f t="shared" ca="1" si="101"/>
        <v/>
      </c>
      <c r="N475" s="384" t="str">
        <f t="shared" ca="1" si="101"/>
        <v/>
      </c>
      <c r="O475" s="384" t="str">
        <f t="shared" ca="1" si="101"/>
        <v/>
      </c>
      <c r="P475" s="384" t="str">
        <f t="shared" ca="1" si="101"/>
        <v/>
      </c>
      <c r="Q475" s="384" t="str">
        <f t="shared" ca="1" si="95"/>
        <v/>
      </c>
      <c r="R475" s="131" t="str">
        <f ca="1">IF(AND(SUM($T$109:$U475)&gt;0,COUNTIF(R$108:$S474,"A")=0), "A","")</f>
        <v/>
      </c>
      <c r="S475" s="131" t="str">
        <f ca="1">IF(AND(SUM($T475:$U$1097)&gt;0,COUNTIF(S476:$S$1098,"E")=0), "E","")</f>
        <v/>
      </c>
      <c r="T475" s="383" t="str">
        <f t="shared" ca="1" si="96"/>
        <v/>
      </c>
      <c r="U475" s="383" t="str">
        <f t="shared" ca="1" si="102"/>
        <v/>
      </c>
      <c r="V475" s="7"/>
      <c r="W475" s="7"/>
      <c r="X475" s="383" t="str">
        <f t="shared" ca="1" si="97"/>
        <v/>
      </c>
      <c r="Y475" s="383" t="str">
        <f ca="1">IF(SUM(X475)&gt;0,MAX($Y$109:Y474)+1,"")</f>
        <v/>
      </c>
      <c r="Z475" s="7"/>
      <c r="AA475" s="7"/>
      <c r="AB475" s="383" t="str" cm="1">
        <f t="array" aca="1" ref="AB475" ca="1">IF($K475="","",INDIRECT("'"&amp;$B475&amp;"'!$J$7"))</f>
        <v/>
      </c>
      <c r="AC475" s="383" t="str" cm="1">
        <f t="array" aca="1" ref="AC475" ca="1">IF($K475="","",INDIRECT("'"&amp;$B475&amp;"'!$J$5"))</f>
        <v/>
      </c>
      <c r="AD475" s="383" t="str" cm="1">
        <f t="array" aca="1" ref="AD475" ca="1">IF($K475="","",INDIRECT("'"&amp;$B475&amp;"'!$J$6"))</f>
        <v/>
      </c>
      <c r="AE475" s="7"/>
      <c r="AF475" s="7"/>
      <c r="AG475" s="7"/>
      <c r="AH475" s="7"/>
      <c r="AI475" s="7"/>
      <c r="AJ475" s="7"/>
      <c r="AK475" s="7"/>
      <c r="AL475" s="7"/>
      <c r="AM475" s="7"/>
      <c r="AN475" s="7"/>
      <c r="AO475" s="7"/>
      <c r="AP475" s="7"/>
      <c r="AQ475" s="7"/>
      <c r="AR475" s="7"/>
      <c r="AS475" s="7"/>
      <c r="AT475" s="7"/>
      <c r="AU475" s="7"/>
      <c r="AV475" s="7"/>
      <c r="AW475" s="7"/>
      <c r="AX475" s="7"/>
      <c r="AY475" s="7"/>
      <c r="AZ475" s="7"/>
      <c r="BA475" s="7"/>
      <c r="BB475" s="7"/>
      <c r="BC475" s="7"/>
      <c r="BD475" s="7"/>
      <c r="BE475" s="7"/>
      <c r="BF475" s="7"/>
      <c r="BG475" s="7"/>
      <c r="BH475" s="7"/>
    </row>
    <row r="476" spans="1:60" hidden="1">
      <c r="A476" s="93"/>
      <c r="B476" s="138" t="str">
        <f t="shared" si="91"/>
        <v/>
      </c>
      <c r="C476" s="28" t="str">
        <f>IF(B476="","",INDEX(Konfig!$A$21:$B$1011,MATCH(MID(B476,1,(FIND(" ",B476)-1)),Konfig!$A$21:$A$1011,0),2))</f>
        <v/>
      </c>
      <c r="D476" s="126"/>
      <c r="E476" s="126" t="str">
        <f t="shared" si="94"/>
        <v/>
      </c>
      <c r="F476" s="126" t="str">
        <f t="shared" si="98"/>
        <v/>
      </c>
      <c r="G476" s="123" t="str">
        <f t="shared" si="92"/>
        <v/>
      </c>
      <c r="H476" s="139"/>
      <c r="I476" s="123" t="str">
        <f t="shared" si="93"/>
        <v xml:space="preserve"> </v>
      </c>
      <c r="J476" s="126"/>
      <c r="K476" s="388" t="str">
        <f t="shared" ca="1" si="99"/>
        <v/>
      </c>
      <c r="L476" s="388" t="str">
        <f t="shared" ca="1" si="100"/>
        <v/>
      </c>
      <c r="M476" s="384" t="str">
        <f t="shared" ca="1" si="101"/>
        <v/>
      </c>
      <c r="N476" s="384" t="str">
        <f t="shared" ca="1" si="101"/>
        <v/>
      </c>
      <c r="O476" s="384" t="str">
        <f t="shared" ca="1" si="101"/>
        <v/>
      </c>
      <c r="P476" s="384" t="str">
        <f t="shared" ca="1" si="101"/>
        <v/>
      </c>
      <c r="Q476" s="384" t="str">
        <f t="shared" ca="1" si="95"/>
        <v/>
      </c>
      <c r="R476" s="131" t="str">
        <f ca="1">IF(AND(SUM($T$109:$U476)&gt;0,COUNTIF(R$108:$S475,"A")=0), "A","")</f>
        <v/>
      </c>
      <c r="S476" s="131" t="str">
        <f ca="1">IF(AND(SUM($T476:$U$1097)&gt;0,COUNTIF(S477:$S$1098,"E")=0), "E","")</f>
        <v/>
      </c>
      <c r="T476" s="383" t="str">
        <f t="shared" ca="1" si="96"/>
        <v/>
      </c>
      <c r="U476" s="383" t="str">
        <f t="shared" ca="1" si="102"/>
        <v/>
      </c>
      <c r="V476" s="7"/>
      <c r="W476" s="7"/>
      <c r="X476" s="383" t="str">
        <f t="shared" ca="1" si="97"/>
        <v/>
      </c>
      <c r="Y476" s="383" t="str">
        <f ca="1">IF(SUM(X476)&gt;0,MAX($Y$109:Y475)+1,"")</f>
        <v/>
      </c>
      <c r="Z476" s="7"/>
      <c r="AA476" s="7"/>
      <c r="AB476" s="383" t="str" cm="1">
        <f t="array" aca="1" ref="AB476" ca="1">IF($K476="","",INDIRECT("'"&amp;$B476&amp;"'!$J$7"))</f>
        <v/>
      </c>
      <c r="AC476" s="383" t="str" cm="1">
        <f t="array" aca="1" ref="AC476" ca="1">IF($K476="","",INDIRECT("'"&amp;$B476&amp;"'!$J$5"))</f>
        <v/>
      </c>
      <c r="AD476" s="383" t="str" cm="1">
        <f t="array" aca="1" ref="AD476" ca="1">IF($K476="","",INDIRECT("'"&amp;$B476&amp;"'!$J$6"))</f>
        <v/>
      </c>
      <c r="AE476" s="7"/>
      <c r="AF476" s="7"/>
      <c r="AG476" s="7"/>
      <c r="AH476" s="7"/>
      <c r="AI476" s="7"/>
      <c r="AJ476" s="7"/>
      <c r="AK476" s="7"/>
      <c r="AL476" s="7"/>
      <c r="AM476" s="7"/>
      <c r="AN476" s="7"/>
      <c r="AO476" s="7"/>
      <c r="AP476" s="7"/>
      <c r="AQ476" s="7"/>
      <c r="AR476" s="7"/>
      <c r="AS476" s="7"/>
      <c r="AT476" s="7"/>
      <c r="AU476" s="7"/>
      <c r="AV476" s="7"/>
      <c r="AW476" s="7"/>
      <c r="AX476" s="7"/>
      <c r="AY476" s="7"/>
      <c r="AZ476" s="7"/>
      <c r="BA476" s="7"/>
      <c r="BB476" s="7"/>
      <c r="BC476" s="7"/>
      <c r="BD476" s="7"/>
      <c r="BE476" s="7"/>
      <c r="BF476" s="7"/>
      <c r="BG476" s="7"/>
      <c r="BH476" s="7"/>
    </row>
    <row r="477" spans="1:60" hidden="1">
      <c r="A477" s="93"/>
      <c r="B477" s="138" t="str">
        <f t="shared" si="91"/>
        <v/>
      </c>
      <c r="C477" s="28" t="str">
        <f>IF(B477="","",INDEX(Konfig!$A$21:$B$1011,MATCH(MID(B477,1,(FIND(" ",B477)-1)),Konfig!$A$21:$A$1011,0),2))</f>
        <v/>
      </c>
      <c r="D477" s="126"/>
      <c r="E477" s="126" t="str">
        <f t="shared" si="94"/>
        <v/>
      </c>
      <c r="F477" s="126" t="str">
        <f t="shared" si="98"/>
        <v/>
      </c>
      <c r="G477" s="123" t="str">
        <f t="shared" si="92"/>
        <v/>
      </c>
      <c r="H477" s="139"/>
      <c r="I477" s="123" t="str">
        <f t="shared" si="93"/>
        <v xml:space="preserve"> </v>
      </c>
      <c r="J477" s="126"/>
      <c r="K477" s="388" t="str">
        <f t="shared" ca="1" si="99"/>
        <v/>
      </c>
      <c r="L477" s="388" t="str">
        <f t="shared" ca="1" si="100"/>
        <v/>
      </c>
      <c r="M477" s="384" t="str">
        <f t="shared" ca="1" si="101"/>
        <v/>
      </c>
      <c r="N477" s="384" t="str">
        <f t="shared" ca="1" si="101"/>
        <v/>
      </c>
      <c r="O477" s="384" t="str">
        <f t="shared" ca="1" si="101"/>
        <v/>
      </c>
      <c r="P477" s="384" t="str">
        <f t="shared" ca="1" si="101"/>
        <v/>
      </c>
      <c r="Q477" s="384" t="str">
        <f t="shared" ca="1" si="95"/>
        <v/>
      </c>
      <c r="R477" s="131" t="str">
        <f ca="1">IF(AND(SUM($T$109:$U477)&gt;0,COUNTIF(R$108:$S476,"A")=0), "A","")</f>
        <v/>
      </c>
      <c r="S477" s="131" t="str">
        <f ca="1">IF(AND(SUM($T477:$U$1097)&gt;0,COUNTIF(S478:$S$1098,"E")=0), "E","")</f>
        <v/>
      </c>
      <c r="T477" s="383" t="str">
        <f t="shared" ca="1" si="96"/>
        <v/>
      </c>
      <c r="U477" s="383" t="str">
        <f t="shared" ca="1" si="102"/>
        <v/>
      </c>
      <c r="V477" s="7"/>
      <c r="W477" s="7"/>
      <c r="X477" s="383" t="str">
        <f t="shared" ca="1" si="97"/>
        <v/>
      </c>
      <c r="Y477" s="383" t="str">
        <f ca="1">IF(SUM(X477)&gt;0,MAX($Y$109:Y476)+1,"")</f>
        <v/>
      </c>
      <c r="Z477" s="7"/>
      <c r="AA477" s="7"/>
      <c r="AB477" s="383" t="str" cm="1">
        <f t="array" aca="1" ref="AB477" ca="1">IF($K477="","",INDIRECT("'"&amp;$B477&amp;"'!$J$7"))</f>
        <v/>
      </c>
      <c r="AC477" s="383" t="str" cm="1">
        <f t="array" aca="1" ref="AC477" ca="1">IF($K477="","",INDIRECT("'"&amp;$B477&amp;"'!$J$5"))</f>
        <v/>
      </c>
      <c r="AD477" s="383" t="str" cm="1">
        <f t="array" aca="1" ref="AD477" ca="1">IF($K477="","",INDIRECT("'"&amp;$B477&amp;"'!$J$6"))</f>
        <v/>
      </c>
      <c r="AE477" s="7"/>
      <c r="AF477" s="7"/>
      <c r="AG477" s="7"/>
      <c r="AH477" s="7"/>
      <c r="AI477" s="7"/>
      <c r="AJ477" s="7"/>
      <c r="AK477" s="7"/>
      <c r="AL477" s="7"/>
      <c r="AM477" s="7"/>
      <c r="AN477" s="7"/>
      <c r="AO477" s="7"/>
      <c r="AP477" s="7"/>
      <c r="AQ477" s="7"/>
      <c r="AR477" s="7"/>
      <c r="AS477" s="7"/>
      <c r="AT477" s="7"/>
      <c r="AU477" s="7"/>
      <c r="AV477" s="7"/>
      <c r="AW477" s="7"/>
      <c r="AX477" s="7"/>
      <c r="AY477" s="7"/>
      <c r="AZ477" s="7"/>
      <c r="BA477" s="7"/>
      <c r="BB477" s="7"/>
      <c r="BC477" s="7"/>
      <c r="BD477" s="7"/>
      <c r="BE477" s="7"/>
      <c r="BF477" s="7"/>
      <c r="BG477" s="7"/>
      <c r="BH477" s="7"/>
    </row>
    <row r="478" spans="1:60" hidden="1">
      <c r="A478" s="93"/>
      <c r="B478" s="138" t="str">
        <f t="shared" si="91"/>
        <v/>
      </c>
      <c r="C478" s="28" t="str">
        <f>IF(B478="","",INDEX(Konfig!$A$21:$B$1011,MATCH(MID(B478,1,(FIND(" ",B478)-1)),Konfig!$A$21:$A$1011,0),2))</f>
        <v/>
      </c>
      <c r="D478" s="126"/>
      <c r="E478" s="126" t="str">
        <f t="shared" si="94"/>
        <v/>
      </c>
      <c r="F478" s="126" t="str">
        <f t="shared" si="98"/>
        <v/>
      </c>
      <c r="G478" s="123" t="str">
        <f t="shared" si="92"/>
        <v/>
      </c>
      <c r="H478" s="139"/>
      <c r="I478" s="123" t="str">
        <f t="shared" si="93"/>
        <v xml:space="preserve"> </v>
      </c>
      <c r="J478" s="126"/>
      <c r="K478" s="388" t="str">
        <f t="shared" ca="1" si="99"/>
        <v/>
      </c>
      <c r="L478" s="388" t="str">
        <f t="shared" ca="1" si="100"/>
        <v/>
      </c>
      <c r="M478" s="384" t="str">
        <f t="shared" ca="1" si="101"/>
        <v/>
      </c>
      <c r="N478" s="384" t="str">
        <f t="shared" ca="1" si="101"/>
        <v/>
      </c>
      <c r="O478" s="384" t="str">
        <f t="shared" ca="1" si="101"/>
        <v/>
      </c>
      <c r="P478" s="384" t="str">
        <f t="shared" ca="1" si="101"/>
        <v/>
      </c>
      <c r="Q478" s="384" t="str">
        <f t="shared" ca="1" si="95"/>
        <v/>
      </c>
      <c r="R478" s="131" t="str">
        <f ca="1">IF(AND(SUM($T$109:$U478)&gt;0,COUNTIF(R$108:$S477,"A")=0), "A","")</f>
        <v/>
      </c>
      <c r="S478" s="131" t="str">
        <f ca="1">IF(AND(SUM($T478:$U$1097)&gt;0,COUNTIF(S479:$S$1098,"E")=0), "E","")</f>
        <v/>
      </c>
      <c r="T478" s="383" t="str">
        <f t="shared" ca="1" si="96"/>
        <v/>
      </c>
      <c r="U478" s="383" t="str">
        <f t="shared" ca="1" si="102"/>
        <v/>
      </c>
      <c r="V478" s="7"/>
      <c r="W478" s="7"/>
      <c r="X478" s="383" t="str">
        <f t="shared" ca="1" si="97"/>
        <v/>
      </c>
      <c r="Y478" s="383" t="str">
        <f ca="1">IF(SUM(X478)&gt;0,MAX($Y$109:Y477)+1,"")</f>
        <v/>
      </c>
      <c r="Z478" s="7"/>
      <c r="AA478" s="7"/>
      <c r="AB478" s="383" t="str" cm="1">
        <f t="array" aca="1" ref="AB478" ca="1">IF($K478="","",INDIRECT("'"&amp;$B478&amp;"'!$J$7"))</f>
        <v/>
      </c>
      <c r="AC478" s="383" t="str" cm="1">
        <f t="array" aca="1" ref="AC478" ca="1">IF($K478="","",INDIRECT("'"&amp;$B478&amp;"'!$J$5"))</f>
        <v/>
      </c>
      <c r="AD478" s="383" t="str" cm="1">
        <f t="array" aca="1" ref="AD478" ca="1">IF($K478="","",INDIRECT("'"&amp;$B478&amp;"'!$J$6"))</f>
        <v/>
      </c>
      <c r="AE478" s="7"/>
      <c r="AF478" s="7"/>
      <c r="AG478" s="7"/>
      <c r="AH478" s="7"/>
      <c r="AI478" s="7"/>
      <c r="AJ478" s="7"/>
      <c r="AK478" s="7"/>
      <c r="AL478" s="7"/>
      <c r="AM478" s="7"/>
      <c r="AN478" s="7"/>
      <c r="AO478" s="7"/>
      <c r="AP478" s="7"/>
      <c r="AQ478" s="7"/>
      <c r="AR478" s="7"/>
      <c r="AS478" s="7"/>
      <c r="AT478" s="7"/>
      <c r="AU478" s="7"/>
      <c r="AV478" s="7"/>
      <c r="AW478" s="7"/>
      <c r="AX478" s="7"/>
      <c r="AY478" s="7"/>
      <c r="AZ478" s="7"/>
      <c r="BA478" s="7"/>
      <c r="BB478" s="7"/>
      <c r="BC478" s="7"/>
      <c r="BD478" s="7"/>
      <c r="BE478" s="7"/>
      <c r="BF478" s="7"/>
      <c r="BG478" s="7"/>
      <c r="BH478" s="7"/>
    </row>
    <row r="479" spans="1:60" hidden="1">
      <c r="A479" s="93"/>
      <c r="B479" s="138" t="str">
        <f t="shared" si="91"/>
        <v/>
      </c>
      <c r="C479" s="28" t="str">
        <f>IF(B479="","",INDEX(Konfig!$A$21:$B$1011,MATCH(MID(B479,1,(FIND(" ",B479)-1)),Konfig!$A$21:$A$1011,0),2))</f>
        <v/>
      </c>
      <c r="D479" s="126"/>
      <c r="E479" s="126" t="str">
        <f t="shared" si="94"/>
        <v/>
      </c>
      <c r="F479" s="126" t="str">
        <f t="shared" si="98"/>
        <v/>
      </c>
      <c r="G479" s="123" t="str">
        <f t="shared" si="92"/>
        <v/>
      </c>
      <c r="H479" s="139"/>
      <c r="I479" s="123" t="str">
        <f t="shared" si="93"/>
        <v xml:space="preserve"> </v>
      </c>
      <c r="J479" s="126"/>
      <c r="K479" s="388" t="str">
        <f t="shared" ca="1" si="99"/>
        <v/>
      </c>
      <c r="L479" s="388" t="str">
        <f t="shared" ca="1" si="100"/>
        <v/>
      </c>
      <c r="M479" s="384" t="str">
        <f t="shared" ca="1" si="101"/>
        <v/>
      </c>
      <c r="N479" s="384" t="str">
        <f t="shared" ca="1" si="101"/>
        <v/>
      </c>
      <c r="O479" s="384" t="str">
        <f t="shared" ca="1" si="101"/>
        <v/>
      </c>
      <c r="P479" s="384" t="str">
        <f t="shared" ca="1" si="101"/>
        <v/>
      </c>
      <c r="Q479" s="384" t="str">
        <f t="shared" ca="1" si="95"/>
        <v/>
      </c>
      <c r="R479" s="131" t="str">
        <f ca="1">IF(AND(SUM($T$109:$U479)&gt;0,COUNTIF(R$108:$S478,"A")=0), "A","")</f>
        <v/>
      </c>
      <c r="S479" s="131" t="str">
        <f ca="1">IF(AND(SUM($T479:$U$1097)&gt;0,COUNTIF(S480:$S$1098,"E")=0), "E","")</f>
        <v/>
      </c>
      <c r="T479" s="383" t="str">
        <f t="shared" ca="1" si="96"/>
        <v/>
      </c>
      <c r="U479" s="383" t="str">
        <f t="shared" ca="1" si="102"/>
        <v/>
      </c>
      <c r="V479" s="7"/>
      <c r="W479" s="7"/>
      <c r="X479" s="383" t="str">
        <f t="shared" ca="1" si="97"/>
        <v/>
      </c>
      <c r="Y479" s="383" t="str">
        <f ca="1">IF(SUM(X479)&gt;0,MAX($Y$109:Y478)+1,"")</f>
        <v/>
      </c>
      <c r="Z479" s="7"/>
      <c r="AA479" s="7"/>
      <c r="AB479" s="383" t="str" cm="1">
        <f t="array" aca="1" ref="AB479" ca="1">IF($K479="","",INDIRECT("'"&amp;$B479&amp;"'!$J$7"))</f>
        <v/>
      </c>
      <c r="AC479" s="383" t="str" cm="1">
        <f t="array" aca="1" ref="AC479" ca="1">IF($K479="","",INDIRECT("'"&amp;$B479&amp;"'!$J$5"))</f>
        <v/>
      </c>
      <c r="AD479" s="383" t="str" cm="1">
        <f t="array" aca="1" ref="AD479" ca="1">IF($K479="","",INDIRECT("'"&amp;$B479&amp;"'!$J$6"))</f>
        <v/>
      </c>
      <c r="AE479" s="7"/>
      <c r="AF479" s="7"/>
      <c r="AG479" s="7"/>
      <c r="AH479" s="7"/>
      <c r="AI479" s="7"/>
      <c r="AJ479" s="7"/>
      <c r="AK479" s="7"/>
      <c r="AL479" s="7"/>
      <c r="AM479" s="7"/>
      <c r="AN479" s="7"/>
      <c r="AO479" s="7"/>
      <c r="AP479" s="7"/>
      <c r="AQ479" s="7"/>
      <c r="AR479" s="7"/>
      <c r="AS479" s="7"/>
      <c r="AT479" s="7"/>
      <c r="AU479" s="7"/>
      <c r="AV479" s="7"/>
      <c r="AW479" s="7"/>
      <c r="AX479" s="7"/>
      <c r="AY479" s="7"/>
      <c r="AZ479" s="7"/>
      <c r="BA479" s="7"/>
      <c r="BB479" s="7"/>
      <c r="BC479" s="7"/>
      <c r="BD479" s="7"/>
      <c r="BE479" s="7"/>
      <c r="BF479" s="7"/>
      <c r="BG479" s="7"/>
      <c r="BH479" s="7"/>
    </row>
    <row r="480" spans="1:60" hidden="1">
      <c r="A480" s="93"/>
      <c r="B480" s="138" t="str">
        <f t="shared" si="91"/>
        <v/>
      </c>
      <c r="C480" s="28" t="str">
        <f>IF(B480="","",INDEX(Konfig!$A$21:$B$1011,MATCH(MID(B480,1,(FIND(" ",B480)-1)),Konfig!$A$21:$A$1011,0),2))</f>
        <v/>
      </c>
      <c r="D480" s="126"/>
      <c r="E480" s="126" t="str">
        <f t="shared" si="94"/>
        <v/>
      </c>
      <c r="F480" s="126" t="str">
        <f t="shared" si="98"/>
        <v/>
      </c>
      <c r="G480" s="123" t="str">
        <f t="shared" si="92"/>
        <v/>
      </c>
      <c r="H480" s="139"/>
      <c r="I480" s="123" t="str">
        <f t="shared" si="93"/>
        <v xml:space="preserve"> </v>
      </c>
      <c r="J480" s="126"/>
      <c r="K480" s="388" t="str">
        <f t="shared" ca="1" si="99"/>
        <v/>
      </c>
      <c r="L480" s="388" t="str">
        <f t="shared" ca="1" si="100"/>
        <v/>
      </c>
      <c r="M480" s="384" t="str">
        <f t="shared" ca="1" si="101"/>
        <v/>
      </c>
      <c r="N480" s="384" t="str">
        <f t="shared" ca="1" si="101"/>
        <v/>
      </c>
      <c r="O480" s="384" t="str">
        <f t="shared" ca="1" si="101"/>
        <v/>
      </c>
      <c r="P480" s="384" t="str">
        <f t="shared" ca="1" si="101"/>
        <v/>
      </c>
      <c r="Q480" s="384" t="str">
        <f t="shared" ca="1" si="95"/>
        <v/>
      </c>
      <c r="R480" s="131" t="str">
        <f ca="1">IF(AND(SUM($T$109:$U480)&gt;0,COUNTIF(R$108:$S479,"A")=0), "A","")</f>
        <v/>
      </c>
      <c r="S480" s="131" t="str">
        <f ca="1">IF(AND(SUM($T480:$U$1097)&gt;0,COUNTIF(S481:$S$1098,"E")=0), "E","")</f>
        <v/>
      </c>
      <c r="T480" s="383" t="str">
        <f t="shared" ca="1" si="96"/>
        <v/>
      </c>
      <c r="U480" s="383" t="str">
        <f t="shared" ca="1" si="102"/>
        <v/>
      </c>
      <c r="V480" s="7"/>
      <c r="W480" s="7"/>
      <c r="X480" s="383" t="str">
        <f t="shared" ca="1" si="97"/>
        <v/>
      </c>
      <c r="Y480" s="383" t="str">
        <f ca="1">IF(SUM(X480)&gt;0,MAX($Y$109:Y479)+1,"")</f>
        <v/>
      </c>
      <c r="Z480" s="7"/>
      <c r="AA480" s="7"/>
      <c r="AB480" s="383" t="str" cm="1">
        <f t="array" aca="1" ref="AB480" ca="1">IF($K480="","",INDIRECT("'"&amp;$B480&amp;"'!$J$7"))</f>
        <v/>
      </c>
      <c r="AC480" s="383" t="str" cm="1">
        <f t="array" aca="1" ref="AC480" ca="1">IF($K480="","",INDIRECT("'"&amp;$B480&amp;"'!$J$5"))</f>
        <v/>
      </c>
      <c r="AD480" s="383" t="str" cm="1">
        <f t="array" aca="1" ref="AD480" ca="1">IF($K480="","",INDIRECT("'"&amp;$B480&amp;"'!$J$6"))</f>
        <v/>
      </c>
      <c r="AE480" s="7"/>
      <c r="AF480" s="7"/>
      <c r="AG480" s="7"/>
      <c r="AH480" s="7"/>
      <c r="AI480" s="7"/>
      <c r="AJ480" s="7"/>
      <c r="AK480" s="7"/>
      <c r="AL480" s="7"/>
      <c r="AM480" s="7"/>
      <c r="AN480" s="7"/>
      <c r="AO480" s="7"/>
      <c r="AP480" s="7"/>
      <c r="AQ480" s="7"/>
      <c r="AR480" s="7"/>
      <c r="AS480" s="7"/>
      <c r="AT480" s="7"/>
      <c r="AU480" s="7"/>
      <c r="AV480" s="7"/>
      <c r="AW480" s="7"/>
      <c r="AX480" s="7"/>
      <c r="AY480" s="7"/>
      <c r="AZ480" s="7"/>
      <c r="BA480" s="7"/>
      <c r="BB480" s="7"/>
      <c r="BC480" s="7"/>
      <c r="BD480" s="7"/>
      <c r="BE480" s="7"/>
      <c r="BF480" s="7"/>
      <c r="BG480" s="7"/>
      <c r="BH480" s="7"/>
    </row>
    <row r="481" spans="1:60" hidden="1">
      <c r="A481" s="93"/>
      <c r="B481" s="138" t="str">
        <f t="shared" si="91"/>
        <v/>
      </c>
      <c r="C481" s="28" t="str">
        <f>IF(B481="","",INDEX(Konfig!$A$21:$B$1011,MATCH(MID(B481,1,(FIND(" ",B481)-1)),Konfig!$A$21:$A$1011,0),2))</f>
        <v/>
      </c>
      <c r="D481" s="126"/>
      <c r="E481" s="126" t="str">
        <f t="shared" si="94"/>
        <v/>
      </c>
      <c r="F481" s="126" t="str">
        <f t="shared" si="98"/>
        <v/>
      </c>
      <c r="G481" s="123" t="str">
        <f t="shared" si="92"/>
        <v/>
      </c>
      <c r="H481" s="139"/>
      <c r="I481" s="123" t="str">
        <f t="shared" si="93"/>
        <v xml:space="preserve"> </v>
      </c>
      <c r="J481" s="126"/>
      <c r="K481" s="388" t="str">
        <f t="shared" ca="1" si="99"/>
        <v/>
      </c>
      <c r="L481" s="388" t="str">
        <f t="shared" ca="1" si="100"/>
        <v/>
      </c>
      <c r="M481" s="384" t="str">
        <f t="shared" ca="1" si="101"/>
        <v/>
      </c>
      <c r="N481" s="384" t="str">
        <f t="shared" ca="1" si="101"/>
        <v/>
      </c>
      <c r="O481" s="384" t="str">
        <f t="shared" ca="1" si="101"/>
        <v/>
      </c>
      <c r="P481" s="384" t="str">
        <f t="shared" ca="1" si="101"/>
        <v/>
      </c>
      <c r="Q481" s="384" t="str">
        <f t="shared" ca="1" si="95"/>
        <v/>
      </c>
      <c r="R481" s="131" t="str">
        <f ca="1">IF(AND(SUM($T$109:$U481)&gt;0,COUNTIF(R$108:$S480,"A")=0), "A","")</f>
        <v/>
      </c>
      <c r="S481" s="131" t="str">
        <f ca="1">IF(AND(SUM($T481:$U$1097)&gt;0,COUNTIF(S482:$S$1098,"E")=0), "E","")</f>
        <v/>
      </c>
      <c r="T481" s="383" t="str">
        <f t="shared" ca="1" si="96"/>
        <v/>
      </c>
      <c r="U481" s="383" t="str">
        <f t="shared" ca="1" si="102"/>
        <v/>
      </c>
      <c r="V481" s="7"/>
      <c r="W481" s="7"/>
      <c r="X481" s="383" t="str">
        <f t="shared" ca="1" si="97"/>
        <v/>
      </c>
      <c r="Y481" s="383" t="str">
        <f ca="1">IF(SUM(X481)&gt;0,MAX($Y$109:Y480)+1,"")</f>
        <v/>
      </c>
      <c r="Z481" s="7"/>
      <c r="AA481" s="7"/>
      <c r="AB481" s="383" t="str" cm="1">
        <f t="array" aca="1" ref="AB481" ca="1">IF($K481="","",INDIRECT("'"&amp;$B481&amp;"'!$J$7"))</f>
        <v/>
      </c>
      <c r="AC481" s="383" t="str" cm="1">
        <f t="array" aca="1" ref="AC481" ca="1">IF($K481="","",INDIRECT("'"&amp;$B481&amp;"'!$J$5"))</f>
        <v/>
      </c>
      <c r="AD481" s="383" t="str" cm="1">
        <f t="array" aca="1" ref="AD481" ca="1">IF($K481="","",INDIRECT("'"&amp;$B481&amp;"'!$J$6"))</f>
        <v/>
      </c>
      <c r="AE481" s="7"/>
      <c r="AF481" s="7"/>
      <c r="AG481" s="7"/>
      <c r="AH481" s="7"/>
      <c r="AI481" s="7"/>
      <c r="AJ481" s="7"/>
      <c r="AK481" s="7"/>
      <c r="AL481" s="7"/>
      <c r="AM481" s="7"/>
      <c r="AN481" s="7"/>
      <c r="AO481" s="7"/>
      <c r="AP481" s="7"/>
      <c r="AQ481" s="7"/>
      <c r="AR481" s="7"/>
      <c r="AS481" s="7"/>
      <c r="AT481" s="7"/>
      <c r="AU481" s="7"/>
      <c r="AV481" s="7"/>
      <c r="AW481" s="7"/>
      <c r="AX481" s="7"/>
      <c r="AY481" s="7"/>
      <c r="AZ481" s="7"/>
      <c r="BA481" s="7"/>
      <c r="BB481" s="7"/>
      <c r="BC481" s="7"/>
      <c r="BD481" s="7"/>
      <c r="BE481" s="7"/>
      <c r="BF481" s="7"/>
      <c r="BG481" s="7"/>
      <c r="BH481" s="7"/>
    </row>
    <row r="482" spans="1:60" hidden="1">
      <c r="A482" s="93"/>
      <c r="B482" s="138" t="str">
        <f t="shared" si="91"/>
        <v/>
      </c>
      <c r="C482" s="28" t="str">
        <f>IF(B482="","",INDEX(Konfig!$A$21:$B$1011,MATCH(MID(B482,1,(FIND(" ",B482)-1)),Konfig!$A$21:$A$1011,0),2))</f>
        <v/>
      </c>
      <c r="D482" s="126"/>
      <c r="E482" s="126" t="str">
        <f t="shared" si="94"/>
        <v/>
      </c>
      <c r="F482" s="126" t="str">
        <f t="shared" si="98"/>
        <v/>
      </c>
      <c r="G482" s="123" t="str">
        <f t="shared" si="92"/>
        <v/>
      </c>
      <c r="H482" s="139"/>
      <c r="I482" s="123" t="str">
        <f t="shared" si="93"/>
        <v xml:space="preserve"> </v>
      </c>
      <c r="J482" s="126"/>
      <c r="K482" s="388" t="str">
        <f t="shared" ca="1" si="99"/>
        <v/>
      </c>
      <c r="L482" s="388" t="str">
        <f t="shared" ca="1" si="100"/>
        <v/>
      </c>
      <c r="M482" s="384" t="str">
        <f t="shared" ca="1" si="101"/>
        <v/>
      </c>
      <c r="N482" s="384" t="str">
        <f t="shared" ca="1" si="101"/>
        <v/>
      </c>
      <c r="O482" s="384" t="str">
        <f t="shared" ca="1" si="101"/>
        <v/>
      </c>
      <c r="P482" s="384" t="str">
        <f t="shared" ca="1" si="101"/>
        <v/>
      </c>
      <c r="Q482" s="384" t="str">
        <f t="shared" ca="1" si="95"/>
        <v/>
      </c>
      <c r="R482" s="131" t="str">
        <f ca="1">IF(AND(SUM($T$109:$U482)&gt;0,COUNTIF(R$108:$S481,"A")=0), "A","")</f>
        <v/>
      </c>
      <c r="S482" s="131" t="str">
        <f ca="1">IF(AND(SUM($T482:$U$1097)&gt;0,COUNTIF(S483:$S$1098,"E")=0), "E","")</f>
        <v/>
      </c>
      <c r="T482" s="383" t="str">
        <f t="shared" ca="1" si="96"/>
        <v/>
      </c>
      <c r="U482" s="383" t="str">
        <f t="shared" ca="1" si="102"/>
        <v/>
      </c>
      <c r="V482" s="7"/>
      <c r="W482" s="7"/>
      <c r="X482" s="383" t="str">
        <f t="shared" ca="1" si="97"/>
        <v/>
      </c>
      <c r="Y482" s="383" t="str">
        <f ca="1">IF(SUM(X482)&gt;0,MAX($Y$109:Y481)+1,"")</f>
        <v/>
      </c>
      <c r="Z482" s="7"/>
      <c r="AA482" s="7"/>
      <c r="AB482" s="383" t="str" cm="1">
        <f t="array" aca="1" ref="AB482" ca="1">IF($K482="","",INDIRECT("'"&amp;$B482&amp;"'!$J$7"))</f>
        <v/>
      </c>
      <c r="AC482" s="383" t="str" cm="1">
        <f t="array" aca="1" ref="AC482" ca="1">IF($K482="","",INDIRECT("'"&amp;$B482&amp;"'!$J$5"))</f>
        <v/>
      </c>
      <c r="AD482" s="383" t="str" cm="1">
        <f t="array" aca="1" ref="AD482" ca="1">IF($K482="","",INDIRECT("'"&amp;$B482&amp;"'!$J$6"))</f>
        <v/>
      </c>
      <c r="AE482" s="7"/>
      <c r="AF482" s="7"/>
      <c r="AG482" s="7"/>
      <c r="AH482" s="7"/>
      <c r="AI482" s="7"/>
      <c r="AJ482" s="7"/>
      <c r="AK482" s="7"/>
      <c r="AL482" s="7"/>
      <c r="AM482" s="7"/>
      <c r="AN482" s="7"/>
      <c r="AO482" s="7"/>
      <c r="AP482" s="7"/>
      <c r="AQ482" s="7"/>
      <c r="AR482" s="7"/>
      <c r="AS482" s="7"/>
      <c r="AT482" s="7"/>
      <c r="AU482" s="7"/>
      <c r="AV482" s="7"/>
      <c r="AW482" s="7"/>
      <c r="AX482" s="7"/>
      <c r="AY482" s="7"/>
      <c r="AZ482" s="7"/>
      <c r="BA482" s="7"/>
      <c r="BB482" s="7"/>
      <c r="BC482" s="7"/>
      <c r="BD482" s="7"/>
      <c r="BE482" s="7"/>
      <c r="BF482" s="7"/>
      <c r="BG482" s="7"/>
      <c r="BH482" s="7"/>
    </row>
    <row r="483" spans="1:60" hidden="1">
      <c r="A483" s="93"/>
      <c r="B483" s="138" t="str">
        <f t="shared" si="91"/>
        <v/>
      </c>
      <c r="C483" s="28" t="str">
        <f>IF(B483="","",INDEX(Konfig!$A$21:$B$1011,MATCH(MID(B483,1,(FIND(" ",B483)-1)),Konfig!$A$21:$A$1011,0),2))</f>
        <v/>
      </c>
      <c r="D483" s="126"/>
      <c r="E483" s="126" t="str">
        <f t="shared" si="94"/>
        <v/>
      </c>
      <c r="F483" s="126" t="str">
        <f t="shared" si="98"/>
        <v/>
      </c>
      <c r="G483" s="123" t="str">
        <f t="shared" si="92"/>
        <v/>
      </c>
      <c r="H483" s="139"/>
      <c r="I483" s="123" t="str">
        <f t="shared" si="93"/>
        <v xml:space="preserve"> </v>
      </c>
      <c r="J483" s="126"/>
      <c r="K483" s="388" t="str">
        <f t="shared" ca="1" si="99"/>
        <v/>
      </c>
      <c r="L483" s="388" t="str">
        <f t="shared" ca="1" si="100"/>
        <v/>
      </c>
      <c r="M483" s="384" t="str">
        <f t="shared" ca="1" si="101"/>
        <v/>
      </c>
      <c r="N483" s="384" t="str">
        <f t="shared" ca="1" si="101"/>
        <v/>
      </c>
      <c r="O483" s="384" t="str">
        <f t="shared" ca="1" si="101"/>
        <v/>
      </c>
      <c r="P483" s="384" t="str">
        <f t="shared" ca="1" si="101"/>
        <v/>
      </c>
      <c r="Q483" s="384" t="str">
        <f t="shared" ca="1" si="95"/>
        <v/>
      </c>
      <c r="R483" s="131" t="str">
        <f ca="1">IF(AND(SUM($T$109:$U483)&gt;0,COUNTIF(R$108:$S482,"A")=0), "A","")</f>
        <v/>
      </c>
      <c r="S483" s="131" t="str">
        <f ca="1">IF(AND(SUM($T483:$U$1097)&gt;0,COUNTIF(S484:$S$1098,"E")=0), "E","")</f>
        <v/>
      </c>
      <c r="T483" s="383" t="str">
        <f t="shared" ca="1" si="96"/>
        <v/>
      </c>
      <c r="U483" s="383" t="str">
        <f t="shared" ca="1" si="102"/>
        <v/>
      </c>
      <c r="V483" s="7"/>
      <c r="W483" s="7"/>
      <c r="X483" s="383" t="str">
        <f t="shared" ca="1" si="97"/>
        <v/>
      </c>
      <c r="Y483" s="383" t="str">
        <f ca="1">IF(SUM(X483)&gt;0,MAX($Y$109:Y482)+1,"")</f>
        <v/>
      </c>
      <c r="Z483" s="7"/>
      <c r="AA483" s="7"/>
      <c r="AB483" s="383" t="str" cm="1">
        <f t="array" aca="1" ref="AB483" ca="1">IF($K483="","",INDIRECT("'"&amp;$B483&amp;"'!$J$7"))</f>
        <v/>
      </c>
      <c r="AC483" s="383" t="str" cm="1">
        <f t="array" aca="1" ref="AC483" ca="1">IF($K483="","",INDIRECT("'"&amp;$B483&amp;"'!$J$5"))</f>
        <v/>
      </c>
      <c r="AD483" s="383" t="str" cm="1">
        <f t="array" aca="1" ref="AD483" ca="1">IF($K483="","",INDIRECT("'"&amp;$B483&amp;"'!$J$6"))</f>
        <v/>
      </c>
      <c r="AE483" s="7"/>
      <c r="AF483" s="7"/>
      <c r="AG483" s="7"/>
      <c r="AH483" s="7"/>
      <c r="AI483" s="7"/>
      <c r="AJ483" s="7"/>
      <c r="AK483" s="7"/>
      <c r="AL483" s="7"/>
      <c r="AM483" s="7"/>
      <c r="AN483" s="7"/>
      <c r="AO483" s="7"/>
      <c r="AP483" s="7"/>
      <c r="AQ483" s="7"/>
      <c r="AR483" s="7"/>
      <c r="AS483" s="7"/>
      <c r="AT483" s="7"/>
      <c r="AU483" s="7"/>
      <c r="AV483" s="7"/>
      <c r="AW483" s="7"/>
      <c r="AX483" s="7"/>
      <c r="AY483" s="7"/>
      <c r="AZ483" s="7"/>
      <c r="BA483" s="7"/>
      <c r="BB483" s="7"/>
      <c r="BC483" s="7"/>
      <c r="BD483" s="7"/>
      <c r="BE483" s="7"/>
      <c r="BF483" s="7"/>
      <c r="BG483" s="7"/>
      <c r="BH483" s="7"/>
    </row>
    <row r="484" spans="1:60" hidden="1">
      <c r="A484" s="93"/>
      <c r="B484" s="138" t="str">
        <f t="shared" ref="B484:B547" si="103">IF(HYPERLINK("#"&amp;"'"&amp;H484&amp;"'!A1",H484)=0,"",HYPERLINK("#"&amp;"'"&amp;H484&amp;"'!A1",H484))</f>
        <v/>
      </c>
      <c r="C484" s="28" t="str">
        <f>IF(B484="","",INDEX(Konfig!$A$21:$B$1011,MATCH(MID(B484,1,(FIND(" ",B484)-1)),Konfig!$A$21:$A$1011,0),2))</f>
        <v/>
      </c>
      <c r="D484" s="126"/>
      <c r="E484" s="126" t="str">
        <f t="shared" si="94"/>
        <v/>
      </c>
      <c r="F484" s="126" t="str">
        <f t="shared" si="98"/>
        <v/>
      </c>
      <c r="G484" s="123" t="str">
        <f t="shared" ref="G484:G547" si="104">IFERROR(LEFT(H484,SEARCH(".",H484)+1),"")</f>
        <v/>
      </c>
      <c r="H484" s="139"/>
      <c r="I484" s="123" t="str">
        <f t="shared" ref="I484:I547" si="105">IFERROR(CONCATENATE(B484," ",C484),"")</f>
        <v xml:space="preserve"> </v>
      </c>
      <c r="J484" s="126"/>
      <c r="K484" s="388" t="str">
        <f t="shared" ca="1" si="99"/>
        <v/>
      </c>
      <c r="L484" s="388" t="str">
        <f t="shared" ca="1" si="100"/>
        <v/>
      </c>
      <c r="M484" s="384" t="str">
        <f t="shared" ca="1" si="101"/>
        <v/>
      </c>
      <c r="N484" s="384" t="str">
        <f t="shared" ca="1" si="101"/>
        <v/>
      </c>
      <c r="O484" s="384" t="str">
        <f t="shared" ca="1" si="101"/>
        <v/>
      </c>
      <c r="P484" s="384" t="str">
        <f t="shared" ca="1" si="101"/>
        <v/>
      </c>
      <c r="Q484" s="384" t="str">
        <f t="shared" ca="1" si="95"/>
        <v/>
      </c>
      <c r="R484" s="131" t="str">
        <f ca="1">IF(AND(SUM($T$109:$U484)&gt;0,COUNTIF(R$108:$S483,"A")=0), "A","")</f>
        <v/>
      </c>
      <c r="S484" s="131" t="str">
        <f ca="1">IF(AND(SUM($T484:$U$1097)&gt;0,COUNTIF(S485:$S$1098,"E")=0), "E","")</f>
        <v/>
      </c>
      <c r="T484" s="383" t="str">
        <f t="shared" ca="1" si="96"/>
        <v/>
      </c>
      <c r="U484" s="383" t="str">
        <f t="shared" ca="1" si="102"/>
        <v/>
      </c>
      <c r="V484" s="7"/>
      <c r="W484" s="7"/>
      <c r="X484" s="383" t="str">
        <f t="shared" ca="1" si="97"/>
        <v/>
      </c>
      <c r="Y484" s="383" t="str">
        <f ca="1">IF(SUM(X484)&gt;0,MAX($Y$109:Y483)+1,"")</f>
        <v/>
      </c>
      <c r="Z484" s="7"/>
      <c r="AA484" s="7"/>
      <c r="AB484" s="383" t="str" cm="1">
        <f t="array" aca="1" ref="AB484" ca="1">IF($K484="","",INDIRECT("'"&amp;$B484&amp;"'!$J$7"))</f>
        <v/>
      </c>
      <c r="AC484" s="383" t="str" cm="1">
        <f t="array" aca="1" ref="AC484" ca="1">IF($K484="","",INDIRECT("'"&amp;$B484&amp;"'!$J$5"))</f>
        <v/>
      </c>
      <c r="AD484" s="383" t="str" cm="1">
        <f t="array" aca="1" ref="AD484" ca="1">IF($K484="","",INDIRECT("'"&amp;$B484&amp;"'!$J$6"))</f>
        <v/>
      </c>
      <c r="AE484" s="7"/>
      <c r="AF484" s="7"/>
      <c r="AG484" s="7"/>
      <c r="AH484" s="7"/>
      <c r="AI484" s="7"/>
      <c r="AJ484" s="7"/>
      <c r="AK484" s="7"/>
      <c r="AL484" s="7"/>
      <c r="AM484" s="7"/>
      <c r="AN484" s="7"/>
      <c r="AO484" s="7"/>
      <c r="AP484" s="7"/>
      <c r="AQ484" s="7"/>
      <c r="AR484" s="7"/>
      <c r="AS484" s="7"/>
      <c r="AT484" s="7"/>
      <c r="AU484" s="7"/>
      <c r="AV484" s="7"/>
      <c r="AW484" s="7"/>
      <c r="AX484" s="7"/>
      <c r="AY484" s="7"/>
      <c r="AZ484" s="7"/>
      <c r="BA484" s="7"/>
      <c r="BB484" s="7"/>
      <c r="BC484" s="7"/>
      <c r="BD484" s="7"/>
      <c r="BE484" s="7"/>
      <c r="BF484" s="7"/>
      <c r="BG484" s="7"/>
      <c r="BH484" s="7"/>
    </row>
    <row r="485" spans="1:60" hidden="1">
      <c r="A485" s="93"/>
      <c r="B485" s="138" t="str">
        <f t="shared" si="103"/>
        <v/>
      </c>
      <c r="C485" s="28" t="str">
        <f>IF(B485="","",INDEX(Konfig!$A$21:$B$1011,MATCH(MID(B485,1,(FIND(" ",B485)-1)),Konfig!$A$21:$A$1011,0),2))</f>
        <v/>
      </c>
      <c r="D485" s="126"/>
      <c r="E485" s="126" t="str">
        <f t="shared" si="94"/>
        <v/>
      </c>
      <c r="F485" s="126" t="str">
        <f t="shared" si="98"/>
        <v/>
      </c>
      <c r="G485" s="123" t="str">
        <f t="shared" si="104"/>
        <v/>
      </c>
      <c r="H485" s="139"/>
      <c r="I485" s="123" t="str">
        <f t="shared" si="105"/>
        <v xml:space="preserve"> </v>
      </c>
      <c r="J485" s="126"/>
      <c r="K485" s="388" t="str">
        <f t="shared" ca="1" si="99"/>
        <v/>
      </c>
      <c r="L485" s="388" t="str">
        <f t="shared" ca="1" si="100"/>
        <v/>
      </c>
      <c r="M485" s="384" t="str">
        <f t="shared" ca="1" si="101"/>
        <v/>
      </c>
      <c r="N485" s="384" t="str">
        <f t="shared" ca="1" si="101"/>
        <v/>
      </c>
      <c r="O485" s="384" t="str">
        <f t="shared" ca="1" si="101"/>
        <v/>
      </c>
      <c r="P485" s="384" t="str">
        <f t="shared" ca="1" si="101"/>
        <v/>
      </c>
      <c r="Q485" s="384" t="str">
        <f t="shared" ca="1" si="95"/>
        <v/>
      </c>
      <c r="R485" s="131" t="str">
        <f ca="1">IF(AND(SUM($T$109:$U485)&gt;0,COUNTIF(R$108:$S484,"A")=0), "A","")</f>
        <v/>
      </c>
      <c r="S485" s="131" t="str">
        <f ca="1">IF(AND(SUM($T485:$U$1097)&gt;0,COUNTIF(S486:$S$1098,"E")=0), "E","")</f>
        <v/>
      </c>
      <c r="T485" s="383" t="str">
        <f t="shared" ca="1" si="96"/>
        <v/>
      </c>
      <c r="U485" s="383" t="str">
        <f t="shared" ca="1" si="102"/>
        <v/>
      </c>
      <c r="V485" s="7"/>
      <c r="W485" s="7"/>
      <c r="X485" s="383" t="str">
        <f t="shared" ca="1" si="97"/>
        <v/>
      </c>
      <c r="Y485" s="383" t="str">
        <f ca="1">IF(SUM(X485)&gt;0,MAX($Y$109:Y484)+1,"")</f>
        <v/>
      </c>
      <c r="Z485" s="7"/>
      <c r="AA485" s="7"/>
      <c r="AB485" s="383" t="str" cm="1">
        <f t="array" aca="1" ref="AB485" ca="1">IF($K485="","",INDIRECT("'"&amp;$B485&amp;"'!$J$7"))</f>
        <v/>
      </c>
      <c r="AC485" s="383" t="str" cm="1">
        <f t="array" aca="1" ref="AC485" ca="1">IF($K485="","",INDIRECT("'"&amp;$B485&amp;"'!$J$5"))</f>
        <v/>
      </c>
      <c r="AD485" s="383" t="str" cm="1">
        <f t="array" aca="1" ref="AD485" ca="1">IF($K485="","",INDIRECT("'"&amp;$B485&amp;"'!$J$6"))</f>
        <v/>
      </c>
      <c r="AE485" s="7"/>
      <c r="AF485" s="7"/>
      <c r="AG485" s="7"/>
      <c r="AH485" s="7"/>
      <c r="AI485" s="7"/>
      <c r="AJ485" s="7"/>
      <c r="AK485" s="7"/>
      <c r="AL485" s="7"/>
      <c r="AM485" s="7"/>
      <c r="AN485" s="7"/>
      <c r="AO485" s="7"/>
      <c r="AP485" s="7"/>
      <c r="AQ485" s="7"/>
      <c r="AR485" s="7"/>
      <c r="AS485" s="7"/>
      <c r="AT485" s="7"/>
      <c r="AU485" s="7"/>
      <c r="AV485" s="7"/>
      <c r="AW485" s="7"/>
      <c r="AX485" s="7"/>
      <c r="AY485" s="7"/>
      <c r="AZ485" s="7"/>
      <c r="BA485" s="7"/>
      <c r="BB485" s="7"/>
      <c r="BC485" s="7"/>
      <c r="BD485" s="7"/>
      <c r="BE485" s="7"/>
      <c r="BF485" s="7"/>
      <c r="BG485" s="7"/>
      <c r="BH485" s="7"/>
    </row>
    <row r="486" spans="1:60" hidden="1">
      <c r="A486" s="93"/>
      <c r="B486" s="138" t="str">
        <f t="shared" si="103"/>
        <v/>
      </c>
      <c r="C486" s="28" t="str">
        <f>IF(B486="","",INDEX(Konfig!$A$21:$B$1011,MATCH(MID(B486,1,(FIND(" ",B486)-1)),Konfig!$A$21:$A$1011,0),2))</f>
        <v/>
      </c>
      <c r="D486" s="126"/>
      <c r="E486" s="126" t="str">
        <f t="shared" si="94"/>
        <v/>
      </c>
      <c r="F486" s="126" t="str">
        <f t="shared" si="98"/>
        <v/>
      </c>
      <c r="G486" s="123" t="str">
        <f t="shared" si="104"/>
        <v/>
      </c>
      <c r="H486" s="139"/>
      <c r="I486" s="123" t="str">
        <f t="shared" si="105"/>
        <v xml:space="preserve"> </v>
      </c>
      <c r="J486" s="126"/>
      <c r="K486" s="388" t="str">
        <f t="shared" ca="1" si="99"/>
        <v/>
      </c>
      <c r="L486" s="388" t="str">
        <f t="shared" ca="1" si="100"/>
        <v/>
      </c>
      <c r="M486" s="384" t="str">
        <f t="shared" ca="1" si="101"/>
        <v/>
      </c>
      <c r="N486" s="384" t="str">
        <f t="shared" ca="1" si="101"/>
        <v/>
      </c>
      <c r="O486" s="384" t="str">
        <f t="shared" ca="1" si="101"/>
        <v/>
      </c>
      <c r="P486" s="384" t="str">
        <f t="shared" ca="1" si="101"/>
        <v/>
      </c>
      <c r="Q486" s="384" t="str">
        <f t="shared" ca="1" si="95"/>
        <v/>
      </c>
      <c r="R486" s="131" t="str">
        <f ca="1">IF(AND(SUM($T$109:$U486)&gt;0,COUNTIF(R$108:$S485,"A")=0), "A","")</f>
        <v/>
      </c>
      <c r="S486" s="131" t="str">
        <f ca="1">IF(AND(SUM($T486:$U$1097)&gt;0,COUNTIF(S487:$S$1098,"E")=0), "E","")</f>
        <v/>
      </c>
      <c r="T486" s="383" t="str">
        <f t="shared" ca="1" si="96"/>
        <v/>
      </c>
      <c r="U486" s="383" t="str">
        <f t="shared" ca="1" si="102"/>
        <v/>
      </c>
      <c r="V486" s="7"/>
      <c r="W486" s="7"/>
      <c r="X486" s="383" t="str">
        <f t="shared" ca="1" si="97"/>
        <v/>
      </c>
      <c r="Y486" s="383" t="str">
        <f ca="1">IF(SUM(X486)&gt;0,MAX($Y$109:Y485)+1,"")</f>
        <v/>
      </c>
      <c r="Z486" s="7"/>
      <c r="AA486" s="7"/>
      <c r="AB486" s="383" t="str" cm="1">
        <f t="array" aca="1" ref="AB486" ca="1">IF($K486="","",INDIRECT("'"&amp;$B486&amp;"'!$J$7"))</f>
        <v/>
      </c>
      <c r="AC486" s="383" t="str" cm="1">
        <f t="array" aca="1" ref="AC486" ca="1">IF($K486="","",INDIRECT("'"&amp;$B486&amp;"'!$J$5"))</f>
        <v/>
      </c>
      <c r="AD486" s="383" t="str" cm="1">
        <f t="array" aca="1" ref="AD486" ca="1">IF($K486="","",INDIRECT("'"&amp;$B486&amp;"'!$J$6"))</f>
        <v/>
      </c>
      <c r="AE486" s="7"/>
      <c r="AF486" s="7"/>
      <c r="AG486" s="7"/>
      <c r="AH486" s="7"/>
      <c r="AI486" s="7"/>
      <c r="AJ486" s="7"/>
      <c r="AK486" s="7"/>
      <c r="AL486" s="7"/>
      <c r="AM486" s="7"/>
      <c r="AN486" s="7"/>
      <c r="AO486" s="7"/>
      <c r="AP486" s="7"/>
      <c r="AQ486" s="7"/>
      <c r="AR486" s="7"/>
      <c r="AS486" s="7"/>
      <c r="AT486" s="7"/>
      <c r="AU486" s="7"/>
      <c r="AV486" s="7"/>
      <c r="AW486" s="7"/>
      <c r="AX486" s="7"/>
      <c r="AY486" s="7"/>
      <c r="AZ486" s="7"/>
      <c r="BA486" s="7"/>
      <c r="BB486" s="7"/>
      <c r="BC486" s="7"/>
      <c r="BD486" s="7"/>
      <c r="BE486" s="7"/>
      <c r="BF486" s="7"/>
      <c r="BG486" s="7"/>
      <c r="BH486" s="7"/>
    </row>
    <row r="487" spans="1:60" hidden="1">
      <c r="A487" s="93"/>
      <c r="B487" s="138" t="str">
        <f t="shared" si="103"/>
        <v/>
      </c>
      <c r="C487" s="28" t="str">
        <f>IF(B487="","",INDEX(Konfig!$A$21:$B$1011,MATCH(MID(B487,1,(FIND(" ",B487)-1)),Konfig!$A$21:$A$1011,0),2))</f>
        <v/>
      </c>
      <c r="D487" s="126"/>
      <c r="E487" s="126" t="str">
        <f t="shared" si="94"/>
        <v/>
      </c>
      <c r="F487" s="126" t="str">
        <f t="shared" si="98"/>
        <v/>
      </c>
      <c r="G487" s="123" t="str">
        <f t="shared" si="104"/>
        <v/>
      </c>
      <c r="H487" s="139"/>
      <c r="I487" s="123" t="str">
        <f t="shared" si="105"/>
        <v xml:space="preserve"> </v>
      </c>
      <c r="J487" s="126"/>
      <c r="K487" s="388" t="str">
        <f t="shared" ca="1" si="99"/>
        <v/>
      </c>
      <c r="L487" s="388" t="str">
        <f t="shared" ca="1" si="100"/>
        <v/>
      </c>
      <c r="M487" s="384" t="str">
        <f t="shared" ca="1" si="101"/>
        <v/>
      </c>
      <c r="N487" s="384" t="str">
        <f t="shared" ca="1" si="101"/>
        <v/>
      </c>
      <c r="O487" s="384" t="str">
        <f t="shared" ca="1" si="101"/>
        <v/>
      </c>
      <c r="P487" s="384" t="str">
        <f t="shared" ca="1" si="101"/>
        <v/>
      </c>
      <c r="Q487" s="384" t="str">
        <f t="shared" ca="1" si="95"/>
        <v/>
      </c>
      <c r="R487" s="131" t="str">
        <f ca="1">IF(AND(SUM($T$109:$U487)&gt;0,COUNTIF(R$108:$S486,"A")=0), "A","")</f>
        <v/>
      </c>
      <c r="S487" s="131" t="str">
        <f ca="1">IF(AND(SUM($T487:$U$1097)&gt;0,COUNTIF(S488:$S$1098,"E")=0), "E","")</f>
        <v/>
      </c>
      <c r="T487" s="383" t="str">
        <f t="shared" ca="1" si="96"/>
        <v/>
      </c>
      <c r="U487" s="383" t="str">
        <f t="shared" ca="1" si="102"/>
        <v/>
      </c>
      <c r="V487" s="7"/>
      <c r="W487" s="7"/>
      <c r="X487" s="383" t="str">
        <f t="shared" ca="1" si="97"/>
        <v/>
      </c>
      <c r="Y487" s="383" t="str">
        <f ca="1">IF(SUM(X487)&gt;0,MAX($Y$109:Y486)+1,"")</f>
        <v/>
      </c>
      <c r="Z487" s="7"/>
      <c r="AA487" s="7"/>
      <c r="AB487" s="383" t="str" cm="1">
        <f t="array" aca="1" ref="AB487" ca="1">IF($K487="","",INDIRECT("'"&amp;$B487&amp;"'!$J$7"))</f>
        <v/>
      </c>
      <c r="AC487" s="383" t="str" cm="1">
        <f t="array" aca="1" ref="AC487" ca="1">IF($K487="","",INDIRECT("'"&amp;$B487&amp;"'!$J$5"))</f>
        <v/>
      </c>
      <c r="AD487" s="383" t="str" cm="1">
        <f t="array" aca="1" ref="AD487" ca="1">IF($K487="","",INDIRECT("'"&amp;$B487&amp;"'!$J$6"))</f>
        <v/>
      </c>
      <c r="AE487" s="7"/>
      <c r="AF487" s="7"/>
      <c r="AG487" s="7"/>
      <c r="AH487" s="7"/>
      <c r="AI487" s="7"/>
      <c r="AJ487" s="7"/>
      <c r="AK487" s="7"/>
      <c r="AL487" s="7"/>
      <c r="AM487" s="7"/>
      <c r="AN487" s="7"/>
      <c r="AO487" s="7"/>
      <c r="AP487" s="7"/>
      <c r="AQ487" s="7"/>
      <c r="AR487" s="7"/>
      <c r="AS487" s="7"/>
      <c r="AT487" s="7"/>
      <c r="AU487" s="7"/>
      <c r="AV487" s="7"/>
      <c r="AW487" s="7"/>
      <c r="AX487" s="7"/>
      <c r="AY487" s="7"/>
      <c r="AZ487" s="7"/>
      <c r="BA487" s="7"/>
      <c r="BB487" s="7"/>
      <c r="BC487" s="7"/>
      <c r="BD487" s="7"/>
      <c r="BE487" s="7"/>
      <c r="BF487" s="7"/>
      <c r="BG487" s="7"/>
      <c r="BH487" s="7"/>
    </row>
    <row r="488" spans="1:60" hidden="1">
      <c r="A488" s="93"/>
      <c r="B488" s="138" t="str">
        <f t="shared" si="103"/>
        <v/>
      </c>
      <c r="C488" s="28" t="str">
        <f>IF(B488="","",INDEX(Konfig!$A$21:$B$1011,MATCH(MID(B488,1,(FIND(" ",B488)-1)),Konfig!$A$21:$A$1011,0),2))</f>
        <v/>
      </c>
      <c r="D488" s="126"/>
      <c r="E488" s="126" t="str">
        <f t="shared" si="94"/>
        <v/>
      </c>
      <c r="F488" s="126" t="str">
        <f t="shared" si="98"/>
        <v/>
      </c>
      <c r="G488" s="123" t="str">
        <f t="shared" si="104"/>
        <v/>
      </c>
      <c r="H488" s="139"/>
      <c r="I488" s="123" t="str">
        <f t="shared" si="105"/>
        <v xml:space="preserve"> </v>
      </c>
      <c r="J488" s="126"/>
      <c r="K488" s="388" t="str">
        <f t="shared" ca="1" si="99"/>
        <v/>
      </c>
      <c r="L488" s="388" t="str">
        <f t="shared" ca="1" si="100"/>
        <v/>
      </c>
      <c r="M488" s="384" t="str">
        <f t="shared" ca="1" si="101"/>
        <v/>
      </c>
      <c r="N488" s="384" t="str">
        <f t="shared" ca="1" si="101"/>
        <v/>
      </c>
      <c r="O488" s="384" t="str">
        <f t="shared" ca="1" si="101"/>
        <v/>
      </c>
      <c r="P488" s="384" t="str">
        <f t="shared" ca="1" si="101"/>
        <v/>
      </c>
      <c r="Q488" s="384" t="str">
        <f t="shared" ca="1" si="95"/>
        <v/>
      </c>
      <c r="R488" s="131" t="str">
        <f ca="1">IF(AND(SUM($T$109:$U488)&gt;0,COUNTIF(R$108:$S487,"A")=0), "A","")</f>
        <v/>
      </c>
      <c r="S488" s="131" t="str">
        <f ca="1">IF(AND(SUM($T488:$U$1097)&gt;0,COUNTIF(S489:$S$1098,"E")=0), "E","")</f>
        <v/>
      </c>
      <c r="T488" s="383" t="str">
        <f t="shared" ca="1" si="96"/>
        <v/>
      </c>
      <c r="U488" s="383" t="str">
        <f t="shared" ca="1" si="102"/>
        <v/>
      </c>
      <c r="V488" s="7"/>
      <c r="W488" s="7"/>
      <c r="X488" s="383" t="str">
        <f t="shared" ca="1" si="97"/>
        <v/>
      </c>
      <c r="Y488" s="383" t="str">
        <f ca="1">IF(SUM(X488)&gt;0,MAX($Y$109:Y487)+1,"")</f>
        <v/>
      </c>
      <c r="Z488" s="7"/>
      <c r="AA488" s="7"/>
      <c r="AB488" s="383" t="str" cm="1">
        <f t="array" aca="1" ref="AB488" ca="1">IF($K488="","",INDIRECT("'"&amp;$B488&amp;"'!$J$7"))</f>
        <v/>
      </c>
      <c r="AC488" s="383" t="str" cm="1">
        <f t="array" aca="1" ref="AC488" ca="1">IF($K488="","",INDIRECT("'"&amp;$B488&amp;"'!$J$5"))</f>
        <v/>
      </c>
      <c r="AD488" s="383" t="str" cm="1">
        <f t="array" aca="1" ref="AD488" ca="1">IF($K488="","",INDIRECT("'"&amp;$B488&amp;"'!$J$6"))</f>
        <v/>
      </c>
      <c r="AE488" s="7"/>
      <c r="AF488" s="7"/>
      <c r="AG488" s="7"/>
      <c r="AH488" s="7"/>
      <c r="AI488" s="7"/>
      <c r="AJ488" s="7"/>
      <c r="AK488" s="7"/>
      <c r="AL488" s="7"/>
      <c r="AM488" s="7"/>
      <c r="AN488" s="7"/>
      <c r="AO488" s="7"/>
      <c r="AP488" s="7"/>
      <c r="AQ488" s="7"/>
      <c r="AR488" s="7"/>
      <c r="AS488" s="7"/>
      <c r="AT488" s="7"/>
      <c r="AU488" s="7"/>
      <c r="AV488" s="7"/>
      <c r="AW488" s="7"/>
      <c r="AX488" s="7"/>
      <c r="AY488" s="7"/>
      <c r="AZ488" s="7"/>
      <c r="BA488" s="7"/>
      <c r="BB488" s="7"/>
      <c r="BC488" s="7"/>
      <c r="BD488" s="7"/>
      <c r="BE488" s="7"/>
      <c r="BF488" s="7"/>
      <c r="BG488" s="7"/>
      <c r="BH488" s="7"/>
    </row>
    <row r="489" spans="1:60" hidden="1">
      <c r="A489" s="93"/>
      <c r="B489" s="138" t="str">
        <f t="shared" si="103"/>
        <v/>
      </c>
      <c r="C489" s="28" t="str">
        <f>IF(B489="","",INDEX(Konfig!$A$21:$B$1011,MATCH(MID(B489,1,(FIND(" ",B489)-1)),Konfig!$A$21:$A$1011,0),2))</f>
        <v/>
      </c>
      <c r="D489" s="126"/>
      <c r="E489" s="126" t="str">
        <f t="shared" si="94"/>
        <v/>
      </c>
      <c r="F489" s="126" t="str">
        <f t="shared" si="98"/>
        <v/>
      </c>
      <c r="G489" s="123" t="str">
        <f t="shared" si="104"/>
        <v/>
      </c>
      <c r="H489" s="139"/>
      <c r="I489" s="123" t="str">
        <f t="shared" si="105"/>
        <v xml:space="preserve"> </v>
      </c>
      <c r="J489" s="126"/>
      <c r="K489" s="388" t="str">
        <f t="shared" ca="1" si="99"/>
        <v/>
      </c>
      <c r="L489" s="388" t="str">
        <f t="shared" ca="1" si="100"/>
        <v/>
      </c>
      <c r="M489" s="384" t="str">
        <f t="shared" ca="1" si="101"/>
        <v/>
      </c>
      <c r="N489" s="384" t="str">
        <f t="shared" ca="1" si="101"/>
        <v/>
      </c>
      <c r="O489" s="384" t="str">
        <f t="shared" ca="1" si="101"/>
        <v/>
      </c>
      <c r="P489" s="384" t="str">
        <f t="shared" ca="1" si="101"/>
        <v/>
      </c>
      <c r="Q489" s="384" t="str">
        <f t="shared" ca="1" si="95"/>
        <v/>
      </c>
      <c r="R489" s="131" t="str">
        <f ca="1">IF(AND(SUM($T$109:$U489)&gt;0,COUNTIF(R$108:$S488,"A")=0), "A","")</f>
        <v/>
      </c>
      <c r="S489" s="131" t="str">
        <f ca="1">IF(AND(SUM($T489:$U$1097)&gt;0,COUNTIF(S490:$S$1098,"E")=0), "E","")</f>
        <v/>
      </c>
      <c r="T489" s="383" t="str">
        <f t="shared" ca="1" si="96"/>
        <v/>
      </c>
      <c r="U489" s="383" t="str">
        <f t="shared" ca="1" si="102"/>
        <v/>
      </c>
      <c r="V489" s="7"/>
      <c r="W489" s="7"/>
      <c r="X489" s="383" t="str">
        <f t="shared" ca="1" si="97"/>
        <v/>
      </c>
      <c r="Y489" s="383" t="str">
        <f ca="1">IF(SUM(X489)&gt;0,MAX($Y$109:Y488)+1,"")</f>
        <v/>
      </c>
      <c r="Z489" s="7"/>
      <c r="AA489" s="7"/>
      <c r="AB489" s="383" t="str" cm="1">
        <f t="array" aca="1" ref="AB489" ca="1">IF($K489="","",INDIRECT("'"&amp;$B489&amp;"'!$J$7"))</f>
        <v/>
      </c>
      <c r="AC489" s="383" t="str" cm="1">
        <f t="array" aca="1" ref="AC489" ca="1">IF($K489="","",INDIRECT("'"&amp;$B489&amp;"'!$J$5"))</f>
        <v/>
      </c>
      <c r="AD489" s="383" t="str" cm="1">
        <f t="array" aca="1" ref="AD489" ca="1">IF($K489="","",INDIRECT("'"&amp;$B489&amp;"'!$J$6"))</f>
        <v/>
      </c>
      <c r="AE489" s="7"/>
      <c r="AF489" s="7"/>
      <c r="AG489" s="7"/>
      <c r="AH489" s="7"/>
      <c r="AI489" s="7"/>
      <c r="AJ489" s="7"/>
      <c r="AK489" s="7"/>
      <c r="AL489" s="7"/>
      <c r="AM489" s="7"/>
      <c r="AN489" s="7"/>
      <c r="AO489" s="7"/>
      <c r="AP489" s="7"/>
      <c r="AQ489" s="7"/>
      <c r="AR489" s="7"/>
      <c r="AS489" s="7"/>
      <c r="AT489" s="7"/>
      <c r="AU489" s="7"/>
      <c r="AV489" s="7"/>
      <c r="AW489" s="7"/>
      <c r="AX489" s="7"/>
      <c r="AY489" s="7"/>
      <c r="AZ489" s="7"/>
      <c r="BA489" s="7"/>
      <c r="BB489" s="7"/>
      <c r="BC489" s="7"/>
      <c r="BD489" s="7"/>
      <c r="BE489" s="7"/>
      <c r="BF489" s="7"/>
      <c r="BG489" s="7"/>
      <c r="BH489" s="7"/>
    </row>
    <row r="490" spans="1:60" hidden="1">
      <c r="A490" s="93"/>
      <c r="B490" s="138" t="str">
        <f t="shared" si="103"/>
        <v/>
      </c>
      <c r="C490" s="28" t="str">
        <f>IF(B490="","",INDEX(Konfig!$A$21:$B$1011,MATCH(MID(B490,1,(FIND(" ",B490)-1)),Konfig!$A$21:$A$1011,0),2))</f>
        <v/>
      </c>
      <c r="D490" s="126"/>
      <c r="E490" s="126" t="str">
        <f t="shared" si="94"/>
        <v/>
      </c>
      <c r="F490" s="126" t="str">
        <f t="shared" si="98"/>
        <v/>
      </c>
      <c r="G490" s="123" t="str">
        <f t="shared" si="104"/>
        <v/>
      </c>
      <c r="H490" s="139"/>
      <c r="I490" s="123" t="str">
        <f t="shared" si="105"/>
        <v xml:space="preserve"> </v>
      </c>
      <c r="J490" s="126"/>
      <c r="K490" s="388" t="str">
        <f t="shared" ca="1" si="99"/>
        <v/>
      </c>
      <c r="L490" s="388" t="str">
        <f t="shared" ca="1" si="100"/>
        <v/>
      </c>
      <c r="M490" s="384" t="str">
        <f t="shared" ca="1" si="101"/>
        <v/>
      </c>
      <c r="N490" s="384" t="str">
        <f t="shared" ca="1" si="101"/>
        <v/>
      </c>
      <c r="O490" s="384" t="str">
        <f t="shared" ca="1" si="101"/>
        <v/>
      </c>
      <c r="P490" s="384" t="str">
        <f t="shared" ca="1" si="101"/>
        <v/>
      </c>
      <c r="Q490" s="384" t="str">
        <f t="shared" ca="1" si="95"/>
        <v/>
      </c>
      <c r="R490" s="131" t="str">
        <f ca="1">IF(AND(SUM($T$109:$U490)&gt;0,COUNTIF(R$108:$S489,"A")=0), "A","")</f>
        <v/>
      </c>
      <c r="S490" s="131" t="str">
        <f ca="1">IF(AND(SUM($T490:$U$1097)&gt;0,COUNTIF(S491:$S$1098,"E")=0), "E","")</f>
        <v/>
      </c>
      <c r="T490" s="383" t="str">
        <f t="shared" ca="1" si="96"/>
        <v/>
      </c>
      <c r="U490" s="383" t="str">
        <f t="shared" ca="1" si="102"/>
        <v/>
      </c>
      <c r="V490" s="7"/>
      <c r="W490" s="7"/>
      <c r="X490" s="383" t="str">
        <f t="shared" ca="1" si="97"/>
        <v/>
      </c>
      <c r="Y490" s="383" t="str">
        <f ca="1">IF(SUM(X490)&gt;0,MAX($Y$109:Y489)+1,"")</f>
        <v/>
      </c>
      <c r="Z490" s="7"/>
      <c r="AA490" s="7"/>
      <c r="AB490" s="383" t="str" cm="1">
        <f t="array" aca="1" ref="AB490" ca="1">IF($K490="","",INDIRECT("'"&amp;$B490&amp;"'!$J$7"))</f>
        <v/>
      </c>
      <c r="AC490" s="383" t="str" cm="1">
        <f t="array" aca="1" ref="AC490" ca="1">IF($K490="","",INDIRECT("'"&amp;$B490&amp;"'!$J$5"))</f>
        <v/>
      </c>
      <c r="AD490" s="383" t="str" cm="1">
        <f t="array" aca="1" ref="AD490" ca="1">IF($K490="","",INDIRECT("'"&amp;$B490&amp;"'!$J$6"))</f>
        <v/>
      </c>
      <c r="AE490" s="7"/>
      <c r="AF490" s="7"/>
      <c r="AG490" s="7"/>
      <c r="AH490" s="7"/>
      <c r="AI490" s="7"/>
      <c r="AJ490" s="7"/>
      <c r="AK490" s="7"/>
      <c r="AL490" s="7"/>
      <c r="AM490" s="7"/>
      <c r="AN490" s="7"/>
      <c r="AO490" s="7"/>
      <c r="AP490" s="7"/>
      <c r="AQ490" s="7"/>
      <c r="AR490" s="7"/>
      <c r="AS490" s="7"/>
      <c r="AT490" s="7"/>
      <c r="AU490" s="7"/>
      <c r="AV490" s="7"/>
      <c r="AW490" s="7"/>
      <c r="AX490" s="7"/>
      <c r="AY490" s="7"/>
      <c r="AZ490" s="7"/>
      <c r="BA490" s="7"/>
      <c r="BB490" s="7"/>
      <c r="BC490" s="7"/>
      <c r="BD490" s="7"/>
      <c r="BE490" s="7"/>
      <c r="BF490" s="7"/>
      <c r="BG490" s="7"/>
      <c r="BH490" s="7"/>
    </row>
    <row r="491" spans="1:60" hidden="1">
      <c r="A491" s="93"/>
      <c r="B491" s="138" t="str">
        <f t="shared" si="103"/>
        <v/>
      </c>
      <c r="C491" s="28" t="str">
        <f>IF(B491="","",INDEX(Konfig!$A$21:$B$1011,MATCH(MID(B491,1,(FIND(" ",B491)-1)),Konfig!$A$21:$A$1011,0),2))</f>
        <v/>
      </c>
      <c r="D491" s="126"/>
      <c r="E491" s="126" t="str">
        <f t="shared" si="94"/>
        <v/>
      </c>
      <c r="F491" s="126" t="str">
        <f t="shared" si="98"/>
        <v/>
      </c>
      <c r="G491" s="123" t="str">
        <f t="shared" si="104"/>
        <v/>
      </c>
      <c r="H491" s="139"/>
      <c r="I491" s="123" t="str">
        <f t="shared" si="105"/>
        <v xml:space="preserve"> </v>
      </c>
      <c r="J491" s="126"/>
      <c r="K491" s="388" t="str">
        <f t="shared" ca="1" si="99"/>
        <v/>
      </c>
      <c r="L491" s="388" t="str">
        <f t="shared" ca="1" si="100"/>
        <v/>
      </c>
      <c r="M491" s="384" t="str">
        <f t="shared" ca="1" si="101"/>
        <v/>
      </c>
      <c r="N491" s="384" t="str">
        <f t="shared" ca="1" si="101"/>
        <v/>
      </c>
      <c r="O491" s="384" t="str">
        <f t="shared" ca="1" si="101"/>
        <v/>
      </c>
      <c r="P491" s="384" t="str">
        <f t="shared" ca="1" si="101"/>
        <v/>
      </c>
      <c r="Q491" s="384" t="str">
        <f t="shared" ca="1" si="95"/>
        <v/>
      </c>
      <c r="R491" s="131" t="str">
        <f ca="1">IF(AND(SUM($T$109:$U491)&gt;0,COUNTIF(R$108:$S490,"A")=0), "A","")</f>
        <v/>
      </c>
      <c r="S491" s="131" t="str">
        <f ca="1">IF(AND(SUM($T491:$U$1097)&gt;0,COUNTIF(S492:$S$1098,"E")=0), "E","")</f>
        <v/>
      </c>
      <c r="T491" s="383" t="str">
        <f t="shared" ca="1" si="96"/>
        <v/>
      </c>
      <c r="U491" s="383" t="str">
        <f t="shared" ca="1" si="102"/>
        <v/>
      </c>
      <c r="V491" s="7"/>
      <c r="W491" s="7"/>
      <c r="X491" s="383" t="str">
        <f t="shared" ca="1" si="97"/>
        <v/>
      </c>
      <c r="Y491" s="383" t="str">
        <f ca="1">IF(SUM(X491)&gt;0,MAX($Y$109:Y490)+1,"")</f>
        <v/>
      </c>
      <c r="Z491" s="7"/>
      <c r="AA491" s="7"/>
      <c r="AB491" s="383" t="str" cm="1">
        <f t="array" aca="1" ref="AB491" ca="1">IF($K491="","",INDIRECT("'"&amp;$B491&amp;"'!$J$7"))</f>
        <v/>
      </c>
      <c r="AC491" s="383" t="str" cm="1">
        <f t="array" aca="1" ref="AC491" ca="1">IF($K491="","",INDIRECT("'"&amp;$B491&amp;"'!$J$5"))</f>
        <v/>
      </c>
      <c r="AD491" s="383" t="str" cm="1">
        <f t="array" aca="1" ref="AD491" ca="1">IF($K491="","",INDIRECT("'"&amp;$B491&amp;"'!$J$6"))</f>
        <v/>
      </c>
      <c r="AE491" s="7"/>
      <c r="AF491" s="7"/>
      <c r="AG491" s="7"/>
      <c r="AH491" s="7"/>
      <c r="AI491" s="7"/>
      <c r="AJ491" s="7"/>
      <c r="AK491" s="7"/>
      <c r="AL491" s="7"/>
      <c r="AM491" s="7"/>
      <c r="AN491" s="7"/>
      <c r="AO491" s="7"/>
      <c r="AP491" s="7"/>
      <c r="AQ491" s="7"/>
      <c r="AR491" s="7"/>
      <c r="AS491" s="7"/>
      <c r="AT491" s="7"/>
      <c r="AU491" s="7"/>
      <c r="AV491" s="7"/>
      <c r="AW491" s="7"/>
      <c r="AX491" s="7"/>
      <c r="AY491" s="7"/>
      <c r="AZ491" s="7"/>
      <c r="BA491" s="7"/>
      <c r="BB491" s="7"/>
      <c r="BC491" s="7"/>
      <c r="BD491" s="7"/>
      <c r="BE491" s="7"/>
      <c r="BF491" s="7"/>
      <c r="BG491" s="7"/>
      <c r="BH491" s="7"/>
    </row>
    <row r="492" spans="1:60" hidden="1">
      <c r="A492" s="93"/>
      <c r="B492" s="138" t="str">
        <f t="shared" si="103"/>
        <v/>
      </c>
      <c r="C492" s="28" t="str">
        <f>IF(B492="","",INDEX(Konfig!$A$21:$B$1011,MATCH(MID(B492,1,(FIND(" ",B492)-1)),Konfig!$A$21:$A$1011,0),2))</f>
        <v/>
      </c>
      <c r="D492" s="126"/>
      <c r="E492" s="126" t="str">
        <f t="shared" si="94"/>
        <v/>
      </c>
      <c r="F492" s="126" t="str">
        <f t="shared" si="98"/>
        <v/>
      </c>
      <c r="G492" s="123" t="str">
        <f t="shared" si="104"/>
        <v/>
      </c>
      <c r="H492" s="139"/>
      <c r="I492" s="123" t="str">
        <f t="shared" si="105"/>
        <v xml:space="preserve"> </v>
      </c>
      <c r="J492" s="126"/>
      <c r="K492" s="388" t="str">
        <f t="shared" ca="1" si="99"/>
        <v/>
      </c>
      <c r="L492" s="388" t="str">
        <f t="shared" ca="1" si="100"/>
        <v/>
      </c>
      <c r="M492" s="384" t="str">
        <f t="shared" ca="1" si="101"/>
        <v/>
      </c>
      <c r="N492" s="384" t="str">
        <f t="shared" ca="1" si="101"/>
        <v/>
      </c>
      <c r="O492" s="384" t="str">
        <f t="shared" ca="1" si="101"/>
        <v/>
      </c>
      <c r="P492" s="384" t="str">
        <f t="shared" ca="1" si="101"/>
        <v/>
      </c>
      <c r="Q492" s="384" t="str">
        <f t="shared" ca="1" si="95"/>
        <v/>
      </c>
      <c r="R492" s="131" t="str">
        <f ca="1">IF(AND(SUM($T$109:$U492)&gt;0,COUNTIF(R$108:$S491,"A")=0), "A","")</f>
        <v/>
      </c>
      <c r="S492" s="131" t="str">
        <f ca="1">IF(AND(SUM($T492:$U$1097)&gt;0,COUNTIF(S493:$S$1098,"E")=0), "E","")</f>
        <v/>
      </c>
      <c r="T492" s="383" t="str">
        <f t="shared" ca="1" si="96"/>
        <v/>
      </c>
      <c r="U492" s="383" t="str">
        <f t="shared" ca="1" si="102"/>
        <v/>
      </c>
      <c r="V492" s="7"/>
      <c r="W492" s="7"/>
      <c r="X492" s="383" t="str">
        <f t="shared" ca="1" si="97"/>
        <v/>
      </c>
      <c r="Y492" s="383" t="str">
        <f ca="1">IF(SUM(X492)&gt;0,MAX($Y$109:Y491)+1,"")</f>
        <v/>
      </c>
      <c r="Z492" s="7"/>
      <c r="AA492" s="7"/>
      <c r="AB492" s="383" t="str" cm="1">
        <f t="array" aca="1" ref="AB492" ca="1">IF($K492="","",INDIRECT("'"&amp;$B492&amp;"'!$J$7"))</f>
        <v/>
      </c>
      <c r="AC492" s="383" t="str" cm="1">
        <f t="array" aca="1" ref="AC492" ca="1">IF($K492="","",INDIRECT("'"&amp;$B492&amp;"'!$J$5"))</f>
        <v/>
      </c>
      <c r="AD492" s="383" t="str" cm="1">
        <f t="array" aca="1" ref="AD492" ca="1">IF($K492="","",INDIRECT("'"&amp;$B492&amp;"'!$J$6"))</f>
        <v/>
      </c>
      <c r="AE492" s="7"/>
      <c r="AF492" s="7"/>
      <c r="AG492" s="7"/>
      <c r="AH492" s="7"/>
      <c r="AI492" s="7"/>
      <c r="AJ492" s="7"/>
      <c r="AK492" s="7"/>
      <c r="AL492" s="7"/>
      <c r="AM492" s="7"/>
      <c r="AN492" s="7"/>
      <c r="AO492" s="7"/>
      <c r="AP492" s="7"/>
      <c r="AQ492" s="7"/>
      <c r="AR492" s="7"/>
      <c r="AS492" s="7"/>
      <c r="AT492" s="7"/>
      <c r="AU492" s="7"/>
      <c r="AV492" s="7"/>
      <c r="AW492" s="7"/>
      <c r="AX492" s="7"/>
      <c r="AY492" s="7"/>
      <c r="AZ492" s="7"/>
      <c r="BA492" s="7"/>
      <c r="BB492" s="7"/>
      <c r="BC492" s="7"/>
      <c r="BD492" s="7"/>
      <c r="BE492" s="7"/>
      <c r="BF492" s="7"/>
      <c r="BG492" s="7"/>
      <c r="BH492" s="7"/>
    </row>
    <row r="493" spans="1:60" hidden="1">
      <c r="A493" s="93"/>
      <c r="B493" s="138" t="str">
        <f t="shared" si="103"/>
        <v/>
      </c>
      <c r="C493" s="28" t="str">
        <f>IF(B493="","",INDEX(Konfig!$A$21:$B$1011,MATCH(MID(B493,1,(FIND(" ",B493)-1)),Konfig!$A$21:$A$1011,0),2))</f>
        <v/>
      </c>
      <c r="D493" s="126"/>
      <c r="E493" s="126" t="str">
        <f t="shared" ref="E493:E556" si="106">IFERROR(IF(VALUE(LEFT(G493,SEARCH(".",G493)-1))&lt;10,"",VALUE(LEFT(G493,SEARCH(".",G493)-1))),"")</f>
        <v/>
      </c>
      <c r="F493" s="126" t="str">
        <f t="shared" si="98"/>
        <v/>
      </c>
      <c r="G493" s="123" t="str">
        <f t="shared" si="104"/>
        <v/>
      </c>
      <c r="H493" s="139"/>
      <c r="I493" s="123" t="str">
        <f t="shared" si="105"/>
        <v xml:space="preserve"> </v>
      </c>
      <c r="J493" s="126"/>
      <c r="K493" s="388" t="str">
        <f t="shared" ca="1" si="99"/>
        <v/>
      </c>
      <c r="L493" s="388" t="str">
        <f t="shared" ca="1" si="100"/>
        <v/>
      </c>
      <c r="M493" s="384" t="str">
        <f t="shared" ca="1" si="101"/>
        <v/>
      </c>
      <c r="N493" s="384" t="str">
        <f t="shared" ca="1" si="101"/>
        <v/>
      </c>
      <c r="O493" s="384" t="str">
        <f t="shared" ca="1" si="101"/>
        <v/>
      </c>
      <c r="P493" s="384" t="str">
        <f t="shared" ca="1" si="101"/>
        <v/>
      </c>
      <c r="Q493" s="384" t="str">
        <f t="shared" ref="Q493:Q556" ca="1" si="107">IF($K493="","",COUNTIF(INDIRECT("'"&amp;$B493&amp;"'!$D$11:$D$512"),0))</f>
        <v/>
      </c>
      <c r="R493" s="131" t="str">
        <f ca="1">IF(AND(SUM($T$109:$U493)&gt;0,COUNTIF(R$108:$S492,"A")=0), "A","")</f>
        <v/>
      </c>
      <c r="S493" s="131" t="str">
        <f ca="1">IF(AND(SUM($T493:$U$1097)&gt;0,COUNTIF(S494:$S$1098,"E")=0), "E","")</f>
        <v/>
      </c>
      <c r="T493" s="383" t="str">
        <f t="shared" ref="T493:T556" ca="1" si="108">IF($K493="","",COUNTIFS(INDIRECT("'"&amp;$B493&amp;"'!$J$11:$J$512"),"KO",INDIRECT("'"&amp;$B493&amp;"'!$N$11:$N$512"),"IAE"))</f>
        <v/>
      </c>
      <c r="U493" s="383" t="str">
        <f t="shared" ca="1" si="102"/>
        <v/>
      </c>
      <c r="V493" s="7"/>
      <c r="W493" s="7"/>
      <c r="X493" s="383" t="str">
        <f t="shared" ref="X493:X556" ca="1" si="109">IF($K493="","",COUNTIFS(INDIRECT("'"&amp;$B493&amp;"'!$J$11:$J$512"),"EW",INDIRECT("'"&amp;$B493&amp;"'!$N$11:$N$512"),"IAE"))</f>
        <v/>
      </c>
      <c r="Y493" s="383" t="str">
        <f ca="1">IF(SUM(X493)&gt;0,MAX($Y$109:Y492)+1,"")</f>
        <v/>
      </c>
      <c r="Z493" s="7"/>
      <c r="AA493" s="7"/>
      <c r="AB493" s="383" t="str" cm="1">
        <f t="array" aca="1" ref="AB493" ca="1">IF($K493="","",INDIRECT("'"&amp;$B493&amp;"'!$J$7"))</f>
        <v/>
      </c>
      <c r="AC493" s="383" t="str" cm="1">
        <f t="array" aca="1" ref="AC493" ca="1">IF($K493="","",INDIRECT("'"&amp;$B493&amp;"'!$J$5"))</f>
        <v/>
      </c>
      <c r="AD493" s="383" t="str" cm="1">
        <f t="array" aca="1" ref="AD493" ca="1">IF($K493="","",INDIRECT("'"&amp;$B493&amp;"'!$J$6"))</f>
        <v/>
      </c>
      <c r="AE493" s="7"/>
      <c r="AF493" s="7"/>
      <c r="AG493" s="7"/>
      <c r="AH493" s="7"/>
      <c r="AI493" s="7"/>
      <c r="AJ493" s="7"/>
      <c r="AK493" s="7"/>
      <c r="AL493" s="7"/>
      <c r="AM493" s="7"/>
      <c r="AN493" s="7"/>
      <c r="AO493" s="7"/>
      <c r="AP493" s="7"/>
      <c r="AQ493" s="7"/>
      <c r="AR493" s="7"/>
      <c r="AS493" s="7"/>
      <c r="AT493" s="7"/>
      <c r="AU493" s="7"/>
      <c r="AV493" s="7"/>
      <c r="AW493" s="7"/>
      <c r="AX493" s="7"/>
      <c r="AY493" s="7"/>
      <c r="AZ493" s="7"/>
      <c r="BA493" s="7"/>
      <c r="BB493" s="7"/>
      <c r="BC493" s="7"/>
      <c r="BD493" s="7"/>
      <c r="BE493" s="7"/>
      <c r="BF493" s="7"/>
      <c r="BG493" s="7"/>
      <c r="BH493" s="7"/>
    </row>
    <row r="494" spans="1:60" hidden="1">
      <c r="A494" s="93"/>
      <c r="B494" s="138" t="str">
        <f t="shared" si="103"/>
        <v/>
      </c>
      <c r="C494" s="28" t="str">
        <f>IF(B494="","",INDEX(Konfig!$A$21:$B$1011,MATCH(MID(B494,1,(FIND(" ",B494)-1)),Konfig!$A$21:$A$1011,0),2))</f>
        <v/>
      </c>
      <c r="D494" s="126"/>
      <c r="E494" s="126" t="str">
        <f t="shared" si="106"/>
        <v/>
      </c>
      <c r="F494" s="126" t="str">
        <f t="shared" si="98"/>
        <v/>
      </c>
      <c r="G494" s="123" t="str">
        <f t="shared" si="104"/>
        <v/>
      </c>
      <c r="H494" s="139"/>
      <c r="I494" s="123" t="str">
        <f t="shared" si="105"/>
        <v xml:space="preserve"> </v>
      </c>
      <c r="J494" s="126"/>
      <c r="K494" s="388" t="str">
        <f t="shared" ca="1" si="99"/>
        <v/>
      </c>
      <c r="L494" s="388" t="str">
        <f t="shared" ca="1" si="100"/>
        <v/>
      </c>
      <c r="M494" s="384" t="str">
        <f t="shared" ca="1" si="101"/>
        <v/>
      </c>
      <c r="N494" s="384" t="str">
        <f t="shared" ca="1" si="101"/>
        <v/>
      </c>
      <c r="O494" s="384" t="str">
        <f t="shared" ca="1" si="101"/>
        <v/>
      </c>
      <c r="P494" s="384" t="str">
        <f t="shared" ca="1" si="101"/>
        <v/>
      </c>
      <c r="Q494" s="384" t="str">
        <f t="shared" ca="1" si="107"/>
        <v/>
      </c>
      <c r="R494" s="131" t="str">
        <f ca="1">IF(AND(SUM($T$109:$U494)&gt;0,COUNTIF(R$108:$S493,"A")=0), "A","")</f>
        <v/>
      </c>
      <c r="S494" s="131" t="str">
        <f ca="1">IF(AND(SUM($T494:$U$1097)&gt;0,COUNTIF(S495:$S$1098,"E")=0), "E","")</f>
        <v/>
      </c>
      <c r="T494" s="383" t="str">
        <f t="shared" ca="1" si="108"/>
        <v/>
      </c>
      <c r="U494" s="383" t="str">
        <f t="shared" ca="1" si="102"/>
        <v/>
      </c>
      <c r="V494" s="7"/>
      <c r="W494" s="7"/>
      <c r="X494" s="383" t="str">
        <f t="shared" ca="1" si="109"/>
        <v/>
      </c>
      <c r="Y494" s="383" t="str">
        <f ca="1">IF(SUM(X494)&gt;0,MAX($Y$109:Y493)+1,"")</f>
        <v/>
      </c>
      <c r="Z494" s="7"/>
      <c r="AA494" s="7"/>
      <c r="AB494" s="383" t="str" cm="1">
        <f t="array" aca="1" ref="AB494" ca="1">IF($K494="","",INDIRECT("'"&amp;$B494&amp;"'!$J$7"))</f>
        <v/>
      </c>
      <c r="AC494" s="383" t="str" cm="1">
        <f t="array" aca="1" ref="AC494" ca="1">IF($K494="","",INDIRECT("'"&amp;$B494&amp;"'!$J$5"))</f>
        <v/>
      </c>
      <c r="AD494" s="383" t="str" cm="1">
        <f t="array" aca="1" ref="AD494" ca="1">IF($K494="","",INDIRECT("'"&amp;$B494&amp;"'!$J$6"))</f>
        <v/>
      </c>
      <c r="AE494" s="7"/>
      <c r="AF494" s="7"/>
      <c r="AG494" s="7"/>
      <c r="AH494" s="7"/>
      <c r="AI494" s="7"/>
      <c r="AJ494" s="7"/>
      <c r="AK494" s="7"/>
      <c r="AL494" s="7"/>
      <c r="AM494" s="7"/>
      <c r="AN494" s="7"/>
      <c r="AO494" s="7"/>
      <c r="AP494" s="7"/>
      <c r="AQ494" s="7"/>
      <c r="AR494" s="7"/>
      <c r="AS494" s="7"/>
      <c r="AT494" s="7"/>
      <c r="AU494" s="7"/>
      <c r="AV494" s="7"/>
      <c r="AW494" s="7"/>
      <c r="AX494" s="7"/>
      <c r="AY494" s="7"/>
      <c r="AZ494" s="7"/>
      <c r="BA494" s="7"/>
      <c r="BB494" s="7"/>
      <c r="BC494" s="7"/>
      <c r="BD494" s="7"/>
      <c r="BE494" s="7"/>
      <c r="BF494" s="7"/>
      <c r="BG494" s="7"/>
      <c r="BH494" s="7"/>
    </row>
    <row r="495" spans="1:60" hidden="1">
      <c r="A495" s="93"/>
      <c r="B495" s="138" t="str">
        <f t="shared" si="103"/>
        <v/>
      </c>
      <c r="C495" s="28" t="str">
        <f>IF(B495="","",INDEX(Konfig!$A$21:$B$1011,MATCH(MID(B495,1,(FIND(" ",B495)-1)),Konfig!$A$21:$A$1011,0),2))</f>
        <v/>
      </c>
      <c r="D495" s="126"/>
      <c r="E495" s="126" t="str">
        <f t="shared" si="106"/>
        <v/>
      </c>
      <c r="F495" s="126" t="str">
        <f t="shared" si="98"/>
        <v/>
      </c>
      <c r="G495" s="123" t="str">
        <f t="shared" si="104"/>
        <v/>
      </c>
      <c r="H495" s="139"/>
      <c r="I495" s="123" t="str">
        <f t="shared" si="105"/>
        <v xml:space="preserve"> </v>
      </c>
      <c r="J495" s="126"/>
      <c r="K495" s="388" t="str">
        <f t="shared" ca="1" si="99"/>
        <v/>
      </c>
      <c r="L495" s="388" t="str">
        <f t="shared" ca="1" si="100"/>
        <v/>
      </c>
      <c r="M495" s="384" t="str">
        <f t="shared" ca="1" si="101"/>
        <v/>
      </c>
      <c r="N495" s="384" t="str">
        <f t="shared" ca="1" si="101"/>
        <v/>
      </c>
      <c r="O495" s="384" t="str">
        <f t="shared" ca="1" si="101"/>
        <v/>
      </c>
      <c r="P495" s="384" t="str">
        <f t="shared" ca="1" si="101"/>
        <v/>
      </c>
      <c r="Q495" s="384" t="str">
        <f t="shared" ca="1" si="107"/>
        <v/>
      </c>
      <c r="R495" s="131" t="str">
        <f ca="1">IF(AND(SUM($T$109:$U495)&gt;0,COUNTIF(R$108:$S494,"A")=0), "A","")</f>
        <v/>
      </c>
      <c r="S495" s="131" t="str">
        <f ca="1">IF(AND(SUM($T495:$U$1097)&gt;0,COUNTIF(S496:$S$1098,"E")=0), "E","")</f>
        <v/>
      </c>
      <c r="T495" s="383" t="str">
        <f t="shared" ca="1" si="108"/>
        <v/>
      </c>
      <c r="U495" s="383" t="str">
        <f t="shared" ca="1" si="102"/>
        <v/>
      </c>
      <c r="V495" s="7"/>
      <c r="W495" s="7"/>
      <c r="X495" s="383" t="str">
        <f t="shared" ca="1" si="109"/>
        <v/>
      </c>
      <c r="Y495" s="383" t="str">
        <f ca="1">IF(SUM(X495)&gt;0,MAX($Y$109:Y494)+1,"")</f>
        <v/>
      </c>
      <c r="Z495" s="7"/>
      <c r="AA495" s="7"/>
      <c r="AB495" s="383" t="str" cm="1">
        <f t="array" aca="1" ref="AB495" ca="1">IF($K495="","",INDIRECT("'"&amp;$B495&amp;"'!$J$7"))</f>
        <v/>
      </c>
      <c r="AC495" s="383" t="str" cm="1">
        <f t="array" aca="1" ref="AC495" ca="1">IF($K495="","",INDIRECT("'"&amp;$B495&amp;"'!$J$5"))</f>
        <v/>
      </c>
      <c r="AD495" s="383" t="str" cm="1">
        <f t="array" aca="1" ref="AD495" ca="1">IF($K495="","",INDIRECT("'"&amp;$B495&amp;"'!$J$6"))</f>
        <v/>
      </c>
      <c r="AE495" s="7"/>
      <c r="AF495" s="7"/>
      <c r="AG495" s="7"/>
      <c r="AH495" s="7"/>
      <c r="AI495" s="7"/>
      <c r="AJ495" s="7"/>
      <c r="AK495" s="7"/>
      <c r="AL495" s="7"/>
      <c r="AM495" s="7"/>
      <c r="AN495" s="7"/>
      <c r="AO495" s="7"/>
      <c r="AP495" s="7"/>
      <c r="AQ495" s="7"/>
      <c r="AR495" s="7"/>
      <c r="AS495" s="7"/>
      <c r="AT495" s="7"/>
      <c r="AU495" s="7"/>
      <c r="AV495" s="7"/>
      <c r="AW495" s="7"/>
      <c r="AX495" s="7"/>
      <c r="AY495" s="7"/>
      <c r="AZ495" s="7"/>
      <c r="BA495" s="7"/>
      <c r="BB495" s="7"/>
      <c r="BC495" s="7"/>
      <c r="BD495" s="7"/>
      <c r="BE495" s="7"/>
      <c r="BF495" s="7"/>
      <c r="BG495" s="7"/>
      <c r="BH495" s="7"/>
    </row>
    <row r="496" spans="1:60" hidden="1">
      <c r="A496" s="93"/>
      <c r="B496" s="138" t="str">
        <f t="shared" si="103"/>
        <v/>
      </c>
      <c r="C496" s="28" t="str">
        <f>IF(B496="","",INDEX(Konfig!$A$21:$B$1011,MATCH(MID(B496,1,(FIND(" ",B496)-1)),Konfig!$A$21:$A$1011,0),2))</f>
        <v/>
      </c>
      <c r="D496" s="126"/>
      <c r="E496" s="126" t="str">
        <f t="shared" si="106"/>
        <v/>
      </c>
      <c r="F496" s="126" t="str">
        <f t="shared" si="98"/>
        <v/>
      </c>
      <c r="G496" s="123" t="str">
        <f t="shared" si="104"/>
        <v/>
      </c>
      <c r="H496" s="139"/>
      <c r="I496" s="123" t="str">
        <f t="shared" si="105"/>
        <v xml:space="preserve"> </v>
      </c>
      <c r="J496" s="126"/>
      <c r="K496" s="388" t="str">
        <f t="shared" ca="1" si="99"/>
        <v/>
      </c>
      <c r="L496" s="388" t="str">
        <f t="shared" ca="1" si="100"/>
        <v/>
      </c>
      <c r="M496" s="384" t="str">
        <f t="shared" ca="1" si="101"/>
        <v/>
      </c>
      <c r="N496" s="384" t="str">
        <f t="shared" ca="1" si="101"/>
        <v/>
      </c>
      <c r="O496" s="384" t="str">
        <f t="shared" ca="1" si="101"/>
        <v/>
      </c>
      <c r="P496" s="384" t="str">
        <f t="shared" ca="1" si="101"/>
        <v/>
      </c>
      <c r="Q496" s="384" t="str">
        <f t="shared" ca="1" si="107"/>
        <v/>
      </c>
      <c r="R496" s="131" t="str">
        <f ca="1">IF(AND(SUM($T$109:$U496)&gt;0,COUNTIF(R$108:$S495,"A")=0), "A","")</f>
        <v/>
      </c>
      <c r="S496" s="131" t="str">
        <f ca="1">IF(AND(SUM($T496:$U$1097)&gt;0,COUNTIF(S497:$S$1098,"E")=0), "E","")</f>
        <v/>
      </c>
      <c r="T496" s="383" t="str">
        <f t="shared" ca="1" si="108"/>
        <v/>
      </c>
      <c r="U496" s="383" t="str">
        <f t="shared" ca="1" si="102"/>
        <v/>
      </c>
      <c r="V496" s="7"/>
      <c r="W496" s="7"/>
      <c r="X496" s="383" t="str">
        <f t="shared" ca="1" si="109"/>
        <v/>
      </c>
      <c r="Y496" s="383" t="str">
        <f ca="1">IF(SUM(X496)&gt;0,MAX($Y$109:Y495)+1,"")</f>
        <v/>
      </c>
      <c r="Z496" s="7"/>
      <c r="AA496" s="7"/>
      <c r="AB496" s="383" t="str" cm="1">
        <f t="array" aca="1" ref="AB496" ca="1">IF($K496="","",INDIRECT("'"&amp;$B496&amp;"'!$J$7"))</f>
        <v/>
      </c>
      <c r="AC496" s="383" t="str" cm="1">
        <f t="array" aca="1" ref="AC496" ca="1">IF($K496="","",INDIRECT("'"&amp;$B496&amp;"'!$J$5"))</f>
        <v/>
      </c>
      <c r="AD496" s="383" t="str" cm="1">
        <f t="array" aca="1" ref="AD496" ca="1">IF($K496="","",INDIRECT("'"&amp;$B496&amp;"'!$J$6"))</f>
        <v/>
      </c>
      <c r="AE496" s="7"/>
      <c r="AF496" s="7"/>
      <c r="AG496" s="7"/>
      <c r="AH496" s="7"/>
      <c r="AI496" s="7"/>
      <c r="AJ496" s="7"/>
      <c r="AK496" s="7"/>
      <c r="AL496" s="7"/>
      <c r="AM496" s="7"/>
      <c r="AN496" s="7"/>
      <c r="AO496" s="7"/>
      <c r="AP496" s="7"/>
      <c r="AQ496" s="7"/>
      <c r="AR496" s="7"/>
      <c r="AS496" s="7"/>
      <c r="AT496" s="7"/>
      <c r="AU496" s="7"/>
      <c r="AV496" s="7"/>
      <c r="AW496" s="7"/>
      <c r="AX496" s="7"/>
      <c r="AY496" s="7"/>
      <c r="AZ496" s="7"/>
      <c r="BA496" s="7"/>
      <c r="BB496" s="7"/>
      <c r="BC496" s="7"/>
      <c r="BD496" s="7"/>
      <c r="BE496" s="7"/>
      <c r="BF496" s="7"/>
      <c r="BG496" s="7"/>
      <c r="BH496" s="7"/>
    </row>
    <row r="497" spans="1:60" hidden="1">
      <c r="A497" s="93"/>
      <c r="B497" s="138" t="str">
        <f t="shared" si="103"/>
        <v/>
      </c>
      <c r="C497" s="28" t="str">
        <f>IF(B497="","",INDEX(Konfig!$A$21:$B$1011,MATCH(MID(B497,1,(FIND(" ",B497)-1)),Konfig!$A$21:$A$1011,0),2))</f>
        <v/>
      </c>
      <c r="D497" s="126"/>
      <c r="E497" s="126" t="str">
        <f t="shared" si="106"/>
        <v/>
      </c>
      <c r="F497" s="126" t="str">
        <f t="shared" si="98"/>
        <v/>
      </c>
      <c r="G497" s="123" t="str">
        <f t="shared" si="104"/>
        <v/>
      </c>
      <c r="H497" s="139"/>
      <c r="I497" s="123" t="str">
        <f t="shared" si="105"/>
        <v xml:space="preserve"> </v>
      </c>
      <c r="J497" s="126"/>
      <c r="K497" s="388" t="str">
        <f t="shared" ca="1" si="99"/>
        <v/>
      </c>
      <c r="L497" s="388" t="str">
        <f t="shared" ca="1" si="100"/>
        <v/>
      </c>
      <c r="M497" s="384" t="str">
        <f t="shared" ca="1" si="101"/>
        <v/>
      </c>
      <c r="N497" s="384" t="str">
        <f t="shared" ca="1" si="101"/>
        <v/>
      </c>
      <c r="O497" s="384" t="str">
        <f t="shared" ca="1" si="101"/>
        <v/>
      </c>
      <c r="P497" s="384" t="str">
        <f t="shared" ca="1" si="101"/>
        <v/>
      </c>
      <c r="Q497" s="384" t="str">
        <f t="shared" ca="1" si="107"/>
        <v/>
      </c>
      <c r="R497" s="131" t="str">
        <f ca="1">IF(AND(SUM($T$109:$U497)&gt;0,COUNTIF(R$108:$S496,"A")=0), "A","")</f>
        <v/>
      </c>
      <c r="S497" s="131" t="str">
        <f ca="1">IF(AND(SUM($T497:$U$1097)&gt;0,COUNTIF(S498:$S$1098,"E")=0), "E","")</f>
        <v/>
      </c>
      <c r="T497" s="383" t="str">
        <f t="shared" ca="1" si="108"/>
        <v/>
      </c>
      <c r="U497" s="383" t="str">
        <f t="shared" ca="1" si="102"/>
        <v/>
      </c>
      <c r="V497" s="7"/>
      <c r="W497" s="7"/>
      <c r="X497" s="383" t="str">
        <f t="shared" ca="1" si="109"/>
        <v/>
      </c>
      <c r="Y497" s="383" t="str">
        <f ca="1">IF(SUM(X497)&gt;0,MAX($Y$109:Y496)+1,"")</f>
        <v/>
      </c>
      <c r="Z497" s="7"/>
      <c r="AA497" s="7"/>
      <c r="AB497" s="383" t="str" cm="1">
        <f t="array" aca="1" ref="AB497" ca="1">IF($K497="","",INDIRECT("'"&amp;$B497&amp;"'!$J$7"))</f>
        <v/>
      </c>
      <c r="AC497" s="383" t="str" cm="1">
        <f t="array" aca="1" ref="AC497" ca="1">IF($K497="","",INDIRECT("'"&amp;$B497&amp;"'!$J$5"))</f>
        <v/>
      </c>
      <c r="AD497" s="383" t="str" cm="1">
        <f t="array" aca="1" ref="AD497" ca="1">IF($K497="","",INDIRECT("'"&amp;$B497&amp;"'!$J$6"))</f>
        <v/>
      </c>
      <c r="AE497" s="7"/>
      <c r="AF497" s="7"/>
      <c r="AG497" s="7"/>
      <c r="AH497" s="7"/>
      <c r="AI497" s="7"/>
      <c r="AJ497" s="7"/>
      <c r="AK497" s="7"/>
      <c r="AL497" s="7"/>
      <c r="AM497" s="7"/>
      <c r="AN497" s="7"/>
      <c r="AO497" s="7"/>
      <c r="AP497" s="7"/>
      <c r="AQ497" s="7"/>
      <c r="AR497" s="7"/>
      <c r="AS497" s="7"/>
      <c r="AT497" s="7"/>
      <c r="AU497" s="7"/>
      <c r="AV497" s="7"/>
      <c r="AW497" s="7"/>
      <c r="AX497" s="7"/>
      <c r="AY497" s="7"/>
      <c r="AZ497" s="7"/>
      <c r="BA497" s="7"/>
      <c r="BB497" s="7"/>
      <c r="BC497" s="7"/>
      <c r="BD497" s="7"/>
      <c r="BE497" s="7"/>
      <c r="BF497" s="7"/>
      <c r="BG497" s="7"/>
      <c r="BH497" s="7"/>
    </row>
    <row r="498" spans="1:60" hidden="1">
      <c r="A498" s="93"/>
      <c r="B498" s="138" t="str">
        <f t="shared" si="103"/>
        <v/>
      </c>
      <c r="C498" s="28" t="str">
        <f>IF(B498="","",INDEX(Konfig!$A$21:$B$1011,MATCH(MID(B498,1,(FIND(" ",B498)-1)),Konfig!$A$21:$A$1011,0),2))</f>
        <v/>
      </c>
      <c r="D498" s="126"/>
      <c r="E498" s="126" t="str">
        <f t="shared" si="106"/>
        <v/>
      </c>
      <c r="F498" s="126" t="str">
        <f t="shared" si="98"/>
        <v/>
      </c>
      <c r="G498" s="123" t="str">
        <f t="shared" si="104"/>
        <v/>
      </c>
      <c r="H498" s="139"/>
      <c r="I498" s="123" t="str">
        <f t="shared" si="105"/>
        <v xml:space="preserve"> </v>
      </c>
      <c r="J498" s="126"/>
      <c r="K498" s="388" t="str">
        <f t="shared" ca="1" si="99"/>
        <v/>
      </c>
      <c r="L498" s="388" t="str">
        <f t="shared" ca="1" si="100"/>
        <v/>
      </c>
      <c r="M498" s="384" t="str">
        <f t="shared" ca="1" si="101"/>
        <v/>
      </c>
      <c r="N498" s="384" t="str">
        <f t="shared" ca="1" si="101"/>
        <v/>
      </c>
      <c r="O498" s="384" t="str">
        <f t="shared" ca="1" si="101"/>
        <v/>
      </c>
      <c r="P498" s="384" t="str">
        <f t="shared" ca="1" si="101"/>
        <v/>
      </c>
      <c r="Q498" s="384" t="str">
        <f t="shared" ca="1" si="107"/>
        <v/>
      </c>
      <c r="R498" s="131" t="str">
        <f ca="1">IF(AND(SUM($T$109:$U498)&gt;0,COUNTIF(R$108:$S497,"A")=0), "A","")</f>
        <v/>
      </c>
      <c r="S498" s="131" t="str">
        <f ca="1">IF(AND(SUM($T498:$U$1097)&gt;0,COUNTIF(S499:$S$1098,"E")=0), "E","")</f>
        <v/>
      </c>
      <c r="T498" s="383" t="str">
        <f t="shared" ca="1" si="108"/>
        <v/>
      </c>
      <c r="U498" s="383" t="str">
        <f t="shared" ca="1" si="102"/>
        <v/>
      </c>
      <c r="V498" s="7"/>
      <c r="W498" s="7"/>
      <c r="X498" s="383" t="str">
        <f t="shared" ca="1" si="109"/>
        <v/>
      </c>
      <c r="Y498" s="383" t="str">
        <f ca="1">IF(SUM(X498)&gt;0,MAX($Y$109:Y497)+1,"")</f>
        <v/>
      </c>
      <c r="Z498" s="7"/>
      <c r="AA498" s="7"/>
      <c r="AB498" s="383" t="str" cm="1">
        <f t="array" aca="1" ref="AB498" ca="1">IF($K498="","",INDIRECT("'"&amp;$B498&amp;"'!$J$7"))</f>
        <v/>
      </c>
      <c r="AC498" s="383" t="str" cm="1">
        <f t="array" aca="1" ref="AC498" ca="1">IF($K498="","",INDIRECT("'"&amp;$B498&amp;"'!$J$5"))</f>
        <v/>
      </c>
      <c r="AD498" s="383" t="str" cm="1">
        <f t="array" aca="1" ref="AD498" ca="1">IF($K498="","",INDIRECT("'"&amp;$B498&amp;"'!$J$6"))</f>
        <v/>
      </c>
      <c r="AE498" s="7"/>
      <c r="AF498" s="7"/>
      <c r="AG498" s="7"/>
      <c r="AH498" s="7"/>
      <c r="AI498" s="7"/>
      <c r="AJ498" s="7"/>
      <c r="AK498" s="7"/>
      <c r="AL498" s="7"/>
      <c r="AM498" s="7"/>
      <c r="AN498" s="7"/>
      <c r="AO498" s="7"/>
      <c r="AP498" s="7"/>
      <c r="AQ498" s="7"/>
      <c r="AR498" s="7"/>
      <c r="AS498" s="7"/>
      <c r="AT498" s="7"/>
      <c r="AU498" s="7"/>
      <c r="AV498" s="7"/>
      <c r="AW498" s="7"/>
      <c r="AX498" s="7"/>
      <c r="AY498" s="7"/>
      <c r="AZ498" s="7"/>
      <c r="BA498" s="7"/>
      <c r="BB498" s="7"/>
      <c r="BC498" s="7"/>
      <c r="BD498" s="7"/>
      <c r="BE498" s="7"/>
      <c r="BF498" s="7"/>
      <c r="BG498" s="7"/>
      <c r="BH498" s="7"/>
    </row>
    <row r="499" spans="1:60" hidden="1">
      <c r="A499" s="93"/>
      <c r="B499" s="138" t="str">
        <f t="shared" si="103"/>
        <v/>
      </c>
      <c r="C499" s="28" t="str">
        <f>IF(B499="","",INDEX(Konfig!$A$21:$B$1011,MATCH(MID(B499,1,(FIND(" ",B499)-1)),Konfig!$A$21:$A$1011,0),2))</f>
        <v/>
      </c>
      <c r="D499" s="126"/>
      <c r="E499" s="126" t="str">
        <f t="shared" si="106"/>
        <v/>
      </c>
      <c r="F499" s="126" t="str">
        <f t="shared" si="98"/>
        <v/>
      </c>
      <c r="G499" s="123" t="str">
        <f t="shared" si="104"/>
        <v/>
      </c>
      <c r="H499" s="139"/>
      <c r="I499" s="123" t="str">
        <f t="shared" si="105"/>
        <v xml:space="preserve"> </v>
      </c>
      <c r="J499" s="126"/>
      <c r="K499" s="388" t="str">
        <f t="shared" ca="1" si="99"/>
        <v/>
      </c>
      <c r="L499" s="388" t="str">
        <f t="shared" ca="1" si="100"/>
        <v/>
      </c>
      <c r="M499" s="384" t="str">
        <f t="shared" ca="1" si="101"/>
        <v/>
      </c>
      <c r="N499" s="384" t="str">
        <f t="shared" ca="1" si="101"/>
        <v/>
      </c>
      <c r="O499" s="384" t="str">
        <f t="shared" ca="1" si="101"/>
        <v/>
      </c>
      <c r="P499" s="384" t="str">
        <f t="shared" ca="1" si="101"/>
        <v/>
      </c>
      <c r="Q499" s="384" t="str">
        <f t="shared" ca="1" si="107"/>
        <v/>
      </c>
      <c r="R499" s="131" t="str">
        <f ca="1">IF(AND(SUM($T$109:$U499)&gt;0,COUNTIF(R$108:$S498,"A")=0), "A","")</f>
        <v/>
      </c>
      <c r="S499" s="131" t="str">
        <f ca="1">IF(AND(SUM($T499:$U$1097)&gt;0,COUNTIF(S500:$S$1098,"E")=0), "E","")</f>
        <v/>
      </c>
      <c r="T499" s="383" t="str">
        <f t="shared" ca="1" si="108"/>
        <v/>
      </c>
      <c r="U499" s="383" t="str">
        <f t="shared" ca="1" si="102"/>
        <v/>
      </c>
      <c r="V499" s="7"/>
      <c r="W499" s="7"/>
      <c r="X499" s="383" t="str">
        <f t="shared" ca="1" si="109"/>
        <v/>
      </c>
      <c r="Y499" s="383" t="str">
        <f ca="1">IF(SUM(X499)&gt;0,MAX($Y$109:Y498)+1,"")</f>
        <v/>
      </c>
      <c r="Z499" s="7"/>
      <c r="AA499" s="7"/>
      <c r="AB499" s="383" t="str" cm="1">
        <f t="array" aca="1" ref="AB499" ca="1">IF($K499="","",INDIRECT("'"&amp;$B499&amp;"'!$J$7"))</f>
        <v/>
      </c>
      <c r="AC499" s="383" t="str" cm="1">
        <f t="array" aca="1" ref="AC499" ca="1">IF($K499="","",INDIRECT("'"&amp;$B499&amp;"'!$J$5"))</f>
        <v/>
      </c>
      <c r="AD499" s="383" t="str" cm="1">
        <f t="array" aca="1" ref="AD499" ca="1">IF($K499="","",INDIRECT("'"&amp;$B499&amp;"'!$J$6"))</f>
        <v/>
      </c>
      <c r="AE499" s="7"/>
      <c r="AF499" s="7"/>
      <c r="AG499" s="7"/>
      <c r="AH499" s="7"/>
      <c r="AI499" s="7"/>
      <c r="AJ499" s="7"/>
      <c r="AK499" s="7"/>
      <c r="AL499" s="7"/>
      <c r="AM499" s="7"/>
      <c r="AN499" s="7"/>
      <c r="AO499" s="7"/>
      <c r="AP499" s="7"/>
      <c r="AQ499" s="7"/>
      <c r="AR499" s="7"/>
      <c r="AS499" s="7"/>
      <c r="AT499" s="7"/>
      <c r="AU499" s="7"/>
      <c r="AV499" s="7"/>
      <c r="AW499" s="7"/>
      <c r="AX499" s="7"/>
      <c r="AY499" s="7"/>
      <c r="AZ499" s="7"/>
      <c r="BA499" s="7"/>
      <c r="BB499" s="7"/>
      <c r="BC499" s="7"/>
      <c r="BD499" s="7"/>
      <c r="BE499" s="7"/>
      <c r="BF499" s="7"/>
      <c r="BG499" s="7"/>
      <c r="BH499" s="7"/>
    </row>
    <row r="500" spans="1:60" hidden="1">
      <c r="A500" s="93"/>
      <c r="B500" s="138" t="str">
        <f t="shared" si="103"/>
        <v/>
      </c>
      <c r="C500" s="28" t="str">
        <f>IF(B500="","",INDEX(Konfig!$A$21:$B$1011,MATCH(MID(B500,1,(FIND(" ",B500)-1)),Konfig!$A$21:$A$1011,0),2))</f>
        <v/>
      </c>
      <c r="D500" s="126"/>
      <c r="E500" s="126" t="str">
        <f t="shared" si="106"/>
        <v/>
      </c>
      <c r="F500" s="126" t="str">
        <f t="shared" si="98"/>
        <v/>
      </c>
      <c r="G500" s="123" t="str">
        <f t="shared" si="104"/>
        <v/>
      </c>
      <c r="H500" s="139"/>
      <c r="I500" s="123" t="str">
        <f t="shared" si="105"/>
        <v xml:space="preserve"> </v>
      </c>
      <c r="J500" s="126"/>
      <c r="K500" s="388" t="str">
        <f t="shared" ca="1" si="99"/>
        <v/>
      </c>
      <c r="L500" s="388" t="str">
        <f t="shared" ca="1" si="100"/>
        <v/>
      </c>
      <c r="M500" s="384" t="str">
        <f t="shared" ca="1" si="101"/>
        <v/>
      </c>
      <c r="N500" s="384" t="str">
        <f t="shared" ca="1" si="101"/>
        <v/>
      </c>
      <c r="O500" s="384" t="str">
        <f t="shared" ca="1" si="101"/>
        <v/>
      </c>
      <c r="P500" s="384" t="str">
        <f t="shared" ca="1" si="101"/>
        <v/>
      </c>
      <c r="Q500" s="384" t="str">
        <f t="shared" ca="1" si="107"/>
        <v/>
      </c>
      <c r="R500" s="131" t="str">
        <f ca="1">IF(AND(SUM($T$109:$U500)&gt;0,COUNTIF(R$108:$S499,"A")=0), "A","")</f>
        <v/>
      </c>
      <c r="S500" s="131" t="str">
        <f ca="1">IF(AND(SUM($T500:$U$1097)&gt;0,COUNTIF(S501:$S$1098,"E")=0), "E","")</f>
        <v/>
      </c>
      <c r="T500" s="383" t="str">
        <f t="shared" ca="1" si="108"/>
        <v/>
      </c>
      <c r="U500" s="383" t="str">
        <f t="shared" ca="1" si="102"/>
        <v/>
      </c>
      <c r="V500" s="7"/>
      <c r="W500" s="7"/>
      <c r="X500" s="383" t="str">
        <f t="shared" ca="1" si="109"/>
        <v/>
      </c>
      <c r="Y500" s="383" t="str">
        <f ca="1">IF(SUM(X500)&gt;0,MAX($Y$109:Y499)+1,"")</f>
        <v/>
      </c>
      <c r="Z500" s="7"/>
      <c r="AA500" s="7"/>
      <c r="AB500" s="383" t="str" cm="1">
        <f t="array" aca="1" ref="AB500" ca="1">IF($K500="","",INDIRECT("'"&amp;$B500&amp;"'!$J$7"))</f>
        <v/>
      </c>
      <c r="AC500" s="383" t="str" cm="1">
        <f t="array" aca="1" ref="AC500" ca="1">IF($K500="","",INDIRECT("'"&amp;$B500&amp;"'!$J$5"))</f>
        <v/>
      </c>
      <c r="AD500" s="383" t="str" cm="1">
        <f t="array" aca="1" ref="AD500" ca="1">IF($K500="","",INDIRECT("'"&amp;$B500&amp;"'!$J$6"))</f>
        <v/>
      </c>
      <c r="AE500" s="7"/>
      <c r="AF500" s="7"/>
      <c r="AG500" s="7"/>
      <c r="AH500" s="7"/>
      <c r="AI500" s="7"/>
      <c r="AJ500" s="7"/>
      <c r="AK500" s="7"/>
      <c r="AL500" s="7"/>
      <c r="AM500" s="7"/>
      <c r="AN500" s="7"/>
      <c r="AO500" s="7"/>
      <c r="AP500" s="7"/>
      <c r="AQ500" s="7"/>
      <c r="AR500" s="7"/>
      <c r="AS500" s="7"/>
      <c r="AT500" s="7"/>
      <c r="AU500" s="7"/>
      <c r="AV500" s="7"/>
      <c r="AW500" s="7"/>
      <c r="AX500" s="7"/>
      <c r="AY500" s="7"/>
      <c r="AZ500" s="7"/>
      <c r="BA500" s="7"/>
      <c r="BB500" s="7"/>
      <c r="BC500" s="7"/>
      <c r="BD500" s="7"/>
      <c r="BE500" s="7"/>
      <c r="BF500" s="7"/>
      <c r="BG500" s="7"/>
      <c r="BH500" s="7"/>
    </row>
    <row r="501" spans="1:60" hidden="1">
      <c r="A501" s="93"/>
      <c r="B501" s="138" t="str">
        <f t="shared" si="103"/>
        <v/>
      </c>
      <c r="C501" s="28" t="str">
        <f>IF(B501="","",INDEX(Konfig!$A$21:$B$1011,MATCH(MID(B501,1,(FIND(" ",B501)-1)),Konfig!$A$21:$A$1011,0),2))</f>
        <v/>
      </c>
      <c r="D501" s="126"/>
      <c r="E501" s="126" t="str">
        <f t="shared" si="106"/>
        <v/>
      </c>
      <c r="F501" s="126" t="str">
        <f t="shared" si="98"/>
        <v/>
      </c>
      <c r="G501" s="123" t="str">
        <f t="shared" si="104"/>
        <v/>
      </c>
      <c r="H501" s="139"/>
      <c r="I501" s="123" t="str">
        <f t="shared" si="105"/>
        <v xml:space="preserve"> </v>
      </c>
      <c r="J501" s="126"/>
      <c r="K501" s="388" t="str">
        <f t="shared" ca="1" si="99"/>
        <v/>
      </c>
      <c r="L501" s="388" t="str">
        <f t="shared" ca="1" si="100"/>
        <v/>
      </c>
      <c r="M501" s="384" t="str">
        <f t="shared" ca="1" si="101"/>
        <v/>
      </c>
      <c r="N501" s="384" t="str">
        <f t="shared" ca="1" si="101"/>
        <v/>
      </c>
      <c r="O501" s="384" t="str">
        <f t="shared" ca="1" si="101"/>
        <v/>
      </c>
      <c r="P501" s="384" t="str">
        <f t="shared" ca="1" si="101"/>
        <v/>
      </c>
      <c r="Q501" s="384" t="str">
        <f t="shared" ca="1" si="107"/>
        <v/>
      </c>
      <c r="R501" s="131" t="str">
        <f ca="1">IF(AND(SUM($T$109:$U501)&gt;0,COUNTIF(R$108:$S500,"A")=0), "A","")</f>
        <v/>
      </c>
      <c r="S501" s="131" t="str">
        <f ca="1">IF(AND(SUM($T501:$U$1097)&gt;0,COUNTIF(S502:$S$1098,"E")=0), "E","")</f>
        <v/>
      </c>
      <c r="T501" s="383" t="str">
        <f t="shared" ca="1" si="108"/>
        <v/>
      </c>
      <c r="U501" s="383" t="str">
        <f t="shared" ca="1" si="102"/>
        <v/>
      </c>
      <c r="V501" s="7"/>
      <c r="W501" s="7"/>
      <c r="X501" s="383" t="str">
        <f t="shared" ca="1" si="109"/>
        <v/>
      </c>
      <c r="Y501" s="383" t="str">
        <f ca="1">IF(SUM(X501)&gt;0,MAX($Y$109:Y500)+1,"")</f>
        <v/>
      </c>
      <c r="Z501" s="7"/>
      <c r="AA501" s="7"/>
      <c r="AB501" s="383" t="str" cm="1">
        <f t="array" aca="1" ref="AB501" ca="1">IF($K501="","",INDIRECT("'"&amp;$B501&amp;"'!$J$7"))</f>
        <v/>
      </c>
      <c r="AC501" s="383" t="str" cm="1">
        <f t="array" aca="1" ref="AC501" ca="1">IF($K501="","",INDIRECT("'"&amp;$B501&amp;"'!$J$5"))</f>
        <v/>
      </c>
      <c r="AD501" s="383" t="str" cm="1">
        <f t="array" aca="1" ref="AD501" ca="1">IF($K501="","",INDIRECT("'"&amp;$B501&amp;"'!$J$6"))</f>
        <v/>
      </c>
      <c r="AE501" s="7"/>
      <c r="AF501" s="7"/>
      <c r="AG501" s="7"/>
      <c r="AH501" s="7"/>
      <c r="AI501" s="7"/>
      <c r="AJ501" s="7"/>
      <c r="AK501" s="7"/>
      <c r="AL501" s="7"/>
      <c r="AM501" s="7"/>
      <c r="AN501" s="7"/>
      <c r="AO501" s="7"/>
      <c r="AP501" s="7"/>
      <c r="AQ501" s="7"/>
      <c r="AR501" s="7"/>
      <c r="AS501" s="7"/>
      <c r="AT501" s="7"/>
      <c r="AU501" s="7"/>
      <c r="AV501" s="7"/>
      <c r="AW501" s="7"/>
      <c r="AX501" s="7"/>
      <c r="AY501" s="7"/>
      <c r="AZ501" s="7"/>
      <c r="BA501" s="7"/>
      <c r="BB501" s="7"/>
      <c r="BC501" s="7"/>
      <c r="BD501" s="7"/>
      <c r="BE501" s="7"/>
      <c r="BF501" s="7"/>
      <c r="BG501" s="7"/>
      <c r="BH501" s="7"/>
    </row>
    <row r="502" spans="1:60" hidden="1">
      <c r="A502" s="93"/>
      <c r="B502" s="138" t="str">
        <f t="shared" si="103"/>
        <v/>
      </c>
      <c r="C502" s="28" t="str">
        <f>IF(B502="","",INDEX(Konfig!$A$21:$B$1011,MATCH(MID(B502,1,(FIND(" ",B502)-1)),Konfig!$A$21:$A$1011,0),2))</f>
        <v/>
      </c>
      <c r="D502" s="126"/>
      <c r="E502" s="126" t="str">
        <f t="shared" si="106"/>
        <v/>
      </c>
      <c r="F502" s="126" t="str">
        <f t="shared" si="98"/>
        <v/>
      </c>
      <c r="G502" s="123" t="str">
        <f t="shared" si="104"/>
        <v/>
      </c>
      <c r="H502" s="139"/>
      <c r="I502" s="123" t="str">
        <f t="shared" si="105"/>
        <v xml:space="preserve"> </v>
      </c>
      <c r="J502" s="126"/>
      <c r="K502" s="388" t="str">
        <f t="shared" ca="1" si="99"/>
        <v/>
      </c>
      <c r="L502" s="388" t="str">
        <f t="shared" ca="1" si="100"/>
        <v/>
      </c>
      <c r="M502" s="384" t="str">
        <f t="shared" ca="1" si="101"/>
        <v/>
      </c>
      <c r="N502" s="384" t="str">
        <f t="shared" ca="1" si="101"/>
        <v/>
      </c>
      <c r="O502" s="384" t="str">
        <f t="shared" ca="1" si="101"/>
        <v/>
      </c>
      <c r="P502" s="384" t="str">
        <f t="shared" ca="1" si="101"/>
        <v/>
      </c>
      <c r="Q502" s="384" t="str">
        <f t="shared" ca="1" si="107"/>
        <v/>
      </c>
      <c r="R502" s="131" t="str">
        <f ca="1">IF(AND(SUM($T$109:$U502)&gt;0,COUNTIF(R$108:$S501,"A")=0), "A","")</f>
        <v/>
      </c>
      <c r="S502" s="131" t="str">
        <f ca="1">IF(AND(SUM($T502:$U$1097)&gt;0,COUNTIF(S503:$S$1098,"E")=0), "E","")</f>
        <v/>
      </c>
      <c r="T502" s="383" t="str">
        <f t="shared" ca="1" si="108"/>
        <v/>
      </c>
      <c r="U502" s="383" t="str">
        <f t="shared" ca="1" si="102"/>
        <v/>
      </c>
      <c r="V502" s="7"/>
      <c r="W502" s="7"/>
      <c r="X502" s="383" t="str">
        <f t="shared" ca="1" si="109"/>
        <v/>
      </c>
      <c r="Y502" s="383" t="str">
        <f ca="1">IF(SUM(X502)&gt;0,MAX($Y$109:Y501)+1,"")</f>
        <v/>
      </c>
      <c r="Z502" s="7"/>
      <c r="AA502" s="7"/>
      <c r="AB502" s="383" t="str" cm="1">
        <f t="array" aca="1" ref="AB502" ca="1">IF($K502="","",INDIRECT("'"&amp;$B502&amp;"'!$J$7"))</f>
        <v/>
      </c>
      <c r="AC502" s="383" t="str" cm="1">
        <f t="array" aca="1" ref="AC502" ca="1">IF($K502="","",INDIRECT("'"&amp;$B502&amp;"'!$J$5"))</f>
        <v/>
      </c>
      <c r="AD502" s="383" t="str" cm="1">
        <f t="array" aca="1" ref="AD502" ca="1">IF($K502="","",INDIRECT("'"&amp;$B502&amp;"'!$J$6"))</f>
        <v/>
      </c>
      <c r="AE502" s="7"/>
      <c r="AF502" s="7"/>
      <c r="AG502" s="7"/>
      <c r="AH502" s="7"/>
      <c r="AI502" s="7"/>
      <c r="AJ502" s="7"/>
      <c r="AK502" s="7"/>
      <c r="AL502" s="7"/>
      <c r="AM502" s="7"/>
      <c r="AN502" s="7"/>
      <c r="AO502" s="7"/>
      <c r="AP502" s="7"/>
      <c r="AQ502" s="7"/>
      <c r="AR502" s="7"/>
      <c r="AS502" s="7"/>
      <c r="AT502" s="7"/>
      <c r="AU502" s="7"/>
      <c r="AV502" s="7"/>
      <c r="AW502" s="7"/>
      <c r="AX502" s="7"/>
      <c r="AY502" s="7"/>
      <c r="AZ502" s="7"/>
      <c r="BA502" s="7"/>
      <c r="BB502" s="7"/>
      <c r="BC502" s="7"/>
      <c r="BD502" s="7"/>
      <c r="BE502" s="7"/>
      <c r="BF502" s="7"/>
      <c r="BG502" s="7"/>
      <c r="BH502" s="7"/>
    </row>
    <row r="503" spans="1:60" hidden="1">
      <c r="A503" s="93"/>
      <c r="B503" s="138" t="str">
        <f t="shared" si="103"/>
        <v/>
      </c>
      <c r="C503" s="28" t="str">
        <f>IF(B503="","",INDEX(Konfig!$A$21:$B$1011,MATCH(MID(B503,1,(FIND(" ",B503)-1)),Konfig!$A$21:$A$1011,0),2))</f>
        <v/>
      </c>
      <c r="D503" s="126"/>
      <c r="E503" s="126" t="str">
        <f t="shared" si="106"/>
        <v/>
      </c>
      <c r="F503" s="126" t="str">
        <f t="shared" si="98"/>
        <v/>
      </c>
      <c r="G503" s="123" t="str">
        <f t="shared" si="104"/>
        <v/>
      </c>
      <c r="H503" s="139"/>
      <c r="I503" s="123" t="str">
        <f t="shared" si="105"/>
        <v xml:space="preserve"> </v>
      </c>
      <c r="J503" s="126"/>
      <c r="K503" s="388" t="str">
        <f t="shared" ca="1" si="99"/>
        <v/>
      </c>
      <c r="L503" s="388" t="str">
        <f t="shared" ca="1" si="100"/>
        <v/>
      </c>
      <c r="M503" s="384" t="str">
        <f t="shared" ca="1" si="101"/>
        <v/>
      </c>
      <c r="N503" s="384" t="str">
        <f t="shared" ca="1" si="101"/>
        <v/>
      </c>
      <c r="O503" s="384" t="str">
        <f t="shared" ca="1" si="101"/>
        <v/>
      </c>
      <c r="P503" s="384" t="str">
        <f t="shared" ca="1" si="101"/>
        <v/>
      </c>
      <c r="Q503" s="384" t="str">
        <f t="shared" ca="1" si="107"/>
        <v/>
      </c>
      <c r="R503" s="131" t="str">
        <f ca="1">IF(AND(SUM($T$109:$U503)&gt;0,COUNTIF(R$108:$S502,"A")=0), "A","")</f>
        <v/>
      </c>
      <c r="S503" s="131" t="str">
        <f ca="1">IF(AND(SUM($T503:$U$1097)&gt;0,COUNTIF(S504:$S$1098,"E")=0), "E","")</f>
        <v/>
      </c>
      <c r="T503" s="383" t="str">
        <f t="shared" ca="1" si="108"/>
        <v/>
      </c>
      <c r="U503" s="383" t="str">
        <f t="shared" ca="1" si="102"/>
        <v/>
      </c>
      <c r="V503" s="7"/>
      <c r="W503" s="7"/>
      <c r="X503" s="383" t="str">
        <f t="shared" ca="1" si="109"/>
        <v/>
      </c>
      <c r="Y503" s="383" t="str">
        <f ca="1">IF(SUM(X503)&gt;0,MAX($Y$109:Y502)+1,"")</f>
        <v/>
      </c>
      <c r="Z503" s="7"/>
      <c r="AA503" s="7"/>
      <c r="AB503" s="383" t="str" cm="1">
        <f t="array" aca="1" ref="AB503" ca="1">IF($K503="","",INDIRECT("'"&amp;$B503&amp;"'!$J$7"))</f>
        <v/>
      </c>
      <c r="AC503" s="383" t="str" cm="1">
        <f t="array" aca="1" ref="AC503" ca="1">IF($K503="","",INDIRECT("'"&amp;$B503&amp;"'!$J$5"))</f>
        <v/>
      </c>
      <c r="AD503" s="383" t="str" cm="1">
        <f t="array" aca="1" ref="AD503" ca="1">IF($K503="","",INDIRECT("'"&amp;$B503&amp;"'!$J$6"))</f>
        <v/>
      </c>
      <c r="AE503" s="7"/>
      <c r="AF503" s="7"/>
      <c r="AG503" s="7"/>
      <c r="AH503" s="7"/>
      <c r="AI503" s="7"/>
      <c r="AJ503" s="7"/>
      <c r="AK503" s="7"/>
      <c r="AL503" s="7"/>
      <c r="AM503" s="7"/>
      <c r="AN503" s="7"/>
      <c r="AO503" s="7"/>
      <c r="AP503" s="7"/>
      <c r="AQ503" s="7"/>
      <c r="AR503" s="7"/>
      <c r="AS503" s="7"/>
      <c r="AT503" s="7"/>
      <c r="AU503" s="7"/>
      <c r="AV503" s="7"/>
      <c r="AW503" s="7"/>
      <c r="AX503" s="7"/>
      <c r="AY503" s="7"/>
      <c r="AZ503" s="7"/>
      <c r="BA503" s="7"/>
      <c r="BB503" s="7"/>
      <c r="BC503" s="7"/>
      <c r="BD503" s="7"/>
      <c r="BE503" s="7"/>
      <c r="BF503" s="7"/>
      <c r="BG503" s="7"/>
      <c r="BH503" s="7"/>
    </row>
    <row r="504" spans="1:60" hidden="1">
      <c r="A504" s="93"/>
      <c r="B504" s="138" t="str">
        <f t="shared" si="103"/>
        <v/>
      </c>
      <c r="C504" s="28" t="str">
        <f>IF(B504="","",INDEX(Konfig!$A$21:$B$1011,MATCH(MID(B504,1,(FIND(" ",B504)-1)),Konfig!$A$21:$A$1011,0),2))</f>
        <v/>
      </c>
      <c r="D504" s="126"/>
      <c r="E504" s="126" t="str">
        <f t="shared" si="106"/>
        <v/>
      </c>
      <c r="F504" s="126" t="str">
        <f t="shared" si="98"/>
        <v/>
      </c>
      <c r="G504" s="123" t="str">
        <f t="shared" si="104"/>
        <v/>
      </c>
      <c r="H504" s="139"/>
      <c r="I504" s="123" t="str">
        <f t="shared" si="105"/>
        <v xml:space="preserve"> </v>
      </c>
      <c r="J504" s="126"/>
      <c r="K504" s="388" t="str">
        <f t="shared" ca="1" si="99"/>
        <v/>
      </c>
      <c r="L504" s="388" t="str">
        <f t="shared" ca="1" si="100"/>
        <v/>
      </c>
      <c r="M504" s="384" t="str">
        <f t="shared" ca="1" si="101"/>
        <v/>
      </c>
      <c r="N504" s="384" t="str">
        <f t="shared" ca="1" si="101"/>
        <v/>
      </c>
      <c r="O504" s="384" t="str">
        <f t="shared" ca="1" si="101"/>
        <v/>
      </c>
      <c r="P504" s="384" t="str">
        <f t="shared" ca="1" si="101"/>
        <v/>
      </c>
      <c r="Q504" s="384" t="str">
        <f t="shared" ca="1" si="107"/>
        <v/>
      </c>
      <c r="R504" s="131" t="str">
        <f ca="1">IF(AND(SUM($T$109:$U504)&gt;0,COUNTIF(R$108:$S503,"A")=0), "A","")</f>
        <v/>
      </c>
      <c r="S504" s="131" t="str">
        <f ca="1">IF(AND(SUM($T504:$U$1097)&gt;0,COUNTIF(S505:$S$1098,"E")=0), "E","")</f>
        <v/>
      </c>
      <c r="T504" s="383" t="str">
        <f t="shared" ca="1" si="108"/>
        <v/>
      </c>
      <c r="U504" s="383" t="str">
        <f t="shared" ca="1" si="102"/>
        <v/>
      </c>
      <c r="V504" s="7"/>
      <c r="W504" s="7"/>
      <c r="X504" s="383" t="str">
        <f t="shared" ca="1" si="109"/>
        <v/>
      </c>
      <c r="Y504" s="383" t="str">
        <f ca="1">IF(SUM(X504)&gt;0,MAX($Y$109:Y503)+1,"")</f>
        <v/>
      </c>
      <c r="Z504" s="7"/>
      <c r="AA504" s="7"/>
      <c r="AB504" s="383" t="str" cm="1">
        <f t="array" aca="1" ref="AB504" ca="1">IF($K504="","",INDIRECT("'"&amp;$B504&amp;"'!$J$7"))</f>
        <v/>
      </c>
      <c r="AC504" s="383" t="str" cm="1">
        <f t="array" aca="1" ref="AC504" ca="1">IF($K504="","",INDIRECT("'"&amp;$B504&amp;"'!$J$5"))</f>
        <v/>
      </c>
      <c r="AD504" s="383" t="str" cm="1">
        <f t="array" aca="1" ref="AD504" ca="1">IF($K504="","",INDIRECT("'"&amp;$B504&amp;"'!$J$6"))</f>
        <v/>
      </c>
      <c r="AE504" s="7"/>
      <c r="AF504" s="7"/>
      <c r="AG504" s="7"/>
      <c r="AH504" s="7"/>
      <c r="AI504" s="7"/>
      <c r="AJ504" s="7"/>
      <c r="AK504" s="7"/>
      <c r="AL504" s="7"/>
      <c r="AM504" s="7"/>
      <c r="AN504" s="7"/>
      <c r="AO504" s="7"/>
      <c r="AP504" s="7"/>
      <c r="AQ504" s="7"/>
      <c r="AR504" s="7"/>
      <c r="AS504" s="7"/>
      <c r="AT504" s="7"/>
      <c r="AU504" s="7"/>
      <c r="AV504" s="7"/>
      <c r="AW504" s="7"/>
      <c r="AX504" s="7"/>
      <c r="AY504" s="7"/>
      <c r="AZ504" s="7"/>
      <c r="BA504" s="7"/>
      <c r="BB504" s="7"/>
      <c r="BC504" s="7"/>
      <c r="BD504" s="7"/>
      <c r="BE504" s="7"/>
      <c r="BF504" s="7"/>
      <c r="BG504" s="7"/>
      <c r="BH504" s="7"/>
    </row>
    <row r="505" spans="1:60" hidden="1">
      <c r="A505" s="93"/>
      <c r="B505" s="138" t="str">
        <f t="shared" si="103"/>
        <v/>
      </c>
      <c r="C505" s="28" t="str">
        <f>IF(B505="","",INDEX(Konfig!$A$21:$B$1011,MATCH(MID(B505,1,(FIND(" ",B505)-1)),Konfig!$A$21:$A$1011,0),2))</f>
        <v/>
      </c>
      <c r="D505" s="126"/>
      <c r="E505" s="126" t="str">
        <f t="shared" si="106"/>
        <v/>
      </c>
      <c r="F505" s="126" t="str">
        <f t="shared" si="98"/>
        <v/>
      </c>
      <c r="G505" s="123" t="str">
        <f t="shared" si="104"/>
        <v/>
      </c>
      <c r="H505" s="139"/>
      <c r="I505" s="123" t="str">
        <f t="shared" si="105"/>
        <v xml:space="preserve"> </v>
      </c>
      <c r="J505" s="126"/>
      <c r="K505" s="388" t="str">
        <f t="shared" ca="1" si="99"/>
        <v/>
      </c>
      <c r="L505" s="388" t="str">
        <f t="shared" ca="1" si="100"/>
        <v/>
      </c>
      <c r="M505" s="384" t="str">
        <f t="shared" ca="1" si="101"/>
        <v/>
      </c>
      <c r="N505" s="384" t="str">
        <f t="shared" ca="1" si="101"/>
        <v/>
      </c>
      <c r="O505" s="384" t="str">
        <f t="shared" ca="1" si="101"/>
        <v/>
      </c>
      <c r="P505" s="384" t="str">
        <f t="shared" ca="1" si="101"/>
        <v/>
      </c>
      <c r="Q505" s="384" t="str">
        <f t="shared" ca="1" si="107"/>
        <v/>
      </c>
      <c r="R505" s="131" t="str">
        <f ca="1">IF(AND(SUM($T$109:$U505)&gt;0,COUNTIF(R$108:$S504,"A")=0), "A","")</f>
        <v/>
      </c>
      <c r="S505" s="131" t="str">
        <f ca="1">IF(AND(SUM($T505:$U$1097)&gt;0,COUNTIF(S506:$S$1098,"E")=0), "E","")</f>
        <v/>
      </c>
      <c r="T505" s="383" t="str">
        <f t="shared" ca="1" si="108"/>
        <v/>
      </c>
      <c r="U505" s="383" t="str">
        <f t="shared" ca="1" si="102"/>
        <v/>
      </c>
      <c r="V505" s="7"/>
      <c r="W505" s="7"/>
      <c r="X505" s="383" t="str">
        <f t="shared" ca="1" si="109"/>
        <v/>
      </c>
      <c r="Y505" s="383" t="str">
        <f ca="1">IF(SUM(X505)&gt;0,MAX($Y$109:Y504)+1,"")</f>
        <v/>
      </c>
      <c r="Z505" s="7"/>
      <c r="AA505" s="7"/>
      <c r="AB505" s="383" t="str" cm="1">
        <f t="array" aca="1" ref="AB505" ca="1">IF($K505="","",INDIRECT("'"&amp;$B505&amp;"'!$J$7"))</f>
        <v/>
      </c>
      <c r="AC505" s="383" t="str" cm="1">
        <f t="array" aca="1" ref="AC505" ca="1">IF($K505="","",INDIRECT("'"&amp;$B505&amp;"'!$J$5"))</f>
        <v/>
      </c>
      <c r="AD505" s="383" t="str" cm="1">
        <f t="array" aca="1" ref="AD505" ca="1">IF($K505="","",INDIRECT("'"&amp;$B505&amp;"'!$J$6"))</f>
        <v/>
      </c>
      <c r="AE505" s="7"/>
      <c r="AF505" s="7"/>
      <c r="AG505" s="7"/>
      <c r="AH505" s="7"/>
      <c r="AI505" s="7"/>
      <c r="AJ505" s="7"/>
      <c r="AK505" s="7"/>
      <c r="AL505" s="7"/>
      <c r="AM505" s="7"/>
      <c r="AN505" s="7"/>
      <c r="AO505" s="7"/>
      <c r="AP505" s="7"/>
      <c r="AQ505" s="7"/>
      <c r="AR505" s="7"/>
      <c r="AS505" s="7"/>
      <c r="AT505" s="7"/>
      <c r="AU505" s="7"/>
      <c r="AV505" s="7"/>
      <c r="AW505" s="7"/>
      <c r="AX505" s="7"/>
      <c r="AY505" s="7"/>
      <c r="AZ505" s="7"/>
      <c r="BA505" s="7"/>
      <c r="BB505" s="7"/>
      <c r="BC505" s="7"/>
      <c r="BD505" s="7"/>
      <c r="BE505" s="7"/>
      <c r="BF505" s="7"/>
      <c r="BG505" s="7"/>
      <c r="BH505" s="7"/>
    </row>
    <row r="506" spans="1:60" hidden="1">
      <c r="A506" s="93"/>
      <c r="B506" s="138" t="str">
        <f t="shared" si="103"/>
        <v/>
      </c>
      <c r="C506" s="28" t="str">
        <f>IF(B506="","",INDEX(Konfig!$A$21:$B$1011,MATCH(MID(B506,1,(FIND(" ",B506)-1)),Konfig!$A$21:$A$1011,0),2))</f>
        <v/>
      </c>
      <c r="D506" s="126"/>
      <c r="E506" s="126" t="str">
        <f t="shared" si="106"/>
        <v/>
      </c>
      <c r="F506" s="126" t="str">
        <f t="shared" si="98"/>
        <v/>
      </c>
      <c r="G506" s="123" t="str">
        <f t="shared" si="104"/>
        <v/>
      </c>
      <c r="H506" s="139"/>
      <c r="I506" s="123" t="str">
        <f t="shared" si="105"/>
        <v xml:space="preserve"> </v>
      </c>
      <c r="J506" s="126"/>
      <c r="K506" s="388" t="str">
        <f t="shared" ca="1" si="99"/>
        <v/>
      </c>
      <c r="L506" s="388" t="str">
        <f t="shared" ca="1" si="100"/>
        <v/>
      </c>
      <c r="M506" s="384" t="str">
        <f t="shared" ca="1" si="101"/>
        <v/>
      </c>
      <c r="N506" s="384" t="str">
        <f t="shared" ca="1" si="101"/>
        <v/>
      </c>
      <c r="O506" s="384" t="str">
        <f t="shared" ca="1" si="101"/>
        <v/>
      </c>
      <c r="P506" s="384" t="str">
        <f t="shared" ca="1" si="101"/>
        <v/>
      </c>
      <c r="Q506" s="384" t="str">
        <f t="shared" ca="1" si="107"/>
        <v/>
      </c>
      <c r="R506" s="131" t="str">
        <f ca="1">IF(AND(SUM($T$109:$U506)&gt;0,COUNTIF(R$108:$S505,"A")=0), "A","")</f>
        <v/>
      </c>
      <c r="S506" s="131" t="str">
        <f ca="1">IF(AND(SUM($T506:$U$1097)&gt;0,COUNTIF(S507:$S$1098,"E")=0), "E","")</f>
        <v/>
      </c>
      <c r="T506" s="383" t="str">
        <f t="shared" ca="1" si="108"/>
        <v/>
      </c>
      <c r="U506" s="383" t="str">
        <f t="shared" ca="1" si="102"/>
        <v/>
      </c>
      <c r="V506" s="7"/>
      <c r="W506" s="7"/>
      <c r="X506" s="383" t="str">
        <f t="shared" ca="1" si="109"/>
        <v/>
      </c>
      <c r="Y506" s="383" t="str">
        <f ca="1">IF(SUM(X506)&gt;0,MAX($Y$109:Y505)+1,"")</f>
        <v/>
      </c>
      <c r="Z506" s="7"/>
      <c r="AA506" s="7"/>
      <c r="AB506" s="383" t="str" cm="1">
        <f t="array" aca="1" ref="AB506" ca="1">IF($K506="","",INDIRECT("'"&amp;$B506&amp;"'!$J$7"))</f>
        <v/>
      </c>
      <c r="AC506" s="383" t="str" cm="1">
        <f t="array" aca="1" ref="AC506" ca="1">IF($K506="","",INDIRECT("'"&amp;$B506&amp;"'!$J$5"))</f>
        <v/>
      </c>
      <c r="AD506" s="383" t="str" cm="1">
        <f t="array" aca="1" ref="AD506" ca="1">IF($K506="","",INDIRECT("'"&amp;$B506&amp;"'!$J$6"))</f>
        <v/>
      </c>
      <c r="AE506" s="7"/>
      <c r="AF506" s="7"/>
      <c r="AG506" s="7"/>
      <c r="AH506" s="7"/>
      <c r="AI506" s="7"/>
      <c r="AJ506" s="7"/>
      <c r="AK506" s="7"/>
      <c r="AL506" s="7"/>
      <c r="AM506" s="7"/>
      <c r="AN506" s="7"/>
      <c r="AO506" s="7"/>
      <c r="AP506" s="7"/>
      <c r="AQ506" s="7"/>
      <c r="AR506" s="7"/>
      <c r="AS506" s="7"/>
      <c r="AT506" s="7"/>
      <c r="AU506" s="7"/>
      <c r="AV506" s="7"/>
      <c r="AW506" s="7"/>
      <c r="AX506" s="7"/>
      <c r="AY506" s="7"/>
      <c r="AZ506" s="7"/>
      <c r="BA506" s="7"/>
      <c r="BB506" s="7"/>
      <c r="BC506" s="7"/>
      <c r="BD506" s="7"/>
      <c r="BE506" s="7"/>
      <c r="BF506" s="7"/>
      <c r="BG506" s="7"/>
      <c r="BH506" s="7"/>
    </row>
    <row r="507" spans="1:60" hidden="1">
      <c r="A507" s="93"/>
      <c r="B507" s="138" t="str">
        <f t="shared" si="103"/>
        <v/>
      </c>
      <c r="C507" s="28" t="str">
        <f>IF(B507="","",INDEX(Konfig!$A$21:$B$1011,MATCH(MID(B507,1,(FIND(" ",B507)-1)),Konfig!$A$21:$A$1011,0),2))</f>
        <v/>
      </c>
      <c r="D507" s="126"/>
      <c r="E507" s="126" t="str">
        <f t="shared" si="106"/>
        <v/>
      </c>
      <c r="F507" s="126" t="str">
        <f t="shared" ref="F507:F570" si="110">IFERROR(IF(VALUE(LEFT(G507,SEARCH(".",G507)-1))&lt;10,"",VALUE(MID(G507,SEARCH(".",G507)+1,1))),"")</f>
        <v/>
      </c>
      <c r="G507" s="123" t="str">
        <f t="shared" si="104"/>
        <v/>
      </c>
      <c r="H507" s="139"/>
      <c r="I507" s="123" t="str">
        <f t="shared" si="105"/>
        <v xml:space="preserve"> </v>
      </c>
      <c r="J507" s="126"/>
      <c r="K507" s="388" t="str">
        <f t="shared" ca="1" si="99"/>
        <v/>
      </c>
      <c r="L507" s="388" t="str">
        <f t="shared" ca="1" si="100"/>
        <v/>
      </c>
      <c r="M507" s="384" t="str">
        <f t="shared" ca="1" si="101"/>
        <v/>
      </c>
      <c r="N507" s="384" t="str">
        <f t="shared" ca="1" si="101"/>
        <v/>
      </c>
      <c r="O507" s="384" t="str">
        <f t="shared" ca="1" si="101"/>
        <v/>
      </c>
      <c r="P507" s="384" t="str">
        <f t="shared" ca="1" si="101"/>
        <v/>
      </c>
      <c r="Q507" s="384" t="str">
        <f t="shared" ca="1" si="107"/>
        <v/>
      </c>
      <c r="R507" s="131" t="str">
        <f ca="1">IF(AND(SUM($T$109:$U507)&gt;0,COUNTIF(R$108:$S506,"A")=0), "A","")</f>
        <v/>
      </c>
      <c r="S507" s="131" t="str">
        <f ca="1">IF(AND(SUM($T507:$U$1097)&gt;0,COUNTIF(S508:$S$1098,"E")=0), "E","")</f>
        <v/>
      </c>
      <c r="T507" s="383" t="str">
        <f t="shared" ca="1" si="108"/>
        <v/>
      </c>
      <c r="U507" s="383" t="str">
        <f t="shared" ca="1" si="102"/>
        <v/>
      </c>
      <c r="V507" s="7"/>
      <c r="W507" s="7"/>
      <c r="X507" s="383" t="str">
        <f t="shared" ca="1" si="109"/>
        <v/>
      </c>
      <c r="Y507" s="383" t="str">
        <f ca="1">IF(SUM(X507)&gt;0,MAX($Y$109:Y506)+1,"")</f>
        <v/>
      </c>
      <c r="Z507" s="7"/>
      <c r="AA507" s="7"/>
      <c r="AB507" s="383" t="str" cm="1">
        <f t="array" aca="1" ref="AB507" ca="1">IF($K507="","",INDIRECT("'"&amp;$B507&amp;"'!$J$7"))</f>
        <v/>
      </c>
      <c r="AC507" s="383" t="str" cm="1">
        <f t="array" aca="1" ref="AC507" ca="1">IF($K507="","",INDIRECT("'"&amp;$B507&amp;"'!$J$5"))</f>
        <v/>
      </c>
      <c r="AD507" s="383" t="str" cm="1">
        <f t="array" aca="1" ref="AD507" ca="1">IF($K507="","",INDIRECT("'"&amp;$B507&amp;"'!$J$6"))</f>
        <v/>
      </c>
      <c r="AE507" s="7"/>
      <c r="AF507" s="7"/>
      <c r="AG507" s="7"/>
      <c r="AH507" s="7"/>
      <c r="AI507" s="7"/>
      <c r="AJ507" s="7"/>
      <c r="AK507" s="7"/>
      <c r="AL507" s="7"/>
      <c r="AM507" s="7"/>
      <c r="AN507" s="7"/>
      <c r="AO507" s="7"/>
      <c r="AP507" s="7"/>
      <c r="AQ507" s="7"/>
      <c r="AR507" s="7"/>
      <c r="AS507" s="7"/>
      <c r="AT507" s="7"/>
      <c r="AU507" s="7"/>
      <c r="AV507" s="7"/>
      <c r="AW507" s="7"/>
      <c r="AX507" s="7"/>
      <c r="AY507" s="7"/>
      <c r="AZ507" s="7"/>
      <c r="BA507" s="7"/>
      <c r="BB507" s="7"/>
      <c r="BC507" s="7"/>
      <c r="BD507" s="7"/>
      <c r="BE507" s="7"/>
      <c r="BF507" s="7"/>
      <c r="BG507" s="7"/>
      <c r="BH507" s="7"/>
    </row>
    <row r="508" spans="1:60" hidden="1">
      <c r="A508" s="93"/>
      <c r="B508" s="138" t="str">
        <f t="shared" si="103"/>
        <v/>
      </c>
      <c r="C508" s="28" t="str">
        <f>IF(B508="","",INDEX(Konfig!$A$21:$B$1011,MATCH(MID(B508,1,(FIND(" ",B508)-1)),Konfig!$A$21:$A$1011,0),2))</f>
        <v/>
      </c>
      <c r="D508" s="126"/>
      <c r="E508" s="126" t="str">
        <f t="shared" si="106"/>
        <v/>
      </c>
      <c r="F508" s="126" t="str">
        <f t="shared" si="110"/>
        <v/>
      </c>
      <c r="G508" s="123" t="str">
        <f t="shared" si="104"/>
        <v/>
      </c>
      <c r="H508" s="139"/>
      <c r="I508" s="123" t="str">
        <f t="shared" si="105"/>
        <v xml:space="preserve"> </v>
      </c>
      <c r="J508" s="126"/>
      <c r="K508" s="388" t="str">
        <f t="shared" ca="1" si="99"/>
        <v/>
      </c>
      <c r="L508" s="388" t="str">
        <f t="shared" ca="1" si="100"/>
        <v/>
      </c>
      <c r="M508" s="384" t="str">
        <f t="shared" ca="1" si="101"/>
        <v/>
      </c>
      <c r="N508" s="384" t="str">
        <f t="shared" ca="1" si="101"/>
        <v/>
      </c>
      <c r="O508" s="384" t="str">
        <f t="shared" ca="1" si="101"/>
        <v/>
      </c>
      <c r="P508" s="384" t="str">
        <f ca="1">IF($K508="","",COUNTIF(INDIRECT("'"&amp;$B508&amp;"'!$J$12:$J$512"),P$107))</f>
        <v/>
      </c>
      <c r="Q508" s="384" t="str">
        <f t="shared" ca="1" si="107"/>
        <v/>
      </c>
      <c r="R508" s="131" t="str">
        <f ca="1">IF(AND(SUM($T$109:$U508)&gt;0,COUNTIF(R$108:$S507,"A")=0), "A","")</f>
        <v/>
      </c>
      <c r="S508" s="131" t="str">
        <f ca="1">IF(AND(SUM($T508:$U$1097)&gt;0,COUNTIF(S509:$S$1098,"E")=0), "E","")</f>
        <v/>
      </c>
      <c r="T508" s="383" t="str">
        <f t="shared" ca="1" si="108"/>
        <v/>
      </c>
      <c r="U508" s="383" t="str">
        <f t="shared" ca="1" si="102"/>
        <v/>
      </c>
      <c r="V508" s="7"/>
      <c r="W508" s="7"/>
      <c r="X508" s="383" t="str">
        <f t="shared" ca="1" si="109"/>
        <v/>
      </c>
      <c r="Y508" s="383" t="str">
        <f ca="1">IF(SUM(X508)&gt;0,MAX($Y$109:Y507)+1,"")</f>
        <v/>
      </c>
      <c r="Z508" s="7"/>
      <c r="AA508" s="7"/>
      <c r="AB508" s="383" t="str" cm="1">
        <f t="array" aca="1" ref="AB508" ca="1">IF($K508="","",INDIRECT("'"&amp;$B508&amp;"'!$J$7"))</f>
        <v/>
      </c>
      <c r="AC508" s="383" t="str" cm="1">
        <f t="array" aca="1" ref="AC508" ca="1">IF($K508="","",INDIRECT("'"&amp;$B508&amp;"'!$J$5"))</f>
        <v/>
      </c>
      <c r="AD508" s="383" t="str" cm="1">
        <f t="array" aca="1" ref="AD508" ca="1">IF($K508="","",INDIRECT("'"&amp;$B508&amp;"'!$J$6"))</f>
        <v/>
      </c>
      <c r="AE508" s="7"/>
      <c r="AF508" s="7"/>
      <c r="AG508" s="7"/>
      <c r="AH508" s="7"/>
      <c r="AI508" s="7"/>
      <c r="AJ508" s="7"/>
      <c r="AK508" s="7"/>
      <c r="AL508" s="7"/>
      <c r="AM508" s="7"/>
      <c r="AN508" s="7"/>
      <c r="AO508" s="7"/>
      <c r="AP508" s="7"/>
      <c r="AQ508" s="7"/>
      <c r="AR508" s="7"/>
      <c r="AS508" s="7"/>
      <c r="AT508" s="7"/>
      <c r="AU508" s="7"/>
      <c r="AV508" s="7"/>
      <c r="AW508" s="7"/>
      <c r="AX508" s="7"/>
      <c r="AY508" s="7"/>
      <c r="AZ508" s="7"/>
      <c r="BA508" s="7"/>
      <c r="BB508" s="7"/>
      <c r="BC508" s="7"/>
      <c r="BD508" s="7"/>
      <c r="BE508" s="7"/>
      <c r="BF508" s="7"/>
      <c r="BG508" s="7"/>
      <c r="BH508" s="7"/>
    </row>
    <row r="509" spans="1:60" hidden="1">
      <c r="A509" s="93"/>
      <c r="B509" s="138" t="str">
        <f t="shared" si="103"/>
        <v/>
      </c>
      <c r="C509" s="28" t="str">
        <f>IF(B509="","",INDEX(Konfig!$A$21:$B$1011,MATCH(MID(B509,1,(FIND(" ",B509)-1)),Konfig!$A$21:$A$1011,0),2))</f>
        <v/>
      </c>
      <c r="D509" s="126"/>
      <c r="E509" s="126" t="str">
        <f t="shared" si="106"/>
        <v/>
      </c>
      <c r="F509" s="126" t="str">
        <f t="shared" si="110"/>
        <v/>
      </c>
      <c r="G509" s="123" t="str">
        <f t="shared" si="104"/>
        <v/>
      </c>
      <c r="H509" s="139"/>
      <c r="I509" s="123" t="str">
        <f t="shared" si="105"/>
        <v xml:space="preserve"> </v>
      </c>
      <c r="J509" s="126"/>
      <c r="K509" s="388" t="str">
        <f t="shared" ref="K509:K572" ca="1" si="111">IF(B509="","",IF(VALUE(MID(B509,1,SEARCH(".",B509)-1))&lt;10,"",COUNTA(INDIRECT("'"&amp;B509&amp;"'!$F$12:$F$512"))))</f>
        <v/>
      </c>
      <c r="L509" s="388" t="str">
        <f t="shared" ref="L509:L572" ca="1" si="112">IF(K509="","",SUM(M509:N509))</f>
        <v/>
      </c>
      <c r="M509" s="384" t="str">
        <f t="shared" ref="M509:P572" ca="1" si="113">IF($K509="","",COUNTIF(INDIRECT("'"&amp;$B509&amp;"'!$J$12:$J$512"),M$107))</f>
        <v/>
      </c>
      <c r="N509" s="384" t="str">
        <f t="shared" ca="1" si="113"/>
        <v/>
      </c>
      <c r="O509" s="384" t="str">
        <f t="shared" ca="1" si="113"/>
        <v/>
      </c>
      <c r="P509" s="384" t="str">
        <f t="shared" ca="1" si="113"/>
        <v/>
      </c>
      <c r="Q509" s="384" t="str">
        <f t="shared" ca="1" si="107"/>
        <v/>
      </c>
      <c r="R509" s="131" t="str">
        <f ca="1">IF(AND(SUM($T$109:$U509)&gt;0,COUNTIF(R$108:$S508,"A")=0), "A","")</f>
        <v/>
      </c>
      <c r="S509" s="131" t="str">
        <f ca="1">IF(AND(SUM($T509:$U$1097)&gt;0,COUNTIF(S510:$S$1098,"E")=0), "E","")</f>
        <v/>
      </c>
      <c r="T509" s="383" t="str">
        <f t="shared" ca="1" si="108"/>
        <v/>
      </c>
      <c r="U509" s="383" t="str">
        <f t="shared" ref="U509:U572" ca="1" si="114">IF($K509="","",COUNTIFS(INDIRECT("'"&amp;$B509&amp;"'!$J$11:$J$512"),"BW",INDIRECT("'"&amp;$B509&amp;"'!$N$11:$N$512"),"IAE"))</f>
        <v/>
      </c>
      <c r="V509" s="7"/>
      <c r="W509" s="7"/>
      <c r="X509" s="383" t="str">
        <f t="shared" ca="1" si="109"/>
        <v/>
      </c>
      <c r="Y509" s="383" t="str">
        <f ca="1">IF(SUM(X509)&gt;0,MAX($Y$109:Y508)+1,"")</f>
        <v/>
      </c>
      <c r="Z509" s="7"/>
      <c r="AA509" s="7"/>
      <c r="AB509" s="383" t="str" cm="1">
        <f t="array" aca="1" ref="AB509" ca="1">IF($K509="","",INDIRECT("'"&amp;$B509&amp;"'!$J$7"))</f>
        <v/>
      </c>
      <c r="AC509" s="383" t="str" cm="1">
        <f t="array" aca="1" ref="AC509" ca="1">IF($K509="","",INDIRECT("'"&amp;$B509&amp;"'!$J$5"))</f>
        <v/>
      </c>
      <c r="AD509" s="383" t="str" cm="1">
        <f t="array" aca="1" ref="AD509" ca="1">IF($K509="","",INDIRECT("'"&amp;$B509&amp;"'!$J$6"))</f>
        <v/>
      </c>
      <c r="AE509" s="7"/>
      <c r="AF509" s="7"/>
      <c r="AG509" s="7"/>
      <c r="AH509" s="7"/>
      <c r="AI509" s="7"/>
      <c r="AJ509" s="7"/>
      <c r="AK509" s="7"/>
      <c r="AL509" s="7"/>
      <c r="AM509" s="7"/>
      <c r="AN509" s="7"/>
      <c r="AO509" s="7"/>
      <c r="AP509" s="7"/>
      <c r="AQ509" s="7"/>
      <c r="AR509" s="7"/>
      <c r="AS509" s="7"/>
      <c r="AT509" s="7"/>
      <c r="AU509" s="7"/>
      <c r="AV509" s="7"/>
      <c r="AW509" s="7"/>
      <c r="AX509" s="7"/>
      <c r="AY509" s="7"/>
      <c r="AZ509" s="7"/>
      <c r="BA509" s="7"/>
      <c r="BB509" s="7"/>
      <c r="BC509" s="7"/>
      <c r="BD509" s="7"/>
      <c r="BE509" s="7"/>
      <c r="BF509" s="7"/>
      <c r="BG509" s="7"/>
      <c r="BH509" s="7"/>
    </row>
    <row r="510" spans="1:60" hidden="1">
      <c r="A510" s="93"/>
      <c r="B510" s="138" t="str">
        <f t="shared" si="103"/>
        <v/>
      </c>
      <c r="C510" s="28" t="str">
        <f>IF(B510="","",INDEX(Konfig!$A$21:$B$1011,MATCH(MID(B510,1,(FIND(" ",B510)-1)),Konfig!$A$21:$A$1011,0),2))</f>
        <v/>
      </c>
      <c r="D510" s="126"/>
      <c r="E510" s="126" t="str">
        <f t="shared" si="106"/>
        <v/>
      </c>
      <c r="F510" s="126" t="str">
        <f t="shared" si="110"/>
        <v/>
      </c>
      <c r="G510" s="123" t="str">
        <f t="shared" si="104"/>
        <v/>
      </c>
      <c r="H510" s="139"/>
      <c r="I510" s="123" t="str">
        <f t="shared" si="105"/>
        <v xml:space="preserve"> </v>
      </c>
      <c r="J510" s="126"/>
      <c r="K510" s="388" t="str">
        <f t="shared" ca="1" si="111"/>
        <v/>
      </c>
      <c r="L510" s="388" t="str">
        <f t="shared" ca="1" si="112"/>
        <v/>
      </c>
      <c r="M510" s="384" t="str">
        <f t="shared" ca="1" si="113"/>
        <v/>
      </c>
      <c r="N510" s="384" t="str">
        <f t="shared" ca="1" si="113"/>
        <v/>
      </c>
      <c r="O510" s="384" t="str">
        <f t="shared" ca="1" si="113"/>
        <v/>
      </c>
      <c r="P510" s="384" t="str">
        <f t="shared" ca="1" si="113"/>
        <v/>
      </c>
      <c r="Q510" s="384" t="str">
        <f t="shared" ca="1" si="107"/>
        <v/>
      </c>
      <c r="R510" s="131" t="str">
        <f ca="1">IF(AND(SUM($T$109:$U510)&gt;0,COUNTIF(R$108:$S509,"A")=0), "A","")</f>
        <v/>
      </c>
      <c r="S510" s="131" t="str">
        <f ca="1">IF(AND(SUM($T510:$U$1097)&gt;0,COUNTIF(S511:$S$1098,"E")=0), "E","")</f>
        <v/>
      </c>
      <c r="T510" s="383" t="str">
        <f t="shared" ca="1" si="108"/>
        <v/>
      </c>
      <c r="U510" s="383" t="str">
        <f t="shared" ca="1" si="114"/>
        <v/>
      </c>
      <c r="V510" s="7"/>
      <c r="W510" s="7"/>
      <c r="X510" s="383" t="str">
        <f t="shared" ca="1" si="109"/>
        <v/>
      </c>
      <c r="Y510" s="383" t="str">
        <f ca="1">IF(SUM(X510)&gt;0,MAX($Y$109:Y509)+1,"")</f>
        <v/>
      </c>
      <c r="Z510" s="7"/>
      <c r="AA510" s="7"/>
      <c r="AB510" s="383" t="str" cm="1">
        <f t="array" aca="1" ref="AB510" ca="1">IF($K510="","",INDIRECT("'"&amp;$B510&amp;"'!$J$7"))</f>
        <v/>
      </c>
      <c r="AC510" s="383" t="str" cm="1">
        <f t="array" aca="1" ref="AC510" ca="1">IF($K510="","",INDIRECT("'"&amp;$B510&amp;"'!$J$5"))</f>
        <v/>
      </c>
      <c r="AD510" s="383" t="str" cm="1">
        <f t="array" aca="1" ref="AD510" ca="1">IF($K510="","",INDIRECT("'"&amp;$B510&amp;"'!$J$6"))</f>
        <v/>
      </c>
      <c r="AE510" s="7"/>
      <c r="AF510" s="7"/>
      <c r="AG510" s="7"/>
      <c r="AH510" s="7"/>
      <c r="AI510" s="7"/>
      <c r="AJ510" s="7"/>
      <c r="AK510" s="7"/>
      <c r="AL510" s="7"/>
      <c r="AM510" s="7"/>
      <c r="AN510" s="7"/>
      <c r="AO510" s="7"/>
      <c r="AP510" s="7"/>
      <c r="AQ510" s="7"/>
      <c r="AR510" s="7"/>
      <c r="AS510" s="7"/>
      <c r="AT510" s="7"/>
      <c r="AU510" s="7"/>
      <c r="AV510" s="7"/>
      <c r="AW510" s="7"/>
      <c r="AX510" s="7"/>
      <c r="AY510" s="7"/>
      <c r="AZ510" s="7"/>
      <c r="BA510" s="7"/>
      <c r="BB510" s="7"/>
      <c r="BC510" s="7"/>
      <c r="BD510" s="7"/>
      <c r="BE510" s="7"/>
      <c r="BF510" s="7"/>
      <c r="BG510" s="7"/>
      <c r="BH510" s="7"/>
    </row>
    <row r="511" spans="1:60" hidden="1">
      <c r="A511" s="93"/>
      <c r="B511" s="138" t="str">
        <f t="shared" si="103"/>
        <v/>
      </c>
      <c r="C511" s="28" t="str">
        <f>IF(B511="","",INDEX(Konfig!$A$21:$B$1011,MATCH(MID(B511,1,(FIND(" ",B511)-1)),Konfig!$A$21:$A$1011,0),2))</f>
        <v/>
      </c>
      <c r="D511" s="126"/>
      <c r="E511" s="126" t="str">
        <f t="shared" si="106"/>
        <v/>
      </c>
      <c r="F511" s="126" t="str">
        <f t="shared" si="110"/>
        <v/>
      </c>
      <c r="G511" s="123" t="str">
        <f t="shared" si="104"/>
        <v/>
      </c>
      <c r="H511" s="139"/>
      <c r="I511" s="123" t="str">
        <f t="shared" si="105"/>
        <v xml:space="preserve"> </v>
      </c>
      <c r="J511" s="126"/>
      <c r="K511" s="388" t="str">
        <f t="shared" ca="1" si="111"/>
        <v/>
      </c>
      <c r="L511" s="388" t="str">
        <f t="shared" ca="1" si="112"/>
        <v/>
      </c>
      <c r="M511" s="384" t="str">
        <f t="shared" ca="1" si="113"/>
        <v/>
      </c>
      <c r="N511" s="384" t="str">
        <f t="shared" ca="1" si="113"/>
        <v/>
      </c>
      <c r="O511" s="384" t="str">
        <f t="shared" ca="1" si="113"/>
        <v/>
      </c>
      <c r="P511" s="384" t="str">
        <f t="shared" ca="1" si="113"/>
        <v/>
      </c>
      <c r="Q511" s="384" t="str">
        <f t="shared" ca="1" si="107"/>
        <v/>
      </c>
      <c r="R511" s="131" t="str">
        <f ca="1">IF(AND(SUM($T$109:$U511)&gt;0,COUNTIF(R$108:$S510,"A")=0), "A","")</f>
        <v/>
      </c>
      <c r="S511" s="131" t="str">
        <f ca="1">IF(AND(SUM($T511:$U$1097)&gt;0,COUNTIF(S512:$S$1098,"E")=0), "E","")</f>
        <v/>
      </c>
      <c r="T511" s="383" t="str">
        <f t="shared" ca="1" si="108"/>
        <v/>
      </c>
      <c r="U511" s="383" t="str">
        <f t="shared" ca="1" si="114"/>
        <v/>
      </c>
      <c r="V511" s="7"/>
      <c r="W511" s="7"/>
      <c r="X511" s="383" t="str">
        <f t="shared" ca="1" si="109"/>
        <v/>
      </c>
      <c r="Y511" s="383" t="str">
        <f ca="1">IF(SUM(X511)&gt;0,MAX($Y$109:Y510)+1,"")</f>
        <v/>
      </c>
      <c r="Z511" s="7"/>
      <c r="AA511" s="7"/>
      <c r="AB511" s="383" t="str" cm="1">
        <f t="array" aca="1" ref="AB511" ca="1">IF($K511="","",INDIRECT("'"&amp;$B511&amp;"'!$J$7"))</f>
        <v/>
      </c>
      <c r="AC511" s="383" t="str" cm="1">
        <f t="array" aca="1" ref="AC511" ca="1">IF($K511="","",INDIRECT("'"&amp;$B511&amp;"'!$J$5"))</f>
        <v/>
      </c>
      <c r="AD511" s="383" t="str" cm="1">
        <f t="array" aca="1" ref="AD511" ca="1">IF($K511="","",INDIRECT("'"&amp;$B511&amp;"'!$J$6"))</f>
        <v/>
      </c>
      <c r="AE511" s="7"/>
      <c r="AF511" s="7"/>
      <c r="AG511" s="7"/>
      <c r="AH511" s="7"/>
      <c r="AI511" s="7"/>
      <c r="AJ511" s="7"/>
      <c r="AK511" s="7"/>
      <c r="AL511" s="7"/>
      <c r="AM511" s="7"/>
      <c r="AN511" s="7"/>
      <c r="AO511" s="7"/>
      <c r="AP511" s="7"/>
      <c r="AQ511" s="7"/>
      <c r="AR511" s="7"/>
      <c r="AS511" s="7"/>
      <c r="AT511" s="7"/>
      <c r="AU511" s="7"/>
      <c r="AV511" s="7"/>
      <c r="AW511" s="7"/>
      <c r="AX511" s="7"/>
      <c r="AY511" s="7"/>
      <c r="AZ511" s="7"/>
      <c r="BA511" s="7"/>
      <c r="BB511" s="7"/>
      <c r="BC511" s="7"/>
      <c r="BD511" s="7"/>
      <c r="BE511" s="7"/>
      <c r="BF511" s="7"/>
      <c r="BG511" s="7"/>
      <c r="BH511" s="7"/>
    </row>
    <row r="512" spans="1:60" hidden="1">
      <c r="A512" s="93"/>
      <c r="B512" s="138" t="str">
        <f t="shared" si="103"/>
        <v/>
      </c>
      <c r="C512" s="28" t="str">
        <f>IF(B512="","",INDEX(Konfig!$A$21:$B$1011,MATCH(MID(B512,1,(FIND(" ",B512)-1)),Konfig!$A$21:$A$1011,0),2))</f>
        <v/>
      </c>
      <c r="D512" s="126"/>
      <c r="E512" s="126" t="str">
        <f t="shared" si="106"/>
        <v/>
      </c>
      <c r="F512" s="126" t="str">
        <f t="shared" si="110"/>
        <v/>
      </c>
      <c r="G512" s="123" t="str">
        <f t="shared" si="104"/>
        <v/>
      </c>
      <c r="H512" s="139"/>
      <c r="I512" s="123" t="str">
        <f t="shared" si="105"/>
        <v xml:space="preserve"> </v>
      </c>
      <c r="J512" s="126"/>
      <c r="K512" s="388" t="str">
        <f t="shared" ca="1" si="111"/>
        <v/>
      </c>
      <c r="L512" s="388" t="str">
        <f t="shared" ca="1" si="112"/>
        <v/>
      </c>
      <c r="M512" s="384" t="str">
        <f t="shared" ca="1" si="113"/>
        <v/>
      </c>
      <c r="N512" s="384" t="str">
        <f t="shared" ca="1" si="113"/>
        <v/>
      </c>
      <c r="O512" s="384" t="str">
        <f t="shared" ca="1" si="113"/>
        <v/>
      </c>
      <c r="P512" s="384" t="str">
        <f t="shared" ca="1" si="113"/>
        <v/>
      </c>
      <c r="Q512" s="384" t="str">
        <f t="shared" ca="1" si="107"/>
        <v/>
      </c>
      <c r="R512" s="131" t="str">
        <f ca="1">IF(AND(SUM($T$109:$U512)&gt;0,COUNTIF(R$108:$S511,"A")=0), "A","")</f>
        <v/>
      </c>
      <c r="S512" s="131" t="str">
        <f ca="1">IF(AND(SUM($T512:$U$1097)&gt;0,COUNTIF(S513:$S$1098,"E")=0), "E","")</f>
        <v/>
      </c>
      <c r="T512" s="383" t="str">
        <f t="shared" ca="1" si="108"/>
        <v/>
      </c>
      <c r="U512" s="383" t="str">
        <f t="shared" ca="1" si="114"/>
        <v/>
      </c>
      <c r="V512" s="7"/>
      <c r="W512" s="7"/>
      <c r="X512" s="383" t="str">
        <f t="shared" ca="1" si="109"/>
        <v/>
      </c>
      <c r="Y512" s="383" t="str">
        <f ca="1">IF(SUM(X512)&gt;0,MAX($Y$109:Y511)+1,"")</f>
        <v/>
      </c>
      <c r="Z512" s="7"/>
      <c r="AA512" s="7"/>
      <c r="AB512" s="383" t="str" cm="1">
        <f t="array" aca="1" ref="AB512" ca="1">IF($K512="","",INDIRECT("'"&amp;$B512&amp;"'!$J$7"))</f>
        <v/>
      </c>
      <c r="AC512" s="383" t="str" cm="1">
        <f t="array" aca="1" ref="AC512" ca="1">IF($K512="","",INDIRECT("'"&amp;$B512&amp;"'!$J$5"))</f>
        <v/>
      </c>
      <c r="AD512" s="383" t="str" cm="1">
        <f t="array" aca="1" ref="AD512" ca="1">IF($K512="","",INDIRECT("'"&amp;$B512&amp;"'!$J$6"))</f>
        <v/>
      </c>
      <c r="AE512" s="7"/>
      <c r="AF512" s="7"/>
      <c r="AG512" s="7"/>
      <c r="AH512" s="7"/>
      <c r="AI512" s="7"/>
      <c r="AJ512" s="7"/>
      <c r="AK512" s="7"/>
      <c r="AL512" s="7"/>
      <c r="AM512" s="7"/>
      <c r="AN512" s="7"/>
      <c r="AO512" s="7"/>
      <c r="AP512" s="7"/>
      <c r="AQ512" s="7"/>
      <c r="AR512" s="7"/>
      <c r="AS512" s="7"/>
      <c r="AT512" s="7"/>
      <c r="AU512" s="7"/>
      <c r="AV512" s="7"/>
      <c r="AW512" s="7"/>
      <c r="AX512" s="7"/>
      <c r="AY512" s="7"/>
      <c r="AZ512" s="7"/>
      <c r="BA512" s="7"/>
      <c r="BB512" s="7"/>
      <c r="BC512" s="7"/>
      <c r="BD512" s="7"/>
      <c r="BE512" s="7"/>
      <c r="BF512" s="7"/>
      <c r="BG512" s="7"/>
      <c r="BH512" s="7"/>
    </row>
    <row r="513" spans="1:60" hidden="1">
      <c r="A513" s="93"/>
      <c r="B513" s="138" t="str">
        <f t="shared" si="103"/>
        <v/>
      </c>
      <c r="C513" s="28" t="str">
        <f>IF(B513="","",INDEX(Konfig!$A$21:$B$1011,MATCH(MID(B513,1,(FIND(" ",B513)-1)),Konfig!$A$21:$A$1011,0),2))</f>
        <v/>
      </c>
      <c r="D513" s="126"/>
      <c r="E513" s="126" t="str">
        <f t="shared" si="106"/>
        <v/>
      </c>
      <c r="F513" s="126" t="str">
        <f t="shared" si="110"/>
        <v/>
      </c>
      <c r="G513" s="123" t="str">
        <f t="shared" si="104"/>
        <v/>
      </c>
      <c r="H513" s="139"/>
      <c r="I513" s="123" t="str">
        <f t="shared" si="105"/>
        <v xml:space="preserve"> </v>
      </c>
      <c r="J513" s="126"/>
      <c r="K513" s="388" t="str">
        <f t="shared" ca="1" si="111"/>
        <v/>
      </c>
      <c r="L513" s="388" t="str">
        <f t="shared" ca="1" si="112"/>
        <v/>
      </c>
      <c r="M513" s="384" t="str">
        <f t="shared" ca="1" si="113"/>
        <v/>
      </c>
      <c r="N513" s="384" t="str">
        <f t="shared" ca="1" si="113"/>
        <v/>
      </c>
      <c r="O513" s="384" t="str">
        <f t="shared" ca="1" si="113"/>
        <v/>
      </c>
      <c r="P513" s="384" t="str">
        <f t="shared" ca="1" si="113"/>
        <v/>
      </c>
      <c r="Q513" s="384" t="str">
        <f t="shared" ca="1" si="107"/>
        <v/>
      </c>
      <c r="R513" s="131" t="str">
        <f ca="1">IF(AND(SUM($T$109:$U513)&gt;0,COUNTIF(R$108:$S512,"A")=0), "A","")</f>
        <v/>
      </c>
      <c r="S513" s="131" t="str">
        <f ca="1">IF(AND(SUM($T513:$U$1097)&gt;0,COUNTIF(S514:$S$1098,"E")=0), "E","")</f>
        <v/>
      </c>
      <c r="T513" s="383" t="str">
        <f t="shared" ca="1" si="108"/>
        <v/>
      </c>
      <c r="U513" s="383" t="str">
        <f t="shared" ca="1" si="114"/>
        <v/>
      </c>
      <c r="V513" s="7"/>
      <c r="W513" s="7"/>
      <c r="X513" s="383" t="str">
        <f t="shared" ca="1" si="109"/>
        <v/>
      </c>
      <c r="Y513" s="383" t="str">
        <f ca="1">IF(SUM(X513)&gt;0,MAX($Y$109:Y512)+1,"")</f>
        <v/>
      </c>
      <c r="Z513" s="7"/>
      <c r="AA513" s="7"/>
      <c r="AB513" s="383" t="str" cm="1">
        <f t="array" aca="1" ref="AB513" ca="1">IF($K513="","",INDIRECT("'"&amp;$B513&amp;"'!$J$7"))</f>
        <v/>
      </c>
      <c r="AC513" s="383" t="str" cm="1">
        <f t="array" aca="1" ref="AC513" ca="1">IF($K513="","",INDIRECT("'"&amp;$B513&amp;"'!$J$5"))</f>
        <v/>
      </c>
      <c r="AD513" s="383" t="str" cm="1">
        <f t="array" aca="1" ref="AD513" ca="1">IF($K513="","",INDIRECT("'"&amp;$B513&amp;"'!$J$6"))</f>
        <v/>
      </c>
      <c r="AE513" s="7"/>
      <c r="AF513" s="7"/>
      <c r="AG513" s="7"/>
      <c r="AH513" s="7"/>
      <c r="AI513" s="7"/>
      <c r="AJ513" s="7"/>
      <c r="AK513" s="7"/>
      <c r="AL513" s="7"/>
      <c r="AM513" s="7"/>
      <c r="AN513" s="7"/>
      <c r="AO513" s="7"/>
      <c r="AP513" s="7"/>
      <c r="AQ513" s="7"/>
      <c r="AR513" s="7"/>
      <c r="AS513" s="7"/>
      <c r="AT513" s="7"/>
      <c r="AU513" s="7"/>
      <c r="AV513" s="7"/>
      <c r="AW513" s="7"/>
      <c r="AX513" s="7"/>
      <c r="AY513" s="7"/>
      <c r="AZ513" s="7"/>
      <c r="BA513" s="7"/>
      <c r="BB513" s="7"/>
      <c r="BC513" s="7"/>
      <c r="BD513" s="7"/>
      <c r="BE513" s="7"/>
      <c r="BF513" s="7"/>
      <c r="BG513" s="7"/>
      <c r="BH513" s="7"/>
    </row>
    <row r="514" spans="1:60" hidden="1">
      <c r="A514" s="93"/>
      <c r="B514" s="138" t="str">
        <f t="shared" si="103"/>
        <v/>
      </c>
      <c r="C514" s="28" t="str">
        <f>IF(B514="","",INDEX(Konfig!$A$21:$B$1011,MATCH(MID(B514,1,(FIND(" ",B514)-1)),Konfig!$A$21:$A$1011,0),2))</f>
        <v/>
      </c>
      <c r="D514" s="126"/>
      <c r="E514" s="126" t="str">
        <f t="shared" si="106"/>
        <v/>
      </c>
      <c r="F514" s="126" t="str">
        <f t="shared" si="110"/>
        <v/>
      </c>
      <c r="G514" s="123" t="str">
        <f t="shared" si="104"/>
        <v/>
      </c>
      <c r="H514" s="139"/>
      <c r="I514" s="123" t="str">
        <f t="shared" si="105"/>
        <v xml:space="preserve"> </v>
      </c>
      <c r="J514" s="126"/>
      <c r="K514" s="388" t="str">
        <f t="shared" ca="1" si="111"/>
        <v/>
      </c>
      <c r="L514" s="388" t="str">
        <f t="shared" ca="1" si="112"/>
        <v/>
      </c>
      <c r="M514" s="384" t="str">
        <f t="shared" ca="1" si="113"/>
        <v/>
      </c>
      <c r="N514" s="384" t="str">
        <f t="shared" ca="1" si="113"/>
        <v/>
      </c>
      <c r="O514" s="384" t="str">
        <f t="shared" ca="1" si="113"/>
        <v/>
      </c>
      <c r="P514" s="384" t="str">
        <f t="shared" ca="1" si="113"/>
        <v/>
      </c>
      <c r="Q514" s="384" t="str">
        <f t="shared" ca="1" si="107"/>
        <v/>
      </c>
      <c r="R514" s="131" t="str">
        <f ca="1">IF(AND(SUM($T$109:$U514)&gt;0,COUNTIF(R$108:$S513,"A")=0), "A","")</f>
        <v/>
      </c>
      <c r="S514" s="131" t="str">
        <f ca="1">IF(AND(SUM($T514:$U$1097)&gt;0,COUNTIF(S515:$S$1098,"E")=0), "E","")</f>
        <v/>
      </c>
      <c r="T514" s="383" t="str">
        <f t="shared" ca="1" si="108"/>
        <v/>
      </c>
      <c r="U514" s="383" t="str">
        <f t="shared" ca="1" si="114"/>
        <v/>
      </c>
      <c r="V514" s="7"/>
      <c r="W514" s="7"/>
      <c r="X514" s="383" t="str">
        <f t="shared" ca="1" si="109"/>
        <v/>
      </c>
      <c r="Y514" s="383" t="str">
        <f ca="1">IF(SUM(X514)&gt;0,MAX($Y$109:Y513)+1,"")</f>
        <v/>
      </c>
      <c r="Z514" s="7"/>
      <c r="AA514" s="7"/>
      <c r="AB514" s="383" t="str" cm="1">
        <f t="array" aca="1" ref="AB514" ca="1">IF($K514="","",INDIRECT("'"&amp;$B514&amp;"'!$J$7"))</f>
        <v/>
      </c>
      <c r="AC514" s="383" t="str" cm="1">
        <f t="array" aca="1" ref="AC514" ca="1">IF($K514="","",INDIRECT("'"&amp;$B514&amp;"'!$J$5"))</f>
        <v/>
      </c>
      <c r="AD514" s="383" t="str" cm="1">
        <f t="array" aca="1" ref="AD514" ca="1">IF($K514="","",INDIRECT("'"&amp;$B514&amp;"'!$J$6"))</f>
        <v/>
      </c>
      <c r="AE514" s="7"/>
      <c r="AF514" s="7"/>
      <c r="AG514" s="7"/>
      <c r="AH514" s="7"/>
      <c r="AI514" s="7"/>
      <c r="AJ514" s="7"/>
      <c r="AK514" s="7"/>
      <c r="AL514" s="7"/>
      <c r="AM514" s="7"/>
      <c r="AN514" s="7"/>
      <c r="AO514" s="7"/>
      <c r="AP514" s="7"/>
      <c r="AQ514" s="7"/>
      <c r="AR514" s="7"/>
      <c r="AS514" s="7"/>
      <c r="AT514" s="7"/>
      <c r="AU514" s="7"/>
      <c r="AV514" s="7"/>
      <c r="AW514" s="7"/>
      <c r="AX514" s="7"/>
      <c r="AY514" s="7"/>
      <c r="AZ514" s="7"/>
      <c r="BA514" s="7"/>
      <c r="BB514" s="7"/>
      <c r="BC514" s="7"/>
      <c r="BD514" s="7"/>
      <c r="BE514" s="7"/>
      <c r="BF514" s="7"/>
      <c r="BG514" s="7"/>
      <c r="BH514" s="7"/>
    </row>
    <row r="515" spans="1:60" hidden="1">
      <c r="A515" s="93"/>
      <c r="B515" s="138" t="str">
        <f t="shared" si="103"/>
        <v/>
      </c>
      <c r="C515" s="28" t="str">
        <f>IF(B515="","",INDEX(Konfig!$A$21:$B$1011,MATCH(MID(B515,1,(FIND(" ",B515)-1)),Konfig!$A$21:$A$1011,0),2))</f>
        <v/>
      </c>
      <c r="D515" s="126"/>
      <c r="E515" s="126" t="str">
        <f t="shared" si="106"/>
        <v/>
      </c>
      <c r="F515" s="126" t="str">
        <f t="shared" si="110"/>
        <v/>
      </c>
      <c r="G515" s="123" t="str">
        <f t="shared" si="104"/>
        <v/>
      </c>
      <c r="H515" s="139"/>
      <c r="I515" s="123" t="str">
        <f t="shared" si="105"/>
        <v xml:space="preserve"> </v>
      </c>
      <c r="J515" s="126"/>
      <c r="K515" s="388" t="str">
        <f t="shared" ca="1" si="111"/>
        <v/>
      </c>
      <c r="L515" s="388" t="str">
        <f t="shared" ca="1" si="112"/>
        <v/>
      </c>
      <c r="M515" s="384" t="str">
        <f t="shared" ca="1" si="113"/>
        <v/>
      </c>
      <c r="N515" s="384" t="str">
        <f t="shared" ca="1" si="113"/>
        <v/>
      </c>
      <c r="O515" s="384" t="str">
        <f t="shared" ca="1" si="113"/>
        <v/>
      </c>
      <c r="P515" s="384" t="str">
        <f t="shared" ca="1" si="113"/>
        <v/>
      </c>
      <c r="Q515" s="384" t="str">
        <f t="shared" ca="1" si="107"/>
        <v/>
      </c>
      <c r="R515" s="131" t="str">
        <f ca="1">IF(AND(SUM($T$109:$U515)&gt;0,COUNTIF(R$108:$S514,"A")=0), "A","")</f>
        <v/>
      </c>
      <c r="S515" s="131" t="str">
        <f ca="1">IF(AND(SUM($T515:$U$1097)&gt;0,COUNTIF(S516:$S$1098,"E")=0), "E","")</f>
        <v/>
      </c>
      <c r="T515" s="383" t="str">
        <f t="shared" ca="1" si="108"/>
        <v/>
      </c>
      <c r="U515" s="383" t="str">
        <f t="shared" ca="1" si="114"/>
        <v/>
      </c>
      <c r="V515" s="7"/>
      <c r="W515" s="7"/>
      <c r="X515" s="383" t="str">
        <f t="shared" ca="1" si="109"/>
        <v/>
      </c>
      <c r="Y515" s="383" t="str">
        <f ca="1">IF(SUM(X515)&gt;0,MAX($Y$109:Y514)+1,"")</f>
        <v/>
      </c>
      <c r="Z515" s="7"/>
      <c r="AA515" s="7"/>
      <c r="AB515" s="383" t="str" cm="1">
        <f t="array" aca="1" ref="AB515" ca="1">IF($K515="","",INDIRECT("'"&amp;$B515&amp;"'!$J$7"))</f>
        <v/>
      </c>
      <c r="AC515" s="383" t="str" cm="1">
        <f t="array" aca="1" ref="AC515" ca="1">IF($K515="","",INDIRECT("'"&amp;$B515&amp;"'!$J$5"))</f>
        <v/>
      </c>
      <c r="AD515" s="383" t="str" cm="1">
        <f t="array" aca="1" ref="AD515" ca="1">IF($K515="","",INDIRECT("'"&amp;$B515&amp;"'!$J$6"))</f>
        <v/>
      </c>
      <c r="AE515" s="7"/>
      <c r="AF515" s="7"/>
      <c r="AG515" s="7"/>
      <c r="AH515" s="7"/>
      <c r="AI515" s="7"/>
      <c r="AJ515" s="7"/>
      <c r="AK515" s="7"/>
      <c r="AL515" s="7"/>
      <c r="AM515" s="7"/>
      <c r="AN515" s="7"/>
      <c r="AO515" s="7"/>
      <c r="AP515" s="7"/>
      <c r="AQ515" s="7"/>
      <c r="AR515" s="7"/>
      <c r="AS515" s="7"/>
      <c r="AT515" s="7"/>
      <c r="AU515" s="7"/>
      <c r="AV515" s="7"/>
      <c r="AW515" s="7"/>
      <c r="AX515" s="7"/>
      <c r="AY515" s="7"/>
      <c r="AZ515" s="7"/>
      <c r="BA515" s="7"/>
      <c r="BB515" s="7"/>
      <c r="BC515" s="7"/>
      <c r="BD515" s="7"/>
      <c r="BE515" s="7"/>
      <c r="BF515" s="7"/>
      <c r="BG515" s="7"/>
      <c r="BH515" s="7"/>
    </row>
    <row r="516" spans="1:60" hidden="1">
      <c r="A516" s="93"/>
      <c r="B516" s="138" t="str">
        <f t="shared" si="103"/>
        <v/>
      </c>
      <c r="C516" s="28" t="str">
        <f>IF(B516="","",INDEX(Konfig!$A$21:$B$1011,MATCH(MID(B516,1,(FIND(" ",B516)-1)),Konfig!$A$21:$A$1011,0),2))</f>
        <v/>
      </c>
      <c r="D516" s="126"/>
      <c r="E516" s="126" t="str">
        <f t="shared" si="106"/>
        <v/>
      </c>
      <c r="F516" s="126" t="str">
        <f t="shared" si="110"/>
        <v/>
      </c>
      <c r="G516" s="123" t="str">
        <f t="shared" si="104"/>
        <v/>
      </c>
      <c r="H516" s="139"/>
      <c r="I516" s="123" t="str">
        <f t="shared" si="105"/>
        <v xml:space="preserve"> </v>
      </c>
      <c r="J516" s="126"/>
      <c r="K516" s="388" t="str">
        <f t="shared" ca="1" si="111"/>
        <v/>
      </c>
      <c r="L516" s="388" t="str">
        <f t="shared" ca="1" si="112"/>
        <v/>
      </c>
      <c r="M516" s="384" t="str">
        <f t="shared" ca="1" si="113"/>
        <v/>
      </c>
      <c r="N516" s="384" t="str">
        <f t="shared" ca="1" si="113"/>
        <v/>
      </c>
      <c r="O516" s="384" t="str">
        <f t="shared" ca="1" si="113"/>
        <v/>
      </c>
      <c r="P516" s="384" t="str">
        <f t="shared" ca="1" si="113"/>
        <v/>
      </c>
      <c r="Q516" s="384" t="str">
        <f t="shared" ca="1" si="107"/>
        <v/>
      </c>
      <c r="R516" s="131" t="str">
        <f ca="1">IF(AND(SUM($T$109:$U516)&gt;0,COUNTIF(R$108:$S515,"A")=0), "A","")</f>
        <v/>
      </c>
      <c r="S516" s="131" t="str">
        <f ca="1">IF(AND(SUM($T516:$U$1097)&gt;0,COUNTIF(S517:$S$1098,"E")=0), "E","")</f>
        <v/>
      </c>
      <c r="T516" s="383" t="str">
        <f t="shared" ca="1" si="108"/>
        <v/>
      </c>
      <c r="U516" s="383" t="str">
        <f t="shared" ca="1" si="114"/>
        <v/>
      </c>
      <c r="V516" s="7"/>
      <c r="W516" s="7"/>
      <c r="X516" s="383" t="str">
        <f t="shared" ca="1" si="109"/>
        <v/>
      </c>
      <c r="Y516" s="383" t="str">
        <f ca="1">IF(SUM(X516)&gt;0,MAX($Y$109:Y515)+1,"")</f>
        <v/>
      </c>
      <c r="Z516" s="7"/>
      <c r="AA516" s="7"/>
      <c r="AB516" s="383" t="str" cm="1">
        <f t="array" aca="1" ref="AB516" ca="1">IF($K516="","",INDIRECT("'"&amp;$B516&amp;"'!$J$7"))</f>
        <v/>
      </c>
      <c r="AC516" s="383" t="str" cm="1">
        <f t="array" aca="1" ref="AC516" ca="1">IF($K516="","",INDIRECT("'"&amp;$B516&amp;"'!$J$5"))</f>
        <v/>
      </c>
      <c r="AD516" s="383" t="str" cm="1">
        <f t="array" aca="1" ref="AD516" ca="1">IF($K516="","",INDIRECT("'"&amp;$B516&amp;"'!$J$6"))</f>
        <v/>
      </c>
      <c r="AE516" s="7"/>
      <c r="AF516" s="7"/>
      <c r="AG516" s="7"/>
      <c r="AH516" s="7"/>
      <c r="AI516" s="7"/>
      <c r="AJ516" s="7"/>
      <c r="AK516" s="7"/>
      <c r="AL516" s="7"/>
      <c r="AM516" s="7"/>
      <c r="AN516" s="7"/>
      <c r="AO516" s="7"/>
      <c r="AP516" s="7"/>
      <c r="AQ516" s="7"/>
      <c r="AR516" s="7"/>
      <c r="AS516" s="7"/>
      <c r="AT516" s="7"/>
      <c r="AU516" s="7"/>
      <c r="AV516" s="7"/>
      <c r="AW516" s="7"/>
      <c r="AX516" s="7"/>
      <c r="AY516" s="7"/>
      <c r="AZ516" s="7"/>
      <c r="BA516" s="7"/>
      <c r="BB516" s="7"/>
      <c r="BC516" s="7"/>
      <c r="BD516" s="7"/>
      <c r="BE516" s="7"/>
      <c r="BF516" s="7"/>
      <c r="BG516" s="7"/>
      <c r="BH516" s="7"/>
    </row>
    <row r="517" spans="1:60" hidden="1">
      <c r="A517" s="93"/>
      <c r="B517" s="138" t="str">
        <f t="shared" si="103"/>
        <v/>
      </c>
      <c r="C517" s="28" t="str">
        <f>IF(B517="","",INDEX(Konfig!$A$21:$B$1011,MATCH(MID(B517,1,(FIND(" ",B517)-1)),Konfig!$A$21:$A$1011,0),2))</f>
        <v/>
      </c>
      <c r="D517" s="126"/>
      <c r="E517" s="126" t="str">
        <f t="shared" si="106"/>
        <v/>
      </c>
      <c r="F517" s="126" t="str">
        <f t="shared" si="110"/>
        <v/>
      </c>
      <c r="G517" s="123" t="str">
        <f t="shared" si="104"/>
        <v/>
      </c>
      <c r="H517" s="139"/>
      <c r="I517" s="123" t="str">
        <f t="shared" si="105"/>
        <v xml:space="preserve"> </v>
      </c>
      <c r="J517" s="126"/>
      <c r="K517" s="388" t="str">
        <f t="shared" ca="1" si="111"/>
        <v/>
      </c>
      <c r="L517" s="388" t="str">
        <f t="shared" ca="1" si="112"/>
        <v/>
      </c>
      <c r="M517" s="384" t="str">
        <f t="shared" ca="1" si="113"/>
        <v/>
      </c>
      <c r="N517" s="384" t="str">
        <f t="shared" ca="1" si="113"/>
        <v/>
      </c>
      <c r="O517" s="384" t="str">
        <f t="shared" ca="1" si="113"/>
        <v/>
      </c>
      <c r="P517" s="384" t="str">
        <f t="shared" ca="1" si="113"/>
        <v/>
      </c>
      <c r="Q517" s="384" t="str">
        <f t="shared" ca="1" si="107"/>
        <v/>
      </c>
      <c r="R517" s="131" t="str">
        <f ca="1">IF(AND(SUM($T$109:$U517)&gt;0,COUNTIF(R$108:$S516,"A")=0), "A","")</f>
        <v/>
      </c>
      <c r="S517" s="131" t="str">
        <f ca="1">IF(AND(SUM($T517:$U$1097)&gt;0,COUNTIF(S518:$S$1098,"E")=0), "E","")</f>
        <v/>
      </c>
      <c r="T517" s="383" t="str">
        <f t="shared" ca="1" si="108"/>
        <v/>
      </c>
      <c r="U517" s="383" t="str">
        <f t="shared" ca="1" si="114"/>
        <v/>
      </c>
      <c r="V517" s="7"/>
      <c r="W517" s="7"/>
      <c r="X517" s="383" t="str">
        <f t="shared" ca="1" si="109"/>
        <v/>
      </c>
      <c r="Y517" s="383" t="str">
        <f ca="1">IF(SUM(X517)&gt;0,MAX($Y$109:Y516)+1,"")</f>
        <v/>
      </c>
      <c r="Z517" s="7"/>
      <c r="AA517" s="7"/>
      <c r="AB517" s="383" t="str" cm="1">
        <f t="array" aca="1" ref="AB517" ca="1">IF($K517="","",INDIRECT("'"&amp;$B517&amp;"'!$J$7"))</f>
        <v/>
      </c>
      <c r="AC517" s="383" t="str" cm="1">
        <f t="array" aca="1" ref="AC517" ca="1">IF($K517="","",INDIRECT("'"&amp;$B517&amp;"'!$J$5"))</f>
        <v/>
      </c>
      <c r="AD517" s="383" t="str" cm="1">
        <f t="array" aca="1" ref="AD517" ca="1">IF($K517="","",INDIRECT("'"&amp;$B517&amp;"'!$J$6"))</f>
        <v/>
      </c>
      <c r="AE517" s="7"/>
      <c r="AF517" s="7"/>
      <c r="AG517" s="7"/>
      <c r="AH517" s="7"/>
      <c r="AI517" s="7"/>
      <c r="AJ517" s="7"/>
      <c r="AK517" s="7"/>
      <c r="AL517" s="7"/>
      <c r="AM517" s="7"/>
      <c r="AN517" s="7"/>
      <c r="AO517" s="7"/>
      <c r="AP517" s="7"/>
      <c r="AQ517" s="7"/>
      <c r="AR517" s="7"/>
      <c r="AS517" s="7"/>
      <c r="AT517" s="7"/>
      <c r="AU517" s="7"/>
      <c r="AV517" s="7"/>
      <c r="AW517" s="7"/>
      <c r="AX517" s="7"/>
      <c r="AY517" s="7"/>
      <c r="AZ517" s="7"/>
      <c r="BA517" s="7"/>
      <c r="BB517" s="7"/>
      <c r="BC517" s="7"/>
      <c r="BD517" s="7"/>
      <c r="BE517" s="7"/>
      <c r="BF517" s="7"/>
      <c r="BG517" s="7"/>
      <c r="BH517" s="7"/>
    </row>
    <row r="518" spans="1:60" hidden="1">
      <c r="A518" s="93"/>
      <c r="B518" s="138" t="str">
        <f t="shared" si="103"/>
        <v/>
      </c>
      <c r="C518" s="28" t="str">
        <f>IF(B518="","",INDEX(Konfig!$A$21:$B$1011,MATCH(MID(B518,1,(FIND(" ",B518)-1)),Konfig!$A$21:$A$1011,0),2))</f>
        <v/>
      </c>
      <c r="D518" s="126"/>
      <c r="E518" s="126" t="str">
        <f t="shared" si="106"/>
        <v/>
      </c>
      <c r="F518" s="126" t="str">
        <f t="shared" si="110"/>
        <v/>
      </c>
      <c r="G518" s="123" t="str">
        <f t="shared" si="104"/>
        <v/>
      </c>
      <c r="H518" s="139"/>
      <c r="I518" s="123" t="str">
        <f t="shared" si="105"/>
        <v xml:space="preserve"> </v>
      </c>
      <c r="J518" s="126"/>
      <c r="K518" s="388" t="str">
        <f t="shared" ca="1" si="111"/>
        <v/>
      </c>
      <c r="L518" s="388" t="str">
        <f t="shared" ca="1" si="112"/>
        <v/>
      </c>
      <c r="M518" s="384" t="str">
        <f t="shared" ca="1" si="113"/>
        <v/>
      </c>
      <c r="N518" s="384" t="str">
        <f t="shared" ca="1" si="113"/>
        <v/>
      </c>
      <c r="O518" s="384" t="str">
        <f t="shared" ca="1" si="113"/>
        <v/>
      </c>
      <c r="P518" s="384" t="str">
        <f t="shared" ca="1" si="113"/>
        <v/>
      </c>
      <c r="Q518" s="384" t="str">
        <f t="shared" ca="1" si="107"/>
        <v/>
      </c>
      <c r="R518" s="131" t="str">
        <f ca="1">IF(AND(SUM($T$109:$U518)&gt;0,COUNTIF(R$108:$S517,"A")=0), "A","")</f>
        <v/>
      </c>
      <c r="S518" s="131" t="str">
        <f ca="1">IF(AND(SUM($T518:$U$1097)&gt;0,COUNTIF(S519:$S$1098,"E")=0), "E","")</f>
        <v/>
      </c>
      <c r="T518" s="383" t="str">
        <f t="shared" ca="1" si="108"/>
        <v/>
      </c>
      <c r="U518" s="383" t="str">
        <f t="shared" ca="1" si="114"/>
        <v/>
      </c>
      <c r="V518" s="7"/>
      <c r="W518" s="7"/>
      <c r="X518" s="383" t="str">
        <f t="shared" ca="1" si="109"/>
        <v/>
      </c>
      <c r="Y518" s="383" t="str">
        <f ca="1">IF(SUM(X518)&gt;0,MAX($Y$109:Y517)+1,"")</f>
        <v/>
      </c>
      <c r="Z518" s="7"/>
      <c r="AA518" s="7"/>
      <c r="AB518" s="383" t="str" cm="1">
        <f t="array" aca="1" ref="AB518" ca="1">IF($K518="","",INDIRECT("'"&amp;$B518&amp;"'!$J$7"))</f>
        <v/>
      </c>
      <c r="AC518" s="383" t="str" cm="1">
        <f t="array" aca="1" ref="AC518" ca="1">IF($K518="","",INDIRECT("'"&amp;$B518&amp;"'!$J$5"))</f>
        <v/>
      </c>
      <c r="AD518" s="383" t="str" cm="1">
        <f t="array" aca="1" ref="AD518" ca="1">IF($K518="","",INDIRECT("'"&amp;$B518&amp;"'!$J$6"))</f>
        <v/>
      </c>
      <c r="AE518" s="7"/>
      <c r="AF518" s="7"/>
      <c r="AG518" s="7"/>
      <c r="AH518" s="7"/>
      <c r="AI518" s="7"/>
      <c r="AJ518" s="7"/>
      <c r="AK518" s="7"/>
      <c r="AL518" s="7"/>
      <c r="AM518" s="7"/>
      <c r="AN518" s="7"/>
      <c r="AO518" s="7"/>
      <c r="AP518" s="7"/>
      <c r="AQ518" s="7"/>
      <c r="AR518" s="7"/>
      <c r="AS518" s="7"/>
      <c r="AT518" s="7"/>
      <c r="AU518" s="7"/>
      <c r="AV518" s="7"/>
      <c r="AW518" s="7"/>
      <c r="AX518" s="7"/>
      <c r="AY518" s="7"/>
      <c r="AZ518" s="7"/>
      <c r="BA518" s="7"/>
      <c r="BB518" s="7"/>
      <c r="BC518" s="7"/>
      <c r="BD518" s="7"/>
      <c r="BE518" s="7"/>
      <c r="BF518" s="7"/>
      <c r="BG518" s="7"/>
      <c r="BH518" s="7"/>
    </row>
    <row r="519" spans="1:60" hidden="1">
      <c r="A519" s="93"/>
      <c r="B519" s="138" t="str">
        <f t="shared" si="103"/>
        <v/>
      </c>
      <c r="C519" s="28" t="str">
        <f>IF(B519="","",INDEX(Konfig!$A$21:$B$1011,MATCH(MID(B519,1,(FIND(" ",B519)-1)),Konfig!$A$21:$A$1011,0),2))</f>
        <v/>
      </c>
      <c r="D519" s="126"/>
      <c r="E519" s="126" t="str">
        <f t="shared" si="106"/>
        <v/>
      </c>
      <c r="F519" s="126" t="str">
        <f t="shared" si="110"/>
        <v/>
      </c>
      <c r="G519" s="123" t="str">
        <f t="shared" si="104"/>
        <v/>
      </c>
      <c r="H519" s="139"/>
      <c r="I519" s="123" t="str">
        <f t="shared" si="105"/>
        <v xml:space="preserve"> </v>
      </c>
      <c r="J519" s="126"/>
      <c r="K519" s="388" t="str">
        <f t="shared" ca="1" si="111"/>
        <v/>
      </c>
      <c r="L519" s="388" t="str">
        <f t="shared" ca="1" si="112"/>
        <v/>
      </c>
      <c r="M519" s="384" t="str">
        <f t="shared" ca="1" si="113"/>
        <v/>
      </c>
      <c r="N519" s="384" t="str">
        <f t="shared" ca="1" si="113"/>
        <v/>
      </c>
      <c r="O519" s="384" t="str">
        <f t="shared" ca="1" si="113"/>
        <v/>
      </c>
      <c r="P519" s="384" t="str">
        <f t="shared" ca="1" si="113"/>
        <v/>
      </c>
      <c r="Q519" s="384" t="str">
        <f t="shared" ca="1" si="107"/>
        <v/>
      </c>
      <c r="R519" s="131" t="str">
        <f ca="1">IF(AND(SUM($T$109:$U519)&gt;0,COUNTIF(R$108:$S518,"A")=0), "A","")</f>
        <v/>
      </c>
      <c r="S519" s="131" t="str">
        <f ca="1">IF(AND(SUM($T519:$U$1097)&gt;0,COUNTIF(S520:$S$1098,"E")=0), "E","")</f>
        <v/>
      </c>
      <c r="T519" s="383" t="str">
        <f t="shared" ca="1" si="108"/>
        <v/>
      </c>
      <c r="U519" s="383" t="str">
        <f t="shared" ca="1" si="114"/>
        <v/>
      </c>
      <c r="V519" s="7"/>
      <c r="W519" s="7"/>
      <c r="X519" s="383" t="str">
        <f t="shared" ca="1" si="109"/>
        <v/>
      </c>
      <c r="Y519" s="383" t="str">
        <f ca="1">IF(SUM(X519)&gt;0,MAX($Y$109:Y518)+1,"")</f>
        <v/>
      </c>
      <c r="Z519" s="7"/>
      <c r="AA519" s="7"/>
      <c r="AB519" s="383" t="str" cm="1">
        <f t="array" aca="1" ref="AB519" ca="1">IF($K519="","",INDIRECT("'"&amp;$B519&amp;"'!$J$7"))</f>
        <v/>
      </c>
      <c r="AC519" s="383" t="str" cm="1">
        <f t="array" aca="1" ref="AC519" ca="1">IF($K519="","",INDIRECT("'"&amp;$B519&amp;"'!$J$5"))</f>
        <v/>
      </c>
      <c r="AD519" s="383" t="str" cm="1">
        <f t="array" aca="1" ref="AD519" ca="1">IF($K519="","",INDIRECT("'"&amp;$B519&amp;"'!$J$6"))</f>
        <v/>
      </c>
      <c r="AE519" s="7"/>
      <c r="AF519" s="7"/>
      <c r="AG519" s="7"/>
      <c r="AH519" s="7"/>
      <c r="AI519" s="7"/>
      <c r="AJ519" s="7"/>
      <c r="AK519" s="7"/>
      <c r="AL519" s="7"/>
      <c r="AM519" s="7"/>
      <c r="AN519" s="7"/>
      <c r="AO519" s="7"/>
      <c r="AP519" s="7"/>
      <c r="AQ519" s="7"/>
      <c r="AR519" s="7"/>
      <c r="AS519" s="7"/>
      <c r="AT519" s="7"/>
      <c r="AU519" s="7"/>
      <c r="AV519" s="7"/>
      <c r="AW519" s="7"/>
      <c r="AX519" s="7"/>
      <c r="AY519" s="7"/>
      <c r="AZ519" s="7"/>
      <c r="BA519" s="7"/>
      <c r="BB519" s="7"/>
      <c r="BC519" s="7"/>
      <c r="BD519" s="7"/>
      <c r="BE519" s="7"/>
      <c r="BF519" s="7"/>
      <c r="BG519" s="7"/>
      <c r="BH519" s="7"/>
    </row>
    <row r="520" spans="1:60" hidden="1">
      <c r="A520" s="93"/>
      <c r="B520" s="138" t="str">
        <f t="shared" si="103"/>
        <v/>
      </c>
      <c r="C520" s="28" t="str">
        <f>IF(B520="","",INDEX(Konfig!$A$21:$B$1011,MATCH(MID(B520,1,(FIND(" ",B520)-1)),Konfig!$A$21:$A$1011,0),2))</f>
        <v/>
      </c>
      <c r="D520" s="126"/>
      <c r="E520" s="126" t="str">
        <f t="shared" si="106"/>
        <v/>
      </c>
      <c r="F520" s="126" t="str">
        <f t="shared" si="110"/>
        <v/>
      </c>
      <c r="G520" s="123" t="str">
        <f t="shared" si="104"/>
        <v/>
      </c>
      <c r="H520" s="139"/>
      <c r="I520" s="123" t="str">
        <f t="shared" si="105"/>
        <v xml:space="preserve"> </v>
      </c>
      <c r="J520" s="126"/>
      <c r="K520" s="388" t="str">
        <f t="shared" ca="1" si="111"/>
        <v/>
      </c>
      <c r="L520" s="388" t="str">
        <f t="shared" ca="1" si="112"/>
        <v/>
      </c>
      <c r="M520" s="384" t="str">
        <f t="shared" ca="1" si="113"/>
        <v/>
      </c>
      <c r="N520" s="384" t="str">
        <f t="shared" ca="1" si="113"/>
        <v/>
      </c>
      <c r="O520" s="384" t="str">
        <f t="shared" ca="1" si="113"/>
        <v/>
      </c>
      <c r="P520" s="384" t="str">
        <f t="shared" ca="1" si="113"/>
        <v/>
      </c>
      <c r="Q520" s="384" t="str">
        <f t="shared" ca="1" si="107"/>
        <v/>
      </c>
      <c r="R520" s="131" t="str">
        <f ca="1">IF(AND(SUM($T$109:$U520)&gt;0,COUNTIF(R$108:$S519,"A")=0), "A","")</f>
        <v/>
      </c>
      <c r="S520" s="131" t="str">
        <f ca="1">IF(AND(SUM($T520:$U$1097)&gt;0,COUNTIF(S521:$S$1098,"E")=0), "E","")</f>
        <v/>
      </c>
      <c r="T520" s="383" t="str">
        <f t="shared" ca="1" si="108"/>
        <v/>
      </c>
      <c r="U520" s="383" t="str">
        <f t="shared" ca="1" si="114"/>
        <v/>
      </c>
      <c r="V520" s="7"/>
      <c r="W520" s="7"/>
      <c r="X520" s="383" t="str">
        <f t="shared" ca="1" si="109"/>
        <v/>
      </c>
      <c r="Y520" s="383" t="str">
        <f ca="1">IF(SUM(X520)&gt;0,MAX($Y$109:Y519)+1,"")</f>
        <v/>
      </c>
      <c r="Z520" s="7"/>
      <c r="AA520" s="7"/>
      <c r="AB520" s="383" t="str" cm="1">
        <f t="array" aca="1" ref="AB520" ca="1">IF($K520="","",INDIRECT("'"&amp;$B520&amp;"'!$J$7"))</f>
        <v/>
      </c>
      <c r="AC520" s="383" t="str" cm="1">
        <f t="array" aca="1" ref="AC520" ca="1">IF($K520="","",INDIRECT("'"&amp;$B520&amp;"'!$J$5"))</f>
        <v/>
      </c>
      <c r="AD520" s="383" t="str" cm="1">
        <f t="array" aca="1" ref="AD520" ca="1">IF($K520="","",INDIRECT("'"&amp;$B520&amp;"'!$J$6"))</f>
        <v/>
      </c>
      <c r="AE520" s="7"/>
      <c r="AF520" s="7"/>
      <c r="AG520" s="7"/>
      <c r="AH520" s="7"/>
      <c r="AI520" s="7"/>
      <c r="AJ520" s="7"/>
      <c r="AK520" s="7"/>
      <c r="AL520" s="7"/>
      <c r="AM520" s="7"/>
      <c r="AN520" s="7"/>
      <c r="AO520" s="7"/>
      <c r="AP520" s="7"/>
      <c r="AQ520" s="7"/>
      <c r="AR520" s="7"/>
      <c r="AS520" s="7"/>
      <c r="AT520" s="7"/>
      <c r="AU520" s="7"/>
      <c r="AV520" s="7"/>
      <c r="AW520" s="7"/>
      <c r="AX520" s="7"/>
      <c r="AY520" s="7"/>
      <c r="AZ520" s="7"/>
      <c r="BA520" s="7"/>
      <c r="BB520" s="7"/>
      <c r="BC520" s="7"/>
      <c r="BD520" s="7"/>
      <c r="BE520" s="7"/>
      <c r="BF520" s="7"/>
      <c r="BG520" s="7"/>
      <c r="BH520" s="7"/>
    </row>
    <row r="521" spans="1:60" hidden="1">
      <c r="A521" s="93"/>
      <c r="B521" s="138" t="str">
        <f t="shared" si="103"/>
        <v/>
      </c>
      <c r="C521" s="28" t="str">
        <f>IF(B521="","",INDEX(Konfig!$A$21:$B$1011,MATCH(MID(B521,1,(FIND(" ",B521)-1)),Konfig!$A$21:$A$1011,0),2))</f>
        <v/>
      </c>
      <c r="D521" s="126"/>
      <c r="E521" s="126" t="str">
        <f t="shared" si="106"/>
        <v/>
      </c>
      <c r="F521" s="126" t="str">
        <f t="shared" si="110"/>
        <v/>
      </c>
      <c r="G521" s="123" t="str">
        <f t="shared" si="104"/>
        <v/>
      </c>
      <c r="H521" s="139"/>
      <c r="I521" s="123" t="str">
        <f t="shared" si="105"/>
        <v xml:space="preserve"> </v>
      </c>
      <c r="J521" s="126"/>
      <c r="K521" s="388" t="str">
        <f t="shared" ca="1" si="111"/>
        <v/>
      </c>
      <c r="L521" s="388" t="str">
        <f t="shared" ca="1" si="112"/>
        <v/>
      </c>
      <c r="M521" s="384" t="str">
        <f t="shared" ca="1" si="113"/>
        <v/>
      </c>
      <c r="N521" s="384" t="str">
        <f t="shared" ca="1" si="113"/>
        <v/>
      </c>
      <c r="O521" s="384" t="str">
        <f t="shared" ca="1" si="113"/>
        <v/>
      </c>
      <c r="P521" s="384" t="str">
        <f t="shared" ca="1" si="113"/>
        <v/>
      </c>
      <c r="Q521" s="384" t="str">
        <f t="shared" ca="1" si="107"/>
        <v/>
      </c>
      <c r="R521" s="131" t="str">
        <f ca="1">IF(AND(SUM($T$109:$U521)&gt;0,COUNTIF(R$108:$S520,"A")=0), "A","")</f>
        <v/>
      </c>
      <c r="S521" s="131" t="str">
        <f ca="1">IF(AND(SUM($T521:$U$1097)&gt;0,COUNTIF(S522:$S$1098,"E")=0), "E","")</f>
        <v/>
      </c>
      <c r="T521" s="383" t="str">
        <f t="shared" ca="1" si="108"/>
        <v/>
      </c>
      <c r="U521" s="383" t="str">
        <f t="shared" ca="1" si="114"/>
        <v/>
      </c>
      <c r="V521" s="7"/>
      <c r="W521" s="7"/>
      <c r="X521" s="383" t="str">
        <f t="shared" ca="1" si="109"/>
        <v/>
      </c>
      <c r="Y521" s="383" t="str">
        <f ca="1">IF(SUM(X521)&gt;0,MAX($Y$109:Y520)+1,"")</f>
        <v/>
      </c>
      <c r="Z521" s="7"/>
      <c r="AA521" s="7"/>
      <c r="AB521" s="383" t="str" cm="1">
        <f t="array" aca="1" ref="AB521" ca="1">IF($K521="","",INDIRECT("'"&amp;$B521&amp;"'!$J$7"))</f>
        <v/>
      </c>
      <c r="AC521" s="383" t="str" cm="1">
        <f t="array" aca="1" ref="AC521" ca="1">IF($K521="","",INDIRECT("'"&amp;$B521&amp;"'!$J$5"))</f>
        <v/>
      </c>
      <c r="AD521" s="383" t="str" cm="1">
        <f t="array" aca="1" ref="AD521" ca="1">IF($K521="","",INDIRECT("'"&amp;$B521&amp;"'!$J$6"))</f>
        <v/>
      </c>
      <c r="AE521" s="7"/>
      <c r="AF521" s="7"/>
      <c r="AG521" s="7"/>
      <c r="AH521" s="7"/>
      <c r="AI521" s="7"/>
      <c r="AJ521" s="7"/>
      <c r="AK521" s="7"/>
      <c r="AL521" s="7"/>
      <c r="AM521" s="7"/>
      <c r="AN521" s="7"/>
      <c r="AO521" s="7"/>
      <c r="AP521" s="7"/>
      <c r="AQ521" s="7"/>
      <c r="AR521" s="7"/>
      <c r="AS521" s="7"/>
      <c r="AT521" s="7"/>
      <c r="AU521" s="7"/>
      <c r="AV521" s="7"/>
      <c r="AW521" s="7"/>
      <c r="AX521" s="7"/>
      <c r="AY521" s="7"/>
      <c r="AZ521" s="7"/>
      <c r="BA521" s="7"/>
      <c r="BB521" s="7"/>
      <c r="BC521" s="7"/>
      <c r="BD521" s="7"/>
      <c r="BE521" s="7"/>
      <c r="BF521" s="7"/>
      <c r="BG521" s="7"/>
      <c r="BH521" s="7"/>
    </row>
    <row r="522" spans="1:60" hidden="1">
      <c r="A522" s="93"/>
      <c r="B522" s="138" t="str">
        <f t="shared" si="103"/>
        <v/>
      </c>
      <c r="C522" s="28" t="str">
        <f>IF(B522="","",INDEX(Konfig!$A$21:$B$1011,MATCH(MID(B522,1,(FIND(" ",B522)-1)),Konfig!$A$21:$A$1011,0),2))</f>
        <v/>
      </c>
      <c r="D522" s="126"/>
      <c r="E522" s="126" t="str">
        <f t="shared" si="106"/>
        <v/>
      </c>
      <c r="F522" s="126" t="str">
        <f t="shared" si="110"/>
        <v/>
      </c>
      <c r="G522" s="123" t="str">
        <f t="shared" si="104"/>
        <v/>
      </c>
      <c r="H522" s="139"/>
      <c r="I522" s="123" t="str">
        <f t="shared" si="105"/>
        <v xml:space="preserve"> </v>
      </c>
      <c r="J522" s="126"/>
      <c r="K522" s="388" t="str">
        <f t="shared" ca="1" si="111"/>
        <v/>
      </c>
      <c r="L522" s="388" t="str">
        <f t="shared" ca="1" si="112"/>
        <v/>
      </c>
      <c r="M522" s="384" t="str">
        <f t="shared" ca="1" si="113"/>
        <v/>
      </c>
      <c r="N522" s="384" t="str">
        <f t="shared" ca="1" si="113"/>
        <v/>
      </c>
      <c r="O522" s="384" t="str">
        <f t="shared" ca="1" si="113"/>
        <v/>
      </c>
      <c r="P522" s="384" t="str">
        <f t="shared" ca="1" si="113"/>
        <v/>
      </c>
      <c r="Q522" s="384" t="str">
        <f t="shared" ca="1" si="107"/>
        <v/>
      </c>
      <c r="R522" s="131" t="str">
        <f ca="1">IF(AND(SUM($T$109:$U522)&gt;0,COUNTIF(R$108:$S521,"A")=0), "A","")</f>
        <v/>
      </c>
      <c r="S522" s="131" t="str">
        <f ca="1">IF(AND(SUM($T522:$U$1097)&gt;0,COUNTIF(S523:$S$1098,"E")=0), "E","")</f>
        <v/>
      </c>
      <c r="T522" s="383" t="str">
        <f t="shared" ca="1" si="108"/>
        <v/>
      </c>
      <c r="U522" s="383" t="str">
        <f t="shared" ca="1" si="114"/>
        <v/>
      </c>
      <c r="V522" s="7"/>
      <c r="W522" s="7"/>
      <c r="X522" s="383" t="str">
        <f t="shared" ca="1" si="109"/>
        <v/>
      </c>
      <c r="Y522" s="383" t="str">
        <f ca="1">IF(SUM(X522)&gt;0,MAX($Y$109:Y521)+1,"")</f>
        <v/>
      </c>
      <c r="Z522" s="7"/>
      <c r="AA522" s="7"/>
      <c r="AB522" s="383" t="str" cm="1">
        <f t="array" aca="1" ref="AB522" ca="1">IF($K522="","",INDIRECT("'"&amp;$B522&amp;"'!$J$7"))</f>
        <v/>
      </c>
      <c r="AC522" s="383" t="str" cm="1">
        <f t="array" aca="1" ref="AC522" ca="1">IF($K522="","",INDIRECT("'"&amp;$B522&amp;"'!$J$5"))</f>
        <v/>
      </c>
      <c r="AD522" s="383" t="str" cm="1">
        <f t="array" aca="1" ref="AD522" ca="1">IF($K522="","",INDIRECT("'"&amp;$B522&amp;"'!$J$6"))</f>
        <v/>
      </c>
      <c r="AE522" s="7"/>
      <c r="AF522" s="7"/>
      <c r="AG522" s="7"/>
      <c r="AH522" s="7"/>
      <c r="AI522" s="7"/>
      <c r="AJ522" s="7"/>
      <c r="AK522" s="7"/>
      <c r="AL522" s="7"/>
      <c r="AM522" s="7"/>
      <c r="AN522" s="7"/>
      <c r="AO522" s="7"/>
      <c r="AP522" s="7"/>
      <c r="AQ522" s="7"/>
      <c r="AR522" s="7"/>
      <c r="AS522" s="7"/>
      <c r="AT522" s="7"/>
      <c r="AU522" s="7"/>
      <c r="AV522" s="7"/>
      <c r="AW522" s="7"/>
      <c r="AX522" s="7"/>
      <c r="AY522" s="7"/>
      <c r="AZ522" s="7"/>
      <c r="BA522" s="7"/>
      <c r="BB522" s="7"/>
      <c r="BC522" s="7"/>
      <c r="BD522" s="7"/>
      <c r="BE522" s="7"/>
      <c r="BF522" s="7"/>
      <c r="BG522" s="7"/>
      <c r="BH522" s="7"/>
    </row>
    <row r="523" spans="1:60" hidden="1">
      <c r="A523" s="93"/>
      <c r="B523" s="138" t="str">
        <f t="shared" si="103"/>
        <v/>
      </c>
      <c r="C523" s="28" t="str">
        <f>IF(B523="","",INDEX(Konfig!$A$21:$B$1011,MATCH(MID(B523,1,(FIND(" ",B523)-1)),Konfig!$A$21:$A$1011,0),2))</f>
        <v/>
      </c>
      <c r="D523" s="126"/>
      <c r="E523" s="126" t="str">
        <f t="shared" si="106"/>
        <v/>
      </c>
      <c r="F523" s="126" t="str">
        <f t="shared" si="110"/>
        <v/>
      </c>
      <c r="G523" s="123" t="str">
        <f t="shared" si="104"/>
        <v/>
      </c>
      <c r="H523" s="139"/>
      <c r="I523" s="123" t="str">
        <f t="shared" si="105"/>
        <v xml:space="preserve"> </v>
      </c>
      <c r="J523" s="126"/>
      <c r="K523" s="388" t="str">
        <f t="shared" ca="1" si="111"/>
        <v/>
      </c>
      <c r="L523" s="388" t="str">
        <f t="shared" ca="1" si="112"/>
        <v/>
      </c>
      <c r="M523" s="384" t="str">
        <f t="shared" ca="1" si="113"/>
        <v/>
      </c>
      <c r="N523" s="384" t="str">
        <f t="shared" ca="1" si="113"/>
        <v/>
      </c>
      <c r="O523" s="384" t="str">
        <f t="shared" ca="1" si="113"/>
        <v/>
      </c>
      <c r="P523" s="384" t="str">
        <f t="shared" ca="1" si="113"/>
        <v/>
      </c>
      <c r="Q523" s="384" t="str">
        <f t="shared" ca="1" si="107"/>
        <v/>
      </c>
      <c r="R523" s="131" t="str">
        <f ca="1">IF(AND(SUM($T$109:$U523)&gt;0,COUNTIF(R$108:$S522,"A")=0), "A","")</f>
        <v/>
      </c>
      <c r="S523" s="131" t="str">
        <f ca="1">IF(AND(SUM($T523:$U$1097)&gt;0,COUNTIF(S524:$S$1098,"E")=0), "E","")</f>
        <v/>
      </c>
      <c r="T523" s="383" t="str">
        <f t="shared" ca="1" si="108"/>
        <v/>
      </c>
      <c r="U523" s="383" t="str">
        <f t="shared" ca="1" si="114"/>
        <v/>
      </c>
      <c r="V523" s="7"/>
      <c r="W523" s="7"/>
      <c r="X523" s="383" t="str">
        <f t="shared" ca="1" si="109"/>
        <v/>
      </c>
      <c r="Y523" s="383" t="str">
        <f ca="1">IF(SUM(X523)&gt;0,MAX($Y$109:Y522)+1,"")</f>
        <v/>
      </c>
      <c r="Z523" s="7"/>
      <c r="AA523" s="7"/>
      <c r="AB523" s="383" t="str" cm="1">
        <f t="array" aca="1" ref="AB523" ca="1">IF($K523="","",INDIRECT("'"&amp;$B523&amp;"'!$J$7"))</f>
        <v/>
      </c>
      <c r="AC523" s="383" t="str" cm="1">
        <f t="array" aca="1" ref="AC523" ca="1">IF($K523="","",INDIRECT("'"&amp;$B523&amp;"'!$J$5"))</f>
        <v/>
      </c>
      <c r="AD523" s="383" t="str" cm="1">
        <f t="array" aca="1" ref="AD523" ca="1">IF($K523="","",INDIRECT("'"&amp;$B523&amp;"'!$J$6"))</f>
        <v/>
      </c>
      <c r="AE523" s="7"/>
      <c r="AF523" s="7"/>
      <c r="AG523" s="7"/>
      <c r="AH523" s="7"/>
      <c r="AI523" s="7"/>
      <c r="AJ523" s="7"/>
      <c r="AK523" s="7"/>
      <c r="AL523" s="7"/>
      <c r="AM523" s="7"/>
      <c r="AN523" s="7"/>
      <c r="AO523" s="7"/>
      <c r="AP523" s="7"/>
      <c r="AQ523" s="7"/>
      <c r="AR523" s="7"/>
      <c r="AS523" s="7"/>
      <c r="AT523" s="7"/>
      <c r="AU523" s="7"/>
      <c r="AV523" s="7"/>
      <c r="AW523" s="7"/>
      <c r="AX523" s="7"/>
      <c r="AY523" s="7"/>
      <c r="AZ523" s="7"/>
      <c r="BA523" s="7"/>
      <c r="BB523" s="7"/>
      <c r="BC523" s="7"/>
      <c r="BD523" s="7"/>
      <c r="BE523" s="7"/>
      <c r="BF523" s="7"/>
      <c r="BG523" s="7"/>
      <c r="BH523" s="7"/>
    </row>
    <row r="524" spans="1:60" hidden="1">
      <c r="A524" s="93"/>
      <c r="B524" s="138" t="str">
        <f t="shared" si="103"/>
        <v/>
      </c>
      <c r="C524" s="28" t="str">
        <f>IF(B524="","",INDEX(Konfig!$A$21:$B$1011,MATCH(MID(B524,1,(FIND(" ",B524)-1)),Konfig!$A$21:$A$1011,0),2))</f>
        <v/>
      </c>
      <c r="D524" s="126"/>
      <c r="E524" s="126" t="str">
        <f t="shared" si="106"/>
        <v/>
      </c>
      <c r="F524" s="126" t="str">
        <f t="shared" si="110"/>
        <v/>
      </c>
      <c r="G524" s="123" t="str">
        <f t="shared" si="104"/>
        <v/>
      </c>
      <c r="H524" s="139"/>
      <c r="I524" s="123" t="str">
        <f t="shared" si="105"/>
        <v xml:space="preserve"> </v>
      </c>
      <c r="J524" s="126"/>
      <c r="K524" s="388" t="str">
        <f t="shared" ca="1" si="111"/>
        <v/>
      </c>
      <c r="L524" s="388" t="str">
        <f t="shared" ca="1" si="112"/>
        <v/>
      </c>
      <c r="M524" s="384" t="str">
        <f t="shared" ca="1" si="113"/>
        <v/>
      </c>
      <c r="N524" s="384" t="str">
        <f t="shared" ca="1" si="113"/>
        <v/>
      </c>
      <c r="O524" s="384" t="str">
        <f t="shared" ca="1" si="113"/>
        <v/>
      </c>
      <c r="P524" s="384" t="str">
        <f t="shared" ca="1" si="113"/>
        <v/>
      </c>
      <c r="Q524" s="384" t="str">
        <f t="shared" ca="1" si="107"/>
        <v/>
      </c>
      <c r="R524" s="131" t="str">
        <f ca="1">IF(AND(SUM($T$109:$U524)&gt;0,COUNTIF(R$108:$S523,"A")=0), "A","")</f>
        <v/>
      </c>
      <c r="S524" s="131" t="str">
        <f ca="1">IF(AND(SUM($T524:$U$1097)&gt;0,COUNTIF(S525:$S$1098,"E")=0), "E","")</f>
        <v/>
      </c>
      <c r="T524" s="383" t="str">
        <f t="shared" ca="1" si="108"/>
        <v/>
      </c>
      <c r="U524" s="383" t="str">
        <f t="shared" ca="1" si="114"/>
        <v/>
      </c>
      <c r="V524" s="7"/>
      <c r="W524" s="7"/>
      <c r="X524" s="383" t="str">
        <f t="shared" ca="1" si="109"/>
        <v/>
      </c>
      <c r="Y524" s="383" t="str">
        <f ca="1">IF(SUM(X524)&gt;0,MAX($Y$109:Y523)+1,"")</f>
        <v/>
      </c>
      <c r="Z524" s="7"/>
      <c r="AA524" s="7"/>
      <c r="AB524" s="383" t="str" cm="1">
        <f t="array" aca="1" ref="AB524" ca="1">IF($K524="","",INDIRECT("'"&amp;$B524&amp;"'!$J$7"))</f>
        <v/>
      </c>
      <c r="AC524" s="383" t="str" cm="1">
        <f t="array" aca="1" ref="AC524" ca="1">IF($K524="","",INDIRECT("'"&amp;$B524&amp;"'!$J$5"))</f>
        <v/>
      </c>
      <c r="AD524" s="383" t="str" cm="1">
        <f t="array" aca="1" ref="AD524" ca="1">IF($K524="","",INDIRECT("'"&amp;$B524&amp;"'!$J$6"))</f>
        <v/>
      </c>
      <c r="AE524" s="7"/>
      <c r="AF524" s="7"/>
      <c r="AG524" s="7"/>
      <c r="AH524" s="7"/>
      <c r="AI524" s="7"/>
      <c r="AJ524" s="7"/>
      <c r="AK524" s="7"/>
      <c r="AL524" s="7"/>
      <c r="AM524" s="7"/>
      <c r="AN524" s="7"/>
      <c r="AO524" s="7"/>
      <c r="AP524" s="7"/>
      <c r="AQ524" s="7"/>
      <c r="AR524" s="7"/>
      <c r="AS524" s="7"/>
      <c r="AT524" s="7"/>
      <c r="AU524" s="7"/>
      <c r="AV524" s="7"/>
      <c r="AW524" s="7"/>
      <c r="AX524" s="7"/>
      <c r="AY524" s="7"/>
      <c r="AZ524" s="7"/>
      <c r="BA524" s="7"/>
      <c r="BB524" s="7"/>
      <c r="BC524" s="7"/>
      <c r="BD524" s="7"/>
      <c r="BE524" s="7"/>
      <c r="BF524" s="7"/>
      <c r="BG524" s="7"/>
      <c r="BH524" s="7"/>
    </row>
    <row r="525" spans="1:60" hidden="1">
      <c r="A525" s="93"/>
      <c r="B525" s="138" t="str">
        <f t="shared" si="103"/>
        <v/>
      </c>
      <c r="C525" s="28" t="str">
        <f>IF(B525="","",INDEX(Konfig!$A$21:$B$1011,MATCH(MID(B525,1,(FIND(" ",B525)-1)),Konfig!$A$21:$A$1011,0),2))</f>
        <v/>
      </c>
      <c r="D525" s="126"/>
      <c r="E525" s="126" t="str">
        <f t="shared" si="106"/>
        <v/>
      </c>
      <c r="F525" s="126" t="str">
        <f t="shared" si="110"/>
        <v/>
      </c>
      <c r="G525" s="123" t="str">
        <f t="shared" si="104"/>
        <v/>
      </c>
      <c r="H525" s="139"/>
      <c r="I525" s="123" t="str">
        <f t="shared" si="105"/>
        <v xml:space="preserve"> </v>
      </c>
      <c r="J525" s="126"/>
      <c r="K525" s="388" t="str">
        <f t="shared" ca="1" si="111"/>
        <v/>
      </c>
      <c r="L525" s="388" t="str">
        <f t="shared" ca="1" si="112"/>
        <v/>
      </c>
      <c r="M525" s="384" t="str">
        <f t="shared" ca="1" si="113"/>
        <v/>
      </c>
      <c r="N525" s="384" t="str">
        <f t="shared" ca="1" si="113"/>
        <v/>
      </c>
      <c r="O525" s="384" t="str">
        <f t="shared" ca="1" si="113"/>
        <v/>
      </c>
      <c r="P525" s="384" t="str">
        <f t="shared" ca="1" si="113"/>
        <v/>
      </c>
      <c r="Q525" s="384" t="str">
        <f t="shared" ca="1" si="107"/>
        <v/>
      </c>
      <c r="R525" s="131" t="str">
        <f ca="1">IF(AND(SUM($T$109:$U525)&gt;0,COUNTIF(R$108:$S524,"A")=0), "A","")</f>
        <v/>
      </c>
      <c r="S525" s="131" t="str">
        <f ca="1">IF(AND(SUM($T525:$U$1097)&gt;0,COUNTIF(S526:$S$1098,"E")=0), "E","")</f>
        <v/>
      </c>
      <c r="T525" s="383" t="str">
        <f t="shared" ca="1" si="108"/>
        <v/>
      </c>
      <c r="U525" s="383" t="str">
        <f t="shared" ca="1" si="114"/>
        <v/>
      </c>
      <c r="V525" s="7"/>
      <c r="W525" s="7"/>
      <c r="X525" s="383" t="str">
        <f t="shared" ca="1" si="109"/>
        <v/>
      </c>
      <c r="Y525" s="383" t="str">
        <f ca="1">IF(SUM(X525)&gt;0,MAX($Y$109:Y524)+1,"")</f>
        <v/>
      </c>
      <c r="Z525" s="7"/>
      <c r="AA525" s="7"/>
      <c r="AB525" s="383" t="str" cm="1">
        <f t="array" aca="1" ref="AB525" ca="1">IF($K525="","",INDIRECT("'"&amp;$B525&amp;"'!$J$7"))</f>
        <v/>
      </c>
      <c r="AC525" s="383" t="str" cm="1">
        <f t="array" aca="1" ref="AC525" ca="1">IF($K525="","",INDIRECT("'"&amp;$B525&amp;"'!$J$5"))</f>
        <v/>
      </c>
      <c r="AD525" s="383" t="str" cm="1">
        <f t="array" aca="1" ref="AD525" ca="1">IF($K525="","",INDIRECT("'"&amp;$B525&amp;"'!$J$6"))</f>
        <v/>
      </c>
      <c r="AE525" s="7"/>
      <c r="AF525" s="7"/>
      <c r="AG525" s="7"/>
      <c r="AH525" s="7"/>
      <c r="AI525" s="7"/>
      <c r="AJ525" s="7"/>
      <c r="AK525" s="7"/>
      <c r="AL525" s="7"/>
      <c r="AM525" s="7"/>
      <c r="AN525" s="7"/>
      <c r="AO525" s="7"/>
      <c r="AP525" s="7"/>
      <c r="AQ525" s="7"/>
      <c r="AR525" s="7"/>
      <c r="AS525" s="7"/>
      <c r="AT525" s="7"/>
      <c r="AU525" s="7"/>
      <c r="AV525" s="7"/>
      <c r="AW525" s="7"/>
      <c r="AX525" s="7"/>
      <c r="AY525" s="7"/>
      <c r="AZ525" s="7"/>
      <c r="BA525" s="7"/>
      <c r="BB525" s="7"/>
      <c r="BC525" s="7"/>
      <c r="BD525" s="7"/>
      <c r="BE525" s="7"/>
      <c r="BF525" s="7"/>
      <c r="BG525" s="7"/>
      <c r="BH525" s="7"/>
    </row>
    <row r="526" spans="1:60" hidden="1">
      <c r="A526" s="93"/>
      <c r="B526" s="138" t="str">
        <f t="shared" si="103"/>
        <v/>
      </c>
      <c r="C526" s="28" t="str">
        <f>IF(B526="","",INDEX(Konfig!$A$21:$B$1011,MATCH(MID(B526,1,(FIND(" ",B526)-1)),Konfig!$A$21:$A$1011,0),2))</f>
        <v/>
      </c>
      <c r="D526" s="126"/>
      <c r="E526" s="126" t="str">
        <f t="shared" si="106"/>
        <v/>
      </c>
      <c r="F526" s="126" t="str">
        <f t="shared" si="110"/>
        <v/>
      </c>
      <c r="G526" s="123" t="str">
        <f t="shared" si="104"/>
        <v/>
      </c>
      <c r="H526" s="139"/>
      <c r="I526" s="123" t="str">
        <f t="shared" si="105"/>
        <v xml:space="preserve"> </v>
      </c>
      <c r="J526" s="126"/>
      <c r="K526" s="388" t="str">
        <f t="shared" ca="1" si="111"/>
        <v/>
      </c>
      <c r="L526" s="388" t="str">
        <f t="shared" ca="1" si="112"/>
        <v/>
      </c>
      <c r="M526" s="384" t="str">
        <f t="shared" ca="1" si="113"/>
        <v/>
      </c>
      <c r="N526" s="384" t="str">
        <f t="shared" ca="1" si="113"/>
        <v/>
      </c>
      <c r="O526" s="384" t="str">
        <f t="shared" ca="1" si="113"/>
        <v/>
      </c>
      <c r="P526" s="384" t="str">
        <f t="shared" ca="1" si="113"/>
        <v/>
      </c>
      <c r="Q526" s="384" t="str">
        <f t="shared" ca="1" si="107"/>
        <v/>
      </c>
      <c r="R526" s="131" t="str">
        <f ca="1">IF(AND(SUM($T$109:$U526)&gt;0,COUNTIF(R$108:$S525,"A")=0), "A","")</f>
        <v/>
      </c>
      <c r="S526" s="131" t="str">
        <f ca="1">IF(AND(SUM($T526:$U$1097)&gt;0,COUNTIF(S527:$S$1098,"E")=0), "E","")</f>
        <v/>
      </c>
      <c r="T526" s="383" t="str">
        <f t="shared" ca="1" si="108"/>
        <v/>
      </c>
      <c r="U526" s="383" t="str">
        <f t="shared" ca="1" si="114"/>
        <v/>
      </c>
      <c r="V526" s="7"/>
      <c r="W526" s="7"/>
      <c r="X526" s="383" t="str">
        <f t="shared" ca="1" si="109"/>
        <v/>
      </c>
      <c r="Y526" s="383" t="str">
        <f ca="1">IF(SUM(X526)&gt;0,MAX($Y$109:Y525)+1,"")</f>
        <v/>
      </c>
      <c r="Z526" s="7"/>
      <c r="AA526" s="7"/>
      <c r="AB526" s="383" t="str" cm="1">
        <f t="array" aca="1" ref="AB526" ca="1">IF($K526="","",INDIRECT("'"&amp;$B526&amp;"'!$J$7"))</f>
        <v/>
      </c>
      <c r="AC526" s="383" t="str" cm="1">
        <f t="array" aca="1" ref="AC526" ca="1">IF($K526="","",INDIRECT("'"&amp;$B526&amp;"'!$J$5"))</f>
        <v/>
      </c>
      <c r="AD526" s="383" t="str" cm="1">
        <f t="array" aca="1" ref="AD526" ca="1">IF($K526="","",INDIRECT("'"&amp;$B526&amp;"'!$J$6"))</f>
        <v/>
      </c>
      <c r="AE526" s="7"/>
      <c r="AF526" s="7"/>
      <c r="AG526" s="7"/>
      <c r="AH526" s="7"/>
      <c r="AI526" s="7"/>
      <c r="AJ526" s="7"/>
      <c r="AK526" s="7"/>
      <c r="AL526" s="7"/>
      <c r="AM526" s="7"/>
      <c r="AN526" s="7"/>
      <c r="AO526" s="7"/>
      <c r="AP526" s="7"/>
      <c r="AQ526" s="7"/>
      <c r="AR526" s="7"/>
      <c r="AS526" s="7"/>
      <c r="AT526" s="7"/>
      <c r="AU526" s="7"/>
      <c r="AV526" s="7"/>
      <c r="AW526" s="7"/>
      <c r="AX526" s="7"/>
      <c r="AY526" s="7"/>
      <c r="AZ526" s="7"/>
      <c r="BA526" s="7"/>
      <c r="BB526" s="7"/>
      <c r="BC526" s="7"/>
      <c r="BD526" s="7"/>
      <c r="BE526" s="7"/>
      <c r="BF526" s="7"/>
      <c r="BG526" s="7"/>
      <c r="BH526" s="7"/>
    </row>
    <row r="527" spans="1:60" hidden="1">
      <c r="A527" s="93"/>
      <c r="B527" s="138" t="str">
        <f t="shared" si="103"/>
        <v/>
      </c>
      <c r="C527" s="28" t="str">
        <f>IF(B527="","",INDEX(Konfig!$A$21:$B$1011,MATCH(MID(B527,1,(FIND(" ",B527)-1)),Konfig!$A$21:$A$1011,0),2))</f>
        <v/>
      </c>
      <c r="D527" s="126"/>
      <c r="E527" s="126" t="str">
        <f t="shared" si="106"/>
        <v/>
      </c>
      <c r="F527" s="126" t="str">
        <f t="shared" si="110"/>
        <v/>
      </c>
      <c r="G527" s="123" t="str">
        <f t="shared" si="104"/>
        <v/>
      </c>
      <c r="H527" s="139"/>
      <c r="I527" s="123" t="str">
        <f t="shared" si="105"/>
        <v xml:space="preserve"> </v>
      </c>
      <c r="J527" s="126"/>
      <c r="K527" s="388" t="str">
        <f t="shared" ca="1" si="111"/>
        <v/>
      </c>
      <c r="L527" s="388" t="str">
        <f t="shared" ca="1" si="112"/>
        <v/>
      </c>
      <c r="M527" s="384" t="str">
        <f t="shared" ca="1" si="113"/>
        <v/>
      </c>
      <c r="N527" s="384" t="str">
        <f t="shared" ca="1" si="113"/>
        <v/>
      </c>
      <c r="O527" s="384" t="str">
        <f t="shared" ca="1" si="113"/>
        <v/>
      </c>
      <c r="P527" s="384" t="str">
        <f t="shared" ca="1" si="113"/>
        <v/>
      </c>
      <c r="Q527" s="384" t="str">
        <f t="shared" ca="1" si="107"/>
        <v/>
      </c>
      <c r="R527" s="131" t="str">
        <f ca="1">IF(AND(SUM($T$109:$U527)&gt;0,COUNTIF(R$108:$S526,"A")=0), "A","")</f>
        <v/>
      </c>
      <c r="S527" s="131" t="str">
        <f ca="1">IF(AND(SUM($T527:$U$1097)&gt;0,COUNTIF(S528:$S$1098,"E")=0), "E","")</f>
        <v/>
      </c>
      <c r="T527" s="383" t="str">
        <f t="shared" ca="1" si="108"/>
        <v/>
      </c>
      <c r="U527" s="383" t="str">
        <f t="shared" ca="1" si="114"/>
        <v/>
      </c>
      <c r="V527" s="7"/>
      <c r="W527" s="7"/>
      <c r="X527" s="383" t="str">
        <f t="shared" ca="1" si="109"/>
        <v/>
      </c>
      <c r="Y527" s="383" t="str">
        <f ca="1">IF(SUM(X527)&gt;0,MAX($Y$109:Y526)+1,"")</f>
        <v/>
      </c>
      <c r="Z527" s="7"/>
      <c r="AA527" s="7"/>
      <c r="AB527" s="383" t="str" cm="1">
        <f t="array" aca="1" ref="AB527" ca="1">IF($K527="","",INDIRECT("'"&amp;$B527&amp;"'!$J$7"))</f>
        <v/>
      </c>
      <c r="AC527" s="383" t="str" cm="1">
        <f t="array" aca="1" ref="AC527" ca="1">IF($K527="","",INDIRECT("'"&amp;$B527&amp;"'!$J$5"))</f>
        <v/>
      </c>
      <c r="AD527" s="383" t="str" cm="1">
        <f t="array" aca="1" ref="AD527" ca="1">IF($K527="","",INDIRECT("'"&amp;$B527&amp;"'!$J$6"))</f>
        <v/>
      </c>
      <c r="AE527" s="7"/>
      <c r="AF527" s="7"/>
      <c r="AG527" s="7"/>
      <c r="AH527" s="7"/>
      <c r="AI527" s="7"/>
      <c r="AJ527" s="7"/>
      <c r="AK527" s="7"/>
      <c r="AL527" s="7"/>
      <c r="AM527" s="7"/>
      <c r="AN527" s="7"/>
      <c r="AO527" s="7"/>
      <c r="AP527" s="7"/>
      <c r="AQ527" s="7"/>
      <c r="AR527" s="7"/>
      <c r="AS527" s="7"/>
      <c r="AT527" s="7"/>
      <c r="AU527" s="7"/>
      <c r="AV527" s="7"/>
      <c r="AW527" s="7"/>
      <c r="AX527" s="7"/>
      <c r="AY527" s="7"/>
      <c r="AZ527" s="7"/>
      <c r="BA527" s="7"/>
      <c r="BB527" s="7"/>
      <c r="BC527" s="7"/>
      <c r="BD527" s="7"/>
      <c r="BE527" s="7"/>
      <c r="BF527" s="7"/>
      <c r="BG527" s="7"/>
      <c r="BH527" s="7"/>
    </row>
    <row r="528" spans="1:60" hidden="1">
      <c r="A528" s="93"/>
      <c r="B528" s="138" t="str">
        <f t="shared" si="103"/>
        <v/>
      </c>
      <c r="C528" s="28" t="str">
        <f>IF(B528="","",INDEX(Konfig!$A$21:$B$1011,MATCH(MID(B528,1,(FIND(" ",B528)-1)),Konfig!$A$21:$A$1011,0),2))</f>
        <v/>
      </c>
      <c r="D528" s="126"/>
      <c r="E528" s="126" t="str">
        <f t="shared" si="106"/>
        <v/>
      </c>
      <c r="F528" s="126" t="str">
        <f t="shared" si="110"/>
        <v/>
      </c>
      <c r="G528" s="123" t="str">
        <f t="shared" si="104"/>
        <v/>
      </c>
      <c r="H528" s="139"/>
      <c r="I528" s="123" t="str">
        <f t="shared" si="105"/>
        <v xml:space="preserve"> </v>
      </c>
      <c r="J528" s="126"/>
      <c r="K528" s="388" t="str">
        <f t="shared" ca="1" si="111"/>
        <v/>
      </c>
      <c r="L528" s="388" t="str">
        <f t="shared" ca="1" si="112"/>
        <v/>
      </c>
      <c r="M528" s="384" t="str">
        <f t="shared" ca="1" si="113"/>
        <v/>
      </c>
      <c r="N528" s="384" t="str">
        <f t="shared" ca="1" si="113"/>
        <v/>
      </c>
      <c r="O528" s="384" t="str">
        <f t="shared" ca="1" si="113"/>
        <v/>
      </c>
      <c r="P528" s="384" t="str">
        <f t="shared" ca="1" si="113"/>
        <v/>
      </c>
      <c r="Q528" s="384" t="str">
        <f t="shared" ca="1" si="107"/>
        <v/>
      </c>
      <c r="R528" s="131" t="str">
        <f ca="1">IF(AND(SUM($T$109:$U528)&gt;0,COUNTIF(R$108:$S527,"A")=0), "A","")</f>
        <v/>
      </c>
      <c r="S528" s="131" t="str">
        <f ca="1">IF(AND(SUM($T528:$U$1097)&gt;0,COUNTIF(S529:$S$1098,"E")=0), "E","")</f>
        <v/>
      </c>
      <c r="T528" s="383" t="str">
        <f t="shared" ca="1" si="108"/>
        <v/>
      </c>
      <c r="U528" s="383" t="str">
        <f t="shared" ca="1" si="114"/>
        <v/>
      </c>
      <c r="V528" s="7"/>
      <c r="W528" s="7"/>
      <c r="X528" s="383" t="str">
        <f t="shared" ca="1" si="109"/>
        <v/>
      </c>
      <c r="Y528" s="383" t="str">
        <f ca="1">IF(SUM(X528)&gt;0,MAX($Y$109:Y527)+1,"")</f>
        <v/>
      </c>
      <c r="Z528" s="7"/>
      <c r="AA528" s="7"/>
      <c r="AB528" s="383" t="str" cm="1">
        <f t="array" aca="1" ref="AB528" ca="1">IF($K528="","",INDIRECT("'"&amp;$B528&amp;"'!$J$7"))</f>
        <v/>
      </c>
      <c r="AC528" s="383" t="str" cm="1">
        <f t="array" aca="1" ref="AC528" ca="1">IF($K528="","",INDIRECT("'"&amp;$B528&amp;"'!$J$5"))</f>
        <v/>
      </c>
      <c r="AD528" s="383" t="str" cm="1">
        <f t="array" aca="1" ref="AD528" ca="1">IF($K528="","",INDIRECT("'"&amp;$B528&amp;"'!$J$6"))</f>
        <v/>
      </c>
      <c r="AE528" s="7"/>
      <c r="AF528" s="7"/>
      <c r="AG528" s="7"/>
      <c r="AH528" s="7"/>
      <c r="AI528" s="7"/>
      <c r="AJ528" s="7"/>
      <c r="AK528" s="7"/>
      <c r="AL528" s="7"/>
      <c r="AM528" s="7"/>
      <c r="AN528" s="7"/>
      <c r="AO528" s="7"/>
      <c r="AP528" s="7"/>
      <c r="AQ528" s="7"/>
      <c r="AR528" s="7"/>
      <c r="AS528" s="7"/>
      <c r="AT528" s="7"/>
      <c r="AU528" s="7"/>
      <c r="AV528" s="7"/>
      <c r="AW528" s="7"/>
      <c r="AX528" s="7"/>
      <c r="AY528" s="7"/>
      <c r="AZ528" s="7"/>
      <c r="BA528" s="7"/>
      <c r="BB528" s="7"/>
      <c r="BC528" s="7"/>
      <c r="BD528" s="7"/>
      <c r="BE528" s="7"/>
      <c r="BF528" s="7"/>
      <c r="BG528" s="7"/>
      <c r="BH528" s="7"/>
    </row>
    <row r="529" spans="1:60" hidden="1">
      <c r="A529" s="93"/>
      <c r="B529" s="138" t="str">
        <f t="shared" si="103"/>
        <v/>
      </c>
      <c r="C529" s="28" t="str">
        <f>IF(B529="","",INDEX(Konfig!$A$21:$B$1011,MATCH(MID(B529,1,(FIND(" ",B529)-1)),Konfig!$A$21:$A$1011,0),2))</f>
        <v/>
      </c>
      <c r="D529" s="126"/>
      <c r="E529" s="126" t="str">
        <f t="shared" si="106"/>
        <v/>
      </c>
      <c r="F529" s="126" t="str">
        <f t="shared" si="110"/>
        <v/>
      </c>
      <c r="G529" s="123" t="str">
        <f t="shared" si="104"/>
        <v/>
      </c>
      <c r="H529" s="139"/>
      <c r="I529" s="123" t="str">
        <f t="shared" si="105"/>
        <v xml:space="preserve"> </v>
      </c>
      <c r="J529" s="126"/>
      <c r="K529" s="388" t="str">
        <f t="shared" ca="1" si="111"/>
        <v/>
      </c>
      <c r="L529" s="388" t="str">
        <f t="shared" ca="1" si="112"/>
        <v/>
      </c>
      <c r="M529" s="384" t="str">
        <f t="shared" ca="1" si="113"/>
        <v/>
      </c>
      <c r="N529" s="384" t="str">
        <f t="shared" ca="1" si="113"/>
        <v/>
      </c>
      <c r="O529" s="384" t="str">
        <f t="shared" ca="1" si="113"/>
        <v/>
      </c>
      <c r="P529" s="384" t="str">
        <f t="shared" ca="1" si="113"/>
        <v/>
      </c>
      <c r="Q529" s="384" t="str">
        <f t="shared" ca="1" si="107"/>
        <v/>
      </c>
      <c r="R529" s="131" t="str">
        <f ca="1">IF(AND(SUM($T$109:$U529)&gt;0,COUNTIF(R$108:$S528,"A")=0), "A","")</f>
        <v/>
      </c>
      <c r="S529" s="131" t="str">
        <f ca="1">IF(AND(SUM($T529:$U$1097)&gt;0,COUNTIF(S530:$S$1098,"E")=0), "E","")</f>
        <v/>
      </c>
      <c r="T529" s="383" t="str">
        <f t="shared" ca="1" si="108"/>
        <v/>
      </c>
      <c r="U529" s="383" t="str">
        <f t="shared" ca="1" si="114"/>
        <v/>
      </c>
      <c r="V529" s="7"/>
      <c r="W529" s="7"/>
      <c r="X529" s="383" t="str">
        <f t="shared" ca="1" si="109"/>
        <v/>
      </c>
      <c r="Y529" s="383" t="str">
        <f ca="1">IF(SUM(X529)&gt;0,MAX($Y$109:Y528)+1,"")</f>
        <v/>
      </c>
      <c r="Z529" s="7"/>
      <c r="AA529" s="7"/>
      <c r="AB529" s="383" t="str" cm="1">
        <f t="array" aca="1" ref="AB529" ca="1">IF($K529="","",INDIRECT("'"&amp;$B529&amp;"'!$J$7"))</f>
        <v/>
      </c>
      <c r="AC529" s="383" t="str" cm="1">
        <f t="array" aca="1" ref="AC529" ca="1">IF($K529="","",INDIRECT("'"&amp;$B529&amp;"'!$J$5"))</f>
        <v/>
      </c>
      <c r="AD529" s="383" t="str" cm="1">
        <f t="array" aca="1" ref="AD529" ca="1">IF($K529="","",INDIRECT("'"&amp;$B529&amp;"'!$J$6"))</f>
        <v/>
      </c>
      <c r="AE529" s="7"/>
      <c r="AF529" s="7"/>
      <c r="AG529" s="7"/>
      <c r="AH529" s="7"/>
      <c r="AI529" s="7"/>
      <c r="AJ529" s="7"/>
      <c r="AK529" s="7"/>
      <c r="AL529" s="7"/>
      <c r="AM529" s="7"/>
      <c r="AN529" s="7"/>
      <c r="AO529" s="7"/>
      <c r="AP529" s="7"/>
      <c r="AQ529" s="7"/>
      <c r="AR529" s="7"/>
      <c r="AS529" s="7"/>
      <c r="AT529" s="7"/>
      <c r="AU529" s="7"/>
      <c r="AV529" s="7"/>
      <c r="AW529" s="7"/>
      <c r="AX529" s="7"/>
      <c r="AY529" s="7"/>
      <c r="AZ529" s="7"/>
      <c r="BA529" s="7"/>
      <c r="BB529" s="7"/>
      <c r="BC529" s="7"/>
      <c r="BD529" s="7"/>
      <c r="BE529" s="7"/>
      <c r="BF529" s="7"/>
      <c r="BG529" s="7"/>
      <c r="BH529" s="7"/>
    </row>
    <row r="530" spans="1:60" hidden="1">
      <c r="A530" s="93"/>
      <c r="B530" s="138" t="str">
        <f t="shared" si="103"/>
        <v/>
      </c>
      <c r="C530" s="28" t="str">
        <f>IF(B530="","",INDEX(Konfig!$A$21:$B$1011,MATCH(MID(B530,1,(FIND(" ",B530)-1)),Konfig!$A$21:$A$1011,0),2))</f>
        <v/>
      </c>
      <c r="D530" s="126"/>
      <c r="E530" s="126" t="str">
        <f t="shared" si="106"/>
        <v/>
      </c>
      <c r="F530" s="126" t="str">
        <f t="shared" si="110"/>
        <v/>
      </c>
      <c r="G530" s="123" t="str">
        <f t="shared" si="104"/>
        <v/>
      </c>
      <c r="H530" s="139"/>
      <c r="I530" s="123" t="str">
        <f t="shared" si="105"/>
        <v xml:space="preserve"> </v>
      </c>
      <c r="J530" s="126"/>
      <c r="K530" s="388" t="str">
        <f t="shared" ca="1" si="111"/>
        <v/>
      </c>
      <c r="L530" s="388" t="str">
        <f t="shared" ca="1" si="112"/>
        <v/>
      </c>
      <c r="M530" s="384" t="str">
        <f t="shared" ca="1" si="113"/>
        <v/>
      </c>
      <c r="N530" s="384" t="str">
        <f t="shared" ca="1" si="113"/>
        <v/>
      </c>
      <c r="O530" s="384" t="str">
        <f t="shared" ca="1" si="113"/>
        <v/>
      </c>
      <c r="P530" s="384" t="str">
        <f t="shared" ca="1" si="113"/>
        <v/>
      </c>
      <c r="Q530" s="384" t="str">
        <f t="shared" ca="1" si="107"/>
        <v/>
      </c>
      <c r="R530" s="131" t="str">
        <f ca="1">IF(AND(SUM($T$109:$U530)&gt;0,COUNTIF(R$108:$S529,"A")=0), "A","")</f>
        <v/>
      </c>
      <c r="S530" s="131" t="str">
        <f ca="1">IF(AND(SUM($T530:$U$1097)&gt;0,COUNTIF(S531:$S$1098,"E")=0), "E","")</f>
        <v/>
      </c>
      <c r="T530" s="383" t="str">
        <f t="shared" ca="1" si="108"/>
        <v/>
      </c>
      <c r="U530" s="383" t="str">
        <f t="shared" ca="1" si="114"/>
        <v/>
      </c>
      <c r="V530" s="7"/>
      <c r="W530" s="7"/>
      <c r="X530" s="383" t="str">
        <f t="shared" ca="1" si="109"/>
        <v/>
      </c>
      <c r="Y530" s="383" t="str">
        <f ca="1">IF(SUM(X530)&gt;0,MAX($Y$109:Y529)+1,"")</f>
        <v/>
      </c>
      <c r="Z530" s="7"/>
      <c r="AA530" s="7"/>
      <c r="AB530" s="383" t="str" cm="1">
        <f t="array" aca="1" ref="AB530" ca="1">IF($K530="","",INDIRECT("'"&amp;$B530&amp;"'!$J$7"))</f>
        <v/>
      </c>
      <c r="AC530" s="383" t="str" cm="1">
        <f t="array" aca="1" ref="AC530" ca="1">IF($K530="","",INDIRECT("'"&amp;$B530&amp;"'!$J$5"))</f>
        <v/>
      </c>
      <c r="AD530" s="383" t="str" cm="1">
        <f t="array" aca="1" ref="AD530" ca="1">IF($K530="","",INDIRECT("'"&amp;$B530&amp;"'!$J$6"))</f>
        <v/>
      </c>
      <c r="AE530" s="7"/>
      <c r="AF530" s="7"/>
      <c r="AG530" s="7"/>
      <c r="AH530" s="7"/>
      <c r="AI530" s="7"/>
      <c r="AJ530" s="7"/>
      <c r="AK530" s="7"/>
      <c r="AL530" s="7"/>
      <c r="AM530" s="7"/>
      <c r="AN530" s="7"/>
      <c r="AO530" s="7"/>
      <c r="AP530" s="7"/>
      <c r="AQ530" s="7"/>
      <c r="AR530" s="7"/>
      <c r="AS530" s="7"/>
      <c r="AT530" s="7"/>
      <c r="AU530" s="7"/>
      <c r="AV530" s="7"/>
      <c r="AW530" s="7"/>
      <c r="AX530" s="7"/>
      <c r="AY530" s="7"/>
      <c r="AZ530" s="7"/>
      <c r="BA530" s="7"/>
      <c r="BB530" s="7"/>
      <c r="BC530" s="7"/>
      <c r="BD530" s="7"/>
      <c r="BE530" s="7"/>
      <c r="BF530" s="7"/>
      <c r="BG530" s="7"/>
      <c r="BH530" s="7"/>
    </row>
    <row r="531" spans="1:60" hidden="1">
      <c r="A531" s="93"/>
      <c r="B531" s="138" t="str">
        <f t="shared" si="103"/>
        <v/>
      </c>
      <c r="C531" s="28" t="str">
        <f>IF(B531="","",INDEX(Konfig!$A$21:$B$1011,MATCH(MID(B531,1,(FIND(" ",B531)-1)),Konfig!$A$21:$A$1011,0),2))</f>
        <v/>
      </c>
      <c r="D531" s="126"/>
      <c r="E531" s="126" t="str">
        <f t="shared" si="106"/>
        <v/>
      </c>
      <c r="F531" s="126" t="str">
        <f t="shared" si="110"/>
        <v/>
      </c>
      <c r="G531" s="123" t="str">
        <f t="shared" si="104"/>
        <v/>
      </c>
      <c r="H531" s="139"/>
      <c r="I531" s="123" t="str">
        <f t="shared" si="105"/>
        <v xml:space="preserve"> </v>
      </c>
      <c r="J531" s="126"/>
      <c r="K531" s="388" t="str">
        <f t="shared" ca="1" si="111"/>
        <v/>
      </c>
      <c r="L531" s="388" t="str">
        <f t="shared" ca="1" si="112"/>
        <v/>
      </c>
      <c r="M531" s="384" t="str">
        <f t="shared" ca="1" si="113"/>
        <v/>
      </c>
      <c r="N531" s="384" t="str">
        <f t="shared" ca="1" si="113"/>
        <v/>
      </c>
      <c r="O531" s="384" t="str">
        <f t="shared" ca="1" si="113"/>
        <v/>
      </c>
      <c r="P531" s="384" t="str">
        <f t="shared" ca="1" si="113"/>
        <v/>
      </c>
      <c r="Q531" s="384" t="str">
        <f t="shared" ca="1" si="107"/>
        <v/>
      </c>
      <c r="R531" s="131" t="str">
        <f ca="1">IF(AND(SUM($T$109:$U531)&gt;0,COUNTIF(R$108:$S530,"A")=0), "A","")</f>
        <v/>
      </c>
      <c r="S531" s="131" t="str">
        <f ca="1">IF(AND(SUM($T531:$U$1097)&gt;0,COUNTIF(S532:$S$1098,"E")=0), "E","")</f>
        <v/>
      </c>
      <c r="T531" s="383" t="str">
        <f t="shared" ca="1" si="108"/>
        <v/>
      </c>
      <c r="U531" s="383" t="str">
        <f t="shared" ca="1" si="114"/>
        <v/>
      </c>
      <c r="V531" s="7"/>
      <c r="W531" s="7"/>
      <c r="X531" s="383" t="str">
        <f t="shared" ca="1" si="109"/>
        <v/>
      </c>
      <c r="Y531" s="383" t="str">
        <f ca="1">IF(SUM(X531)&gt;0,MAX($Y$109:Y530)+1,"")</f>
        <v/>
      </c>
      <c r="Z531" s="7"/>
      <c r="AA531" s="7"/>
      <c r="AB531" s="383" t="str" cm="1">
        <f t="array" aca="1" ref="AB531" ca="1">IF($K531="","",INDIRECT("'"&amp;$B531&amp;"'!$J$7"))</f>
        <v/>
      </c>
      <c r="AC531" s="383" t="str" cm="1">
        <f t="array" aca="1" ref="AC531" ca="1">IF($K531="","",INDIRECT("'"&amp;$B531&amp;"'!$J$5"))</f>
        <v/>
      </c>
      <c r="AD531" s="383" t="str" cm="1">
        <f t="array" aca="1" ref="AD531" ca="1">IF($K531="","",INDIRECT("'"&amp;$B531&amp;"'!$J$6"))</f>
        <v/>
      </c>
      <c r="AE531" s="7"/>
      <c r="AF531" s="7"/>
      <c r="AG531" s="7"/>
      <c r="AH531" s="7"/>
      <c r="AI531" s="7"/>
      <c r="AJ531" s="7"/>
      <c r="AK531" s="7"/>
      <c r="AL531" s="7"/>
      <c r="AM531" s="7"/>
      <c r="AN531" s="7"/>
      <c r="AO531" s="7"/>
      <c r="AP531" s="7"/>
      <c r="AQ531" s="7"/>
      <c r="AR531" s="7"/>
      <c r="AS531" s="7"/>
      <c r="AT531" s="7"/>
      <c r="AU531" s="7"/>
      <c r="AV531" s="7"/>
      <c r="AW531" s="7"/>
      <c r="AX531" s="7"/>
      <c r="AY531" s="7"/>
      <c r="AZ531" s="7"/>
      <c r="BA531" s="7"/>
      <c r="BB531" s="7"/>
      <c r="BC531" s="7"/>
      <c r="BD531" s="7"/>
      <c r="BE531" s="7"/>
      <c r="BF531" s="7"/>
      <c r="BG531" s="7"/>
      <c r="BH531" s="7"/>
    </row>
    <row r="532" spans="1:60" hidden="1">
      <c r="A532" s="93"/>
      <c r="B532" s="138" t="str">
        <f t="shared" si="103"/>
        <v/>
      </c>
      <c r="C532" s="28" t="str">
        <f>IF(B532="","",INDEX(Konfig!$A$21:$B$1011,MATCH(MID(B532,1,(FIND(" ",B532)-1)),Konfig!$A$21:$A$1011,0),2))</f>
        <v/>
      </c>
      <c r="D532" s="126"/>
      <c r="E532" s="126" t="str">
        <f t="shared" si="106"/>
        <v/>
      </c>
      <c r="F532" s="126" t="str">
        <f t="shared" si="110"/>
        <v/>
      </c>
      <c r="G532" s="123" t="str">
        <f t="shared" si="104"/>
        <v/>
      </c>
      <c r="H532" s="139"/>
      <c r="I532" s="123" t="str">
        <f t="shared" si="105"/>
        <v xml:space="preserve"> </v>
      </c>
      <c r="J532" s="126"/>
      <c r="K532" s="388" t="str">
        <f t="shared" ca="1" si="111"/>
        <v/>
      </c>
      <c r="L532" s="388" t="str">
        <f t="shared" ca="1" si="112"/>
        <v/>
      </c>
      <c r="M532" s="384" t="str">
        <f t="shared" ca="1" si="113"/>
        <v/>
      </c>
      <c r="N532" s="384" t="str">
        <f t="shared" ca="1" si="113"/>
        <v/>
      </c>
      <c r="O532" s="384" t="str">
        <f t="shared" ca="1" si="113"/>
        <v/>
      </c>
      <c r="P532" s="384" t="str">
        <f t="shared" ca="1" si="113"/>
        <v/>
      </c>
      <c r="Q532" s="384" t="str">
        <f t="shared" ca="1" si="107"/>
        <v/>
      </c>
      <c r="R532" s="131" t="str">
        <f ca="1">IF(AND(SUM($T$109:$U532)&gt;0,COUNTIF(R$108:$S531,"A")=0), "A","")</f>
        <v/>
      </c>
      <c r="S532" s="131" t="str">
        <f ca="1">IF(AND(SUM($T532:$U$1097)&gt;0,COUNTIF(S533:$S$1098,"E")=0), "E","")</f>
        <v/>
      </c>
      <c r="T532" s="383" t="str">
        <f t="shared" ca="1" si="108"/>
        <v/>
      </c>
      <c r="U532" s="383" t="str">
        <f t="shared" ca="1" si="114"/>
        <v/>
      </c>
      <c r="V532" s="7"/>
      <c r="W532" s="7"/>
      <c r="X532" s="383" t="str">
        <f t="shared" ca="1" si="109"/>
        <v/>
      </c>
      <c r="Y532" s="383" t="str">
        <f ca="1">IF(SUM(X532)&gt;0,MAX($Y$109:Y531)+1,"")</f>
        <v/>
      </c>
      <c r="Z532" s="7"/>
      <c r="AA532" s="7"/>
      <c r="AB532" s="383" t="str" cm="1">
        <f t="array" aca="1" ref="AB532" ca="1">IF($K532="","",INDIRECT("'"&amp;$B532&amp;"'!$J$7"))</f>
        <v/>
      </c>
      <c r="AC532" s="383" t="str" cm="1">
        <f t="array" aca="1" ref="AC532" ca="1">IF($K532="","",INDIRECT("'"&amp;$B532&amp;"'!$J$5"))</f>
        <v/>
      </c>
      <c r="AD532" s="383" t="str" cm="1">
        <f t="array" aca="1" ref="AD532" ca="1">IF($K532="","",INDIRECT("'"&amp;$B532&amp;"'!$J$6"))</f>
        <v/>
      </c>
      <c r="AE532" s="7"/>
      <c r="AF532" s="7"/>
      <c r="AG532" s="7"/>
      <c r="AH532" s="7"/>
      <c r="AI532" s="7"/>
      <c r="AJ532" s="7"/>
      <c r="AK532" s="7"/>
      <c r="AL532" s="7"/>
      <c r="AM532" s="7"/>
      <c r="AN532" s="7"/>
      <c r="AO532" s="7"/>
      <c r="AP532" s="7"/>
      <c r="AQ532" s="7"/>
      <c r="AR532" s="7"/>
      <c r="AS532" s="7"/>
      <c r="AT532" s="7"/>
      <c r="AU532" s="7"/>
      <c r="AV532" s="7"/>
      <c r="AW532" s="7"/>
      <c r="AX532" s="7"/>
      <c r="AY532" s="7"/>
      <c r="AZ532" s="7"/>
      <c r="BA532" s="7"/>
      <c r="BB532" s="7"/>
      <c r="BC532" s="7"/>
      <c r="BD532" s="7"/>
      <c r="BE532" s="7"/>
      <c r="BF532" s="7"/>
      <c r="BG532" s="7"/>
      <c r="BH532" s="7"/>
    </row>
    <row r="533" spans="1:60" hidden="1">
      <c r="A533" s="93"/>
      <c r="B533" s="138" t="str">
        <f t="shared" si="103"/>
        <v/>
      </c>
      <c r="C533" s="28" t="str">
        <f>IF(B533="","",INDEX(Konfig!$A$21:$B$1011,MATCH(MID(B533,1,(FIND(" ",B533)-1)),Konfig!$A$21:$A$1011,0),2))</f>
        <v/>
      </c>
      <c r="D533" s="126"/>
      <c r="E533" s="126" t="str">
        <f t="shared" si="106"/>
        <v/>
      </c>
      <c r="F533" s="126" t="str">
        <f t="shared" si="110"/>
        <v/>
      </c>
      <c r="G533" s="123" t="str">
        <f t="shared" si="104"/>
        <v/>
      </c>
      <c r="H533" s="139"/>
      <c r="I533" s="123" t="str">
        <f t="shared" si="105"/>
        <v xml:space="preserve"> </v>
      </c>
      <c r="J533" s="126"/>
      <c r="K533" s="388" t="str">
        <f t="shared" ca="1" si="111"/>
        <v/>
      </c>
      <c r="L533" s="388" t="str">
        <f t="shared" ca="1" si="112"/>
        <v/>
      </c>
      <c r="M533" s="384" t="str">
        <f t="shared" ca="1" si="113"/>
        <v/>
      </c>
      <c r="N533" s="384" t="str">
        <f t="shared" ca="1" si="113"/>
        <v/>
      </c>
      <c r="O533" s="384" t="str">
        <f t="shared" ca="1" si="113"/>
        <v/>
      </c>
      <c r="P533" s="384" t="str">
        <f t="shared" ca="1" si="113"/>
        <v/>
      </c>
      <c r="Q533" s="384" t="str">
        <f t="shared" ca="1" si="107"/>
        <v/>
      </c>
      <c r="R533" s="131" t="str">
        <f ca="1">IF(AND(SUM($T$109:$U533)&gt;0,COUNTIF(R$108:$S532,"A")=0), "A","")</f>
        <v/>
      </c>
      <c r="S533" s="131" t="str">
        <f ca="1">IF(AND(SUM($T533:$U$1097)&gt;0,COUNTIF(S534:$S$1098,"E")=0), "E","")</f>
        <v/>
      </c>
      <c r="T533" s="383" t="str">
        <f t="shared" ca="1" si="108"/>
        <v/>
      </c>
      <c r="U533" s="383" t="str">
        <f t="shared" ca="1" si="114"/>
        <v/>
      </c>
      <c r="V533" s="7"/>
      <c r="W533" s="7"/>
      <c r="X533" s="383" t="str">
        <f t="shared" ca="1" si="109"/>
        <v/>
      </c>
      <c r="Y533" s="383" t="str">
        <f ca="1">IF(SUM(X533)&gt;0,MAX($Y$109:Y532)+1,"")</f>
        <v/>
      </c>
      <c r="Z533" s="7"/>
      <c r="AA533" s="7"/>
      <c r="AB533" s="383" t="str" cm="1">
        <f t="array" aca="1" ref="AB533" ca="1">IF($K533="","",INDIRECT("'"&amp;$B533&amp;"'!$J$7"))</f>
        <v/>
      </c>
      <c r="AC533" s="383" t="str" cm="1">
        <f t="array" aca="1" ref="AC533" ca="1">IF($K533="","",INDIRECT("'"&amp;$B533&amp;"'!$J$5"))</f>
        <v/>
      </c>
      <c r="AD533" s="383" t="str" cm="1">
        <f t="array" aca="1" ref="AD533" ca="1">IF($K533="","",INDIRECT("'"&amp;$B533&amp;"'!$J$6"))</f>
        <v/>
      </c>
      <c r="AE533" s="7"/>
      <c r="AF533" s="7"/>
      <c r="AG533" s="7"/>
      <c r="AH533" s="7"/>
      <c r="AI533" s="7"/>
      <c r="AJ533" s="7"/>
      <c r="AK533" s="7"/>
      <c r="AL533" s="7"/>
      <c r="AM533" s="7"/>
      <c r="AN533" s="7"/>
      <c r="AO533" s="7"/>
      <c r="AP533" s="7"/>
      <c r="AQ533" s="7"/>
      <c r="AR533" s="7"/>
      <c r="AS533" s="7"/>
      <c r="AT533" s="7"/>
      <c r="AU533" s="7"/>
      <c r="AV533" s="7"/>
      <c r="AW533" s="7"/>
      <c r="AX533" s="7"/>
      <c r="AY533" s="7"/>
      <c r="AZ533" s="7"/>
      <c r="BA533" s="7"/>
      <c r="BB533" s="7"/>
      <c r="BC533" s="7"/>
      <c r="BD533" s="7"/>
      <c r="BE533" s="7"/>
      <c r="BF533" s="7"/>
      <c r="BG533" s="7"/>
      <c r="BH533" s="7"/>
    </row>
    <row r="534" spans="1:60" hidden="1">
      <c r="A534" s="93"/>
      <c r="B534" s="138" t="str">
        <f t="shared" si="103"/>
        <v/>
      </c>
      <c r="C534" s="28" t="str">
        <f>IF(B534="","",INDEX(Konfig!$A$21:$B$1011,MATCH(MID(B534,1,(FIND(" ",B534)-1)),Konfig!$A$21:$A$1011,0),2))</f>
        <v/>
      </c>
      <c r="D534" s="126"/>
      <c r="E534" s="126" t="str">
        <f t="shared" si="106"/>
        <v/>
      </c>
      <c r="F534" s="126" t="str">
        <f t="shared" si="110"/>
        <v/>
      </c>
      <c r="G534" s="123" t="str">
        <f t="shared" si="104"/>
        <v/>
      </c>
      <c r="H534" s="139"/>
      <c r="I534" s="123" t="str">
        <f t="shared" si="105"/>
        <v xml:space="preserve"> </v>
      </c>
      <c r="J534" s="126"/>
      <c r="K534" s="388" t="str">
        <f t="shared" ca="1" si="111"/>
        <v/>
      </c>
      <c r="L534" s="388" t="str">
        <f t="shared" ca="1" si="112"/>
        <v/>
      </c>
      <c r="M534" s="384" t="str">
        <f t="shared" ca="1" si="113"/>
        <v/>
      </c>
      <c r="N534" s="384" t="str">
        <f t="shared" ca="1" si="113"/>
        <v/>
      </c>
      <c r="O534" s="384" t="str">
        <f t="shared" ca="1" si="113"/>
        <v/>
      </c>
      <c r="P534" s="384" t="str">
        <f t="shared" ca="1" si="113"/>
        <v/>
      </c>
      <c r="Q534" s="384" t="str">
        <f t="shared" ca="1" si="107"/>
        <v/>
      </c>
      <c r="R534" s="131" t="str">
        <f ca="1">IF(AND(SUM($T$109:$U534)&gt;0,COUNTIF(R$108:$S533,"A")=0), "A","")</f>
        <v/>
      </c>
      <c r="S534" s="131" t="str">
        <f ca="1">IF(AND(SUM($T534:$U$1097)&gt;0,COUNTIF(S535:$S$1098,"E")=0), "E","")</f>
        <v/>
      </c>
      <c r="T534" s="383" t="str">
        <f t="shared" ca="1" si="108"/>
        <v/>
      </c>
      <c r="U534" s="383" t="str">
        <f t="shared" ca="1" si="114"/>
        <v/>
      </c>
      <c r="V534" s="7"/>
      <c r="W534" s="7"/>
      <c r="X534" s="383" t="str">
        <f t="shared" ca="1" si="109"/>
        <v/>
      </c>
      <c r="Y534" s="383" t="str">
        <f ca="1">IF(SUM(X534)&gt;0,MAX($Y$109:Y533)+1,"")</f>
        <v/>
      </c>
      <c r="Z534" s="7"/>
      <c r="AA534" s="7"/>
      <c r="AB534" s="383" t="str" cm="1">
        <f t="array" aca="1" ref="AB534" ca="1">IF($K534="","",INDIRECT("'"&amp;$B534&amp;"'!$J$7"))</f>
        <v/>
      </c>
      <c r="AC534" s="383" t="str" cm="1">
        <f t="array" aca="1" ref="AC534" ca="1">IF($K534="","",INDIRECT("'"&amp;$B534&amp;"'!$J$5"))</f>
        <v/>
      </c>
      <c r="AD534" s="383" t="str" cm="1">
        <f t="array" aca="1" ref="AD534" ca="1">IF($K534="","",INDIRECT("'"&amp;$B534&amp;"'!$J$6"))</f>
        <v/>
      </c>
      <c r="AE534" s="7"/>
      <c r="AF534" s="7"/>
      <c r="AG534" s="7"/>
      <c r="AH534" s="7"/>
      <c r="AI534" s="7"/>
      <c r="AJ534" s="7"/>
      <c r="AK534" s="7"/>
      <c r="AL534" s="7"/>
      <c r="AM534" s="7"/>
      <c r="AN534" s="7"/>
      <c r="AO534" s="7"/>
      <c r="AP534" s="7"/>
      <c r="AQ534" s="7"/>
      <c r="AR534" s="7"/>
      <c r="AS534" s="7"/>
      <c r="AT534" s="7"/>
      <c r="AU534" s="7"/>
      <c r="AV534" s="7"/>
      <c r="AW534" s="7"/>
      <c r="AX534" s="7"/>
      <c r="AY534" s="7"/>
      <c r="AZ534" s="7"/>
      <c r="BA534" s="7"/>
      <c r="BB534" s="7"/>
      <c r="BC534" s="7"/>
      <c r="BD534" s="7"/>
      <c r="BE534" s="7"/>
      <c r="BF534" s="7"/>
      <c r="BG534" s="7"/>
      <c r="BH534" s="7"/>
    </row>
    <row r="535" spans="1:60" hidden="1">
      <c r="A535" s="93"/>
      <c r="B535" s="138" t="str">
        <f t="shared" si="103"/>
        <v/>
      </c>
      <c r="C535" s="28" t="str">
        <f>IF(B535="","",INDEX(Konfig!$A$21:$B$1011,MATCH(MID(B535,1,(FIND(" ",B535)-1)),Konfig!$A$21:$A$1011,0),2))</f>
        <v/>
      </c>
      <c r="D535" s="126"/>
      <c r="E535" s="126" t="str">
        <f t="shared" si="106"/>
        <v/>
      </c>
      <c r="F535" s="126" t="str">
        <f t="shared" si="110"/>
        <v/>
      </c>
      <c r="G535" s="123" t="str">
        <f t="shared" si="104"/>
        <v/>
      </c>
      <c r="H535" s="139"/>
      <c r="I535" s="123" t="str">
        <f t="shared" si="105"/>
        <v xml:space="preserve"> </v>
      </c>
      <c r="J535" s="126"/>
      <c r="K535" s="388" t="str">
        <f t="shared" ca="1" si="111"/>
        <v/>
      </c>
      <c r="L535" s="388" t="str">
        <f t="shared" ca="1" si="112"/>
        <v/>
      </c>
      <c r="M535" s="384" t="str">
        <f t="shared" ca="1" si="113"/>
        <v/>
      </c>
      <c r="N535" s="384" t="str">
        <f t="shared" ca="1" si="113"/>
        <v/>
      </c>
      <c r="O535" s="384" t="str">
        <f t="shared" ca="1" si="113"/>
        <v/>
      </c>
      <c r="P535" s="384" t="str">
        <f t="shared" ca="1" si="113"/>
        <v/>
      </c>
      <c r="Q535" s="384" t="str">
        <f t="shared" ca="1" si="107"/>
        <v/>
      </c>
      <c r="R535" s="131" t="str">
        <f ca="1">IF(AND(SUM($T$109:$U535)&gt;0,COUNTIF(R$108:$S534,"A")=0), "A","")</f>
        <v/>
      </c>
      <c r="S535" s="131" t="str">
        <f ca="1">IF(AND(SUM($T535:$U$1097)&gt;0,COUNTIF(S536:$S$1098,"E")=0), "E","")</f>
        <v/>
      </c>
      <c r="T535" s="383" t="str">
        <f t="shared" ca="1" si="108"/>
        <v/>
      </c>
      <c r="U535" s="383" t="str">
        <f t="shared" ca="1" si="114"/>
        <v/>
      </c>
      <c r="V535" s="7"/>
      <c r="W535" s="7"/>
      <c r="X535" s="383" t="str">
        <f t="shared" ca="1" si="109"/>
        <v/>
      </c>
      <c r="Y535" s="383" t="str">
        <f ca="1">IF(SUM(X535)&gt;0,MAX($Y$109:Y534)+1,"")</f>
        <v/>
      </c>
      <c r="Z535" s="7"/>
      <c r="AA535" s="7"/>
      <c r="AB535" s="383" t="str" cm="1">
        <f t="array" aca="1" ref="AB535" ca="1">IF($K535="","",INDIRECT("'"&amp;$B535&amp;"'!$J$7"))</f>
        <v/>
      </c>
      <c r="AC535" s="383" t="str" cm="1">
        <f t="array" aca="1" ref="AC535" ca="1">IF($K535="","",INDIRECT("'"&amp;$B535&amp;"'!$J$5"))</f>
        <v/>
      </c>
      <c r="AD535" s="383" t="str" cm="1">
        <f t="array" aca="1" ref="AD535" ca="1">IF($K535="","",INDIRECT("'"&amp;$B535&amp;"'!$J$6"))</f>
        <v/>
      </c>
      <c r="AE535" s="7"/>
      <c r="AF535" s="7"/>
      <c r="AG535" s="7"/>
      <c r="AH535" s="7"/>
      <c r="AI535" s="7"/>
      <c r="AJ535" s="7"/>
      <c r="AK535" s="7"/>
      <c r="AL535" s="7"/>
      <c r="AM535" s="7"/>
      <c r="AN535" s="7"/>
      <c r="AO535" s="7"/>
      <c r="AP535" s="7"/>
      <c r="AQ535" s="7"/>
      <c r="AR535" s="7"/>
      <c r="AS535" s="7"/>
      <c r="AT535" s="7"/>
      <c r="AU535" s="7"/>
      <c r="AV535" s="7"/>
      <c r="AW535" s="7"/>
      <c r="AX535" s="7"/>
      <c r="AY535" s="7"/>
      <c r="AZ535" s="7"/>
      <c r="BA535" s="7"/>
      <c r="BB535" s="7"/>
      <c r="BC535" s="7"/>
      <c r="BD535" s="7"/>
      <c r="BE535" s="7"/>
      <c r="BF535" s="7"/>
      <c r="BG535" s="7"/>
      <c r="BH535" s="7"/>
    </row>
    <row r="536" spans="1:60" hidden="1">
      <c r="A536" s="93"/>
      <c r="B536" s="138" t="str">
        <f t="shared" si="103"/>
        <v/>
      </c>
      <c r="C536" s="28" t="str">
        <f>IF(B536="","",INDEX(Konfig!$A$21:$B$1011,MATCH(MID(B536,1,(FIND(" ",B536)-1)),Konfig!$A$21:$A$1011,0),2))</f>
        <v/>
      </c>
      <c r="D536" s="126"/>
      <c r="E536" s="126" t="str">
        <f t="shared" si="106"/>
        <v/>
      </c>
      <c r="F536" s="126" t="str">
        <f t="shared" si="110"/>
        <v/>
      </c>
      <c r="G536" s="123" t="str">
        <f t="shared" si="104"/>
        <v/>
      </c>
      <c r="H536" s="139"/>
      <c r="I536" s="123" t="str">
        <f t="shared" si="105"/>
        <v xml:space="preserve"> </v>
      </c>
      <c r="J536" s="126"/>
      <c r="K536" s="388" t="str">
        <f t="shared" ca="1" si="111"/>
        <v/>
      </c>
      <c r="L536" s="388" t="str">
        <f t="shared" ca="1" si="112"/>
        <v/>
      </c>
      <c r="M536" s="384" t="str">
        <f t="shared" ca="1" si="113"/>
        <v/>
      </c>
      <c r="N536" s="384" t="str">
        <f t="shared" ca="1" si="113"/>
        <v/>
      </c>
      <c r="O536" s="384" t="str">
        <f t="shared" ca="1" si="113"/>
        <v/>
      </c>
      <c r="P536" s="384" t="str">
        <f t="shared" ca="1" si="113"/>
        <v/>
      </c>
      <c r="Q536" s="384" t="str">
        <f t="shared" ca="1" si="107"/>
        <v/>
      </c>
      <c r="R536" s="131" t="str">
        <f ca="1">IF(AND(SUM($T$109:$U536)&gt;0,COUNTIF(R$108:$S535,"A")=0), "A","")</f>
        <v/>
      </c>
      <c r="S536" s="131" t="str">
        <f ca="1">IF(AND(SUM($T536:$U$1097)&gt;0,COUNTIF(S537:$S$1098,"E")=0), "E","")</f>
        <v/>
      </c>
      <c r="T536" s="383" t="str">
        <f t="shared" ca="1" si="108"/>
        <v/>
      </c>
      <c r="U536" s="383" t="str">
        <f t="shared" ca="1" si="114"/>
        <v/>
      </c>
      <c r="V536" s="7"/>
      <c r="W536" s="7"/>
      <c r="X536" s="383" t="str">
        <f t="shared" ca="1" si="109"/>
        <v/>
      </c>
      <c r="Y536" s="383" t="str">
        <f ca="1">IF(SUM(X536)&gt;0,MAX($Y$109:Y535)+1,"")</f>
        <v/>
      </c>
      <c r="Z536" s="7"/>
      <c r="AA536" s="7"/>
      <c r="AB536" s="383" t="str" cm="1">
        <f t="array" aca="1" ref="AB536" ca="1">IF($K536="","",INDIRECT("'"&amp;$B536&amp;"'!$J$7"))</f>
        <v/>
      </c>
      <c r="AC536" s="383" t="str" cm="1">
        <f t="array" aca="1" ref="AC536" ca="1">IF($K536="","",INDIRECT("'"&amp;$B536&amp;"'!$J$5"))</f>
        <v/>
      </c>
      <c r="AD536" s="383" t="str" cm="1">
        <f t="array" aca="1" ref="AD536" ca="1">IF($K536="","",INDIRECT("'"&amp;$B536&amp;"'!$J$6"))</f>
        <v/>
      </c>
      <c r="AE536" s="7"/>
      <c r="AF536" s="7"/>
      <c r="AG536" s="7"/>
      <c r="AH536" s="7"/>
      <c r="AI536" s="7"/>
      <c r="AJ536" s="7"/>
      <c r="AK536" s="7"/>
      <c r="AL536" s="7"/>
      <c r="AM536" s="7"/>
      <c r="AN536" s="7"/>
      <c r="AO536" s="7"/>
      <c r="AP536" s="7"/>
      <c r="AQ536" s="7"/>
      <c r="AR536" s="7"/>
      <c r="AS536" s="7"/>
      <c r="AT536" s="7"/>
      <c r="AU536" s="7"/>
      <c r="AV536" s="7"/>
      <c r="AW536" s="7"/>
      <c r="AX536" s="7"/>
      <c r="AY536" s="7"/>
      <c r="AZ536" s="7"/>
      <c r="BA536" s="7"/>
      <c r="BB536" s="7"/>
      <c r="BC536" s="7"/>
      <c r="BD536" s="7"/>
      <c r="BE536" s="7"/>
      <c r="BF536" s="7"/>
      <c r="BG536" s="7"/>
      <c r="BH536" s="7"/>
    </row>
    <row r="537" spans="1:60" hidden="1">
      <c r="A537" s="93"/>
      <c r="B537" s="138" t="str">
        <f t="shared" si="103"/>
        <v/>
      </c>
      <c r="C537" s="28" t="str">
        <f>IF(B537="","",INDEX(Konfig!$A$21:$B$1011,MATCH(MID(B537,1,(FIND(" ",B537)-1)),Konfig!$A$21:$A$1011,0),2))</f>
        <v/>
      </c>
      <c r="D537" s="126"/>
      <c r="E537" s="126" t="str">
        <f t="shared" si="106"/>
        <v/>
      </c>
      <c r="F537" s="126" t="str">
        <f t="shared" si="110"/>
        <v/>
      </c>
      <c r="G537" s="123" t="str">
        <f t="shared" si="104"/>
        <v/>
      </c>
      <c r="H537" s="139"/>
      <c r="I537" s="123" t="str">
        <f t="shared" si="105"/>
        <v xml:space="preserve"> </v>
      </c>
      <c r="J537" s="126"/>
      <c r="K537" s="388" t="str">
        <f t="shared" ca="1" si="111"/>
        <v/>
      </c>
      <c r="L537" s="388" t="str">
        <f t="shared" ca="1" si="112"/>
        <v/>
      </c>
      <c r="M537" s="384" t="str">
        <f t="shared" ca="1" si="113"/>
        <v/>
      </c>
      <c r="N537" s="384" t="str">
        <f t="shared" ca="1" si="113"/>
        <v/>
      </c>
      <c r="O537" s="384" t="str">
        <f t="shared" ca="1" si="113"/>
        <v/>
      </c>
      <c r="P537" s="384" t="str">
        <f t="shared" ca="1" si="113"/>
        <v/>
      </c>
      <c r="Q537" s="384" t="str">
        <f t="shared" ca="1" si="107"/>
        <v/>
      </c>
      <c r="R537" s="131" t="str">
        <f ca="1">IF(AND(SUM($T$109:$U537)&gt;0,COUNTIF(R$108:$S536,"A")=0), "A","")</f>
        <v/>
      </c>
      <c r="S537" s="131" t="str">
        <f ca="1">IF(AND(SUM($T537:$U$1097)&gt;0,COUNTIF(S538:$S$1098,"E")=0), "E","")</f>
        <v/>
      </c>
      <c r="T537" s="383" t="str">
        <f t="shared" ca="1" si="108"/>
        <v/>
      </c>
      <c r="U537" s="383" t="str">
        <f t="shared" ca="1" si="114"/>
        <v/>
      </c>
      <c r="V537" s="7"/>
      <c r="W537" s="7"/>
      <c r="X537" s="383" t="str">
        <f t="shared" ca="1" si="109"/>
        <v/>
      </c>
      <c r="Y537" s="383" t="str">
        <f ca="1">IF(SUM(X537)&gt;0,MAX($Y$109:Y536)+1,"")</f>
        <v/>
      </c>
      <c r="Z537" s="7"/>
      <c r="AA537" s="7"/>
      <c r="AB537" s="383" t="str" cm="1">
        <f t="array" aca="1" ref="AB537" ca="1">IF($K537="","",INDIRECT("'"&amp;$B537&amp;"'!$J$7"))</f>
        <v/>
      </c>
      <c r="AC537" s="383" t="str" cm="1">
        <f t="array" aca="1" ref="AC537" ca="1">IF($K537="","",INDIRECT("'"&amp;$B537&amp;"'!$J$5"))</f>
        <v/>
      </c>
      <c r="AD537" s="383" t="str" cm="1">
        <f t="array" aca="1" ref="AD537" ca="1">IF($K537="","",INDIRECT("'"&amp;$B537&amp;"'!$J$6"))</f>
        <v/>
      </c>
      <c r="AE537" s="7"/>
      <c r="AF537" s="7"/>
      <c r="AG537" s="7"/>
      <c r="AH537" s="7"/>
      <c r="AI537" s="7"/>
      <c r="AJ537" s="7"/>
      <c r="AK537" s="7"/>
      <c r="AL537" s="7"/>
      <c r="AM537" s="7"/>
      <c r="AN537" s="7"/>
      <c r="AO537" s="7"/>
      <c r="AP537" s="7"/>
      <c r="AQ537" s="7"/>
      <c r="AR537" s="7"/>
      <c r="AS537" s="7"/>
      <c r="AT537" s="7"/>
      <c r="AU537" s="7"/>
      <c r="AV537" s="7"/>
      <c r="AW537" s="7"/>
      <c r="AX537" s="7"/>
      <c r="AY537" s="7"/>
      <c r="AZ537" s="7"/>
      <c r="BA537" s="7"/>
      <c r="BB537" s="7"/>
      <c r="BC537" s="7"/>
      <c r="BD537" s="7"/>
      <c r="BE537" s="7"/>
      <c r="BF537" s="7"/>
      <c r="BG537" s="7"/>
      <c r="BH537" s="7"/>
    </row>
    <row r="538" spans="1:60" hidden="1">
      <c r="A538" s="93"/>
      <c r="B538" s="138" t="str">
        <f t="shared" si="103"/>
        <v/>
      </c>
      <c r="C538" s="28" t="str">
        <f>IF(B538="","",INDEX(Konfig!$A$21:$B$1011,MATCH(MID(B538,1,(FIND(" ",B538)-1)),Konfig!$A$21:$A$1011,0),2))</f>
        <v/>
      </c>
      <c r="D538" s="126"/>
      <c r="E538" s="126" t="str">
        <f t="shared" si="106"/>
        <v/>
      </c>
      <c r="F538" s="126" t="str">
        <f t="shared" si="110"/>
        <v/>
      </c>
      <c r="G538" s="123" t="str">
        <f t="shared" si="104"/>
        <v/>
      </c>
      <c r="H538" s="139"/>
      <c r="I538" s="123" t="str">
        <f t="shared" si="105"/>
        <v xml:space="preserve"> </v>
      </c>
      <c r="J538" s="126"/>
      <c r="K538" s="388" t="str">
        <f t="shared" ca="1" si="111"/>
        <v/>
      </c>
      <c r="L538" s="388" t="str">
        <f t="shared" ca="1" si="112"/>
        <v/>
      </c>
      <c r="M538" s="384" t="str">
        <f t="shared" ca="1" si="113"/>
        <v/>
      </c>
      <c r="N538" s="384" t="str">
        <f t="shared" ca="1" si="113"/>
        <v/>
      </c>
      <c r="O538" s="384" t="str">
        <f t="shared" ca="1" si="113"/>
        <v/>
      </c>
      <c r="P538" s="384" t="str">
        <f t="shared" ca="1" si="113"/>
        <v/>
      </c>
      <c r="Q538" s="384" t="str">
        <f t="shared" ca="1" si="107"/>
        <v/>
      </c>
      <c r="R538" s="131" t="str">
        <f ca="1">IF(AND(SUM($T$109:$U538)&gt;0,COUNTIF(R$108:$S537,"A")=0), "A","")</f>
        <v/>
      </c>
      <c r="S538" s="131" t="str">
        <f ca="1">IF(AND(SUM($T538:$U$1097)&gt;0,COUNTIF(S539:$S$1098,"E")=0), "E","")</f>
        <v/>
      </c>
      <c r="T538" s="383" t="str">
        <f t="shared" ca="1" si="108"/>
        <v/>
      </c>
      <c r="U538" s="383" t="str">
        <f t="shared" ca="1" si="114"/>
        <v/>
      </c>
      <c r="V538" s="7"/>
      <c r="W538" s="7"/>
      <c r="X538" s="383" t="str">
        <f t="shared" ca="1" si="109"/>
        <v/>
      </c>
      <c r="Y538" s="383" t="str">
        <f ca="1">IF(SUM(X538)&gt;0,MAX($Y$109:Y537)+1,"")</f>
        <v/>
      </c>
      <c r="Z538" s="7"/>
      <c r="AA538" s="7"/>
      <c r="AB538" s="383" t="str" cm="1">
        <f t="array" aca="1" ref="AB538" ca="1">IF($K538="","",INDIRECT("'"&amp;$B538&amp;"'!$J$7"))</f>
        <v/>
      </c>
      <c r="AC538" s="383" t="str" cm="1">
        <f t="array" aca="1" ref="AC538" ca="1">IF($K538="","",INDIRECT("'"&amp;$B538&amp;"'!$J$5"))</f>
        <v/>
      </c>
      <c r="AD538" s="383" t="str" cm="1">
        <f t="array" aca="1" ref="AD538" ca="1">IF($K538="","",INDIRECT("'"&amp;$B538&amp;"'!$J$6"))</f>
        <v/>
      </c>
      <c r="AE538" s="7"/>
      <c r="AF538" s="7"/>
      <c r="AG538" s="7"/>
      <c r="AH538" s="7"/>
      <c r="AI538" s="7"/>
      <c r="AJ538" s="7"/>
      <c r="AK538" s="7"/>
      <c r="AL538" s="7"/>
      <c r="AM538" s="7"/>
      <c r="AN538" s="7"/>
      <c r="AO538" s="7"/>
      <c r="AP538" s="7"/>
      <c r="AQ538" s="7"/>
      <c r="AR538" s="7"/>
      <c r="AS538" s="7"/>
      <c r="AT538" s="7"/>
      <c r="AU538" s="7"/>
      <c r="AV538" s="7"/>
      <c r="AW538" s="7"/>
      <c r="AX538" s="7"/>
      <c r="AY538" s="7"/>
      <c r="AZ538" s="7"/>
      <c r="BA538" s="7"/>
      <c r="BB538" s="7"/>
      <c r="BC538" s="7"/>
      <c r="BD538" s="7"/>
      <c r="BE538" s="7"/>
      <c r="BF538" s="7"/>
      <c r="BG538" s="7"/>
      <c r="BH538" s="7"/>
    </row>
    <row r="539" spans="1:60" hidden="1">
      <c r="A539" s="93"/>
      <c r="B539" s="138" t="str">
        <f t="shared" si="103"/>
        <v/>
      </c>
      <c r="C539" s="28" t="str">
        <f>IF(B539="","",INDEX(Konfig!$A$21:$B$1011,MATCH(MID(B539,1,(FIND(" ",B539)-1)),Konfig!$A$21:$A$1011,0),2))</f>
        <v/>
      </c>
      <c r="D539" s="126"/>
      <c r="E539" s="126" t="str">
        <f t="shared" si="106"/>
        <v/>
      </c>
      <c r="F539" s="126" t="str">
        <f t="shared" si="110"/>
        <v/>
      </c>
      <c r="G539" s="123" t="str">
        <f t="shared" si="104"/>
        <v/>
      </c>
      <c r="H539" s="139"/>
      <c r="I539" s="123" t="str">
        <f t="shared" si="105"/>
        <v xml:space="preserve"> </v>
      </c>
      <c r="J539" s="126"/>
      <c r="K539" s="388" t="str">
        <f t="shared" ca="1" si="111"/>
        <v/>
      </c>
      <c r="L539" s="388" t="str">
        <f t="shared" ca="1" si="112"/>
        <v/>
      </c>
      <c r="M539" s="384" t="str">
        <f t="shared" ca="1" si="113"/>
        <v/>
      </c>
      <c r="N539" s="384" t="str">
        <f t="shared" ca="1" si="113"/>
        <v/>
      </c>
      <c r="O539" s="384" t="str">
        <f t="shared" ca="1" si="113"/>
        <v/>
      </c>
      <c r="P539" s="384" t="str">
        <f t="shared" ca="1" si="113"/>
        <v/>
      </c>
      <c r="Q539" s="384" t="str">
        <f t="shared" ca="1" si="107"/>
        <v/>
      </c>
      <c r="R539" s="131" t="str">
        <f ca="1">IF(AND(SUM($T$109:$U539)&gt;0,COUNTIF(R$108:$S538,"A")=0), "A","")</f>
        <v/>
      </c>
      <c r="S539" s="131" t="str">
        <f ca="1">IF(AND(SUM($T539:$U$1097)&gt;0,COUNTIF(S540:$S$1098,"E")=0), "E","")</f>
        <v/>
      </c>
      <c r="T539" s="383" t="str">
        <f t="shared" ca="1" si="108"/>
        <v/>
      </c>
      <c r="U539" s="383" t="str">
        <f t="shared" ca="1" si="114"/>
        <v/>
      </c>
      <c r="V539" s="7"/>
      <c r="W539" s="7"/>
      <c r="X539" s="383" t="str">
        <f t="shared" ca="1" si="109"/>
        <v/>
      </c>
      <c r="Y539" s="383" t="str">
        <f ca="1">IF(SUM(X539)&gt;0,MAX($Y$109:Y538)+1,"")</f>
        <v/>
      </c>
      <c r="Z539" s="7"/>
      <c r="AA539" s="7"/>
      <c r="AB539" s="383" t="str" cm="1">
        <f t="array" aca="1" ref="AB539" ca="1">IF($K539="","",INDIRECT("'"&amp;$B539&amp;"'!$J$7"))</f>
        <v/>
      </c>
      <c r="AC539" s="383" t="str" cm="1">
        <f t="array" aca="1" ref="AC539" ca="1">IF($K539="","",INDIRECT("'"&amp;$B539&amp;"'!$J$5"))</f>
        <v/>
      </c>
      <c r="AD539" s="383" t="str" cm="1">
        <f t="array" aca="1" ref="AD539" ca="1">IF($K539="","",INDIRECT("'"&amp;$B539&amp;"'!$J$6"))</f>
        <v/>
      </c>
      <c r="AE539" s="7"/>
      <c r="AF539" s="7"/>
      <c r="AG539" s="7"/>
      <c r="AH539" s="7"/>
      <c r="AI539" s="7"/>
      <c r="AJ539" s="7"/>
      <c r="AK539" s="7"/>
      <c r="AL539" s="7"/>
      <c r="AM539" s="7"/>
      <c r="AN539" s="7"/>
      <c r="AO539" s="7"/>
      <c r="AP539" s="7"/>
      <c r="AQ539" s="7"/>
      <c r="AR539" s="7"/>
      <c r="AS539" s="7"/>
      <c r="AT539" s="7"/>
      <c r="AU539" s="7"/>
      <c r="AV539" s="7"/>
      <c r="AW539" s="7"/>
      <c r="AX539" s="7"/>
      <c r="AY539" s="7"/>
      <c r="AZ539" s="7"/>
      <c r="BA539" s="7"/>
      <c r="BB539" s="7"/>
      <c r="BC539" s="7"/>
      <c r="BD539" s="7"/>
      <c r="BE539" s="7"/>
      <c r="BF539" s="7"/>
      <c r="BG539" s="7"/>
      <c r="BH539" s="7"/>
    </row>
    <row r="540" spans="1:60" hidden="1">
      <c r="A540" s="93"/>
      <c r="B540" s="138" t="str">
        <f t="shared" si="103"/>
        <v/>
      </c>
      <c r="C540" s="28" t="str">
        <f>IF(B540="","",INDEX(Konfig!$A$21:$B$1011,MATCH(MID(B540,1,(FIND(" ",B540)-1)),Konfig!$A$21:$A$1011,0),2))</f>
        <v/>
      </c>
      <c r="D540" s="126"/>
      <c r="E540" s="126" t="str">
        <f t="shared" si="106"/>
        <v/>
      </c>
      <c r="F540" s="126" t="str">
        <f t="shared" si="110"/>
        <v/>
      </c>
      <c r="G540" s="123" t="str">
        <f t="shared" si="104"/>
        <v/>
      </c>
      <c r="H540" s="139"/>
      <c r="I540" s="123" t="str">
        <f t="shared" si="105"/>
        <v xml:space="preserve"> </v>
      </c>
      <c r="J540" s="126"/>
      <c r="K540" s="388" t="str">
        <f t="shared" ca="1" si="111"/>
        <v/>
      </c>
      <c r="L540" s="388" t="str">
        <f t="shared" ca="1" si="112"/>
        <v/>
      </c>
      <c r="M540" s="384" t="str">
        <f t="shared" ca="1" si="113"/>
        <v/>
      </c>
      <c r="N540" s="384" t="str">
        <f t="shared" ca="1" si="113"/>
        <v/>
      </c>
      <c r="O540" s="384" t="str">
        <f t="shared" ca="1" si="113"/>
        <v/>
      </c>
      <c r="P540" s="384" t="str">
        <f t="shared" ca="1" si="113"/>
        <v/>
      </c>
      <c r="Q540" s="384" t="str">
        <f t="shared" ca="1" si="107"/>
        <v/>
      </c>
      <c r="R540" s="131" t="str">
        <f ca="1">IF(AND(SUM($T$109:$U540)&gt;0,COUNTIF(R$108:$S539,"A")=0), "A","")</f>
        <v/>
      </c>
      <c r="S540" s="131" t="str">
        <f ca="1">IF(AND(SUM($T540:$U$1097)&gt;0,COUNTIF(S541:$S$1098,"E")=0), "E","")</f>
        <v/>
      </c>
      <c r="T540" s="383" t="str">
        <f t="shared" ca="1" si="108"/>
        <v/>
      </c>
      <c r="U540" s="383" t="str">
        <f t="shared" ca="1" si="114"/>
        <v/>
      </c>
      <c r="V540" s="7"/>
      <c r="W540" s="7"/>
      <c r="X540" s="383" t="str">
        <f t="shared" ca="1" si="109"/>
        <v/>
      </c>
      <c r="Y540" s="383" t="str">
        <f ca="1">IF(SUM(X540)&gt;0,MAX($Y$109:Y539)+1,"")</f>
        <v/>
      </c>
      <c r="Z540" s="7"/>
      <c r="AA540" s="7"/>
      <c r="AB540" s="383" t="str" cm="1">
        <f t="array" aca="1" ref="AB540" ca="1">IF($K540="","",INDIRECT("'"&amp;$B540&amp;"'!$J$7"))</f>
        <v/>
      </c>
      <c r="AC540" s="383" t="str" cm="1">
        <f t="array" aca="1" ref="AC540" ca="1">IF($K540="","",INDIRECT("'"&amp;$B540&amp;"'!$J$5"))</f>
        <v/>
      </c>
      <c r="AD540" s="383" t="str" cm="1">
        <f t="array" aca="1" ref="AD540" ca="1">IF($K540="","",INDIRECT("'"&amp;$B540&amp;"'!$J$6"))</f>
        <v/>
      </c>
      <c r="AE540" s="7"/>
      <c r="AF540" s="7"/>
      <c r="AG540" s="7"/>
      <c r="AH540" s="7"/>
      <c r="AI540" s="7"/>
      <c r="AJ540" s="7"/>
      <c r="AK540" s="7"/>
      <c r="AL540" s="7"/>
      <c r="AM540" s="7"/>
      <c r="AN540" s="7"/>
      <c r="AO540" s="7"/>
      <c r="AP540" s="7"/>
      <c r="AQ540" s="7"/>
      <c r="AR540" s="7"/>
      <c r="AS540" s="7"/>
      <c r="AT540" s="7"/>
      <c r="AU540" s="7"/>
      <c r="AV540" s="7"/>
      <c r="AW540" s="7"/>
      <c r="AX540" s="7"/>
      <c r="AY540" s="7"/>
      <c r="AZ540" s="7"/>
      <c r="BA540" s="7"/>
      <c r="BB540" s="7"/>
      <c r="BC540" s="7"/>
      <c r="BD540" s="7"/>
      <c r="BE540" s="7"/>
      <c r="BF540" s="7"/>
      <c r="BG540" s="7"/>
      <c r="BH540" s="7"/>
    </row>
    <row r="541" spans="1:60" hidden="1">
      <c r="A541" s="93"/>
      <c r="B541" s="138" t="str">
        <f t="shared" si="103"/>
        <v/>
      </c>
      <c r="C541" s="28" t="str">
        <f>IF(B541="","",INDEX(Konfig!$A$21:$B$1011,MATCH(MID(B541,1,(FIND(" ",B541)-1)),Konfig!$A$21:$A$1011,0),2))</f>
        <v/>
      </c>
      <c r="D541" s="126"/>
      <c r="E541" s="126" t="str">
        <f t="shared" si="106"/>
        <v/>
      </c>
      <c r="F541" s="126" t="str">
        <f t="shared" si="110"/>
        <v/>
      </c>
      <c r="G541" s="123" t="str">
        <f t="shared" si="104"/>
        <v/>
      </c>
      <c r="H541" s="139"/>
      <c r="I541" s="123" t="str">
        <f t="shared" si="105"/>
        <v xml:space="preserve"> </v>
      </c>
      <c r="J541" s="126"/>
      <c r="K541" s="388" t="str">
        <f t="shared" ca="1" si="111"/>
        <v/>
      </c>
      <c r="L541" s="388" t="str">
        <f t="shared" ca="1" si="112"/>
        <v/>
      </c>
      <c r="M541" s="384" t="str">
        <f t="shared" ca="1" si="113"/>
        <v/>
      </c>
      <c r="N541" s="384" t="str">
        <f t="shared" ca="1" si="113"/>
        <v/>
      </c>
      <c r="O541" s="384" t="str">
        <f t="shared" ca="1" si="113"/>
        <v/>
      </c>
      <c r="P541" s="384" t="str">
        <f t="shared" ca="1" si="113"/>
        <v/>
      </c>
      <c r="Q541" s="384" t="str">
        <f t="shared" ca="1" si="107"/>
        <v/>
      </c>
      <c r="R541" s="131" t="str">
        <f ca="1">IF(AND(SUM($T$109:$U541)&gt;0,COUNTIF(R$108:$S540,"A")=0), "A","")</f>
        <v/>
      </c>
      <c r="S541" s="131" t="str">
        <f ca="1">IF(AND(SUM($T541:$U$1097)&gt;0,COUNTIF(S542:$S$1098,"E")=0), "E","")</f>
        <v/>
      </c>
      <c r="T541" s="383" t="str">
        <f t="shared" ca="1" si="108"/>
        <v/>
      </c>
      <c r="U541" s="383" t="str">
        <f t="shared" ca="1" si="114"/>
        <v/>
      </c>
      <c r="V541" s="7"/>
      <c r="W541" s="7"/>
      <c r="X541" s="383" t="str">
        <f t="shared" ca="1" si="109"/>
        <v/>
      </c>
      <c r="Y541" s="383" t="str">
        <f ca="1">IF(SUM(X541)&gt;0,MAX($Y$109:Y540)+1,"")</f>
        <v/>
      </c>
      <c r="Z541" s="7"/>
      <c r="AA541" s="7"/>
      <c r="AB541" s="383" t="str" cm="1">
        <f t="array" aca="1" ref="AB541" ca="1">IF($K541="","",INDIRECT("'"&amp;$B541&amp;"'!$J$7"))</f>
        <v/>
      </c>
      <c r="AC541" s="383" t="str" cm="1">
        <f t="array" aca="1" ref="AC541" ca="1">IF($K541="","",INDIRECT("'"&amp;$B541&amp;"'!$J$5"))</f>
        <v/>
      </c>
      <c r="AD541" s="383" t="str" cm="1">
        <f t="array" aca="1" ref="AD541" ca="1">IF($K541="","",INDIRECT("'"&amp;$B541&amp;"'!$J$6"))</f>
        <v/>
      </c>
      <c r="AE541" s="7"/>
      <c r="AF541" s="7"/>
      <c r="AG541" s="7"/>
      <c r="AH541" s="7"/>
      <c r="AI541" s="7"/>
      <c r="AJ541" s="7"/>
      <c r="AK541" s="7"/>
      <c r="AL541" s="7"/>
      <c r="AM541" s="7"/>
      <c r="AN541" s="7"/>
      <c r="AO541" s="7"/>
      <c r="AP541" s="7"/>
      <c r="AQ541" s="7"/>
      <c r="AR541" s="7"/>
      <c r="AS541" s="7"/>
      <c r="AT541" s="7"/>
      <c r="AU541" s="7"/>
      <c r="AV541" s="7"/>
      <c r="AW541" s="7"/>
      <c r="AX541" s="7"/>
      <c r="AY541" s="7"/>
      <c r="AZ541" s="7"/>
      <c r="BA541" s="7"/>
      <c r="BB541" s="7"/>
      <c r="BC541" s="7"/>
      <c r="BD541" s="7"/>
      <c r="BE541" s="7"/>
      <c r="BF541" s="7"/>
      <c r="BG541" s="7"/>
      <c r="BH541" s="7"/>
    </row>
    <row r="542" spans="1:60" hidden="1">
      <c r="A542" s="93"/>
      <c r="B542" s="138" t="str">
        <f t="shared" si="103"/>
        <v/>
      </c>
      <c r="C542" s="28" t="str">
        <f>IF(B542="","",INDEX(Konfig!$A$21:$B$1011,MATCH(MID(B542,1,(FIND(" ",B542)-1)),Konfig!$A$21:$A$1011,0),2))</f>
        <v/>
      </c>
      <c r="D542" s="126"/>
      <c r="E542" s="126" t="str">
        <f t="shared" si="106"/>
        <v/>
      </c>
      <c r="F542" s="126" t="str">
        <f t="shared" si="110"/>
        <v/>
      </c>
      <c r="G542" s="123" t="str">
        <f t="shared" si="104"/>
        <v/>
      </c>
      <c r="H542" s="139"/>
      <c r="I542" s="123" t="str">
        <f t="shared" si="105"/>
        <v xml:space="preserve"> </v>
      </c>
      <c r="J542" s="126"/>
      <c r="K542" s="388" t="str">
        <f t="shared" ca="1" si="111"/>
        <v/>
      </c>
      <c r="L542" s="388" t="str">
        <f t="shared" ca="1" si="112"/>
        <v/>
      </c>
      <c r="M542" s="384" t="str">
        <f t="shared" ca="1" si="113"/>
        <v/>
      </c>
      <c r="N542" s="384" t="str">
        <f t="shared" ca="1" si="113"/>
        <v/>
      </c>
      <c r="O542" s="384" t="str">
        <f t="shared" ca="1" si="113"/>
        <v/>
      </c>
      <c r="P542" s="384" t="str">
        <f t="shared" ca="1" si="113"/>
        <v/>
      </c>
      <c r="Q542" s="384" t="str">
        <f t="shared" ca="1" si="107"/>
        <v/>
      </c>
      <c r="R542" s="131" t="str">
        <f ca="1">IF(AND(SUM($T$109:$U542)&gt;0,COUNTIF(R$108:$S541,"A")=0), "A","")</f>
        <v/>
      </c>
      <c r="S542" s="131" t="str">
        <f ca="1">IF(AND(SUM($T542:$U$1097)&gt;0,COUNTIF(S543:$S$1098,"E")=0), "E","")</f>
        <v/>
      </c>
      <c r="T542" s="383" t="str">
        <f t="shared" ca="1" si="108"/>
        <v/>
      </c>
      <c r="U542" s="383" t="str">
        <f t="shared" ca="1" si="114"/>
        <v/>
      </c>
      <c r="V542" s="7"/>
      <c r="W542" s="7"/>
      <c r="X542" s="383" t="str">
        <f t="shared" ca="1" si="109"/>
        <v/>
      </c>
      <c r="Y542" s="383" t="str">
        <f ca="1">IF(SUM(X542)&gt;0,MAX($Y$109:Y541)+1,"")</f>
        <v/>
      </c>
      <c r="Z542" s="7"/>
      <c r="AA542" s="7"/>
      <c r="AB542" s="383" t="str" cm="1">
        <f t="array" aca="1" ref="AB542" ca="1">IF($K542="","",INDIRECT("'"&amp;$B542&amp;"'!$J$7"))</f>
        <v/>
      </c>
      <c r="AC542" s="383" t="str" cm="1">
        <f t="array" aca="1" ref="AC542" ca="1">IF($K542="","",INDIRECT("'"&amp;$B542&amp;"'!$J$5"))</f>
        <v/>
      </c>
      <c r="AD542" s="383" t="str" cm="1">
        <f t="array" aca="1" ref="AD542" ca="1">IF($K542="","",INDIRECT("'"&amp;$B542&amp;"'!$J$6"))</f>
        <v/>
      </c>
      <c r="AE542" s="7"/>
      <c r="AF542" s="7"/>
      <c r="AG542" s="7"/>
      <c r="AH542" s="7"/>
      <c r="AI542" s="7"/>
      <c r="AJ542" s="7"/>
      <c r="AK542" s="7"/>
      <c r="AL542" s="7"/>
      <c r="AM542" s="7"/>
      <c r="AN542" s="7"/>
      <c r="AO542" s="7"/>
      <c r="AP542" s="7"/>
      <c r="AQ542" s="7"/>
      <c r="AR542" s="7"/>
      <c r="AS542" s="7"/>
      <c r="AT542" s="7"/>
      <c r="AU542" s="7"/>
      <c r="AV542" s="7"/>
      <c r="AW542" s="7"/>
      <c r="AX542" s="7"/>
      <c r="AY542" s="7"/>
      <c r="AZ542" s="7"/>
      <c r="BA542" s="7"/>
      <c r="BB542" s="7"/>
      <c r="BC542" s="7"/>
      <c r="BD542" s="7"/>
      <c r="BE542" s="7"/>
      <c r="BF542" s="7"/>
      <c r="BG542" s="7"/>
      <c r="BH542" s="7"/>
    </row>
    <row r="543" spans="1:60" hidden="1">
      <c r="A543" s="93"/>
      <c r="B543" s="138" t="str">
        <f t="shared" si="103"/>
        <v/>
      </c>
      <c r="C543" s="28" t="str">
        <f>IF(B543="","",INDEX(Konfig!$A$21:$B$1011,MATCH(MID(B543,1,(FIND(" ",B543)-1)),Konfig!$A$21:$A$1011,0),2))</f>
        <v/>
      </c>
      <c r="D543" s="126"/>
      <c r="E543" s="126" t="str">
        <f t="shared" si="106"/>
        <v/>
      </c>
      <c r="F543" s="126" t="str">
        <f t="shared" si="110"/>
        <v/>
      </c>
      <c r="G543" s="123" t="str">
        <f t="shared" si="104"/>
        <v/>
      </c>
      <c r="H543" s="139"/>
      <c r="I543" s="123" t="str">
        <f t="shared" si="105"/>
        <v xml:space="preserve"> </v>
      </c>
      <c r="J543" s="126"/>
      <c r="K543" s="388" t="str">
        <f t="shared" ca="1" si="111"/>
        <v/>
      </c>
      <c r="L543" s="388" t="str">
        <f t="shared" ca="1" si="112"/>
        <v/>
      </c>
      <c r="M543" s="384" t="str">
        <f t="shared" ca="1" si="113"/>
        <v/>
      </c>
      <c r="N543" s="384" t="str">
        <f t="shared" ca="1" si="113"/>
        <v/>
      </c>
      <c r="O543" s="384" t="str">
        <f t="shared" ca="1" si="113"/>
        <v/>
      </c>
      <c r="P543" s="384" t="str">
        <f t="shared" ca="1" si="113"/>
        <v/>
      </c>
      <c r="Q543" s="384" t="str">
        <f t="shared" ca="1" si="107"/>
        <v/>
      </c>
      <c r="R543" s="131" t="str">
        <f ca="1">IF(AND(SUM($T$109:$U543)&gt;0,COUNTIF(R$108:$S542,"A")=0), "A","")</f>
        <v/>
      </c>
      <c r="S543" s="131" t="str">
        <f ca="1">IF(AND(SUM($T543:$U$1097)&gt;0,COUNTIF(S544:$S$1098,"E")=0), "E","")</f>
        <v/>
      </c>
      <c r="T543" s="383" t="str">
        <f t="shared" ca="1" si="108"/>
        <v/>
      </c>
      <c r="U543" s="383" t="str">
        <f t="shared" ca="1" si="114"/>
        <v/>
      </c>
      <c r="V543" s="7"/>
      <c r="W543" s="7"/>
      <c r="X543" s="383" t="str">
        <f t="shared" ca="1" si="109"/>
        <v/>
      </c>
      <c r="Y543" s="383" t="str">
        <f ca="1">IF(SUM(X543)&gt;0,MAX($Y$109:Y542)+1,"")</f>
        <v/>
      </c>
      <c r="Z543" s="7"/>
      <c r="AA543" s="7"/>
      <c r="AB543" s="383" t="str" cm="1">
        <f t="array" aca="1" ref="AB543" ca="1">IF($K543="","",INDIRECT("'"&amp;$B543&amp;"'!$J$7"))</f>
        <v/>
      </c>
      <c r="AC543" s="383" t="str" cm="1">
        <f t="array" aca="1" ref="AC543" ca="1">IF($K543="","",INDIRECT("'"&amp;$B543&amp;"'!$J$5"))</f>
        <v/>
      </c>
      <c r="AD543" s="383" t="str" cm="1">
        <f t="array" aca="1" ref="AD543" ca="1">IF($K543="","",INDIRECT("'"&amp;$B543&amp;"'!$J$6"))</f>
        <v/>
      </c>
      <c r="AE543" s="7"/>
      <c r="AF543" s="7"/>
      <c r="AG543" s="7"/>
      <c r="AH543" s="7"/>
      <c r="AI543" s="7"/>
      <c r="AJ543" s="7"/>
      <c r="AK543" s="7"/>
      <c r="AL543" s="7"/>
      <c r="AM543" s="7"/>
      <c r="AN543" s="7"/>
      <c r="AO543" s="7"/>
      <c r="AP543" s="7"/>
      <c r="AQ543" s="7"/>
      <c r="AR543" s="7"/>
      <c r="AS543" s="7"/>
      <c r="AT543" s="7"/>
      <c r="AU543" s="7"/>
      <c r="AV543" s="7"/>
      <c r="AW543" s="7"/>
      <c r="AX543" s="7"/>
      <c r="AY543" s="7"/>
      <c r="AZ543" s="7"/>
      <c r="BA543" s="7"/>
      <c r="BB543" s="7"/>
      <c r="BC543" s="7"/>
      <c r="BD543" s="7"/>
      <c r="BE543" s="7"/>
      <c r="BF543" s="7"/>
      <c r="BG543" s="7"/>
      <c r="BH543" s="7"/>
    </row>
    <row r="544" spans="1:60" hidden="1">
      <c r="A544" s="93"/>
      <c r="B544" s="138" t="str">
        <f t="shared" si="103"/>
        <v/>
      </c>
      <c r="C544" s="28" t="str">
        <f>IF(B544="","",INDEX(Konfig!$A$21:$B$1011,MATCH(MID(B544,1,(FIND(" ",B544)-1)),Konfig!$A$21:$A$1011,0),2))</f>
        <v/>
      </c>
      <c r="D544" s="126"/>
      <c r="E544" s="126" t="str">
        <f t="shared" si="106"/>
        <v/>
      </c>
      <c r="F544" s="126" t="str">
        <f t="shared" si="110"/>
        <v/>
      </c>
      <c r="G544" s="123" t="str">
        <f t="shared" si="104"/>
        <v/>
      </c>
      <c r="H544" s="139"/>
      <c r="I544" s="123" t="str">
        <f t="shared" si="105"/>
        <v xml:space="preserve"> </v>
      </c>
      <c r="J544" s="126"/>
      <c r="K544" s="388" t="str">
        <f t="shared" ca="1" si="111"/>
        <v/>
      </c>
      <c r="L544" s="388" t="str">
        <f t="shared" ca="1" si="112"/>
        <v/>
      </c>
      <c r="M544" s="384" t="str">
        <f t="shared" ca="1" si="113"/>
        <v/>
      </c>
      <c r="N544" s="384" t="str">
        <f t="shared" ca="1" si="113"/>
        <v/>
      </c>
      <c r="O544" s="384" t="str">
        <f t="shared" ca="1" si="113"/>
        <v/>
      </c>
      <c r="P544" s="384" t="str">
        <f t="shared" ca="1" si="113"/>
        <v/>
      </c>
      <c r="Q544" s="384" t="str">
        <f t="shared" ca="1" si="107"/>
        <v/>
      </c>
      <c r="R544" s="131" t="str">
        <f ca="1">IF(AND(SUM($T$109:$U544)&gt;0,COUNTIF(R$108:$S543,"A")=0), "A","")</f>
        <v/>
      </c>
      <c r="S544" s="131" t="str">
        <f ca="1">IF(AND(SUM($T544:$U$1097)&gt;0,COUNTIF(S545:$S$1098,"E")=0), "E","")</f>
        <v/>
      </c>
      <c r="T544" s="383" t="str">
        <f t="shared" ca="1" si="108"/>
        <v/>
      </c>
      <c r="U544" s="383" t="str">
        <f t="shared" ca="1" si="114"/>
        <v/>
      </c>
      <c r="V544" s="7"/>
      <c r="W544" s="7"/>
      <c r="X544" s="383" t="str">
        <f t="shared" ca="1" si="109"/>
        <v/>
      </c>
      <c r="Y544" s="383" t="str">
        <f ca="1">IF(SUM(X544)&gt;0,MAX($Y$109:Y543)+1,"")</f>
        <v/>
      </c>
      <c r="Z544" s="7"/>
      <c r="AA544" s="7"/>
      <c r="AB544" s="383" t="str" cm="1">
        <f t="array" aca="1" ref="AB544" ca="1">IF($K544="","",INDIRECT("'"&amp;$B544&amp;"'!$J$7"))</f>
        <v/>
      </c>
      <c r="AC544" s="383" t="str" cm="1">
        <f t="array" aca="1" ref="AC544" ca="1">IF($K544="","",INDIRECT("'"&amp;$B544&amp;"'!$J$5"))</f>
        <v/>
      </c>
      <c r="AD544" s="383" t="str" cm="1">
        <f t="array" aca="1" ref="AD544" ca="1">IF($K544="","",INDIRECT("'"&amp;$B544&amp;"'!$J$6"))</f>
        <v/>
      </c>
      <c r="AE544" s="7"/>
      <c r="AF544" s="7"/>
      <c r="AG544" s="7"/>
      <c r="AH544" s="7"/>
      <c r="AI544" s="7"/>
      <c r="AJ544" s="7"/>
      <c r="AK544" s="7"/>
      <c r="AL544" s="7"/>
      <c r="AM544" s="7"/>
      <c r="AN544" s="7"/>
      <c r="AO544" s="7"/>
      <c r="AP544" s="7"/>
      <c r="AQ544" s="7"/>
      <c r="AR544" s="7"/>
      <c r="AS544" s="7"/>
      <c r="AT544" s="7"/>
      <c r="AU544" s="7"/>
      <c r="AV544" s="7"/>
      <c r="AW544" s="7"/>
      <c r="AX544" s="7"/>
      <c r="AY544" s="7"/>
      <c r="AZ544" s="7"/>
      <c r="BA544" s="7"/>
      <c r="BB544" s="7"/>
      <c r="BC544" s="7"/>
      <c r="BD544" s="7"/>
      <c r="BE544" s="7"/>
      <c r="BF544" s="7"/>
      <c r="BG544" s="7"/>
      <c r="BH544" s="7"/>
    </row>
    <row r="545" spans="1:60" hidden="1">
      <c r="A545" s="93"/>
      <c r="B545" s="138" t="str">
        <f t="shared" si="103"/>
        <v/>
      </c>
      <c r="C545" s="28" t="str">
        <f>IF(B545="","",INDEX(Konfig!$A$21:$B$1011,MATCH(MID(B545,1,(FIND(" ",B545)-1)),Konfig!$A$21:$A$1011,0),2))</f>
        <v/>
      </c>
      <c r="D545" s="126"/>
      <c r="E545" s="126" t="str">
        <f t="shared" si="106"/>
        <v/>
      </c>
      <c r="F545" s="126" t="str">
        <f t="shared" si="110"/>
        <v/>
      </c>
      <c r="G545" s="123" t="str">
        <f t="shared" si="104"/>
        <v/>
      </c>
      <c r="H545" s="139"/>
      <c r="I545" s="123" t="str">
        <f t="shared" si="105"/>
        <v xml:space="preserve"> </v>
      </c>
      <c r="J545" s="126"/>
      <c r="K545" s="388" t="str">
        <f t="shared" ca="1" si="111"/>
        <v/>
      </c>
      <c r="L545" s="388" t="str">
        <f t="shared" ca="1" si="112"/>
        <v/>
      </c>
      <c r="M545" s="384" t="str">
        <f t="shared" ca="1" si="113"/>
        <v/>
      </c>
      <c r="N545" s="384" t="str">
        <f t="shared" ca="1" si="113"/>
        <v/>
      </c>
      <c r="O545" s="384" t="str">
        <f t="shared" ca="1" si="113"/>
        <v/>
      </c>
      <c r="P545" s="384" t="str">
        <f t="shared" ca="1" si="113"/>
        <v/>
      </c>
      <c r="Q545" s="384" t="str">
        <f t="shared" ca="1" si="107"/>
        <v/>
      </c>
      <c r="R545" s="131" t="str">
        <f ca="1">IF(AND(SUM($T$109:$U545)&gt;0,COUNTIF(R$108:$S544,"A")=0), "A","")</f>
        <v/>
      </c>
      <c r="S545" s="131" t="str">
        <f ca="1">IF(AND(SUM($T545:$U$1097)&gt;0,COUNTIF(S546:$S$1098,"E")=0), "E","")</f>
        <v/>
      </c>
      <c r="T545" s="383" t="str">
        <f t="shared" ca="1" si="108"/>
        <v/>
      </c>
      <c r="U545" s="383" t="str">
        <f t="shared" ca="1" si="114"/>
        <v/>
      </c>
      <c r="V545" s="7"/>
      <c r="W545" s="7"/>
      <c r="X545" s="383" t="str">
        <f t="shared" ca="1" si="109"/>
        <v/>
      </c>
      <c r="Y545" s="383" t="str">
        <f ca="1">IF(SUM(X545)&gt;0,MAX($Y$109:Y544)+1,"")</f>
        <v/>
      </c>
      <c r="Z545" s="7"/>
      <c r="AA545" s="7"/>
      <c r="AB545" s="383" t="str" cm="1">
        <f t="array" aca="1" ref="AB545" ca="1">IF($K545="","",INDIRECT("'"&amp;$B545&amp;"'!$J$7"))</f>
        <v/>
      </c>
      <c r="AC545" s="383" t="str" cm="1">
        <f t="array" aca="1" ref="AC545" ca="1">IF($K545="","",INDIRECT("'"&amp;$B545&amp;"'!$J$5"))</f>
        <v/>
      </c>
      <c r="AD545" s="383" t="str" cm="1">
        <f t="array" aca="1" ref="AD545" ca="1">IF($K545="","",INDIRECT("'"&amp;$B545&amp;"'!$J$6"))</f>
        <v/>
      </c>
      <c r="AE545" s="7"/>
      <c r="AF545" s="7"/>
      <c r="AG545" s="7"/>
      <c r="AH545" s="7"/>
      <c r="AI545" s="7"/>
      <c r="AJ545" s="7"/>
      <c r="AK545" s="7"/>
      <c r="AL545" s="7"/>
      <c r="AM545" s="7"/>
      <c r="AN545" s="7"/>
      <c r="AO545" s="7"/>
      <c r="AP545" s="7"/>
      <c r="AQ545" s="7"/>
      <c r="AR545" s="7"/>
      <c r="AS545" s="7"/>
      <c r="AT545" s="7"/>
      <c r="AU545" s="7"/>
      <c r="AV545" s="7"/>
      <c r="AW545" s="7"/>
      <c r="AX545" s="7"/>
      <c r="AY545" s="7"/>
      <c r="AZ545" s="7"/>
      <c r="BA545" s="7"/>
      <c r="BB545" s="7"/>
      <c r="BC545" s="7"/>
      <c r="BD545" s="7"/>
      <c r="BE545" s="7"/>
      <c r="BF545" s="7"/>
      <c r="BG545" s="7"/>
      <c r="BH545" s="7"/>
    </row>
    <row r="546" spans="1:60" hidden="1">
      <c r="A546" s="93"/>
      <c r="B546" s="138" t="str">
        <f t="shared" si="103"/>
        <v/>
      </c>
      <c r="C546" s="28" t="str">
        <f>IF(B546="","",INDEX(Konfig!$A$21:$B$1011,MATCH(MID(B546,1,(FIND(" ",B546)-1)),Konfig!$A$21:$A$1011,0),2))</f>
        <v/>
      </c>
      <c r="D546" s="126"/>
      <c r="E546" s="126" t="str">
        <f t="shared" si="106"/>
        <v/>
      </c>
      <c r="F546" s="126" t="str">
        <f t="shared" si="110"/>
        <v/>
      </c>
      <c r="G546" s="123" t="str">
        <f t="shared" si="104"/>
        <v/>
      </c>
      <c r="H546" s="139"/>
      <c r="I546" s="123" t="str">
        <f t="shared" si="105"/>
        <v xml:space="preserve"> </v>
      </c>
      <c r="J546" s="126"/>
      <c r="K546" s="388" t="str">
        <f t="shared" ca="1" si="111"/>
        <v/>
      </c>
      <c r="L546" s="388" t="str">
        <f t="shared" ca="1" si="112"/>
        <v/>
      </c>
      <c r="M546" s="384" t="str">
        <f t="shared" ca="1" si="113"/>
        <v/>
      </c>
      <c r="N546" s="384" t="str">
        <f t="shared" ca="1" si="113"/>
        <v/>
      </c>
      <c r="O546" s="384" t="str">
        <f t="shared" ca="1" si="113"/>
        <v/>
      </c>
      <c r="P546" s="384" t="str">
        <f t="shared" ca="1" si="113"/>
        <v/>
      </c>
      <c r="Q546" s="384" t="str">
        <f t="shared" ca="1" si="107"/>
        <v/>
      </c>
      <c r="R546" s="131" t="str">
        <f ca="1">IF(AND(SUM($T$109:$U546)&gt;0,COUNTIF(R$108:$S545,"A")=0), "A","")</f>
        <v/>
      </c>
      <c r="S546" s="131" t="str">
        <f ca="1">IF(AND(SUM($T546:$U$1097)&gt;0,COUNTIF(S547:$S$1098,"E")=0), "E","")</f>
        <v/>
      </c>
      <c r="T546" s="383" t="str">
        <f t="shared" ca="1" si="108"/>
        <v/>
      </c>
      <c r="U546" s="383" t="str">
        <f t="shared" ca="1" si="114"/>
        <v/>
      </c>
      <c r="V546" s="7"/>
      <c r="W546" s="7"/>
      <c r="X546" s="383" t="str">
        <f t="shared" ca="1" si="109"/>
        <v/>
      </c>
      <c r="Y546" s="383" t="str">
        <f ca="1">IF(SUM(X546)&gt;0,MAX($Y$109:Y545)+1,"")</f>
        <v/>
      </c>
      <c r="Z546" s="7"/>
      <c r="AA546" s="7"/>
      <c r="AB546" s="383" t="str" cm="1">
        <f t="array" aca="1" ref="AB546" ca="1">IF($K546="","",INDIRECT("'"&amp;$B546&amp;"'!$J$7"))</f>
        <v/>
      </c>
      <c r="AC546" s="383" t="str" cm="1">
        <f t="array" aca="1" ref="AC546" ca="1">IF($K546="","",INDIRECT("'"&amp;$B546&amp;"'!$J$5"))</f>
        <v/>
      </c>
      <c r="AD546" s="383" t="str" cm="1">
        <f t="array" aca="1" ref="AD546" ca="1">IF($K546="","",INDIRECT("'"&amp;$B546&amp;"'!$J$6"))</f>
        <v/>
      </c>
      <c r="AE546" s="7"/>
      <c r="AF546" s="7"/>
      <c r="AG546" s="7"/>
      <c r="AH546" s="7"/>
      <c r="AI546" s="7"/>
      <c r="AJ546" s="7"/>
      <c r="AK546" s="7"/>
      <c r="AL546" s="7"/>
      <c r="AM546" s="7"/>
      <c r="AN546" s="7"/>
      <c r="AO546" s="7"/>
      <c r="AP546" s="7"/>
      <c r="AQ546" s="7"/>
      <c r="AR546" s="7"/>
      <c r="AS546" s="7"/>
      <c r="AT546" s="7"/>
      <c r="AU546" s="7"/>
      <c r="AV546" s="7"/>
      <c r="AW546" s="7"/>
      <c r="AX546" s="7"/>
      <c r="AY546" s="7"/>
      <c r="AZ546" s="7"/>
      <c r="BA546" s="7"/>
      <c r="BB546" s="7"/>
      <c r="BC546" s="7"/>
      <c r="BD546" s="7"/>
      <c r="BE546" s="7"/>
      <c r="BF546" s="7"/>
      <c r="BG546" s="7"/>
      <c r="BH546" s="7"/>
    </row>
    <row r="547" spans="1:60" hidden="1">
      <c r="A547" s="93"/>
      <c r="B547" s="138" t="str">
        <f t="shared" si="103"/>
        <v/>
      </c>
      <c r="C547" s="28" t="str">
        <f>IF(B547="","",INDEX(Konfig!$A$21:$B$1011,MATCH(MID(B547,1,(FIND(" ",B547)-1)),Konfig!$A$21:$A$1011,0),2))</f>
        <v/>
      </c>
      <c r="D547" s="126"/>
      <c r="E547" s="126" t="str">
        <f t="shared" si="106"/>
        <v/>
      </c>
      <c r="F547" s="126" t="str">
        <f t="shared" si="110"/>
        <v/>
      </c>
      <c r="G547" s="123" t="str">
        <f t="shared" si="104"/>
        <v/>
      </c>
      <c r="H547" s="139"/>
      <c r="I547" s="123" t="str">
        <f t="shared" si="105"/>
        <v xml:space="preserve"> </v>
      </c>
      <c r="J547" s="126"/>
      <c r="K547" s="388" t="str">
        <f t="shared" ca="1" si="111"/>
        <v/>
      </c>
      <c r="L547" s="388" t="str">
        <f t="shared" ca="1" si="112"/>
        <v/>
      </c>
      <c r="M547" s="384" t="str">
        <f t="shared" ca="1" si="113"/>
        <v/>
      </c>
      <c r="N547" s="384" t="str">
        <f t="shared" ca="1" si="113"/>
        <v/>
      </c>
      <c r="O547" s="384" t="str">
        <f t="shared" ca="1" si="113"/>
        <v/>
      </c>
      <c r="P547" s="384" t="str">
        <f t="shared" ca="1" si="113"/>
        <v/>
      </c>
      <c r="Q547" s="384" t="str">
        <f t="shared" ca="1" si="107"/>
        <v/>
      </c>
      <c r="R547" s="131" t="str">
        <f ca="1">IF(AND(SUM($T$109:$U547)&gt;0,COUNTIF(R$108:$S546,"A")=0), "A","")</f>
        <v/>
      </c>
      <c r="S547" s="131" t="str">
        <f ca="1">IF(AND(SUM($T547:$U$1097)&gt;0,COUNTIF(S548:$S$1098,"E")=0), "E","")</f>
        <v/>
      </c>
      <c r="T547" s="383" t="str">
        <f t="shared" ca="1" si="108"/>
        <v/>
      </c>
      <c r="U547" s="383" t="str">
        <f t="shared" ca="1" si="114"/>
        <v/>
      </c>
      <c r="V547" s="7"/>
      <c r="W547" s="7"/>
      <c r="X547" s="383" t="str">
        <f t="shared" ca="1" si="109"/>
        <v/>
      </c>
      <c r="Y547" s="383" t="str">
        <f ca="1">IF(SUM(X547)&gt;0,MAX($Y$109:Y546)+1,"")</f>
        <v/>
      </c>
      <c r="Z547" s="7"/>
      <c r="AA547" s="7"/>
      <c r="AB547" s="383" t="str" cm="1">
        <f t="array" aca="1" ref="AB547" ca="1">IF($K547="","",INDIRECT("'"&amp;$B547&amp;"'!$J$7"))</f>
        <v/>
      </c>
      <c r="AC547" s="383" t="str" cm="1">
        <f t="array" aca="1" ref="AC547" ca="1">IF($K547="","",INDIRECT("'"&amp;$B547&amp;"'!$J$5"))</f>
        <v/>
      </c>
      <c r="AD547" s="383" t="str" cm="1">
        <f t="array" aca="1" ref="AD547" ca="1">IF($K547="","",INDIRECT("'"&amp;$B547&amp;"'!$J$6"))</f>
        <v/>
      </c>
      <c r="AE547" s="7"/>
      <c r="AF547" s="7"/>
      <c r="AG547" s="7"/>
      <c r="AH547" s="7"/>
      <c r="AI547" s="7"/>
      <c r="AJ547" s="7"/>
      <c r="AK547" s="7"/>
      <c r="AL547" s="7"/>
      <c r="AM547" s="7"/>
      <c r="AN547" s="7"/>
      <c r="AO547" s="7"/>
      <c r="AP547" s="7"/>
      <c r="AQ547" s="7"/>
      <c r="AR547" s="7"/>
      <c r="AS547" s="7"/>
      <c r="AT547" s="7"/>
      <c r="AU547" s="7"/>
      <c r="AV547" s="7"/>
      <c r="AW547" s="7"/>
      <c r="AX547" s="7"/>
      <c r="AY547" s="7"/>
      <c r="AZ547" s="7"/>
      <c r="BA547" s="7"/>
      <c r="BB547" s="7"/>
      <c r="BC547" s="7"/>
      <c r="BD547" s="7"/>
      <c r="BE547" s="7"/>
      <c r="BF547" s="7"/>
      <c r="BG547" s="7"/>
      <c r="BH547" s="7"/>
    </row>
    <row r="548" spans="1:60" hidden="1">
      <c r="A548" s="93"/>
      <c r="B548" s="138" t="str">
        <f t="shared" ref="B548:B611" si="115">IF(HYPERLINK("#"&amp;"'"&amp;H548&amp;"'!A1",H548)=0,"",HYPERLINK("#"&amp;"'"&amp;H548&amp;"'!A1",H548))</f>
        <v/>
      </c>
      <c r="C548" s="28" t="str">
        <f>IF(B548="","",INDEX(Konfig!$A$21:$B$1011,MATCH(MID(B548,1,(FIND(" ",B548)-1)),Konfig!$A$21:$A$1011,0),2))</f>
        <v/>
      </c>
      <c r="D548" s="126"/>
      <c r="E548" s="126" t="str">
        <f t="shared" si="106"/>
        <v/>
      </c>
      <c r="F548" s="126" t="str">
        <f t="shared" si="110"/>
        <v/>
      </c>
      <c r="G548" s="123" t="str">
        <f t="shared" ref="G548:G611" si="116">IFERROR(LEFT(H548,SEARCH(".",H548)+1),"")</f>
        <v/>
      </c>
      <c r="H548" s="139"/>
      <c r="I548" s="123" t="str">
        <f t="shared" ref="I548:I611" si="117">IFERROR(CONCATENATE(B548," ",C548),"")</f>
        <v xml:space="preserve"> </v>
      </c>
      <c r="J548" s="126"/>
      <c r="K548" s="388" t="str">
        <f t="shared" ca="1" si="111"/>
        <v/>
      </c>
      <c r="L548" s="388" t="str">
        <f t="shared" ca="1" si="112"/>
        <v/>
      </c>
      <c r="M548" s="384" t="str">
        <f t="shared" ca="1" si="113"/>
        <v/>
      </c>
      <c r="N548" s="384" t="str">
        <f t="shared" ca="1" si="113"/>
        <v/>
      </c>
      <c r="O548" s="384" t="str">
        <f t="shared" ca="1" si="113"/>
        <v/>
      </c>
      <c r="P548" s="384" t="str">
        <f t="shared" ca="1" si="113"/>
        <v/>
      </c>
      <c r="Q548" s="384" t="str">
        <f t="shared" ca="1" si="107"/>
        <v/>
      </c>
      <c r="R548" s="131" t="str">
        <f ca="1">IF(AND(SUM($T$109:$U548)&gt;0,COUNTIF(R$108:$S547,"A")=0), "A","")</f>
        <v/>
      </c>
      <c r="S548" s="131" t="str">
        <f ca="1">IF(AND(SUM($T548:$U$1097)&gt;0,COUNTIF(S549:$S$1098,"E")=0), "E","")</f>
        <v/>
      </c>
      <c r="T548" s="383" t="str">
        <f t="shared" ca="1" si="108"/>
        <v/>
      </c>
      <c r="U548" s="383" t="str">
        <f t="shared" ca="1" si="114"/>
        <v/>
      </c>
      <c r="V548" s="7"/>
      <c r="W548" s="7"/>
      <c r="X548" s="383" t="str">
        <f t="shared" ca="1" si="109"/>
        <v/>
      </c>
      <c r="Y548" s="383" t="str">
        <f ca="1">IF(SUM(X548)&gt;0,MAX($Y$109:Y547)+1,"")</f>
        <v/>
      </c>
      <c r="Z548" s="7"/>
      <c r="AA548" s="7"/>
      <c r="AB548" s="383" t="str" cm="1">
        <f t="array" aca="1" ref="AB548" ca="1">IF($K548="","",INDIRECT("'"&amp;$B548&amp;"'!$J$7"))</f>
        <v/>
      </c>
      <c r="AC548" s="383" t="str" cm="1">
        <f t="array" aca="1" ref="AC548" ca="1">IF($K548="","",INDIRECT("'"&amp;$B548&amp;"'!$J$5"))</f>
        <v/>
      </c>
      <c r="AD548" s="383" t="str" cm="1">
        <f t="array" aca="1" ref="AD548" ca="1">IF($K548="","",INDIRECT("'"&amp;$B548&amp;"'!$J$6"))</f>
        <v/>
      </c>
      <c r="AE548" s="7"/>
      <c r="AF548" s="7"/>
      <c r="AG548" s="7"/>
      <c r="AH548" s="7"/>
      <c r="AI548" s="7"/>
      <c r="AJ548" s="7"/>
      <c r="AK548" s="7"/>
      <c r="AL548" s="7"/>
      <c r="AM548" s="7"/>
      <c r="AN548" s="7"/>
      <c r="AO548" s="7"/>
      <c r="AP548" s="7"/>
      <c r="AQ548" s="7"/>
      <c r="AR548" s="7"/>
      <c r="AS548" s="7"/>
      <c r="AT548" s="7"/>
      <c r="AU548" s="7"/>
      <c r="AV548" s="7"/>
      <c r="AW548" s="7"/>
      <c r="AX548" s="7"/>
      <c r="AY548" s="7"/>
      <c r="AZ548" s="7"/>
      <c r="BA548" s="7"/>
      <c r="BB548" s="7"/>
      <c r="BC548" s="7"/>
      <c r="BD548" s="7"/>
      <c r="BE548" s="7"/>
      <c r="BF548" s="7"/>
      <c r="BG548" s="7"/>
      <c r="BH548" s="7"/>
    </row>
    <row r="549" spans="1:60" hidden="1">
      <c r="A549" s="93"/>
      <c r="B549" s="138" t="str">
        <f t="shared" si="115"/>
        <v/>
      </c>
      <c r="C549" s="28" t="str">
        <f>IF(B549="","",INDEX(Konfig!$A$21:$B$1011,MATCH(MID(B549,1,(FIND(" ",B549)-1)),Konfig!$A$21:$A$1011,0),2))</f>
        <v/>
      </c>
      <c r="D549" s="126"/>
      <c r="E549" s="126" t="str">
        <f t="shared" si="106"/>
        <v/>
      </c>
      <c r="F549" s="126" t="str">
        <f t="shared" si="110"/>
        <v/>
      </c>
      <c r="G549" s="123" t="str">
        <f t="shared" si="116"/>
        <v/>
      </c>
      <c r="H549" s="139"/>
      <c r="I549" s="123" t="str">
        <f t="shared" si="117"/>
        <v xml:space="preserve"> </v>
      </c>
      <c r="J549" s="126"/>
      <c r="K549" s="388" t="str">
        <f t="shared" ca="1" si="111"/>
        <v/>
      </c>
      <c r="L549" s="388" t="str">
        <f t="shared" ca="1" si="112"/>
        <v/>
      </c>
      <c r="M549" s="384" t="str">
        <f t="shared" ca="1" si="113"/>
        <v/>
      </c>
      <c r="N549" s="384" t="str">
        <f t="shared" ca="1" si="113"/>
        <v/>
      </c>
      <c r="O549" s="384" t="str">
        <f t="shared" ca="1" si="113"/>
        <v/>
      </c>
      <c r="P549" s="384" t="str">
        <f t="shared" ca="1" si="113"/>
        <v/>
      </c>
      <c r="Q549" s="384" t="str">
        <f t="shared" ca="1" si="107"/>
        <v/>
      </c>
      <c r="R549" s="131" t="str">
        <f ca="1">IF(AND(SUM($T$109:$U549)&gt;0,COUNTIF(R$108:$S548,"A")=0), "A","")</f>
        <v/>
      </c>
      <c r="S549" s="131" t="str">
        <f ca="1">IF(AND(SUM($T549:$U$1097)&gt;0,COUNTIF(S550:$S$1098,"E")=0), "E","")</f>
        <v/>
      </c>
      <c r="T549" s="383" t="str">
        <f t="shared" ca="1" si="108"/>
        <v/>
      </c>
      <c r="U549" s="383" t="str">
        <f t="shared" ca="1" si="114"/>
        <v/>
      </c>
      <c r="V549" s="7"/>
      <c r="W549" s="7"/>
      <c r="X549" s="383" t="str">
        <f t="shared" ca="1" si="109"/>
        <v/>
      </c>
      <c r="Y549" s="383" t="str">
        <f ca="1">IF(SUM(X549)&gt;0,MAX($Y$109:Y548)+1,"")</f>
        <v/>
      </c>
      <c r="Z549" s="7"/>
      <c r="AA549" s="7"/>
      <c r="AB549" s="383" t="str" cm="1">
        <f t="array" aca="1" ref="AB549" ca="1">IF($K549="","",INDIRECT("'"&amp;$B549&amp;"'!$J$7"))</f>
        <v/>
      </c>
      <c r="AC549" s="383" t="str" cm="1">
        <f t="array" aca="1" ref="AC549" ca="1">IF($K549="","",INDIRECT("'"&amp;$B549&amp;"'!$J$5"))</f>
        <v/>
      </c>
      <c r="AD549" s="383" t="str" cm="1">
        <f t="array" aca="1" ref="AD549" ca="1">IF($K549="","",INDIRECT("'"&amp;$B549&amp;"'!$J$6"))</f>
        <v/>
      </c>
      <c r="AE549" s="7"/>
      <c r="AF549" s="7"/>
      <c r="AG549" s="7"/>
      <c r="AH549" s="7"/>
      <c r="AI549" s="7"/>
      <c r="AJ549" s="7"/>
      <c r="AK549" s="7"/>
      <c r="AL549" s="7"/>
      <c r="AM549" s="7"/>
      <c r="AN549" s="7"/>
      <c r="AO549" s="7"/>
      <c r="AP549" s="7"/>
      <c r="AQ549" s="7"/>
      <c r="AR549" s="7"/>
      <c r="AS549" s="7"/>
      <c r="AT549" s="7"/>
      <c r="AU549" s="7"/>
      <c r="AV549" s="7"/>
      <c r="AW549" s="7"/>
      <c r="AX549" s="7"/>
      <c r="AY549" s="7"/>
      <c r="AZ549" s="7"/>
      <c r="BA549" s="7"/>
      <c r="BB549" s="7"/>
      <c r="BC549" s="7"/>
      <c r="BD549" s="7"/>
      <c r="BE549" s="7"/>
      <c r="BF549" s="7"/>
      <c r="BG549" s="7"/>
      <c r="BH549" s="7"/>
    </row>
    <row r="550" spans="1:60" hidden="1">
      <c r="A550" s="93"/>
      <c r="B550" s="138" t="str">
        <f t="shared" si="115"/>
        <v/>
      </c>
      <c r="C550" s="28" t="str">
        <f>IF(B550="","",INDEX(Konfig!$A$21:$B$1011,MATCH(MID(B550,1,(FIND(" ",B550)-1)),Konfig!$A$21:$A$1011,0),2))</f>
        <v/>
      </c>
      <c r="D550" s="126"/>
      <c r="E550" s="126" t="str">
        <f t="shared" si="106"/>
        <v/>
      </c>
      <c r="F550" s="126" t="str">
        <f t="shared" si="110"/>
        <v/>
      </c>
      <c r="G550" s="123" t="str">
        <f t="shared" si="116"/>
        <v/>
      </c>
      <c r="H550" s="139"/>
      <c r="I550" s="123" t="str">
        <f t="shared" si="117"/>
        <v xml:space="preserve"> </v>
      </c>
      <c r="J550" s="126"/>
      <c r="K550" s="388" t="str">
        <f t="shared" ca="1" si="111"/>
        <v/>
      </c>
      <c r="L550" s="388" t="str">
        <f t="shared" ca="1" si="112"/>
        <v/>
      </c>
      <c r="M550" s="384" t="str">
        <f t="shared" ca="1" si="113"/>
        <v/>
      </c>
      <c r="N550" s="384" t="str">
        <f t="shared" ca="1" si="113"/>
        <v/>
      </c>
      <c r="O550" s="384" t="str">
        <f t="shared" ca="1" si="113"/>
        <v/>
      </c>
      <c r="P550" s="384" t="str">
        <f t="shared" ca="1" si="113"/>
        <v/>
      </c>
      <c r="Q550" s="384" t="str">
        <f t="shared" ca="1" si="107"/>
        <v/>
      </c>
      <c r="R550" s="131" t="str">
        <f ca="1">IF(AND(SUM($T$109:$U550)&gt;0,COUNTIF(R$108:$S549,"A")=0), "A","")</f>
        <v/>
      </c>
      <c r="S550" s="131" t="str">
        <f ca="1">IF(AND(SUM($T550:$U$1097)&gt;0,COUNTIF(S551:$S$1098,"E")=0), "E","")</f>
        <v/>
      </c>
      <c r="T550" s="383" t="str">
        <f t="shared" ca="1" si="108"/>
        <v/>
      </c>
      <c r="U550" s="383" t="str">
        <f t="shared" ca="1" si="114"/>
        <v/>
      </c>
      <c r="V550" s="7"/>
      <c r="W550" s="7"/>
      <c r="X550" s="383" t="str">
        <f t="shared" ca="1" si="109"/>
        <v/>
      </c>
      <c r="Y550" s="383" t="str">
        <f ca="1">IF(SUM(X550)&gt;0,MAX($Y$109:Y549)+1,"")</f>
        <v/>
      </c>
      <c r="Z550" s="7"/>
      <c r="AA550" s="7"/>
      <c r="AB550" s="383" t="str" cm="1">
        <f t="array" aca="1" ref="AB550" ca="1">IF($K550="","",INDIRECT("'"&amp;$B550&amp;"'!$J$7"))</f>
        <v/>
      </c>
      <c r="AC550" s="383" t="str" cm="1">
        <f t="array" aca="1" ref="AC550" ca="1">IF($K550="","",INDIRECT("'"&amp;$B550&amp;"'!$J$5"))</f>
        <v/>
      </c>
      <c r="AD550" s="383" t="str" cm="1">
        <f t="array" aca="1" ref="AD550" ca="1">IF($K550="","",INDIRECT("'"&amp;$B550&amp;"'!$J$6"))</f>
        <v/>
      </c>
      <c r="AE550" s="7"/>
      <c r="AF550" s="7"/>
      <c r="AG550" s="7"/>
      <c r="AH550" s="7"/>
      <c r="AI550" s="7"/>
      <c r="AJ550" s="7"/>
      <c r="AK550" s="7"/>
      <c r="AL550" s="7"/>
      <c r="AM550" s="7"/>
      <c r="AN550" s="7"/>
      <c r="AO550" s="7"/>
      <c r="AP550" s="7"/>
      <c r="AQ550" s="7"/>
      <c r="AR550" s="7"/>
      <c r="AS550" s="7"/>
      <c r="AT550" s="7"/>
      <c r="AU550" s="7"/>
      <c r="AV550" s="7"/>
      <c r="AW550" s="7"/>
      <c r="AX550" s="7"/>
      <c r="AY550" s="7"/>
      <c r="AZ550" s="7"/>
      <c r="BA550" s="7"/>
      <c r="BB550" s="7"/>
      <c r="BC550" s="7"/>
      <c r="BD550" s="7"/>
      <c r="BE550" s="7"/>
      <c r="BF550" s="7"/>
      <c r="BG550" s="7"/>
      <c r="BH550" s="7"/>
    </row>
    <row r="551" spans="1:60" hidden="1">
      <c r="A551" s="93"/>
      <c r="B551" s="138" t="str">
        <f t="shared" si="115"/>
        <v/>
      </c>
      <c r="C551" s="28" t="str">
        <f>IF(B551="","",INDEX(Konfig!$A$21:$B$1011,MATCH(MID(B551,1,(FIND(" ",B551)-1)),Konfig!$A$21:$A$1011,0),2))</f>
        <v/>
      </c>
      <c r="D551" s="126"/>
      <c r="E551" s="126" t="str">
        <f t="shared" si="106"/>
        <v/>
      </c>
      <c r="F551" s="126" t="str">
        <f t="shared" si="110"/>
        <v/>
      </c>
      <c r="G551" s="123" t="str">
        <f t="shared" si="116"/>
        <v/>
      </c>
      <c r="H551" s="139"/>
      <c r="I551" s="123" t="str">
        <f t="shared" si="117"/>
        <v xml:space="preserve"> </v>
      </c>
      <c r="J551" s="126"/>
      <c r="K551" s="388" t="str">
        <f t="shared" ca="1" si="111"/>
        <v/>
      </c>
      <c r="L551" s="388" t="str">
        <f t="shared" ca="1" si="112"/>
        <v/>
      </c>
      <c r="M551" s="384" t="str">
        <f t="shared" ca="1" si="113"/>
        <v/>
      </c>
      <c r="N551" s="384" t="str">
        <f t="shared" ca="1" si="113"/>
        <v/>
      </c>
      <c r="O551" s="384" t="str">
        <f t="shared" ca="1" si="113"/>
        <v/>
      </c>
      <c r="P551" s="384" t="str">
        <f t="shared" ca="1" si="113"/>
        <v/>
      </c>
      <c r="Q551" s="384" t="str">
        <f t="shared" ca="1" si="107"/>
        <v/>
      </c>
      <c r="R551" s="131" t="str">
        <f ca="1">IF(AND(SUM($T$109:$U551)&gt;0,COUNTIF(R$108:$S550,"A")=0), "A","")</f>
        <v/>
      </c>
      <c r="S551" s="131" t="str">
        <f ca="1">IF(AND(SUM($T551:$U$1097)&gt;0,COUNTIF(S552:$S$1098,"E")=0), "E","")</f>
        <v/>
      </c>
      <c r="T551" s="383" t="str">
        <f t="shared" ca="1" si="108"/>
        <v/>
      </c>
      <c r="U551" s="383" t="str">
        <f t="shared" ca="1" si="114"/>
        <v/>
      </c>
      <c r="V551" s="7"/>
      <c r="W551" s="7"/>
      <c r="X551" s="383" t="str">
        <f t="shared" ca="1" si="109"/>
        <v/>
      </c>
      <c r="Y551" s="383" t="str">
        <f ca="1">IF(SUM(X551)&gt;0,MAX($Y$109:Y550)+1,"")</f>
        <v/>
      </c>
      <c r="Z551" s="7"/>
      <c r="AA551" s="7"/>
      <c r="AB551" s="383" t="str" cm="1">
        <f t="array" aca="1" ref="AB551" ca="1">IF($K551="","",INDIRECT("'"&amp;$B551&amp;"'!$J$7"))</f>
        <v/>
      </c>
      <c r="AC551" s="383" t="str" cm="1">
        <f t="array" aca="1" ref="AC551" ca="1">IF($K551="","",INDIRECT("'"&amp;$B551&amp;"'!$J$5"))</f>
        <v/>
      </c>
      <c r="AD551" s="383" t="str" cm="1">
        <f t="array" aca="1" ref="AD551" ca="1">IF($K551="","",INDIRECT("'"&amp;$B551&amp;"'!$J$6"))</f>
        <v/>
      </c>
      <c r="AE551" s="7"/>
      <c r="AF551" s="7"/>
      <c r="AG551" s="7"/>
      <c r="AH551" s="7"/>
      <c r="AI551" s="7"/>
      <c r="AJ551" s="7"/>
      <c r="AK551" s="7"/>
      <c r="AL551" s="7"/>
      <c r="AM551" s="7"/>
      <c r="AN551" s="7"/>
      <c r="AO551" s="7"/>
      <c r="AP551" s="7"/>
      <c r="AQ551" s="7"/>
      <c r="AR551" s="7"/>
      <c r="AS551" s="7"/>
      <c r="AT551" s="7"/>
      <c r="AU551" s="7"/>
      <c r="AV551" s="7"/>
      <c r="AW551" s="7"/>
      <c r="AX551" s="7"/>
      <c r="AY551" s="7"/>
      <c r="AZ551" s="7"/>
      <c r="BA551" s="7"/>
      <c r="BB551" s="7"/>
      <c r="BC551" s="7"/>
      <c r="BD551" s="7"/>
      <c r="BE551" s="7"/>
      <c r="BF551" s="7"/>
      <c r="BG551" s="7"/>
      <c r="BH551" s="7"/>
    </row>
    <row r="552" spans="1:60" hidden="1">
      <c r="A552" s="93"/>
      <c r="B552" s="138" t="str">
        <f t="shared" si="115"/>
        <v/>
      </c>
      <c r="C552" s="28" t="str">
        <f>IF(B552="","",INDEX(Konfig!$A$21:$B$1011,MATCH(MID(B552,1,(FIND(" ",B552)-1)),Konfig!$A$21:$A$1011,0),2))</f>
        <v/>
      </c>
      <c r="D552" s="126"/>
      <c r="E552" s="126" t="str">
        <f t="shared" si="106"/>
        <v/>
      </c>
      <c r="F552" s="126" t="str">
        <f t="shared" si="110"/>
        <v/>
      </c>
      <c r="G552" s="123" t="str">
        <f t="shared" si="116"/>
        <v/>
      </c>
      <c r="H552" s="139"/>
      <c r="I552" s="123" t="str">
        <f t="shared" si="117"/>
        <v xml:space="preserve"> </v>
      </c>
      <c r="J552" s="126"/>
      <c r="K552" s="388" t="str">
        <f t="shared" ca="1" si="111"/>
        <v/>
      </c>
      <c r="L552" s="388" t="str">
        <f t="shared" ca="1" si="112"/>
        <v/>
      </c>
      <c r="M552" s="384" t="str">
        <f t="shared" ca="1" si="113"/>
        <v/>
      </c>
      <c r="N552" s="384" t="str">
        <f t="shared" ca="1" si="113"/>
        <v/>
      </c>
      <c r="O552" s="384" t="str">
        <f t="shared" ca="1" si="113"/>
        <v/>
      </c>
      <c r="P552" s="384" t="str">
        <f t="shared" ca="1" si="113"/>
        <v/>
      </c>
      <c r="Q552" s="384" t="str">
        <f t="shared" ca="1" si="107"/>
        <v/>
      </c>
      <c r="R552" s="131" t="str">
        <f ca="1">IF(AND(SUM($T$109:$U552)&gt;0,COUNTIF(R$108:$S551,"A")=0), "A","")</f>
        <v/>
      </c>
      <c r="S552" s="131" t="str">
        <f ca="1">IF(AND(SUM($T552:$U$1097)&gt;0,COUNTIF(S553:$S$1098,"E")=0), "E","")</f>
        <v/>
      </c>
      <c r="T552" s="383" t="str">
        <f t="shared" ca="1" si="108"/>
        <v/>
      </c>
      <c r="U552" s="383" t="str">
        <f t="shared" ca="1" si="114"/>
        <v/>
      </c>
      <c r="V552" s="7"/>
      <c r="W552" s="7"/>
      <c r="X552" s="383" t="str">
        <f t="shared" ca="1" si="109"/>
        <v/>
      </c>
      <c r="Y552" s="383" t="str">
        <f ca="1">IF(SUM(X552)&gt;0,MAX($Y$109:Y551)+1,"")</f>
        <v/>
      </c>
      <c r="Z552" s="7"/>
      <c r="AA552" s="7"/>
      <c r="AB552" s="383" t="str" cm="1">
        <f t="array" aca="1" ref="AB552" ca="1">IF($K552="","",INDIRECT("'"&amp;$B552&amp;"'!$J$7"))</f>
        <v/>
      </c>
      <c r="AC552" s="383" t="str" cm="1">
        <f t="array" aca="1" ref="AC552" ca="1">IF($K552="","",INDIRECT("'"&amp;$B552&amp;"'!$J$5"))</f>
        <v/>
      </c>
      <c r="AD552" s="383" t="str" cm="1">
        <f t="array" aca="1" ref="AD552" ca="1">IF($K552="","",INDIRECT("'"&amp;$B552&amp;"'!$J$6"))</f>
        <v/>
      </c>
      <c r="AE552" s="7"/>
      <c r="AF552" s="7"/>
      <c r="AG552" s="7"/>
      <c r="AH552" s="7"/>
      <c r="AI552" s="7"/>
      <c r="AJ552" s="7"/>
      <c r="AK552" s="7"/>
      <c r="AL552" s="7"/>
      <c r="AM552" s="7"/>
      <c r="AN552" s="7"/>
      <c r="AO552" s="7"/>
      <c r="AP552" s="7"/>
      <c r="AQ552" s="7"/>
      <c r="AR552" s="7"/>
      <c r="AS552" s="7"/>
      <c r="AT552" s="7"/>
      <c r="AU552" s="7"/>
      <c r="AV552" s="7"/>
      <c r="AW552" s="7"/>
      <c r="AX552" s="7"/>
      <c r="AY552" s="7"/>
      <c r="AZ552" s="7"/>
      <c r="BA552" s="7"/>
      <c r="BB552" s="7"/>
      <c r="BC552" s="7"/>
      <c r="BD552" s="7"/>
      <c r="BE552" s="7"/>
      <c r="BF552" s="7"/>
      <c r="BG552" s="7"/>
      <c r="BH552" s="7"/>
    </row>
    <row r="553" spans="1:60" hidden="1">
      <c r="A553" s="93"/>
      <c r="B553" s="138" t="str">
        <f t="shared" si="115"/>
        <v/>
      </c>
      <c r="C553" s="28" t="str">
        <f>IF(B553="","",INDEX(Konfig!$A$21:$B$1011,MATCH(MID(B553,1,(FIND(" ",B553)-1)),Konfig!$A$21:$A$1011,0),2))</f>
        <v/>
      </c>
      <c r="D553" s="126"/>
      <c r="E553" s="126" t="str">
        <f t="shared" si="106"/>
        <v/>
      </c>
      <c r="F553" s="126" t="str">
        <f t="shared" si="110"/>
        <v/>
      </c>
      <c r="G553" s="123" t="str">
        <f t="shared" si="116"/>
        <v/>
      </c>
      <c r="H553" s="139"/>
      <c r="I553" s="123" t="str">
        <f t="shared" si="117"/>
        <v xml:space="preserve"> </v>
      </c>
      <c r="J553" s="126"/>
      <c r="K553" s="388" t="str">
        <f t="shared" ca="1" si="111"/>
        <v/>
      </c>
      <c r="L553" s="388" t="str">
        <f t="shared" ca="1" si="112"/>
        <v/>
      </c>
      <c r="M553" s="384" t="str">
        <f t="shared" ca="1" si="113"/>
        <v/>
      </c>
      <c r="N553" s="384" t="str">
        <f t="shared" ca="1" si="113"/>
        <v/>
      </c>
      <c r="O553" s="384" t="str">
        <f t="shared" ca="1" si="113"/>
        <v/>
      </c>
      <c r="P553" s="384" t="str">
        <f t="shared" ca="1" si="113"/>
        <v/>
      </c>
      <c r="Q553" s="384" t="str">
        <f t="shared" ca="1" si="107"/>
        <v/>
      </c>
      <c r="R553" s="131" t="str">
        <f ca="1">IF(AND(SUM($T$109:$U553)&gt;0,COUNTIF(R$108:$S552,"A")=0), "A","")</f>
        <v/>
      </c>
      <c r="S553" s="131" t="str">
        <f ca="1">IF(AND(SUM($T553:$U$1097)&gt;0,COUNTIF(S554:$S$1098,"E")=0), "E","")</f>
        <v/>
      </c>
      <c r="T553" s="383" t="str">
        <f t="shared" ca="1" si="108"/>
        <v/>
      </c>
      <c r="U553" s="383" t="str">
        <f t="shared" ca="1" si="114"/>
        <v/>
      </c>
      <c r="V553" s="7"/>
      <c r="W553" s="7"/>
      <c r="X553" s="383" t="str">
        <f t="shared" ca="1" si="109"/>
        <v/>
      </c>
      <c r="Y553" s="383" t="str">
        <f ca="1">IF(SUM(X553)&gt;0,MAX($Y$109:Y552)+1,"")</f>
        <v/>
      </c>
      <c r="Z553" s="7"/>
      <c r="AA553" s="7"/>
      <c r="AB553" s="383" t="str" cm="1">
        <f t="array" aca="1" ref="AB553" ca="1">IF($K553="","",INDIRECT("'"&amp;$B553&amp;"'!$J$7"))</f>
        <v/>
      </c>
      <c r="AC553" s="383" t="str" cm="1">
        <f t="array" aca="1" ref="AC553" ca="1">IF($K553="","",INDIRECT("'"&amp;$B553&amp;"'!$J$5"))</f>
        <v/>
      </c>
      <c r="AD553" s="383" t="str" cm="1">
        <f t="array" aca="1" ref="AD553" ca="1">IF($K553="","",INDIRECT("'"&amp;$B553&amp;"'!$J$6"))</f>
        <v/>
      </c>
      <c r="AE553" s="7"/>
      <c r="AF553" s="7"/>
      <c r="AG553" s="7"/>
      <c r="AH553" s="7"/>
      <c r="AI553" s="7"/>
      <c r="AJ553" s="7"/>
      <c r="AK553" s="7"/>
      <c r="AL553" s="7"/>
      <c r="AM553" s="7"/>
      <c r="AN553" s="7"/>
      <c r="AO553" s="7"/>
      <c r="AP553" s="7"/>
      <c r="AQ553" s="7"/>
      <c r="AR553" s="7"/>
      <c r="AS553" s="7"/>
      <c r="AT553" s="7"/>
      <c r="AU553" s="7"/>
      <c r="AV553" s="7"/>
      <c r="AW553" s="7"/>
      <c r="AX553" s="7"/>
      <c r="AY553" s="7"/>
      <c r="AZ553" s="7"/>
      <c r="BA553" s="7"/>
      <c r="BB553" s="7"/>
      <c r="BC553" s="7"/>
      <c r="BD553" s="7"/>
      <c r="BE553" s="7"/>
      <c r="BF553" s="7"/>
      <c r="BG553" s="7"/>
      <c r="BH553" s="7"/>
    </row>
    <row r="554" spans="1:60" hidden="1">
      <c r="A554" s="93"/>
      <c r="B554" s="138" t="str">
        <f t="shared" si="115"/>
        <v/>
      </c>
      <c r="C554" s="28" t="str">
        <f>IF(B554="","",INDEX(Konfig!$A$21:$B$1011,MATCH(MID(B554,1,(FIND(" ",B554)-1)),Konfig!$A$21:$A$1011,0),2))</f>
        <v/>
      </c>
      <c r="D554" s="126"/>
      <c r="E554" s="126" t="str">
        <f t="shared" si="106"/>
        <v/>
      </c>
      <c r="F554" s="126" t="str">
        <f t="shared" si="110"/>
        <v/>
      </c>
      <c r="G554" s="123" t="str">
        <f t="shared" si="116"/>
        <v/>
      </c>
      <c r="H554" s="139"/>
      <c r="I554" s="123" t="str">
        <f t="shared" si="117"/>
        <v xml:space="preserve"> </v>
      </c>
      <c r="J554" s="126"/>
      <c r="K554" s="388" t="str">
        <f t="shared" ca="1" si="111"/>
        <v/>
      </c>
      <c r="L554" s="388" t="str">
        <f t="shared" ca="1" si="112"/>
        <v/>
      </c>
      <c r="M554" s="384" t="str">
        <f t="shared" ca="1" si="113"/>
        <v/>
      </c>
      <c r="N554" s="384" t="str">
        <f t="shared" ca="1" si="113"/>
        <v/>
      </c>
      <c r="O554" s="384" t="str">
        <f t="shared" ca="1" si="113"/>
        <v/>
      </c>
      <c r="P554" s="384" t="str">
        <f t="shared" ca="1" si="113"/>
        <v/>
      </c>
      <c r="Q554" s="384" t="str">
        <f t="shared" ca="1" si="107"/>
        <v/>
      </c>
      <c r="R554" s="131" t="str">
        <f ca="1">IF(AND(SUM($T$109:$U554)&gt;0,COUNTIF(R$108:$S553,"A")=0), "A","")</f>
        <v/>
      </c>
      <c r="S554" s="131" t="str">
        <f ca="1">IF(AND(SUM($T554:$U$1097)&gt;0,COUNTIF(S555:$S$1098,"E")=0), "E","")</f>
        <v/>
      </c>
      <c r="T554" s="383" t="str">
        <f t="shared" ca="1" si="108"/>
        <v/>
      </c>
      <c r="U554" s="383" t="str">
        <f t="shared" ca="1" si="114"/>
        <v/>
      </c>
      <c r="V554" s="7"/>
      <c r="W554" s="7"/>
      <c r="X554" s="383" t="str">
        <f t="shared" ca="1" si="109"/>
        <v/>
      </c>
      <c r="Y554" s="383" t="str">
        <f ca="1">IF(SUM(X554)&gt;0,MAX($Y$109:Y553)+1,"")</f>
        <v/>
      </c>
      <c r="Z554" s="7"/>
      <c r="AA554" s="7"/>
      <c r="AB554" s="383" t="str" cm="1">
        <f t="array" aca="1" ref="AB554" ca="1">IF($K554="","",INDIRECT("'"&amp;$B554&amp;"'!$J$7"))</f>
        <v/>
      </c>
      <c r="AC554" s="383" t="str" cm="1">
        <f t="array" aca="1" ref="AC554" ca="1">IF($K554="","",INDIRECT("'"&amp;$B554&amp;"'!$J$5"))</f>
        <v/>
      </c>
      <c r="AD554" s="383" t="str" cm="1">
        <f t="array" aca="1" ref="AD554" ca="1">IF($K554="","",INDIRECT("'"&amp;$B554&amp;"'!$J$6"))</f>
        <v/>
      </c>
      <c r="AE554" s="7"/>
      <c r="AF554" s="7"/>
      <c r="AG554" s="7"/>
      <c r="AH554" s="7"/>
      <c r="AI554" s="7"/>
      <c r="AJ554" s="7"/>
      <c r="AK554" s="7"/>
      <c r="AL554" s="7"/>
      <c r="AM554" s="7"/>
      <c r="AN554" s="7"/>
      <c r="AO554" s="7"/>
      <c r="AP554" s="7"/>
      <c r="AQ554" s="7"/>
      <c r="AR554" s="7"/>
      <c r="AS554" s="7"/>
      <c r="AT554" s="7"/>
      <c r="AU554" s="7"/>
      <c r="AV554" s="7"/>
      <c r="AW554" s="7"/>
      <c r="AX554" s="7"/>
      <c r="AY554" s="7"/>
      <c r="AZ554" s="7"/>
      <c r="BA554" s="7"/>
      <c r="BB554" s="7"/>
      <c r="BC554" s="7"/>
      <c r="BD554" s="7"/>
      <c r="BE554" s="7"/>
      <c r="BF554" s="7"/>
      <c r="BG554" s="7"/>
      <c r="BH554" s="7"/>
    </row>
    <row r="555" spans="1:60" hidden="1">
      <c r="A555" s="93"/>
      <c r="B555" s="138" t="str">
        <f t="shared" si="115"/>
        <v/>
      </c>
      <c r="C555" s="28" t="str">
        <f>IF(B555="","",INDEX(Konfig!$A$21:$B$1011,MATCH(MID(B555,1,(FIND(" ",B555)-1)),Konfig!$A$21:$A$1011,0),2))</f>
        <v/>
      </c>
      <c r="D555" s="126"/>
      <c r="E555" s="126" t="str">
        <f t="shared" si="106"/>
        <v/>
      </c>
      <c r="F555" s="126" t="str">
        <f t="shared" si="110"/>
        <v/>
      </c>
      <c r="G555" s="123" t="str">
        <f t="shared" si="116"/>
        <v/>
      </c>
      <c r="H555" s="139"/>
      <c r="I555" s="123" t="str">
        <f t="shared" si="117"/>
        <v xml:space="preserve"> </v>
      </c>
      <c r="J555" s="126"/>
      <c r="K555" s="388" t="str">
        <f t="shared" ca="1" si="111"/>
        <v/>
      </c>
      <c r="L555" s="388" t="str">
        <f t="shared" ca="1" si="112"/>
        <v/>
      </c>
      <c r="M555" s="384" t="str">
        <f t="shared" ca="1" si="113"/>
        <v/>
      </c>
      <c r="N555" s="384" t="str">
        <f t="shared" ca="1" si="113"/>
        <v/>
      </c>
      <c r="O555" s="384" t="str">
        <f t="shared" ca="1" si="113"/>
        <v/>
      </c>
      <c r="P555" s="384" t="str">
        <f t="shared" ca="1" si="113"/>
        <v/>
      </c>
      <c r="Q555" s="384" t="str">
        <f t="shared" ca="1" si="107"/>
        <v/>
      </c>
      <c r="R555" s="131" t="str">
        <f ca="1">IF(AND(SUM($T$109:$U555)&gt;0,COUNTIF(R$108:$S554,"A")=0), "A","")</f>
        <v/>
      </c>
      <c r="S555" s="131" t="str">
        <f ca="1">IF(AND(SUM($T555:$U$1097)&gt;0,COUNTIF(S556:$S$1098,"E")=0), "E","")</f>
        <v/>
      </c>
      <c r="T555" s="383" t="str">
        <f t="shared" ca="1" si="108"/>
        <v/>
      </c>
      <c r="U555" s="383" t="str">
        <f t="shared" ca="1" si="114"/>
        <v/>
      </c>
      <c r="V555" s="7"/>
      <c r="W555" s="7"/>
      <c r="X555" s="383" t="str">
        <f t="shared" ca="1" si="109"/>
        <v/>
      </c>
      <c r="Y555" s="383" t="str">
        <f ca="1">IF(SUM(X555)&gt;0,MAX($Y$109:Y554)+1,"")</f>
        <v/>
      </c>
      <c r="Z555" s="7"/>
      <c r="AA555" s="7"/>
      <c r="AB555" s="383" t="str" cm="1">
        <f t="array" aca="1" ref="AB555" ca="1">IF($K555="","",INDIRECT("'"&amp;$B555&amp;"'!$J$7"))</f>
        <v/>
      </c>
      <c r="AC555" s="383" t="str" cm="1">
        <f t="array" aca="1" ref="AC555" ca="1">IF($K555="","",INDIRECT("'"&amp;$B555&amp;"'!$J$5"))</f>
        <v/>
      </c>
      <c r="AD555" s="383" t="str" cm="1">
        <f t="array" aca="1" ref="AD555" ca="1">IF($K555="","",INDIRECT("'"&amp;$B555&amp;"'!$J$6"))</f>
        <v/>
      </c>
      <c r="AE555" s="7"/>
      <c r="AF555" s="7"/>
      <c r="AG555" s="7"/>
      <c r="AH555" s="7"/>
      <c r="AI555" s="7"/>
      <c r="AJ555" s="7"/>
      <c r="AK555" s="7"/>
      <c r="AL555" s="7"/>
      <c r="AM555" s="7"/>
      <c r="AN555" s="7"/>
      <c r="AO555" s="7"/>
      <c r="AP555" s="7"/>
      <c r="AQ555" s="7"/>
      <c r="AR555" s="7"/>
      <c r="AS555" s="7"/>
      <c r="AT555" s="7"/>
      <c r="AU555" s="7"/>
      <c r="AV555" s="7"/>
      <c r="AW555" s="7"/>
      <c r="AX555" s="7"/>
      <c r="AY555" s="7"/>
      <c r="AZ555" s="7"/>
      <c r="BA555" s="7"/>
      <c r="BB555" s="7"/>
      <c r="BC555" s="7"/>
      <c r="BD555" s="7"/>
      <c r="BE555" s="7"/>
      <c r="BF555" s="7"/>
      <c r="BG555" s="7"/>
      <c r="BH555" s="7"/>
    </row>
    <row r="556" spans="1:60" hidden="1">
      <c r="A556" s="93"/>
      <c r="B556" s="138" t="str">
        <f t="shared" si="115"/>
        <v/>
      </c>
      <c r="C556" s="28" t="str">
        <f>IF(B556="","",INDEX(Konfig!$A$21:$B$1011,MATCH(MID(B556,1,(FIND(" ",B556)-1)),Konfig!$A$21:$A$1011,0),2))</f>
        <v/>
      </c>
      <c r="D556" s="126"/>
      <c r="E556" s="126" t="str">
        <f t="shared" si="106"/>
        <v/>
      </c>
      <c r="F556" s="126" t="str">
        <f t="shared" si="110"/>
        <v/>
      </c>
      <c r="G556" s="123" t="str">
        <f t="shared" si="116"/>
        <v/>
      </c>
      <c r="H556" s="139"/>
      <c r="I556" s="123" t="str">
        <f t="shared" si="117"/>
        <v xml:space="preserve"> </v>
      </c>
      <c r="J556" s="126"/>
      <c r="K556" s="388" t="str">
        <f t="shared" ca="1" si="111"/>
        <v/>
      </c>
      <c r="L556" s="388" t="str">
        <f t="shared" ca="1" si="112"/>
        <v/>
      </c>
      <c r="M556" s="384" t="str">
        <f t="shared" ca="1" si="113"/>
        <v/>
      </c>
      <c r="N556" s="384" t="str">
        <f t="shared" ca="1" si="113"/>
        <v/>
      </c>
      <c r="O556" s="384" t="str">
        <f t="shared" ca="1" si="113"/>
        <v/>
      </c>
      <c r="P556" s="384" t="str">
        <f t="shared" ca="1" si="113"/>
        <v/>
      </c>
      <c r="Q556" s="384" t="str">
        <f t="shared" ca="1" si="107"/>
        <v/>
      </c>
      <c r="R556" s="131" t="str">
        <f ca="1">IF(AND(SUM($T$109:$U556)&gt;0,COUNTIF(R$108:$S555,"A")=0), "A","")</f>
        <v/>
      </c>
      <c r="S556" s="131" t="str">
        <f ca="1">IF(AND(SUM($T556:$U$1097)&gt;0,COUNTIF(S557:$S$1098,"E")=0), "E","")</f>
        <v/>
      </c>
      <c r="T556" s="383" t="str">
        <f t="shared" ca="1" si="108"/>
        <v/>
      </c>
      <c r="U556" s="383" t="str">
        <f t="shared" ca="1" si="114"/>
        <v/>
      </c>
      <c r="V556" s="7"/>
      <c r="W556" s="7"/>
      <c r="X556" s="383" t="str">
        <f t="shared" ca="1" si="109"/>
        <v/>
      </c>
      <c r="Y556" s="383" t="str">
        <f ca="1">IF(SUM(X556)&gt;0,MAX($Y$109:Y555)+1,"")</f>
        <v/>
      </c>
      <c r="Z556" s="7"/>
      <c r="AA556" s="7"/>
      <c r="AB556" s="383" t="str" cm="1">
        <f t="array" aca="1" ref="AB556" ca="1">IF($K556="","",INDIRECT("'"&amp;$B556&amp;"'!$J$7"))</f>
        <v/>
      </c>
      <c r="AC556" s="383" t="str" cm="1">
        <f t="array" aca="1" ref="AC556" ca="1">IF($K556="","",INDIRECT("'"&amp;$B556&amp;"'!$J$5"))</f>
        <v/>
      </c>
      <c r="AD556" s="383" t="str" cm="1">
        <f t="array" aca="1" ref="AD556" ca="1">IF($K556="","",INDIRECT("'"&amp;$B556&amp;"'!$J$6"))</f>
        <v/>
      </c>
      <c r="AE556" s="7"/>
      <c r="AF556" s="7"/>
      <c r="AG556" s="7"/>
      <c r="AH556" s="7"/>
      <c r="AI556" s="7"/>
      <c r="AJ556" s="7"/>
      <c r="AK556" s="7"/>
      <c r="AL556" s="7"/>
      <c r="AM556" s="7"/>
      <c r="AN556" s="7"/>
      <c r="AO556" s="7"/>
      <c r="AP556" s="7"/>
      <c r="AQ556" s="7"/>
      <c r="AR556" s="7"/>
      <c r="AS556" s="7"/>
      <c r="AT556" s="7"/>
      <c r="AU556" s="7"/>
      <c r="AV556" s="7"/>
      <c r="AW556" s="7"/>
      <c r="AX556" s="7"/>
      <c r="AY556" s="7"/>
      <c r="AZ556" s="7"/>
      <c r="BA556" s="7"/>
      <c r="BB556" s="7"/>
      <c r="BC556" s="7"/>
      <c r="BD556" s="7"/>
      <c r="BE556" s="7"/>
      <c r="BF556" s="7"/>
      <c r="BG556" s="7"/>
      <c r="BH556" s="7"/>
    </row>
    <row r="557" spans="1:60" hidden="1">
      <c r="A557" s="93"/>
      <c r="B557" s="138" t="str">
        <f t="shared" si="115"/>
        <v/>
      </c>
      <c r="C557" s="28" t="str">
        <f>IF(B557="","",INDEX(Konfig!$A$21:$B$1011,MATCH(MID(B557,1,(FIND(" ",B557)-1)),Konfig!$A$21:$A$1011,0),2))</f>
        <v/>
      </c>
      <c r="D557" s="126"/>
      <c r="E557" s="126" t="str">
        <f t="shared" ref="E557:E620" si="118">IFERROR(IF(VALUE(LEFT(G557,SEARCH(".",G557)-1))&lt;10,"",VALUE(LEFT(G557,SEARCH(".",G557)-1))),"")</f>
        <v/>
      </c>
      <c r="F557" s="126" t="str">
        <f t="shared" si="110"/>
        <v/>
      </c>
      <c r="G557" s="123" t="str">
        <f t="shared" si="116"/>
        <v/>
      </c>
      <c r="H557" s="139"/>
      <c r="I557" s="123" t="str">
        <f t="shared" si="117"/>
        <v xml:space="preserve"> </v>
      </c>
      <c r="J557" s="126"/>
      <c r="K557" s="388" t="str">
        <f t="shared" ca="1" si="111"/>
        <v/>
      </c>
      <c r="L557" s="388" t="str">
        <f t="shared" ca="1" si="112"/>
        <v/>
      </c>
      <c r="M557" s="384" t="str">
        <f t="shared" ca="1" si="113"/>
        <v/>
      </c>
      <c r="N557" s="384" t="str">
        <f t="shared" ca="1" si="113"/>
        <v/>
      </c>
      <c r="O557" s="384" t="str">
        <f t="shared" ca="1" si="113"/>
        <v/>
      </c>
      <c r="P557" s="384" t="str">
        <f t="shared" ca="1" si="113"/>
        <v/>
      </c>
      <c r="Q557" s="384" t="str">
        <f t="shared" ref="Q557:Q620" ca="1" si="119">IF($K557="","",COUNTIF(INDIRECT("'"&amp;$B557&amp;"'!$D$11:$D$512"),0))</f>
        <v/>
      </c>
      <c r="R557" s="131" t="str">
        <f ca="1">IF(AND(SUM($T$109:$U557)&gt;0,COUNTIF(R$108:$S556,"A")=0), "A","")</f>
        <v/>
      </c>
      <c r="S557" s="131" t="str">
        <f ca="1">IF(AND(SUM($T557:$U$1097)&gt;0,COUNTIF(S558:$S$1098,"E")=0), "E","")</f>
        <v/>
      </c>
      <c r="T557" s="383" t="str">
        <f t="shared" ref="T557:T620" ca="1" si="120">IF($K557="","",COUNTIFS(INDIRECT("'"&amp;$B557&amp;"'!$J$11:$J$512"),"KO",INDIRECT("'"&amp;$B557&amp;"'!$N$11:$N$512"),"IAE"))</f>
        <v/>
      </c>
      <c r="U557" s="383" t="str">
        <f t="shared" ca="1" si="114"/>
        <v/>
      </c>
      <c r="V557" s="7"/>
      <c r="W557" s="7"/>
      <c r="X557" s="383" t="str">
        <f t="shared" ref="X557:X620" ca="1" si="121">IF($K557="","",COUNTIFS(INDIRECT("'"&amp;$B557&amp;"'!$J$11:$J$512"),"EW",INDIRECT("'"&amp;$B557&amp;"'!$N$11:$N$512"),"IAE"))</f>
        <v/>
      </c>
      <c r="Y557" s="383" t="str">
        <f ca="1">IF(SUM(X557)&gt;0,MAX($Y$109:Y556)+1,"")</f>
        <v/>
      </c>
      <c r="Z557" s="7"/>
      <c r="AA557" s="7"/>
      <c r="AB557" s="383" t="str" cm="1">
        <f t="array" aca="1" ref="AB557" ca="1">IF($K557="","",INDIRECT("'"&amp;$B557&amp;"'!$J$7"))</f>
        <v/>
      </c>
      <c r="AC557" s="383" t="str" cm="1">
        <f t="array" aca="1" ref="AC557" ca="1">IF($K557="","",INDIRECT("'"&amp;$B557&amp;"'!$J$5"))</f>
        <v/>
      </c>
      <c r="AD557" s="383" t="str" cm="1">
        <f t="array" aca="1" ref="AD557" ca="1">IF($K557="","",INDIRECT("'"&amp;$B557&amp;"'!$J$6"))</f>
        <v/>
      </c>
      <c r="AE557" s="7"/>
      <c r="AF557" s="7"/>
      <c r="AG557" s="7"/>
      <c r="AH557" s="7"/>
      <c r="AI557" s="7"/>
      <c r="AJ557" s="7"/>
      <c r="AK557" s="7"/>
      <c r="AL557" s="7"/>
      <c r="AM557" s="7"/>
      <c r="AN557" s="7"/>
      <c r="AO557" s="7"/>
      <c r="AP557" s="7"/>
      <c r="AQ557" s="7"/>
      <c r="AR557" s="7"/>
      <c r="AS557" s="7"/>
      <c r="AT557" s="7"/>
      <c r="AU557" s="7"/>
      <c r="AV557" s="7"/>
      <c r="AW557" s="7"/>
      <c r="AX557" s="7"/>
      <c r="AY557" s="7"/>
      <c r="AZ557" s="7"/>
      <c r="BA557" s="7"/>
      <c r="BB557" s="7"/>
      <c r="BC557" s="7"/>
      <c r="BD557" s="7"/>
      <c r="BE557" s="7"/>
      <c r="BF557" s="7"/>
      <c r="BG557" s="7"/>
      <c r="BH557" s="7"/>
    </row>
    <row r="558" spans="1:60" hidden="1">
      <c r="A558" s="93"/>
      <c r="B558" s="138" t="str">
        <f t="shared" si="115"/>
        <v/>
      </c>
      <c r="C558" s="28" t="str">
        <f>IF(B558="","",INDEX(Konfig!$A$21:$B$1011,MATCH(MID(B558,1,(FIND(" ",B558)-1)),Konfig!$A$21:$A$1011,0),2))</f>
        <v/>
      </c>
      <c r="D558" s="126"/>
      <c r="E558" s="126" t="str">
        <f t="shared" si="118"/>
        <v/>
      </c>
      <c r="F558" s="126" t="str">
        <f t="shared" si="110"/>
        <v/>
      </c>
      <c r="G558" s="123" t="str">
        <f t="shared" si="116"/>
        <v/>
      </c>
      <c r="H558" s="139"/>
      <c r="I558" s="123" t="str">
        <f t="shared" si="117"/>
        <v xml:space="preserve"> </v>
      </c>
      <c r="J558" s="126"/>
      <c r="K558" s="388" t="str">
        <f t="shared" ca="1" si="111"/>
        <v/>
      </c>
      <c r="L558" s="388" t="str">
        <f t="shared" ca="1" si="112"/>
        <v/>
      </c>
      <c r="M558" s="384" t="str">
        <f t="shared" ca="1" si="113"/>
        <v/>
      </c>
      <c r="N558" s="384" t="str">
        <f t="shared" ca="1" si="113"/>
        <v/>
      </c>
      <c r="O558" s="384" t="str">
        <f t="shared" ca="1" si="113"/>
        <v/>
      </c>
      <c r="P558" s="384" t="str">
        <f t="shared" ca="1" si="113"/>
        <v/>
      </c>
      <c r="Q558" s="384" t="str">
        <f t="shared" ca="1" si="119"/>
        <v/>
      </c>
      <c r="R558" s="131" t="str">
        <f ca="1">IF(AND(SUM($T$109:$U558)&gt;0,COUNTIF(R$108:$S557,"A")=0), "A","")</f>
        <v/>
      </c>
      <c r="S558" s="131" t="str">
        <f ca="1">IF(AND(SUM($T558:$U$1097)&gt;0,COUNTIF(S559:$S$1098,"E")=0), "E","")</f>
        <v/>
      </c>
      <c r="T558" s="383" t="str">
        <f t="shared" ca="1" si="120"/>
        <v/>
      </c>
      <c r="U558" s="383" t="str">
        <f t="shared" ca="1" si="114"/>
        <v/>
      </c>
      <c r="V558" s="7"/>
      <c r="W558" s="7"/>
      <c r="X558" s="383" t="str">
        <f t="shared" ca="1" si="121"/>
        <v/>
      </c>
      <c r="Y558" s="383" t="str">
        <f ca="1">IF(SUM(X558)&gt;0,MAX($Y$109:Y557)+1,"")</f>
        <v/>
      </c>
      <c r="Z558" s="7"/>
      <c r="AA558" s="7"/>
      <c r="AB558" s="383" t="str" cm="1">
        <f t="array" aca="1" ref="AB558" ca="1">IF($K558="","",INDIRECT("'"&amp;$B558&amp;"'!$J$7"))</f>
        <v/>
      </c>
      <c r="AC558" s="383" t="str" cm="1">
        <f t="array" aca="1" ref="AC558" ca="1">IF($K558="","",INDIRECT("'"&amp;$B558&amp;"'!$J$5"))</f>
        <v/>
      </c>
      <c r="AD558" s="383" t="str" cm="1">
        <f t="array" aca="1" ref="AD558" ca="1">IF($K558="","",INDIRECT("'"&amp;$B558&amp;"'!$J$6"))</f>
        <v/>
      </c>
      <c r="AE558" s="7"/>
      <c r="AF558" s="7"/>
      <c r="AG558" s="7"/>
      <c r="AH558" s="7"/>
      <c r="AI558" s="7"/>
      <c r="AJ558" s="7"/>
      <c r="AK558" s="7"/>
      <c r="AL558" s="7"/>
      <c r="AM558" s="7"/>
      <c r="AN558" s="7"/>
      <c r="AO558" s="7"/>
      <c r="AP558" s="7"/>
      <c r="AQ558" s="7"/>
      <c r="AR558" s="7"/>
      <c r="AS558" s="7"/>
      <c r="AT558" s="7"/>
      <c r="AU558" s="7"/>
      <c r="AV558" s="7"/>
      <c r="AW558" s="7"/>
      <c r="AX558" s="7"/>
      <c r="AY558" s="7"/>
      <c r="AZ558" s="7"/>
      <c r="BA558" s="7"/>
      <c r="BB558" s="7"/>
      <c r="BC558" s="7"/>
      <c r="BD558" s="7"/>
      <c r="BE558" s="7"/>
      <c r="BF558" s="7"/>
      <c r="BG558" s="7"/>
      <c r="BH558" s="7"/>
    </row>
    <row r="559" spans="1:60" hidden="1">
      <c r="A559" s="93"/>
      <c r="B559" s="138" t="str">
        <f t="shared" si="115"/>
        <v/>
      </c>
      <c r="C559" s="28" t="str">
        <f>IF(B559="","",INDEX(Konfig!$A$21:$B$1011,MATCH(MID(B559,1,(FIND(" ",B559)-1)),Konfig!$A$21:$A$1011,0),2))</f>
        <v/>
      </c>
      <c r="D559" s="126"/>
      <c r="E559" s="126" t="str">
        <f t="shared" si="118"/>
        <v/>
      </c>
      <c r="F559" s="126" t="str">
        <f t="shared" si="110"/>
        <v/>
      </c>
      <c r="G559" s="123" t="str">
        <f t="shared" si="116"/>
        <v/>
      </c>
      <c r="H559" s="139"/>
      <c r="I559" s="123" t="str">
        <f t="shared" si="117"/>
        <v xml:space="preserve"> </v>
      </c>
      <c r="J559" s="126"/>
      <c r="K559" s="388" t="str">
        <f t="shared" ca="1" si="111"/>
        <v/>
      </c>
      <c r="L559" s="388" t="str">
        <f t="shared" ca="1" si="112"/>
        <v/>
      </c>
      <c r="M559" s="384" t="str">
        <f t="shared" ca="1" si="113"/>
        <v/>
      </c>
      <c r="N559" s="384" t="str">
        <f t="shared" ca="1" si="113"/>
        <v/>
      </c>
      <c r="O559" s="384" t="str">
        <f t="shared" ca="1" si="113"/>
        <v/>
      </c>
      <c r="P559" s="384" t="str">
        <f t="shared" ca="1" si="113"/>
        <v/>
      </c>
      <c r="Q559" s="384" t="str">
        <f t="shared" ca="1" si="119"/>
        <v/>
      </c>
      <c r="R559" s="131" t="str">
        <f ca="1">IF(AND(SUM($T$109:$U559)&gt;0,COUNTIF(R$108:$S558,"A")=0), "A","")</f>
        <v/>
      </c>
      <c r="S559" s="131" t="str">
        <f ca="1">IF(AND(SUM($T559:$U$1097)&gt;0,COUNTIF(S560:$S$1098,"E")=0), "E","")</f>
        <v/>
      </c>
      <c r="T559" s="383" t="str">
        <f t="shared" ca="1" si="120"/>
        <v/>
      </c>
      <c r="U559" s="383" t="str">
        <f t="shared" ca="1" si="114"/>
        <v/>
      </c>
      <c r="V559" s="7"/>
      <c r="W559" s="7"/>
      <c r="X559" s="383" t="str">
        <f t="shared" ca="1" si="121"/>
        <v/>
      </c>
      <c r="Y559" s="383" t="str">
        <f ca="1">IF(SUM(X559)&gt;0,MAX($Y$109:Y558)+1,"")</f>
        <v/>
      </c>
      <c r="Z559" s="7"/>
      <c r="AA559" s="7"/>
      <c r="AB559" s="383" t="str" cm="1">
        <f t="array" aca="1" ref="AB559" ca="1">IF($K559="","",INDIRECT("'"&amp;$B559&amp;"'!$J$7"))</f>
        <v/>
      </c>
      <c r="AC559" s="383" t="str" cm="1">
        <f t="array" aca="1" ref="AC559" ca="1">IF($K559="","",INDIRECT("'"&amp;$B559&amp;"'!$J$5"))</f>
        <v/>
      </c>
      <c r="AD559" s="383" t="str" cm="1">
        <f t="array" aca="1" ref="AD559" ca="1">IF($K559="","",INDIRECT("'"&amp;$B559&amp;"'!$J$6"))</f>
        <v/>
      </c>
      <c r="AE559" s="7"/>
      <c r="AF559" s="7"/>
      <c r="AG559" s="7"/>
      <c r="AH559" s="7"/>
      <c r="AI559" s="7"/>
      <c r="AJ559" s="7"/>
      <c r="AK559" s="7"/>
      <c r="AL559" s="7"/>
      <c r="AM559" s="7"/>
      <c r="AN559" s="7"/>
      <c r="AO559" s="7"/>
      <c r="AP559" s="7"/>
      <c r="AQ559" s="7"/>
      <c r="AR559" s="7"/>
      <c r="AS559" s="7"/>
      <c r="AT559" s="7"/>
      <c r="AU559" s="7"/>
      <c r="AV559" s="7"/>
      <c r="AW559" s="7"/>
      <c r="AX559" s="7"/>
      <c r="AY559" s="7"/>
      <c r="AZ559" s="7"/>
      <c r="BA559" s="7"/>
      <c r="BB559" s="7"/>
      <c r="BC559" s="7"/>
      <c r="BD559" s="7"/>
      <c r="BE559" s="7"/>
      <c r="BF559" s="7"/>
      <c r="BG559" s="7"/>
      <c r="BH559" s="7"/>
    </row>
    <row r="560" spans="1:60" hidden="1">
      <c r="A560" s="93"/>
      <c r="B560" s="138" t="str">
        <f t="shared" si="115"/>
        <v/>
      </c>
      <c r="C560" s="28" t="str">
        <f>IF(B560="","",INDEX(Konfig!$A$21:$B$1011,MATCH(MID(B560,1,(FIND(" ",B560)-1)),Konfig!$A$21:$A$1011,0),2))</f>
        <v/>
      </c>
      <c r="D560" s="126"/>
      <c r="E560" s="126" t="str">
        <f t="shared" si="118"/>
        <v/>
      </c>
      <c r="F560" s="126" t="str">
        <f t="shared" si="110"/>
        <v/>
      </c>
      <c r="G560" s="123" t="str">
        <f t="shared" si="116"/>
        <v/>
      </c>
      <c r="H560" s="139"/>
      <c r="I560" s="123" t="str">
        <f t="shared" si="117"/>
        <v xml:space="preserve"> </v>
      </c>
      <c r="J560" s="126"/>
      <c r="K560" s="388" t="str">
        <f t="shared" ca="1" si="111"/>
        <v/>
      </c>
      <c r="L560" s="388" t="str">
        <f t="shared" ca="1" si="112"/>
        <v/>
      </c>
      <c r="M560" s="384" t="str">
        <f t="shared" ca="1" si="113"/>
        <v/>
      </c>
      <c r="N560" s="384" t="str">
        <f t="shared" ca="1" si="113"/>
        <v/>
      </c>
      <c r="O560" s="384" t="str">
        <f t="shared" ca="1" si="113"/>
        <v/>
      </c>
      <c r="P560" s="384" t="str">
        <f t="shared" ca="1" si="113"/>
        <v/>
      </c>
      <c r="Q560" s="384" t="str">
        <f t="shared" ca="1" si="119"/>
        <v/>
      </c>
      <c r="R560" s="131" t="str">
        <f ca="1">IF(AND(SUM($T$109:$U560)&gt;0,COUNTIF(R$108:$S559,"A")=0), "A","")</f>
        <v/>
      </c>
      <c r="S560" s="131" t="str">
        <f ca="1">IF(AND(SUM($T560:$U$1097)&gt;0,COUNTIF(S561:$S$1098,"E")=0), "E","")</f>
        <v/>
      </c>
      <c r="T560" s="383" t="str">
        <f t="shared" ca="1" si="120"/>
        <v/>
      </c>
      <c r="U560" s="383" t="str">
        <f t="shared" ca="1" si="114"/>
        <v/>
      </c>
      <c r="V560" s="7"/>
      <c r="W560" s="7"/>
      <c r="X560" s="383" t="str">
        <f t="shared" ca="1" si="121"/>
        <v/>
      </c>
      <c r="Y560" s="383" t="str">
        <f ca="1">IF(SUM(X560)&gt;0,MAX($Y$109:Y559)+1,"")</f>
        <v/>
      </c>
      <c r="Z560" s="7"/>
      <c r="AA560" s="7"/>
      <c r="AB560" s="383" t="str" cm="1">
        <f t="array" aca="1" ref="AB560" ca="1">IF($K560="","",INDIRECT("'"&amp;$B560&amp;"'!$J$7"))</f>
        <v/>
      </c>
      <c r="AC560" s="383" t="str" cm="1">
        <f t="array" aca="1" ref="AC560" ca="1">IF($K560="","",INDIRECT("'"&amp;$B560&amp;"'!$J$5"))</f>
        <v/>
      </c>
      <c r="AD560" s="383" t="str" cm="1">
        <f t="array" aca="1" ref="AD560" ca="1">IF($K560="","",INDIRECT("'"&amp;$B560&amp;"'!$J$6"))</f>
        <v/>
      </c>
      <c r="AE560" s="7"/>
      <c r="AF560" s="7"/>
      <c r="AG560" s="7"/>
      <c r="AH560" s="7"/>
      <c r="AI560" s="7"/>
      <c r="AJ560" s="7"/>
      <c r="AK560" s="7"/>
      <c r="AL560" s="7"/>
      <c r="AM560" s="7"/>
      <c r="AN560" s="7"/>
      <c r="AO560" s="7"/>
      <c r="AP560" s="7"/>
      <c r="AQ560" s="7"/>
      <c r="AR560" s="7"/>
      <c r="AS560" s="7"/>
      <c r="AT560" s="7"/>
      <c r="AU560" s="7"/>
      <c r="AV560" s="7"/>
      <c r="AW560" s="7"/>
      <c r="AX560" s="7"/>
      <c r="AY560" s="7"/>
      <c r="AZ560" s="7"/>
      <c r="BA560" s="7"/>
      <c r="BB560" s="7"/>
      <c r="BC560" s="7"/>
      <c r="BD560" s="7"/>
      <c r="BE560" s="7"/>
      <c r="BF560" s="7"/>
      <c r="BG560" s="7"/>
      <c r="BH560" s="7"/>
    </row>
    <row r="561" spans="1:60" hidden="1">
      <c r="A561" s="93"/>
      <c r="B561" s="138" t="str">
        <f t="shared" si="115"/>
        <v/>
      </c>
      <c r="C561" s="28" t="str">
        <f>IF(B561="","",INDEX(Konfig!$A$21:$B$1011,MATCH(MID(B561,1,(FIND(" ",B561)-1)),Konfig!$A$21:$A$1011,0),2))</f>
        <v/>
      </c>
      <c r="D561" s="126"/>
      <c r="E561" s="126" t="str">
        <f t="shared" si="118"/>
        <v/>
      </c>
      <c r="F561" s="126" t="str">
        <f t="shared" si="110"/>
        <v/>
      </c>
      <c r="G561" s="123" t="str">
        <f t="shared" si="116"/>
        <v/>
      </c>
      <c r="H561" s="139"/>
      <c r="I561" s="123" t="str">
        <f t="shared" si="117"/>
        <v xml:space="preserve"> </v>
      </c>
      <c r="J561" s="126"/>
      <c r="K561" s="388" t="str">
        <f t="shared" ca="1" si="111"/>
        <v/>
      </c>
      <c r="L561" s="388" t="str">
        <f t="shared" ca="1" si="112"/>
        <v/>
      </c>
      <c r="M561" s="384" t="str">
        <f t="shared" ca="1" si="113"/>
        <v/>
      </c>
      <c r="N561" s="384" t="str">
        <f t="shared" ca="1" si="113"/>
        <v/>
      </c>
      <c r="O561" s="384" t="str">
        <f t="shared" ca="1" si="113"/>
        <v/>
      </c>
      <c r="P561" s="384" t="str">
        <f t="shared" ca="1" si="113"/>
        <v/>
      </c>
      <c r="Q561" s="384" t="str">
        <f t="shared" ca="1" si="119"/>
        <v/>
      </c>
      <c r="R561" s="131" t="str">
        <f ca="1">IF(AND(SUM($T$109:$U561)&gt;0,COUNTIF(R$108:$S560,"A")=0), "A","")</f>
        <v/>
      </c>
      <c r="S561" s="131" t="str">
        <f ca="1">IF(AND(SUM($T561:$U$1097)&gt;0,COUNTIF(S562:$S$1098,"E")=0), "E","")</f>
        <v/>
      </c>
      <c r="T561" s="383" t="str">
        <f t="shared" ca="1" si="120"/>
        <v/>
      </c>
      <c r="U561" s="383" t="str">
        <f t="shared" ca="1" si="114"/>
        <v/>
      </c>
      <c r="V561" s="7"/>
      <c r="W561" s="7"/>
      <c r="X561" s="383" t="str">
        <f t="shared" ca="1" si="121"/>
        <v/>
      </c>
      <c r="Y561" s="383" t="str">
        <f ca="1">IF(SUM(X561)&gt;0,MAX($Y$109:Y560)+1,"")</f>
        <v/>
      </c>
      <c r="Z561" s="7"/>
      <c r="AA561" s="7"/>
      <c r="AB561" s="383" t="str" cm="1">
        <f t="array" aca="1" ref="AB561" ca="1">IF($K561="","",INDIRECT("'"&amp;$B561&amp;"'!$J$7"))</f>
        <v/>
      </c>
      <c r="AC561" s="383" t="str" cm="1">
        <f t="array" aca="1" ref="AC561" ca="1">IF($K561="","",INDIRECT("'"&amp;$B561&amp;"'!$J$5"))</f>
        <v/>
      </c>
      <c r="AD561" s="383" t="str" cm="1">
        <f t="array" aca="1" ref="AD561" ca="1">IF($K561="","",INDIRECT("'"&amp;$B561&amp;"'!$J$6"))</f>
        <v/>
      </c>
      <c r="AE561" s="7"/>
      <c r="AF561" s="7"/>
      <c r="AG561" s="7"/>
      <c r="AH561" s="7"/>
      <c r="AI561" s="7"/>
      <c r="AJ561" s="7"/>
      <c r="AK561" s="7"/>
      <c r="AL561" s="7"/>
      <c r="AM561" s="7"/>
      <c r="AN561" s="7"/>
      <c r="AO561" s="7"/>
      <c r="AP561" s="7"/>
      <c r="AQ561" s="7"/>
      <c r="AR561" s="7"/>
      <c r="AS561" s="7"/>
      <c r="AT561" s="7"/>
      <c r="AU561" s="7"/>
      <c r="AV561" s="7"/>
      <c r="AW561" s="7"/>
      <c r="AX561" s="7"/>
      <c r="AY561" s="7"/>
      <c r="AZ561" s="7"/>
      <c r="BA561" s="7"/>
      <c r="BB561" s="7"/>
      <c r="BC561" s="7"/>
      <c r="BD561" s="7"/>
      <c r="BE561" s="7"/>
      <c r="BF561" s="7"/>
      <c r="BG561" s="7"/>
      <c r="BH561" s="7"/>
    </row>
    <row r="562" spans="1:60" hidden="1">
      <c r="A562" s="93"/>
      <c r="B562" s="138" t="str">
        <f t="shared" si="115"/>
        <v/>
      </c>
      <c r="C562" s="28" t="str">
        <f>IF(B562="","",INDEX(Konfig!$A$21:$B$1011,MATCH(MID(B562,1,(FIND(" ",B562)-1)),Konfig!$A$21:$A$1011,0),2))</f>
        <v/>
      </c>
      <c r="D562" s="126"/>
      <c r="E562" s="126" t="str">
        <f t="shared" si="118"/>
        <v/>
      </c>
      <c r="F562" s="126" t="str">
        <f t="shared" si="110"/>
        <v/>
      </c>
      <c r="G562" s="123" t="str">
        <f t="shared" si="116"/>
        <v/>
      </c>
      <c r="H562" s="139"/>
      <c r="I562" s="123" t="str">
        <f t="shared" si="117"/>
        <v xml:space="preserve"> </v>
      </c>
      <c r="J562" s="126"/>
      <c r="K562" s="388" t="str">
        <f t="shared" ca="1" si="111"/>
        <v/>
      </c>
      <c r="L562" s="388" t="str">
        <f t="shared" ca="1" si="112"/>
        <v/>
      </c>
      <c r="M562" s="384" t="str">
        <f t="shared" ca="1" si="113"/>
        <v/>
      </c>
      <c r="N562" s="384" t="str">
        <f t="shared" ca="1" si="113"/>
        <v/>
      </c>
      <c r="O562" s="384" t="str">
        <f t="shared" ca="1" si="113"/>
        <v/>
      </c>
      <c r="P562" s="384" t="str">
        <f t="shared" ca="1" si="113"/>
        <v/>
      </c>
      <c r="Q562" s="384" t="str">
        <f t="shared" ca="1" si="119"/>
        <v/>
      </c>
      <c r="R562" s="131" t="str">
        <f ca="1">IF(AND(SUM($T$109:$U562)&gt;0,COUNTIF(R$108:$S561,"A")=0), "A","")</f>
        <v/>
      </c>
      <c r="S562" s="131" t="str">
        <f ca="1">IF(AND(SUM($T562:$U$1097)&gt;0,COUNTIF(S563:$S$1098,"E")=0), "E","")</f>
        <v/>
      </c>
      <c r="T562" s="383" t="str">
        <f t="shared" ca="1" si="120"/>
        <v/>
      </c>
      <c r="U562" s="383" t="str">
        <f t="shared" ca="1" si="114"/>
        <v/>
      </c>
      <c r="V562" s="7"/>
      <c r="W562" s="7"/>
      <c r="X562" s="383" t="str">
        <f t="shared" ca="1" si="121"/>
        <v/>
      </c>
      <c r="Y562" s="383" t="str">
        <f ca="1">IF(SUM(X562)&gt;0,MAX($Y$109:Y561)+1,"")</f>
        <v/>
      </c>
      <c r="Z562" s="7"/>
      <c r="AA562" s="7"/>
      <c r="AB562" s="383" t="str" cm="1">
        <f t="array" aca="1" ref="AB562" ca="1">IF($K562="","",INDIRECT("'"&amp;$B562&amp;"'!$J$7"))</f>
        <v/>
      </c>
      <c r="AC562" s="383" t="str" cm="1">
        <f t="array" aca="1" ref="AC562" ca="1">IF($K562="","",INDIRECT("'"&amp;$B562&amp;"'!$J$5"))</f>
        <v/>
      </c>
      <c r="AD562" s="383" t="str" cm="1">
        <f t="array" aca="1" ref="AD562" ca="1">IF($K562="","",INDIRECT("'"&amp;$B562&amp;"'!$J$6"))</f>
        <v/>
      </c>
      <c r="AE562" s="7"/>
      <c r="AF562" s="7"/>
      <c r="AG562" s="7"/>
      <c r="AH562" s="7"/>
      <c r="AI562" s="7"/>
      <c r="AJ562" s="7"/>
      <c r="AK562" s="7"/>
      <c r="AL562" s="7"/>
      <c r="AM562" s="7"/>
      <c r="AN562" s="7"/>
      <c r="AO562" s="7"/>
      <c r="AP562" s="7"/>
      <c r="AQ562" s="7"/>
      <c r="AR562" s="7"/>
      <c r="AS562" s="7"/>
      <c r="AT562" s="7"/>
      <c r="AU562" s="7"/>
      <c r="AV562" s="7"/>
      <c r="AW562" s="7"/>
      <c r="AX562" s="7"/>
      <c r="AY562" s="7"/>
      <c r="AZ562" s="7"/>
      <c r="BA562" s="7"/>
      <c r="BB562" s="7"/>
      <c r="BC562" s="7"/>
      <c r="BD562" s="7"/>
      <c r="BE562" s="7"/>
      <c r="BF562" s="7"/>
      <c r="BG562" s="7"/>
      <c r="BH562" s="7"/>
    </row>
    <row r="563" spans="1:60" hidden="1">
      <c r="A563" s="93"/>
      <c r="B563" s="138" t="str">
        <f t="shared" si="115"/>
        <v/>
      </c>
      <c r="C563" s="28" t="str">
        <f>IF(B563="","",INDEX(Konfig!$A$21:$B$1011,MATCH(MID(B563,1,(FIND(" ",B563)-1)),Konfig!$A$21:$A$1011,0),2))</f>
        <v/>
      </c>
      <c r="D563" s="126"/>
      <c r="E563" s="126" t="str">
        <f t="shared" si="118"/>
        <v/>
      </c>
      <c r="F563" s="126" t="str">
        <f t="shared" si="110"/>
        <v/>
      </c>
      <c r="G563" s="123" t="str">
        <f t="shared" si="116"/>
        <v/>
      </c>
      <c r="H563" s="139"/>
      <c r="I563" s="123" t="str">
        <f t="shared" si="117"/>
        <v xml:space="preserve"> </v>
      </c>
      <c r="J563" s="126"/>
      <c r="K563" s="388" t="str">
        <f t="shared" ca="1" si="111"/>
        <v/>
      </c>
      <c r="L563" s="388" t="str">
        <f t="shared" ca="1" si="112"/>
        <v/>
      </c>
      <c r="M563" s="384" t="str">
        <f t="shared" ca="1" si="113"/>
        <v/>
      </c>
      <c r="N563" s="384" t="str">
        <f t="shared" ca="1" si="113"/>
        <v/>
      </c>
      <c r="O563" s="384" t="str">
        <f t="shared" ca="1" si="113"/>
        <v/>
      </c>
      <c r="P563" s="384" t="str">
        <f t="shared" ca="1" si="113"/>
        <v/>
      </c>
      <c r="Q563" s="384" t="str">
        <f t="shared" ca="1" si="119"/>
        <v/>
      </c>
      <c r="R563" s="131" t="str">
        <f ca="1">IF(AND(SUM($T$109:$U563)&gt;0,COUNTIF(R$108:$S562,"A")=0), "A","")</f>
        <v/>
      </c>
      <c r="S563" s="131" t="str">
        <f ca="1">IF(AND(SUM($T563:$U$1097)&gt;0,COUNTIF(S564:$S$1098,"E")=0), "E","")</f>
        <v/>
      </c>
      <c r="T563" s="383" t="str">
        <f t="shared" ca="1" si="120"/>
        <v/>
      </c>
      <c r="U563" s="383" t="str">
        <f t="shared" ca="1" si="114"/>
        <v/>
      </c>
      <c r="V563" s="7"/>
      <c r="W563" s="7"/>
      <c r="X563" s="383" t="str">
        <f t="shared" ca="1" si="121"/>
        <v/>
      </c>
      <c r="Y563" s="383" t="str">
        <f ca="1">IF(SUM(X563)&gt;0,MAX($Y$109:Y562)+1,"")</f>
        <v/>
      </c>
      <c r="Z563" s="7"/>
      <c r="AA563" s="7"/>
      <c r="AB563" s="383" t="str" cm="1">
        <f t="array" aca="1" ref="AB563" ca="1">IF($K563="","",INDIRECT("'"&amp;$B563&amp;"'!$J$7"))</f>
        <v/>
      </c>
      <c r="AC563" s="383" t="str" cm="1">
        <f t="array" aca="1" ref="AC563" ca="1">IF($K563="","",INDIRECT("'"&amp;$B563&amp;"'!$J$5"))</f>
        <v/>
      </c>
      <c r="AD563" s="383" t="str" cm="1">
        <f t="array" aca="1" ref="AD563" ca="1">IF($K563="","",INDIRECT("'"&amp;$B563&amp;"'!$J$6"))</f>
        <v/>
      </c>
      <c r="AE563" s="7"/>
      <c r="AF563" s="7"/>
      <c r="AG563" s="7"/>
      <c r="AH563" s="7"/>
      <c r="AI563" s="7"/>
      <c r="AJ563" s="7"/>
      <c r="AK563" s="7"/>
      <c r="AL563" s="7"/>
      <c r="AM563" s="7"/>
      <c r="AN563" s="7"/>
      <c r="AO563" s="7"/>
      <c r="AP563" s="7"/>
      <c r="AQ563" s="7"/>
      <c r="AR563" s="7"/>
      <c r="AS563" s="7"/>
      <c r="AT563" s="7"/>
      <c r="AU563" s="7"/>
      <c r="AV563" s="7"/>
      <c r="AW563" s="7"/>
      <c r="AX563" s="7"/>
      <c r="AY563" s="7"/>
      <c r="AZ563" s="7"/>
      <c r="BA563" s="7"/>
      <c r="BB563" s="7"/>
      <c r="BC563" s="7"/>
      <c r="BD563" s="7"/>
      <c r="BE563" s="7"/>
      <c r="BF563" s="7"/>
      <c r="BG563" s="7"/>
      <c r="BH563" s="7"/>
    </row>
    <row r="564" spans="1:60" hidden="1">
      <c r="A564" s="93"/>
      <c r="B564" s="138" t="str">
        <f t="shared" si="115"/>
        <v/>
      </c>
      <c r="C564" s="28" t="str">
        <f>IF(B564="","",INDEX(Konfig!$A$21:$B$1011,MATCH(MID(B564,1,(FIND(" ",B564)-1)),Konfig!$A$21:$A$1011,0),2))</f>
        <v/>
      </c>
      <c r="D564" s="126"/>
      <c r="E564" s="126" t="str">
        <f t="shared" si="118"/>
        <v/>
      </c>
      <c r="F564" s="126" t="str">
        <f t="shared" si="110"/>
        <v/>
      </c>
      <c r="G564" s="123" t="str">
        <f t="shared" si="116"/>
        <v/>
      </c>
      <c r="H564" s="139"/>
      <c r="I564" s="123" t="str">
        <f t="shared" si="117"/>
        <v xml:space="preserve"> </v>
      </c>
      <c r="J564" s="126"/>
      <c r="K564" s="388" t="str">
        <f t="shared" ca="1" si="111"/>
        <v/>
      </c>
      <c r="L564" s="388" t="str">
        <f t="shared" ca="1" si="112"/>
        <v/>
      </c>
      <c r="M564" s="384" t="str">
        <f t="shared" ca="1" si="113"/>
        <v/>
      </c>
      <c r="N564" s="384" t="str">
        <f t="shared" ca="1" si="113"/>
        <v/>
      </c>
      <c r="O564" s="384" t="str">
        <f t="shared" ca="1" si="113"/>
        <v/>
      </c>
      <c r="P564" s="384" t="str">
        <f t="shared" ca="1" si="113"/>
        <v/>
      </c>
      <c r="Q564" s="384" t="str">
        <f t="shared" ca="1" si="119"/>
        <v/>
      </c>
      <c r="R564" s="131" t="str">
        <f ca="1">IF(AND(SUM($T$109:$U564)&gt;0,COUNTIF(R$108:$S563,"A")=0), "A","")</f>
        <v/>
      </c>
      <c r="S564" s="131" t="str">
        <f ca="1">IF(AND(SUM($T564:$U$1097)&gt;0,COUNTIF(S565:$S$1098,"E")=0), "E","")</f>
        <v/>
      </c>
      <c r="T564" s="383" t="str">
        <f t="shared" ca="1" si="120"/>
        <v/>
      </c>
      <c r="U564" s="383" t="str">
        <f t="shared" ca="1" si="114"/>
        <v/>
      </c>
      <c r="V564" s="7"/>
      <c r="W564" s="7"/>
      <c r="X564" s="383" t="str">
        <f t="shared" ca="1" si="121"/>
        <v/>
      </c>
      <c r="Y564" s="383" t="str">
        <f ca="1">IF(SUM(X564)&gt;0,MAX($Y$109:Y563)+1,"")</f>
        <v/>
      </c>
      <c r="Z564" s="7"/>
      <c r="AA564" s="7"/>
      <c r="AB564" s="383" t="str" cm="1">
        <f t="array" aca="1" ref="AB564" ca="1">IF($K564="","",INDIRECT("'"&amp;$B564&amp;"'!$J$7"))</f>
        <v/>
      </c>
      <c r="AC564" s="383" t="str" cm="1">
        <f t="array" aca="1" ref="AC564" ca="1">IF($K564="","",INDIRECT("'"&amp;$B564&amp;"'!$J$5"))</f>
        <v/>
      </c>
      <c r="AD564" s="383" t="str" cm="1">
        <f t="array" aca="1" ref="AD564" ca="1">IF($K564="","",INDIRECT("'"&amp;$B564&amp;"'!$J$6"))</f>
        <v/>
      </c>
      <c r="AE564" s="7"/>
      <c r="AF564" s="7"/>
      <c r="AG564" s="7"/>
      <c r="AH564" s="7"/>
      <c r="AI564" s="7"/>
      <c r="AJ564" s="7"/>
      <c r="AK564" s="7"/>
      <c r="AL564" s="7"/>
      <c r="AM564" s="7"/>
      <c r="AN564" s="7"/>
      <c r="AO564" s="7"/>
      <c r="AP564" s="7"/>
      <c r="AQ564" s="7"/>
      <c r="AR564" s="7"/>
      <c r="AS564" s="7"/>
      <c r="AT564" s="7"/>
      <c r="AU564" s="7"/>
      <c r="AV564" s="7"/>
      <c r="AW564" s="7"/>
      <c r="AX564" s="7"/>
      <c r="AY564" s="7"/>
      <c r="AZ564" s="7"/>
      <c r="BA564" s="7"/>
      <c r="BB564" s="7"/>
      <c r="BC564" s="7"/>
      <c r="BD564" s="7"/>
      <c r="BE564" s="7"/>
      <c r="BF564" s="7"/>
      <c r="BG564" s="7"/>
      <c r="BH564" s="7"/>
    </row>
    <row r="565" spans="1:60" hidden="1">
      <c r="A565" s="93"/>
      <c r="B565" s="138" t="str">
        <f t="shared" si="115"/>
        <v/>
      </c>
      <c r="C565" s="28" t="str">
        <f>IF(B565="","",INDEX(Konfig!$A$21:$B$1011,MATCH(MID(B565,1,(FIND(" ",B565)-1)),Konfig!$A$21:$A$1011,0),2))</f>
        <v/>
      </c>
      <c r="D565" s="126"/>
      <c r="E565" s="126" t="str">
        <f t="shared" si="118"/>
        <v/>
      </c>
      <c r="F565" s="126" t="str">
        <f t="shared" si="110"/>
        <v/>
      </c>
      <c r="G565" s="123" t="str">
        <f t="shared" si="116"/>
        <v/>
      </c>
      <c r="H565" s="139"/>
      <c r="I565" s="123" t="str">
        <f t="shared" si="117"/>
        <v xml:space="preserve"> </v>
      </c>
      <c r="J565" s="126"/>
      <c r="K565" s="388" t="str">
        <f t="shared" ca="1" si="111"/>
        <v/>
      </c>
      <c r="L565" s="388" t="str">
        <f t="shared" ca="1" si="112"/>
        <v/>
      </c>
      <c r="M565" s="384" t="str">
        <f t="shared" ca="1" si="113"/>
        <v/>
      </c>
      <c r="N565" s="384" t="str">
        <f t="shared" ca="1" si="113"/>
        <v/>
      </c>
      <c r="O565" s="384" t="str">
        <f t="shared" ca="1" si="113"/>
        <v/>
      </c>
      <c r="P565" s="384" t="str">
        <f t="shared" ca="1" si="113"/>
        <v/>
      </c>
      <c r="Q565" s="384" t="str">
        <f t="shared" ca="1" si="119"/>
        <v/>
      </c>
      <c r="R565" s="131" t="str">
        <f ca="1">IF(AND(SUM($T$109:$U565)&gt;0,COUNTIF(R$108:$S564,"A")=0), "A","")</f>
        <v/>
      </c>
      <c r="S565" s="131" t="str">
        <f ca="1">IF(AND(SUM($T565:$U$1097)&gt;0,COUNTIF(S566:$S$1098,"E")=0), "E","")</f>
        <v/>
      </c>
      <c r="T565" s="383" t="str">
        <f t="shared" ca="1" si="120"/>
        <v/>
      </c>
      <c r="U565" s="383" t="str">
        <f t="shared" ca="1" si="114"/>
        <v/>
      </c>
      <c r="V565" s="7"/>
      <c r="W565" s="7"/>
      <c r="X565" s="383" t="str">
        <f t="shared" ca="1" si="121"/>
        <v/>
      </c>
      <c r="Y565" s="383" t="str">
        <f ca="1">IF(SUM(X565)&gt;0,MAX($Y$109:Y564)+1,"")</f>
        <v/>
      </c>
      <c r="Z565" s="7"/>
      <c r="AA565" s="7"/>
      <c r="AB565" s="383" t="str" cm="1">
        <f t="array" aca="1" ref="AB565" ca="1">IF($K565="","",INDIRECT("'"&amp;$B565&amp;"'!$J$7"))</f>
        <v/>
      </c>
      <c r="AC565" s="383" t="str" cm="1">
        <f t="array" aca="1" ref="AC565" ca="1">IF($K565="","",INDIRECT("'"&amp;$B565&amp;"'!$J$5"))</f>
        <v/>
      </c>
      <c r="AD565" s="383" t="str" cm="1">
        <f t="array" aca="1" ref="AD565" ca="1">IF($K565="","",INDIRECT("'"&amp;$B565&amp;"'!$J$6"))</f>
        <v/>
      </c>
      <c r="AE565" s="7"/>
      <c r="AF565" s="7"/>
      <c r="AG565" s="7"/>
      <c r="AH565" s="7"/>
      <c r="AI565" s="7"/>
      <c r="AJ565" s="7"/>
      <c r="AK565" s="7"/>
      <c r="AL565" s="7"/>
      <c r="AM565" s="7"/>
      <c r="AN565" s="7"/>
      <c r="AO565" s="7"/>
      <c r="AP565" s="7"/>
      <c r="AQ565" s="7"/>
      <c r="AR565" s="7"/>
      <c r="AS565" s="7"/>
      <c r="AT565" s="7"/>
      <c r="AU565" s="7"/>
      <c r="AV565" s="7"/>
      <c r="AW565" s="7"/>
      <c r="AX565" s="7"/>
      <c r="AY565" s="7"/>
      <c r="AZ565" s="7"/>
      <c r="BA565" s="7"/>
      <c r="BB565" s="7"/>
      <c r="BC565" s="7"/>
      <c r="BD565" s="7"/>
      <c r="BE565" s="7"/>
      <c r="BF565" s="7"/>
      <c r="BG565" s="7"/>
      <c r="BH565" s="7"/>
    </row>
    <row r="566" spans="1:60" hidden="1">
      <c r="A566" s="93"/>
      <c r="B566" s="138" t="str">
        <f t="shared" si="115"/>
        <v/>
      </c>
      <c r="C566" s="28" t="str">
        <f>IF(B566="","",INDEX(Konfig!$A$21:$B$1011,MATCH(MID(B566,1,(FIND(" ",B566)-1)),Konfig!$A$21:$A$1011,0),2))</f>
        <v/>
      </c>
      <c r="D566" s="126"/>
      <c r="E566" s="126" t="str">
        <f t="shared" si="118"/>
        <v/>
      </c>
      <c r="F566" s="126" t="str">
        <f t="shared" si="110"/>
        <v/>
      </c>
      <c r="G566" s="123" t="str">
        <f t="shared" si="116"/>
        <v/>
      </c>
      <c r="H566" s="139"/>
      <c r="I566" s="123" t="str">
        <f t="shared" si="117"/>
        <v xml:space="preserve"> </v>
      </c>
      <c r="J566" s="126"/>
      <c r="K566" s="388" t="str">
        <f t="shared" ca="1" si="111"/>
        <v/>
      </c>
      <c r="L566" s="388" t="str">
        <f t="shared" ca="1" si="112"/>
        <v/>
      </c>
      <c r="M566" s="384" t="str">
        <f t="shared" ca="1" si="113"/>
        <v/>
      </c>
      <c r="N566" s="384" t="str">
        <f t="shared" ca="1" si="113"/>
        <v/>
      </c>
      <c r="O566" s="384" t="str">
        <f t="shared" ca="1" si="113"/>
        <v/>
      </c>
      <c r="P566" s="384" t="str">
        <f t="shared" ca="1" si="113"/>
        <v/>
      </c>
      <c r="Q566" s="384" t="str">
        <f t="shared" ca="1" si="119"/>
        <v/>
      </c>
      <c r="R566" s="131" t="str">
        <f ca="1">IF(AND(SUM($T$109:$U566)&gt;0,COUNTIF(R$108:$S565,"A")=0), "A","")</f>
        <v/>
      </c>
      <c r="S566" s="131" t="str">
        <f ca="1">IF(AND(SUM($T566:$U$1097)&gt;0,COUNTIF(S567:$S$1098,"E")=0), "E","")</f>
        <v/>
      </c>
      <c r="T566" s="383" t="str">
        <f t="shared" ca="1" si="120"/>
        <v/>
      </c>
      <c r="U566" s="383" t="str">
        <f t="shared" ca="1" si="114"/>
        <v/>
      </c>
      <c r="V566" s="7"/>
      <c r="W566" s="7"/>
      <c r="X566" s="383" t="str">
        <f t="shared" ca="1" si="121"/>
        <v/>
      </c>
      <c r="Y566" s="383" t="str">
        <f ca="1">IF(SUM(X566)&gt;0,MAX($Y$109:Y565)+1,"")</f>
        <v/>
      </c>
      <c r="Z566" s="7"/>
      <c r="AA566" s="7"/>
      <c r="AB566" s="383" t="str" cm="1">
        <f t="array" aca="1" ref="AB566" ca="1">IF($K566="","",INDIRECT("'"&amp;$B566&amp;"'!$J$7"))</f>
        <v/>
      </c>
      <c r="AC566" s="383" t="str" cm="1">
        <f t="array" aca="1" ref="AC566" ca="1">IF($K566="","",INDIRECT("'"&amp;$B566&amp;"'!$J$5"))</f>
        <v/>
      </c>
      <c r="AD566" s="383" t="str" cm="1">
        <f t="array" aca="1" ref="AD566" ca="1">IF($K566="","",INDIRECT("'"&amp;$B566&amp;"'!$J$6"))</f>
        <v/>
      </c>
      <c r="AE566" s="7"/>
      <c r="AF566" s="7"/>
      <c r="AG566" s="7"/>
      <c r="AH566" s="7"/>
      <c r="AI566" s="7"/>
      <c r="AJ566" s="7"/>
      <c r="AK566" s="7"/>
      <c r="AL566" s="7"/>
      <c r="AM566" s="7"/>
      <c r="AN566" s="7"/>
      <c r="AO566" s="7"/>
      <c r="AP566" s="7"/>
      <c r="AQ566" s="7"/>
      <c r="AR566" s="7"/>
      <c r="AS566" s="7"/>
      <c r="AT566" s="7"/>
      <c r="AU566" s="7"/>
      <c r="AV566" s="7"/>
      <c r="AW566" s="7"/>
      <c r="AX566" s="7"/>
      <c r="AY566" s="7"/>
      <c r="AZ566" s="7"/>
      <c r="BA566" s="7"/>
      <c r="BB566" s="7"/>
      <c r="BC566" s="7"/>
      <c r="BD566" s="7"/>
      <c r="BE566" s="7"/>
      <c r="BF566" s="7"/>
      <c r="BG566" s="7"/>
      <c r="BH566" s="7"/>
    </row>
    <row r="567" spans="1:60" hidden="1">
      <c r="A567" s="93"/>
      <c r="B567" s="138" t="str">
        <f t="shared" si="115"/>
        <v/>
      </c>
      <c r="C567" s="28" t="str">
        <f>IF(B567="","",INDEX(Konfig!$A$21:$B$1011,MATCH(MID(B567,1,(FIND(" ",B567)-1)),Konfig!$A$21:$A$1011,0),2))</f>
        <v/>
      </c>
      <c r="D567" s="126"/>
      <c r="E567" s="126" t="str">
        <f t="shared" si="118"/>
        <v/>
      </c>
      <c r="F567" s="126" t="str">
        <f t="shared" si="110"/>
        <v/>
      </c>
      <c r="G567" s="123" t="str">
        <f t="shared" si="116"/>
        <v/>
      </c>
      <c r="H567" s="139"/>
      <c r="I567" s="123" t="str">
        <f t="shared" si="117"/>
        <v xml:space="preserve"> </v>
      </c>
      <c r="J567" s="126"/>
      <c r="K567" s="388" t="str">
        <f t="shared" ca="1" si="111"/>
        <v/>
      </c>
      <c r="L567" s="388" t="str">
        <f t="shared" ca="1" si="112"/>
        <v/>
      </c>
      <c r="M567" s="384" t="str">
        <f t="shared" ca="1" si="113"/>
        <v/>
      </c>
      <c r="N567" s="384" t="str">
        <f t="shared" ca="1" si="113"/>
        <v/>
      </c>
      <c r="O567" s="384" t="str">
        <f t="shared" ca="1" si="113"/>
        <v/>
      </c>
      <c r="P567" s="384" t="str">
        <f t="shared" ca="1" si="113"/>
        <v/>
      </c>
      <c r="Q567" s="384" t="str">
        <f t="shared" ca="1" si="119"/>
        <v/>
      </c>
      <c r="R567" s="131" t="str">
        <f ca="1">IF(AND(SUM($T$109:$U567)&gt;0,COUNTIF(R$108:$S566,"A")=0), "A","")</f>
        <v/>
      </c>
      <c r="S567" s="131" t="str">
        <f ca="1">IF(AND(SUM($T567:$U$1097)&gt;0,COUNTIF(S568:$S$1098,"E")=0), "E","")</f>
        <v/>
      </c>
      <c r="T567" s="383" t="str">
        <f t="shared" ca="1" si="120"/>
        <v/>
      </c>
      <c r="U567" s="383" t="str">
        <f t="shared" ca="1" si="114"/>
        <v/>
      </c>
      <c r="V567" s="7"/>
      <c r="W567" s="7"/>
      <c r="X567" s="383" t="str">
        <f t="shared" ca="1" si="121"/>
        <v/>
      </c>
      <c r="Y567" s="383" t="str">
        <f ca="1">IF(SUM(X567)&gt;0,MAX($Y$109:Y566)+1,"")</f>
        <v/>
      </c>
      <c r="Z567" s="7"/>
      <c r="AA567" s="7"/>
      <c r="AB567" s="383" t="str" cm="1">
        <f t="array" aca="1" ref="AB567" ca="1">IF($K567="","",INDIRECT("'"&amp;$B567&amp;"'!$J$7"))</f>
        <v/>
      </c>
      <c r="AC567" s="383" t="str" cm="1">
        <f t="array" aca="1" ref="AC567" ca="1">IF($K567="","",INDIRECT("'"&amp;$B567&amp;"'!$J$5"))</f>
        <v/>
      </c>
      <c r="AD567" s="383" t="str" cm="1">
        <f t="array" aca="1" ref="AD567" ca="1">IF($K567="","",INDIRECT("'"&amp;$B567&amp;"'!$J$6"))</f>
        <v/>
      </c>
      <c r="AE567" s="7"/>
      <c r="AF567" s="7"/>
      <c r="AG567" s="7"/>
      <c r="AH567" s="7"/>
      <c r="AI567" s="7"/>
      <c r="AJ567" s="7"/>
      <c r="AK567" s="7"/>
      <c r="AL567" s="7"/>
      <c r="AM567" s="7"/>
      <c r="AN567" s="7"/>
      <c r="AO567" s="7"/>
      <c r="AP567" s="7"/>
      <c r="AQ567" s="7"/>
      <c r="AR567" s="7"/>
      <c r="AS567" s="7"/>
      <c r="AT567" s="7"/>
      <c r="AU567" s="7"/>
      <c r="AV567" s="7"/>
      <c r="AW567" s="7"/>
      <c r="AX567" s="7"/>
      <c r="AY567" s="7"/>
      <c r="AZ567" s="7"/>
      <c r="BA567" s="7"/>
      <c r="BB567" s="7"/>
      <c r="BC567" s="7"/>
      <c r="BD567" s="7"/>
      <c r="BE567" s="7"/>
      <c r="BF567" s="7"/>
      <c r="BG567" s="7"/>
      <c r="BH567" s="7"/>
    </row>
    <row r="568" spans="1:60" hidden="1">
      <c r="A568" s="93"/>
      <c r="B568" s="138" t="str">
        <f t="shared" si="115"/>
        <v/>
      </c>
      <c r="C568" s="28" t="str">
        <f>IF(B568="","",INDEX(Konfig!$A$21:$B$1011,MATCH(MID(B568,1,(FIND(" ",B568)-1)),Konfig!$A$21:$A$1011,0),2))</f>
        <v/>
      </c>
      <c r="D568" s="126"/>
      <c r="E568" s="126" t="str">
        <f t="shared" si="118"/>
        <v/>
      </c>
      <c r="F568" s="126" t="str">
        <f t="shared" si="110"/>
        <v/>
      </c>
      <c r="G568" s="123" t="str">
        <f t="shared" si="116"/>
        <v/>
      </c>
      <c r="H568" s="139"/>
      <c r="I568" s="123" t="str">
        <f t="shared" si="117"/>
        <v xml:space="preserve"> </v>
      </c>
      <c r="J568" s="126"/>
      <c r="K568" s="388" t="str">
        <f t="shared" ca="1" si="111"/>
        <v/>
      </c>
      <c r="L568" s="388" t="str">
        <f t="shared" ca="1" si="112"/>
        <v/>
      </c>
      <c r="M568" s="384" t="str">
        <f t="shared" ca="1" si="113"/>
        <v/>
      </c>
      <c r="N568" s="384" t="str">
        <f t="shared" ca="1" si="113"/>
        <v/>
      </c>
      <c r="O568" s="384" t="str">
        <f t="shared" ca="1" si="113"/>
        <v/>
      </c>
      <c r="P568" s="384" t="str">
        <f t="shared" ca="1" si="113"/>
        <v/>
      </c>
      <c r="Q568" s="384" t="str">
        <f t="shared" ca="1" si="119"/>
        <v/>
      </c>
      <c r="R568" s="131" t="str">
        <f ca="1">IF(AND(SUM($T$109:$U568)&gt;0,COUNTIF(R$108:$S567,"A")=0), "A","")</f>
        <v/>
      </c>
      <c r="S568" s="131" t="str">
        <f ca="1">IF(AND(SUM($T568:$U$1097)&gt;0,COUNTIF(S569:$S$1098,"E")=0), "E","")</f>
        <v/>
      </c>
      <c r="T568" s="383" t="str">
        <f t="shared" ca="1" si="120"/>
        <v/>
      </c>
      <c r="U568" s="383" t="str">
        <f t="shared" ca="1" si="114"/>
        <v/>
      </c>
      <c r="V568" s="7"/>
      <c r="W568" s="7"/>
      <c r="X568" s="383" t="str">
        <f t="shared" ca="1" si="121"/>
        <v/>
      </c>
      <c r="Y568" s="383" t="str">
        <f ca="1">IF(SUM(X568)&gt;0,MAX($Y$109:Y567)+1,"")</f>
        <v/>
      </c>
      <c r="Z568" s="7"/>
      <c r="AA568" s="7"/>
      <c r="AB568" s="383" t="str" cm="1">
        <f t="array" aca="1" ref="AB568" ca="1">IF($K568="","",INDIRECT("'"&amp;$B568&amp;"'!$J$7"))</f>
        <v/>
      </c>
      <c r="AC568" s="383" t="str" cm="1">
        <f t="array" aca="1" ref="AC568" ca="1">IF($K568="","",INDIRECT("'"&amp;$B568&amp;"'!$J$5"))</f>
        <v/>
      </c>
      <c r="AD568" s="383" t="str" cm="1">
        <f t="array" aca="1" ref="AD568" ca="1">IF($K568="","",INDIRECT("'"&amp;$B568&amp;"'!$J$6"))</f>
        <v/>
      </c>
      <c r="AE568" s="7"/>
      <c r="AF568" s="7"/>
      <c r="AG568" s="7"/>
      <c r="AH568" s="7"/>
      <c r="AI568" s="7"/>
      <c r="AJ568" s="7"/>
      <c r="AK568" s="7"/>
      <c r="AL568" s="7"/>
      <c r="AM568" s="7"/>
      <c r="AN568" s="7"/>
      <c r="AO568" s="7"/>
      <c r="AP568" s="7"/>
      <c r="AQ568" s="7"/>
      <c r="AR568" s="7"/>
      <c r="AS568" s="7"/>
      <c r="AT568" s="7"/>
      <c r="AU568" s="7"/>
      <c r="AV568" s="7"/>
      <c r="AW568" s="7"/>
      <c r="AX568" s="7"/>
      <c r="AY568" s="7"/>
      <c r="AZ568" s="7"/>
      <c r="BA568" s="7"/>
      <c r="BB568" s="7"/>
      <c r="BC568" s="7"/>
      <c r="BD568" s="7"/>
      <c r="BE568" s="7"/>
      <c r="BF568" s="7"/>
      <c r="BG568" s="7"/>
      <c r="BH568" s="7"/>
    </row>
    <row r="569" spans="1:60" hidden="1">
      <c r="A569" s="93"/>
      <c r="B569" s="138" t="str">
        <f t="shared" si="115"/>
        <v/>
      </c>
      <c r="C569" s="28" t="str">
        <f>IF(B569="","",INDEX(Konfig!$A$21:$B$1011,MATCH(MID(B569,1,(FIND(" ",B569)-1)),Konfig!$A$21:$A$1011,0),2))</f>
        <v/>
      </c>
      <c r="D569" s="126"/>
      <c r="E569" s="126" t="str">
        <f t="shared" si="118"/>
        <v/>
      </c>
      <c r="F569" s="126" t="str">
        <f t="shared" si="110"/>
        <v/>
      </c>
      <c r="G569" s="123" t="str">
        <f t="shared" si="116"/>
        <v/>
      </c>
      <c r="H569" s="139"/>
      <c r="I569" s="123" t="str">
        <f t="shared" si="117"/>
        <v xml:space="preserve"> </v>
      </c>
      <c r="J569" s="126"/>
      <c r="K569" s="388" t="str">
        <f t="shared" ca="1" si="111"/>
        <v/>
      </c>
      <c r="L569" s="388" t="str">
        <f t="shared" ca="1" si="112"/>
        <v/>
      </c>
      <c r="M569" s="384" t="str">
        <f t="shared" ca="1" si="113"/>
        <v/>
      </c>
      <c r="N569" s="384" t="str">
        <f t="shared" ca="1" si="113"/>
        <v/>
      </c>
      <c r="O569" s="384" t="str">
        <f t="shared" ca="1" si="113"/>
        <v/>
      </c>
      <c r="P569" s="384" t="str">
        <f t="shared" ca="1" si="113"/>
        <v/>
      </c>
      <c r="Q569" s="384" t="str">
        <f t="shared" ca="1" si="119"/>
        <v/>
      </c>
      <c r="R569" s="131" t="str">
        <f ca="1">IF(AND(SUM($T$109:$U569)&gt;0,COUNTIF(R$108:$S568,"A")=0), "A","")</f>
        <v/>
      </c>
      <c r="S569" s="131" t="str">
        <f ca="1">IF(AND(SUM($T569:$U$1097)&gt;0,COUNTIF(S570:$S$1098,"E")=0), "E","")</f>
        <v/>
      </c>
      <c r="T569" s="383" t="str">
        <f t="shared" ca="1" si="120"/>
        <v/>
      </c>
      <c r="U569" s="383" t="str">
        <f t="shared" ca="1" si="114"/>
        <v/>
      </c>
      <c r="V569" s="7"/>
      <c r="W569" s="7"/>
      <c r="X569" s="383" t="str">
        <f t="shared" ca="1" si="121"/>
        <v/>
      </c>
      <c r="Y569" s="383" t="str">
        <f ca="1">IF(SUM(X569)&gt;0,MAX($Y$109:Y568)+1,"")</f>
        <v/>
      </c>
      <c r="Z569" s="7"/>
      <c r="AA569" s="7"/>
      <c r="AB569" s="383" t="str" cm="1">
        <f t="array" aca="1" ref="AB569" ca="1">IF($K569="","",INDIRECT("'"&amp;$B569&amp;"'!$J$7"))</f>
        <v/>
      </c>
      <c r="AC569" s="383" t="str" cm="1">
        <f t="array" aca="1" ref="AC569" ca="1">IF($K569="","",INDIRECT("'"&amp;$B569&amp;"'!$J$5"))</f>
        <v/>
      </c>
      <c r="AD569" s="383" t="str" cm="1">
        <f t="array" aca="1" ref="AD569" ca="1">IF($K569="","",INDIRECT("'"&amp;$B569&amp;"'!$J$6"))</f>
        <v/>
      </c>
      <c r="AE569" s="7"/>
      <c r="AF569" s="7"/>
      <c r="AG569" s="7"/>
      <c r="AH569" s="7"/>
      <c r="AI569" s="7"/>
      <c r="AJ569" s="7"/>
      <c r="AK569" s="7"/>
      <c r="AL569" s="7"/>
      <c r="AM569" s="7"/>
      <c r="AN569" s="7"/>
      <c r="AO569" s="7"/>
      <c r="AP569" s="7"/>
      <c r="AQ569" s="7"/>
      <c r="AR569" s="7"/>
      <c r="AS569" s="7"/>
      <c r="AT569" s="7"/>
      <c r="AU569" s="7"/>
      <c r="AV569" s="7"/>
      <c r="AW569" s="7"/>
      <c r="AX569" s="7"/>
      <c r="AY569" s="7"/>
      <c r="AZ569" s="7"/>
      <c r="BA569" s="7"/>
      <c r="BB569" s="7"/>
      <c r="BC569" s="7"/>
      <c r="BD569" s="7"/>
      <c r="BE569" s="7"/>
      <c r="BF569" s="7"/>
      <c r="BG569" s="7"/>
      <c r="BH569" s="7"/>
    </row>
    <row r="570" spans="1:60" hidden="1">
      <c r="A570" s="93"/>
      <c r="B570" s="138" t="str">
        <f t="shared" si="115"/>
        <v/>
      </c>
      <c r="C570" s="28" t="str">
        <f>IF(B570="","",INDEX(Konfig!$A$21:$B$1011,MATCH(MID(B570,1,(FIND(" ",B570)-1)),Konfig!$A$21:$A$1011,0),2))</f>
        <v/>
      </c>
      <c r="D570" s="126"/>
      <c r="E570" s="126" t="str">
        <f t="shared" si="118"/>
        <v/>
      </c>
      <c r="F570" s="126" t="str">
        <f t="shared" si="110"/>
        <v/>
      </c>
      <c r="G570" s="123" t="str">
        <f t="shared" si="116"/>
        <v/>
      </c>
      <c r="H570" s="139"/>
      <c r="I570" s="123" t="str">
        <f t="shared" si="117"/>
        <v xml:space="preserve"> </v>
      </c>
      <c r="J570" s="126"/>
      <c r="K570" s="388" t="str">
        <f t="shared" ca="1" si="111"/>
        <v/>
      </c>
      <c r="L570" s="388" t="str">
        <f t="shared" ca="1" si="112"/>
        <v/>
      </c>
      <c r="M570" s="384" t="str">
        <f t="shared" ca="1" si="113"/>
        <v/>
      </c>
      <c r="N570" s="384" t="str">
        <f t="shared" ca="1" si="113"/>
        <v/>
      </c>
      <c r="O570" s="384" t="str">
        <f t="shared" ca="1" si="113"/>
        <v/>
      </c>
      <c r="P570" s="384" t="str">
        <f t="shared" ca="1" si="113"/>
        <v/>
      </c>
      <c r="Q570" s="384" t="str">
        <f t="shared" ca="1" si="119"/>
        <v/>
      </c>
      <c r="R570" s="131" t="str">
        <f ca="1">IF(AND(SUM($T$109:$U570)&gt;0,COUNTIF(R$108:$S569,"A")=0), "A","")</f>
        <v/>
      </c>
      <c r="S570" s="131" t="str">
        <f ca="1">IF(AND(SUM($T570:$U$1097)&gt;0,COUNTIF(S571:$S$1098,"E")=0), "E","")</f>
        <v/>
      </c>
      <c r="T570" s="383" t="str">
        <f t="shared" ca="1" si="120"/>
        <v/>
      </c>
      <c r="U570" s="383" t="str">
        <f t="shared" ca="1" si="114"/>
        <v/>
      </c>
      <c r="V570" s="7"/>
      <c r="W570" s="7"/>
      <c r="X570" s="383" t="str">
        <f t="shared" ca="1" si="121"/>
        <v/>
      </c>
      <c r="Y570" s="383" t="str">
        <f ca="1">IF(SUM(X570)&gt;0,MAX($Y$109:Y569)+1,"")</f>
        <v/>
      </c>
      <c r="Z570" s="7"/>
      <c r="AA570" s="7"/>
      <c r="AB570" s="383" t="str" cm="1">
        <f t="array" aca="1" ref="AB570" ca="1">IF($K570="","",INDIRECT("'"&amp;$B570&amp;"'!$J$7"))</f>
        <v/>
      </c>
      <c r="AC570" s="383" t="str" cm="1">
        <f t="array" aca="1" ref="AC570" ca="1">IF($K570="","",INDIRECT("'"&amp;$B570&amp;"'!$J$5"))</f>
        <v/>
      </c>
      <c r="AD570" s="383" t="str" cm="1">
        <f t="array" aca="1" ref="AD570" ca="1">IF($K570="","",INDIRECT("'"&amp;$B570&amp;"'!$J$6"))</f>
        <v/>
      </c>
      <c r="AE570" s="7"/>
      <c r="AF570" s="7"/>
      <c r="AG570" s="7"/>
      <c r="AH570" s="7"/>
      <c r="AI570" s="7"/>
      <c r="AJ570" s="7"/>
      <c r="AK570" s="7"/>
      <c r="AL570" s="7"/>
      <c r="AM570" s="7"/>
      <c r="AN570" s="7"/>
      <c r="AO570" s="7"/>
      <c r="AP570" s="7"/>
      <c r="AQ570" s="7"/>
      <c r="AR570" s="7"/>
      <c r="AS570" s="7"/>
      <c r="AT570" s="7"/>
      <c r="AU570" s="7"/>
      <c r="AV570" s="7"/>
      <c r="AW570" s="7"/>
      <c r="AX570" s="7"/>
      <c r="AY570" s="7"/>
      <c r="AZ570" s="7"/>
      <c r="BA570" s="7"/>
      <c r="BB570" s="7"/>
      <c r="BC570" s="7"/>
      <c r="BD570" s="7"/>
      <c r="BE570" s="7"/>
      <c r="BF570" s="7"/>
      <c r="BG570" s="7"/>
      <c r="BH570" s="7"/>
    </row>
    <row r="571" spans="1:60" hidden="1">
      <c r="A571" s="93"/>
      <c r="B571" s="138" t="str">
        <f t="shared" si="115"/>
        <v/>
      </c>
      <c r="C571" s="28" t="str">
        <f>IF(B571="","",INDEX(Konfig!$A$21:$B$1011,MATCH(MID(B571,1,(FIND(" ",B571)-1)),Konfig!$A$21:$A$1011,0),2))</f>
        <v/>
      </c>
      <c r="D571" s="126"/>
      <c r="E571" s="126" t="str">
        <f t="shared" si="118"/>
        <v/>
      </c>
      <c r="F571" s="126" t="str">
        <f t="shared" ref="F571:F634" si="122">IFERROR(IF(VALUE(LEFT(G571,SEARCH(".",G571)-1))&lt;10,"",VALUE(MID(G571,SEARCH(".",G571)+1,1))),"")</f>
        <v/>
      </c>
      <c r="G571" s="123" t="str">
        <f t="shared" si="116"/>
        <v/>
      </c>
      <c r="H571" s="139"/>
      <c r="I571" s="123" t="str">
        <f t="shared" si="117"/>
        <v xml:space="preserve"> </v>
      </c>
      <c r="J571" s="126"/>
      <c r="K571" s="388" t="str">
        <f t="shared" ca="1" si="111"/>
        <v/>
      </c>
      <c r="L571" s="388" t="str">
        <f t="shared" ca="1" si="112"/>
        <v/>
      </c>
      <c r="M571" s="384" t="str">
        <f t="shared" ca="1" si="113"/>
        <v/>
      </c>
      <c r="N571" s="384" t="str">
        <f t="shared" ca="1" si="113"/>
        <v/>
      </c>
      <c r="O571" s="384" t="str">
        <f t="shared" ca="1" si="113"/>
        <v/>
      </c>
      <c r="P571" s="384" t="str">
        <f t="shared" ca="1" si="113"/>
        <v/>
      </c>
      <c r="Q571" s="384" t="str">
        <f t="shared" ca="1" si="119"/>
        <v/>
      </c>
      <c r="R571" s="131" t="str">
        <f ca="1">IF(AND(SUM($T$109:$U571)&gt;0,COUNTIF(R$108:$S570,"A")=0), "A","")</f>
        <v/>
      </c>
      <c r="S571" s="131" t="str">
        <f ca="1">IF(AND(SUM($T571:$U$1097)&gt;0,COUNTIF(S572:$S$1098,"E")=0), "E","")</f>
        <v/>
      </c>
      <c r="T571" s="383" t="str">
        <f t="shared" ca="1" si="120"/>
        <v/>
      </c>
      <c r="U571" s="383" t="str">
        <f t="shared" ca="1" si="114"/>
        <v/>
      </c>
      <c r="V571" s="7"/>
      <c r="W571" s="7"/>
      <c r="X571" s="383" t="str">
        <f t="shared" ca="1" si="121"/>
        <v/>
      </c>
      <c r="Y571" s="383" t="str">
        <f ca="1">IF(SUM(X571)&gt;0,MAX($Y$109:Y570)+1,"")</f>
        <v/>
      </c>
      <c r="Z571" s="7"/>
      <c r="AA571" s="7"/>
      <c r="AB571" s="383" t="str" cm="1">
        <f t="array" aca="1" ref="AB571" ca="1">IF($K571="","",INDIRECT("'"&amp;$B571&amp;"'!$J$7"))</f>
        <v/>
      </c>
      <c r="AC571" s="383" t="str" cm="1">
        <f t="array" aca="1" ref="AC571" ca="1">IF($K571="","",INDIRECT("'"&amp;$B571&amp;"'!$J$5"))</f>
        <v/>
      </c>
      <c r="AD571" s="383" t="str" cm="1">
        <f t="array" aca="1" ref="AD571" ca="1">IF($K571="","",INDIRECT("'"&amp;$B571&amp;"'!$J$6"))</f>
        <v/>
      </c>
      <c r="AE571" s="7"/>
      <c r="AF571" s="7"/>
      <c r="AG571" s="7"/>
      <c r="AH571" s="7"/>
      <c r="AI571" s="7"/>
      <c r="AJ571" s="7"/>
      <c r="AK571" s="7"/>
      <c r="AL571" s="7"/>
      <c r="AM571" s="7"/>
      <c r="AN571" s="7"/>
      <c r="AO571" s="7"/>
      <c r="AP571" s="7"/>
      <c r="AQ571" s="7"/>
      <c r="AR571" s="7"/>
      <c r="AS571" s="7"/>
      <c r="AT571" s="7"/>
      <c r="AU571" s="7"/>
      <c r="AV571" s="7"/>
      <c r="AW571" s="7"/>
      <c r="AX571" s="7"/>
      <c r="AY571" s="7"/>
      <c r="AZ571" s="7"/>
      <c r="BA571" s="7"/>
      <c r="BB571" s="7"/>
      <c r="BC571" s="7"/>
      <c r="BD571" s="7"/>
      <c r="BE571" s="7"/>
      <c r="BF571" s="7"/>
      <c r="BG571" s="7"/>
      <c r="BH571" s="7"/>
    </row>
    <row r="572" spans="1:60" hidden="1">
      <c r="A572" s="93"/>
      <c r="B572" s="138" t="str">
        <f t="shared" si="115"/>
        <v/>
      </c>
      <c r="C572" s="28" t="str">
        <f>IF(B572="","",INDEX(Konfig!$A$21:$B$1011,MATCH(MID(B572,1,(FIND(" ",B572)-1)),Konfig!$A$21:$A$1011,0),2))</f>
        <v/>
      </c>
      <c r="D572" s="126"/>
      <c r="E572" s="126" t="str">
        <f t="shared" si="118"/>
        <v/>
      </c>
      <c r="F572" s="126" t="str">
        <f t="shared" si="122"/>
        <v/>
      </c>
      <c r="G572" s="123" t="str">
        <f t="shared" si="116"/>
        <v/>
      </c>
      <c r="H572" s="139"/>
      <c r="I572" s="123" t="str">
        <f t="shared" si="117"/>
        <v xml:space="preserve"> </v>
      </c>
      <c r="J572" s="126"/>
      <c r="K572" s="388" t="str">
        <f t="shared" ca="1" si="111"/>
        <v/>
      </c>
      <c r="L572" s="388" t="str">
        <f t="shared" ca="1" si="112"/>
        <v/>
      </c>
      <c r="M572" s="384" t="str">
        <f t="shared" ca="1" si="113"/>
        <v/>
      </c>
      <c r="N572" s="384" t="str">
        <f t="shared" ca="1" si="113"/>
        <v/>
      </c>
      <c r="O572" s="384" t="str">
        <f t="shared" ca="1" si="113"/>
        <v/>
      </c>
      <c r="P572" s="384" t="str">
        <f ca="1">IF($K572="","",COUNTIF(INDIRECT("'"&amp;$B572&amp;"'!$J$12:$J$512"),P$107))</f>
        <v/>
      </c>
      <c r="Q572" s="384" t="str">
        <f t="shared" ca="1" si="119"/>
        <v/>
      </c>
      <c r="R572" s="131" t="str">
        <f ca="1">IF(AND(SUM($T$109:$U572)&gt;0,COUNTIF(R$108:$S571,"A")=0), "A","")</f>
        <v/>
      </c>
      <c r="S572" s="131" t="str">
        <f ca="1">IF(AND(SUM($T572:$U$1097)&gt;0,COUNTIF(S573:$S$1098,"E")=0), "E","")</f>
        <v/>
      </c>
      <c r="T572" s="383" t="str">
        <f t="shared" ca="1" si="120"/>
        <v/>
      </c>
      <c r="U572" s="383" t="str">
        <f t="shared" ca="1" si="114"/>
        <v/>
      </c>
      <c r="V572" s="7"/>
      <c r="W572" s="7"/>
      <c r="X572" s="383" t="str">
        <f t="shared" ca="1" si="121"/>
        <v/>
      </c>
      <c r="Y572" s="383" t="str">
        <f ca="1">IF(SUM(X572)&gt;0,MAX($Y$109:Y571)+1,"")</f>
        <v/>
      </c>
      <c r="Z572" s="7"/>
      <c r="AA572" s="7"/>
      <c r="AB572" s="383" t="str" cm="1">
        <f t="array" aca="1" ref="AB572" ca="1">IF($K572="","",INDIRECT("'"&amp;$B572&amp;"'!$J$7"))</f>
        <v/>
      </c>
      <c r="AC572" s="383" t="str" cm="1">
        <f t="array" aca="1" ref="AC572" ca="1">IF($K572="","",INDIRECT("'"&amp;$B572&amp;"'!$J$5"))</f>
        <v/>
      </c>
      <c r="AD572" s="383" t="str" cm="1">
        <f t="array" aca="1" ref="AD572" ca="1">IF($K572="","",INDIRECT("'"&amp;$B572&amp;"'!$J$6"))</f>
        <v/>
      </c>
      <c r="AE572" s="7"/>
      <c r="AF572" s="7"/>
      <c r="AG572" s="7"/>
      <c r="AH572" s="7"/>
      <c r="AI572" s="7"/>
      <c r="AJ572" s="7"/>
      <c r="AK572" s="7"/>
      <c r="AL572" s="7"/>
      <c r="AM572" s="7"/>
      <c r="AN572" s="7"/>
      <c r="AO572" s="7"/>
      <c r="AP572" s="7"/>
      <c r="AQ572" s="7"/>
      <c r="AR572" s="7"/>
      <c r="AS572" s="7"/>
      <c r="AT572" s="7"/>
      <c r="AU572" s="7"/>
      <c r="AV572" s="7"/>
      <c r="AW572" s="7"/>
      <c r="AX572" s="7"/>
      <c r="AY572" s="7"/>
      <c r="AZ572" s="7"/>
      <c r="BA572" s="7"/>
      <c r="BB572" s="7"/>
      <c r="BC572" s="7"/>
      <c r="BD572" s="7"/>
      <c r="BE572" s="7"/>
      <c r="BF572" s="7"/>
      <c r="BG572" s="7"/>
      <c r="BH572" s="7"/>
    </row>
    <row r="573" spans="1:60" hidden="1">
      <c r="A573" s="93"/>
      <c r="B573" s="138" t="str">
        <f t="shared" si="115"/>
        <v/>
      </c>
      <c r="C573" s="28" t="str">
        <f>IF(B573="","",INDEX(Konfig!$A$21:$B$1011,MATCH(MID(B573,1,(FIND(" ",B573)-1)),Konfig!$A$21:$A$1011,0),2))</f>
        <v/>
      </c>
      <c r="D573" s="126"/>
      <c r="E573" s="126" t="str">
        <f t="shared" si="118"/>
        <v/>
      </c>
      <c r="F573" s="126" t="str">
        <f t="shared" si="122"/>
        <v/>
      </c>
      <c r="G573" s="123" t="str">
        <f t="shared" si="116"/>
        <v/>
      </c>
      <c r="H573" s="139"/>
      <c r="I573" s="123" t="str">
        <f t="shared" si="117"/>
        <v xml:space="preserve"> </v>
      </c>
      <c r="J573" s="126"/>
      <c r="K573" s="388" t="str">
        <f t="shared" ref="K573:K636" ca="1" si="123">IF(B573="","",IF(VALUE(MID(B573,1,SEARCH(".",B573)-1))&lt;10,"",COUNTA(INDIRECT("'"&amp;B573&amp;"'!$F$12:$F$512"))))</f>
        <v/>
      </c>
      <c r="L573" s="388" t="str">
        <f t="shared" ref="L573:L636" ca="1" si="124">IF(K573="","",SUM(M573:N573))</f>
        <v/>
      </c>
      <c r="M573" s="384" t="str">
        <f t="shared" ref="M573:P636" ca="1" si="125">IF($K573="","",COUNTIF(INDIRECT("'"&amp;$B573&amp;"'!$J$12:$J$512"),M$107))</f>
        <v/>
      </c>
      <c r="N573" s="384" t="str">
        <f t="shared" ca="1" si="125"/>
        <v/>
      </c>
      <c r="O573" s="384" t="str">
        <f t="shared" ca="1" si="125"/>
        <v/>
      </c>
      <c r="P573" s="384" t="str">
        <f t="shared" ca="1" si="125"/>
        <v/>
      </c>
      <c r="Q573" s="384" t="str">
        <f t="shared" ca="1" si="119"/>
        <v/>
      </c>
      <c r="R573" s="131" t="str">
        <f ca="1">IF(AND(SUM($T$109:$U573)&gt;0,COUNTIF(R$108:$S572,"A")=0), "A","")</f>
        <v/>
      </c>
      <c r="S573" s="131" t="str">
        <f ca="1">IF(AND(SUM($T573:$U$1097)&gt;0,COUNTIF(S574:$S$1098,"E")=0), "E","")</f>
        <v/>
      </c>
      <c r="T573" s="383" t="str">
        <f t="shared" ca="1" si="120"/>
        <v/>
      </c>
      <c r="U573" s="383" t="str">
        <f t="shared" ref="U573:U636" ca="1" si="126">IF($K573="","",COUNTIFS(INDIRECT("'"&amp;$B573&amp;"'!$J$11:$J$512"),"BW",INDIRECT("'"&amp;$B573&amp;"'!$N$11:$N$512"),"IAE"))</f>
        <v/>
      </c>
      <c r="V573" s="7"/>
      <c r="W573" s="7"/>
      <c r="X573" s="383" t="str">
        <f t="shared" ca="1" si="121"/>
        <v/>
      </c>
      <c r="Y573" s="383" t="str">
        <f ca="1">IF(SUM(X573)&gt;0,MAX($Y$109:Y572)+1,"")</f>
        <v/>
      </c>
      <c r="Z573" s="7"/>
      <c r="AA573" s="7"/>
      <c r="AB573" s="383" t="str" cm="1">
        <f t="array" aca="1" ref="AB573" ca="1">IF($K573="","",INDIRECT("'"&amp;$B573&amp;"'!$J$7"))</f>
        <v/>
      </c>
      <c r="AC573" s="383" t="str" cm="1">
        <f t="array" aca="1" ref="AC573" ca="1">IF($K573="","",INDIRECT("'"&amp;$B573&amp;"'!$J$5"))</f>
        <v/>
      </c>
      <c r="AD573" s="383" t="str" cm="1">
        <f t="array" aca="1" ref="AD573" ca="1">IF($K573="","",INDIRECT("'"&amp;$B573&amp;"'!$J$6"))</f>
        <v/>
      </c>
      <c r="AE573" s="7"/>
      <c r="AF573" s="7"/>
      <c r="AG573" s="7"/>
      <c r="AH573" s="7"/>
      <c r="AI573" s="7"/>
      <c r="AJ573" s="7"/>
      <c r="AK573" s="7"/>
      <c r="AL573" s="7"/>
      <c r="AM573" s="7"/>
      <c r="AN573" s="7"/>
      <c r="AO573" s="7"/>
      <c r="AP573" s="7"/>
      <c r="AQ573" s="7"/>
      <c r="AR573" s="7"/>
      <c r="AS573" s="7"/>
      <c r="AT573" s="7"/>
      <c r="AU573" s="7"/>
      <c r="AV573" s="7"/>
      <c r="AW573" s="7"/>
      <c r="AX573" s="7"/>
      <c r="AY573" s="7"/>
      <c r="AZ573" s="7"/>
      <c r="BA573" s="7"/>
      <c r="BB573" s="7"/>
      <c r="BC573" s="7"/>
      <c r="BD573" s="7"/>
      <c r="BE573" s="7"/>
      <c r="BF573" s="7"/>
      <c r="BG573" s="7"/>
      <c r="BH573" s="7"/>
    </row>
    <row r="574" spans="1:60" hidden="1">
      <c r="A574" s="93"/>
      <c r="B574" s="138" t="str">
        <f t="shared" si="115"/>
        <v/>
      </c>
      <c r="C574" s="28" t="str">
        <f>IF(B574="","",INDEX(Konfig!$A$21:$B$1011,MATCH(MID(B574,1,(FIND(" ",B574)-1)),Konfig!$A$21:$A$1011,0),2))</f>
        <v/>
      </c>
      <c r="D574" s="126"/>
      <c r="E574" s="126" t="str">
        <f t="shared" si="118"/>
        <v/>
      </c>
      <c r="F574" s="126" t="str">
        <f t="shared" si="122"/>
        <v/>
      </c>
      <c r="G574" s="123" t="str">
        <f t="shared" si="116"/>
        <v/>
      </c>
      <c r="H574" s="139"/>
      <c r="I574" s="123" t="str">
        <f t="shared" si="117"/>
        <v xml:space="preserve"> </v>
      </c>
      <c r="J574" s="126"/>
      <c r="K574" s="388" t="str">
        <f t="shared" ca="1" si="123"/>
        <v/>
      </c>
      <c r="L574" s="388" t="str">
        <f t="shared" ca="1" si="124"/>
        <v/>
      </c>
      <c r="M574" s="384" t="str">
        <f t="shared" ca="1" si="125"/>
        <v/>
      </c>
      <c r="N574" s="384" t="str">
        <f t="shared" ca="1" si="125"/>
        <v/>
      </c>
      <c r="O574" s="384" t="str">
        <f t="shared" ca="1" si="125"/>
        <v/>
      </c>
      <c r="P574" s="384" t="str">
        <f t="shared" ca="1" si="125"/>
        <v/>
      </c>
      <c r="Q574" s="384" t="str">
        <f t="shared" ca="1" si="119"/>
        <v/>
      </c>
      <c r="R574" s="131" t="str">
        <f ca="1">IF(AND(SUM($T$109:$U574)&gt;0,COUNTIF(R$108:$S573,"A")=0), "A","")</f>
        <v/>
      </c>
      <c r="S574" s="131" t="str">
        <f ca="1">IF(AND(SUM($T574:$U$1097)&gt;0,COUNTIF(S575:$S$1098,"E")=0), "E","")</f>
        <v/>
      </c>
      <c r="T574" s="383" t="str">
        <f t="shared" ca="1" si="120"/>
        <v/>
      </c>
      <c r="U574" s="383" t="str">
        <f t="shared" ca="1" si="126"/>
        <v/>
      </c>
      <c r="V574" s="7"/>
      <c r="W574" s="7"/>
      <c r="X574" s="383" t="str">
        <f t="shared" ca="1" si="121"/>
        <v/>
      </c>
      <c r="Y574" s="383" t="str">
        <f ca="1">IF(SUM(X574)&gt;0,MAX($Y$109:Y573)+1,"")</f>
        <v/>
      </c>
      <c r="Z574" s="7"/>
      <c r="AA574" s="7"/>
      <c r="AB574" s="383" t="str" cm="1">
        <f t="array" aca="1" ref="AB574" ca="1">IF($K574="","",INDIRECT("'"&amp;$B574&amp;"'!$J$7"))</f>
        <v/>
      </c>
      <c r="AC574" s="383" t="str" cm="1">
        <f t="array" aca="1" ref="AC574" ca="1">IF($K574="","",INDIRECT("'"&amp;$B574&amp;"'!$J$5"))</f>
        <v/>
      </c>
      <c r="AD574" s="383" t="str" cm="1">
        <f t="array" aca="1" ref="AD574" ca="1">IF($K574="","",INDIRECT("'"&amp;$B574&amp;"'!$J$6"))</f>
        <v/>
      </c>
      <c r="AE574" s="7"/>
      <c r="AF574" s="7"/>
      <c r="AG574" s="7"/>
      <c r="AH574" s="7"/>
      <c r="AI574" s="7"/>
      <c r="AJ574" s="7"/>
      <c r="AK574" s="7"/>
      <c r="AL574" s="7"/>
      <c r="AM574" s="7"/>
      <c r="AN574" s="7"/>
      <c r="AO574" s="7"/>
      <c r="AP574" s="7"/>
      <c r="AQ574" s="7"/>
      <c r="AR574" s="7"/>
      <c r="AS574" s="7"/>
      <c r="AT574" s="7"/>
      <c r="AU574" s="7"/>
      <c r="AV574" s="7"/>
      <c r="AW574" s="7"/>
      <c r="AX574" s="7"/>
      <c r="AY574" s="7"/>
      <c r="AZ574" s="7"/>
      <c r="BA574" s="7"/>
      <c r="BB574" s="7"/>
      <c r="BC574" s="7"/>
      <c r="BD574" s="7"/>
      <c r="BE574" s="7"/>
      <c r="BF574" s="7"/>
      <c r="BG574" s="7"/>
      <c r="BH574" s="7"/>
    </row>
    <row r="575" spans="1:60" hidden="1">
      <c r="A575" s="93"/>
      <c r="B575" s="138" t="str">
        <f t="shared" si="115"/>
        <v/>
      </c>
      <c r="C575" s="28" t="str">
        <f>IF(B575="","",INDEX(Konfig!$A$21:$B$1011,MATCH(MID(B575,1,(FIND(" ",B575)-1)),Konfig!$A$21:$A$1011,0),2))</f>
        <v/>
      </c>
      <c r="D575" s="126"/>
      <c r="E575" s="126" t="str">
        <f t="shared" si="118"/>
        <v/>
      </c>
      <c r="F575" s="126" t="str">
        <f t="shared" si="122"/>
        <v/>
      </c>
      <c r="G575" s="123" t="str">
        <f t="shared" si="116"/>
        <v/>
      </c>
      <c r="H575" s="139"/>
      <c r="I575" s="123" t="str">
        <f t="shared" si="117"/>
        <v xml:space="preserve"> </v>
      </c>
      <c r="J575" s="126"/>
      <c r="K575" s="388" t="str">
        <f t="shared" ca="1" si="123"/>
        <v/>
      </c>
      <c r="L575" s="388" t="str">
        <f t="shared" ca="1" si="124"/>
        <v/>
      </c>
      <c r="M575" s="384" t="str">
        <f t="shared" ca="1" si="125"/>
        <v/>
      </c>
      <c r="N575" s="384" t="str">
        <f t="shared" ca="1" si="125"/>
        <v/>
      </c>
      <c r="O575" s="384" t="str">
        <f t="shared" ca="1" si="125"/>
        <v/>
      </c>
      <c r="P575" s="384" t="str">
        <f t="shared" ca="1" si="125"/>
        <v/>
      </c>
      <c r="Q575" s="384" t="str">
        <f t="shared" ca="1" si="119"/>
        <v/>
      </c>
      <c r="R575" s="131" t="str">
        <f ca="1">IF(AND(SUM($T$109:$U575)&gt;0,COUNTIF(R$108:$S574,"A")=0), "A","")</f>
        <v/>
      </c>
      <c r="S575" s="131" t="str">
        <f ca="1">IF(AND(SUM($T575:$U$1097)&gt;0,COUNTIF(S576:$S$1098,"E")=0), "E","")</f>
        <v/>
      </c>
      <c r="T575" s="383" t="str">
        <f t="shared" ca="1" si="120"/>
        <v/>
      </c>
      <c r="U575" s="383" t="str">
        <f t="shared" ca="1" si="126"/>
        <v/>
      </c>
      <c r="V575" s="7"/>
      <c r="W575" s="7"/>
      <c r="X575" s="383" t="str">
        <f t="shared" ca="1" si="121"/>
        <v/>
      </c>
      <c r="Y575" s="383" t="str">
        <f ca="1">IF(SUM(X575)&gt;0,MAX($Y$109:Y574)+1,"")</f>
        <v/>
      </c>
      <c r="Z575" s="7"/>
      <c r="AA575" s="7"/>
      <c r="AB575" s="383" t="str" cm="1">
        <f t="array" aca="1" ref="AB575" ca="1">IF($K575="","",INDIRECT("'"&amp;$B575&amp;"'!$J$7"))</f>
        <v/>
      </c>
      <c r="AC575" s="383" t="str" cm="1">
        <f t="array" aca="1" ref="AC575" ca="1">IF($K575="","",INDIRECT("'"&amp;$B575&amp;"'!$J$5"))</f>
        <v/>
      </c>
      <c r="AD575" s="383" t="str" cm="1">
        <f t="array" aca="1" ref="AD575" ca="1">IF($K575="","",INDIRECT("'"&amp;$B575&amp;"'!$J$6"))</f>
        <v/>
      </c>
      <c r="AE575" s="7"/>
      <c r="AF575" s="7"/>
      <c r="AG575" s="7"/>
      <c r="AH575" s="7"/>
      <c r="AI575" s="7"/>
      <c r="AJ575" s="7"/>
      <c r="AK575" s="7"/>
      <c r="AL575" s="7"/>
      <c r="AM575" s="7"/>
      <c r="AN575" s="7"/>
      <c r="AO575" s="7"/>
      <c r="AP575" s="7"/>
      <c r="AQ575" s="7"/>
      <c r="AR575" s="7"/>
      <c r="AS575" s="7"/>
      <c r="AT575" s="7"/>
      <c r="AU575" s="7"/>
      <c r="AV575" s="7"/>
      <c r="AW575" s="7"/>
      <c r="AX575" s="7"/>
      <c r="AY575" s="7"/>
      <c r="AZ575" s="7"/>
      <c r="BA575" s="7"/>
      <c r="BB575" s="7"/>
      <c r="BC575" s="7"/>
      <c r="BD575" s="7"/>
      <c r="BE575" s="7"/>
      <c r="BF575" s="7"/>
      <c r="BG575" s="7"/>
      <c r="BH575" s="7"/>
    </row>
    <row r="576" spans="1:60" hidden="1">
      <c r="A576" s="93"/>
      <c r="B576" s="138" t="str">
        <f t="shared" si="115"/>
        <v/>
      </c>
      <c r="C576" s="28" t="str">
        <f>IF(B576="","",INDEX(Konfig!$A$21:$B$1011,MATCH(MID(B576,1,(FIND(" ",B576)-1)),Konfig!$A$21:$A$1011,0),2))</f>
        <v/>
      </c>
      <c r="D576" s="126"/>
      <c r="E576" s="126" t="str">
        <f t="shared" si="118"/>
        <v/>
      </c>
      <c r="F576" s="126" t="str">
        <f t="shared" si="122"/>
        <v/>
      </c>
      <c r="G576" s="123" t="str">
        <f t="shared" si="116"/>
        <v/>
      </c>
      <c r="H576" s="139"/>
      <c r="I576" s="123" t="str">
        <f t="shared" si="117"/>
        <v xml:space="preserve"> </v>
      </c>
      <c r="J576" s="126"/>
      <c r="K576" s="388" t="str">
        <f t="shared" ca="1" si="123"/>
        <v/>
      </c>
      <c r="L576" s="388" t="str">
        <f t="shared" ca="1" si="124"/>
        <v/>
      </c>
      <c r="M576" s="384" t="str">
        <f t="shared" ca="1" si="125"/>
        <v/>
      </c>
      <c r="N576" s="384" t="str">
        <f t="shared" ca="1" si="125"/>
        <v/>
      </c>
      <c r="O576" s="384" t="str">
        <f t="shared" ca="1" si="125"/>
        <v/>
      </c>
      <c r="P576" s="384" t="str">
        <f t="shared" ca="1" si="125"/>
        <v/>
      </c>
      <c r="Q576" s="384" t="str">
        <f t="shared" ca="1" si="119"/>
        <v/>
      </c>
      <c r="R576" s="131" t="str">
        <f ca="1">IF(AND(SUM($T$109:$U576)&gt;0,COUNTIF(R$108:$S575,"A")=0), "A","")</f>
        <v/>
      </c>
      <c r="S576" s="131" t="str">
        <f ca="1">IF(AND(SUM($T576:$U$1097)&gt;0,COUNTIF(S577:$S$1098,"E")=0), "E","")</f>
        <v/>
      </c>
      <c r="T576" s="383" t="str">
        <f t="shared" ca="1" si="120"/>
        <v/>
      </c>
      <c r="U576" s="383" t="str">
        <f t="shared" ca="1" si="126"/>
        <v/>
      </c>
      <c r="V576" s="7"/>
      <c r="W576" s="7"/>
      <c r="X576" s="383" t="str">
        <f t="shared" ca="1" si="121"/>
        <v/>
      </c>
      <c r="Y576" s="383" t="str">
        <f ca="1">IF(SUM(X576)&gt;0,MAX($Y$109:Y575)+1,"")</f>
        <v/>
      </c>
      <c r="Z576" s="7"/>
      <c r="AA576" s="7"/>
      <c r="AB576" s="383" t="str" cm="1">
        <f t="array" aca="1" ref="AB576" ca="1">IF($K576="","",INDIRECT("'"&amp;$B576&amp;"'!$J$7"))</f>
        <v/>
      </c>
      <c r="AC576" s="383" t="str" cm="1">
        <f t="array" aca="1" ref="AC576" ca="1">IF($K576="","",INDIRECT("'"&amp;$B576&amp;"'!$J$5"))</f>
        <v/>
      </c>
      <c r="AD576" s="383" t="str" cm="1">
        <f t="array" aca="1" ref="AD576" ca="1">IF($K576="","",INDIRECT("'"&amp;$B576&amp;"'!$J$6"))</f>
        <v/>
      </c>
      <c r="AE576" s="7"/>
      <c r="AF576" s="7"/>
      <c r="AG576" s="7"/>
      <c r="AH576" s="7"/>
      <c r="AI576" s="7"/>
      <c r="AJ576" s="7"/>
      <c r="AK576" s="7"/>
      <c r="AL576" s="7"/>
      <c r="AM576" s="7"/>
      <c r="AN576" s="7"/>
      <c r="AO576" s="7"/>
      <c r="AP576" s="7"/>
      <c r="AQ576" s="7"/>
      <c r="AR576" s="7"/>
      <c r="AS576" s="7"/>
      <c r="AT576" s="7"/>
      <c r="AU576" s="7"/>
      <c r="AV576" s="7"/>
      <c r="AW576" s="7"/>
      <c r="AX576" s="7"/>
      <c r="AY576" s="7"/>
      <c r="AZ576" s="7"/>
      <c r="BA576" s="7"/>
      <c r="BB576" s="7"/>
      <c r="BC576" s="7"/>
      <c r="BD576" s="7"/>
      <c r="BE576" s="7"/>
      <c r="BF576" s="7"/>
      <c r="BG576" s="7"/>
      <c r="BH576" s="7"/>
    </row>
    <row r="577" spans="1:60" hidden="1">
      <c r="A577" s="93"/>
      <c r="B577" s="138" t="str">
        <f t="shared" si="115"/>
        <v/>
      </c>
      <c r="C577" s="28" t="str">
        <f>IF(B577="","",INDEX(Konfig!$A$21:$B$1011,MATCH(MID(B577,1,(FIND(" ",B577)-1)),Konfig!$A$21:$A$1011,0),2))</f>
        <v/>
      </c>
      <c r="D577" s="126"/>
      <c r="E577" s="126" t="str">
        <f t="shared" si="118"/>
        <v/>
      </c>
      <c r="F577" s="126" t="str">
        <f t="shared" si="122"/>
        <v/>
      </c>
      <c r="G577" s="123" t="str">
        <f t="shared" si="116"/>
        <v/>
      </c>
      <c r="H577" s="139"/>
      <c r="I577" s="123" t="str">
        <f t="shared" si="117"/>
        <v xml:space="preserve"> </v>
      </c>
      <c r="J577" s="126"/>
      <c r="K577" s="388" t="str">
        <f t="shared" ca="1" si="123"/>
        <v/>
      </c>
      <c r="L577" s="388" t="str">
        <f t="shared" ca="1" si="124"/>
        <v/>
      </c>
      <c r="M577" s="384" t="str">
        <f t="shared" ca="1" si="125"/>
        <v/>
      </c>
      <c r="N577" s="384" t="str">
        <f t="shared" ca="1" si="125"/>
        <v/>
      </c>
      <c r="O577" s="384" t="str">
        <f t="shared" ca="1" si="125"/>
        <v/>
      </c>
      <c r="P577" s="384" t="str">
        <f t="shared" ca="1" si="125"/>
        <v/>
      </c>
      <c r="Q577" s="384" t="str">
        <f t="shared" ca="1" si="119"/>
        <v/>
      </c>
      <c r="R577" s="131" t="str">
        <f ca="1">IF(AND(SUM($T$109:$U577)&gt;0,COUNTIF(R$108:$S576,"A")=0), "A","")</f>
        <v/>
      </c>
      <c r="S577" s="131" t="str">
        <f ca="1">IF(AND(SUM($T577:$U$1097)&gt;0,COUNTIF(S578:$S$1098,"E")=0), "E","")</f>
        <v/>
      </c>
      <c r="T577" s="383" t="str">
        <f t="shared" ca="1" si="120"/>
        <v/>
      </c>
      <c r="U577" s="383" t="str">
        <f t="shared" ca="1" si="126"/>
        <v/>
      </c>
      <c r="V577" s="7"/>
      <c r="W577" s="7"/>
      <c r="X577" s="383" t="str">
        <f t="shared" ca="1" si="121"/>
        <v/>
      </c>
      <c r="Y577" s="383" t="str">
        <f ca="1">IF(SUM(X577)&gt;0,MAX($Y$109:Y576)+1,"")</f>
        <v/>
      </c>
      <c r="Z577" s="7"/>
      <c r="AA577" s="7"/>
      <c r="AB577" s="383" t="str" cm="1">
        <f t="array" aca="1" ref="AB577" ca="1">IF($K577="","",INDIRECT("'"&amp;$B577&amp;"'!$J$7"))</f>
        <v/>
      </c>
      <c r="AC577" s="383" t="str" cm="1">
        <f t="array" aca="1" ref="AC577" ca="1">IF($K577="","",INDIRECT("'"&amp;$B577&amp;"'!$J$5"))</f>
        <v/>
      </c>
      <c r="AD577" s="383" t="str" cm="1">
        <f t="array" aca="1" ref="AD577" ca="1">IF($K577="","",INDIRECT("'"&amp;$B577&amp;"'!$J$6"))</f>
        <v/>
      </c>
      <c r="AE577" s="7"/>
      <c r="AF577" s="7"/>
      <c r="AG577" s="7"/>
      <c r="AH577" s="7"/>
      <c r="AI577" s="7"/>
      <c r="AJ577" s="7"/>
      <c r="AK577" s="7"/>
      <c r="AL577" s="7"/>
      <c r="AM577" s="7"/>
      <c r="AN577" s="7"/>
      <c r="AO577" s="7"/>
      <c r="AP577" s="7"/>
      <c r="AQ577" s="7"/>
      <c r="AR577" s="7"/>
      <c r="AS577" s="7"/>
      <c r="AT577" s="7"/>
      <c r="AU577" s="7"/>
      <c r="AV577" s="7"/>
      <c r="AW577" s="7"/>
      <c r="AX577" s="7"/>
      <c r="AY577" s="7"/>
      <c r="AZ577" s="7"/>
      <c r="BA577" s="7"/>
      <c r="BB577" s="7"/>
      <c r="BC577" s="7"/>
      <c r="BD577" s="7"/>
      <c r="BE577" s="7"/>
      <c r="BF577" s="7"/>
      <c r="BG577" s="7"/>
      <c r="BH577" s="7"/>
    </row>
    <row r="578" spans="1:60" hidden="1">
      <c r="A578" s="93"/>
      <c r="B578" s="138" t="str">
        <f t="shared" si="115"/>
        <v/>
      </c>
      <c r="C578" s="28" t="str">
        <f>IF(B578="","",INDEX(Konfig!$A$21:$B$1011,MATCH(MID(B578,1,(FIND(" ",B578)-1)),Konfig!$A$21:$A$1011,0),2))</f>
        <v/>
      </c>
      <c r="D578" s="126"/>
      <c r="E578" s="126" t="str">
        <f t="shared" si="118"/>
        <v/>
      </c>
      <c r="F578" s="126" t="str">
        <f t="shared" si="122"/>
        <v/>
      </c>
      <c r="G578" s="123" t="str">
        <f t="shared" si="116"/>
        <v/>
      </c>
      <c r="H578" s="139"/>
      <c r="I578" s="123" t="str">
        <f t="shared" si="117"/>
        <v xml:space="preserve"> </v>
      </c>
      <c r="J578" s="126"/>
      <c r="K578" s="388" t="str">
        <f t="shared" ca="1" si="123"/>
        <v/>
      </c>
      <c r="L578" s="388" t="str">
        <f t="shared" ca="1" si="124"/>
        <v/>
      </c>
      <c r="M578" s="384" t="str">
        <f t="shared" ca="1" si="125"/>
        <v/>
      </c>
      <c r="N578" s="384" t="str">
        <f t="shared" ca="1" si="125"/>
        <v/>
      </c>
      <c r="O578" s="384" t="str">
        <f t="shared" ca="1" si="125"/>
        <v/>
      </c>
      <c r="P578" s="384" t="str">
        <f t="shared" ca="1" si="125"/>
        <v/>
      </c>
      <c r="Q578" s="384" t="str">
        <f t="shared" ca="1" si="119"/>
        <v/>
      </c>
      <c r="R578" s="131" t="str">
        <f ca="1">IF(AND(SUM($T$109:$U578)&gt;0,COUNTIF(R$108:$S577,"A")=0), "A","")</f>
        <v/>
      </c>
      <c r="S578" s="131" t="str">
        <f ca="1">IF(AND(SUM($T578:$U$1097)&gt;0,COUNTIF(S579:$S$1098,"E")=0), "E","")</f>
        <v/>
      </c>
      <c r="T578" s="383" t="str">
        <f t="shared" ca="1" si="120"/>
        <v/>
      </c>
      <c r="U578" s="383" t="str">
        <f t="shared" ca="1" si="126"/>
        <v/>
      </c>
      <c r="V578" s="7"/>
      <c r="W578" s="7"/>
      <c r="X578" s="383" t="str">
        <f t="shared" ca="1" si="121"/>
        <v/>
      </c>
      <c r="Y578" s="383" t="str">
        <f ca="1">IF(SUM(X578)&gt;0,MAX($Y$109:Y577)+1,"")</f>
        <v/>
      </c>
      <c r="Z578" s="7"/>
      <c r="AA578" s="7"/>
      <c r="AB578" s="383" t="str" cm="1">
        <f t="array" aca="1" ref="AB578" ca="1">IF($K578="","",INDIRECT("'"&amp;$B578&amp;"'!$J$7"))</f>
        <v/>
      </c>
      <c r="AC578" s="383" t="str" cm="1">
        <f t="array" aca="1" ref="AC578" ca="1">IF($K578="","",INDIRECT("'"&amp;$B578&amp;"'!$J$5"))</f>
        <v/>
      </c>
      <c r="AD578" s="383" t="str" cm="1">
        <f t="array" aca="1" ref="AD578" ca="1">IF($K578="","",INDIRECT("'"&amp;$B578&amp;"'!$J$6"))</f>
        <v/>
      </c>
      <c r="AE578" s="7"/>
      <c r="AF578" s="7"/>
      <c r="AG578" s="7"/>
      <c r="AH578" s="7"/>
      <c r="AI578" s="7"/>
      <c r="AJ578" s="7"/>
      <c r="AK578" s="7"/>
      <c r="AL578" s="7"/>
      <c r="AM578" s="7"/>
      <c r="AN578" s="7"/>
      <c r="AO578" s="7"/>
      <c r="AP578" s="7"/>
      <c r="AQ578" s="7"/>
      <c r="AR578" s="7"/>
      <c r="AS578" s="7"/>
      <c r="AT578" s="7"/>
      <c r="AU578" s="7"/>
      <c r="AV578" s="7"/>
      <c r="AW578" s="7"/>
      <c r="AX578" s="7"/>
      <c r="AY578" s="7"/>
      <c r="AZ578" s="7"/>
      <c r="BA578" s="7"/>
      <c r="BB578" s="7"/>
      <c r="BC578" s="7"/>
      <c r="BD578" s="7"/>
      <c r="BE578" s="7"/>
      <c r="BF578" s="7"/>
      <c r="BG578" s="7"/>
      <c r="BH578" s="7"/>
    </row>
    <row r="579" spans="1:60" hidden="1">
      <c r="A579" s="93"/>
      <c r="B579" s="138" t="str">
        <f t="shared" si="115"/>
        <v/>
      </c>
      <c r="C579" s="28" t="str">
        <f>IF(B579="","",INDEX(Konfig!$A$21:$B$1011,MATCH(MID(B579,1,(FIND(" ",B579)-1)),Konfig!$A$21:$A$1011,0),2))</f>
        <v/>
      </c>
      <c r="D579" s="126"/>
      <c r="E579" s="126" t="str">
        <f t="shared" si="118"/>
        <v/>
      </c>
      <c r="F579" s="126" t="str">
        <f t="shared" si="122"/>
        <v/>
      </c>
      <c r="G579" s="123" t="str">
        <f t="shared" si="116"/>
        <v/>
      </c>
      <c r="H579" s="139"/>
      <c r="I579" s="123" t="str">
        <f t="shared" si="117"/>
        <v xml:space="preserve"> </v>
      </c>
      <c r="J579" s="126"/>
      <c r="K579" s="388" t="str">
        <f t="shared" ca="1" si="123"/>
        <v/>
      </c>
      <c r="L579" s="388" t="str">
        <f t="shared" ca="1" si="124"/>
        <v/>
      </c>
      <c r="M579" s="384" t="str">
        <f t="shared" ca="1" si="125"/>
        <v/>
      </c>
      <c r="N579" s="384" t="str">
        <f t="shared" ca="1" si="125"/>
        <v/>
      </c>
      <c r="O579" s="384" t="str">
        <f t="shared" ca="1" si="125"/>
        <v/>
      </c>
      <c r="P579" s="384" t="str">
        <f t="shared" ca="1" si="125"/>
        <v/>
      </c>
      <c r="Q579" s="384" t="str">
        <f t="shared" ca="1" si="119"/>
        <v/>
      </c>
      <c r="R579" s="131" t="str">
        <f ca="1">IF(AND(SUM($T$109:$U579)&gt;0,COUNTIF(R$108:$S578,"A")=0), "A","")</f>
        <v/>
      </c>
      <c r="S579" s="131" t="str">
        <f ca="1">IF(AND(SUM($T579:$U$1097)&gt;0,COUNTIF(S580:$S$1098,"E")=0), "E","")</f>
        <v/>
      </c>
      <c r="T579" s="383" t="str">
        <f t="shared" ca="1" si="120"/>
        <v/>
      </c>
      <c r="U579" s="383" t="str">
        <f t="shared" ca="1" si="126"/>
        <v/>
      </c>
      <c r="V579" s="7"/>
      <c r="W579" s="7"/>
      <c r="X579" s="383" t="str">
        <f t="shared" ca="1" si="121"/>
        <v/>
      </c>
      <c r="Y579" s="383" t="str">
        <f ca="1">IF(SUM(X579)&gt;0,MAX($Y$109:Y578)+1,"")</f>
        <v/>
      </c>
      <c r="Z579" s="7"/>
      <c r="AA579" s="7"/>
      <c r="AB579" s="383" t="str" cm="1">
        <f t="array" aca="1" ref="AB579" ca="1">IF($K579="","",INDIRECT("'"&amp;$B579&amp;"'!$J$7"))</f>
        <v/>
      </c>
      <c r="AC579" s="383" t="str" cm="1">
        <f t="array" aca="1" ref="AC579" ca="1">IF($K579="","",INDIRECT("'"&amp;$B579&amp;"'!$J$5"))</f>
        <v/>
      </c>
      <c r="AD579" s="383" t="str" cm="1">
        <f t="array" aca="1" ref="AD579" ca="1">IF($K579="","",INDIRECT("'"&amp;$B579&amp;"'!$J$6"))</f>
        <v/>
      </c>
      <c r="AE579" s="7"/>
      <c r="AF579" s="7"/>
      <c r="AG579" s="7"/>
      <c r="AH579" s="7"/>
      <c r="AI579" s="7"/>
      <c r="AJ579" s="7"/>
      <c r="AK579" s="7"/>
      <c r="AL579" s="7"/>
      <c r="AM579" s="7"/>
      <c r="AN579" s="7"/>
      <c r="AO579" s="7"/>
      <c r="AP579" s="7"/>
      <c r="AQ579" s="7"/>
      <c r="AR579" s="7"/>
      <c r="AS579" s="7"/>
      <c r="AT579" s="7"/>
      <c r="AU579" s="7"/>
      <c r="AV579" s="7"/>
      <c r="AW579" s="7"/>
      <c r="AX579" s="7"/>
      <c r="AY579" s="7"/>
      <c r="AZ579" s="7"/>
      <c r="BA579" s="7"/>
      <c r="BB579" s="7"/>
      <c r="BC579" s="7"/>
      <c r="BD579" s="7"/>
      <c r="BE579" s="7"/>
      <c r="BF579" s="7"/>
      <c r="BG579" s="7"/>
      <c r="BH579" s="7"/>
    </row>
    <row r="580" spans="1:60" hidden="1">
      <c r="A580" s="93"/>
      <c r="B580" s="138" t="str">
        <f t="shared" si="115"/>
        <v/>
      </c>
      <c r="C580" s="28" t="str">
        <f>IF(B580="","",INDEX(Konfig!$A$21:$B$1011,MATCH(MID(B580,1,(FIND(" ",B580)-1)),Konfig!$A$21:$A$1011,0),2))</f>
        <v/>
      </c>
      <c r="D580" s="126"/>
      <c r="E580" s="126" t="str">
        <f t="shared" si="118"/>
        <v/>
      </c>
      <c r="F580" s="126" t="str">
        <f t="shared" si="122"/>
        <v/>
      </c>
      <c r="G580" s="123" t="str">
        <f t="shared" si="116"/>
        <v/>
      </c>
      <c r="H580" s="139"/>
      <c r="I580" s="123" t="str">
        <f t="shared" si="117"/>
        <v xml:space="preserve"> </v>
      </c>
      <c r="J580" s="126"/>
      <c r="K580" s="388" t="str">
        <f t="shared" ca="1" si="123"/>
        <v/>
      </c>
      <c r="L580" s="388" t="str">
        <f t="shared" ca="1" si="124"/>
        <v/>
      </c>
      <c r="M580" s="384" t="str">
        <f t="shared" ca="1" si="125"/>
        <v/>
      </c>
      <c r="N580" s="384" t="str">
        <f t="shared" ca="1" si="125"/>
        <v/>
      </c>
      <c r="O580" s="384" t="str">
        <f t="shared" ca="1" si="125"/>
        <v/>
      </c>
      <c r="P580" s="384" t="str">
        <f t="shared" ca="1" si="125"/>
        <v/>
      </c>
      <c r="Q580" s="384" t="str">
        <f t="shared" ca="1" si="119"/>
        <v/>
      </c>
      <c r="R580" s="131" t="str">
        <f ca="1">IF(AND(SUM($T$109:$U580)&gt;0,COUNTIF(R$108:$S579,"A")=0), "A","")</f>
        <v/>
      </c>
      <c r="S580" s="131" t="str">
        <f ca="1">IF(AND(SUM($T580:$U$1097)&gt;0,COUNTIF(S581:$S$1098,"E")=0), "E","")</f>
        <v/>
      </c>
      <c r="T580" s="383" t="str">
        <f t="shared" ca="1" si="120"/>
        <v/>
      </c>
      <c r="U580" s="383" t="str">
        <f t="shared" ca="1" si="126"/>
        <v/>
      </c>
      <c r="V580" s="7"/>
      <c r="W580" s="7"/>
      <c r="X580" s="383" t="str">
        <f t="shared" ca="1" si="121"/>
        <v/>
      </c>
      <c r="Y580" s="383" t="str">
        <f ca="1">IF(SUM(X580)&gt;0,MAX($Y$109:Y579)+1,"")</f>
        <v/>
      </c>
      <c r="Z580" s="7"/>
      <c r="AA580" s="7"/>
      <c r="AB580" s="383" t="str" cm="1">
        <f t="array" aca="1" ref="AB580" ca="1">IF($K580="","",INDIRECT("'"&amp;$B580&amp;"'!$J$7"))</f>
        <v/>
      </c>
      <c r="AC580" s="383" t="str" cm="1">
        <f t="array" aca="1" ref="AC580" ca="1">IF($K580="","",INDIRECT("'"&amp;$B580&amp;"'!$J$5"))</f>
        <v/>
      </c>
      <c r="AD580" s="383" t="str" cm="1">
        <f t="array" aca="1" ref="AD580" ca="1">IF($K580="","",INDIRECT("'"&amp;$B580&amp;"'!$J$6"))</f>
        <v/>
      </c>
      <c r="AE580" s="7"/>
      <c r="AF580" s="7"/>
      <c r="AG580" s="7"/>
      <c r="AH580" s="7"/>
      <c r="AI580" s="7"/>
      <c r="AJ580" s="7"/>
      <c r="AK580" s="7"/>
      <c r="AL580" s="7"/>
      <c r="AM580" s="7"/>
      <c r="AN580" s="7"/>
      <c r="AO580" s="7"/>
      <c r="AP580" s="7"/>
      <c r="AQ580" s="7"/>
      <c r="AR580" s="7"/>
      <c r="AS580" s="7"/>
      <c r="AT580" s="7"/>
      <c r="AU580" s="7"/>
      <c r="AV580" s="7"/>
      <c r="AW580" s="7"/>
      <c r="AX580" s="7"/>
      <c r="AY580" s="7"/>
      <c r="AZ580" s="7"/>
      <c r="BA580" s="7"/>
      <c r="BB580" s="7"/>
      <c r="BC580" s="7"/>
      <c r="BD580" s="7"/>
      <c r="BE580" s="7"/>
      <c r="BF580" s="7"/>
      <c r="BG580" s="7"/>
      <c r="BH580" s="7"/>
    </row>
    <row r="581" spans="1:60" hidden="1">
      <c r="A581" s="93"/>
      <c r="B581" s="138" t="str">
        <f t="shared" si="115"/>
        <v/>
      </c>
      <c r="C581" s="28" t="str">
        <f>IF(B581="","",INDEX(Konfig!$A$21:$B$1011,MATCH(MID(B581,1,(FIND(" ",B581)-1)),Konfig!$A$21:$A$1011,0),2))</f>
        <v/>
      </c>
      <c r="D581" s="126"/>
      <c r="E581" s="126" t="str">
        <f t="shared" si="118"/>
        <v/>
      </c>
      <c r="F581" s="126" t="str">
        <f t="shared" si="122"/>
        <v/>
      </c>
      <c r="G581" s="123" t="str">
        <f t="shared" si="116"/>
        <v/>
      </c>
      <c r="H581" s="139"/>
      <c r="I581" s="123" t="str">
        <f t="shared" si="117"/>
        <v xml:space="preserve"> </v>
      </c>
      <c r="J581" s="126"/>
      <c r="K581" s="388" t="str">
        <f t="shared" ca="1" si="123"/>
        <v/>
      </c>
      <c r="L581" s="388" t="str">
        <f t="shared" ca="1" si="124"/>
        <v/>
      </c>
      <c r="M581" s="384" t="str">
        <f t="shared" ca="1" si="125"/>
        <v/>
      </c>
      <c r="N581" s="384" t="str">
        <f t="shared" ca="1" si="125"/>
        <v/>
      </c>
      <c r="O581" s="384" t="str">
        <f t="shared" ca="1" si="125"/>
        <v/>
      </c>
      <c r="P581" s="384" t="str">
        <f t="shared" ca="1" si="125"/>
        <v/>
      </c>
      <c r="Q581" s="384" t="str">
        <f t="shared" ca="1" si="119"/>
        <v/>
      </c>
      <c r="R581" s="131" t="str">
        <f ca="1">IF(AND(SUM($T$109:$U581)&gt;0,COUNTIF(R$108:$S580,"A")=0), "A","")</f>
        <v/>
      </c>
      <c r="S581" s="131" t="str">
        <f ca="1">IF(AND(SUM($T581:$U$1097)&gt;0,COUNTIF(S582:$S$1098,"E")=0), "E","")</f>
        <v/>
      </c>
      <c r="T581" s="383" t="str">
        <f t="shared" ca="1" si="120"/>
        <v/>
      </c>
      <c r="U581" s="383" t="str">
        <f t="shared" ca="1" si="126"/>
        <v/>
      </c>
      <c r="V581" s="7"/>
      <c r="W581" s="7"/>
      <c r="X581" s="383" t="str">
        <f t="shared" ca="1" si="121"/>
        <v/>
      </c>
      <c r="Y581" s="383" t="str">
        <f ca="1">IF(SUM(X581)&gt;0,MAX($Y$109:Y580)+1,"")</f>
        <v/>
      </c>
      <c r="Z581" s="7"/>
      <c r="AA581" s="7"/>
      <c r="AB581" s="383" t="str" cm="1">
        <f t="array" aca="1" ref="AB581" ca="1">IF($K581="","",INDIRECT("'"&amp;$B581&amp;"'!$J$7"))</f>
        <v/>
      </c>
      <c r="AC581" s="383" t="str" cm="1">
        <f t="array" aca="1" ref="AC581" ca="1">IF($K581="","",INDIRECT("'"&amp;$B581&amp;"'!$J$5"))</f>
        <v/>
      </c>
      <c r="AD581" s="383" t="str" cm="1">
        <f t="array" aca="1" ref="AD581" ca="1">IF($K581="","",INDIRECT("'"&amp;$B581&amp;"'!$J$6"))</f>
        <v/>
      </c>
      <c r="AE581" s="7"/>
      <c r="AF581" s="7"/>
      <c r="AG581" s="7"/>
      <c r="AH581" s="7"/>
      <c r="AI581" s="7"/>
      <c r="AJ581" s="7"/>
      <c r="AK581" s="7"/>
      <c r="AL581" s="7"/>
      <c r="AM581" s="7"/>
      <c r="AN581" s="7"/>
      <c r="AO581" s="7"/>
      <c r="AP581" s="7"/>
      <c r="AQ581" s="7"/>
      <c r="AR581" s="7"/>
      <c r="AS581" s="7"/>
      <c r="AT581" s="7"/>
      <c r="AU581" s="7"/>
      <c r="AV581" s="7"/>
      <c r="AW581" s="7"/>
      <c r="AX581" s="7"/>
      <c r="AY581" s="7"/>
      <c r="AZ581" s="7"/>
      <c r="BA581" s="7"/>
      <c r="BB581" s="7"/>
      <c r="BC581" s="7"/>
      <c r="BD581" s="7"/>
      <c r="BE581" s="7"/>
      <c r="BF581" s="7"/>
      <c r="BG581" s="7"/>
      <c r="BH581" s="7"/>
    </row>
    <row r="582" spans="1:60" hidden="1">
      <c r="A582" s="93"/>
      <c r="B582" s="138" t="str">
        <f t="shared" si="115"/>
        <v/>
      </c>
      <c r="C582" s="28" t="str">
        <f>IF(B582="","",INDEX(Konfig!$A$21:$B$1011,MATCH(MID(B582,1,(FIND(" ",B582)-1)),Konfig!$A$21:$A$1011,0),2))</f>
        <v/>
      </c>
      <c r="D582" s="126"/>
      <c r="E582" s="126" t="str">
        <f t="shared" si="118"/>
        <v/>
      </c>
      <c r="F582" s="126" t="str">
        <f t="shared" si="122"/>
        <v/>
      </c>
      <c r="G582" s="123" t="str">
        <f t="shared" si="116"/>
        <v/>
      </c>
      <c r="H582" s="139"/>
      <c r="I582" s="123" t="str">
        <f t="shared" si="117"/>
        <v xml:space="preserve"> </v>
      </c>
      <c r="J582" s="126"/>
      <c r="K582" s="388" t="str">
        <f t="shared" ca="1" si="123"/>
        <v/>
      </c>
      <c r="L582" s="388" t="str">
        <f t="shared" ca="1" si="124"/>
        <v/>
      </c>
      <c r="M582" s="384" t="str">
        <f t="shared" ca="1" si="125"/>
        <v/>
      </c>
      <c r="N582" s="384" t="str">
        <f t="shared" ca="1" si="125"/>
        <v/>
      </c>
      <c r="O582" s="384" t="str">
        <f t="shared" ca="1" si="125"/>
        <v/>
      </c>
      <c r="P582" s="384" t="str">
        <f t="shared" ca="1" si="125"/>
        <v/>
      </c>
      <c r="Q582" s="384" t="str">
        <f t="shared" ca="1" si="119"/>
        <v/>
      </c>
      <c r="R582" s="131" t="str">
        <f ca="1">IF(AND(SUM($T$109:$U582)&gt;0,COUNTIF(R$108:$S581,"A")=0), "A","")</f>
        <v/>
      </c>
      <c r="S582" s="131" t="str">
        <f ca="1">IF(AND(SUM($T582:$U$1097)&gt;0,COUNTIF(S583:$S$1098,"E")=0), "E","")</f>
        <v/>
      </c>
      <c r="T582" s="383" t="str">
        <f t="shared" ca="1" si="120"/>
        <v/>
      </c>
      <c r="U582" s="383" t="str">
        <f t="shared" ca="1" si="126"/>
        <v/>
      </c>
      <c r="V582" s="7"/>
      <c r="W582" s="7"/>
      <c r="X582" s="383" t="str">
        <f t="shared" ca="1" si="121"/>
        <v/>
      </c>
      <c r="Y582" s="383" t="str">
        <f ca="1">IF(SUM(X582)&gt;0,MAX($Y$109:Y581)+1,"")</f>
        <v/>
      </c>
      <c r="Z582" s="7"/>
      <c r="AA582" s="7"/>
      <c r="AB582" s="383" t="str" cm="1">
        <f t="array" aca="1" ref="AB582" ca="1">IF($K582="","",INDIRECT("'"&amp;$B582&amp;"'!$J$7"))</f>
        <v/>
      </c>
      <c r="AC582" s="383" t="str" cm="1">
        <f t="array" aca="1" ref="AC582" ca="1">IF($K582="","",INDIRECT("'"&amp;$B582&amp;"'!$J$5"))</f>
        <v/>
      </c>
      <c r="AD582" s="383" t="str" cm="1">
        <f t="array" aca="1" ref="AD582" ca="1">IF($K582="","",INDIRECT("'"&amp;$B582&amp;"'!$J$6"))</f>
        <v/>
      </c>
      <c r="AE582" s="7"/>
      <c r="AF582" s="7"/>
      <c r="AG582" s="7"/>
      <c r="AH582" s="7"/>
      <c r="AI582" s="7"/>
      <c r="AJ582" s="7"/>
      <c r="AK582" s="7"/>
      <c r="AL582" s="7"/>
      <c r="AM582" s="7"/>
      <c r="AN582" s="7"/>
      <c r="AO582" s="7"/>
      <c r="AP582" s="7"/>
      <c r="AQ582" s="7"/>
      <c r="AR582" s="7"/>
      <c r="AS582" s="7"/>
      <c r="AT582" s="7"/>
      <c r="AU582" s="7"/>
      <c r="AV582" s="7"/>
      <c r="AW582" s="7"/>
      <c r="AX582" s="7"/>
      <c r="AY582" s="7"/>
      <c r="AZ582" s="7"/>
      <c r="BA582" s="7"/>
      <c r="BB582" s="7"/>
      <c r="BC582" s="7"/>
      <c r="BD582" s="7"/>
      <c r="BE582" s="7"/>
      <c r="BF582" s="7"/>
      <c r="BG582" s="7"/>
      <c r="BH582" s="7"/>
    </row>
    <row r="583" spans="1:60" hidden="1">
      <c r="A583" s="93"/>
      <c r="B583" s="138" t="str">
        <f t="shared" si="115"/>
        <v/>
      </c>
      <c r="C583" s="28" t="str">
        <f>IF(B583="","",INDEX(Konfig!$A$21:$B$1011,MATCH(MID(B583,1,(FIND(" ",B583)-1)),Konfig!$A$21:$A$1011,0),2))</f>
        <v/>
      </c>
      <c r="D583" s="126"/>
      <c r="E583" s="126" t="str">
        <f t="shared" si="118"/>
        <v/>
      </c>
      <c r="F583" s="126" t="str">
        <f t="shared" si="122"/>
        <v/>
      </c>
      <c r="G583" s="123" t="str">
        <f t="shared" si="116"/>
        <v/>
      </c>
      <c r="H583" s="139"/>
      <c r="I583" s="123" t="str">
        <f t="shared" si="117"/>
        <v xml:space="preserve"> </v>
      </c>
      <c r="J583" s="126"/>
      <c r="K583" s="388" t="str">
        <f t="shared" ca="1" si="123"/>
        <v/>
      </c>
      <c r="L583" s="388" t="str">
        <f t="shared" ca="1" si="124"/>
        <v/>
      </c>
      <c r="M583" s="384" t="str">
        <f t="shared" ca="1" si="125"/>
        <v/>
      </c>
      <c r="N583" s="384" t="str">
        <f t="shared" ca="1" si="125"/>
        <v/>
      </c>
      <c r="O583" s="384" t="str">
        <f t="shared" ca="1" si="125"/>
        <v/>
      </c>
      <c r="P583" s="384" t="str">
        <f t="shared" ca="1" si="125"/>
        <v/>
      </c>
      <c r="Q583" s="384" t="str">
        <f t="shared" ca="1" si="119"/>
        <v/>
      </c>
      <c r="R583" s="131" t="str">
        <f ca="1">IF(AND(SUM($T$109:$U583)&gt;0,COUNTIF(R$108:$S582,"A")=0), "A","")</f>
        <v/>
      </c>
      <c r="S583" s="131" t="str">
        <f ca="1">IF(AND(SUM($T583:$U$1097)&gt;0,COUNTIF(S584:$S$1098,"E")=0), "E","")</f>
        <v/>
      </c>
      <c r="T583" s="383" t="str">
        <f t="shared" ca="1" si="120"/>
        <v/>
      </c>
      <c r="U583" s="383" t="str">
        <f t="shared" ca="1" si="126"/>
        <v/>
      </c>
      <c r="V583" s="7"/>
      <c r="W583" s="7"/>
      <c r="X583" s="383" t="str">
        <f t="shared" ca="1" si="121"/>
        <v/>
      </c>
      <c r="Y583" s="383" t="str">
        <f ca="1">IF(SUM(X583)&gt;0,MAX($Y$109:Y582)+1,"")</f>
        <v/>
      </c>
      <c r="Z583" s="7"/>
      <c r="AA583" s="7"/>
      <c r="AB583" s="383" t="str" cm="1">
        <f t="array" aca="1" ref="AB583" ca="1">IF($K583="","",INDIRECT("'"&amp;$B583&amp;"'!$J$7"))</f>
        <v/>
      </c>
      <c r="AC583" s="383" t="str" cm="1">
        <f t="array" aca="1" ref="AC583" ca="1">IF($K583="","",INDIRECT("'"&amp;$B583&amp;"'!$J$5"))</f>
        <v/>
      </c>
      <c r="AD583" s="383" t="str" cm="1">
        <f t="array" aca="1" ref="AD583" ca="1">IF($K583="","",INDIRECT("'"&amp;$B583&amp;"'!$J$6"))</f>
        <v/>
      </c>
      <c r="AE583" s="7"/>
      <c r="AF583" s="7"/>
      <c r="AG583" s="7"/>
      <c r="AH583" s="7"/>
      <c r="AI583" s="7"/>
      <c r="AJ583" s="7"/>
      <c r="AK583" s="7"/>
      <c r="AL583" s="7"/>
      <c r="AM583" s="7"/>
      <c r="AN583" s="7"/>
      <c r="AO583" s="7"/>
      <c r="AP583" s="7"/>
      <c r="AQ583" s="7"/>
      <c r="AR583" s="7"/>
      <c r="AS583" s="7"/>
      <c r="AT583" s="7"/>
      <c r="AU583" s="7"/>
      <c r="AV583" s="7"/>
      <c r="AW583" s="7"/>
      <c r="AX583" s="7"/>
      <c r="AY583" s="7"/>
      <c r="AZ583" s="7"/>
      <c r="BA583" s="7"/>
      <c r="BB583" s="7"/>
      <c r="BC583" s="7"/>
      <c r="BD583" s="7"/>
      <c r="BE583" s="7"/>
      <c r="BF583" s="7"/>
      <c r="BG583" s="7"/>
      <c r="BH583" s="7"/>
    </row>
    <row r="584" spans="1:60" hidden="1">
      <c r="A584" s="93"/>
      <c r="B584" s="138" t="str">
        <f t="shared" si="115"/>
        <v/>
      </c>
      <c r="C584" s="28" t="str">
        <f>IF(B584="","",INDEX(Konfig!$A$21:$B$1011,MATCH(MID(B584,1,(FIND(" ",B584)-1)),Konfig!$A$21:$A$1011,0),2))</f>
        <v/>
      </c>
      <c r="D584" s="126"/>
      <c r="E584" s="126" t="str">
        <f t="shared" si="118"/>
        <v/>
      </c>
      <c r="F584" s="126" t="str">
        <f t="shared" si="122"/>
        <v/>
      </c>
      <c r="G584" s="123" t="str">
        <f t="shared" si="116"/>
        <v/>
      </c>
      <c r="H584" s="139"/>
      <c r="I584" s="123" t="str">
        <f t="shared" si="117"/>
        <v xml:space="preserve"> </v>
      </c>
      <c r="J584" s="126"/>
      <c r="K584" s="388" t="str">
        <f t="shared" ca="1" si="123"/>
        <v/>
      </c>
      <c r="L584" s="388" t="str">
        <f t="shared" ca="1" si="124"/>
        <v/>
      </c>
      <c r="M584" s="384" t="str">
        <f t="shared" ca="1" si="125"/>
        <v/>
      </c>
      <c r="N584" s="384" t="str">
        <f t="shared" ca="1" si="125"/>
        <v/>
      </c>
      <c r="O584" s="384" t="str">
        <f t="shared" ca="1" si="125"/>
        <v/>
      </c>
      <c r="P584" s="384" t="str">
        <f t="shared" ca="1" si="125"/>
        <v/>
      </c>
      <c r="Q584" s="384" t="str">
        <f t="shared" ca="1" si="119"/>
        <v/>
      </c>
      <c r="R584" s="131" t="str">
        <f ca="1">IF(AND(SUM($T$109:$U584)&gt;0,COUNTIF(R$108:$S583,"A")=0), "A","")</f>
        <v/>
      </c>
      <c r="S584" s="131" t="str">
        <f ca="1">IF(AND(SUM($T584:$U$1097)&gt;0,COUNTIF(S585:$S$1098,"E")=0), "E","")</f>
        <v/>
      </c>
      <c r="T584" s="383" t="str">
        <f t="shared" ca="1" si="120"/>
        <v/>
      </c>
      <c r="U584" s="383" t="str">
        <f t="shared" ca="1" si="126"/>
        <v/>
      </c>
      <c r="V584" s="7"/>
      <c r="W584" s="7"/>
      <c r="X584" s="383" t="str">
        <f t="shared" ca="1" si="121"/>
        <v/>
      </c>
      <c r="Y584" s="383" t="str">
        <f ca="1">IF(SUM(X584)&gt;0,MAX($Y$109:Y583)+1,"")</f>
        <v/>
      </c>
      <c r="Z584" s="7"/>
      <c r="AA584" s="7"/>
      <c r="AB584" s="383" t="str" cm="1">
        <f t="array" aca="1" ref="AB584" ca="1">IF($K584="","",INDIRECT("'"&amp;$B584&amp;"'!$J$7"))</f>
        <v/>
      </c>
      <c r="AC584" s="383" t="str" cm="1">
        <f t="array" aca="1" ref="AC584" ca="1">IF($K584="","",INDIRECT("'"&amp;$B584&amp;"'!$J$5"))</f>
        <v/>
      </c>
      <c r="AD584" s="383" t="str" cm="1">
        <f t="array" aca="1" ref="AD584" ca="1">IF($K584="","",INDIRECT("'"&amp;$B584&amp;"'!$J$6"))</f>
        <v/>
      </c>
      <c r="AE584" s="7"/>
      <c r="AF584" s="7"/>
      <c r="AG584" s="7"/>
      <c r="AH584" s="7"/>
      <c r="AI584" s="7"/>
      <c r="AJ584" s="7"/>
      <c r="AK584" s="7"/>
      <c r="AL584" s="7"/>
      <c r="AM584" s="7"/>
      <c r="AN584" s="7"/>
      <c r="AO584" s="7"/>
      <c r="AP584" s="7"/>
      <c r="AQ584" s="7"/>
      <c r="AR584" s="7"/>
      <c r="AS584" s="7"/>
      <c r="AT584" s="7"/>
      <c r="AU584" s="7"/>
      <c r="AV584" s="7"/>
      <c r="AW584" s="7"/>
      <c r="AX584" s="7"/>
      <c r="AY584" s="7"/>
      <c r="AZ584" s="7"/>
      <c r="BA584" s="7"/>
      <c r="BB584" s="7"/>
      <c r="BC584" s="7"/>
      <c r="BD584" s="7"/>
      <c r="BE584" s="7"/>
      <c r="BF584" s="7"/>
      <c r="BG584" s="7"/>
      <c r="BH584" s="7"/>
    </row>
    <row r="585" spans="1:60" hidden="1">
      <c r="A585" s="93"/>
      <c r="B585" s="138" t="str">
        <f t="shared" si="115"/>
        <v/>
      </c>
      <c r="C585" s="28" t="str">
        <f>IF(B585="","",INDEX(Konfig!$A$21:$B$1011,MATCH(MID(B585,1,(FIND(" ",B585)-1)),Konfig!$A$21:$A$1011,0),2))</f>
        <v/>
      </c>
      <c r="D585" s="126"/>
      <c r="E585" s="126" t="str">
        <f t="shared" si="118"/>
        <v/>
      </c>
      <c r="F585" s="126" t="str">
        <f t="shared" si="122"/>
        <v/>
      </c>
      <c r="G585" s="123" t="str">
        <f t="shared" si="116"/>
        <v/>
      </c>
      <c r="H585" s="139"/>
      <c r="I585" s="123" t="str">
        <f t="shared" si="117"/>
        <v xml:space="preserve"> </v>
      </c>
      <c r="J585" s="126"/>
      <c r="K585" s="388" t="str">
        <f t="shared" ca="1" si="123"/>
        <v/>
      </c>
      <c r="L585" s="388" t="str">
        <f t="shared" ca="1" si="124"/>
        <v/>
      </c>
      <c r="M585" s="384" t="str">
        <f t="shared" ca="1" si="125"/>
        <v/>
      </c>
      <c r="N585" s="384" t="str">
        <f t="shared" ca="1" si="125"/>
        <v/>
      </c>
      <c r="O585" s="384" t="str">
        <f t="shared" ca="1" si="125"/>
        <v/>
      </c>
      <c r="P585" s="384" t="str">
        <f t="shared" ca="1" si="125"/>
        <v/>
      </c>
      <c r="Q585" s="384" t="str">
        <f t="shared" ca="1" si="119"/>
        <v/>
      </c>
      <c r="R585" s="131" t="str">
        <f ca="1">IF(AND(SUM($T$109:$U585)&gt;0,COUNTIF(R$108:$S584,"A")=0), "A","")</f>
        <v/>
      </c>
      <c r="S585" s="131" t="str">
        <f ca="1">IF(AND(SUM($T585:$U$1097)&gt;0,COUNTIF(S586:$S$1098,"E")=0), "E","")</f>
        <v/>
      </c>
      <c r="T585" s="383" t="str">
        <f t="shared" ca="1" si="120"/>
        <v/>
      </c>
      <c r="U585" s="383" t="str">
        <f t="shared" ca="1" si="126"/>
        <v/>
      </c>
      <c r="V585" s="7"/>
      <c r="W585" s="7"/>
      <c r="X585" s="383" t="str">
        <f t="shared" ca="1" si="121"/>
        <v/>
      </c>
      <c r="Y585" s="383" t="str">
        <f ca="1">IF(SUM(X585)&gt;0,MAX($Y$109:Y584)+1,"")</f>
        <v/>
      </c>
      <c r="Z585" s="7"/>
      <c r="AA585" s="7"/>
      <c r="AB585" s="383" t="str" cm="1">
        <f t="array" aca="1" ref="AB585" ca="1">IF($K585="","",INDIRECT("'"&amp;$B585&amp;"'!$J$7"))</f>
        <v/>
      </c>
      <c r="AC585" s="383" t="str" cm="1">
        <f t="array" aca="1" ref="AC585" ca="1">IF($K585="","",INDIRECT("'"&amp;$B585&amp;"'!$J$5"))</f>
        <v/>
      </c>
      <c r="AD585" s="383" t="str" cm="1">
        <f t="array" aca="1" ref="AD585" ca="1">IF($K585="","",INDIRECT("'"&amp;$B585&amp;"'!$J$6"))</f>
        <v/>
      </c>
      <c r="AE585" s="7"/>
      <c r="AF585" s="7"/>
      <c r="AG585" s="7"/>
      <c r="AH585" s="7"/>
      <c r="AI585" s="7"/>
      <c r="AJ585" s="7"/>
      <c r="AK585" s="7"/>
      <c r="AL585" s="7"/>
      <c r="AM585" s="7"/>
      <c r="AN585" s="7"/>
      <c r="AO585" s="7"/>
      <c r="AP585" s="7"/>
      <c r="AQ585" s="7"/>
      <c r="AR585" s="7"/>
      <c r="AS585" s="7"/>
      <c r="AT585" s="7"/>
      <c r="AU585" s="7"/>
      <c r="AV585" s="7"/>
      <c r="AW585" s="7"/>
      <c r="AX585" s="7"/>
      <c r="AY585" s="7"/>
      <c r="AZ585" s="7"/>
      <c r="BA585" s="7"/>
      <c r="BB585" s="7"/>
      <c r="BC585" s="7"/>
      <c r="BD585" s="7"/>
      <c r="BE585" s="7"/>
      <c r="BF585" s="7"/>
      <c r="BG585" s="7"/>
      <c r="BH585" s="7"/>
    </row>
    <row r="586" spans="1:60" hidden="1">
      <c r="A586" s="93"/>
      <c r="B586" s="138" t="str">
        <f t="shared" si="115"/>
        <v/>
      </c>
      <c r="C586" s="28" t="str">
        <f>IF(B586="","",INDEX(Konfig!$A$21:$B$1011,MATCH(MID(B586,1,(FIND(" ",B586)-1)),Konfig!$A$21:$A$1011,0),2))</f>
        <v/>
      </c>
      <c r="D586" s="126"/>
      <c r="E586" s="126" t="str">
        <f t="shared" si="118"/>
        <v/>
      </c>
      <c r="F586" s="126" t="str">
        <f t="shared" si="122"/>
        <v/>
      </c>
      <c r="G586" s="123" t="str">
        <f t="shared" si="116"/>
        <v/>
      </c>
      <c r="H586" s="139"/>
      <c r="I586" s="123" t="str">
        <f t="shared" si="117"/>
        <v xml:space="preserve"> </v>
      </c>
      <c r="J586" s="126"/>
      <c r="K586" s="388" t="str">
        <f t="shared" ca="1" si="123"/>
        <v/>
      </c>
      <c r="L586" s="388" t="str">
        <f t="shared" ca="1" si="124"/>
        <v/>
      </c>
      <c r="M586" s="384" t="str">
        <f t="shared" ca="1" si="125"/>
        <v/>
      </c>
      <c r="N586" s="384" t="str">
        <f t="shared" ca="1" si="125"/>
        <v/>
      </c>
      <c r="O586" s="384" t="str">
        <f t="shared" ca="1" si="125"/>
        <v/>
      </c>
      <c r="P586" s="384" t="str">
        <f t="shared" ca="1" si="125"/>
        <v/>
      </c>
      <c r="Q586" s="384" t="str">
        <f t="shared" ca="1" si="119"/>
        <v/>
      </c>
      <c r="R586" s="131" t="str">
        <f ca="1">IF(AND(SUM($T$109:$U586)&gt;0,COUNTIF(R$108:$S585,"A")=0), "A","")</f>
        <v/>
      </c>
      <c r="S586" s="131" t="str">
        <f ca="1">IF(AND(SUM($T586:$U$1097)&gt;0,COUNTIF(S587:$S$1098,"E")=0), "E","")</f>
        <v/>
      </c>
      <c r="T586" s="383" t="str">
        <f t="shared" ca="1" si="120"/>
        <v/>
      </c>
      <c r="U586" s="383" t="str">
        <f t="shared" ca="1" si="126"/>
        <v/>
      </c>
      <c r="V586" s="7"/>
      <c r="W586" s="7"/>
      <c r="X586" s="383" t="str">
        <f t="shared" ca="1" si="121"/>
        <v/>
      </c>
      <c r="Y586" s="383" t="str">
        <f ca="1">IF(SUM(X586)&gt;0,MAX($Y$109:Y585)+1,"")</f>
        <v/>
      </c>
      <c r="Z586" s="7"/>
      <c r="AA586" s="7"/>
      <c r="AB586" s="383" t="str" cm="1">
        <f t="array" aca="1" ref="AB586" ca="1">IF($K586="","",INDIRECT("'"&amp;$B586&amp;"'!$J$7"))</f>
        <v/>
      </c>
      <c r="AC586" s="383" t="str" cm="1">
        <f t="array" aca="1" ref="AC586" ca="1">IF($K586="","",INDIRECT("'"&amp;$B586&amp;"'!$J$5"))</f>
        <v/>
      </c>
      <c r="AD586" s="383" t="str" cm="1">
        <f t="array" aca="1" ref="AD586" ca="1">IF($K586="","",INDIRECT("'"&amp;$B586&amp;"'!$J$6"))</f>
        <v/>
      </c>
      <c r="AE586" s="7"/>
      <c r="AF586" s="7"/>
      <c r="AG586" s="7"/>
      <c r="AH586" s="7"/>
      <c r="AI586" s="7"/>
      <c r="AJ586" s="7"/>
      <c r="AK586" s="7"/>
      <c r="AL586" s="7"/>
      <c r="AM586" s="7"/>
      <c r="AN586" s="7"/>
      <c r="AO586" s="7"/>
      <c r="AP586" s="7"/>
      <c r="AQ586" s="7"/>
      <c r="AR586" s="7"/>
      <c r="AS586" s="7"/>
      <c r="AT586" s="7"/>
      <c r="AU586" s="7"/>
      <c r="AV586" s="7"/>
      <c r="AW586" s="7"/>
      <c r="AX586" s="7"/>
      <c r="AY586" s="7"/>
      <c r="AZ586" s="7"/>
      <c r="BA586" s="7"/>
      <c r="BB586" s="7"/>
      <c r="BC586" s="7"/>
      <c r="BD586" s="7"/>
      <c r="BE586" s="7"/>
      <c r="BF586" s="7"/>
      <c r="BG586" s="7"/>
      <c r="BH586" s="7"/>
    </row>
    <row r="587" spans="1:60" hidden="1">
      <c r="A587" s="93"/>
      <c r="B587" s="138" t="str">
        <f t="shared" si="115"/>
        <v/>
      </c>
      <c r="C587" s="28" t="str">
        <f>IF(B587="","",INDEX(Konfig!$A$21:$B$1011,MATCH(MID(B587,1,(FIND(" ",B587)-1)),Konfig!$A$21:$A$1011,0),2))</f>
        <v/>
      </c>
      <c r="D587" s="126"/>
      <c r="E587" s="126" t="str">
        <f t="shared" si="118"/>
        <v/>
      </c>
      <c r="F587" s="126" t="str">
        <f t="shared" si="122"/>
        <v/>
      </c>
      <c r="G587" s="123" t="str">
        <f t="shared" si="116"/>
        <v/>
      </c>
      <c r="H587" s="139"/>
      <c r="I587" s="123" t="str">
        <f t="shared" si="117"/>
        <v xml:space="preserve"> </v>
      </c>
      <c r="J587" s="126"/>
      <c r="K587" s="388" t="str">
        <f t="shared" ca="1" si="123"/>
        <v/>
      </c>
      <c r="L587" s="388" t="str">
        <f t="shared" ca="1" si="124"/>
        <v/>
      </c>
      <c r="M587" s="384" t="str">
        <f t="shared" ca="1" si="125"/>
        <v/>
      </c>
      <c r="N587" s="384" t="str">
        <f t="shared" ca="1" si="125"/>
        <v/>
      </c>
      <c r="O587" s="384" t="str">
        <f t="shared" ca="1" si="125"/>
        <v/>
      </c>
      <c r="P587" s="384" t="str">
        <f t="shared" ca="1" si="125"/>
        <v/>
      </c>
      <c r="Q587" s="384" t="str">
        <f t="shared" ca="1" si="119"/>
        <v/>
      </c>
      <c r="R587" s="131" t="str">
        <f ca="1">IF(AND(SUM($T$109:$U587)&gt;0,COUNTIF(R$108:$S586,"A")=0), "A","")</f>
        <v/>
      </c>
      <c r="S587" s="131" t="str">
        <f ca="1">IF(AND(SUM($T587:$U$1097)&gt;0,COUNTIF(S588:$S$1098,"E")=0), "E","")</f>
        <v/>
      </c>
      <c r="T587" s="383" t="str">
        <f t="shared" ca="1" si="120"/>
        <v/>
      </c>
      <c r="U587" s="383" t="str">
        <f t="shared" ca="1" si="126"/>
        <v/>
      </c>
      <c r="V587" s="7"/>
      <c r="W587" s="7"/>
      <c r="X587" s="383" t="str">
        <f t="shared" ca="1" si="121"/>
        <v/>
      </c>
      <c r="Y587" s="383" t="str">
        <f ca="1">IF(SUM(X587)&gt;0,MAX($Y$109:Y586)+1,"")</f>
        <v/>
      </c>
      <c r="Z587" s="7"/>
      <c r="AA587" s="7"/>
      <c r="AB587" s="383" t="str" cm="1">
        <f t="array" aca="1" ref="AB587" ca="1">IF($K587="","",INDIRECT("'"&amp;$B587&amp;"'!$J$7"))</f>
        <v/>
      </c>
      <c r="AC587" s="383" t="str" cm="1">
        <f t="array" aca="1" ref="AC587" ca="1">IF($K587="","",INDIRECT("'"&amp;$B587&amp;"'!$J$5"))</f>
        <v/>
      </c>
      <c r="AD587" s="383" t="str" cm="1">
        <f t="array" aca="1" ref="AD587" ca="1">IF($K587="","",INDIRECT("'"&amp;$B587&amp;"'!$J$6"))</f>
        <v/>
      </c>
      <c r="AE587" s="7"/>
      <c r="AF587" s="7"/>
      <c r="AG587" s="7"/>
      <c r="AH587" s="7"/>
      <c r="AI587" s="7"/>
      <c r="AJ587" s="7"/>
      <c r="AK587" s="7"/>
      <c r="AL587" s="7"/>
      <c r="AM587" s="7"/>
      <c r="AN587" s="7"/>
      <c r="AO587" s="7"/>
      <c r="AP587" s="7"/>
      <c r="AQ587" s="7"/>
      <c r="AR587" s="7"/>
      <c r="AS587" s="7"/>
      <c r="AT587" s="7"/>
      <c r="AU587" s="7"/>
      <c r="AV587" s="7"/>
      <c r="AW587" s="7"/>
      <c r="AX587" s="7"/>
      <c r="AY587" s="7"/>
      <c r="AZ587" s="7"/>
      <c r="BA587" s="7"/>
      <c r="BB587" s="7"/>
      <c r="BC587" s="7"/>
      <c r="BD587" s="7"/>
      <c r="BE587" s="7"/>
      <c r="BF587" s="7"/>
      <c r="BG587" s="7"/>
      <c r="BH587" s="7"/>
    </row>
    <row r="588" spans="1:60" hidden="1">
      <c r="A588" s="93"/>
      <c r="B588" s="138" t="str">
        <f t="shared" si="115"/>
        <v/>
      </c>
      <c r="C588" s="28" t="str">
        <f>IF(B588="","",INDEX(Konfig!$A$21:$B$1011,MATCH(MID(B588,1,(FIND(" ",B588)-1)),Konfig!$A$21:$A$1011,0),2))</f>
        <v/>
      </c>
      <c r="D588" s="126"/>
      <c r="E588" s="126" t="str">
        <f t="shared" si="118"/>
        <v/>
      </c>
      <c r="F588" s="126" t="str">
        <f t="shared" si="122"/>
        <v/>
      </c>
      <c r="G588" s="123" t="str">
        <f t="shared" si="116"/>
        <v/>
      </c>
      <c r="H588" s="139"/>
      <c r="I588" s="123" t="str">
        <f t="shared" si="117"/>
        <v xml:space="preserve"> </v>
      </c>
      <c r="J588" s="126"/>
      <c r="K588" s="388" t="str">
        <f t="shared" ca="1" si="123"/>
        <v/>
      </c>
      <c r="L588" s="388" t="str">
        <f t="shared" ca="1" si="124"/>
        <v/>
      </c>
      <c r="M588" s="384" t="str">
        <f t="shared" ca="1" si="125"/>
        <v/>
      </c>
      <c r="N588" s="384" t="str">
        <f t="shared" ca="1" si="125"/>
        <v/>
      </c>
      <c r="O588" s="384" t="str">
        <f t="shared" ca="1" si="125"/>
        <v/>
      </c>
      <c r="P588" s="384" t="str">
        <f t="shared" ca="1" si="125"/>
        <v/>
      </c>
      <c r="Q588" s="384" t="str">
        <f t="shared" ca="1" si="119"/>
        <v/>
      </c>
      <c r="R588" s="131" t="str">
        <f ca="1">IF(AND(SUM($T$109:$U588)&gt;0,COUNTIF(R$108:$S587,"A")=0), "A","")</f>
        <v/>
      </c>
      <c r="S588" s="131" t="str">
        <f ca="1">IF(AND(SUM($T588:$U$1097)&gt;0,COUNTIF(S589:$S$1098,"E")=0), "E","")</f>
        <v/>
      </c>
      <c r="T588" s="383" t="str">
        <f t="shared" ca="1" si="120"/>
        <v/>
      </c>
      <c r="U588" s="383" t="str">
        <f t="shared" ca="1" si="126"/>
        <v/>
      </c>
      <c r="V588" s="7"/>
      <c r="W588" s="7"/>
      <c r="X588" s="383" t="str">
        <f t="shared" ca="1" si="121"/>
        <v/>
      </c>
      <c r="Y588" s="383" t="str">
        <f ca="1">IF(SUM(X588)&gt;0,MAX($Y$109:Y587)+1,"")</f>
        <v/>
      </c>
      <c r="Z588" s="7"/>
      <c r="AA588" s="7"/>
      <c r="AB588" s="383" t="str" cm="1">
        <f t="array" aca="1" ref="AB588" ca="1">IF($K588="","",INDIRECT("'"&amp;$B588&amp;"'!$J$7"))</f>
        <v/>
      </c>
      <c r="AC588" s="383" t="str" cm="1">
        <f t="array" aca="1" ref="AC588" ca="1">IF($K588="","",INDIRECT("'"&amp;$B588&amp;"'!$J$5"))</f>
        <v/>
      </c>
      <c r="AD588" s="383" t="str" cm="1">
        <f t="array" aca="1" ref="AD588" ca="1">IF($K588="","",INDIRECT("'"&amp;$B588&amp;"'!$J$6"))</f>
        <v/>
      </c>
      <c r="AE588" s="7"/>
      <c r="AF588" s="7"/>
      <c r="AG588" s="7"/>
      <c r="AH588" s="7"/>
      <c r="AI588" s="7"/>
      <c r="AJ588" s="7"/>
      <c r="AK588" s="7"/>
      <c r="AL588" s="7"/>
      <c r="AM588" s="7"/>
      <c r="AN588" s="7"/>
      <c r="AO588" s="7"/>
      <c r="AP588" s="7"/>
      <c r="AQ588" s="7"/>
      <c r="AR588" s="7"/>
      <c r="AS588" s="7"/>
      <c r="AT588" s="7"/>
      <c r="AU588" s="7"/>
      <c r="AV588" s="7"/>
      <c r="AW588" s="7"/>
      <c r="AX588" s="7"/>
      <c r="AY588" s="7"/>
      <c r="AZ588" s="7"/>
      <c r="BA588" s="7"/>
      <c r="BB588" s="7"/>
      <c r="BC588" s="7"/>
      <c r="BD588" s="7"/>
      <c r="BE588" s="7"/>
      <c r="BF588" s="7"/>
      <c r="BG588" s="7"/>
      <c r="BH588" s="7"/>
    </row>
    <row r="589" spans="1:60" hidden="1">
      <c r="A589" s="93"/>
      <c r="B589" s="138" t="str">
        <f t="shared" si="115"/>
        <v/>
      </c>
      <c r="C589" s="28" t="str">
        <f>IF(B589="","",INDEX(Konfig!$A$21:$B$1011,MATCH(MID(B589,1,(FIND(" ",B589)-1)),Konfig!$A$21:$A$1011,0),2))</f>
        <v/>
      </c>
      <c r="D589" s="126"/>
      <c r="E589" s="126" t="str">
        <f t="shared" si="118"/>
        <v/>
      </c>
      <c r="F589" s="126" t="str">
        <f t="shared" si="122"/>
        <v/>
      </c>
      <c r="G589" s="123" t="str">
        <f t="shared" si="116"/>
        <v/>
      </c>
      <c r="H589" s="139"/>
      <c r="I589" s="123" t="str">
        <f t="shared" si="117"/>
        <v xml:space="preserve"> </v>
      </c>
      <c r="J589" s="126"/>
      <c r="K589" s="388" t="str">
        <f t="shared" ca="1" si="123"/>
        <v/>
      </c>
      <c r="L589" s="388" t="str">
        <f t="shared" ca="1" si="124"/>
        <v/>
      </c>
      <c r="M589" s="384" t="str">
        <f t="shared" ca="1" si="125"/>
        <v/>
      </c>
      <c r="N589" s="384" t="str">
        <f t="shared" ca="1" si="125"/>
        <v/>
      </c>
      <c r="O589" s="384" t="str">
        <f t="shared" ca="1" si="125"/>
        <v/>
      </c>
      <c r="P589" s="384" t="str">
        <f t="shared" ca="1" si="125"/>
        <v/>
      </c>
      <c r="Q589" s="384" t="str">
        <f t="shared" ca="1" si="119"/>
        <v/>
      </c>
      <c r="R589" s="131" t="str">
        <f ca="1">IF(AND(SUM($T$109:$U589)&gt;0,COUNTIF(R$108:$S588,"A")=0), "A","")</f>
        <v/>
      </c>
      <c r="S589" s="131" t="str">
        <f ca="1">IF(AND(SUM($T589:$U$1097)&gt;0,COUNTIF(S590:$S$1098,"E")=0), "E","")</f>
        <v/>
      </c>
      <c r="T589" s="383" t="str">
        <f t="shared" ca="1" si="120"/>
        <v/>
      </c>
      <c r="U589" s="383" t="str">
        <f t="shared" ca="1" si="126"/>
        <v/>
      </c>
      <c r="V589" s="7"/>
      <c r="W589" s="7"/>
      <c r="X589" s="383" t="str">
        <f t="shared" ca="1" si="121"/>
        <v/>
      </c>
      <c r="Y589" s="383" t="str">
        <f ca="1">IF(SUM(X589)&gt;0,MAX($Y$109:Y588)+1,"")</f>
        <v/>
      </c>
      <c r="Z589" s="7"/>
      <c r="AA589" s="7"/>
      <c r="AB589" s="383" t="str" cm="1">
        <f t="array" aca="1" ref="AB589" ca="1">IF($K589="","",INDIRECT("'"&amp;$B589&amp;"'!$J$7"))</f>
        <v/>
      </c>
      <c r="AC589" s="383" t="str" cm="1">
        <f t="array" aca="1" ref="AC589" ca="1">IF($K589="","",INDIRECT("'"&amp;$B589&amp;"'!$J$5"))</f>
        <v/>
      </c>
      <c r="AD589" s="383" t="str" cm="1">
        <f t="array" aca="1" ref="AD589" ca="1">IF($K589="","",INDIRECT("'"&amp;$B589&amp;"'!$J$6"))</f>
        <v/>
      </c>
      <c r="AE589" s="7"/>
      <c r="AF589" s="7"/>
      <c r="AG589" s="7"/>
      <c r="AH589" s="7"/>
      <c r="AI589" s="7"/>
      <c r="AJ589" s="7"/>
      <c r="AK589" s="7"/>
      <c r="AL589" s="7"/>
      <c r="AM589" s="7"/>
      <c r="AN589" s="7"/>
      <c r="AO589" s="7"/>
      <c r="AP589" s="7"/>
      <c r="AQ589" s="7"/>
      <c r="AR589" s="7"/>
      <c r="AS589" s="7"/>
      <c r="AT589" s="7"/>
      <c r="AU589" s="7"/>
      <c r="AV589" s="7"/>
      <c r="AW589" s="7"/>
      <c r="AX589" s="7"/>
      <c r="AY589" s="7"/>
      <c r="AZ589" s="7"/>
      <c r="BA589" s="7"/>
      <c r="BB589" s="7"/>
      <c r="BC589" s="7"/>
      <c r="BD589" s="7"/>
      <c r="BE589" s="7"/>
      <c r="BF589" s="7"/>
      <c r="BG589" s="7"/>
      <c r="BH589" s="7"/>
    </row>
    <row r="590" spans="1:60" hidden="1">
      <c r="A590" s="93"/>
      <c r="B590" s="138" t="str">
        <f t="shared" si="115"/>
        <v/>
      </c>
      <c r="C590" s="28" t="str">
        <f>IF(B590="","",INDEX(Konfig!$A$21:$B$1011,MATCH(MID(B590,1,(FIND(" ",B590)-1)),Konfig!$A$21:$A$1011,0),2))</f>
        <v/>
      </c>
      <c r="D590" s="126"/>
      <c r="E590" s="126" t="str">
        <f t="shared" si="118"/>
        <v/>
      </c>
      <c r="F590" s="126" t="str">
        <f t="shared" si="122"/>
        <v/>
      </c>
      <c r="G590" s="123" t="str">
        <f t="shared" si="116"/>
        <v/>
      </c>
      <c r="H590" s="139"/>
      <c r="I590" s="123" t="str">
        <f t="shared" si="117"/>
        <v xml:space="preserve"> </v>
      </c>
      <c r="J590" s="126"/>
      <c r="K590" s="388" t="str">
        <f t="shared" ca="1" si="123"/>
        <v/>
      </c>
      <c r="L590" s="388" t="str">
        <f t="shared" ca="1" si="124"/>
        <v/>
      </c>
      <c r="M590" s="384" t="str">
        <f t="shared" ca="1" si="125"/>
        <v/>
      </c>
      <c r="N590" s="384" t="str">
        <f t="shared" ca="1" si="125"/>
        <v/>
      </c>
      <c r="O590" s="384" t="str">
        <f t="shared" ca="1" si="125"/>
        <v/>
      </c>
      <c r="P590" s="384" t="str">
        <f t="shared" ca="1" si="125"/>
        <v/>
      </c>
      <c r="Q590" s="384" t="str">
        <f t="shared" ca="1" si="119"/>
        <v/>
      </c>
      <c r="R590" s="131" t="str">
        <f ca="1">IF(AND(SUM($T$109:$U590)&gt;0,COUNTIF(R$108:$S589,"A")=0), "A","")</f>
        <v/>
      </c>
      <c r="S590" s="131" t="str">
        <f ca="1">IF(AND(SUM($T590:$U$1097)&gt;0,COUNTIF(S591:$S$1098,"E")=0), "E","")</f>
        <v/>
      </c>
      <c r="T590" s="383" t="str">
        <f t="shared" ca="1" si="120"/>
        <v/>
      </c>
      <c r="U590" s="383" t="str">
        <f t="shared" ca="1" si="126"/>
        <v/>
      </c>
      <c r="V590" s="7"/>
      <c r="W590" s="7"/>
      <c r="X590" s="383" t="str">
        <f t="shared" ca="1" si="121"/>
        <v/>
      </c>
      <c r="Y590" s="383" t="str">
        <f ca="1">IF(SUM(X590)&gt;0,MAX($Y$109:Y589)+1,"")</f>
        <v/>
      </c>
      <c r="Z590" s="7"/>
      <c r="AA590" s="7"/>
      <c r="AB590" s="383" t="str" cm="1">
        <f t="array" aca="1" ref="AB590" ca="1">IF($K590="","",INDIRECT("'"&amp;$B590&amp;"'!$J$7"))</f>
        <v/>
      </c>
      <c r="AC590" s="383" t="str" cm="1">
        <f t="array" aca="1" ref="AC590" ca="1">IF($K590="","",INDIRECT("'"&amp;$B590&amp;"'!$J$5"))</f>
        <v/>
      </c>
      <c r="AD590" s="383" t="str" cm="1">
        <f t="array" aca="1" ref="AD590" ca="1">IF($K590="","",INDIRECT("'"&amp;$B590&amp;"'!$J$6"))</f>
        <v/>
      </c>
      <c r="AE590" s="7"/>
      <c r="AF590" s="7"/>
      <c r="AG590" s="7"/>
      <c r="AH590" s="7"/>
      <c r="AI590" s="7"/>
      <c r="AJ590" s="7"/>
      <c r="AK590" s="7"/>
      <c r="AL590" s="7"/>
      <c r="AM590" s="7"/>
      <c r="AN590" s="7"/>
      <c r="AO590" s="7"/>
      <c r="AP590" s="7"/>
      <c r="AQ590" s="7"/>
      <c r="AR590" s="7"/>
      <c r="AS590" s="7"/>
      <c r="AT590" s="7"/>
      <c r="AU590" s="7"/>
      <c r="AV590" s="7"/>
      <c r="AW590" s="7"/>
      <c r="AX590" s="7"/>
      <c r="AY590" s="7"/>
      <c r="AZ590" s="7"/>
      <c r="BA590" s="7"/>
      <c r="BB590" s="7"/>
      <c r="BC590" s="7"/>
      <c r="BD590" s="7"/>
      <c r="BE590" s="7"/>
      <c r="BF590" s="7"/>
      <c r="BG590" s="7"/>
      <c r="BH590" s="7"/>
    </row>
    <row r="591" spans="1:60" hidden="1">
      <c r="A591" s="93"/>
      <c r="B591" s="138" t="str">
        <f t="shared" si="115"/>
        <v/>
      </c>
      <c r="C591" s="28" t="str">
        <f>IF(B591="","",INDEX(Konfig!$A$21:$B$1011,MATCH(MID(B591,1,(FIND(" ",B591)-1)),Konfig!$A$21:$A$1011,0),2))</f>
        <v/>
      </c>
      <c r="D591" s="126"/>
      <c r="E591" s="126" t="str">
        <f t="shared" si="118"/>
        <v/>
      </c>
      <c r="F591" s="126" t="str">
        <f t="shared" si="122"/>
        <v/>
      </c>
      <c r="G591" s="123" t="str">
        <f t="shared" si="116"/>
        <v/>
      </c>
      <c r="H591" s="139"/>
      <c r="I591" s="123" t="str">
        <f t="shared" si="117"/>
        <v xml:space="preserve"> </v>
      </c>
      <c r="J591" s="126"/>
      <c r="K591" s="388" t="str">
        <f t="shared" ca="1" si="123"/>
        <v/>
      </c>
      <c r="L591" s="388" t="str">
        <f t="shared" ca="1" si="124"/>
        <v/>
      </c>
      <c r="M591" s="384" t="str">
        <f t="shared" ca="1" si="125"/>
        <v/>
      </c>
      <c r="N591" s="384" t="str">
        <f t="shared" ca="1" si="125"/>
        <v/>
      </c>
      <c r="O591" s="384" t="str">
        <f t="shared" ca="1" si="125"/>
        <v/>
      </c>
      <c r="P591" s="384" t="str">
        <f t="shared" ca="1" si="125"/>
        <v/>
      </c>
      <c r="Q591" s="384" t="str">
        <f t="shared" ca="1" si="119"/>
        <v/>
      </c>
      <c r="R591" s="131" t="str">
        <f ca="1">IF(AND(SUM($T$109:$U591)&gt;0,COUNTIF(R$108:$S590,"A")=0), "A","")</f>
        <v/>
      </c>
      <c r="S591" s="131" t="str">
        <f ca="1">IF(AND(SUM($T591:$U$1097)&gt;0,COUNTIF(S592:$S$1098,"E")=0), "E","")</f>
        <v/>
      </c>
      <c r="T591" s="383" t="str">
        <f t="shared" ca="1" si="120"/>
        <v/>
      </c>
      <c r="U591" s="383" t="str">
        <f t="shared" ca="1" si="126"/>
        <v/>
      </c>
      <c r="V591" s="7"/>
      <c r="W591" s="7"/>
      <c r="X591" s="383" t="str">
        <f t="shared" ca="1" si="121"/>
        <v/>
      </c>
      <c r="Y591" s="383" t="str">
        <f ca="1">IF(SUM(X591)&gt;0,MAX($Y$109:Y590)+1,"")</f>
        <v/>
      </c>
      <c r="Z591" s="7"/>
      <c r="AA591" s="7"/>
      <c r="AB591" s="383" t="str" cm="1">
        <f t="array" aca="1" ref="AB591" ca="1">IF($K591="","",INDIRECT("'"&amp;$B591&amp;"'!$J$7"))</f>
        <v/>
      </c>
      <c r="AC591" s="383" t="str" cm="1">
        <f t="array" aca="1" ref="AC591" ca="1">IF($K591="","",INDIRECT("'"&amp;$B591&amp;"'!$J$5"))</f>
        <v/>
      </c>
      <c r="AD591" s="383" t="str" cm="1">
        <f t="array" aca="1" ref="AD591" ca="1">IF($K591="","",INDIRECT("'"&amp;$B591&amp;"'!$J$6"))</f>
        <v/>
      </c>
      <c r="AE591" s="7"/>
      <c r="AF591" s="7"/>
      <c r="AG591" s="7"/>
      <c r="AH591" s="7"/>
      <c r="AI591" s="7"/>
      <c r="AJ591" s="7"/>
      <c r="AK591" s="7"/>
      <c r="AL591" s="7"/>
      <c r="AM591" s="7"/>
      <c r="AN591" s="7"/>
      <c r="AO591" s="7"/>
      <c r="AP591" s="7"/>
      <c r="AQ591" s="7"/>
      <c r="AR591" s="7"/>
      <c r="AS591" s="7"/>
      <c r="AT591" s="7"/>
      <c r="AU591" s="7"/>
      <c r="AV591" s="7"/>
      <c r="AW591" s="7"/>
      <c r="AX591" s="7"/>
      <c r="AY591" s="7"/>
      <c r="AZ591" s="7"/>
      <c r="BA591" s="7"/>
      <c r="BB591" s="7"/>
      <c r="BC591" s="7"/>
      <c r="BD591" s="7"/>
      <c r="BE591" s="7"/>
      <c r="BF591" s="7"/>
      <c r="BG591" s="7"/>
      <c r="BH591" s="7"/>
    </row>
    <row r="592" spans="1:60" hidden="1">
      <c r="A592" s="93"/>
      <c r="B592" s="138" t="str">
        <f t="shared" si="115"/>
        <v/>
      </c>
      <c r="C592" s="28" t="str">
        <f>IF(B592="","",INDEX(Konfig!$A$21:$B$1011,MATCH(MID(B592,1,(FIND(" ",B592)-1)),Konfig!$A$21:$A$1011,0),2))</f>
        <v/>
      </c>
      <c r="D592" s="126"/>
      <c r="E592" s="126" t="str">
        <f t="shared" si="118"/>
        <v/>
      </c>
      <c r="F592" s="126" t="str">
        <f t="shared" si="122"/>
        <v/>
      </c>
      <c r="G592" s="123" t="str">
        <f t="shared" si="116"/>
        <v/>
      </c>
      <c r="H592" s="139"/>
      <c r="I592" s="123" t="str">
        <f t="shared" si="117"/>
        <v xml:space="preserve"> </v>
      </c>
      <c r="J592" s="126"/>
      <c r="K592" s="388" t="str">
        <f t="shared" ca="1" si="123"/>
        <v/>
      </c>
      <c r="L592" s="388" t="str">
        <f t="shared" ca="1" si="124"/>
        <v/>
      </c>
      <c r="M592" s="384" t="str">
        <f t="shared" ca="1" si="125"/>
        <v/>
      </c>
      <c r="N592" s="384" t="str">
        <f t="shared" ca="1" si="125"/>
        <v/>
      </c>
      <c r="O592" s="384" t="str">
        <f t="shared" ca="1" si="125"/>
        <v/>
      </c>
      <c r="P592" s="384" t="str">
        <f t="shared" ca="1" si="125"/>
        <v/>
      </c>
      <c r="Q592" s="384" t="str">
        <f t="shared" ca="1" si="119"/>
        <v/>
      </c>
      <c r="R592" s="131" t="str">
        <f ca="1">IF(AND(SUM($T$109:$U592)&gt;0,COUNTIF(R$108:$S591,"A")=0), "A","")</f>
        <v/>
      </c>
      <c r="S592" s="131" t="str">
        <f ca="1">IF(AND(SUM($T592:$U$1097)&gt;0,COUNTIF(S593:$S$1098,"E")=0), "E","")</f>
        <v/>
      </c>
      <c r="T592" s="383" t="str">
        <f t="shared" ca="1" si="120"/>
        <v/>
      </c>
      <c r="U592" s="383" t="str">
        <f t="shared" ca="1" si="126"/>
        <v/>
      </c>
      <c r="V592" s="7"/>
      <c r="W592" s="7"/>
      <c r="X592" s="383" t="str">
        <f t="shared" ca="1" si="121"/>
        <v/>
      </c>
      <c r="Y592" s="383" t="str">
        <f ca="1">IF(SUM(X592)&gt;0,MAX($Y$109:Y591)+1,"")</f>
        <v/>
      </c>
      <c r="Z592" s="7"/>
      <c r="AA592" s="7"/>
      <c r="AB592" s="383" t="str" cm="1">
        <f t="array" aca="1" ref="AB592" ca="1">IF($K592="","",INDIRECT("'"&amp;$B592&amp;"'!$J$7"))</f>
        <v/>
      </c>
      <c r="AC592" s="383" t="str" cm="1">
        <f t="array" aca="1" ref="AC592" ca="1">IF($K592="","",INDIRECT("'"&amp;$B592&amp;"'!$J$5"))</f>
        <v/>
      </c>
      <c r="AD592" s="383" t="str" cm="1">
        <f t="array" aca="1" ref="AD592" ca="1">IF($K592="","",INDIRECT("'"&amp;$B592&amp;"'!$J$6"))</f>
        <v/>
      </c>
      <c r="AE592" s="7"/>
      <c r="AF592" s="7"/>
      <c r="AG592" s="7"/>
      <c r="AH592" s="7"/>
      <c r="AI592" s="7"/>
      <c r="AJ592" s="7"/>
      <c r="AK592" s="7"/>
      <c r="AL592" s="7"/>
      <c r="AM592" s="7"/>
      <c r="AN592" s="7"/>
      <c r="AO592" s="7"/>
      <c r="AP592" s="7"/>
      <c r="AQ592" s="7"/>
      <c r="AR592" s="7"/>
      <c r="AS592" s="7"/>
      <c r="AT592" s="7"/>
      <c r="AU592" s="7"/>
      <c r="AV592" s="7"/>
      <c r="AW592" s="7"/>
      <c r="AX592" s="7"/>
      <c r="AY592" s="7"/>
      <c r="AZ592" s="7"/>
      <c r="BA592" s="7"/>
      <c r="BB592" s="7"/>
      <c r="BC592" s="7"/>
      <c r="BD592" s="7"/>
      <c r="BE592" s="7"/>
      <c r="BF592" s="7"/>
      <c r="BG592" s="7"/>
      <c r="BH592" s="7"/>
    </row>
    <row r="593" spans="1:60" hidden="1">
      <c r="A593" s="93"/>
      <c r="B593" s="138" t="str">
        <f t="shared" si="115"/>
        <v/>
      </c>
      <c r="C593" s="28" t="str">
        <f>IF(B593="","",INDEX(Konfig!$A$21:$B$1011,MATCH(MID(B593,1,(FIND(" ",B593)-1)),Konfig!$A$21:$A$1011,0),2))</f>
        <v/>
      </c>
      <c r="D593" s="126"/>
      <c r="E593" s="126" t="str">
        <f t="shared" si="118"/>
        <v/>
      </c>
      <c r="F593" s="126" t="str">
        <f t="shared" si="122"/>
        <v/>
      </c>
      <c r="G593" s="123" t="str">
        <f t="shared" si="116"/>
        <v/>
      </c>
      <c r="H593" s="139"/>
      <c r="I593" s="123" t="str">
        <f t="shared" si="117"/>
        <v xml:space="preserve"> </v>
      </c>
      <c r="J593" s="126"/>
      <c r="K593" s="388" t="str">
        <f t="shared" ca="1" si="123"/>
        <v/>
      </c>
      <c r="L593" s="388" t="str">
        <f t="shared" ca="1" si="124"/>
        <v/>
      </c>
      <c r="M593" s="384" t="str">
        <f t="shared" ca="1" si="125"/>
        <v/>
      </c>
      <c r="N593" s="384" t="str">
        <f t="shared" ca="1" si="125"/>
        <v/>
      </c>
      <c r="O593" s="384" t="str">
        <f t="shared" ca="1" si="125"/>
        <v/>
      </c>
      <c r="P593" s="384" t="str">
        <f t="shared" ca="1" si="125"/>
        <v/>
      </c>
      <c r="Q593" s="384" t="str">
        <f t="shared" ca="1" si="119"/>
        <v/>
      </c>
      <c r="R593" s="131" t="str">
        <f ca="1">IF(AND(SUM($T$109:$U593)&gt;0,COUNTIF(R$108:$S592,"A")=0), "A","")</f>
        <v/>
      </c>
      <c r="S593" s="131" t="str">
        <f ca="1">IF(AND(SUM($T593:$U$1097)&gt;0,COUNTIF(S594:$S$1098,"E")=0), "E","")</f>
        <v/>
      </c>
      <c r="T593" s="383" t="str">
        <f t="shared" ca="1" si="120"/>
        <v/>
      </c>
      <c r="U593" s="383" t="str">
        <f t="shared" ca="1" si="126"/>
        <v/>
      </c>
      <c r="V593" s="7"/>
      <c r="W593" s="7"/>
      <c r="X593" s="383" t="str">
        <f t="shared" ca="1" si="121"/>
        <v/>
      </c>
      <c r="Y593" s="383" t="str">
        <f ca="1">IF(SUM(X593)&gt;0,MAX($Y$109:Y592)+1,"")</f>
        <v/>
      </c>
      <c r="Z593" s="7"/>
      <c r="AA593" s="7"/>
      <c r="AB593" s="383" t="str" cm="1">
        <f t="array" aca="1" ref="AB593" ca="1">IF($K593="","",INDIRECT("'"&amp;$B593&amp;"'!$J$7"))</f>
        <v/>
      </c>
      <c r="AC593" s="383" t="str" cm="1">
        <f t="array" aca="1" ref="AC593" ca="1">IF($K593="","",INDIRECT("'"&amp;$B593&amp;"'!$J$5"))</f>
        <v/>
      </c>
      <c r="AD593" s="383" t="str" cm="1">
        <f t="array" aca="1" ref="AD593" ca="1">IF($K593="","",INDIRECT("'"&amp;$B593&amp;"'!$J$6"))</f>
        <v/>
      </c>
      <c r="AE593" s="7"/>
      <c r="AF593" s="7"/>
      <c r="AG593" s="7"/>
      <c r="AH593" s="7"/>
      <c r="AI593" s="7"/>
      <c r="AJ593" s="7"/>
      <c r="AK593" s="7"/>
      <c r="AL593" s="7"/>
      <c r="AM593" s="7"/>
      <c r="AN593" s="7"/>
      <c r="AO593" s="7"/>
      <c r="AP593" s="7"/>
      <c r="AQ593" s="7"/>
      <c r="AR593" s="7"/>
      <c r="AS593" s="7"/>
      <c r="AT593" s="7"/>
      <c r="AU593" s="7"/>
      <c r="AV593" s="7"/>
      <c r="AW593" s="7"/>
      <c r="AX593" s="7"/>
      <c r="AY593" s="7"/>
      <c r="AZ593" s="7"/>
      <c r="BA593" s="7"/>
      <c r="BB593" s="7"/>
      <c r="BC593" s="7"/>
      <c r="BD593" s="7"/>
      <c r="BE593" s="7"/>
      <c r="BF593" s="7"/>
      <c r="BG593" s="7"/>
      <c r="BH593" s="7"/>
    </row>
    <row r="594" spans="1:60" hidden="1">
      <c r="A594" s="93"/>
      <c r="B594" s="138" t="str">
        <f t="shared" si="115"/>
        <v/>
      </c>
      <c r="C594" s="28" t="str">
        <f>IF(B594="","",INDEX(Konfig!$A$21:$B$1011,MATCH(MID(B594,1,(FIND(" ",B594)-1)),Konfig!$A$21:$A$1011,0),2))</f>
        <v/>
      </c>
      <c r="D594" s="126"/>
      <c r="E594" s="126" t="str">
        <f t="shared" si="118"/>
        <v/>
      </c>
      <c r="F594" s="126" t="str">
        <f t="shared" si="122"/>
        <v/>
      </c>
      <c r="G594" s="123" t="str">
        <f t="shared" si="116"/>
        <v/>
      </c>
      <c r="H594" s="139"/>
      <c r="I594" s="123" t="str">
        <f t="shared" si="117"/>
        <v xml:space="preserve"> </v>
      </c>
      <c r="J594" s="126"/>
      <c r="K594" s="388" t="str">
        <f t="shared" ca="1" si="123"/>
        <v/>
      </c>
      <c r="L594" s="388" t="str">
        <f t="shared" ca="1" si="124"/>
        <v/>
      </c>
      <c r="M594" s="384" t="str">
        <f t="shared" ca="1" si="125"/>
        <v/>
      </c>
      <c r="N594" s="384" t="str">
        <f t="shared" ca="1" si="125"/>
        <v/>
      </c>
      <c r="O594" s="384" t="str">
        <f t="shared" ca="1" si="125"/>
        <v/>
      </c>
      <c r="P594" s="384" t="str">
        <f t="shared" ca="1" si="125"/>
        <v/>
      </c>
      <c r="Q594" s="384" t="str">
        <f t="shared" ca="1" si="119"/>
        <v/>
      </c>
      <c r="R594" s="131" t="str">
        <f ca="1">IF(AND(SUM($T$109:$U594)&gt;0,COUNTIF(R$108:$S593,"A")=0), "A","")</f>
        <v/>
      </c>
      <c r="S594" s="131" t="str">
        <f ca="1">IF(AND(SUM($T594:$U$1097)&gt;0,COUNTIF(S595:$S$1098,"E")=0), "E","")</f>
        <v/>
      </c>
      <c r="T594" s="383" t="str">
        <f t="shared" ca="1" si="120"/>
        <v/>
      </c>
      <c r="U594" s="383" t="str">
        <f t="shared" ca="1" si="126"/>
        <v/>
      </c>
      <c r="V594" s="7"/>
      <c r="W594" s="7"/>
      <c r="X594" s="383" t="str">
        <f t="shared" ca="1" si="121"/>
        <v/>
      </c>
      <c r="Y594" s="383" t="str">
        <f ca="1">IF(SUM(X594)&gt;0,MAX($Y$109:Y593)+1,"")</f>
        <v/>
      </c>
      <c r="Z594" s="7"/>
      <c r="AA594" s="7"/>
      <c r="AB594" s="383" t="str" cm="1">
        <f t="array" aca="1" ref="AB594" ca="1">IF($K594="","",INDIRECT("'"&amp;$B594&amp;"'!$J$7"))</f>
        <v/>
      </c>
      <c r="AC594" s="383" t="str" cm="1">
        <f t="array" aca="1" ref="AC594" ca="1">IF($K594="","",INDIRECT("'"&amp;$B594&amp;"'!$J$5"))</f>
        <v/>
      </c>
      <c r="AD594" s="383" t="str" cm="1">
        <f t="array" aca="1" ref="AD594" ca="1">IF($K594="","",INDIRECT("'"&amp;$B594&amp;"'!$J$6"))</f>
        <v/>
      </c>
      <c r="AE594" s="7"/>
      <c r="AF594" s="7"/>
      <c r="AG594" s="7"/>
      <c r="AH594" s="7"/>
      <c r="AI594" s="7"/>
      <c r="AJ594" s="7"/>
      <c r="AK594" s="7"/>
      <c r="AL594" s="7"/>
      <c r="AM594" s="7"/>
      <c r="AN594" s="7"/>
      <c r="AO594" s="7"/>
      <c r="AP594" s="7"/>
      <c r="AQ594" s="7"/>
      <c r="AR594" s="7"/>
      <c r="AS594" s="7"/>
      <c r="AT594" s="7"/>
      <c r="AU594" s="7"/>
      <c r="AV594" s="7"/>
      <c r="AW594" s="7"/>
      <c r="AX594" s="7"/>
      <c r="AY594" s="7"/>
      <c r="AZ594" s="7"/>
      <c r="BA594" s="7"/>
      <c r="BB594" s="7"/>
      <c r="BC594" s="7"/>
      <c r="BD594" s="7"/>
      <c r="BE594" s="7"/>
      <c r="BF594" s="7"/>
      <c r="BG594" s="7"/>
      <c r="BH594" s="7"/>
    </row>
    <row r="595" spans="1:60" hidden="1">
      <c r="A595" s="93"/>
      <c r="B595" s="138" t="str">
        <f t="shared" si="115"/>
        <v/>
      </c>
      <c r="C595" s="28" t="str">
        <f>IF(B595="","",INDEX(Konfig!$A$21:$B$1011,MATCH(MID(B595,1,(FIND(" ",B595)-1)),Konfig!$A$21:$A$1011,0),2))</f>
        <v/>
      </c>
      <c r="D595" s="126"/>
      <c r="E595" s="126" t="str">
        <f t="shared" si="118"/>
        <v/>
      </c>
      <c r="F595" s="126" t="str">
        <f t="shared" si="122"/>
        <v/>
      </c>
      <c r="G595" s="123" t="str">
        <f t="shared" si="116"/>
        <v/>
      </c>
      <c r="H595" s="139"/>
      <c r="I595" s="123" t="str">
        <f t="shared" si="117"/>
        <v xml:space="preserve"> </v>
      </c>
      <c r="J595" s="126"/>
      <c r="K595" s="388" t="str">
        <f t="shared" ca="1" si="123"/>
        <v/>
      </c>
      <c r="L595" s="388" t="str">
        <f t="shared" ca="1" si="124"/>
        <v/>
      </c>
      <c r="M595" s="384" t="str">
        <f t="shared" ca="1" si="125"/>
        <v/>
      </c>
      <c r="N595" s="384" t="str">
        <f t="shared" ca="1" si="125"/>
        <v/>
      </c>
      <c r="O595" s="384" t="str">
        <f t="shared" ca="1" si="125"/>
        <v/>
      </c>
      <c r="P595" s="384" t="str">
        <f t="shared" ca="1" si="125"/>
        <v/>
      </c>
      <c r="Q595" s="384" t="str">
        <f t="shared" ca="1" si="119"/>
        <v/>
      </c>
      <c r="R595" s="131" t="str">
        <f ca="1">IF(AND(SUM($T$109:$U595)&gt;0,COUNTIF(R$108:$S594,"A")=0), "A","")</f>
        <v/>
      </c>
      <c r="S595" s="131" t="str">
        <f ca="1">IF(AND(SUM($T595:$U$1097)&gt;0,COUNTIF(S596:$S$1098,"E")=0), "E","")</f>
        <v/>
      </c>
      <c r="T595" s="383" t="str">
        <f t="shared" ca="1" si="120"/>
        <v/>
      </c>
      <c r="U595" s="383" t="str">
        <f t="shared" ca="1" si="126"/>
        <v/>
      </c>
      <c r="V595" s="7"/>
      <c r="W595" s="7"/>
      <c r="X595" s="383" t="str">
        <f t="shared" ca="1" si="121"/>
        <v/>
      </c>
      <c r="Y595" s="383" t="str">
        <f ca="1">IF(SUM(X595)&gt;0,MAX($Y$109:Y594)+1,"")</f>
        <v/>
      </c>
      <c r="Z595" s="7"/>
      <c r="AA595" s="7"/>
      <c r="AB595" s="383" t="str" cm="1">
        <f t="array" aca="1" ref="AB595" ca="1">IF($K595="","",INDIRECT("'"&amp;$B595&amp;"'!$J$7"))</f>
        <v/>
      </c>
      <c r="AC595" s="383" t="str" cm="1">
        <f t="array" aca="1" ref="AC595" ca="1">IF($K595="","",INDIRECT("'"&amp;$B595&amp;"'!$J$5"))</f>
        <v/>
      </c>
      <c r="AD595" s="383" t="str" cm="1">
        <f t="array" aca="1" ref="AD595" ca="1">IF($K595="","",INDIRECT("'"&amp;$B595&amp;"'!$J$6"))</f>
        <v/>
      </c>
      <c r="AE595" s="7"/>
      <c r="AF595" s="7"/>
      <c r="AG595" s="7"/>
      <c r="AH595" s="7"/>
      <c r="AI595" s="7"/>
      <c r="AJ595" s="7"/>
      <c r="AK595" s="7"/>
      <c r="AL595" s="7"/>
      <c r="AM595" s="7"/>
      <c r="AN595" s="7"/>
      <c r="AO595" s="7"/>
      <c r="AP595" s="7"/>
      <c r="AQ595" s="7"/>
      <c r="AR595" s="7"/>
      <c r="AS595" s="7"/>
      <c r="AT595" s="7"/>
      <c r="AU595" s="7"/>
      <c r="AV595" s="7"/>
      <c r="AW595" s="7"/>
      <c r="AX595" s="7"/>
      <c r="AY595" s="7"/>
      <c r="AZ595" s="7"/>
      <c r="BA595" s="7"/>
      <c r="BB595" s="7"/>
      <c r="BC595" s="7"/>
      <c r="BD595" s="7"/>
      <c r="BE595" s="7"/>
      <c r="BF595" s="7"/>
      <c r="BG595" s="7"/>
      <c r="BH595" s="7"/>
    </row>
    <row r="596" spans="1:60" hidden="1">
      <c r="A596" s="93"/>
      <c r="B596" s="138" t="str">
        <f t="shared" si="115"/>
        <v/>
      </c>
      <c r="C596" s="28" t="str">
        <f>IF(B596="","",INDEX(Konfig!$A$21:$B$1011,MATCH(MID(B596,1,(FIND(" ",B596)-1)),Konfig!$A$21:$A$1011,0),2))</f>
        <v/>
      </c>
      <c r="D596" s="126"/>
      <c r="E596" s="126" t="str">
        <f t="shared" si="118"/>
        <v/>
      </c>
      <c r="F596" s="126" t="str">
        <f t="shared" si="122"/>
        <v/>
      </c>
      <c r="G596" s="123" t="str">
        <f t="shared" si="116"/>
        <v/>
      </c>
      <c r="H596" s="139"/>
      <c r="I596" s="123" t="str">
        <f t="shared" si="117"/>
        <v xml:space="preserve"> </v>
      </c>
      <c r="J596" s="126"/>
      <c r="K596" s="388" t="str">
        <f t="shared" ca="1" si="123"/>
        <v/>
      </c>
      <c r="L596" s="388" t="str">
        <f t="shared" ca="1" si="124"/>
        <v/>
      </c>
      <c r="M596" s="384" t="str">
        <f t="shared" ca="1" si="125"/>
        <v/>
      </c>
      <c r="N596" s="384" t="str">
        <f t="shared" ca="1" si="125"/>
        <v/>
      </c>
      <c r="O596" s="384" t="str">
        <f t="shared" ca="1" si="125"/>
        <v/>
      </c>
      <c r="P596" s="384" t="str">
        <f t="shared" ca="1" si="125"/>
        <v/>
      </c>
      <c r="Q596" s="384" t="str">
        <f t="shared" ca="1" si="119"/>
        <v/>
      </c>
      <c r="R596" s="131" t="str">
        <f ca="1">IF(AND(SUM($T$109:$U596)&gt;0,COUNTIF(R$108:$S595,"A")=0), "A","")</f>
        <v/>
      </c>
      <c r="S596" s="131" t="str">
        <f ca="1">IF(AND(SUM($T596:$U$1097)&gt;0,COUNTIF(S597:$S$1098,"E")=0), "E","")</f>
        <v/>
      </c>
      <c r="T596" s="383" t="str">
        <f t="shared" ca="1" si="120"/>
        <v/>
      </c>
      <c r="U596" s="383" t="str">
        <f t="shared" ca="1" si="126"/>
        <v/>
      </c>
      <c r="V596" s="7"/>
      <c r="W596" s="7"/>
      <c r="X596" s="383" t="str">
        <f t="shared" ca="1" si="121"/>
        <v/>
      </c>
      <c r="Y596" s="383" t="str">
        <f ca="1">IF(SUM(X596)&gt;0,MAX($Y$109:Y595)+1,"")</f>
        <v/>
      </c>
      <c r="Z596" s="7"/>
      <c r="AA596" s="7"/>
      <c r="AB596" s="383" t="str" cm="1">
        <f t="array" aca="1" ref="AB596" ca="1">IF($K596="","",INDIRECT("'"&amp;$B596&amp;"'!$J$7"))</f>
        <v/>
      </c>
      <c r="AC596" s="383" t="str" cm="1">
        <f t="array" aca="1" ref="AC596" ca="1">IF($K596="","",INDIRECT("'"&amp;$B596&amp;"'!$J$5"))</f>
        <v/>
      </c>
      <c r="AD596" s="383" t="str" cm="1">
        <f t="array" aca="1" ref="AD596" ca="1">IF($K596="","",INDIRECT("'"&amp;$B596&amp;"'!$J$6"))</f>
        <v/>
      </c>
      <c r="AE596" s="7"/>
      <c r="AF596" s="7"/>
      <c r="AG596" s="7"/>
      <c r="AH596" s="7"/>
      <c r="AI596" s="7"/>
      <c r="AJ596" s="7"/>
      <c r="AK596" s="7"/>
      <c r="AL596" s="7"/>
      <c r="AM596" s="7"/>
      <c r="AN596" s="7"/>
      <c r="AO596" s="7"/>
      <c r="AP596" s="7"/>
      <c r="AQ596" s="7"/>
      <c r="AR596" s="7"/>
      <c r="AS596" s="7"/>
      <c r="AT596" s="7"/>
      <c r="AU596" s="7"/>
      <c r="AV596" s="7"/>
      <c r="AW596" s="7"/>
      <c r="AX596" s="7"/>
      <c r="AY596" s="7"/>
      <c r="AZ596" s="7"/>
      <c r="BA596" s="7"/>
      <c r="BB596" s="7"/>
      <c r="BC596" s="7"/>
      <c r="BD596" s="7"/>
      <c r="BE596" s="7"/>
      <c r="BF596" s="7"/>
      <c r="BG596" s="7"/>
      <c r="BH596" s="7"/>
    </row>
    <row r="597" spans="1:60" hidden="1">
      <c r="A597" s="93"/>
      <c r="B597" s="138" t="str">
        <f t="shared" si="115"/>
        <v/>
      </c>
      <c r="C597" s="28" t="str">
        <f>IF(B597="","",INDEX(Konfig!$A$21:$B$1011,MATCH(MID(B597,1,(FIND(" ",B597)-1)),Konfig!$A$21:$A$1011,0),2))</f>
        <v/>
      </c>
      <c r="D597" s="126"/>
      <c r="E597" s="126" t="str">
        <f t="shared" si="118"/>
        <v/>
      </c>
      <c r="F597" s="126" t="str">
        <f t="shared" si="122"/>
        <v/>
      </c>
      <c r="G597" s="123" t="str">
        <f t="shared" si="116"/>
        <v/>
      </c>
      <c r="H597" s="139"/>
      <c r="I597" s="123" t="str">
        <f t="shared" si="117"/>
        <v xml:space="preserve"> </v>
      </c>
      <c r="J597" s="126"/>
      <c r="K597" s="388" t="str">
        <f t="shared" ca="1" si="123"/>
        <v/>
      </c>
      <c r="L597" s="388" t="str">
        <f t="shared" ca="1" si="124"/>
        <v/>
      </c>
      <c r="M597" s="384" t="str">
        <f t="shared" ca="1" si="125"/>
        <v/>
      </c>
      <c r="N597" s="384" t="str">
        <f t="shared" ca="1" si="125"/>
        <v/>
      </c>
      <c r="O597" s="384" t="str">
        <f t="shared" ca="1" si="125"/>
        <v/>
      </c>
      <c r="P597" s="384" t="str">
        <f t="shared" ca="1" si="125"/>
        <v/>
      </c>
      <c r="Q597" s="384" t="str">
        <f t="shared" ca="1" si="119"/>
        <v/>
      </c>
      <c r="R597" s="131" t="str">
        <f ca="1">IF(AND(SUM($T$109:$U597)&gt;0,COUNTIF(R$108:$S596,"A")=0), "A","")</f>
        <v/>
      </c>
      <c r="S597" s="131" t="str">
        <f ca="1">IF(AND(SUM($T597:$U$1097)&gt;0,COUNTIF(S598:$S$1098,"E")=0), "E","")</f>
        <v/>
      </c>
      <c r="T597" s="383" t="str">
        <f t="shared" ca="1" si="120"/>
        <v/>
      </c>
      <c r="U597" s="383" t="str">
        <f t="shared" ca="1" si="126"/>
        <v/>
      </c>
      <c r="V597" s="7"/>
      <c r="W597" s="7"/>
      <c r="X597" s="383" t="str">
        <f t="shared" ca="1" si="121"/>
        <v/>
      </c>
      <c r="Y597" s="383" t="str">
        <f ca="1">IF(SUM(X597)&gt;0,MAX($Y$109:Y596)+1,"")</f>
        <v/>
      </c>
      <c r="Z597" s="7"/>
      <c r="AA597" s="7"/>
      <c r="AB597" s="383" t="str" cm="1">
        <f t="array" aca="1" ref="AB597" ca="1">IF($K597="","",INDIRECT("'"&amp;$B597&amp;"'!$J$7"))</f>
        <v/>
      </c>
      <c r="AC597" s="383" t="str" cm="1">
        <f t="array" aca="1" ref="AC597" ca="1">IF($K597="","",INDIRECT("'"&amp;$B597&amp;"'!$J$5"))</f>
        <v/>
      </c>
      <c r="AD597" s="383" t="str" cm="1">
        <f t="array" aca="1" ref="AD597" ca="1">IF($K597="","",INDIRECT("'"&amp;$B597&amp;"'!$J$6"))</f>
        <v/>
      </c>
      <c r="AE597" s="7"/>
      <c r="AF597" s="7"/>
      <c r="AG597" s="7"/>
      <c r="AH597" s="7"/>
      <c r="AI597" s="7"/>
      <c r="AJ597" s="7"/>
      <c r="AK597" s="7"/>
      <c r="AL597" s="7"/>
      <c r="AM597" s="7"/>
      <c r="AN597" s="7"/>
      <c r="AO597" s="7"/>
      <c r="AP597" s="7"/>
      <c r="AQ597" s="7"/>
      <c r="AR597" s="7"/>
      <c r="AS597" s="7"/>
      <c r="AT597" s="7"/>
      <c r="AU597" s="7"/>
      <c r="AV597" s="7"/>
      <c r="AW597" s="7"/>
      <c r="AX597" s="7"/>
      <c r="AY597" s="7"/>
      <c r="AZ597" s="7"/>
      <c r="BA597" s="7"/>
      <c r="BB597" s="7"/>
      <c r="BC597" s="7"/>
      <c r="BD597" s="7"/>
      <c r="BE597" s="7"/>
      <c r="BF597" s="7"/>
      <c r="BG597" s="7"/>
      <c r="BH597" s="7"/>
    </row>
    <row r="598" spans="1:60" hidden="1">
      <c r="A598" s="93"/>
      <c r="B598" s="138" t="str">
        <f t="shared" si="115"/>
        <v/>
      </c>
      <c r="C598" s="28" t="str">
        <f>IF(B598="","",INDEX(Konfig!$A$21:$B$1011,MATCH(MID(B598,1,(FIND(" ",B598)-1)),Konfig!$A$21:$A$1011,0),2))</f>
        <v/>
      </c>
      <c r="D598" s="126"/>
      <c r="E598" s="126" t="str">
        <f t="shared" si="118"/>
        <v/>
      </c>
      <c r="F598" s="126" t="str">
        <f t="shared" si="122"/>
        <v/>
      </c>
      <c r="G598" s="123" t="str">
        <f t="shared" si="116"/>
        <v/>
      </c>
      <c r="H598" s="139"/>
      <c r="I598" s="123" t="str">
        <f t="shared" si="117"/>
        <v xml:space="preserve"> </v>
      </c>
      <c r="J598" s="126"/>
      <c r="K598" s="388" t="str">
        <f t="shared" ca="1" si="123"/>
        <v/>
      </c>
      <c r="L598" s="388" t="str">
        <f t="shared" ca="1" si="124"/>
        <v/>
      </c>
      <c r="M598" s="384" t="str">
        <f t="shared" ca="1" si="125"/>
        <v/>
      </c>
      <c r="N598" s="384" t="str">
        <f t="shared" ca="1" si="125"/>
        <v/>
      </c>
      <c r="O598" s="384" t="str">
        <f t="shared" ca="1" si="125"/>
        <v/>
      </c>
      <c r="P598" s="384" t="str">
        <f t="shared" ca="1" si="125"/>
        <v/>
      </c>
      <c r="Q598" s="384" t="str">
        <f t="shared" ca="1" si="119"/>
        <v/>
      </c>
      <c r="R598" s="131" t="str">
        <f ca="1">IF(AND(SUM($T$109:$U598)&gt;0,COUNTIF(R$108:$S597,"A")=0), "A","")</f>
        <v/>
      </c>
      <c r="S598" s="131" t="str">
        <f ca="1">IF(AND(SUM($T598:$U$1097)&gt;0,COUNTIF(S599:$S$1098,"E")=0), "E","")</f>
        <v/>
      </c>
      <c r="T598" s="383" t="str">
        <f t="shared" ca="1" si="120"/>
        <v/>
      </c>
      <c r="U598" s="383" t="str">
        <f t="shared" ca="1" si="126"/>
        <v/>
      </c>
      <c r="V598" s="7"/>
      <c r="W598" s="7"/>
      <c r="X598" s="383" t="str">
        <f t="shared" ca="1" si="121"/>
        <v/>
      </c>
      <c r="Y598" s="383" t="str">
        <f ca="1">IF(SUM(X598)&gt;0,MAX($Y$109:Y597)+1,"")</f>
        <v/>
      </c>
      <c r="Z598" s="7"/>
      <c r="AA598" s="7"/>
      <c r="AB598" s="383" t="str" cm="1">
        <f t="array" aca="1" ref="AB598" ca="1">IF($K598="","",INDIRECT("'"&amp;$B598&amp;"'!$J$7"))</f>
        <v/>
      </c>
      <c r="AC598" s="383" t="str" cm="1">
        <f t="array" aca="1" ref="AC598" ca="1">IF($K598="","",INDIRECT("'"&amp;$B598&amp;"'!$J$5"))</f>
        <v/>
      </c>
      <c r="AD598" s="383" t="str" cm="1">
        <f t="array" aca="1" ref="AD598" ca="1">IF($K598="","",INDIRECT("'"&amp;$B598&amp;"'!$J$6"))</f>
        <v/>
      </c>
      <c r="AE598" s="7"/>
      <c r="AF598" s="7"/>
      <c r="AG598" s="7"/>
      <c r="AH598" s="7"/>
      <c r="AI598" s="7"/>
      <c r="AJ598" s="7"/>
      <c r="AK598" s="7"/>
      <c r="AL598" s="7"/>
      <c r="AM598" s="7"/>
      <c r="AN598" s="7"/>
      <c r="AO598" s="7"/>
      <c r="AP598" s="7"/>
      <c r="AQ598" s="7"/>
      <c r="AR598" s="7"/>
      <c r="AS598" s="7"/>
      <c r="AT598" s="7"/>
      <c r="AU598" s="7"/>
      <c r="AV598" s="7"/>
      <c r="AW598" s="7"/>
      <c r="AX598" s="7"/>
      <c r="AY598" s="7"/>
      <c r="AZ598" s="7"/>
      <c r="BA598" s="7"/>
      <c r="BB598" s="7"/>
      <c r="BC598" s="7"/>
      <c r="BD598" s="7"/>
      <c r="BE598" s="7"/>
      <c r="BF598" s="7"/>
      <c r="BG598" s="7"/>
      <c r="BH598" s="7"/>
    </row>
    <row r="599" spans="1:60" hidden="1">
      <c r="A599" s="93"/>
      <c r="B599" s="138" t="str">
        <f t="shared" si="115"/>
        <v/>
      </c>
      <c r="C599" s="28" t="str">
        <f>IF(B599="","",INDEX(Konfig!$A$21:$B$1011,MATCH(MID(B599,1,(FIND(" ",B599)-1)),Konfig!$A$21:$A$1011,0),2))</f>
        <v/>
      </c>
      <c r="D599" s="126"/>
      <c r="E599" s="126" t="str">
        <f t="shared" si="118"/>
        <v/>
      </c>
      <c r="F599" s="126" t="str">
        <f t="shared" si="122"/>
        <v/>
      </c>
      <c r="G599" s="123" t="str">
        <f t="shared" si="116"/>
        <v/>
      </c>
      <c r="H599" s="139"/>
      <c r="I599" s="123" t="str">
        <f t="shared" si="117"/>
        <v xml:space="preserve"> </v>
      </c>
      <c r="J599" s="126"/>
      <c r="K599" s="388" t="str">
        <f t="shared" ca="1" si="123"/>
        <v/>
      </c>
      <c r="L599" s="388" t="str">
        <f t="shared" ca="1" si="124"/>
        <v/>
      </c>
      <c r="M599" s="384" t="str">
        <f t="shared" ca="1" si="125"/>
        <v/>
      </c>
      <c r="N599" s="384" t="str">
        <f t="shared" ca="1" si="125"/>
        <v/>
      </c>
      <c r="O599" s="384" t="str">
        <f t="shared" ca="1" si="125"/>
        <v/>
      </c>
      <c r="P599" s="384" t="str">
        <f t="shared" ca="1" si="125"/>
        <v/>
      </c>
      <c r="Q599" s="384" t="str">
        <f t="shared" ca="1" si="119"/>
        <v/>
      </c>
      <c r="R599" s="131" t="str">
        <f ca="1">IF(AND(SUM($T$109:$U599)&gt;0,COUNTIF(R$108:$S598,"A")=0), "A","")</f>
        <v/>
      </c>
      <c r="S599" s="131" t="str">
        <f ca="1">IF(AND(SUM($T599:$U$1097)&gt;0,COUNTIF(S600:$S$1098,"E")=0), "E","")</f>
        <v/>
      </c>
      <c r="T599" s="383" t="str">
        <f t="shared" ca="1" si="120"/>
        <v/>
      </c>
      <c r="U599" s="383" t="str">
        <f t="shared" ca="1" si="126"/>
        <v/>
      </c>
      <c r="V599" s="7"/>
      <c r="W599" s="7"/>
      <c r="X599" s="383" t="str">
        <f t="shared" ca="1" si="121"/>
        <v/>
      </c>
      <c r="Y599" s="383" t="str">
        <f ca="1">IF(SUM(X599)&gt;0,MAX($Y$109:Y598)+1,"")</f>
        <v/>
      </c>
      <c r="Z599" s="7"/>
      <c r="AA599" s="7"/>
      <c r="AB599" s="383" t="str" cm="1">
        <f t="array" aca="1" ref="AB599" ca="1">IF($K599="","",INDIRECT("'"&amp;$B599&amp;"'!$J$7"))</f>
        <v/>
      </c>
      <c r="AC599" s="383" t="str" cm="1">
        <f t="array" aca="1" ref="AC599" ca="1">IF($K599="","",INDIRECT("'"&amp;$B599&amp;"'!$J$5"))</f>
        <v/>
      </c>
      <c r="AD599" s="383" t="str" cm="1">
        <f t="array" aca="1" ref="AD599" ca="1">IF($K599="","",INDIRECT("'"&amp;$B599&amp;"'!$J$6"))</f>
        <v/>
      </c>
      <c r="AE599" s="7"/>
      <c r="AF599" s="7"/>
      <c r="AG599" s="7"/>
      <c r="AH599" s="7"/>
      <c r="AI599" s="7"/>
      <c r="AJ599" s="7"/>
      <c r="AK599" s="7"/>
      <c r="AL599" s="7"/>
      <c r="AM599" s="7"/>
      <c r="AN599" s="7"/>
      <c r="AO599" s="7"/>
      <c r="AP599" s="7"/>
      <c r="AQ599" s="7"/>
      <c r="AR599" s="7"/>
      <c r="AS599" s="7"/>
      <c r="AT599" s="7"/>
      <c r="AU599" s="7"/>
      <c r="AV599" s="7"/>
      <c r="AW599" s="7"/>
      <c r="AX599" s="7"/>
      <c r="AY599" s="7"/>
      <c r="AZ599" s="7"/>
      <c r="BA599" s="7"/>
      <c r="BB599" s="7"/>
      <c r="BC599" s="7"/>
      <c r="BD599" s="7"/>
      <c r="BE599" s="7"/>
      <c r="BF599" s="7"/>
      <c r="BG599" s="7"/>
      <c r="BH599" s="7"/>
    </row>
    <row r="600" spans="1:60" hidden="1">
      <c r="A600" s="93"/>
      <c r="B600" s="138" t="str">
        <f t="shared" si="115"/>
        <v/>
      </c>
      <c r="C600" s="28" t="str">
        <f>IF(B600="","",INDEX(Konfig!$A$21:$B$1011,MATCH(MID(B600,1,(FIND(" ",B600)-1)),Konfig!$A$21:$A$1011,0),2))</f>
        <v/>
      </c>
      <c r="D600" s="126"/>
      <c r="E600" s="126" t="str">
        <f t="shared" si="118"/>
        <v/>
      </c>
      <c r="F600" s="126" t="str">
        <f t="shared" si="122"/>
        <v/>
      </c>
      <c r="G600" s="123" t="str">
        <f t="shared" si="116"/>
        <v/>
      </c>
      <c r="H600" s="139"/>
      <c r="I600" s="123" t="str">
        <f t="shared" si="117"/>
        <v xml:space="preserve"> </v>
      </c>
      <c r="J600" s="126"/>
      <c r="K600" s="388" t="str">
        <f t="shared" ca="1" si="123"/>
        <v/>
      </c>
      <c r="L600" s="388" t="str">
        <f t="shared" ca="1" si="124"/>
        <v/>
      </c>
      <c r="M600" s="384" t="str">
        <f t="shared" ca="1" si="125"/>
        <v/>
      </c>
      <c r="N600" s="384" t="str">
        <f t="shared" ca="1" si="125"/>
        <v/>
      </c>
      <c r="O600" s="384" t="str">
        <f t="shared" ca="1" si="125"/>
        <v/>
      </c>
      <c r="P600" s="384" t="str">
        <f t="shared" ca="1" si="125"/>
        <v/>
      </c>
      <c r="Q600" s="384" t="str">
        <f t="shared" ca="1" si="119"/>
        <v/>
      </c>
      <c r="R600" s="131" t="str">
        <f ca="1">IF(AND(SUM($T$109:$U600)&gt;0,COUNTIF(R$108:$S599,"A")=0), "A","")</f>
        <v/>
      </c>
      <c r="S600" s="131" t="str">
        <f ca="1">IF(AND(SUM($T600:$U$1097)&gt;0,COUNTIF(S601:$S$1098,"E")=0), "E","")</f>
        <v/>
      </c>
      <c r="T600" s="383" t="str">
        <f t="shared" ca="1" si="120"/>
        <v/>
      </c>
      <c r="U600" s="383" t="str">
        <f t="shared" ca="1" si="126"/>
        <v/>
      </c>
      <c r="V600" s="7"/>
      <c r="W600" s="7"/>
      <c r="X600" s="383" t="str">
        <f t="shared" ca="1" si="121"/>
        <v/>
      </c>
      <c r="Y600" s="383" t="str">
        <f ca="1">IF(SUM(X600)&gt;0,MAX($Y$109:Y599)+1,"")</f>
        <v/>
      </c>
      <c r="Z600" s="7"/>
      <c r="AA600" s="7"/>
      <c r="AB600" s="383" t="str" cm="1">
        <f t="array" aca="1" ref="AB600" ca="1">IF($K600="","",INDIRECT("'"&amp;$B600&amp;"'!$J$7"))</f>
        <v/>
      </c>
      <c r="AC600" s="383" t="str" cm="1">
        <f t="array" aca="1" ref="AC600" ca="1">IF($K600="","",INDIRECT("'"&amp;$B600&amp;"'!$J$5"))</f>
        <v/>
      </c>
      <c r="AD600" s="383" t="str" cm="1">
        <f t="array" aca="1" ref="AD600" ca="1">IF($K600="","",INDIRECT("'"&amp;$B600&amp;"'!$J$6"))</f>
        <v/>
      </c>
      <c r="AE600" s="7"/>
      <c r="AF600" s="7"/>
      <c r="AG600" s="7"/>
      <c r="AH600" s="7"/>
      <c r="AI600" s="7"/>
      <c r="AJ600" s="7"/>
      <c r="AK600" s="7"/>
      <c r="AL600" s="7"/>
      <c r="AM600" s="7"/>
      <c r="AN600" s="7"/>
      <c r="AO600" s="7"/>
      <c r="AP600" s="7"/>
      <c r="AQ600" s="7"/>
      <c r="AR600" s="7"/>
      <c r="AS600" s="7"/>
      <c r="AT600" s="7"/>
      <c r="AU600" s="7"/>
      <c r="AV600" s="7"/>
      <c r="AW600" s="7"/>
      <c r="AX600" s="7"/>
      <c r="AY600" s="7"/>
      <c r="AZ600" s="7"/>
      <c r="BA600" s="7"/>
      <c r="BB600" s="7"/>
      <c r="BC600" s="7"/>
      <c r="BD600" s="7"/>
      <c r="BE600" s="7"/>
      <c r="BF600" s="7"/>
      <c r="BG600" s="7"/>
      <c r="BH600" s="7"/>
    </row>
    <row r="601" spans="1:60" hidden="1">
      <c r="A601" s="93"/>
      <c r="B601" s="138" t="str">
        <f t="shared" si="115"/>
        <v/>
      </c>
      <c r="C601" s="28" t="str">
        <f>IF(B601="","",INDEX(Konfig!$A$21:$B$1011,MATCH(MID(B601,1,(FIND(" ",B601)-1)),Konfig!$A$21:$A$1011,0),2))</f>
        <v/>
      </c>
      <c r="D601" s="126"/>
      <c r="E601" s="126" t="str">
        <f t="shared" si="118"/>
        <v/>
      </c>
      <c r="F601" s="126" t="str">
        <f t="shared" si="122"/>
        <v/>
      </c>
      <c r="G601" s="123" t="str">
        <f t="shared" si="116"/>
        <v/>
      </c>
      <c r="H601" s="139"/>
      <c r="I601" s="123" t="str">
        <f t="shared" si="117"/>
        <v xml:space="preserve"> </v>
      </c>
      <c r="J601" s="126"/>
      <c r="K601" s="388" t="str">
        <f t="shared" ca="1" si="123"/>
        <v/>
      </c>
      <c r="L601" s="388" t="str">
        <f t="shared" ca="1" si="124"/>
        <v/>
      </c>
      <c r="M601" s="384" t="str">
        <f t="shared" ca="1" si="125"/>
        <v/>
      </c>
      <c r="N601" s="384" t="str">
        <f t="shared" ca="1" si="125"/>
        <v/>
      </c>
      <c r="O601" s="384" t="str">
        <f t="shared" ca="1" si="125"/>
        <v/>
      </c>
      <c r="P601" s="384" t="str">
        <f t="shared" ca="1" si="125"/>
        <v/>
      </c>
      <c r="Q601" s="384" t="str">
        <f t="shared" ca="1" si="119"/>
        <v/>
      </c>
      <c r="R601" s="131" t="str">
        <f ca="1">IF(AND(SUM($T$109:$U601)&gt;0,COUNTIF(R$108:$S600,"A")=0), "A","")</f>
        <v/>
      </c>
      <c r="S601" s="131" t="str">
        <f ca="1">IF(AND(SUM($T601:$U$1097)&gt;0,COUNTIF(S602:$S$1098,"E")=0), "E","")</f>
        <v/>
      </c>
      <c r="T601" s="383" t="str">
        <f t="shared" ca="1" si="120"/>
        <v/>
      </c>
      <c r="U601" s="383" t="str">
        <f t="shared" ca="1" si="126"/>
        <v/>
      </c>
      <c r="V601" s="7"/>
      <c r="W601" s="7"/>
      <c r="X601" s="383" t="str">
        <f t="shared" ca="1" si="121"/>
        <v/>
      </c>
      <c r="Y601" s="383" t="str">
        <f ca="1">IF(SUM(X601)&gt;0,MAX($Y$109:Y600)+1,"")</f>
        <v/>
      </c>
      <c r="Z601" s="7"/>
      <c r="AA601" s="7"/>
      <c r="AB601" s="383" t="str" cm="1">
        <f t="array" aca="1" ref="AB601" ca="1">IF($K601="","",INDIRECT("'"&amp;$B601&amp;"'!$J$7"))</f>
        <v/>
      </c>
      <c r="AC601" s="383" t="str" cm="1">
        <f t="array" aca="1" ref="AC601" ca="1">IF($K601="","",INDIRECT("'"&amp;$B601&amp;"'!$J$5"))</f>
        <v/>
      </c>
      <c r="AD601" s="383" t="str" cm="1">
        <f t="array" aca="1" ref="AD601" ca="1">IF($K601="","",INDIRECT("'"&amp;$B601&amp;"'!$J$6"))</f>
        <v/>
      </c>
      <c r="AE601" s="7"/>
      <c r="AF601" s="7"/>
      <c r="AG601" s="7"/>
      <c r="AH601" s="7"/>
      <c r="AI601" s="7"/>
      <c r="AJ601" s="7"/>
      <c r="AK601" s="7"/>
      <c r="AL601" s="7"/>
      <c r="AM601" s="7"/>
      <c r="AN601" s="7"/>
      <c r="AO601" s="7"/>
      <c r="AP601" s="7"/>
      <c r="AQ601" s="7"/>
      <c r="AR601" s="7"/>
      <c r="AS601" s="7"/>
      <c r="AT601" s="7"/>
      <c r="AU601" s="7"/>
      <c r="AV601" s="7"/>
      <c r="AW601" s="7"/>
      <c r="AX601" s="7"/>
      <c r="AY601" s="7"/>
      <c r="AZ601" s="7"/>
      <c r="BA601" s="7"/>
      <c r="BB601" s="7"/>
      <c r="BC601" s="7"/>
      <c r="BD601" s="7"/>
      <c r="BE601" s="7"/>
      <c r="BF601" s="7"/>
      <c r="BG601" s="7"/>
      <c r="BH601" s="7"/>
    </row>
    <row r="602" spans="1:60" hidden="1">
      <c r="A602" s="93"/>
      <c r="B602" s="138" t="str">
        <f t="shared" si="115"/>
        <v/>
      </c>
      <c r="C602" s="28" t="str">
        <f>IF(B602="","",INDEX(Konfig!$A$21:$B$1011,MATCH(MID(B602,1,(FIND(" ",B602)-1)),Konfig!$A$21:$A$1011,0),2))</f>
        <v/>
      </c>
      <c r="D602" s="126"/>
      <c r="E602" s="126" t="str">
        <f t="shared" si="118"/>
        <v/>
      </c>
      <c r="F602" s="126" t="str">
        <f t="shared" si="122"/>
        <v/>
      </c>
      <c r="G602" s="123" t="str">
        <f t="shared" si="116"/>
        <v/>
      </c>
      <c r="H602" s="139"/>
      <c r="I602" s="123" t="str">
        <f t="shared" si="117"/>
        <v xml:space="preserve"> </v>
      </c>
      <c r="J602" s="126"/>
      <c r="K602" s="388" t="str">
        <f t="shared" ca="1" si="123"/>
        <v/>
      </c>
      <c r="L602" s="388" t="str">
        <f t="shared" ca="1" si="124"/>
        <v/>
      </c>
      <c r="M602" s="384" t="str">
        <f t="shared" ca="1" si="125"/>
        <v/>
      </c>
      <c r="N602" s="384" t="str">
        <f t="shared" ca="1" si="125"/>
        <v/>
      </c>
      <c r="O602" s="384" t="str">
        <f t="shared" ca="1" si="125"/>
        <v/>
      </c>
      <c r="P602" s="384" t="str">
        <f t="shared" ca="1" si="125"/>
        <v/>
      </c>
      <c r="Q602" s="384" t="str">
        <f t="shared" ca="1" si="119"/>
        <v/>
      </c>
      <c r="R602" s="131" t="str">
        <f ca="1">IF(AND(SUM($T$109:$U602)&gt;0,COUNTIF(R$108:$S601,"A")=0), "A","")</f>
        <v/>
      </c>
      <c r="S602" s="131" t="str">
        <f ca="1">IF(AND(SUM($T602:$U$1097)&gt;0,COUNTIF(S603:$S$1098,"E")=0), "E","")</f>
        <v/>
      </c>
      <c r="T602" s="383" t="str">
        <f t="shared" ca="1" si="120"/>
        <v/>
      </c>
      <c r="U602" s="383" t="str">
        <f t="shared" ca="1" si="126"/>
        <v/>
      </c>
      <c r="V602" s="7"/>
      <c r="W602" s="7"/>
      <c r="X602" s="383" t="str">
        <f t="shared" ca="1" si="121"/>
        <v/>
      </c>
      <c r="Y602" s="383" t="str">
        <f ca="1">IF(SUM(X602)&gt;0,MAX($Y$109:Y601)+1,"")</f>
        <v/>
      </c>
      <c r="Z602" s="7"/>
      <c r="AA602" s="7"/>
      <c r="AB602" s="383" t="str" cm="1">
        <f t="array" aca="1" ref="AB602" ca="1">IF($K602="","",INDIRECT("'"&amp;$B602&amp;"'!$J$7"))</f>
        <v/>
      </c>
      <c r="AC602" s="383" t="str" cm="1">
        <f t="array" aca="1" ref="AC602" ca="1">IF($K602="","",INDIRECT("'"&amp;$B602&amp;"'!$J$5"))</f>
        <v/>
      </c>
      <c r="AD602" s="383" t="str" cm="1">
        <f t="array" aca="1" ref="AD602" ca="1">IF($K602="","",INDIRECT("'"&amp;$B602&amp;"'!$J$6"))</f>
        <v/>
      </c>
      <c r="AE602" s="7"/>
      <c r="AF602" s="7"/>
      <c r="AG602" s="7"/>
      <c r="AH602" s="7"/>
      <c r="AI602" s="7"/>
      <c r="AJ602" s="7"/>
      <c r="AK602" s="7"/>
      <c r="AL602" s="7"/>
      <c r="AM602" s="7"/>
      <c r="AN602" s="7"/>
      <c r="AO602" s="7"/>
      <c r="AP602" s="7"/>
      <c r="AQ602" s="7"/>
      <c r="AR602" s="7"/>
      <c r="AS602" s="7"/>
      <c r="AT602" s="7"/>
      <c r="AU602" s="7"/>
      <c r="AV602" s="7"/>
      <c r="AW602" s="7"/>
      <c r="AX602" s="7"/>
      <c r="AY602" s="7"/>
      <c r="AZ602" s="7"/>
      <c r="BA602" s="7"/>
      <c r="BB602" s="7"/>
      <c r="BC602" s="7"/>
      <c r="BD602" s="7"/>
      <c r="BE602" s="7"/>
      <c r="BF602" s="7"/>
      <c r="BG602" s="7"/>
      <c r="BH602" s="7"/>
    </row>
    <row r="603" spans="1:60" hidden="1">
      <c r="A603" s="93"/>
      <c r="B603" s="138" t="str">
        <f t="shared" si="115"/>
        <v/>
      </c>
      <c r="C603" s="28" t="str">
        <f>IF(B603="","",INDEX(Konfig!$A$21:$B$1011,MATCH(MID(B603,1,(FIND(" ",B603)-1)),Konfig!$A$21:$A$1011,0),2))</f>
        <v/>
      </c>
      <c r="D603" s="126"/>
      <c r="E603" s="126" t="str">
        <f t="shared" si="118"/>
        <v/>
      </c>
      <c r="F603" s="126" t="str">
        <f t="shared" si="122"/>
        <v/>
      </c>
      <c r="G603" s="123" t="str">
        <f t="shared" si="116"/>
        <v/>
      </c>
      <c r="H603" s="139"/>
      <c r="I603" s="123" t="str">
        <f t="shared" si="117"/>
        <v xml:space="preserve"> </v>
      </c>
      <c r="J603" s="126"/>
      <c r="K603" s="388" t="str">
        <f t="shared" ca="1" si="123"/>
        <v/>
      </c>
      <c r="L603" s="388" t="str">
        <f t="shared" ca="1" si="124"/>
        <v/>
      </c>
      <c r="M603" s="384" t="str">
        <f t="shared" ca="1" si="125"/>
        <v/>
      </c>
      <c r="N603" s="384" t="str">
        <f t="shared" ca="1" si="125"/>
        <v/>
      </c>
      <c r="O603" s="384" t="str">
        <f t="shared" ca="1" si="125"/>
        <v/>
      </c>
      <c r="P603" s="384" t="str">
        <f t="shared" ca="1" si="125"/>
        <v/>
      </c>
      <c r="Q603" s="384" t="str">
        <f t="shared" ca="1" si="119"/>
        <v/>
      </c>
      <c r="R603" s="131" t="str">
        <f ca="1">IF(AND(SUM($T$109:$U603)&gt;0,COUNTIF(R$108:$S602,"A")=0), "A","")</f>
        <v/>
      </c>
      <c r="S603" s="131" t="str">
        <f ca="1">IF(AND(SUM($T603:$U$1097)&gt;0,COUNTIF(S604:$S$1098,"E")=0), "E","")</f>
        <v/>
      </c>
      <c r="T603" s="383" t="str">
        <f t="shared" ca="1" si="120"/>
        <v/>
      </c>
      <c r="U603" s="383" t="str">
        <f t="shared" ca="1" si="126"/>
        <v/>
      </c>
      <c r="V603" s="7"/>
      <c r="W603" s="7"/>
      <c r="X603" s="383" t="str">
        <f t="shared" ca="1" si="121"/>
        <v/>
      </c>
      <c r="Y603" s="383" t="str">
        <f ca="1">IF(SUM(X603)&gt;0,MAX($Y$109:Y602)+1,"")</f>
        <v/>
      </c>
      <c r="Z603" s="7"/>
      <c r="AA603" s="7"/>
      <c r="AB603" s="383" t="str" cm="1">
        <f t="array" aca="1" ref="AB603" ca="1">IF($K603="","",INDIRECT("'"&amp;$B603&amp;"'!$J$7"))</f>
        <v/>
      </c>
      <c r="AC603" s="383" t="str" cm="1">
        <f t="array" aca="1" ref="AC603" ca="1">IF($K603="","",INDIRECT("'"&amp;$B603&amp;"'!$J$5"))</f>
        <v/>
      </c>
      <c r="AD603" s="383" t="str" cm="1">
        <f t="array" aca="1" ref="AD603" ca="1">IF($K603="","",INDIRECT("'"&amp;$B603&amp;"'!$J$6"))</f>
        <v/>
      </c>
      <c r="AE603" s="7"/>
      <c r="AF603" s="7"/>
      <c r="AG603" s="7"/>
      <c r="AH603" s="7"/>
      <c r="AI603" s="7"/>
      <c r="AJ603" s="7"/>
      <c r="AK603" s="7"/>
      <c r="AL603" s="7"/>
      <c r="AM603" s="7"/>
      <c r="AN603" s="7"/>
      <c r="AO603" s="7"/>
      <c r="AP603" s="7"/>
      <c r="AQ603" s="7"/>
      <c r="AR603" s="7"/>
      <c r="AS603" s="7"/>
      <c r="AT603" s="7"/>
      <c r="AU603" s="7"/>
      <c r="AV603" s="7"/>
      <c r="AW603" s="7"/>
      <c r="AX603" s="7"/>
      <c r="AY603" s="7"/>
      <c r="AZ603" s="7"/>
      <c r="BA603" s="7"/>
      <c r="BB603" s="7"/>
      <c r="BC603" s="7"/>
      <c r="BD603" s="7"/>
      <c r="BE603" s="7"/>
      <c r="BF603" s="7"/>
      <c r="BG603" s="7"/>
      <c r="BH603" s="7"/>
    </row>
    <row r="604" spans="1:60" hidden="1">
      <c r="A604" s="93"/>
      <c r="B604" s="138" t="str">
        <f t="shared" si="115"/>
        <v/>
      </c>
      <c r="C604" s="28" t="str">
        <f>IF(B604="","",INDEX(Konfig!$A$21:$B$1011,MATCH(MID(B604,1,(FIND(" ",B604)-1)),Konfig!$A$21:$A$1011,0),2))</f>
        <v/>
      </c>
      <c r="D604" s="126"/>
      <c r="E604" s="126" t="str">
        <f t="shared" si="118"/>
        <v/>
      </c>
      <c r="F604" s="126" t="str">
        <f t="shared" si="122"/>
        <v/>
      </c>
      <c r="G604" s="123" t="str">
        <f t="shared" si="116"/>
        <v/>
      </c>
      <c r="H604" s="139"/>
      <c r="I604" s="123" t="str">
        <f t="shared" si="117"/>
        <v xml:space="preserve"> </v>
      </c>
      <c r="J604" s="126"/>
      <c r="K604" s="388" t="str">
        <f t="shared" ca="1" si="123"/>
        <v/>
      </c>
      <c r="L604" s="388" t="str">
        <f t="shared" ca="1" si="124"/>
        <v/>
      </c>
      <c r="M604" s="384" t="str">
        <f t="shared" ca="1" si="125"/>
        <v/>
      </c>
      <c r="N604" s="384" t="str">
        <f t="shared" ca="1" si="125"/>
        <v/>
      </c>
      <c r="O604" s="384" t="str">
        <f t="shared" ca="1" si="125"/>
        <v/>
      </c>
      <c r="P604" s="384" t="str">
        <f t="shared" ca="1" si="125"/>
        <v/>
      </c>
      <c r="Q604" s="384" t="str">
        <f t="shared" ca="1" si="119"/>
        <v/>
      </c>
      <c r="R604" s="131" t="str">
        <f ca="1">IF(AND(SUM($T$109:$U604)&gt;0,COUNTIF(R$108:$S603,"A")=0), "A","")</f>
        <v/>
      </c>
      <c r="S604" s="131" t="str">
        <f ca="1">IF(AND(SUM($T604:$U$1097)&gt;0,COUNTIF(S605:$S$1098,"E")=0), "E","")</f>
        <v/>
      </c>
      <c r="T604" s="383" t="str">
        <f t="shared" ca="1" si="120"/>
        <v/>
      </c>
      <c r="U604" s="383" t="str">
        <f t="shared" ca="1" si="126"/>
        <v/>
      </c>
      <c r="V604" s="7"/>
      <c r="W604" s="7"/>
      <c r="X604" s="383" t="str">
        <f t="shared" ca="1" si="121"/>
        <v/>
      </c>
      <c r="Y604" s="383" t="str">
        <f ca="1">IF(SUM(X604)&gt;0,MAX($Y$109:Y603)+1,"")</f>
        <v/>
      </c>
      <c r="Z604" s="7"/>
      <c r="AA604" s="7"/>
      <c r="AB604" s="383" t="str" cm="1">
        <f t="array" aca="1" ref="AB604" ca="1">IF($K604="","",INDIRECT("'"&amp;$B604&amp;"'!$J$7"))</f>
        <v/>
      </c>
      <c r="AC604" s="383" t="str" cm="1">
        <f t="array" aca="1" ref="AC604" ca="1">IF($K604="","",INDIRECT("'"&amp;$B604&amp;"'!$J$5"))</f>
        <v/>
      </c>
      <c r="AD604" s="383" t="str" cm="1">
        <f t="array" aca="1" ref="AD604" ca="1">IF($K604="","",INDIRECT("'"&amp;$B604&amp;"'!$J$6"))</f>
        <v/>
      </c>
      <c r="AE604" s="7"/>
      <c r="AF604" s="7"/>
      <c r="AG604" s="7"/>
      <c r="AH604" s="7"/>
      <c r="AI604" s="7"/>
      <c r="AJ604" s="7"/>
      <c r="AK604" s="7"/>
      <c r="AL604" s="7"/>
      <c r="AM604" s="7"/>
      <c r="AN604" s="7"/>
      <c r="AO604" s="7"/>
      <c r="AP604" s="7"/>
      <c r="AQ604" s="7"/>
      <c r="AR604" s="7"/>
      <c r="AS604" s="7"/>
      <c r="AT604" s="7"/>
      <c r="AU604" s="7"/>
      <c r="AV604" s="7"/>
      <c r="AW604" s="7"/>
      <c r="AX604" s="7"/>
      <c r="AY604" s="7"/>
      <c r="AZ604" s="7"/>
      <c r="BA604" s="7"/>
      <c r="BB604" s="7"/>
      <c r="BC604" s="7"/>
      <c r="BD604" s="7"/>
      <c r="BE604" s="7"/>
      <c r="BF604" s="7"/>
      <c r="BG604" s="7"/>
      <c r="BH604" s="7"/>
    </row>
    <row r="605" spans="1:60" hidden="1">
      <c r="A605" s="93"/>
      <c r="B605" s="138" t="str">
        <f t="shared" si="115"/>
        <v/>
      </c>
      <c r="C605" s="28" t="str">
        <f>IF(B605="","",INDEX(Konfig!$A$21:$B$1011,MATCH(MID(B605,1,(FIND(" ",B605)-1)),Konfig!$A$21:$A$1011,0),2))</f>
        <v/>
      </c>
      <c r="D605" s="126"/>
      <c r="E605" s="126" t="str">
        <f t="shared" si="118"/>
        <v/>
      </c>
      <c r="F605" s="126" t="str">
        <f t="shared" si="122"/>
        <v/>
      </c>
      <c r="G605" s="123" t="str">
        <f t="shared" si="116"/>
        <v/>
      </c>
      <c r="H605" s="139"/>
      <c r="I605" s="123" t="str">
        <f t="shared" si="117"/>
        <v xml:space="preserve"> </v>
      </c>
      <c r="J605" s="126"/>
      <c r="K605" s="388" t="str">
        <f t="shared" ca="1" si="123"/>
        <v/>
      </c>
      <c r="L605" s="388" t="str">
        <f t="shared" ca="1" si="124"/>
        <v/>
      </c>
      <c r="M605" s="384" t="str">
        <f t="shared" ca="1" si="125"/>
        <v/>
      </c>
      <c r="N605" s="384" t="str">
        <f t="shared" ca="1" si="125"/>
        <v/>
      </c>
      <c r="O605" s="384" t="str">
        <f t="shared" ca="1" si="125"/>
        <v/>
      </c>
      <c r="P605" s="384" t="str">
        <f t="shared" ca="1" si="125"/>
        <v/>
      </c>
      <c r="Q605" s="384" t="str">
        <f t="shared" ca="1" si="119"/>
        <v/>
      </c>
      <c r="R605" s="131" t="str">
        <f ca="1">IF(AND(SUM($T$109:$U605)&gt;0,COUNTIF(R$108:$S604,"A")=0), "A","")</f>
        <v/>
      </c>
      <c r="S605" s="131" t="str">
        <f ca="1">IF(AND(SUM($T605:$U$1097)&gt;0,COUNTIF(S606:$S$1098,"E")=0), "E","")</f>
        <v/>
      </c>
      <c r="T605" s="383" t="str">
        <f t="shared" ca="1" si="120"/>
        <v/>
      </c>
      <c r="U605" s="383" t="str">
        <f t="shared" ca="1" si="126"/>
        <v/>
      </c>
      <c r="V605" s="7"/>
      <c r="W605" s="7"/>
      <c r="X605" s="383" t="str">
        <f t="shared" ca="1" si="121"/>
        <v/>
      </c>
      <c r="Y605" s="383" t="str">
        <f ca="1">IF(SUM(X605)&gt;0,MAX($Y$109:Y604)+1,"")</f>
        <v/>
      </c>
      <c r="Z605" s="7"/>
      <c r="AA605" s="7"/>
      <c r="AB605" s="383" t="str" cm="1">
        <f t="array" aca="1" ref="AB605" ca="1">IF($K605="","",INDIRECT("'"&amp;$B605&amp;"'!$J$7"))</f>
        <v/>
      </c>
      <c r="AC605" s="383" t="str" cm="1">
        <f t="array" aca="1" ref="AC605" ca="1">IF($K605="","",INDIRECT("'"&amp;$B605&amp;"'!$J$5"))</f>
        <v/>
      </c>
      <c r="AD605" s="383" t="str" cm="1">
        <f t="array" aca="1" ref="AD605" ca="1">IF($K605="","",INDIRECT("'"&amp;$B605&amp;"'!$J$6"))</f>
        <v/>
      </c>
      <c r="AE605" s="7"/>
      <c r="AF605" s="7"/>
      <c r="AG605" s="7"/>
      <c r="AH605" s="7"/>
      <c r="AI605" s="7"/>
      <c r="AJ605" s="7"/>
      <c r="AK605" s="7"/>
      <c r="AL605" s="7"/>
      <c r="AM605" s="7"/>
      <c r="AN605" s="7"/>
      <c r="AO605" s="7"/>
      <c r="AP605" s="7"/>
      <c r="AQ605" s="7"/>
      <c r="AR605" s="7"/>
      <c r="AS605" s="7"/>
      <c r="AT605" s="7"/>
      <c r="AU605" s="7"/>
      <c r="AV605" s="7"/>
      <c r="AW605" s="7"/>
      <c r="AX605" s="7"/>
      <c r="AY605" s="7"/>
      <c r="AZ605" s="7"/>
      <c r="BA605" s="7"/>
      <c r="BB605" s="7"/>
      <c r="BC605" s="7"/>
      <c r="BD605" s="7"/>
      <c r="BE605" s="7"/>
      <c r="BF605" s="7"/>
      <c r="BG605" s="7"/>
      <c r="BH605" s="7"/>
    </row>
    <row r="606" spans="1:60" hidden="1">
      <c r="A606" s="93"/>
      <c r="B606" s="138" t="str">
        <f t="shared" si="115"/>
        <v/>
      </c>
      <c r="C606" s="28" t="str">
        <f>IF(B606="","",INDEX(Konfig!$A$21:$B$1011,MATCH(MID(B606,1,(FIND(" ",B606)-1)),Konfig!$A$21:$A$1011,0),2))</f>
        <v/>
      </c>
      <c r="D606" s="126"/>
      <c r="E606" s="126" t="str">
        <f t="shared" si="118"/>
        <v/>
      </c>
      <c r="F606" s="126" t="str">
        <f t="shared" si="122"/>
        <v/>
      </c>
      <c r="G606" s="123" t="str">
        <f t="shared" si="116"/>
        <v/>
      </c>
      <c r="H606" s="139"/>
      <c r="I606" s="123" t="str">
        <f t="shared" si="117"/>
        <v xml:space="preserve"> </v>
      </c>
      <c r="J606" s="126"/>
      <c r="K606" s="388" t="str">
        <f t="shared" ca="1" si="123"/>
        <v/>
      </c>
      <c r="L606" s="388" t="str">
        <f t="shared" ca="1" si="124"/>
        <v/>
      </c>
      <c r="M606" s="384" t="str">
        <f t="shared" ca="1" si="125"/>
        <v/>
      </c>
      <c r="N606" s="384" t="str">
        <f t="shared" ca="1" si="125"/>
        <v/>
      </c>
      <c r="O606" s="384" t="str">
        <f t="shared" ca="1" si="125"/>
        <v/>
      </c>
      <c r="P606" s="384" t="str">
        <f t="shared" ca="1" si="125"/>
        <v/>
      </c>
      <c r="Q606" s="384" t="str">
        <f t="shared" ca="1" si="119"/>
        <v/>
      </c>
      <c r="R606" s="131" t="str">
        <f ca="1">IF(AND(SUM($T$109:$U606)&gt;0,COUNTIF(R$108:$S605,"A")=0), "A","")</f>
        <v/>
      </c>
      <c r="S606" s="131" t="str">
        <f ca="1">IF(AND(SUM($T606:$U$1097)&gt;0,COUNTIF(S607:$S$1098,"E")=0), "E","")</f>
        <v/>
      </c>
      <c r="T606" s="383" t="str">
        <f t="shared" ca="1" si="120"/>
        <v/>
      </c>
      <c r="U606" s="383" t="str">
        <f t="shared" ca="1" si="126"/>
        <v/>
      </c>
      <c r="V606" s="7"/>
      <c r="W606" s="7"/>
      <c r="X606" s="383" t="str">
        <f t="shared" ca="1" si="121"/>
        <v/>
      </c>
      <c r="Y606" s="383" t="str">
        <f ca="1">IF(SUM(X606)&gt;0,MAX($Y$109:Y605)+1,"")</f>
        <v/>
      </c>
      <c r="Z606" s="7"/>
      <c r="AA606" s="7"/>
      <c r="AB606" s="383" t="str" cm="1">
        <f t="array" aca="1" ref="AB606" ca="1">IF($K606="","",INDIRECT("'"&amp;$B606&amp;"'!$J$7"))</f>
        <v/>
      </c>
      <c r="AC606" s="383" t="str" cm="1">
        <f t="array" aca="1" ref="AC606" ca="1">IF($K606="","",INDIRECT("'"&amp;$B606&amp;"'!$J$5"))</f>
        <v/>
      </c>
      <c r="AD606" s="383" t="str" cm="1">
        <f t="array" aca="1" ref="AD606" ca="1">IF($K606="","",INDIRECT("'"&amp;$B606&amp;"'!$J$6"))</f>
        <v/>
      </c>
      <c r="AE606" s="7"/>
      <c r="AF606" s="7"/>
      <c r="AG606" s="7"/>
      <c r="AH606" s="7"/>
      <c r="AI606" s="7"/>
      <c r="AJ606" s="7"/>
      <c r="AK606" s="7"/>
      <c r="AL606" s="7"/>
      <c r="AM606" s="7"/>
      <c r="AN606" s="7"/>
      <c r="AO606" s="7"/>
      <c r="AP606" s="7"/>
      <c r="AQ606" s="7"/>
      <c r="AR606" s="7"/>
      <c r="AS606" s="7"/>
      <c r="AT606" s="7"/>
      <c r="AU606" s="7"/>
      <c r="AV606" s="7"/>
      <c r="AW606" s="7"/>
      <c r="AX606" s="7"/>
      <c r="AY606" s="7"/>
      <c r="AZ606" s="7"/>
      <c r="BA606" s="7"/>
      <c r="BB606" s="7"/>
      <c r="BC606" s="7"/>
      <c r="BD606" s="7"/>
      <c r="BE606" s="7"/>
      <c r="BF606" s="7"/>
      <c r="BG606" s="7"/>
      <c r="BH606" s="7"/>
    </row>
    <row r="607" spans="1:60" hidden="1">
      <c r="A607" s="93"/>
      <c r="B607" s="138" t="str">
        <f t="shared" si="115"/>
        <v/>
      </c>
      <c r="C607" s="28" t="str">
        <f>IF(B607="","",INDEX(Konfig!$A$21:$B$1011,MATCH(MID(B607,1,(FIND(" ",B607)-1)),Konfig!$A$21:$A$1011,0),2))</f>
        <v/>
      </c>
      <c r="D607" s="126"/>
      <c r="E607" s="126" t="str">
        <f t="shared" si="118"/>
        <v/>
      </c>
      <c r="F607" s="126" t="str">
        <f t="shared" si="122"/>
        <v/>
      </c>
      <c r="G607" s="123" t="str">
        <f t="shared" si="116"/>
        <v/>
      </c>
      <c r="H607" s="139"/>
      <c r="I607" s="123" t="str">
        <f t="shared" si="117"/>
        <v xml:space="preserve"> </v>
      </c>
      <c r="J607" s="126"/>
      <c r="K607" s="388" t="str">
        <f t="shared" ca="1" si="123"/>
        <v/>
      </c>
      <c r="L607" s="388" t="str">
        <f t="shared" ca="1" si="124"/>
        <v/>
      </c>
      <c r="M607" s="384" t="str">
        <f t="shared" ca="1" si="125"/>
        <v/>
      </c>
      <c r="N607" s="384" t="str">
        <f t="shared" ca="1" si="125"/>
        <v/>
      </c>
      <c r="O607" s="384" t="str">
        <f t="shared" ca="1" si="125"/>
        <v/>
      </c>
      <c r="P607" s="384" t="str">
        <f t="shared" ca="1" si="125"/>
        <v/>
      </c>
      <c r="Q607" s="384" t="str">
        <f t="shared" ca="1" si="119"/>
        <v/>
      </c>
      <c r="R607" s="131" t="str">
        <f ca="1">IF(AND(SUM($T$109:$U607)&gt;0,COUNTIF(R$108:$S606,"A")=0), "A","")</f>
        <v/>
      </c>
      <c r="S607" s="131" t="str">
        <f ca="1">IF(AND(SUM($T607:$U$1097)&gt;0,COUNTIF(S608:$S$1098,"E")=0), "E","")</f>
        <v/>
      </c>
      <c r="T607" s="383" t="str">
        <f t="shared" ca="1" si="120"/>
        <v/>
      </c>
      <c r="U607" s="383" t="str">
        <f t="shared" ca="1" si="126"/>
        <v/>
      </c>
      <c r="V607" s="7"/>
      <c r="W607" s="7"/>
      <c r="X607" s="383" t="str">
        <f t="shared" ca="1" si="121"/>
        <v/>
      </c>
      <c r="Y607" s="383" t="str">
        <f ca="1">IF(SUM(X607)&gt;0,MAX($Y$109:Y606)+1,"")</f>
        <v/>
      </c>
      <c r="Z607" s="7"/>
      <c r="AA607" s="7"/>
      <c r="AB607" s="383" t="str" cm="1">
        <f t="array" aca="1" ref="AB607" ca="1">IF($K607="","",INDIRECT("'"&amp;$B607&amp;"'!$J$7"))</f>
        <v/>
      </c>
      <c r="AC607" s="383" t="str" cm="1">
        <f t="array" aca="1" ref="AC607" ca="1">IF($K607="","",INDIRECT("'"&amp;$B607&amp;"'!$J$5"))</f>
        <v/>
      </c>
      <c r="AD607" s="383" t="str" cm="1">
        <f t="array" aca="1" ref="AD607" ca="1">IF($K607="","",INDIRECT("'"&amp;$B607&amp;"'!$J$6"))</f>
        <v/>
      </c>
      <c r="AE607" s="7"/>
      <c r="AF607" s="7"/>
      <c r="AG607" s="7"/>
      <c r="AH607" s="7"/>
      <c r="AI607" s="7"/>
      <c r="AJ607" s="7"/>
      <c r="AK607" s="7"/>
      <c r="AL607" s="7"/>
      <c r="AM607" s="7"/>
      <c r="AN607" s="7"/>
      <c r="AO607" s="7"/>
      <c r="AP607" s="7"/>
      <c r="AQ607" s="7"/>
      <c r="AR607" s="7"/>
      <c r="AS607" s="7"/>
      <c r="AT607" s="7"/>
      <c r="AU607" s="7"/>
      <c r="AV607" s="7"/>
      <c r="AW607" s="7"/>
      <c r="AX607" s="7"/>
      <c r="AY607" s="7"/>
      <c r="AZ607" s="7"/>
      <c r="BA607" s="7"/>
      <c r="BB607" s="7"/>
      <c r="BC607" s="7"/>
      <c r="BD607" s="7"/>
      <c r="BE607" s="7"/>
      <c r="BF607" s="7"/>
      <c r="BG607" s="7"/>
      <c r="BH607" s="7"/>
    </row>
    <row r="608" spans="1:60" hidden="1">
      <c r="A608" s="93"/>
      <c r="B608" s="138" t="str">
        <f t="shared" si="115"/>
        <v/>
      </c>
      <c r="C608" s="28" t="str">
        <f>IF(B608="","",INDEX(Konfig!$A$21:$B$1011,MATCH(MID(B608,1,(FIND(" ",B608)-1)),Konfig!$A$21:$A$1011,0),2))</f>
        <v/>
      </c>
      <c r="D608" s="126"/>
      <c r="E608" s="126" t="str">
        <f t="shared" si="118"/>
        <v/>
      </c>
      <c r="F608" s="126" t="str">
        <f t="shared" si="122"/>
        <v/>
      </c>
      <c r="G608" s="123" t="str">
        <f t="shared" si="116"/>
        <v/>
      </c>
      <c r="H608" s="139"/>
      <c r="I608" s="123" t="str">
        <f t="shared" si="117"/>
        <v xml:space="preserve"> </v>
      </c>
      <c r="J608" s="126"/>
      <c r="K608" s="388" t="str">
        <f t="shared" ca="1" si="123"/>
        <v/>
      </c>
      <c r="L608" s="388" t="str">
        <f t="shared" ca="1" si="124"/>
        <v/>
      </c>
      <c r="M608" s="384" t="str">
        <f t="shared" ca="1" si="125"/>
        <v/>
      </c>
      <c r="N608" s="384" t="str">
        <f t="shared" ca="1" si="125"/>
        <v/>
      </c>
      <c r="O608" s="384" t="str">
        <f t="shared" ca="1" si="125"/>
        <v/>
      </c>
      <c r="P608" s="384" t="str">
        <f t="shared" ca="1" si="125"/>
        <v/>
      </c>
      <c r="Q608" s="384" t="str">
        <f t="shared" ca="1" si="119"/>
        <v/>
      </c>
      <c r="R608" s="131" t="str">
        <f ca="1">IF(AND(SUM($T$109:$U608)&gt;0,COUNTIF(R$108:$S607,"A")=0), "A","")</f>
        <v/>
      </c>
      <c r="S608" s="131" t="str">
        <f ca="1">IF(AND(SUM($T608:$U$1097)&gt;0,COUNTIF(S609:$S$1098,"E")=0), "E","")</f>
        <v/>
      </c>
      <c r="T608" s="383" t="str">
        <f t="shared" ca="1" si="120"/>
        <v/>
      </c>
      <c r="U608" s="383" t="str">
        <f t="shared" ca="1" si="126"/>
        <v/>
      </c>
      <c r="V608" s="7"/>
      <c r="W608" s="7"/>
      <c r="X608" s="383" t="str">
        <f t="shared" ca="1" si="121"/>
        <v/>
      </c>
      <c r="Y608" s="383" t="str">
        <f ca="1">IF(SUM(X608)&gt;0,MAX($Y$109:Y607)+1,"")</f>
        <v/>
      </c>
      <c r="Z608" s="7"/>
      <c r="AA608" s="7"/>
      <c r="AB608" s="383" t="str" cm="1">
        <f t="array" aca="1" ref="AB608" ca="1">IF($K608="","",INDIRECT("'"&amp;$B608&amp;"'!$J$7"))</f>
        <v/>
      </c>
      <c r="AC608" s="383" t="str" cm="1">
        <f t="array" aca="1" ref="AC608" ca="1">IF($K608="","",INDIRECT("'"&amp;$B608&amp;"'!$J$5"))</f>
        <v/>
      </c>
      <c r="AD608" s="383" t="str" cm="1">
        <f t="array" aca="1" ref="AD608" ca="1">IF($K608="","",INDIRECT("'"&amp;$B608&amp;"'!$J$6"))</f>
        <v/>
      </c>
      <c r="AE608" s="7"/>
      <c r="AF608" s="7"/>
      <c r="AG608" s="7"/>
      <c r="AH608" s="7"/>
      <c r="AI608" s="7"/>
      <c r="AJ608" s="7"/>
      <c r="AK608" s="7"/>
      <c r="AL608" s="7"/>
      <c r="AM608" s="7"/>
      <c r="AN608" s="7"/>
      <c r="AO608" s="7"/>
      <c r="AP608" s="7"/>
      <c r="AQ608" s="7"/>
      <c r="AR608" s="7"/>
      <c r="AS608" s="7"/>
      <c r="AT608" s="7"/>
      <c r="AU608" s="7"/>
      <c r="AV608" s="7"/>
      <c r="AW608" s="7"/>
      <c r="AX608" s="7"/>
      <c r="AY608" s="7"/>
      <c r="AZ608" s="7"/>
      <c r="BA608" s="7"/>
      <c r="BB608" s="7"/>
      <c r="BC608" s="7"/>
      <c r="BD608" s="7"/>
      <c r="BE608" s="7"/>
      <c r="BF608" s="7"/>
      <c r="BG608" s="7"/>
      <c r="BH608" s="7"/>
    </row>
    <row r="609" spans="1:60" hidden="1">
      <c r="A609" s="93"/>
      <c r="B609" s="138" t="str">
        <f t="shared" si="115"/>
        <v/>
      </c>
      <c r="C609" s="28" t="str">
        <f>IF(B609="","",INDEX(Konfig!$A$21:$B$1011,MATCH(MID(B609,1,(FIND(" ",B609)-1)),Konfig!$A$21:$A$1011,0),2))</f>
        <v/>
      </c>
      <c r="D609" s="126"/>
      <c r="E609" s="126" t="str">
        <f t="shared" si="118"/>
        <v/>
      </c>
      <c r="F609" s="126" t="str">
        <f t="shared" si="122"/>
        <v/>
      </c>
      <c r="G609" s="123" t="str">
        <f t="shared" si="116"/>
        <v/>
      </c>
      <c r="H609" s="139"/>
      <c r="I609" s="123" t="str">
        <f t="shared" si="117"/>
        <v xml:space="preserve"> </v>
      </c>
      <c r="J609" s="126"/>
      <c r="K609" s="388" t="str">
        <f t="shared" ca="1" si="123"/>
        <v/>
      </c>
      <c r="L609" s="388" t="str">
        <f t="shared" ca="1" si="124"/>
        <v/>
      </c>
      <c r="M609" s="384" t="str">
        <f t="shared" ca="1" si="125"/>
        <v/>
      </c>
      <c r="N609" s="384" t="str">
        <f t="shared" ca="1" si="125"/>
        <v/>
      </c>
      <c r="O609" s="384" t="str">
        <f t="shared" ca="1" si="125"/>
        <v/>
      </c>
      <c r="P609" s="384" t="str">
        <f t="shared" ca="1" si="125"/>
        <v/>
      </c>
      <c r="Q609" s="384" t="str">
        <f t="shared" ca="1" si="119"/>
        <v/>
      </c>
      <c r="R609" s="131" t="str">
        <f ca="1">IF(AND(SUM($T$109:$U609)&gt;0,COUNTIF(R$108:$S608,"A")=0), "A","")</f>
        <v/>
      </c>
      <c r="S609" s="131" t="str">
        <f ca="1">IF(AND(SUM($T609:$U$1097)&gt;0,COUNTIF(S610:$S$1098,"E")=0), "E","")</f>
        <v/>
      </c>
      <c r="T609" s="383" t="str">
        <f t="shared" ca="1" si="120"/>
        <v/>
      </c>
      <c r="U609" s="383" t="str">
        <f t="shared" ca="1" si="126"/>
        <v/>
      </c>
      <c r="V609" s="7"/>
      <c r="W609" s="7"/>
      <c r="X609" s="383" t="str">
        <f t="shared" ca="1" si="121"/>
        <v/>
      </c>
      <c r="Y609" s="383" t="str">
        <f ca="1">IF(SUM(X609)&gt;0,MAX($Y$109:Y608)+1,"")</f>
        <v/>
      </c>
      <c r="Z609" s="7"/>
      <c r="AA609" s="7"/>
      <c r="AB609" s="383" t="str" cm="1">
        <f t="array" aca="1" ref="AB609" ca="1">IF($K609="","",INDIRECT("'"&amp;$B609&amp;"'!$J$7"))</f>
        <v/>
      </c>
      <c r="AC609" s="383" t="str" cm="1">
        <f t="array" aca="1" ref="AC609" ca="1">IF($K609="","",INDIRECT("'"&amp;$B609&amp;"'!$J$5"))</f>
        <v/>
      </c>
      <c r="AD609" s="383" t="str" cm="1">
        <f t="array" aca="1" ref="AD609" ca="1">IF($K609="","",INDIRECT("'"&amp;$B609&amp;"'!$J$6"))</f>
        <v/>
      </c>
      <c r="AE609" s="7"/>
      <c r="AF609" s="7"/>
      <c r="AG609" s="7"/>
      <c r="AH609" s="7"/>
      <c r="AI609" s="7"/>
      <c r="AJ609" s="7"/>
      <c r="AK609" s="7"/>
      <c r="AL609" s="7"/>
      <c r="AM609" s="7"/>
      <c r="AN609" s="7"/>
      <c r="AO609" s="7"/>
      <c r="AP609" s="7"/>
      <c r="AQ609" s="7"/>
      <c r="AR609" s="7"/>
      <c r="AS609" s="7"/>
      <c r="AT609" s="7"/>
      <c r="AU609" s="7"/>
      <c r="AV609" s="7"/>
      <c r="AW609" s="7"/>
      <c r="AX609" s="7"/>
      <c r="AY609" s="7"/>
      <c r="AZ609" s="7"/>
      <c r="BA609" s="7"/>
      <c r="BB609" s="7"/>
      <c r="BC609" s="7"/>
      <c r="BD609" s="7"/>
      <c r="BE609" s="7"/>
      <c r="BF609" s="7"/>
      <c r="BG609" s="7"/>
      <c r="BH609" s="7"/>
    </row>
    <row r="610" spans="1:60" hidden="1">
      <c r="A610" s="93"/>
      <c r="B610" s="138" t="str">
        <f t="shared" si="115"/>
        <v/>
      </c>
      <c r="C610" s="28" t="str">
        <f>IF(B610="","",INDEX(Konfig!$A$21:$B$1011,MATCH(MID(B610,1,(FIND(" ",B610)-1)),Konfig!$A$21:$A$1011,0),2))</f>
        <v/>
      </c>
      <c r="D610" s="126"/>
      <c r="E610" s="126" t="str">
        <f t="shared" si="118"/>
        <v/>
      </c>
      <c r="F610" s="126" t="str">
        <f t="shared" si="122"/>
        <v/>
      </c>
      <c r="G610" s="123" t="str">
        <f t="shared" si="116"/>
        <v/>
      </c>
      <c r="H610" s="139"/>
      <c r="I610" s="123" t="str">
        <f t="shared" si="117"/>
        <v xml:space="preserve"> </v>
      </c>
      <c r="J610" s="126"/>
      <c r="K610" s="388" t="str">
        <f t="shared" ca="1" si="123"/>
        <v/>
      </c>
      <c r="L610" s="388" t="str">
        <f t="shared" ca="1" si="124"/>
        <v/>
      </c>
      <c r="M610" s="384" t="str">
        <f t="shared" ca="1" si="125"/>
        <v/>
      </c>
      <c r="N610" s="384" t="str">
        <f t="shared" ca="1" si="125"/>
        <v/>
      </c>
      <c r="O610" s="384" t="str">
        <f t="shared" ca="1" si="125"/>
        <v/>
      </c>
      <c r="P610" s="384" t="str">
        <f t="shared" ca="1" si="125"/>
        <v/>
      </c>
      <c r="Q610" s="384" t="str">
        <f t="shared" ca="1" si="119"/>
        <v/>
      </c>
      <c r="R610" s="131" t="str">
        <f ca="1">IF(AND(SUM($T$109:$U610)&gt;0,COUNTIF(R$108:$S609,"A")=0), "A","")</f>
        <v/>
      </c>
      <c r="S610" s="131" t="str">
        <f ca="1">IF(AND(SUM($T610:$U$1097)&gt;0,COUNTIF(S611:$S$1098,"E")=0), "E","")</f>
        <v/>
      </c>
      <c r="T610" s="383" t="str">
        <f t="shared" ca="1" si="120"/>
        <v/>
      </c>
      <c r="U610" s="383" t="str">
        <f t="shared" ca="1" si="126"/>
        <v/>
      </c>
      <c r="V610" s="7"/>
      <c r="W610" s="7"/>
      <c r="X610" s="383" t="str">
        <f t="shared" ca="1" si="121"/>
        <v/>
      </c>
      <c r="Y610" s="383" t="str">
        <f ca="1">IF(SUM(X610)&gt;0,MAX($Y$109:Y609)+1,"")</f>
        <v/>
      </c>
      <c r="Z610" s="7"/>
      <c r="AA610" s="7"/>
      <c r="AB610" s="383" t="str" cm="1">
        <f t="array" aca="1" ref="AB610" ca="1">IF($K610="","",INDIRECT("'"&amp;$B610&amp;"'!$J$7"))</f>
        <v/>
      </c>
      <c r="AC610" s="383" t="str" cm="1">
        <f t="array" aca="1" ref="AC610" ca="1">IF($K610="","",INDIRECT("'"&amp;$B610&amp;"'!$J$5"))</f>
        <v/>
      </c>
      <c r="AD610" s="383" t="str" cm="1">
        <f t="array" aca="1" ref="AD610" ca="1">IF($K610="","",INDIRECT("'"&amp;$B610&amp;"'!$J$6"))</f>
        <v/>
      </c>
      <c r="AE610" s="7"/>
      <c r="AF610" s="7"/>
      <c r="AG610" s="7"/>
      <c r="AH610" s="7"/>
      <c r="AI610" s="7"/>
      <c r="AJ610" s="7"/>
      <c r="AK610" s="7"/>
      <c r="AL610" s="7"/>
      <c r="AM610" s="7"/>
      <c r="AN610" s="7"/>
      <c r="AO610" s="7"/>
      <c r="AP610" s="7"/>
      <c r="AQ610" s="7"/>
      <c r="AR610" s="7"/>
      <c r="AS610" s="7"/>
      <c r="AT610" s="7"/>
      <c r="AU610" s="7"/>
      <c r="AV610" s="7"/>
      <c r="AW610" s="7"/>
      <c r="AX610" s="7"/>
      <c r="AY610" s="7"/>
      <c r="AZ610" s="7"/>
      <c r="BA610" s="7"/>
      <c r="BB610" s="7"/>
      <c r="BC610" s="7"/>
      <c r="BD610" s="7"/>
      <c r="BE610" s="7"/>
      <c r="BF610" s="7"/>
      <c r="BG610" s="7"/>
      <c r="BH610" s="7"/>
    </row>
    <row r="611" spans="1:60" hidden="1">
      <c r="A611" s="93"/>
      <c r="B611" s="138" t="str">
        <f t="shared" si="115"/>
        <v/>
      </c>
      <c r="C611" s="28" t="str">
        <f>IF(B611="","",INDEX(Konfig!$A$21:$B$1011,MATCH(MID(B611,1,(FIND(" ",B611)-1)),Konfig!$A$21:$A$1011,0),2))</f>
        <v/>
      </c>
      <c r="D611" s="126"/>
      <c r="E611" s="126" t="str">
        <f t="shared" si="118"/>
        <v/>
      </c>
      <c r="F611" s="126" t="str">
        <f t="shared" si="122"/>
        <v/>
      </c>
      <c r="G611" s="123" t="str">
        <f t="shared" si="116"/>
        <v/>
      </c>
      <c r="H611" s="139"/>
      <c r="I611" s="123" t="str">
        <f t="shared" si="117"/>
        <v xml:space="preserve"> </v>
      </c>
      <c r="J611" s="126"/>
      <c r="K611" s="388" t="str">
        <f t="shared" ca="1" si="123"/>
        <v/>
      </c>
      <c r="L611" s="388" t="str">
        <f t="shared" ca="1" si="124"/>
        <v/>
      </c>
      <c r="M611" s="384" t="str">
        <f t="shared" ca="1" si="125"/>
        <v/>
      </c>
      <c r="N611" s="384" t="str">
        <f t="shared" ca="1" si="125"/>
        <v/>
      </c>
      <c r="O611" s="384" t="str">
        <f t="shared" ca="1" si="125"/>
        <v/>
      </c>
      <c r="P611" s="384" t="str">
        <f t="shared" ca="1" si="125"/>
        <v/>
      </c>
      <c r="Q611" s="384" t="str">
        <f t="shared" ca="1" si="119"/>
        <v/>
      </c>
      <c r="R611" s="131" t="str">
        <f ca="1">IF(AND(SUM($T$109:$U611)&gt;0,COUNTIF(R$108:$S610,"A")=0), "A","")</f>
        <v/>
      </c>
      <c r="S611" s="131" t="str">
        <f ca="1">IF(AND(SUM($T611:$U$1097)&gt;0,COUNTIF(S612:$S$1098,"E")=0), "E","")</f>
        <v/>
      </c>
      <c r="T611" s="383" t="str">
        <f t="shared" ca="1" si="120"/>
        <v/>
      </c>
      <c r="U611" s="383" t="str">
        <f t="shared" ca="1" si="126"/>
        <v/>
      </c>
      <c r="V611" s="7"/>
      <c r="W611" s="7"/>
      <c r="X611" s="383" t="str">
        <f t="shared" ca="1" si="121"/>
        <v/>
      </c>
      <c r="Y611" s="383" t="str">
        <f ca="1">IF(SUM(X611)&gt;0,MAX($Y$109:Y610)+1,"")</f>
        <v/>
      </c>
      <c r="Z611" s="7"/>
      <c r="AA611" s="7"/>
      <c r="AB611" s="383" t="str" cm="1">
        <f t="array" aca="1" ref="AB611" ca="1">IF($K611="","",INDIRECT("'"&amp;$B611&amp;"'!$J$7"))</f>
        <v/>
      </c>
      <c r="AC611" s="383" t="str" cm="1">
        <f t="array" aca="1" ref="AC611" ca="1">IF($K611="","",INDIRECT("'"&amp;$B611&amp;"'!$J$5"))</f>
        <v/>
      </c>
      <c r="AD611" s="383" t="str" cm="1">
        <f t="array" aca="1" ref="AD611" ca="1">IF($K611="","",INDIRECT("'"&amp;$B611&amp;"'!$J$6"))</f>
        <v/>
      </c>
      <c r="AE611" s="7"/>
      <c r="AF611" s="7"/>
      <c r="AG611" s="7"/>
      <c r="AH611" s="7"/>
      <c r="AI611" s="7"/>
      <c r="AJ611" s="7"/>
      <c r="AK611" s="7"/>
      <c r="AL611" s="7"/>
      <c r="AM611" s="7"/>
      <c r="AN611" s="7"/>
      <c r="AO611" s="7"/>
      <c r="AP611" s="7"/>
      <c r="AQ611" s="7"/>
      <c r="AR611" s="7"/>
      <c r="AS611" s="7"/>
      <c r="AT611" s="7"/>
      <c r="AU611" s="7"/>
      <c r="AV611" s="7"/>
      <c r="AW611" s="7"/>
      <c r="AX611" s="7"/>
      <c r="AY611" s="7"/>
      <c r="AZ611" s="7"/>
      <c r="BA611" s="7"/>
      <c r="BB611" s="7"/>
      <c r="BC611" s="7"/>
      <c r="BD611" s="7"/>
      <c r="BE611" s="7"/>
      <c r="BF611" s="7"/>
      <c r="BG611" s="7"/>
      <c r="BH611" s="7"/>
    </row>
    <row r="612" spans="1:60" hidden="1">
      <c r="A612" s="93"/>
      <c r="B612" s="138" t="str">
        <f t="shared" ref="B612:B675" si="127">IF(HYPERLINK("#"&amp;"'"&amp;H612&amp;"'!A1",H612)=0,"",HYPERLINK("#"&amp;"'"&amp;H612&amp;"'!A1",H612))</f>
        <v/>
      </c>
      <c r="C612" s="28" t="str">
        <f>IF(B612="","",INDEX(Konfig!$A$21:$B$1011,MATCH(MID(B612,1,(FIND(" ",B612)-1)),Konfig!$A$21:$A$1011,0),2))</f>
        <v/>
      </c>
      <c r="D612" s="126"/>
      <c r="E612" s="126" t="str">
        <f t="shared" si="118"/>
        <v/>
      </c>
      <c r="F612" s="126" t="str">
        <f t="shared" si="122"/>
        <v/>
      </c>
      <c r="G612" s="123" t="str">
        <f t="shared" ref="G612:G675" si="128">IFERROR(LEFT(H612,SEARCH(".",H612)+1),"")</f>
        <v/>
      </c>
      <c r="H612" s="139"/>
      <c r="I612" s="123" t="str">
        <f t="shared" ref="I612:I675" si="129">IFERROR(CONCATENATE(B612," ",C612),"")</f>
        <v xml:space="preserve"> </v>
      </c>
      <c r="J612" s="126"/>
      <c r="K612" s="388" t="str">
        <f t="shared" ca="1" si="123"/>
        <v/>
      </c>
      <c r="L612" s="388" t="str">
        <f t="shared" ca="1" si="124"/>
        <v/>
      </c>
      <c r="M612" s="384" t="str">
        <f t="shared" ca="1" si="125"/>
        <v/>
      </c>
      <c r="N612" s="384" t="str">
        <f t="shared" ca="1" si="125"/>
        <v/>
      </c>
      <c r="O612" s="384" t="str">
        <f t="shared" ca="1" si="125"/>
        <v/>
      </c>
      <c r="P612" s="384" t="str">
        <f t="shared" ca="1" si="125"/>
        <v/>
      </c>
      <c r="Q612" s="384" t="str">
        <f t="shared" ca="1" si="119"/>
        <v/>
      </c>
      <c r="R612" s="131" t="str">
        <f ca="1">IF(AND(SUM($T$109:$U612)&gt;0,COUNTIF(R$108:$S611,"A")=0), "A","")</f>
        <v/>
      </c>
      <c r="S612" s="131" t="str">
        <f ca="1">IF(AND(SUM($T612:$U$1097)&gt;0,COUNTIF(S613:$S$1098,"E")=0), "E","")</f>
        <v/>
      </c>
      <c r="T612" s="383" t="str">
        <f t="shared" ca="1" si="120"/>
        <v/>
      </c>
      <c r="U612" s="383" t="str">
        <f t="shared" ca="1" si="126"/>
        <v/>
      </c>
      <c r="V612" s="7"/>
      <c r="W612" s="7"/>
      <c r="X612" s="383" t="str">
        <f t="shared" ca="1" si="121"/>
        <v/>
      </c>
      <c r="Y612" s="383" t="str">
        <f ca="1">IF(SUM(X612)&gt;0,MAX($Y$109:Y611)+1,"")</f>
        <v/>
      </c>
      <c r="Z612" s="7"/>
      <c r="AA612" s="7"/>
      <c r="AB612" s="383" t="str" cm="1">
        <f t="array" aca="1" ref="AB612" ca="1">IF($K612="","",INDIRECT("'"&amp;$B612&amp;"'!$J$7"))</f>
        <v/>
      </c>
      <c r="AC612" s="383" t="str" cm="1">
        <f t="array" aca="1" ref="AC612" ca="1">IF($K612="","",INDIRECT("'"&amp;$B612&amp;"'!$J$5"))</f>
        <v/>
      </c>
      <c r="AD612" s="383" t="str" cm="1">
        <f t="array" aca="1" ref="AD612" ca="1">IF($K612="","",INDIRECT("'"&amp;$B612&amp;"'!$J$6"))</f>
        <v/>
      </c>
      <c r="AE612" s="7"/>
      <c r="AF612" s="7"/>
      <c r="AG612" s="7"/>
      <c r="AH612" s="7"/>
      <c r="AI612" s="7"/>
      <c r="AJ612" s="7"/>
      <c r="AK612" s="7"/>
      <c r="AL612" s="7"/>
      <c r="AM612" s="7"/>
      <c r="AN612" s="7"/>
      <c r="AO612" s="7"/>
      <c r="AP612" s="7"/>
      <c r="AQ612" s="7"/>
      <c r="AR612" s="7"/>
      <c r="AS612" s="7"/>
      <c r="AT612" s="7"/>
      <c r="AU612" s="7"/>
      <c r="AV612" s="7"/>
      <c r="AW612" s="7"/>
      <c r="AX612" s="7"/>
      <c r="AY612" s="7"/>
      <c r="AZ612" s="7"/>
      <c r="BA612" s="7"/>
      <c r="BB612" s="7"/>
      <c r="BC612" s="7"/>
      <c r="BD612" s="7"/>
      <c r="BE612" s="7"/>
      <c r="BF612" s="7"/>
      <c r="BG612" s="7"/>
      <c r="BH612" s="7"/>
    </row>
    <row r="613" spans="1:60" hidden="1">
      <c r="A613" s="93"/>
      <c r="B613" s="138" t="str">
        <f t="shared" si="127"/>
        <v/>
      </c>
      <c r="C613" s="28" t="str">
        <f>IF(B613="","",INDEX(Konfig!$A$21:$B$1011,MATCH(MID(B613,1,(FIND(" ",B613)-1)),Konfig!$A$21:$A$1011,0),2))</f>
        <v/>
      </c>
      <c r="D613" s="126"/>
      <c r="E613" s="126" t="str">
        <f t="shared" si="118"/>
        <v/>
      </c>
      <c r="F613" s="126" t="str">
        <f t="shared" si="122"/>
        <v/>
      </c>
      <c r="G613" s="123" t="str">
        <f t="shared" si="128"/>
        <v/>
      </c>
      <c r="H613" s="139"/>
      <c r="I613" s="123" t="str">
        <f t="shared" si="129"/>
        <v xml:space="preserve"> </v>
      </c>
      <c r="J613" s="126"/>
      <c r="K613" s="388" t="str">
        <f t="shared" ca="1" si="123"/>
        <v/>
      </c>
      <c r="L613" s="388" t="str">
        <f t="shared" ca="1" si="124"/>
        <v/>
      </c>
      <c r="M613" s="384" t="str">
        <f t="shared" ca="1" si="125"/>
        <v/>
      </c>
      <c r="N613" s="384" t="str">
        <f t="shared" ca="1" si="125"/>
        <v/>
      </c>
      <c r="O613" s="384" t="str">
        <f t="shared" ca="1" si="125"/>
        <v/>
      </c>
      <c r="P613" s="384" t="str">
        <f t="shared" ca="1" si="125"/>
        <v/>
      </c>
      <c r="Q613" s="384" t="str">
        <f t="shared" ca="1" si="119"/>
        <v/>
      </c>
      <c r="R613" s="131" t="str">
        <f ca="1">IF(AND(SUM($T$109:$U613)&gt;0,COUNTIF(R$108:$S612,"A")=0), "A","")</f>
        <v/>
      </c>
      <c r="S613" s="131" t="str">
        <f ca="1">IF(AND(SUM($T613:$U$1097)&gt;0,COUNTIF(S614:$S$1098,"E")=0), "E","")</f>
        <v/>
      </c>
      <c r="T613" s="383" t="str">
        <f t="shared" ca="1" si="120"/>
        <v/>
      </c>
      <c r="U613" s="383" t="str">
        <f t="shared" ca="1" si="126"/>
        <v/>
      </c>
      <c r="V613" s="7"/>
      <c r="W613" s="7"/>
      <c r="X613" s="383" t="str">
        <f t="shared" ca="1" si="121"/>
        <v/>
      </c>
      <c r="Y613" s="383" t="str">
        <f ca="1">IF(SUM(X613)&gt;0,MAX($Y$109:Y612)+1,"")</f>
        <v/>
      </c>
      <c r="Z613" s="7"/>
      <c r="AA613" s="7"/>
      <c r="AB613" s="383" t="str" cm="1">
        <f t="array" aca="1" ref="AB613" ca="1">IF($K613="","",INDIRECT("'"&amp;$B613&amp;"'!$J$7"))</f>
        <v/>
      </c>
      <c r="AC613" s="383" t="str" cm="1">
        <f t="array" aca="1" ref="AC613" ca="1">IF($K613="","",INDIRECT("'"&amp;$B613&amp;"'!$J$5"))</f>
        <v/>
      </c>
      <c r="AD613" s="383" t="str" cm="1">
        <f t="array" aca="1" ref="AD613" ca="1">IF($K613="","",INDIRECT("'"&amp;$B613&amp;"'!$J$6"))</f>
        <v/>
      </c>
      <c r="AE613" s="7"/>
      <c r="AF613" s="7"/>
      <c r="AG613" s="7"/>
      <c r="AH613" s="7"/>
      <c r="AI613" s="7"/>
      <c r="AJ613" s="7"/>
      <c r="AK613" s="7"/>
      <c r="AL613" s="7"/>
      <c r="AM613" s="7"/>
      <c r="AN613" s="7"/>
      <c r="AO613" s="7"/>
      <c r="AP613" s="7"/>
      <c r="AQ613" s="7"/>
      <c r="AR613" s="7"/>
      <c r="AS613" s="7"/>
      <c r="AT613" s="7"/>
      <c r="AU613" s="7"/>
      <c r="AV613" s="7"/>
      <c r="AW613" s="7"/>
      <c r="AX613" s="7"/>
      <c r="AY613" s="7"/>
      <c r="AZ613" s="7"/>
      <c r="BA613" s="7"/>
      <c r="BB613" s="7"/>
      <c r="BC613" s="7"/>
      <c r="BD613" s="7"/>
      <c r="BE613" s="7"/>
      <c r="BF613" s="7"/>
      <c r="BG613" s="7"/>
      <c r="BH613" s="7"/>
    </row>
    <row r="614" spans="1:60" hidden="1">
      <c r="A614" s="93"/>
      <c r="B614" s="138" t="str">
        <f t="shared" si="127"/>
        <v/>
      </c>
      <c r="C614" s="28" t="str">
        <f>IF(B614="","",INDEX(Konfig!$A$21:$B$1011,MATCH(MID(B614,1,(FIND(" ",B614)-1)),Konfig!$A$21:$A$1011,0),2))</f>
        <v/>
      </c>
      <c r="D614" s="126"/>
      <c r="E614" s="126" t="str">
        <f t="shared" si="118"/>
        <v/>
      </c>
      <c r="F614" s="126" t="str">
        <f t="shared" si="122"/>
        <v/>
      </c>
      <c r="G614" s="123" t="str">
        <f t="shared" si="128"/>
        <v/>
      </c>
      <c r="H614" s="139"/>
      <c r="I614" s="123" t="str">
        <f t="shared" si="129"/>
        <v xml:space="preserve"> </v>
      </c>
      <c r="J614" s="126"/>
      <c r="K614" s="388" t="str">
        <f t="shared" ca="1" si="123"/>
        <v/>
      </c>
      <c r="L614" s="388" t="str">
        <f t="shared" ca="1" si="124"/>
        <v/>
      </c>
      <c r="M614" s="384" t="str">
        <f t="shared" ca="1" si="125"/>
        <v/>
      </c>
      <c r="N614" s="384" t="str">
        <f t="shared" ca="1" si="125"/>
        <v/>
      </c>
      <c r="O614" s="384" t="str">
        <f t="shared" ca="1" si="125"/>
        <v/>
      </c>
      <c r="P614" s="384" t="str">
        <f t="shared" ca="1" si="125"/>
        <v/>
      </c>
      <c r="Q614" s="384" t="str">
        <f t="shared" ca="1" si="119"/>
        <v/>
      </c>
      <c r="R614" s="131" t="str">
        <f ca="1">IF(AND(SUM($T$109:$U614)&gt;0,COUNTIF(R$108:$S613,"A")=0), "A","")</f>
        <v/>
      </c>
      <c r="S614" s="131" t="str">
        <f ca="1">IF(AND(SUM($T614:$U$1097)&gt;0,COUNTIF(S615:$S$1098,"E")=0), "E","")</f>
        <v/>
      </c>
      <c r="T614" s="383" t="str">
        <f t="shared" ca="1" si="120"/>
        <v/>
      </c>
      <c r="U614" s="383" t="str">
        <f t="shared" ca="1" si="126"/>
        <v/>
      </c>
      <c r="V614" s="7"/>
      <c r="W614" s="7"/>
      <c r="X614" s="383" t="str">
        <f t="shared" ca="1" si="121"/>
        <v/>
      </c>
      <c r="Y614" s="383" t="str">
        <f ca="1">IF(SUM(X614)&gt;0,MAX($Y$109:Y613)+1,"")</f>
        <v/>
      </c>
      <c r="Z614" s="7"/>
      <c r="AA614" s="7"/>
      <c r="AB614" s="383" t="str" cm="1">
        <f t="array" aca="1" ref="AB614" ca="1">IF($K614="","",INDIRECT("'"&amp;$B614&amp;"'!$J$7"))</f>
        <v/>
      </c>
      <c r="AC614" s="383" t="str" cm="1">
        <f t="array" aca="1" ref="AC614" ca="1">IF($K614="","",INDIRECT("'"&amp;$B614&amp;"'!$J$5"))</f>
        <v/>
      </c>
      <c r="AD614" s="383" t="str" cm="1">
        <f t="array" aca="1" ref="AD614" ca="1">IF($K614="","",INDIRECT("'"&amp;$B614&amp;"'!$J$6"))</f>
        <v/>
      </c>
      <c r="AE614" s="7"/>
      <c r="AF614" s="7"/>
      <c r="AG614" s="7"/>
      <c r="AH614" s="7"/>
      <c r="AI614" s="7"/>
      <c r="AJ614" s="7"/>
      <c r="AK614" s="7"/>
      <c r="AL614" s="7"/>
      <c r="AM614" s="7"/>
      <c r="AN614" s="7"/>
      <c r="AO614" s="7"/>
      <c r="AP614" s="7"/>
      <c r="AQ614" s="7"/>
      <c r="AR614" s="7"/>
      <c r="AS614" s="7"/>
      <c r="AT614" s="7"/>
      <c r="AU614" s="7"/>
      <c r="AV614" s="7"/>
      <c r="AW614" s="7"/>
      <c r="AX614" s="7"/>
      <c r="AY614" s="7"/>
      <c r="AZ614" s="7"/>
      <c r="BA614" s="7"/>
      <c r="BB614" s="7"/>
      <c r="BC614" s="7"/>
      <c r="BD614" s="7"/>
      <c r="BE614" s="7"/>
      <c r="BF614" s="7"/>
      <c r="BG614" s="7"/>
      <c r="BH614" s="7"/>
    </row>
    <row r="615" spans="1:60" hidden="1">
      <c r="A615" s="93"/>
      <c r="B615" s="138" t="str">
        <f t="shared" si="127"/>
        <v/>
      </c>
      <c r="C615" s="28" t="str">
        <f>IF(B615="","",INDEX(Konfig!$A$21:$B$1011,MATCH(MID(B615,1,(FIND(" ",B615)-1)),Konfig!$A$21:$A$1011,0),2))</f>
        <v/>
      </c>
      <c r="D615" s="126"/>
      <c r="E615" s="126" t="str">
        <f t="shared" si="118"/>
        <v/>
      </c>
      <c r="F615" s="126" t="str">
        <f t="shared" si="122"/>
        <v/>
      </c>
      <c r="G615" s="123" t="str">
        <f t="shared" si="128"/>
        <v/>
      </c>
      <c r="H615" s="139"/>
      <c r="I615" s="123" t="str">
        <f t="shared" si="129"/>
        <v xml:space="preserve"> </v>
      </c>
      <c r="J615" s="126"/>
      <c r="K615" s="388" t="str">
        <f t="shared" ca="1" si="123"/>
        <v/>
      </c>
      <c r="L615" s="388" t="str">
        <f t="shared" ca="1" si="124"/>
        <v/>
      </c>
      <c r="M615" s="384" t="str">
        <f t="shared" ca="1" si="125"/>
        <v/>
      </c>
      <c r="N615" s="384" t="str">
        <f t="shared" ca="1" si="125"/>
        <v/>
      </c>
      <c r="O615" s="384" t="str">
        <f t="shared" ca="1" si="125"/>
        <v/>
      </c>
      <c r="P615" s="384" t="str">
        <f t="shared" ca="1" si="125"/>
        <v/>
      </c>
      <c r="Q615" s="384" t="str">
        <f t="shared" ca="1" si="119"/>
        <v/>
      </c>
      <c r="R615" s="131" t="str">
        <f ca="1">IF(AND(SUM($T$109:$U615)&gt;0,COUNTIF(R$108:$S614,"A")=0), "A","")</f>
        <v/>
      </c>
      <c r="S615" s="131" t="str">
        <f ca="1">IF(AND(SUM($T615:$U$1097)&gt;0,COUNTIF(S616:$S$1098,"E")=0), "E","")</f>
        <v/>
      </c>
      <c r="T615" s="383" t="str">
        <f t="shared" ca="1" si="120"/>
        <v/>
      </c>
      <c r="U615" s="383" t="str">
        <f t="shared" ca="1" si="126"/>
        <v/>
      </c>
      <c r="V615" s="7"/>
      <c r="W615" s="7"/>
      <c r="X615" s="383" t="str">
        <f t="shared" ca="1" si="121"/>
        <v/>
      </c>
      <c r="Y615" s="383" t="str">
        <f ca="1">IF(SUM(X615)&gt;0,MAX($Y$109:Y614)+1,"")</f>
        <v/>
      </c>
      <c r="Z615" s="7"/>
      <c r="AA615" s="7"/>
      <c r="AB615" s="383" t="str" cm="1">
        <f t="array" aca="1" ref="AB615" ca="1">IF($K615="","",INDIRECT("'"&amp;$B615&amp;"'!$J$7"))</f>
        <v/>
      </c>
      <c r="AC615" s="383" t="str" cm="1">
        <f t="array" aca="1" ref="AC615" ca="1">IF($K615="","",INDIRECT("'"&amp;$B615&amp;"'!$J$5"))</f>
        <v/>
      </c>
      <c r="AD615" s="383" t="str" cm="1">
        <f t="array" aca="1" ref="AD615" ca="1">IF($K615="","",INDIRECT("'"&amp;$B615&amp;"'!$J$6"))</f>
        <v/>
      </c>
      <c r="AE615" s="7"/>
      <c r="AF615" s="7"/>
      <c r="AG615" s="7"/>
      <c r="AH615" s="7"/>
      <c r="AI615" s="7"/>
      <c r="AJ615" s="7"/>
      <c r="AK615" s="7"/>
      <c r="AL615" s="7"/>
      <c r="AM615" s="7"/>
      <c r="AN615" s="7"/>
      <c r="AO615" s="7"/>
      <c r="AP615" s="7"/>
      <c r="AQ615" s="7"/>
      <c r="AR615" s="7"/>
      <c r="AS615" s="7"/>
      <c r="AT615" s="7"/>
      <c r="AU615" s="7"/>
      <c r="AV615" s="7"/>
      <c r="AW615" s="7"/>
      <c r="AX615" s="7"/>
      <c r="AY615" s="7"/>
      <c r="AZ615" s="7"/>
      <c r="BA615" s="7"/>
      <c r="BB615" s="7"/>
      <c r="BC615" s="7"/>
      <c r="BD615" s="7"/>
      <c r="BE615" s="7"/>
      <c r="BF615" s="7"/>
      <c r="BG615" s="7"/>
      <c r="BH615" s="7"/>
    </row>
    <row r="616" spans="1:60" hidden="1">
      <c r="A616" s="93"/>
      <c r="B616" s="138" t="str">
        <f t="shared" si="127"/>
        <v/>
      </c>
      <c r="C616" s="28" t="str">
        <f>IF(B616="","",INDEX(Konfig!$A$21:$B$1011,MATCH(MID(B616,1,(FIND(" ",B616)-1)),Konfig!$A$21:$A$1011,0),2))</f>
        <v/>
      </c>
      <c r="D616" s="126"/>
      <c r="E616" s="126" t="str">
        <f t="shared" si="118"/>
        <v/>
      </c>
      <c r="F616" s="126" t="str">
        <f t="shared" si="122"/>
        <v/>
      </c>
      <c r="G616" s="123" t="str">
        <f t="shared" si="128"/>
        <v/>
      </c>
      <c r="H616" s="139"/>
      <c r="I616" s="123" t="str">
        <f t="shared" si="129"/>
        <v xml:space="preserve"> </v>
      </c>
      <c r="J616" s="126"/>
      <c r="K616" s="388" t="str">
        <f t="shared" ca="1" si="123"/>
        <v/>
      </c>
      <c r="L616" s="388" t="str">
        <f t="shared" ca="1" si="124"/>
        <v/>
      </c>
      <c r="M616" s="384" t="str">
        <f t="shared" ca="1" si="125"/>
        <v/>
      </c>
      <c r="N616" s="384" t="str">
        <f t="shared" ca="1" si="125"/>
        <v/>
      </c>
      <c r="O616" s="384" t="str">
        <f t="shared" ca="1" si="125"/>
        <v/>
      </c>
      <c r="P616" s="384" t="str">
        <f t="shared" ca="1" si="125"/>
        <v/>
      </c>
      <c r="Q616" s="384" t="str">
        <f t="shared" ca="1" si="119"/>
        <v/>
      </c>
      <c r="R616" s="131" t="str">
        <f ca="1">IF(AND(SUM($T$109:$U616)&gt;0,COUNTIF(R$108:$S615,"A")=0), "A","")</f>
        <v/>
      </c>
      <c r="S616" s="131" t="str">
        <f ca="1">IF(AND(SUM($T616:$U$1097)&gt;0,COUNTIF(S617:$S$1098,"E")=0), "E","")</f>
        <v/>
      </c>
      <c r="T616" s="383" t="str">
        <f t="shared" ca="1" si="120"/>
        <v/>
      </c>
      <c r="U616" s="383" t="str">
        <f t="shared" ca="1" si="126"/>
        <v/>
      </c>
      <c r="V616" s="7"/>
      <c r="W616" s="7"/>
      <c r="X616" s="383" t="str">
        <f t="shared" ca="1" si="121"/>
        <v/>
      </c>
      <c r="Y616" s="383" t="str">
        <f ca="1">IF(SUM(X616)&gt;0,MAX($Y$109:Y615)+1,"")</f>
        <v/>
      </c>
      <c r="Z616" s="7"/>
      <c r="AA616" s="7"/>
      <c r="AB616" s="383" t="str" cm="1">
        <f t="array" aca="1" ref="AB616" ca="1">IF($K616="","",INDIRECT("'"&amp;$B616&amp;"'!$J$7"))</f>
        <v/>
      </c>
      <c r="AC616" s="383" t="str" cm="1">
        <f t="array" aca="1" ref="AC616" ca="1">IF($K616="","",INDIRECT("'"&amp;$B616&amp;"'!$J$5"))</f>
        <v/>
      </c>
      <c r="AD616" s="383" t="str" cm="1">
        <f t="array" aca="1" ref="AD616" ca="1">IF($K616="","",INDIRECT("'"&amp;$B616&amp;"'!$J$6"))</f>
        <v/>
      </c>
      <c r="AE616" s="7"/>
      <c r="AF616" s="7"/>
      <c r="AG616" s="7"/>
      <c r="AH616" s="7"/>
      <c r="AI616" s="7"/>
      <c r="AJ616" s="7"/>
      <c r="AK616" s="7"/>
      <c r="AL616" s="7"/>
      <c r="AM616" s="7"/>
      <c r="AN616" s="7"/>
      <c r="AO616" s="7"/>
      <c r="AP616" s="7"/>
      <c r="AQ616" s="7"/>
      <c r="AR616" s="7"/>
      <c r="AS616" s="7"/>
      <c r="AT616" s="7"/>
      <c r="AU616" s="7"/>
      <c r="AV616" s="7"/>
      <c r="AW616" s="7"/>
      <c r="AX616" s="7"/>
      <c r="AY616" s="7"/>
      <c r="AZ616" s="7"/>
      <c r="BA616" s="7"/>
      <c r="BB616" s="7"/>
      <c r="BC616" s="7"/>
      <c r="BD616" s="7"/>
      <c r="BE616" s="7"/>
      <c r="BF616" s="7"/>
      <c r="BG616" s="7"/>
      <c r="BH616" s="7"/>
    </row>
    <row r="617" spans="1:60" hidden="1">
      <c r="A617" s="93"/>
      <c r="B617" s="138" t="str">
        <f t="shared" si="127"/>
        <v/>
      </c>
      <c r="C617" s="28" t="str">
        <f>IF(B617="","",INDEX(Konfig!$A$21:$B$1011,MATCH(MID(B617,1,(FIND(" ",B617)-1)),Konfig!$A$21:$A$1011,0),2))</f>
        <v/>
      </c>
      <c r="D617" s="126"/>
      <c r="E617" s="126" t="str">
        <f t="shared" si="118"/>
        <v/>
      </c>
      <c r="F617" s="126" t="str">
        <f t="shared" si="122"/>
        <v/>
      </c>
      <c r="G617" s="123" t="str">
        <f t="shared" si="128"/>
        <v/>
      </c>
      <c r="H617" s="139"/>
      <c r="I617" s="123" t="str">
        <f t="shared" si="129"/>
        <v xml:space="preserve"> </v>
      </c>
      <c r="J617" s="126"/>
      <c r="K617" s="388" t="str">
        <f t="shared" ca="1" si="123"/>
        <v/>
      </c>
      <c r="L617" s="388" t="str">
        <f t="shared" ca="1" si="124"/>
        <v/>
      </c>
      <c r="M617" s="384" t="str">
        <f t="shared" ca="1" si="125"/>
        <v/>
      </c>
      <c r="N617" s="384" t="str">
        <f t="shared" ca="1" si="125"/>
        <v/>
      </c>
      <c r="O617" s="384" t="str">
        <f t="shared" ca="1" si="125"/>
        <v/>
      </c>
      <c r="P617" s="384" t="str">
        <f t="shared" ca="1" si="125"/>
        <v/>
      </c>
      <c r="Q617" s="384" t="str">
        <f t="shared" ca="1" si="119"/>
        <v/>
      </c>
      <c r="R617" s="131" t="str">
        <f ca="1">IF(AND(SUM($T$109:$U617)&gt;0,COUNTIF(R$108:$S616,"A")=0), "A","")</f>
        <v/>
      </c>
      <c r="S617" s="131" t="str">
        <f ca="1">IF(AND(SUM($T617:$U$1097)&gt;0,COUNTIF(S618:$S$1098,"E")=0), "E","")</f>
        <v/>
      </c>
      <c r="T617" s="383" t="str">
        <f t="shared" ca="1" si="120"/>
        <v/>
      </c>
      <c r="U617" s="383" t="str">
        <f t="shared" ca="1" si="126"/>
        <v/>
      </c>
      <c r="V617" s="7"/>
      <c r="W617" s="7"/>
      <c r="X617" s="383" t="str">
        <f t="shared" ca="1" si="121"/>
        <v/>
      </c>
      <c r="Y617" s="383" t="str">
        <f ca="1">IF(SUM(X617)&gt;0,MAX($Y$109:Y616)+1,"")</f>
        <v/>
      </c>
      <c r="Z617" s="7"/>
      <c r="AA617" s="7"/>
      <c r="AB617" s="383" t="str" cm="1">
        <f t="array" aca="1" ref="AB617" ca="1">IF($K617="","",INDIRECT("'"&amp;$B617&amp;"'!$J$7"))</f>
        <v/>
      </c>
      <c r="AC617" s="383" t="str" cm="1">
        <f t="array" aca="1" ref="AC617" ca="1">IF($K617="","",INDIRECT("'"&amp;$B617&amp;"'!$J$5"))</f>
        <v/>
      </c>
      <c r="AD617" s="383" t="str" cm="1">
        <f t="array" aca="1" ref="AD617" ca="1">IF($K617="","",INDIRECT("'"&amp;$B617&amp;"'!$J$6"))</f>
        <v/>
      </c>
      <c r="AE617" s="7"/>
      <c r="AF617" s="7"/>
      <c r="AG617" s="7"/>
      <c r="AH617" s="7"/>
      <c r="AI617" s="7"/>
      <c r="AJ617" s="7"/>
      <c r="AK617" s="7"/>
      <c r="AL617" s="7"/>
      <c r="AM617" s="7"/>
      <c r="AN617" s="7"/>
      <c r="AO617" s="7"/>
      <c r="AP617" s="7"/>
      <c r="AQ617" s="7"/>
      <c r="AR617" s="7"/>
      <c r="AS617" s="7"/>
      <c r="AT617" s="7"/>
      <c r="AU617" s="7"/>
      <c r="AV617" s="7"/>
      <c r="AW617" s="7"/>
      <c r="AX617" s="7"/>
      <c r="AY617" s="7"/>
      <c r="AZ617" s="7"/>
      <c r="BA617" s="7"/>
      <c r="BB617" s="7"/>
      <c r="BC617" s="7"/>
      <c r="BD617" s="7"/>
      <c r="BE617" s="7"/>
      <c r="BF617" s="7"/>
      <c r="BG617" s="7"/>
      <c r="BH617" s="7"/>
    </row>
    <row r="618" spans="1:60" hidden="1">
      <c r="A618" s="93"/>
      <c r="B618" s="138" t="str">
        <f t="shared" si="127"/>
        <v/>
      </c>
      <c r="C618" s="28" t="str">
        <f>IF(B618="","",INDEX(Konfig!$A$21:$B$1011,MATCH(MID(B618,1,(FIND(" ",B618)-1)),Konfig!$A$21:$A$1011,0),2))</f>
        <v/>
      </c>
      <c r="D618" s="126"/>
      <c r="E618" s="126" t="str">
        <f t="shared" si="118"/>
        <v/>
      </c>
      <c r="F618" s="126" t="str">
        <f t="shared" si="122"/>
        <v/>
      </c>
      <c r="G618" s="123" t="str">
        <f t="shared" si="128"/>
        <v/>
      </c>
      <c r="H618" s="139"/>
      <c r="I618" s="123" t="str">
        <f t="shared" si="129"/>
        <v xml:space="preserve"> </v>
      </c>
      <c r="J618" s="126"/>
      <c r="K618" s="388" t="str">
        <f t="shared" ca="1" si="123"/>
        <v/>
      </c>
      <c r="L618" s="388" t="str">
        <f t="shared" ca="1" si="124"/>
        <v/>
      </c>
      <c r="M618" s="384" t="str">
        <f t="shared" ca="1" si="125"/>
        <v/>
      </c>
      <c r="N618" s="384" t="str">
        <f t="shared" ca="1" si="125"/>
        <v/>
      </c>
      <c r="O618" s="384" t="str">
        <f t="shared" ca="1" si="125"/>
        <v/>
      </c>
      <c r="P618" s="384" t="str">
        <f t="shared" ca="1" si="125"/>
        <v/>
      </c>
      <c r="Q618" s="384" t="str">
        <f t="shared" ca="1" si="119"/>
        <v/>
      </c>
      <c r="R618" s="131" t="str">
        <f ca="1">IF(AND(SUM($T$109:$U618)&gt;0,COUNTIF(R$108:$S617,"A")=0), "A","")</f>
        <v/>
      </c>
      <c r="S618" s="131" t="str">
        <f ca="1">IF(AND(SUM($T618:$U$1097)&gt;0,COUNTIF(S619:$S$1098,"E")=0), "E","")</f>
        <v/>
      </c>
      <c r="T618" s="383" t="str">
        <f t="shared" ca="1" si="120"/>
        <v/>
      </c>
      <c r="U618" s="383" t="str">
        <f t="shared" ca="1" si="126"/>
        <v/>
      </c>
      <c r="V618" s="7"/>
      <c r="W618" s="7"/>
      <c r="X618" s="383" t="str">
        <f t="shared" ca="1" si="121"/>
        <v/>
      </c>
      <c r="Y618" s="383" t="str">
        <f ca="1">IF(SUM(X618)&gt;0,MAX($Y$109:Y617)+1,"")</f>
        <v/>
      </c>
      <c r="Z618" s="7"/>
      <c r="AA618" s="7"/>
      <c r="AB618" s="383" t="str" cm="1">
        <f t="array" aca="1" ref="AB618" ca="1">IF($K618="","",INDIRECT("'"&amp;$B618&amp;"'!$J$7"))</f>
        <v/>
      </c>
      <c r="AC618" s="383" t="str" cm="1">
        <f t="array" aca="1" ref="AC618" ca="1">IF($K618="","",INDIRECT("'"&amp;$B618&amp;"'!$J$5"))</f>
        <v/>
      </c>
      <c r="AD618" s="383" t="str" cm="1">
        <f t="array" aca="1" ref="AD618" ca="1">IF($K618="","",INDIRECT("'"&amp;$B618&amp;"'!$J$6"))</f>
        <v/>
      </c>
      <c r="AE618" s="7"/>
      <c r="AF618" s="7"/>
      <c r="AG618" s="7"/>
      <c r="AH618" s="7"/>
      <c r="AI618" s="7"/>
      <c r="AJ618" s="7"/>
      <c r="AK618" s="7"/>
      <c r="AL618" s="7"/>
      <c r="AM618" s="7"/>
      <c r="AN618" s="7"/>
      <c r="AO618" s="7"/>
      <c r="AP618" s="7"/>
      <c r="AQ618" s="7"/>
      <c r="AR618" s="7"/>
      <c r="AS618" s="7"/>
      <c r="AT618" s="7"/>
      <c r="AU618" s="7"/>
      <c r="AV618" s="7"/>
      <c r="AW618" s="7"/>
      <c r="AX618" s="7"/>
      <c r="AY618" s="7"/>
      <c r="AZ618" s="7"/>
      <c r="BA618" s="7"/>
      <c r="BB618" s="7"/>
      <c r="BC618" s="7"/>
      <c r="BD618" s="7"/>
      <c r="BE618" s="7"/>
      <c r="BF618" s="7"/>
      <c r="BG618" s="7"/>
      <c r="BH618" s="7"/>
    </row>
    <row r="619" spans="1:60" hidden="1">
      <c r="A619" s="93"/>
      <c r="B619" s="138" t="str">
        <f t="shared" si="127"/>
        <v/>
      </c>
      <c r="C619" s="28" t="str">
        <f>IF(B619="","",INDEX(Konfig!$A$21:$B$1011,MATCH(MID(B619,1,(FIND(" ",B619)-1)),Konfig!$A$21:$A$1011,0),2))</f>
        <v/>
      </c>
      <c r="D619" s="126"/>
      <c r="E619" s="126" t="str">
        <f t="shared" si="118"/>
        <v/>
      </c>
      <c r="F619" s="126" t="str">
        <f t="shared" si="122"/>
        <v/>
      </c>
      <c r="G619" s="123" t="str">
        <f t="shared" si="128"/>
        <v/>
      </c>
      <c r="H619" s="139"/>
      <c r="I619" s="123" t="str">
        <f t="shared" si="129"/>
        <v xml:space="preserve"> </v>
      </c>
      <c r="J619" s="126"/>
      <c r="K619" s="388" t="str">
        <f t="shared" ca="1" si="123"/>
        <v/>
      </c>
      <c r="L619" s="388" t="str">
        <f t="shared" ca="1" si="124"/>
        <v/>
      </c>
      <c r="M619" s="384" t="str">
        <f t="shared" ca="1" si="125"/>
        <v/>
      </c>
      <c r="N619" s="384" t="str">
        <f t="shared" ca="1" si="125"/>
        <v/>
      </c>
      <c r="O619" s="384" t="str">
        <f t="shared" ca="1" si="125"/>
        <v/>
      </c>
      <c r="P619" s="384" t="str">
        <f t="shared" ca="1" si="125"/>
        <v/>
      </c>
      <c r="Q619" s="384" t="str">
        <f t="shared" ca="1" si="119"/>
        <v/>
      </c>
      <c r="R619" s="131" t="str">
        <f ca="1">IF(AND(SUM($T$109:$U619)&gt;0,COUNTIF(R$108:$S618,"A")=0), "A","")</f>
        <v/>
      </c>
      <c r="S619" s="131" t="str">
        <f ca="1">IF(AND(SUM($T619:$U$1097)&gt;0,COUNTIF(S620:$S$1098,"E")=0), "E","")</f>
        <v/>
      </c>
      <c r="T619" s="383" t="str">
        <f t="shared" ca="1" si="120"/>
        <v/>
      </c>
      <c r="U619" s="383" t="str">
        <f t="shared" ca="1" si="126"/>
        <v/>
      </c>
      <c r="V619" s="7"/>
      <c r="W619" s="7"/>
      <c r="X619" s="383" t="str">
        <f t="shared" ca="1" si="121"/>
        <v/>
      </c>
      <c r="Y619" s="383" t="str">
        <f ca="1">IF(SUM(X619)&gt;0,MAX($Y$109:Y618)+1,"")</f>
        <v/>
      </c>
      <c r="Z619" s="7"/>
      <c r="AA619" s="7"/>
      <c r="AB619" s="383" t="str" cm="1">
        <f t="array" aca="1" ref="AB619" ca="1">IF($K619="","",INDIRECT("'"&amp;$B619&amp;"'!$J$7"))</f>
        <v/>
      </c>
      <c r="AC619" s="383" t="str" cm="1">
        <f t="array" aca="1" ref="AC619" ca="1">IF($K619="","",INDIRECT("'"&amp;$B619&amp;"'!$J$5"))</f>
        <v/>
      </c>
      <c r="AD619" s="383" t="str" cm="1">
        <f t="array" aca="1" ref="AD619" ca="1">IF($K619="","",INDIRECT("'"&amp;$B619&amp;"'!$J$6"))</f>
        <v/>
      </c>
      <c r="AE619" s="7"/>
      <c r="AF619" s="7"/>
      <c r="AG619" s="7"/>
      <c r="AH619" s="7"/>
      <c r="AI619" s="7"/>
      <c r="AJ619" s="7"/>
      <c r="AK619" s="7"/>
      <c r="AL619" s="7"/>
      <c r="AM619" s="7"/>
      <c r="AN619" s="7"/>
      <c r="AO619" s="7"/>
      <c r="AP619" s="7"/>
      <c r="AQ619" s="7"/>
      <c r="AR619" s="7"/>
      <c r="AS619" s="7"/>
      <c r="AT619" s="7"/>
      <c r="AU619" s="7"/>
      <c r="AV619" s="7"/>
      <c r="AW619" s="7"/>
      <c r="AX619" s="7"/>
      <c r="AY619" s="7"/>
      <c r="AZ619" s="7"/>
      <c r="BA619" s="7"/>
      <c r="BB619" s="7"/>
      <c r="BC619" s="7"/>
      <c r="BD619" s="7"/>
      <c r="BE619" s="7"/>
      <c r="BF619" s="7"/>
      <c r="BG619" s="7"/>
      <c r="BH619" s="7"/>
    </row>
    <row r="620" spans="1:60" hidden="1">
      <c r="A620" s="93"/>
      <c r="B620" s="138" t="str">
        <f t="shared" si="127"/>
        <v/>
      </c>
      <c r="C620" s="28" t="str">
        <f>IF(B620="","",INDEX(Konfig!$A$21:$B$1011,MATCH(MID(B620,1,(FIND(" ",B620)-1)),Konfig!$A$21:$A$1011,0),2))</f>
        <v/>
      </c>
      <c r="D620" s="126"/>
      <c r="E620" s="126" t="str">
        <f t="shared" si="118"/>
        <v/>
      </c>
      <c r="F620" s="126" t="str">
        <f t="shared" si="122"/>
        <v/>
      </c>
      <c r="G620" s="123" t="str">
        <f t="shared" si="128"/>
        <v/>
      </c>
      <c r="H620" s="139"/>
      <c r="I620" s="123" t="str">
        <f t="shared" si="129"/>
        <v xml:space="preserve"> </v>
      </c>
      <c r="J620" s="126"/>
      <c r="K620" s="388" t="str">
        <f t="shared" ca="1" si="123"/>
        <v/>
      </c>
      <c r="L620" s="388" t="str">
        <f t="shared" ca="1" si="124"/>
        <v/>
      </c>
      <c r="M620" s="384" t="str">
        <f t="shared" ca="1" si="125"/>
        <v/>
      </c>
      <c r="N620" s="384" t="str">
        <f t="shared" ca="1" si="125"/>
        <v/>
      </c>
      <c r="O620" s="384" t="str">
        <f t="shared" ca="1" si="125"/>
        <v/>
      </c>
      <c r="P620" s="384" t="str">
        <f t="shared" ca="1" si="125"/>
        <v/>
      </c>
      <c r="Q620" s="384" t="str">
        <f t="shared" ca="1" si="119"/>
        <v/>
      </c>
      <c r="R620" s="131" t="str">
        <f ca="1">IF(AND(SUM($T$109:$U620)&gt;0,COUNTIF(R$108:$S619,"A")=0), "A","")</f>
        <v/>
      </c>
      <c r="S620" s="131" t="str">
        <f ca="1">IF(AND(SUM($T620:$U$1097)&gt;0,COUNTIF(S621:$S$1098,"E")=0), "E","")</f>
        <v/>
      </c>
      <c r="T620" s="383" t="str">
        <f t="shared" ca="1" si="120"/>
        <v/>
      </c>
      <c r="U620" s="383" t="str">
        <f t="shared" ca="1" si="126"/>
        <v/>
      </c>
      <c r="V620" s="7"/>
      <c r="W620" s="7"/>
      <c r="X620" s="383" t="str">
        <f t="shared" ca="1" si="121"/>
        <v/>
      </c>
      <c r="Y620" s="383" t="str">
        <f ca="1">IF(SUM(X620)&gt;0,MAX($Y$109:Y619)+1,"")</f>
        <v/>
      </c>
      <c r="Z620" s="7"/>
      <c r="AA620" s="7"/>
      <c r="AB620" s="383" t="str" cm="1">
        <f t="array" aca="1" ref="AB620" ca="1">IF($K620="","",INDIRECT("'"&amp;$B620&amp;"'!$J$7"))</f>
        <v/>
      </c>
      <c r="AC620" s="383" t="str" cm="1">
        <f t="array" aca="1" ref="AC620" ca="1">IF($K620="","",INDIRECT("'"&amp;$B620&amp;"'!$J$5"))</f>
        <v/>
      </c>
      <c r="AD620" s="383" t="str" cm="1">
        <f t="array" aca="1" ref="AD620" ca="1">IF($K620="","",INDIRECT("'"&amp;$B620&amp;"'!$J$6"))</f>
        <v/>
      </c>
      <c r="AE620" s="7"/>
      <c r="AF620" s="7"/>
      <c r="AG620" s="7"/>
      <c r="AH620" s="7"/>
      <c r="AI620" s="7"/>
      <c r="AJ620" s="7"/>
      <c r="AK620" s="7"/>
      <c r="AL620" s="7"/>
      <c r="AM620" s="7"/>
      <c r="AN620" s="7"/>
      <c r="AO620" s="7"/>
      <c r="AP620" s="7"/>
      <c r="AQ620" s="7"/>
      <c r="AR620" s="7"/>
      <c r="AS620" s="7"/>
      <c r="AT620" s="7"/>
      <c r="AU620" s="7"/>
      <c r="AV620" s="7"/>
      <c r="AW620" s="7"/>
      <c r="AX620" s="7"/>
      <c r="AY620" s="7"/>
      <c r="AZ620" s="7"/>
      <c r="BA620" s="7"/>
      <c r="BB620" s="7"/>
      <c r="BC620" s="7"/>
      <c r="BD620" s="7"/>
      <c r="BE620" s="7"/>
      <c r="BF620" s="7"/>
      <c r="BG620" s="7"/>
      <c r="BH620" s="7"/>
    </row>
    <row r="621" spans="1:60" hidden="1">
      <c r="A621" s="93"/>
      <c r="B621" s="138" t="str">
        <f t="shared" si="127"/>
        <v/>
      </c>
      <c r="C621" s="28" t="str">
        <f>IF(B621="","",INDEX(Konfig!$A$21:$B$1011,MATCH(MID(B621,1,(FIND(" ",B621)-1)),Konfig!$A$21:$A$1011,0),2))</f>
        <v/>
      </c>
      <c r="D621" s="126"/>
      <c r="E621" s="126" t="str">
        <f t="shared" ref="E621:E684" si="130">IFERROR(IF(VALUE(LEFT(G621,SEARCH(".",G621)-1))&lt;10,"",VALUE(LEFT(G621,SEARCH(".",G621)-1))),"")</f>
        <v/>
      </c>
      <c r="F621" s="126" t="str">
        <f t="shared" si="122"/>
        <v/>
      </c>
      <c r="G621" s="123" t="str">
        <f t="shared" si="128"/>
        <v/>
      </c>
      <c r="H621" s="139"/>
      <c r="I621" s="123" t="str">
        <f t="shared" si="129"/>
        <v xml:space="preserve"> </v>
      </c>
      <c r="J621" s="126"/>
      <c r="K621" s="388" t="str">
        <f t="shared" ca="1" si="123"/>
        <v/>
      </c>
      <c r="L621" s="388" t="str">
        <f t="shared" ca="1" si="124"/>
        <v/>
      </c>
      <c r="M621" s="384" t="str">
        <f t="shared" ca="1" si="125"/>
        <v/>
      </c>
      <c r="N621" s="384" t="str">
        <f t="shared" ca="1" si="125"/>
        <v/>
      </c>
      <c r="O621" s="384" t="str">
        <f t="shared" ca="1" si="125"/>
        <v/>
      </c>
      <c r="P621" s="384" t="str">
        <f t="shared" ca="1" si="125"/>
        <v/>
      </c>
      <c r="Q621" s="384" t="str">
        <f t="shared" ref="Q621:Q684" ca="1" si="131">IF($K621="","",COUNTIF(INDIRECT("'"&amp;$B621&amp;"'!$D$11:$D$512"),0))</f>
        <v/>
      </c>
      <c r="R621" s="131" t="str">
        <f ca="1">IF(AND(SUM($T$109:$U621)&gt;0,COUNTIF(R$108:$S620,"A")=0), "A","")</f>
        <v/>
      </c>
      <c r="S621" s="131" t="str">
        <f ca="1">IF(AND(SUM($T621:$U$1097)&gt;0,COUNTIF(S622:$S$1098,"E")=0), "E","")</f>
        <v/>
      </c>
      <c r="T621" s="383" t="str">
        <f t="shared" ref="T621:T684" ca="1" si="132">IF($K621="","",COUNTIFS(INDIRECT("'"&amp;$B621&amp;"'!$J$11:$J$512"),"KO",INDIRECT("'"&amp;$B621&amp;"'!$N$11:$N$512"),"IAE"))</f>
        <v/>
      </c>
      <c r="U621" s="383" t="str">
        <f t="shared" ca="1" si="126"/>
        <v/>
      </c>
      <c r="V621" s="7"/>
      <c r="W621" s="7"/>
      <c r="X621" s="383" t="str">
        <f t="shared" ref="X621:X684" ca="1" si="133">IF($K621="","",COUNTIFS(INDIRECT("'"&amp;$B621&amp;"'!$J$11:$J$512"),"EW",INDIRECT("'"&amp;$B621&amp;"'!$N$11:$N$512"),"IAE"))</f>
        <v/>
      </c>
      <c r="Y621" s="383" t="str">
        <f ca="1">IF(SUM(X621)&gt;0,MAX($Y$109:Y620)+1,"")</f>
        <v/>
      </c>
      <c r="Z621" s="7"/>
      <c r="AA621" s="7"/>
      <c r="AB621" s="383" t="str" cm="1">
        <f t="array" aca="1" ref="AB621" ca="1">IF($K621="","",INDIRECT("'"&amp;$B621&amp;"'!$J$7"))</f>
        <v/>
      </c>
      <c r="AC621" s="383" t="str" cm="1">
        <f t="array" aca="1" ref="AC621" ca="1">IF($K621="","",INDIRECT("'"&amp;$B621&amp;"'!$J$5"))</f>
        <v/>
      </c>
      <c r="AD621" s="383" t="str" cm="1">
        <f t="array" aca="1" ref="AD621" ca="1">IF($K621="","",INDIRECT("'"&amp;$B621&amp;"'!$J$6"))</f>
        <v/>
      </c>
      <c r="AE621" s="7"/>
      <c r="AF621" s="7"/>
      <c r="AG621" s="7"/>
      <c r="AH621" s="7"/>
      <c r="AI621" s="7"/>
      <c r="AJ621" s="7"/>
      <c r="AK621" s="7"/>
      <c r="AL621" s="7"/>
      <c r="AM621" s="7"/>
      <c r="AN621" s="7"/>
      <c r="AO621" s="7"/>
      <c r="AP621" s="7"/>
      <c r="AQ621" s="7"/>
      <c r="AR621" s="7"/>
      <c r="AS621" s="7"/>
      <c r="AT621" s="7"/>
      <c r="AU621" s="7"/>
      <c r="AV621" s="7"/>
      <c r="AW621" s="7"/>
      <c r="AX621" s="7"/>
      <c r="AY621" s="7"/>
      <c r="AZ621" s="7"/>
      <c r="BA621" s="7"/>
      <c r="BB621" s="7"/>
      <c r="BC621" s="7"/>
      <c r="BD621" s="7"/>
      <c r="BE621" s="7"/>
      <c r="BF621" s="7"/>
      <c r="BG621" s="7"/>
      <c r="BH621" s="7"/>
    </row>
    <row r="622" spans="1:60" hidden="1">
      <c r="A622" s="93"/>
      <c r="B622" s="138" t="str">
        <f t="shared" si="127"/>
        <v/>
      </c>
      <c r="C622" s="28" t="str">
        <f>IF(B622="","",INDEX(Konfig!$A$21:$B$1011,MATCH(MID(B622,1,(FIND(" ",B622)-1)),Konfig!$A$21:$A$1011,0),2))</f>
        <v/>
      </c>
      <c r="D622" s="126"/>
      <c r="E622" s="126" t="str">
        <f t="shared" si="130"/>
        <v/>
      </c>
      <c r="F622" s="126" t="str">
        <f t="shared" si="122"/>
        <v/>
      </c>
      <c r="G622" s="123" t="str">
        <f t="shared" si="128"/>
        <v/>
      </c>
      <c r="H622" s="139"/>
      <c r="I622" s="123" t="str">
        <f t="shared" si="129"/>
        <v xml:space="preserve"> </v>
      </c>
      <c r="J622" s="126"/>
      <c r="K622" s="388" t="str">
        <f t="shared" ca="1" si="123"/>
        <v/>
      </c>
      <c r="L622" s="388" t="str">
        <f t="shared" ca="1" si="124"/>
        <v/>
      </c>
      <c r="M622" s="384" t="str">
        <f t="shared" ca="1" si="125"/>
        <v/>
      </c>
      <c r="N622" s="384" t="str">
        <f t="shared" ca="1" si="125"/>
        <v/>
      </c>
      <c r="O622" s="384" t="str">
        <f t="shared" ca="1" si="125"/>
        <v/>
      </c>
      <c r="P622" s="384" t="str">
        <f t="shared" ca="1" si="125"/>
        <v/>
      </c>
      <c r="Q622" s="384" t="str">
        <f t="shared" ca="1" si="131"/>
        <v/>
      </c>
      <c r="R622" s="131" t="str">
        <f ca="1">IF(AND(SUM($T$109:$U622)&gt;0,COUNTIF(R$108:$S621,"A")=0), "A","")</f>
        <v/>
      </c>
      <c r="S622" s="131" t="str">
        <f ca="1">IF(AND(SUM($T622:$U$1097)&gt;0,COUNTIF(S623:$S$1098,"E")=0), "E","")</f>
        <v/>
      </c>
      <c r="T622" s="383" t="str">
        <f t="shared" ca="1" si="132"/>
        <v/>
      </c>
      <c r="U622" s="383" t="str">
        <f t="shared" ca="1" si="126"/>
        <v/>
      </c>
      <c r="V622" s="7"/>
      <c r="W622" s="7"/>
      <c r="X622" s="383" t="str">
        <f t="shared" ca="1" si="133"/>
        <v/>
      </c>
      <c r="Y622" s="383" t="str">
        <f ca="1">IF(SUM(X622)&gt;0,MAX($Y$109:Y621)+1,"")</f>
        <v/>
      </c>
      <c r="Z622" s="7"/>
      <c r="AA622" s="7"/>
      <c r="AB622" s="383" t="str" cm="1">
        <f t="array" aca="1" ref="AB622" ca="1">IF($K622="","",INDIRECT("'"&amp;$B622&amp;"'!$J$7"))</f>
        <v/>
      </c>
      <c r="AC622" s="383" t="str" cm="1">
        <f t="array" aca="1" ref="AC622" ca="1">IF($K622="","",INDIRECT("'"&amp;$B622&amp;"'!$J$5"))</f>
        <v/>
      </c>
      <c r="AD622" s="383" t="str" cm="1">
        <f t="array" aca="1" ref="AD622" ca="1">IF($K622="","",INDIRECT("'"&amp;$B622&amp;"'!$J$6"))</f>
        <v/>
      </c>
      <c r="AE622" s="7"/>
      <c r="AF622" s="7"/>
      <c r="AG622" s="7"/>
      <c r="AH622" s="7"/>
      <c r="AI622" s="7"/>
      <c r="AJ622" s="7"/>
      <c r="AK622" s="7"/>
      <c r="AL622" s="7"/>
      <c r="AM622" s="7"/>
      <c r="AN622" s="7"/>
      <c r="AO622" s="7"/>
      <c r="AP622" s="7"/>
      <c r="AQ622" s="7"/>
      <c r="AR622" s="7"/>
      <c r="AS622" s="7"/>
      <c r="AT622" s="7"/>
      <c r="AU622" s="7"/>
      <c r="AV622" s="7"/>
      <c r="AW622" s="7"/>
      <c r="AX622" s="7"/>
      <c r="AY622" s="7"/>
      <c r="AZ622" s="7"/>
      <c r="BA622" s="7"/>
      <c r="BB622" s="7"/>
      <c r="BC622" s="7"/>
      <c r="BD622" s="7"/>
      <c r="BE622" s="7"/>
      <c r="BF622" s="7"/>
      <c r="BG622" s="7"/>
      <c r="BH622" s="7"/>
    </row>
    <row r="623" spans="1:60" hidden="1">
      <c r="A623" s="93"/>
      <c r="B623" s="138" t="str">
        <f t="shared" si="127"/>
        <v/>
      </c>
      <c r="C623" s="28" t="str">
        <f>IF(B623="","",INDEX(Konfig!$A$21:$B$1011,MATCH(MID(B623,1,(FIND(" ",B623)-1)),Konfig!$A$21:$A$1011,0),2))</f>
        <v/>
      </c>
      <c r="D623" s="126"/>
      <c r="E623" s="126" t="str">
        <f t="shared" si="130"/>
        <v/>
      </c>
      <c r="F623" s="126" t="str">
        <f t="shared" si="122"/>
        <v/>
      </c>
      <c r="G623" s="123" t="str">
        <f t="shared" si="128"/>
        <v/>
      </c>
      <c r="H623" s="139"/>
      <c r="I623" s="123" t="str">
        <f t="shared" si="129"/>
        <v xml:space="preserve"> </v>
      </c>
      <c r="J623" s="126"/>
      <c r="K623" s="388" t="str">
        <f t="shared" ca="1" si="123"/>
        <v/>
      </c>
      <c r="L623" s="388" t="str">
        <f t="shared" ca="1" si="124"/>
        <v/>
      </c>
      <c r="M623" s="384" t="str">
        <f t="shared" ca="1" si="125"/>
        <v/>
      </c>
      <c r="N623" s="384" t="str">
        <f t="shared" ca="1" si="125"/>
        <v/>
      </c>
      <c r="O623" s="384" t="str">
        <f t="shared" ca="1" si="125"/>
        <v/>
      </c>
      <c r="P623" s="384" t="str">
        <f t="shared" ca="1" si="125"/>
        <v/>
      </c>
      <c r="Q623" s="384" t="str">
        <f t="shared" ca="1" si="131"/>
        <v/>
      </c>
      <c r="R623" s="131" t="str">
        <f ca="1">IF(AND(SUM($T$109:$U623)&gt;0,COUNTIF(R$108:$S622,"A")=0), "A","")</f>
        <v/>
      </c>
      <c r="S623" s="131" t="str">
        <f ca="1">IF(AND(SUM($T623:$U$1097)&gt;0,COUNTIF(S624:$S$1098,"E")=0), "E","")</f>
        <v/>
      </c>
      <c r="T623" s="383" t="str">
        <f t="shared" ca="1" si="132"/>
        <v/>
      </c>
      <c r="U623" s="383" t="str">
        <f t="shared" ca="1" si="126"/>
        <v/>
      </c>
      <c r="V623" s="7"/>
      <c r="W623" s="7"/>
      <c r="X623" s="383" t="str">
        <f t="shared" ca="1" si="133"/>
        <v/>
      </c>
      <c r="Y623" s="383" t="str">
        <f ca="1">IF(SUM(X623)&gt;0,MAX($Y$109:Y622)+1,"")</f>
        <v/>
      </c>
      <c r="Z623" s="7"/>
      <c r="AA623" s="7"/>
      <c r="AB623" s="383" t="str" cm="1">
        <f t="array" aca="1" ref="AB623" ca="1">IF($K623="","",INDIRECT("'"&amp;$B623&amp;"'!$J$7"))</f>
        <v/>
      </c>
      <c r="AC623" s="383" t="str" cm="1">
        <f t="array" aca="1" ref="AC623" ca="1">IF($K623="","",INDIRECT("'"&amp;$B623&amp;"'!$J$5"))</f>
        <v/>
      </c>
      <c r="AD623" s="383" t="str" cm="1">
        <f t="array" aca="1" ref="AD623" ca="1">IF($K623="","",INDIRECT("'"&amp;$B623&amp;"'!$J$6"))</f>
        <v/>
      </c>
      <c r="AE623" s="7"/>
      <c r="AF623" s="7"/>
      <c r="AG623" s="7"/>
      <c r="AH623" s="7"/>
      <c r="AI623" s="7"/>
      <c r="AJ623" s="7"/>
      <c r="AK623" s="7"/>
      <c r="AL623" s="7"/>
      <c r="AM623" s="7"/>
      <c r="AN623" s="7"/>
      <c r="AO623" s="7"/>
      <c r="AP623" s="7"/>
      <c r="AQ623" s="7"/>
      <c r="AR623" s="7"/>
      <c r="AS623" s="7"/>
      <c r="AT623" s="7"/>
      <c r="AU623" s="7"/>
      <c r="AV623" s="7"/>
      <c r="AW623" s="7"/>
      <c r="AX623" s="7"/>
      <c r="AY623" s="7"/>
      <c r="AZ623" s="7"/>
      <c r="BA623" s="7"/>
      <c r="BB623" s="7"/>
      <c r="BC623" s="7"/>
      <c r="BD623" s="7"/>
      <c r="BE623" s="7"/>
      <c r="BF623" s="7"/>
      <c r="BG623" s="7"/>
      <c r="BH623" s="7"/>
    </row>
    <row r="624" spans="1:60" hidden="1">
      <c r="A624" s="93"/>
      <c r="B624" s="138" t="str">
        <f t="shared" si="127"/>
        <v/>
      </c>
      <c r="C624" s="28" t="str">
        <f>IF(B624="","",INDEX(Konfig!$A$21:$B$1011,MATCH(MID(B624,1,(FIND(" ",B624)-1)),Konfig!$A$21:$A$1011,0),2))</f>
        <v/>
      </c>
      <c r="D624" s="126"/>
      <c r="E624" s="126" t="str">
        <f t="shared" si="130"/>
        <v/>
      </c>
      <c r="F624" s="126" t="str">
        <f t="shared" si="122"/>
        <v/>
      </c>
      <c r="G624" s="123" t="str">
        <f t="shared" si="128"/>
        <v/>
      </c>
      <c r="H624" s="139"/>
      <c r="I624" s="123" t="str">
        <f t="shared" si="129"/>
        <v xml:space="preserve"> </v>
      </c>
      <c r="J624" s="126"/>
      <c r="K624" s="388" t="str">
        <f t="shared" ca="1" si="123"/>
        <v/>
      </c>
      <c r="L624" s="388" t="str">
        <f t="shared" ca="1" si="124"/>
        <v/>
      </c>
      <c r="M624" s="384" t="str">
        <f t="shared" ca="1" si="125"/>
        <v/>
      </c>
      <c r="N624" s="384" t="str">
        <f t="shared" ca="1" si="125"/>
        <v/>
      </c>
      <c r="O624" s="384" t="str">
        <f t="shared" ca="1" si="125"/>
        <v/>
      </c>
      <c r="P624" s="384" t="str">
        <f t="shared" ca="1" si="125"/>
        <v/>
      </c>
      <c r="Q624" s="384" t="str">
        <f t="shared" ca="1" si="131"/>
        <v/>
      </c>
      <c r="R624" s="131" t="str">
        <f ca="1">IF(AND(SUM($T$109:$U624)&gt;0,COUNTIF(R$108:$S623,"A")=0), "A","")</f>
        <v/>
      </c>
      <c r="S624" s="131" t="str">
        <f ca="1">IF(AND(SUM($T624:$U$1097)&gt;0,COUNTIF(S625:$S$1098,"E")=0), "E","")</f>
        <v/>
      </c>
      <c r="T624" s="383" t="str">
        <f t="shared" ca="1" si="132"/>
        <v/>
      </c>
      <c r="U624" s="383" t="str">
        <f t="shared" ca="1" si="126"/>
        <v/>
      </c>
      <c r="V624" s="7"/>
      <c r="W624" s="7"/>
      <c r="X624" s="383" t="str">
        <f t="shared" ca="1" si="133"/>
        <v/>
      </c>
      <c r="Y624" s="383" t="str">
        <f ca="1">IF(SUM(X624)&gt;0,MAX($Y$109:Y623)+1,"")</f>
        <v/>
      </c>
      <c r="Z624" s="7"/>
      <c r="AA624" s="7"/>
      <c r="AB624" s="383" t="str" cm="1">
        <f t="array" aca="1" ref="AB624" ca="1">IF($K624="","",INDIRECT("'"&amp;$B624&amp;"'!$J$7"))</f>
        <v/>
      </c>
      <c r="AC624" s="383" t="str" cm="1">
        <f t="array" aca="1" ref="AC624" ca="1">IF($K624="","",INDIRECT("'"&amp;$B624&amp;"'!$J$5"))</f>
        <v/>
      </c>
      <c r="AD624" s="383" t="str" cm="1">
        <f t="array" aca="1" ref="AD624" ca="1">IF($K624="","",INDIRECT("'"&amp;$B624&amp;"'!$J$6"))</f>
        <v/>
      </c>
      <c r="AE624" s="7"/>
      <c r="AF624" s="7"/>
      <c r="AG624" s="7"/>
      <c r="AH624" s="7"/>
      <c r="AI624" s="7"/>
      <c r="AJ624" s="7"/>
      <c r="AK624" s="7"/>
      <c r="AL624" s="7"/>
      <c r="AM624" s="7"/>
      <c r="AN624" s="7"/>
      <c r="AO624" s="7"/>
      <c r="AP624" s="7"/>
      <c r="AQ624" s="7"/>
      <c r="AR624" s="7"/>
      <c r="AS624" s="7"/>
      <c r="AT624" s="7"/>
      <c r="AU624" s="7"/>
      <c r="AV624" s="7"/>
      <c r="AW624" s="7"/>
      <c r="AX624" s="7"/>
      <c r="AY624" s="7"/>
      <c r="AZ624" s="7"/>
      <c r="BA624" s="7"/>
      <c r="BB624" s="7"/>
      <c r="BC624" s="7"/>
      <c r="BD624" s="7"/>
      <c r="BE624" s="7"/>
      <c r="BF624" s="7"/>
      <c r="BG624" s="7"/>
      <c r="BH624" s="7"/>
    </row>
    <row r="625" spans="1:60" hidden="1">
      <c r="A625" s="93"/>
      <c r="B625" s="138" t="str">
        <f t="shared" si="127"/>
        <v/>
      </c>
      <c r="C625" s="28" t="str">
        <f>IF(B625="","",INDEX(Konfig!$A$21:$B$1011,MATCH(MID(B625,1,(FIND(" ",B625)-1)),Konfig!$A$21:$A$1011,0),2))</f>
        <v/>
      </c>
      <c r="D625" s="126"/>
      <c r="E625" s="126" t="str">
        <f t="shared" si="130"/>
        <v/>
      </c>
      <c r="F625" s="126" t="str">
        <f t="shared" si="122"/>
        <v/>
      </c>
      <c r="G625" s="123" t="str">
        <f t="shared" si="128"/>
        <v/>
      </c>
      <c r="H625" s="139"/>
      <c r="I625" s="123" t="str">
        <f t="shared" si="129"/>
        <v xml:space="preserve"> </v>
      </c>
      <c r="J625" s="126"/>
      <c r="K625" s="388" t="str">
        <f t="shared" ca="1" si="123"/>
        <v/>
      </c>
      <c r="L625" s="388" t="str">
        <f t="shared" ca="1" si="124"/>
        <v/>
      </c>
      <c r="M625" s="384" t="str">
        <f t="shared" ca="1" si="125"/>
        <v/>
      </c>
      <c r="N625" s="384" t="str">
        <f t="shared" ca="1" si="125"/>
        <v/>
      </c>
      <c r="O625" s="384" t="str">
        <f t="shared" ca="1" si="125"/>
        <v/>
      </c>
      <c r="P625" s="384" t="str">
        <f t="shared" ca="1" si="125"/>
        <v/>
      </c>
      <c r="Q625" s="384" t="str">
        <f t="shared" ca="1" si="131"/>
        <v/>
      </c>
      <c r="R625" s="131" t="str">
        <f ca="1">IF(AND(SUM($T$109:$U625)&gt;0,COUNTIF(R$108:$S624,"A")=0), "A","")</f>
        <v/>
      </c>
      <c r="S625" s="131" t="str">
        <f ca="1">IF(AND(SUM($T625:$U$1097)&gt;0,COUNTIF(S626:$S$1098,"E")=0), "E","")</f>
        <v/>
      </c>
      <c r="T625" s="383" t="str">
        <f t="shared" ca="1" si="132"/>
        <v/>
      </c>
      <c r="U625" s="383" t="str">
        <f t="shared" ca="1" si="126"/>
        <v/>
      </c>
      <c r="V625" s="7"/>
      <c r="W625" s="7"/>
      <c r="X625" s="383" t="str">
        <f t="shared" ca="1" si="133"/>
        <v/>
      </c>
      <c r="Y625" s="383" t="str">
        <f ca="1">IF(SUM(X625)&gt;0,MAX($Y$109:Y624)+1,"")</f>
        <v/>
      </c>
      <c r="Z625" s="7"/>
      <c r="AA625" s="7"/>
      <c r="AB625" s="383" t="str" cm="1">
        <f t="array" aca="1" ref="AB625" ca="1">IF($K625="","",INDIRECT("'"&amp;$B625&amp;"'!$J$7"))</f>
        <v/>
      </c>
      <c r="AC625" s="383" t="str" cm="1">
        <f t="array" aca="1" ref="AC625" ca="1">IF($K625="","",INDIRECT("'"&amp;$B625&amp;"'!$J$5"))</f>
        <v/>
      </c>
      <c r="AD625" s="383" t="str" cm="1">
        <f t="array" aca="1" ref="AD625" ca="1">IF($K625="","",INDIRECT("'"&amp;$B625&amp;"'!$J$6"))</f>
        <v/>
      </c>
      <c r="AE625" s="7"/>
      <c r="AF625" s="7"/>
      <c r="AG625" s="7"/>
      <c r="AH625" s="7"/>
      <c r="AI625" s="7"/>
      <c r="AJ625" s="7"/>
      <c r="AK625" s="7"/>
      <c r="AL625" s="7"/>
      <c r="AM625" s="7"/>
      <c r="AN625" s="7"/>
      <c r="AO625" s="7"/>
      <c r="AP625" s="7"/>
      <c r="AQ625" s="7"/>
      <c r="AR625" s="7"/>
      <c r="AS625" s="7"/>
      <c r="AT625" s="7"/>
      <c r="AU625" s="7"/>
      <c r="AV625" s="7"/>
      <c r="AW625" s="7"/>
      <c r="AX625" s="7"/>
      <c r="AY625" s="7"/>
      <c r="AZ625" s="7"/>
      <c r="BA625" s="7"/>
      <c r="BB625" s="7"/>
      <c r="BC625" s="7"/>
      <c r="BD625" s="7"/>
      <c r="BE625" s="7"/>
      <c r="BF625" s="7"/>
      <c r="BG625" s="7"/>
      <c r="BH625" s="7"/>
    </row>
    <row r="626" spans="1:60" hidden="1">
      <c r="A626" s="93"/>
      <c r="B626" s="138" t="str">
        <f t="shared" si="127"/>
        <v/>
      </c>
      <c r="C626" s="28" t="str">
        <f>IF(B626="","",INDEX(Konfig!$A$21:$B$1011,MATCH(MID(B626,1,(FIND(" ",B626)-1)),Konfig!$A$21:$A$1011,0),2))</f>
        <v/>
      </c>
      <c r="D626" s="126"/>
      <c r="E626" s="126" t="str">
        <f t="shared" si="130"/>
        <v/>
      </c>
      <c r="F626" s="126" t="str">
        <f t="shared" si="122"/>
        <v/>
      </c>
      <c r="G626" s="123" t="str">
        <f t="shared" si="128"/>
        <v/>
      </c>
      <c r="H626" s="139"/>
      <c r="I626" s="123" t="str">
        <f t="shared" si="129"/>
        <v xml:space="preserve"> </v>
      </c>
      <c r="J626" s="126"/>
      <c r="K626" s="388" t="str">
        <f t="shared" ca="1" si="123"/>
        <v/>
      </c>
      <c r="L626" s="388" t="str">
        <f t="shared" ca="1" si="124"/>
        <v/>
      </c>
      <c r="M626" s="384" t="str">
        <f t="shared" ca="1" si="125"/>
        <v/>
      </c>
      <c r="N626" s="384" t="str">
        <f t="shared" ca="1" si="125"/>
        <v/>
      </c>
      <c r="O626" s="384" t="str">
        <f t="shared" ca="1" si="125"/>
        <v/>
      </c>
      <c r="P626" s="384" t="str">
        <f t="shared" ca="1" si="125"/>
        <v/>
      </c>
      <c r="Q626" s="384" t="str">
        <f t="shared" ca="1" si="131"/>
        <v/>
      </c>
      <c r="R626" s="131" t="str">
        <f ca="1">IF(AND(SUM($T$109:$U626)&gt;0,COUNTIF(R$108:$S625,"A")=0), "A","")</f>
        <v/>
      </c>
      <c r="S626" s="131" t="str">
        <f ca="1">IF(AND(SUM($T626:$U$1097)&gt;0,COUNTIF(S627:$S$1098,"E")=0), "E","")</f>
        <v/>
      </c>
      <c r="T626" s="383" t="str">
        <f t="shared" ca="1" si="132"/>
        <v/>
      </c>
      <c r="U626" s="383" t="str">
        <f t="shared" ca="1" si="126"/>
        <v/>
      </c>
      <c r="V626" s="7"/>
      <c r="W626" s="7"/>
      <c r="X626" s="383" t="str">
        <f t="shared" ca="1" si="133"/>
        <v/>
      </c>
      <c r="Y626" s="383" t="str">
        <f ca="1">IF(SUM(X626)&gt;0,MAX($Y$109:Y625)+1,"")</f>
        <v/>
      </c>
      <c r="Z626" s="7"/>
      <c r="AA626" s="7"/>
      <c r="AB626" s="383" t="str" cm="1">
        <f t="array" aca="1" ref="AB626" ca="1">IF($K626="","",INDIRECT("'"&amp;$B626&amp;"'!$J$7"))</f>
        <v/>
      </c>
      <c r="AC626" s="383" t="str" cm="1">
        <f t="array" aca="1" ref="AC626" ca="1">IF($K626="","",INDIRECT("'"&amp;$B626&amp;"'!$J$5"))</f>
        <v/>
      </c>
      <c r="AD626" s="383" t="str" cm="1">
        <f t="array" aca="1" ref="AD626" ca="1">IF($K626="","",INDIRECT("'"&amp;$B626&amp;"'!$J$6"))</f>
        <v/>
      </c>
      <c r="AE626" s="7"/>
      <c r="AF626" s="7"/>
      <c r="AG626" s="7"/>
      <c r="AH626" s="7"/>
      <c r="AI626" s="7"/>
      <c r="AJ626" s="7"/>
      <c r="AK626" s="7"/>
      <c r="AL626" s="7"/>
      <c r="AM626" s="7"/>
      <c r="AN626" s="7"/>
      <c r="AO626" s="7"/>
      <c r="AP626" s="7"/>
      <c r="AQ626" s="7"/>
      <c r="AR626" s="7"/>
      <c r="AS626" s="7"/>
      <c r="AT626" s="7"/>
      <c r="AU626" s="7"/>
      <c r="AV626" s="7"/>
      <c r="AW626" s="7"/>
      <c r="AX626" s="7"/>
      <c r="AY626" s="7"/>
      <c r="AZ626" s="7"/>
      <c r="BA626" s="7"/>
      <c r="BB626" s="7"/>
      <c r="BC626" s="7"/>
      <c r="BD626" s="7"/>
      <c r="BE626" s="7"/>
      <c r="BF626" s="7"/>
      <c r="BG626" s="7"/>
      <c r="BH626" s="7"/>
    </row>
    <row r="627" spans="1:60" hidden="1">
      <c r="A627" s="93"/>
      <c r="B627" s="138" t="str">
        <f t="shared" si="127"/>
        <v/>
      </c>
      <c r="C627" s="28" t="str">
        <f>IF(B627="","",INDEX(Konfig!$A$21:$B$1011,MATCH(MID(B627,1,(FIND(" ",B627)-1)),Konfig!$A$21:$A$1011,0),2))</f>
        <v/>
      </c>
      <c r="D627" s="126"/>
      <c r="E627" s="126" t="str">
        <f t="shared" si="130"/>
        <v/>
      </c>
      <c r="F627" s="126" t="str">
        <f t="shared" si="122"/>
        <v/>
      </c>
      <c r="G627" s="123" t="str">
        <f t="shared" si="128"/>
        <v/>
      </c>
      <c r="H627" s="139"/>
      <c r="I627" s="123" t="str">
        <f t="shared" si="129"/>
        <v xml:space="preserve"> </v>
      </c>
      <c r="J627" s="126"/>
      <c r="K627" s="388" t="str">
        <f t="shared" ca="1" si="123"/>
        <v/>
      </c>
      <c r="L627" s="388" t="str">
        <f t="shared" ca="1" si="124"/>
        <v/>
      </c>
      <c r="M627" s="384" t="str">
        <f t="shared" ca="1" si="125"/>
        <v/>
      </c>
      <c r="N627" s="384" t="str">
        <f t="shared" ca="1" si="125"/>
        <v/>
      </c>
      <c r="O627" s="384" t="str">
        <f t="shared" ca="1" si="125"/>
        <v/>
      </c>
      <c r="P627" s="384" t="str">
        <f t="shared" ca="1" si="125"/>
        <v/>
      </c>
      <c r="Q627" s="384" t="str">
        <f t="shared" ca="1" si="131"/>
        <v/>
      </c>
      <c r="R627" s="131" t="str">
        <f ca="1">IF(AND(SUM($T$109:$U627)&gt;0,COUNTIF(R$108:$S626,"A")=0), "A","")</f>
        <v/>
      </c>
      <c r="S627" s="131" t="str">
        <f ca="1">IF(AND(SUM($T627:$U$1097)&gt;0,COUNTIF(S628:$S$1098,"E")=0), "E","")</f>
        <v/>
      </c>
      <c r="T627" s="383" t="str">
        <f t="shared" ca="1" si="132"/>
        <v/>
      </c>
      <c r="U627" s="383" t="str">
        <f t="shared" ca="1" si="126"/>
        <v/>
      </c>
      <c r="V627" s="7"/>
      <c r="W627" s="7"/>
      <c r="X627" s="383" t="str">
        <f t="shared" ca="1" si="133"/>
        <v/>
      </c>
      <c r="Y627" s="383" t="str">
        <f ca="1">IF(SUM(X627)&gt;0,MAX($Y$109:Y626)+1,"")</f>
        <v/>
      </c>
      <c r="Z627" s="7"/>
      <c r="AA627" s="7"/>
      <c r="AB627" s="383" t="str" cm="1">
        <f t="array" aca="1" ref="AB627" ca="1">IF($K627="","",INDIRECT("'"&amp;$B627&amp;"'!$J$7"))</f>
        <v/>
      </c>
      <c r="AC627" s="383" t="str" cm="1">
        <f t="array" aca="1" ref="AC627" ca="1">IF($K627="","",INDIRECT("'"&amp;$B627&amp;"'!$J$5"))</f>
        <v/>
      </c>
      <c r="AD627" s="383" t="str" cm="1">
        <f t="array" aca="1" ref="AD627" ca="1">IF($K627="","",INDIRECT("'"&amp;$B627&amp;"'!$J$6"))</f>
        <v/>
      </c>
      <c r="AE627" s="7"/>
      <c r="AF627" s="7"/>
      <c r="AG627" s="7"/>
      <c r="AH627" s="7"/>
      <c r="AI627" s="7"/>
      <c r="AJ627" s="7"/>
      <c r="AK627" s="7"/>
      <c r="AL627" s="7"/>
      <c r="AM627" s="7"/>
      <c r="AN627" s="7"/>
      <c r="AO627" s="7"/>
      <c r="AP627" s="7"/>
      <c r="AQ627" s="7"/>
      <c r="AR627" s="7"/>
      <c r="AS627" s="7"/>
      <c r="AT627" s="7"/>
      <c r="AU627" s="7"/>
      <c r="AV627" s="7"/>
      <c r="AW627" s="7"/>
      <c r="AX627" s="7"/>
      <c r="AY627" s="7"/>
      <c r="AZ627" s="7"/>
      <c r="BA627" s="7"/>
      <c r="BB627" s="7"/>
      <c r="BC627" s="7"/>
      <c r="BD627" s="7"/>
      <c r="BE627" s="7"/>
      <c r="BF627" s="7"/>
      <c r="BG627" s="7"/>
      <c r="BH627" s="7"/>
    </row>
    <row r="628" spans="1:60" hidden="1">
      <c r="A628" s="93"/>
      <c r="B628" s="138" t="str">
        <f t="shared" si="127"/>
        <v/>
      </c>
      <c r="C628" s="28" t="str">
        <f>IF(B628="","",INDEX(Konfig!$A$21:$B$1011,MATCH(MID(B628,1,(FIND(" ",B628)-1)),Konfig!$A$21:$A$1011,0),2))</f>
        <v/>
      </c>
      <c r="D628" s="126"/>
      <c r="E628" s="126" t="str">
        <f t="shared" si="130"/>
        <v/>
      </c>
      <c r="F628" s="126" t="str">
        <f t="shared" si="122"/>
        <v/>
      </c>
      <c r="G628" s="123" t="str">
        <f t="shared" si="128"/>
        <v/>
      </c>
      <c r="H628" s="139"/>
      <c r="I628" s="123" t="str">
        <f t="shared" si="129"/>
        <v xml:space="preserve"> </v>
      </c>
      <c r="J628" s="126"/>
      <c r="K628" s="388" t="str">
        <f t="shared" ca="1" si="123"/>
        <v/>
      </c>
      <c r="L628" s="388" t="str">
        <f t="shared" ca="1" si="124"/>
        <v/>
      </c>
      <c r="M628" s="384" t="str">
        <f t="shared" ca="1" si="125"/>
        <v/>
      </c>
      <c r="N628" s="384" t="str">
        <f t="shared" ca="1" si="125"/>
        <v/>
      </c>
      <c r="O628" s="384" t="str">
        <f t="shared" ca="1" si="125"/>
        <v/>
      </c>
      <c r="P628" s="384" t="str">
        <f t="shared" ca="1" si="125"/>
        <v/>
      </c>
      <c r="Q628" s="384" t="str">
        <f t="shared" ca="1" si="131"/>
        <v/>
      </c>
      <c r="R628" s="131" t="str">
        <f ca="1">IF(AND(SUM($T$109:$U628)&gt;0,COUNTIF(R$108:$S627,"A")=0), "A","")</f>
        <v/>
      </c>
      <c r="S628" s="131" t="str">
        <f ca="1">IF(AND(SUM($T628:$U$1097)&gt;0,COUNTIF(S629:$S$1098,"E")=0), "E","")</f>
        <v/>
      </c>
      <c r="T628" s="383" t="str">
        <f t="shared" ca="1" si="132"/>
        <v/>
      </c>
      <c r="U628" s="383" t="str">
        <f t="shared" ca="1" si="126"/>
        <v/>
      </c>
      <c r="V628" s="7"/>
      <c r="W628" s="7"/>
      <c r="X628" s="383" t="str">
        <f t="shared" ca="1" si="133"/>
        <v/>
      </c>
      <c r="Y628" s="383" t="str">
        <f ca="1">IF(SUM(X628)&gt;0,MAX($Y$109:Y627)+1,"")</f>
        <v/>
      </c>
      <c r="Z628" s="7"/>
      <c r="AA628" s="7"/>
      <c r="AB628" s="383" t="str" cm="1">
        <f t="array" aca="1" ref="AB628" ca="1">IF($K628="","",INDIRECT("'"&amp;$B628&amp;"'!$J$7"))</f>
        <v/>
      </c>
      <c r="AC628" s="383" t="str" cm="1">
        <f t="array" aca="1" ref="AC628" ca="1">IF($K628="","",INDIRECT("'"&amp;$B628&amp;"'!$J$5"))</f>
        <v/>
      </c>
      <c r="AD628" s="383" t="str" cm="1">
        <f t="array" aca="1" ref="AD628" ca="1">IF($K628="","",INDIRECT("'"&amp;$B628&amp;"'!$J$6"))</f>
        <v/>
      </c>
      <c r="AE628" s="7"/>
      <c r="AF628" s="7"/>
      <c r="AG628" s="7"/>
      <c r="AH628" s="7"/>
      <c r="AI628" s="7"/>
      <c r="AJ628" s="7"/>
      <c r="AK628" s="7"/>
      <c r="AL628" s="7"/>
      <c r="AM628" s="7"/>
      <c r="AN628" s="7"/>
      <c r="AO628" s="7"/>
      <c r="AP628" s="7"/>
      <c r="AQ628" s="7"/>
      <c r="AR628" s="7"/>
      <c r="AS628" s="7"/>
      <c r="AT628" s="7"/>
      <c r="AU628" s="7"/>
      <c r="AV628" s="7"/>
      <c r="AW628" s="7"/>
      <c r="AX628" s="7"/>
      <c r="AY628" s="7"/>
      <c r="AZ628" s="7"/>
      <c r="BA628" s="7"/>
      <c r="BB628" s="7"/>
      <c r="BC628" s="7"/>
      <c r="BD628" s="7"/>
      <c r="BE628" s="7"/>
      <c r="BF628" s="7"/>
      <c r="BG628" s="7"/>
      <c r="BH628" s="7"/>
    </row>
    <row r="629" spans="1:60" hidden="1">
      <c r="A629" s="93"/>
      <c r="B629" s="138" t="str">
        <f t="shared" si="127"/>
        <v/>
      </c>
      <c r="C629" s="28" t="str">
        <f>IF(B629="","",INDEX(Konfig!$A$21:$B$1011,MATCH(MID(B629,1,(FIND(" ",B629)-1)),Konfig!$A$21:$A$1011,0),2))</f>
        <v/>
      </c>
      <c r="D629" s="126"/>
      <c r="E629" s="126" t="str">
        <f t="shared" si="130"/>
        <v/>
      </c>
      <c r="F629" s="126" t="str">
        <f t="shared" si="122"/>
        <v/>
      </c>
      <c r="G629" s="123" t="str">
        <f t="shared" si="128"/>
        <v/>
      </c>
      <c r="H629" s="139"/>
      <c r="I629" s="123" t="str">
        <f t="shared" si="129"/>
        <v xml:space="preserve"> </v>
      </c>
      <c r="J629" s="126"/>
      <c r="K629" s="388" t="str">
        <f t="shared" ca="1" si="123"/>
        <v/>
      </c>
      <c r="L629" s="388" t="str">
        <f t="shared" ca="1" si="124"/>
        <v/>
      </c>
      <c r="M629" s="384" t="str">
        <f t="shared" ca="1" si="125"/>
        <v/>
      </c>
      <c r="N629" s="384" t="str">
        <f t="shared" ca="1" si="125"/>
        <v/>
      </c>
      <c r="O629" s="384" t="str">
        <f t="shared" ca="1" si="125"/>
        <v/>
      </c>
      <c r="P629" s="384" t="str">
        <f t="shared" ca="1" si="125"/>
        <v/>
      </c>
      <c r="Q629" s="384" t="str">
        <f t="shared" ca="1" si="131"/>
        <v/>
      </c>
      <c r="R629" s="131" t="str">
        <f ca="1">IF(AND(SUM($T$109:$U629)&gt;0,COUNTIF(R$108:$S628,"A")=0), "A","")</f>
        <v/>
      </c>
      <c r="S629" s="131" t="str">
        <f ca="1">IF(AND(SUM($T629:$U$1097)&gt;0,COUNTIF(S630:$S$1098,"E")=0), "E","")</f>
        <v/>
      </c>
      <c r="T629" s="383" t="str">
        <f t="shared" ca="1" si="132"/>
        <v/>
      </c>
      <c r="U629" s="383" t="str">
        <f t="shared" ca="1" si="126"/>
        <v/>
      </c>
      <c r="V629" s="7"/>
      <c r="W629" s="7"/>
      <c r="X629" s="383" t="str">
        <f t="shared" ca="1" si="133"/>
        <v/>
      </c>
      <c r="Y629" s="383" t="str">
        <f ca="1">IF(SUM(X629)&gt;0,MAX($Y$109:Y628)+1,"")</f>
        <v/>
      </c>
      <c r="Z629" s="7"/>
      <c r="AA629" s="7"/>
      <c r="AB629" s="383" t="str" cm="1">
        <f t="array" aca="1" ref="AB629" ca="1">IF($K629="","",INDIRECT("'"&amp;$B629&amp;"'!$J$7"))</f>
        <v/>
      </c>
      <c r="AC629" s="383" t="str" cm="1">
        <f t="array" aca="1" ref="AC629" ca="1">IF($K629="","",INDIRECT("'"&amp;$B629&amp;"'!$J$5"))</f>
        <v/>
      </c>
      <c r="AD629" s="383" t="str" cm="1">
        <f t="array" aca="1" ref="AD629" ca="1">IF($K629="","",INDIRECT("'"&amp;$B629&amp;"'!$J$6"))</f>
        <v/>
      </c>
      <c r="AE629" s="7"/>
      <c r="AF629" s="7"/>
      <c r="AG629" s="7"/>
      <c r="AH629" s="7"/>
      <c r="AI629" s="7"/>
      <c r="AJ629" s="7"/>
      <c r="AK629" s="7"/>
      <c r="AL629" s="7"/>
      <c r="AM629" s="7"/>
      <c r="AN629" s="7"/>
      <c r="AO629" s="7"/>
      <c r="AP629" s="7"/>
      <c r="AQ629" s="7"/>
      <c r="AR629" s="7"/>
      <c r="AS629" s="7"/>
      <c r="AT629" s="7"/>
      <c r="AU629" s="7"/>
      <c r="AV629" s="7"/>
      <c r="AW629" s="7"/>
      <c r="AX629" s="7"/>
      <c r="AY629" s="7"/>
      <c r="AZ629" s="7"/>
      <c r="BA629" s="7"/>
      <c r="BB629" s="7"/>
      <c r="BC629" s="7"/>
      <c r="BD629" s="7"/>
      <c r="BE629" s="7"/>
      <c r="BF629" s="7"/>
      <c r="BG629" s="7"/>
      <c r="BH629" s="7"/>
    </row>
    <row r="630" spans="1:60" hidden="1">
      <c r="A630" s="93"/>
      <c r="B630" s="138" t="str">
        <f t="shared" si="127"/>
        <v/>
      </c>
      <c r="C630" s="28" t="str">
        <f>IF(B630="","",INDEX(Konfig!$A$21:$B$1011,MATCH(MID(B630,1,(FIND(" ",B630)-1)),Konfig!$A$21:$A$1011,0),2))</f>
        <v/>
      </c>
      <c r="D630" s="126"/>
      <c r="E630" s="126" t="str">
        <f t="shared" si="130"/>
        <v/>
      </c>
      <c r="F630" s="126" t="str">
        <f t="shared" si="122"/>
        <v/>
      </c>
      <c r="G630" s="123" t="str">
        <f t="shared" si="128"/>
        <v/>
      </c>
      <c r="H630" s="139"/>
      <c r="I630" s="123" t="str">
        <f t="shared" si="129"/>
        <v xml:space="preserve"> </v>
      </c>
      <c r="J630" s="126"/>
      <c r="K630" s="388" t="str">
        <f t="shared" ca="1" si="123"/>
        <v/>
      </c>
      <c r="L630" s="388" t="str">
        <f t="shared" ca="1" si="124"/>
        <v/>
      </c>
      <c r="M630" s="384" t="str">
        <f t="shared" ca="1" si="125"/>
        <v/>
      </c>
      <c r="N630" s="384" t="str">
        <f t="shared" ca="1" si="125"/>
        <v/>
      </c>
      <c r="O630" s="384" t="str">
        <f t="shared" ca="1" si="125"/>
        <v/>
      </c>
      <c r="P630" s="384" t="str">
        <f t="shared" ca="1" si="125"/>
        <v/>
      </c>
      <c r="Q630" s="384" t="str">
        <f t="shared" ca="1" si="131"/>
        <v/>
      </c>
      <c r="R630" s="131" t="str">
        <f ca="1">IF(AND(SUM($T$109:$U630)&gt;0,COUNTIF(R$108:$S629,"A")=0), "A","")</f>
        <v/>
      </c>
      <c r="S630" s="131" t="str">
        <f ca="1">IF(AND(SUM($T630:$U$1097)&gt;0,COUNTIF(S631:$S$1098,"E")=0), "E","")</f>
        <v/>
      </c>
      <c r="T630" s="383" t="str">
        <f t="shared" ca="1" si="132"/>
        <v/>
      </c>
      <c r="U630" s="383" t="str">
        <f t="shared" ca="1" si="126"/>
        <v/>
      </c>
      <c r="V630" s="7"/>
      <c r="W630" s="7"/>
      <c r="X630" s="383" t="str">
        <f t="shared" ca="1" si="133"/>
        <v/>
      </c>
      <c r="Y630" s="383" t="str">
        <f ca="1">IF(SUM(X630)&gt;0,MAX($Y$109:Y629)+1,"")</f>
        <v/>
      </c>
      <c r="Z630" s="7"/>
      <c r="AA630" s="7"/>
      <c r="AB630" s="383" t="str" cm="1">
        <f t="array" aca="1" ref="AB630" ca="1">IF($K630="","",INDIRECT("'"&amp;$B630&amp;"'!$J$7"))</f>
        <v/>
      </c>
      <c r="AC630" s="383" t="str" cm="1">
        <f t="array" aca="1" ref="AC630" ca="1">IF($K630="","",INDIRECT("'"&amp;$B630&amp;"'!$J$5"))</f>
        <v/>
      </c>
      <c r="AD630" s="383" t="str" cm="1">
        <f t="array" aca="1" ref="AD630" ca="1">IF($K630="","",INDIRECT("'"&amp;$B630&amp;"'!$J$6"))</f>
        <v/>
      </c>
      <c r="AE630" s="7"/>
      <c r="AF630" s="7"/>
      <c r="AG630" s="7"/>
      <c r="AH630" s="7"/>
      <c r="AI630" s="7"/>
      <c r="AJ630" s="7"/>
      <c r="AK630" s="7"/>
      <c r="AL630" s="7"/>
      <c r="AM630" s="7"/>
      <c r="AN630" s="7"/>
      <c r="AO630" s="7"/>
      <c r="AP630" s="7"/>
      <c r="AQ630" s="7"/>
      <c r="AR630" s="7"/>
      <c r="AS630" s="7"/>
      <c r="AT630" s="7"/>
      <c r="AU630" s="7"/>
      <c r="AV630" s="7"/>
      <c r="AW630" s="7"/>
      <c r="AX630" s="7"/>
      <c r="AY630" s="7"/>
      <c r="AZ630" s="7"/>
      <c r="BA630" s="7"/>
      <c r="BB630" s="7"/>
      <c r="BC630" s="7"/>
      <c r="BD630" s="7"/>
      <c r="BE630" s="7"/>
      <c r="BF630" s="7"/>
      <c r="BG630" s="7"/>
      <c r="BH630" s="7"/>
    </row>
    <row r="631" spans="1:60" hidden="1">
      <c r="A631" s="93"/>
      <c r="B631" s="138" t="str">
        <f t="shared" si="127"/>
        <v/>
      </c>
      <c r="C631" s="28" t="str">
        <f>IF(B631="","",INDEX(Konfig!$A$21:$B$1011,MATCH(MID(B631,1,(FIND(" ",B631)-1)),Konfig!$A$21:$A$1011,0),2))</f>
        <v/>
      </c>
      <c r="D631" s="126"/>
      <c r="E631" s="126" t="str">
        <f t="shared" si="130"/>
        <v/>
      </c>
      <c r="F631" s="126" t="str">
        <f t="shared" si="122"/>
        <v/>
      </c>
      <c r="G631" s="123" t="str">
        <f t="shared" si="128"/>
        <v/>
      </c>
      <c r="H631" s="139"/>
      <c r="I631" s="123" t="str">
        <f t="shared" si="129"/>
        <v xml:space="preserve"> </v>
      </c>
      <c r="J631" s="126"/>
      <c r="K631" s="388" t="str">
        <f t="shared" ca="1" si="123"/>
        <v/>
      </c>
      <c r="L631" s="388" t="str">
        <f t="shared" ca="1" si="124"/>
        <v/>
      </c>
      <c r="M631" s="384" t="str">
        <f t="shared" ca="1" si="125"/>
        <v/>
      </c>
      <c r="N631" s="384" t="str">
        <f t="shared" ca="1" si="125"/>
        <v/>
      </c>
      <c r="O631" s="384" t="str">
        <f t="shared" ca="1" si="125"/>
        <v/>
      </c>
      <c r="P631" s="384" t="str">
        <f t="shared" ca="1" si="125"/>
        <v/>
      </c>
      <c r="Q631" s="384" t="str">
        <f t="shared" ca="1" si="131"/>
        <v/>
      </c>
      <c r="R631" s="131" t="str">
        <f ca="1">IF(AND(SUM($T$109:$U631)&gt;0,COUNTIF(R$108:$S630,"A")=0), "A","")</f>
        <v/>
      </c>
      <c r="S631" s="131" t="str">
        <f ca="1">IF(AND(SUM($T631:$U$1097)&gt;0,COUNTIF(S632:$S$1098,"E")=0), "E","")</f>
        <v/>
      </c>
      <c r="T631" s="383" t="str">
        <f t="shared" ca="1" si="132"/>
        <v/>
      </c>
      <c r="U631" s="383" t="str">
        <f t="shared" ca="1" si="126"/>
        <v/>
      </c>
      <c r="V631" s="7"/>
      <c r="W631" s="7"/>
      <c r="X631" s="383" t="str">
        <f t="shared" ca="1" si="133"/>
        <v/>
      </c>
      <c r="Y631" s="383" t="str">
        <f ca="1">IF(SUM(X631)&gt;0,MAX($Y$109:Y630)+1,"")</f>
        <v/>
      </c>
      <c r="Z631" s="7"/>
      <c r="AA631" s="7"/>
      <c r="AB631" s="383" t="str" cm="1">
        <f t="array" aca="1" ref="AB631" ca="1">IF($K631="","",INDIRECT("'"&amp;$B631&amp;"'!$J$7"))</f>
        <v/>
      </c>
      <c r="AC631" s="383" t="str" cm="1">
        <f t="array" aca="1" ref="AC631" ca="1">IF($K631="","",INDIRECT("'"&amp;$B631&amp;"'!$J$5"))</f>
        <v/>
      </c>
      <c r="AD631" s="383" t="str" cm="1">
        <f t="array" aca="1" ref="AD631" ca="1">IF($K631="","",INDIRECT("'"&amp;$B631&amp;"'!$J$6"))</f>
        <v/>
      </c>
      <c r="AE631" s="7"/>
      <c r="AF631" s="7"/>
      <c r="AG631" s="7"/>
      <c r="AH631" s="7"/>
      <c r="AI631" s="7"/>
      <c r="AJ631" s="7"/>
      <c r="AK631" s="7"/>
      <c r="AL631" s="7"/>
      <c r="AM631" s="7"/>
      <c r="AN631" s="7"/>
      <c r="AO631" s="7"/>
      <c r="AP631" s="7"/>
      <c r="AQ631" s="7"/>
      <c r="AR631" s="7"/>
      <c r="AS631" s="7"/>
      <c r="AT631" s="7"/>
      <c r="AU631" s="7"/>
      <c r="AV631" s="7"/>
      <c r="AW631" s="7"/>
      <c r="AX631" s="7"/>
      <c r="AY631" s="7"/>
      <c r="AZ631" s="7"/>
      <c r="BA631" s="7"/>
      <c r="BB631" s="7"/>
      <c r="BC631" s="7"/>
      <c r="BD631" s="7"/>
      <c r="BE631" s="7"/>
      <c r="BF631" s="7"/>
      <c r="BG631" s="7"/>
      <c r="BH631" s="7"/>
    </row>
    <row r="632" spans="1:60" hidden="1">
      <c r="A632" s="93"/>
      <c r="B632" s="138" t="str">
        <f t="shared" si="127"/>
        <v/>
      </c>
      <c r="C632" s="28" t="str">
        <f>IF(B632="","",INDEX(Konfig!$A$21:$B$1011,MATCH(MID(B632,1,(FIND(" ",B632)-1)),Konfig!$A$21:$A$1011,0),2))</f>
        <v/>
      </c>
      <c r="D632" s="126"/>
      <c r="E632" s="126" t="str">
        <f t="shared" si="130"/>
        <v/>
      </c>
      <c r="F632" s="126" t="str">
        <f t="shared" si="122"/>
        <v/>
      </c>
      <c r="G632" s="123" t="str">
        <f t="shared" si="128"/>
        <v/>
      </c>
      <c r="H632" s="139"/>
      <c r="I632" s="123" t="str">
        <f t="shared" si="129"/>
        <v xml:space="preserve"> </v>
      </c>
      <c r="J632" s="126"/>
      <c r="K632" s="388" t="str">
        <f t="shared" ca="1" si="123"/>
        <v/>
      </c>
      <c r="L632" s="388" t="str">
        <f t="shared" ca="1" si="124"/>
        <v/>
      </c>
      <c r="M632" s="384" t="str">
        <f t="shared" ca="1" si="125"/>
        <v/>
      </c>
      <c r="N632" s="384" t="str">
        <f t="shared" ca="1" si="125"/>
        <v/>
      </c>
      <c r="O632" s="384" t="str">
        <f t="shared" ca="1" si="125"/>
        <v/>
      </c>
      <c r="P632" s="384" t="str">
        <f t="shared" ca="1" si="125"/>
        <v/>
      </c>
      <c r="Q632" s="384" t="str">
        <f t="shared" ca="1" si="131"/>
        <v/>
      </c>
      <c r="R632" s="131" t="str">
        <f ca="1">IF(AND(SUM($T$109:$U632)&gt;0,COUNTIF(R$108:$S631,"A")=0), "A","")</f>
        <v/>
      </c>
      <c r="S632" s="131" t="str">
        <f ca="1">IF(AND(SUM($T632:$U$1097)&gt;0,COUNTIF(S633:$S$1098,"E")=0), "E","")</f>
        <v/>
      </c>
      <c r="T632" s="383" t="str">
        <f t="shared" ca="1" si="132"/>
        <v/>
      </c>
      <c r="U632" s="383" t="str">
        <f t="shared" ca="1" si="126"/>
        <v/>
      </c>
      <c r="V632" s="7"/>
      <c r="W632" s="7"/>
      <c r="X632" s="383" t="str">
        <f t="shared" ca="1" si="133"/>
        <v/>
      </c>
      <c r="Y632" s="383" t="str">
        <f ca="1">IF(SUM(X632)&gt;0,MAX($Y$109:Y631)+1,"")</f>
        <v/>
      </c>
      <c r="Z632" s="7"/>
      <c r="AA632" s="7"/>
      <c r="AB632" s="383" t="str" cm="1">
        <f t="array" aca="1" ref="AB632" ca="1">IF($K632="","",INDIRECT("'"&amp;$B632&amp;"'!$J$7"))</f>
        <v/>
      </c>
      <c r="AC632" s="383" t="str" cm="1">
        <f t="array" aca="1" ref="AC632" ca="1">IF($K632="","",INDIRECT("'"&amp;$B632&amp;"'!$J$5"))</f>
        <v/>
      </c>
      <c r="AD632" s="383" t="str" cm="1">
        <f t="array" aca="1" ref="AD632" ca="1">IF($K632="","",INDIRECT("'"&amp;$B632&amp;"'!$J$6"))</f>
        <v/>
      </c>
      <c r="AE632" s="7"/>
      <c r="AF632" s="7"/>
      <c r="AG632" s="7"/>
      <c r="AH632" s="7"/>
      <c r="AI632" s="7"/>
      <c r="AJ632" s="7"/>
      <c r="AK632" s="7"/>
      <c r="AL632" s="7"/>
      <c r="AM632" s="7"/>
      <c r="AN632" s="7"/>
      <c r="AO632" s="7"/>
      <c r="AP632" s="7"/>
      <c r="AQ632" s="7"/>
      <c r="AR632" s="7"/>
      <c r="AS632" s="7"/>
      <c r="AT632" s="7"/>
      <c r="AU632" s="7"/>
      <c r="AV632" s="7"/>
      <c r="AW632" s="7"/>
      <c r="AX632" s="7"/>
      <c r="AY632" s="7"/>
      <c r="AZ632" s="7"/>
      <c r="BA632" s="7"/>
      <c r="BB632" s="7"/>
      <c r="BC632" s="7"/>
      <c r="BD632" s="7"/>
      <c r="BE632" s="7"/>
      <c r="BF632" s="7"/>
      <c r="BG632" s="7"/>
      <c r="BH632" s="7"/>
    </row>
    <row r="633" spans="1:60" hidden="1">
      <c r="A633" s="93"/>
      <c r="B633" s="138" t="str">
        <f t="shared" si="127"/>
        <v/>
      </c>
      <c r="C633" s="28" t="str">
        <f>IF(B633="","",INDEX(Konfig!$A$21:$B$1011,MATCH(MID(B633,1,(FIND(" ",B633)-1)),Konfig!$A$21:$A$1011,0),2))</f>
        <v/>
      </c>
      <c r="D633" s="126"/>
      <c r="E633" s="126" t="str">
        <f t="shared" si="130"/>
        <v/>
      </c>
      <c r="F633" s="126" t="str">
        <f t="shared" si="122"/>
        <v/>
      </c>
      <c r="G633" s="123" t="str">
        <f t="shared" si="128"/>
        <v/>
      </c>
      <c r="H633" s="139"/>
      <c r="I633" s="123" t="str">
        <f t="shared" si="129"/>
        <v xml:space="preserve"> </v>
      </c>
      <c r="J633" s="126"/>
      <c r="K633" s="388" t="str">
        <f t="shared" ca="1" si="123"/>
        <v/>
      </c>
      <c r="L633" s="388" t="str">
        <f t="shared" ca="1" si="124"/>
        <v/>
      </c>
      <c r="M633" s="384" t="str">
        <f t="shared" ca="1" si="125"/>
        <v/>
      </c>
      <c r="N633" s="384" t="str">
        <f t="shared" ca="1" si="125"/>
        <v/>
      </c>
      <c r="O633" s="384" t="str">
        <f t="shared" ca="1" si="125"/>
        <v/>
      </c>
      <c r="P633" s="384" t="str">
        <f t="shared" ca="1" si="125"/>
        <v/>
      </c>
      <c r="Q633" s="384" t="str">
        <f t="shared" ca="1" si="131"/>
        <v/>
      </c>
      <c r="R633" s="131" t="str">
        <f ca="1">IF(AND(SUM($T$109:$U633)&gt;0,COUNTIF(R$108:$S632,"A")=0), "A","")</f>
        <v/>
      </c>
      <c r="S633" s="131" t="str">
        <f ca="1">IF(AND(SUM($T633:$U$1097)&gt;0,COUNTIF(S634:$S$1098,"E")=0), "E","")</f>
        <v/>
      </c>
      <c r="T633" s="383" t="str">
        <f t="shared" ca="1" si="132"/>
        <v/>
      </c>
      <c r="U633" s="383" t="str">
        <f t="shared" ca="1" si="126"/>
        <v/>
      </c>
      <c r="V633" s="7"/>
      <c r="W633" s="7"/>
      <c r="X633" s="383" t="str">
        <f t="shared" ca="1" si="133"/>
        <v/>
      </c>
      <c r="Y633" s="383" t="str">
        <f ca="1">IF(SUM(X633)&gt;0,MAX($Y$109:Y632)+1,"")</f>
        <v/>
      </c>
      <c r="Z633" s="7"/>
      <c r="AA633" s="7"/>
      <c r="AB633" s="383" t="str" cm="1">
        <f t="array" aca="1" ref="AB633" ca="1">IF($K633="","",INDIRECT("'"&amp;$B633&amp;"'!$J$7"))</f>
        <v/>
      </c>
      <c r="AC633" s="383" t="str" cm="1">
        <f t="array" aca="1" ref="AC633" ca="1">IF($K633="","",INDIRECT("'"&amp;$B633&amp;"'!$J$5"))</f>
        <v/>
      </c>
      <c r="AD633" s="383" t="str" cm="1">
        <f t="array" aca="1" ref="AD633" ca="1">IF($K633="","",INDIRECT("'"&amp;$B633&amp;"'!$J$6"))</f>
        <v/>
      </c>
      <c r="AE633" s="7"/>
      <c r="AF633" s="7"/>
      <c r="AG633" s="7"/>
      <c r="AH633" s="7"/>
      <c r="AI633" s="7"/>
      <c r="AJ633" s="7"/>
      <c r="AK633" s="7"/>
      <c r="AL633" s="7"/>
      <c r="AM633" s="7"/>
      <c r="AN633" s="7"/>
      <c r="AO633" s="7"/>
      <c r="AP633" s="7"/>
      <c r="AQ633" s="7"/>
      <c r="AR633" s="7"/>
      <c r="AS633" s="7"/>
      <c r="AT633" s="7"/>
      <c r="AU633" s="7"/>
      <c r="AV633" s="7"/>
      <c r="AW633" s="7"/>
      <c r="AX633" s="7"/>
      <c r="AY633" s="7"/>
      <c r="AZ633" s="7"/>
      <c r="BA633" s="7"/>
      <c r="BB633" s="7"/>
      <c r="BC633" s="7"/>
      <c r="BD633" s="7"/>
      <c r="BE633" s="7"/>
      <c r="BF633" s="7"/>
      <c r="BG633" s="7"/>
      <c r="BH633" s="7"/>
    </row>
    <row r="634" spans="1:60" hidden="1">
      <c r="A634" s="93"/>
      <c r="B634" s="138" t="str">
        <f t="shared" si="127"/>
        <v/>
      </c>
      <c r="C634" s="28" t="str">
        <f>IF(B634="","",INDEX(Konfig!$A$21:$B$1011,MATCH(MID(B634,1,(FIND(" ",B634)-1)),Konfig!$A$21:$A$1011,0),2))</f>
        <v/>
      </c>
      <c r="D634" s="126"/>
      <c r="E634" s="126" t="str">
        <f t="shared" si="130"/>
        <v/>
      </c>
      <c r="F634" s="126" t="str">
        <f t="shared" si="122"/>
        <v/>
      </c>
      <c r="G634" s="123" t="str">
        <f t="shared" si="128"/>
        <v/>
      </c>
      <c r="H634" s="139"/>
      <c r="I634" s="123" t="str">
        <f t="shared" si="129"/>
        <v xml:space="preserve"> </v>
      </c>
      <c r="J634" s="126"/>
      <c r="K634" s="388" t="str">
        <f t="shared" ca="1" si="123"/>
        <v/>
      </c>
      <c r="L634" s="388" t="str">
        <f t="shared" ca="1" si="124"/>
        <v/>
      </c>
      <c r="M634" s="384" t="str">
        <f t="shared" ca="1" si="125"/>
        <v/>
      </c>
      <c r="N634" s="384" t="str">
        <f t="shared" ca="1" si="125"/>
        <v/>
      </c>
      <c r="O634" s="384" t="str">
        <f t="shared" ca="1" si="125"/>
        <v/>
      </c>
      <c r="P634" s="384" t="str">
        <f t="shared" ca="1" si="125"/>
        <v/>
      </c>
      <c r="Q634" s="384" t="str">
        <f t="shared" ca="1" si="131"/>
        <v/>
      </c>
      <c r="R634" s="131" t="str">
        <f ca="1">IF(AND(SUM($T$109:$U634)&gt;0,COUNTIF(R$108:$S633,"A")=0), "A","")</f>
        <v/>
      </c>
      <c r="S634" s="131" t="str">
        <f ca="1">IF(AND(SUM($T634:$U$1097)&gt;0,COUNTIF(S635:$S$1098,"E")=0), "E","")</f>
        <v/>
      </c>
      <c r="T634" s="383" t="str">
        <f t="shared" ca="1" si="132"/>
        <v/>
      </c>
      <c r="U634" s="383" t="str">
        <f t="shared" ca="1" si="126"/>
        <v/>
      </c>
      <c r="V634" s="7"/>
      <c r="W634" s="7"/>
      <c r="X634" s="383" t="str">
        <f t="shared" ca="1" si="133"/>
        <v/>
      </c>
      <c r="Y634" s="383" t="str">
        <f ca="1">IF(SUM(X634)&gt;0,MAX($Y$109:Y633)+1,"")</f>
        <v/>
      </c>
      <c r="Z634" s="7"/>
      <c r="AA634" s="7"/>
      <c r="AB634" s="383" t="str" cm="1">
        <f t="array" aca="1" ref="AB634" ca="1">IF($K634="","",INDIRECT("'"&amp;$B634&amp;"'!$J$7"))</f>
        <v/>
      </c>
      <c r="AC634" s="383" t="str" cm="1">
        <f t="array" aca="1" ref="AC634" ca="1">IF($K634="","",INDIRECT("'"&amp;$B634&amp;"'!$J$5"))</f>
        <v/>
      </c>
      <c r="AD634" s="383" t="str" cm="1">
        <f t="array" aca="1" ref="AD634" ca="1">IF($K634="","",INDIRECT("'"&amp;$B634&amp;"'!$J$6"))</f>
        <v/>
      </c>
      <c r="AE634" s="7"/>
      <c r="AF634" s="7"/>
      <c r="AG634" s="7"/>
      <c r="AH634" s="7"/>
      <c r="AI634" s="7"/>
      <c r="AJ634" s="7"/>
      <c r="AK634" s="7"/>
      <c r="AL634" s="7"/>
      <c r="AM634" s="7"/>
      <c r="AN634" s="7"/>
      <c r="AO634" s="7"/>
      <c r="AP634" s="7"/>
      <c r="AQ634" s="7"/>
      <c r="AR634" s="7"/>
      <c r="AS634" s="7"/>
      <c r="AT634" s="7"/>
      <c r="AU634" s="7"/>
      <c r="AV634" s="7"/>
      <c r="AW634" s="7"/>
      <c r="AX634" s="7"/>
      <c r="AY634" s="7"/>
      <c r="AZ634" s="7"/>
      <c r="BA634" s="7"/>
      <c r="BB634" s="7"/>
      <c r="BC634" s="7"/>
      <c r="BD634" s="7"/>
      <c r="BE634" s="7"/>
      <c r="BF634" s="7"/>
      <c r="BG634" s="7"/>
      <c r="BH634" s="7"/>
    </row>
    <row r="635" spans="1:60" hidden="1">
      <c r="A635" s="93"/>
      <c r="B635" s="138" t="str">
        <f t="shared" si="127"/>
        <v/>
      </c>
      <c r="C635" s="28" t="str">
        <f>IF(B635="","",INDEX(Konfig!$A$21:$B$1011,MATCH(MID(B635,1,(FIND(" ",B635)-1)),Konfig!$A$21:$A$1011,0),2))</f>
        <v/>
      </c>
      <c r="D635" s="126"/>
      <c r="E635" s="126" t="str">
        <f t="shared" si="130"/>
        <v/>
      </c>
      <c r="F635" s="126" t="str">
        <f t="shared" ref="F635:F698" si="134">IFERROR(IF(VALUE(LEFT(G635,SEARCH(".",G635)-1))&lt;10,"",VALUE(MID(G635,SEARCH(".",G635)+1,1))),"")</f>
        <v/>
      </c>
      <c r="G635" s="123" t="str">
        <f t="shared" si="128"/>
        <v/>
      </c>
      <c r="H635" s="139"/>
      <c r="I635" s="123" t="str">
        <f t="shared" si="129"/>
        <v xml:space="preserve"> </v>
      </c>
      <c r="J635" s="126"/>
      <c r="K635" s="388" t="str">
        <f t="shared" ca="1" si="123"/>
        <v/>
      </c>
      <c r="L635" s="388" t="str">
        <f t="shared" ca="1" si="124"/>
        <v/>
      </c>
      <c r="M635" s="384" t="str">
        <f t="shared" ca="1" si="125"/>
        <v/>
      </c>
      <c r="N635" s="384" t="str">
        <f t="shared" ca="1" si="125"/>
        <v/>
      </c>
      <c r="O635" s="384" t="str">
        <f t="shared" ca="1" si="125"/>
        <v/>
      </c>
      <c r="P635" s="384" t="str">
        <f t="shared" ca="1" si="125"/>
        <v/>
      </c>
      <c r="Q635" s="384" t="str">
        <f t="shared" ca="1" si="131"/>
        <v/>
      </c>
      <c r="R635" s="131" t="str">
        <f ca="1">IF(AND(SUM($T$109:$U635)&gt;0,COUNTIF(R$108:$S634,"A")=0), "A","")</f>
        <v/>
      </c>
      <c r="S635" s="131" t="str">
        <f ca="1">IF(AND(SUM($T635:$U$1097)&gt;0,COUNTIF(S636:$S$1098,"E")=0), "E","")</f>
        <v/>
      </c>
      <c r="T635" s="383" t="str">
        <f t="shared" ca="1" si="132"/>
        <v/>
      </c>
      <c r="U635" s="383" t="str">
        <f t="shared" ca="1" si="126"/>
        <v/>
      </c>
      <c r="V635" s="7"/>
      <c r="W635" s="7"/>
      <c r="X635" s="383" t="str">
        <f t="shared" ca="1" si="133"/>
        <v/>
      </c>
      <c r="Y635" s="383" t="str">
        <f ca="1">IF(SUM(X635)&gt;0,MAX($Y$109:Y634)+1,"")</f>
        <v/>
      </c>
      <c r="Z635" s="7"/>
      <c r="AA635" s="7"/>
      <c r="AB635" s="383" t="str" cm="1">
        <f t="array" aca="1" ref="AB635" ca="1">IF($K635="","",INDIRECT("'"&amp;$B635&amp;"'!$J$7"))</f>
        <v/>
      </c>
      <c r="AC635" s="383" t="str" cm="1">
        <f t="array" aca="1" ref="AC635" ca="1">IF($K635="","",INDIRECT("'"&amp;$B635&amp;"'!$J$5"))</f>
        <v/>
      </c>
      <c r="AD635" s="383" t="str" cm="1">
        <f t="array" aca="1" ref="AD635" ca="1">IF($K635="","",INDIRECT("'"&amp;$B635&amp;"'!$J$6"))</f>
        <v/>
      </c>
      <c r="AE635" s="7"/>
      <c r="AF635" s="7"/>
      <c r="AG635" s="7"/>
      <c r="AH635" s="7"/>
      <c r="AI635" s="7"/>
      <c r="AJ635" s="7"/>
      <c r="AK635" s="7"/>
      <c r="AL635" s="7"/>
      <c r="AM635" s="7"/>
      <c r="AN635" s="7"/>
      <c r="AO635" s="7"/>
      <c r="AP635" s="7"/>
      <c r="AQ635" s="7"/>
      <c r="AR635" s="7"/>
      <c r="AS635" s="7"/>
      <c r="AT635" s="7"/>
      <c r="AU635" s="7"/>
      <c r="AV635" s="7"/>
      <c r="AW635" s="7"/>
      <c r="AX635" s="7"/>
      <c r="AY635" s="7"/>
      <c r="AZ635" s="7"/>
      <c r="BA635" s="7"/>
      <c r="BB635" s="7"/>
      <c r="BC635" s="7"/>
      <c r="BD635" s="7"/>
      <c r="BE635" s="7"/>
      <c r="BF635" s="7"/>
      <c r="BG635" s="7"/>
      <c r="BH635" s="7"/>
    </row>
    <row r="636" spans="1:60" hidden="1">
      <c r="A636" s="93"/>
      <c r="B636" s="138" t="str">
        <f t="shared" si="127"/>
        <v/>
      </c>
      <c r="C636" s="28" t="str">
        <f>IF(B636="","",INDEX(Konfig!$A$21:$B$1011,MATCH(MID(B636,1,(FIND(" ",B636)-1)),Konfig!$A$21:$A$1011,0),2))</f>
        <v/>
      </c>
      <c r="D636" s="126"/>
      <c r="E636" s="126" t="str">
        <f t="shared" si="130"/>
        <v/>
      </c>
      <c r="F636" s="126" t="str">
        <f t="shared" si="134"/>
        <v/>
      </c>
      <c r="G636" s="123" t="str">
        <f t="shared" si="128"/>
        <v/>
      </c>
      <c r="H636" s="139"/>
      <c r="I636" s="123" t="str">
        <f t="shared" si="129"/>
        <v xml:space="preserve"> </v>
      </c>
      <c r="J636" s="126"/>
      <c r="K636" s="388" t="str">
        <f t="shared" ca="1" si="123"/>
        <v/>
      </c>
      <c r="L636" s="388" t="str">
        <f t="shared" ca="1" si="124"/>
        <v/>
      </c>
      <c r="M636" s="384" t="str">
        <f t="shared" ca="1" si="125"/>
        <v/>
      </c>
      <c r="N636" s="384" t="str">
        <f t="shared" ca="1" si="125"/>
        <v/>
      </c>
      <c r="O636" s="384" t="str">
        <f t="shared" ca="1" si="125"/>
        <v/>
      </c>
      <c r="P636" s="384" t="str">
        <f ca="1">IF($K636="","",COUNTIF(INDIRECT("'"&amp;$B636&amp;"'!$J$12:$J$512"),P$107))</f>
        <v/>
      </c>
      <c r="Q636" s="384" t="str">
        <f t="shared" ca="1" si="131"/>
        <v/>
      </c>
      <c r="R636" s="131" t="str">
        <f ca="1">IF(AND(SUM($T$109:$U636)&gt;0,COUNTIF(R$108:$S635,"A")=0), "A","")</f>
        <v/>
      </c>
      <c r="S636" s="131" t="str">
        <f ca="1">IF(AND(SUM($T636:$U$1097)&gt;0,COUNTIF(S637:$S$1098,"E")=0), "E","")</f>
        <v/>
      </c>
      <c r="T636" s="383" t="str">
        <f t="shared" ca="1" si="132"/>
        <v/>
      </c>
      <c r="U636" s="383" t="str">
        <f t="shared" ca="1" si="126"/>
        <v/>
      </c>
      <c r="V636" s="7"/>
      <c r="W636" s="7"/>
      <c r="X636" s="383" t="str">
        <f t="shared" ca="1" si="133"/>
        <v/>
      </c>
      <c r="Y636" s="383" t="str">
        <f ca="1">IF(SUM(X636)&gt;0,MAX($Y$109:Y635)+1,"")</f>
        <v/>
      </c>
      <c r="Z636" s="7"/>
      <c r="AA636" s="7"/>
      <c r="AB636" s="383" t="str" cm="1">
        <f t="array" aca="1" ref="AB636" ca="1">IF($K636="","",INDIRECT("'"&amp;$B636&amp;"'!$J$7"))</f>
        <v/>
      </c>
      <c r="AC636" s="383" t="str" cm="1">
        <f t="array" aca="1" ref="AC636" ca="1">IF($K636="","",INDIRECT("'"&amp;$B636&amp;"'!$J$5"))</f>
        <v/>
      </c>
      <c r="AD636" s="383" t="str" cm="1">
        <f t="array" aca="1" ref="AD636" ca="1">IF($K636="","",INDIRECT("'"&amp;$B636&amp;"'!$J$6"))</f>
        <v/>
      </c>
      <c r="AE636" s="7"/>
      <c r="AF636" s="7"/>
      <c r="AG636" s="7"/>
      <c r="AH636" s="7"/>
      <c r="AI636" s="7"/>
      <c r="AJ636" s="7"/>
      <c r="AK636" s="7"/>
      <c r="AL636" s="7"/>
      <c r="AM636" s="7"/>
      <c r="AN636" s="7"/>
      <c r="AO636" s="7"/>
      <c r="AP636" s="7"/>
      <c r="AQ636" s="7"/>
      <c r="AR636" s="7"/>
      <c r="AS636" s="7"/>
      <c r="AT636" s="7"/>
      <c r="AU636" s="7"/>
      <c r="AV636" s="7"/>
      <c r="AW636" s="7"/>
      <c r="AX636" s="7"/>
      <c r="AY636" s="7"/>
      <c r="AZ636" s="7"/>
      <c r="BA636" s="7"/>
      <c r="BB636" s="7"/>
      <c r="BC636" s="7"/>
      <c r="BD636" s="7"/>
      <c r="BE636" s="7"/>
      <c r="BF636" s="7"/>
      <c r="BG636" s="7"/>
      <c r="BH636" s="7"/>
    </row>
    <row r="637" spans="1:60" hidden="1">
      <c r="A637" s="93"/>
      <c r="B637" s="138" t="str">
        <f t="shared" si="127"/>
        <v/>
      </c>
      <c r="C637" s="28" t="str">
        <f>IF(B637="","",INDEX(Konfig!$A$21:$B$1011,MATCH(MID(B637,1,(FIND(" ",B637)-1)),Konfig!$A$21:$A$1011,0),2))</f>
        <v/>
      </c>
      <c r="D637" s="126"/>
      <c r="E637" s="126" t="str">
        <f t="shared" si="130"/>
        <v/>
      </c>
      <c r="F637" s="126" t="str">
        <f t="shared" si="134"/>
        <v/>
      </c>
      <c r="G637" s="123" t="str">
        <f t="shared" si="128"/>
        <v/>
      </c>
      <c r="H637" s="139"/>
      <c r="I637" s="123" t="str">
        <f t="shared" si="129"/>
        <v xml:space="preserve"> </v>
      </c>
      <c r="J637" s="126"/>
      <c r="K637" s="388" t="str">
        <f t="shared" ref="K637:K700" ca="1" si="135">IF(B637="","",IF(VALUE(MID(B637,1,SEARCH(".",B637)-1))&lt;10,"",COUNTA(INDIRECT("'"&amp;B637&amp;"'!$F$12:$F$512"))))</f>
        <v/>
      </c>
      <c r="L637" s="388" t="str">
        <f t="shared" ref="L637:L700" ca="1" si="136">IF(K637="","",SUM(M637:N637))</f>
        <v/>
      </c>
      <c r="M637" s="384" t="str">
        <f t="shared" ref="M637:P700" ca="1" si="137">IF($K637="","",COUNTIF(INDIRECT("'"&amp;$B637&amp;"'!$J$12:$J$512"),M$107))</f>
        <v/>
      </c>
      <c r="N637" s="384" t="str">
        <f t="shared" ca="1" si="137"/>
        <v/>
      </c>
      <c r="O637" s="384" t="str">
        <f t="shared" ca="1" si="137"/>
        <v/>
      </c>
      <c r="P637" s="384" t="str">
        <f t="shared" ca="1" si="137"/>
        <v/>
      </c>
      <c r="Q637" s="384" t="str">
        <f t="shared" ca="1" si="131"/>
        <v/>
      </c>
      <c r="R637" s="131" t="str">
        <f ca="1">IF(AND(SUM($T$109:$U637)&gt;0,COUNTIF(R$108:$S636,"A")=0), "A","")</f>
        <v/>
      </c>
      <c r="S637" s="131" t="str">
        <f ca="1">IF(AND(SUM($T637:$U$1097)&gt;0,COUNTIF(S638:$S$1098,"E")=0), "E","")</f>
        <v/>
      </c>
      <c r="T637" s="383" t="str">
        <f t="shared" ca="1" si="132"/>
        <v/>
      </c>
      <c r="U637" s="383" t="str">
        <f t="shared" ref="U637:U700" ca="1" si="138">IF($K637="","",COUNTIFS(INDIRECT("'"&amp;$B637&amp;"'!$J$11:$J$512"),"BW",INDIRECT("'"&amp;$B637&amp;"'!$N$11:$N$512"),"IAE"))</f>
        <v/>
      </c>
      <c r="V637" s="7"/>
      <c r="W637" s="7"/>
      <c r="X637" s="383" t="str">
        <f t="shared" ca="1" si="133"/>
        <v/>
      </c>
      <c r="Y637" s="383" t="str">
        <f ca="1">IF(SUM(X637)&gt;0,MAX($Y$109:Y636)+1,"")</f>
        <v/>
      </c>
      <c r="Z637" s="7"/>
      <c r="AA637" s="7"/>
      <c r="AB637" s="383" t="str" cm="1">
        <f t="array" aca="1" ref="AB637" ca="1">IF($K637="","",INDIRECT("'"&amp;$B637&amp;"'!$J$7"))</f>
        <v/>
      </c>
      <c r="AC637" s="383" t="str" cm="1">
        <f t="array" aca="1" ref="AC637" ca="1">IF($K637="","",INDIRECT("'"&amp;$B637&amp;"'!$J$5"))</f>
        <v/>
      </c>
      <c r="AD637" s="383" t="str" cm="1">
        <f t="array" aca="1" ref="AD637" ca="1">IF($K637="","",INDIRECT("'"&amp;$B637&amp;"'!$J$6"))</f>
        <v/>
      </c>
      <c r="AE637" s="7"/>
      <c r="AF637" s="7"/>
      <c r="AG637" s="7"/>
      <c r="AH637" s="7"/>
      <c r="AI637" s="7"/>
      <c r="AJ637" s="7"/>
      <c r="AK637" s="7"/>
      <c r="AL637" s="7"/>
      <c r="AM637" s="7"/>
      <c r="AN637" s="7"/>
      <c r="AO637" s="7"/>
      <c r="AP637" s="7"/>
      <c r="AQ637" s="7"/>
      <c r="AR637" s="7"/>
      <c r="AS637" s="7"/>
      <c r="AT637" s="7"/>
      <c r="AU637" s="7"/>
      <c r="AV637" s="7"/>
      <c r="AW637" s="7"/>
      <c r="AX637" s="7"/>
      <c r="AY637" s="7"/>
      <c r="AZ637" s="7"/>
      <c r="BA637" s="7"/>
      <c r="BB637" s="7"/>
      <c r="BC637" s="7"/>
      <c r="BD637" s="7"/>
      <c r="BE637" s="7"/>
      <c r="BF637" s="7"/>
      <c r="BG637" s="7"/>
      <c r="BH637" s="7"/>
    </row>
    <row r="638" spans="1:60" hidden="1">
      <c r="A638" s="93"/>
      <c r="B638" s="138" t="str">
        <f t="shared" si="127"/>
        <v/>
      </c>
      <c r="C638" s="28" t="str">
        <f>IF(B638="","",INDEX(Konfig!$A$21:$B$1011,MATCH(MID(B638,1,(FIND(" ",B638)-1)),Konfig!$A$21:$A$1011,0),2))</f>
        <v/>
      </c>
      <c r="D638" s="126"/>
      <c r="E638" s="126" t="str">
        <f t="shared" si="130"/>
        <v/>
      </c>
      <c r="F638" s="126" t="str">
        <f t="shared" si="134"/>
        <v/>
      </c>
      <c r="G638" s="123" t="str">
        <f t="shared" si="128"/>
        <v/>
      </c>
      <c r="H638" s="139"/>
      <c r="I638" s="123" t="str">
        <f t="shared" si="129"/>
        <v xml:space="preserve"> </v>
      </c>
      <c r="K638" s="388" t="str">
        <f t="shared" ca="1" si="135"/>
        <v/>
      </c>
      <c r="L638" s="388" t="str">
        <f t="shared" ca="1" si="136"/>
        <v/>
      </c>
      <c r="M638" s="384" t="str">
        <f t="shared" ca="1" si="137"/>
        <v/>
      </c>
      <c r="N638" s="384" t="str">
        <f t="shared" ca="1" si="137"/>
        <v/>
      </c>
      <c r="O638" s="384" t="str">
        <f t="shared" ca="1" si="137"/>
        <v/>
      </c>
      <c r="P638" s="384" t="str">
        <f t="shared" ca="1" si="137"/>
        <v/>
      </c>
      <c r="Q638" s="384" t="str">
        <f t="shared" ca="1" si="131"/>
        <v/>
      </c>
      <c r="R638" s="131" t="str">
        <f ca="1">IF(AND(SUM($T$109:$U638)&gt;0,COUNTIF(R$108:$S637,"A")=0), "A","")</f>
        <v/>
      </c>
      <c r="S638" s="131" t="str">
        <f ca="1">IF(AND(SUM($T638:$U$1097)&gt;0,COUNTIF(S639:$S$1098,"E")=0), "E","")</f>
        <v/>
      </c>
      <c r="T638" s="383" t="str">
        <f t="shared" ca="1" si="132"/>
        <v/>
      </c>
      <c r="U638" s="383" t="str">
        <f t="shared" ca="1" si="138"/>
        <v/>
      </c>
      <c r="X638" s="383" t="str">
        <f t="shared" ca="1" si="133"/>
        <v/>
      </c>
      <c r="Y638" s="383" t="str">
        <f ca="1">IF(SUM(X638)&gt;0,MAX($Y$109:Y637)+1,"")</f>
        <v/>
      </c>
      <c r="AB638" s="383" t="str" cm="1">
        <f t="array" aca="1" ref="AB638" ca="1">IF($K638="","",INDIRECT("'"&amp;$B638&amp;"'!$J$7"))</f>
        <v/>
      </c>
      <c r="AC638" s="383" t="str" cm="1">
        <f t="array" aca="1" ref="AC638" ca="1">IF($K638="","",INDIRECT("'"&amp;$B638&amp;"'!$J$5"))</f>
        <v/>
      </c>
      <c r="AD638" s="383" t="str" cm="1">
        <f t="array" aca="1" ref="AD638" ca="1">IF($K638="","",INDIRECT("'"&amp;$B638&amp;"'!$J$6"))</f>
        <v/>
      </c>
    </row>
    <row r="639" spans="1:60" hidden="1">
      <c r="A639" s="93"/>
      <c r="B639" s="138" t="str">
        <f t="shared" si="127"/>
        <v/>
      </c>
      <c r="C639" s="28" t="str">
        <f>IF(B639="","",INDEX(Konfig!$A$21:$B$1011,MATCH(MID(B639,1,(FIND(" ",B639)-1)),Konfig!$A$21:$A$1011,0),2))</f>
        <v/>
      </c>
      <c r="D639" s="126"/>
      <c r="E639" s="126" t="str">
        <f t="shared" si="130"/>
        <v/>
      </c>
      <c r="F639" s="126" t="str">
        <f t="shared" si="134"/>
        <v/>
      </c>
      <c r="G639" s="123" t="str">
        <f t="shared" si="128"/>
        <v/>
      </c>
      <c r="H639" s="139"/>
      <c r="I639" s="123" t="str">
        <f t="shared" si="129"/>
        <v xml:space="preserve"> </v>
      </c>
      <c r="K639" s="388" t="str">
        <f t="shared" ca="1" si="135"/>
        <v/>
      </c>
      <c r="L639" s="388" t="str">
        <f t="shared" ca="1" si="136"/>
        <v/>
      </c>
      <c r="M639" s="384" t="str">
        <f t="shared" ca="1" si="137"/>
        <v/>
      </c>
      <c r="N639" s="384" t="str">
        <f t="shared" ca="1" si="137"/>
        <v/>
      </c>
      <c r="O639" s="384" t="str">
        <f t="shared" ca="1" si="137"/>
        <v/>
      </c>
      <c r="P639" s="384" t="str">
        <f t="shared" ca="1" si="137"/>
        <v/>
      </c>
      <c r="Q639" s="384" t="str">
        <f t="shared" ca="1" si="131"/>
        <v/>
      </c>
      <c r="R639" s="131" t="str">
        <f ca="1">IF(AND(SUM($T$109:$U639)&gt;0,COUNTIF(R$108:$S638,"A")=0), "A","")</f>
        <v/>
      </c>
      <c r="S639" s="131" t="str">
        <f ca="1">IF(AND(SUM($T639:$U$1097)&gt;0,COUNTIF(S640:$S$1098,"E")=0), "E","")</f>
        <v/>
      </c>
      <c r="T639" s="383" t="str">
        <f t="shared" ca="1" si="132"/>
        <v/>
      </c>
      <c r="U639" s="383" t="str">
        <f t="shared" ca="1" si="138"/>
        <v/>
      </c>
      <c r="X639" s="383" t="str">
        <f t="shared" ca="1" si="133"/>
        <v/>
      </c>
      <c r="Y639" s="383" t="str">
        <f ca="1">IF(SUM(X639)&gt;0,MAX($Y$109:Y638)+1,"")</f>
        <v/>
      </c>
      <c r="AB639" s="383" t="str" cm="1">
        <f t="array" aca="1" ref="AB639" ca="1">IF($K639="","",INDIRECT("'"&amp;$B639&amp;"'!$J$7"))</f>
        <v/>
      </c>
      <c r="AC639" s="383" t="str" cm="1">
        <f t="array" aca="1" ref="AC639" ca="1">IF($K639="","",INDIRECT("'"&amp;$B639&amp;"'!$J$5"))</f>
        <v/>
      </c>
      <c r="AD639" s="383" t="str" cm="1">
        <f t="array" aca="1" ref="AD639" ca="1">IF($K639="","",INDIRECT("'"&amp;$B639&amp;"'!$J$6"))</f>
        <v/>
      </c>
    </row>
    <row r="640" spans="1:60" hidden="1">
      <c r="A640" s="93"/>
      <c r="B640" s="138" t="str">
        <f t="shared" si="127"/>
        <v/>
      </c>
      <c r="C640" s="28" t="str">
        <f>IF(B640="","",INDEX(Konfig!$A$21:$B$1011,MATCH(MID(B640,1,(FIND(" ",B640)-1)),Konfig!$A$21:$A$1011,0),2))</f>
        <v/>
      </c>
      <c r="D640" s="126"/>
      <c r="E640" s="126" t="str">
        <f t="shared" si="130"/>
        <v/>
      </c>
      <c r="F640" s="126" t="str">
        <f t="shared" si="134"/>
        <v/>
      </c>
      <c r="G640" s="123" t="str">
        <f t="shared" si="128"/>
        <v/>
      </c>
      <c r="H640" s="139"/>
      <c r="I640" s="123" t="str">
        <f t="shared" si="129"/>
        <v xml:space="preserve"> </v>
      </c>
      <c r="K640" s="388" t="str">
        <f t="shared" ca="1" si="135"/>
        <v/>
      </c>
      <c r="L640" s="388" t="str">
        <f t="shared" ca="1" si="136"/>
        <v/>
      </c>
      <c r="M640" s="384" t="str">
        <f t="shared" ca="1" si="137"/>
        <v/>
      </c>
      <c r="N640" s="384" t="str">
        <f t="shared" ca="1" si="137"/>
        <v/>
      </c>
      <c r="O640" s="384" t="str">
        <f t="shared" ca="1" si="137"/>
        <v/>
      </c>
      <c r="P640" s="384" t="str">
        <f t="shared" ca="1" si="137"/>
        <v/>
      </c>
      <c r="Q640" s="384" t="str">
        <f t="shared" ca="1" si="131"/>
        <v/>
      </c>
      <c r="R640" s="131" t="str">
        <f ca="1">IF(AND(SUM($T$109:$U640)&gt;0,COUNTIF(R$108:$S639,"A")=0), "A","")</f>
        <v/>
      </c>
      <c r="S640" s="131" t="str">
        <f ca="1">IF(AND(SUM($T640:$U$1097)&gt;0,COUNTIF(S641:$S$1098,"E")=0), "E","")</f>
        <v/>
      </c>
      <c r="T640" s="383" t="str">
        <f t="shared" ca="1" si="132"/>
        <v/>
      </c>
      <c r="U640" s="383" t="str">
        <f t="shared" ca="1" si="138"/>
        <v/>
      </c>
      <c r="X640" s="383" t="str">
        <f t="shared" ca="1" si="133"/>
        <v/>
      </c>
      <c r="Y640" s="383" t="str">
        <f ca="1">IF(SUM(X640)&gt;0,MAX($Y$109:Y639)+1,"")</f>
        <v/>
      </c>
      <c r="AB640" s="383" t="str" cm="1">
        <f t="array" aca="1" ref="AB640" ca="1">IF($K640="","",INDIRECT("'"&amp;$B640&amp;"'!$J$7"))</f>
        <v/>
      </c>
      <c r="AC640" s="383" t="str" cm="1">
        <f t="array" aca="1" ref="AC640" ca="1">IF($K640="","",INDIRECT("'"&amp;$B640&amp;"'!$J$5"))</f>
        <v/>
      </c>
      <c r="AD640" s="383" t="str" cm="1">
        <f t="array" aca="1" ref="AD640" ca="1">IF($K640="","",INDIRECT("'"&amp;$B640&amp;"'!$J$6"))</f>
        <v/>
      </c>
    </row>
    <row r="641" spans="1:30" hidden="1">
      <c r="A641" s="93"/>
      <c r="B641" s="138" t="str">
        <f t="shared" si="127"/>
        <v/>
      </c>
      <c r="C641" s="28" t="str">
        <f>IF(B641="","",INDEX(Konfig!$A$21:$B$1011,MATCH(MID(B641,1,(FIND(" ",B641)-1)),Konfig!$A$21:$A$1011,0),2))</f>
        <v/>
      </c>
      <c r="D641" s="126"/>
      <c r="E641" s="126" t="str">
        <f t="shared" si="130"/>
        <v/>
      </c>
      <c r="F641" s="126" t="str">
        <f t="shared" si="134"/>
        <v/>
      </c>
      <c r="G641" s="123" t="str">
        <f t="shared" si="128"/>
        <v/>
      </c>
      <c r="H641" s="139"/>
      <c r="I641" s="123" t="str">
        <f t="shared" si="129"/>
        <v xml:space="preserve"> </v>
      </c>
      <c r="K641" s="388" t="str">
        <f t="shared" ca="1" si="135"/>
        <v/>
      </c>
      <c r="L641" s="388" t="str">
        <f t="shared" ca="1" si="136"/>
        <v/>
      </c>
      <c r="M641" s="384" t="str">
        <f t="shared" ca="1" si="137"/>
        <v/>
      </c>
      <c r="N641" s="384" t="str">
        <f t="shared" ca="1" si="137"/>
        <v/>
      </c>
      <c r="O641" s="384" t="str">
        <f t="shared" ca="1" si="137"/>
        <v/>
      </c>
      <c r="P641" s="384" t="str">
        <f t="shared" ca="1" si="137"/>
        <v/>
      </c>
      <c r="Q641" s="384" t="str">
        <f t="shared" ca="1" si="131"/>
        <v/>
      </c>
      <c r="R641" s="131" t="str">
        <f ca="1">IF(AND(SUM($T$109:$U641)&gt;0,COUNTIF(R$108:$S640,"A")=0), "A","")</f>
        <v/>
      </c>
      <c r="S641" s="131" t="str">
        <f ca="1">IF(AND(SUM($T641:$U$1097)&gt;0,COUNTIF(S642:$S$1098,"E")=0), "E","")</f>
        <v/>
      </c>
      <c r="T641" s="383" t="str">
        <f t="shared" ca="1" si="132"/>
        <v/>
      </c>
      <c r="U641" s="383" t="str">
        <f t="shared" ca="1" si="138"/>
        <v/>
      </c>
      <c r="X641" s="383" t="str">
        <f t="shared" ca="1" si="133"/>
        <v/>
      </c>
      <c r="Y641" s="383" t="str">
        <f ca="1">IF(SUM(X641)&gt;0,MAX($Y$109:Y640)+1,"")</f>
        <v/>
      </c>
      <c r="AB641" s="383" t="str" cm="1">
        <f t="array" aca="1" ref="AB641" ca="1">IF($K641="","",INDIRECT("'"&amp;$B641&amp;"'!$J$7"))</f>
        <v/>
      </c>
      <c r="AC641" s="383" t="str" cm="1">
        <f t="array" aca="1" ref="AC641" ca="1">IF($K641="","",INDIRECT("'"&amp;$B641&amp;"'!$J$5"))</f>
        <v/>
      </c>
      <c r="AD641" s="383" t="str" cm="1">
        <f t="array" aca="1" ref="AD641" ca="1">IF($K641="","",INDIRECT("'"&amp;$B641&amp;"'!$J$6"))</f>
        <v/>
      </c>
    </row>
    <row r="642" spans="1:30" hidden="1">
      <c r="A642" s="93"/>
      <c r="B642" s="138" t="str">
        <f t="shared" si="127"/>
        <v/>
      </c>
      <c r="C642" s="28" t="str">
        <f>IF(B642="","",INDEX(Konfig!$A$21:$B$1011,MATCH(MID(B642,1,(FIND(" ",B642)-1)),Konfig!$A$21:$A$1011,0),2))</f>
        <v/>
      </c>
      <c r="D642" s="126"/>
      <c r="E642" s="126" t="str">
        <f t="shared" si="130"/>
        <v/>
      </c>
      <c r="F642" s="126" t="str">
        <f t="shared" si="134"/>
        <v/>
      </c>
      <c r="G642" s="123" t="str">
        <f t="shared" si="128"/>
        <v/>
      </c>
      <c r="H642" s="139"/>
      <c r="I642" s="123" t="str">
        <f t="shared" si="129"/>
        <v xml:space="preserve"> </v>
      </c>
      <c r="K642" s="388" t="str">
        <f t="shared" ca="1" si="135"/>
        <v/>
      </c>
      <c r="L642" s="388" t="str">
        <f t="shared" ca="1" si="136"/>
        <v/>
      </c>
      <c r="M642" s="384" t="str">
        <f t="shared" ca="1" si="137"/>
        <v/>
      </c>
      <c r="N642" s="384" t="str">
        <f t="shared" ca="1" si="137"/>
        <v/>
      </c>
      <c r="O642" s="384" t="str">
        <f t="shared" ca="1" si="137"/>
        <v/>
      </c>
      <c r="P642" s="384" t="str">
        <f t="shared" ca="1" si="137"/>
        <v/>
      </c>
      <c r="Q642" s="384" t="str">
        <f t="shared" ca="1" si="131"/>
        <v/>
      </c>
      <c r="R642" s="131" t="str">
        <f ca="1">IF(AND(SUM($T$109:$U642)&gt;0,COUNTIF(R$108:$S641,"A")=0), "A","")</f>
        <v/>
      </c>
      <c r="S642" s="131" t="str">
        <f ca="1">IF(AND(SUM($T642:$U$1097)&gt;0,COUNTIF(S643:$S$1098,"E")=0), "E","")</f>
        <v/>
      </c>
      <c r="T642" s="383" t="str">
        <f t="shared" ca="1" si="132"/>
        <v/>
      </c>
      <c r="U642" s="383" t="str">
        <f t="shared" ca="1" si="138"/>
        <v/>
      </c>
      <c r="X642" s="383" t="str">
        <f t="shared" ca="1" si="133"/>
        <v/>
      </c>
      <c r="Y642" s="383" t="str">
        <f ca="1">IF(SUM(X642)&gt;0,MAX($Y$109:Y641)+1,"")</f>
        <v/>
      </c>
      <c r="AB642" s="383" t="str" cm="1">
        <f t="array" aca="1" ref="AB642" ca="1">IF($K642="","",INDIRECT("'"&amp;$B642&amp;"'!$J$7"))</f>
        <v/>
      </c>
      <c r="AC642" s="383" t="str" cm="1">
        <f t="array" aca="1" ref="AC642" ca="1">IF($K642="","",INDIRECT("'"&amp;$B642&amp;"'!$J$5"))</f>
        <v/>
      </c>
      <c r="AD642" s="383" t="str" cm="1">
        <f t="array" aca="1" ref="AD642" ca="1">IF($K642="","",INDIRECT("'"&amp;$B642&amp;"'!$J$6"))</f>
        <v/>
      </c>
    </row>
    <row r="643" spans="1:30" hidden="1">
      <c r="A643" s="93"/>
      <c r="B643" s="138" t="str">
        <f t="shared" si="127"/>
        <v/>
      </c>
      <c r="C643" s="28" t="str">
        <f>IF(B643="","",INDEX(Konfig!$A$21:$B$1011,MATCH(MID(B643,1,(FIND(" ",B643)-1)),Konfig!$A$21:$A$1011,0),2))</f>
        <v/>
      </c>
      <c r="D643" s="126"/>
      <c r="E643" s="126" t="str">
        <f t="shared" si="130"/>
        <v/>
      </c>
      <c r="F643" s="126" t="str">
        <f t="shared" si="134"/>
        <v/>
      </c>
      <c r="G643" s="123" t="str">
        <f t="shared" si="128"/>
        <v/>
      </c>
      <c r="H643" s="139"/>
      <c r="I643" s="123" t="str">
        <f t="shared" si="129"/>
        <v xml:space="preserve"> </v>
      </c>
      <c r="K643" s="388" t="str">
        <f t="shared" ca="1" si="135"/>
        <v/>
      </c>
      <c r="L643" s="388" t="str">
        <f t="shared" ca="1" si="136"/>
        <v/>
      </c>
      <c r="M643" s="384" t="str">
        <f t="shared" ca="1" si="137"/>
        <v/>
      </c>
      <c r="N643" s="384" t="str">
        <f t="shared" ca="1" si="137"/>
        <v/>
      </c>
      <c r="O643" s="384" t="str">
        <f t="shared" ca="1" si="137"/>
        <v/>
      </c>
      <c r="P643" s="384" t="str">
        <f t="shared" ca="1" si="137"/>
        <v/>
      </c>
      <c r="Q643" s="384" t="str">
        <f t="shared" ca="1" si="131"/>
        <v/>
      </c>
      <c r="R643" s="131" t="str">
        <f ca="1">IF(AND(SUM($T$109:$U643)&gt;0,COUNTIF(R$108:$S642,"A")=0), "A","")</f>
        <v/>
      </c>
      <c r="S643" s="131" t="str">
        <f ca="1">IF(AND(SUM($T643:$U$1097)&gt;0,COUNTIF(S644:$S$1098,"E")=0), "E","")</f>
        <v/>
      </c>
      <c r="T643" s="383" t="str">
        <f t="shared" ca="1" si="132"/>
        <v/>
      </c>
      <c r="U643" s="383" t="str">
        <f t="shared" ca="1" si="138"/>
        <v/>
      </c>
      <c r="X643" s="383" t="str">
        <f t="shared" ca="1" si="133"/>
        <v/>
      </c>
      <c r="Y643" s="383" t="str">
        <f ca="1">IF(SUM(X643)&gt;0,MAX($Y$109:Y642)+1,"")</f>
        <v/>
      </c>
      <c r="AB643" s="383" t="str" cm="1">
        <f t="array" aca="1" ref="AB643" ca="1">IF($K643="","",INDIRECT("'"&amp;$B643&amp;"'!$J$7"))</f>
        <v/>
      </c>
      <c r="AC643" s="383" t="str" cm="1">
        <f t="array" aca="1" ref="AC643" ca="1">IF($K643="","",INDIRECT("'"&amp;$B643&amp;"'!$J$5"))</f>
        <v/>
      </c>
      <c r="AD643" s="383" t="str" cm="1">
        <f t="array" aca="1" ref="AD643" ca="1">IF($K643="","",INDIRECT("'"&amp;$B643&amp;"'!$J$6"))</f>
        <v/>
      </c>
    </row>
    <row r="644" spans="1:30" hidden="1">
      <c r="A644" s="93"/>
      <c r="B644" s="138" t="str">
        <f t="shared" si="127"/>
        <v/>
      </c>
      <c r="C644" s="28" t="str">
        <f>IF(B644="","",INDEX(Konfig!$A$21:$B$1011,MATCH(MID(B644,1,(FIND(" ",B644)-1)),Konfig!$A$21:$A$1011,0),2))</f>
        <v/>
      </c>
      <c r="D644" s="126"/>
      <c r="E644" s="126" t="str">
        <f t="shared" si="130"/>
        <v/>
      </c>
      <c r="F644" s="126" t="str">
        <f t="shared" si="134"/>
        <v/>
      </c>
      <c r="G644" s="123" t="str">
        <f t="shared" si="128"/>
        <v/>
      </c>
      <c r="H644" s="139"/>
      <c r="I644" s="123" t="str">
        <f t="shared" si="129"/>
        <v xml:space="preserve"> </v>
      </c>
      <c r="K644" s="388" t="str">
        <f t="shared" ca="1" si="135"/>
        <v/>
      </c>
      <c r="L644" s="388" t="str">
        <f t="shared" ca="1" si="136"/>
        <v/>
      </c>
      <c r="M644" s="384" t="str">
        <f t="shared" ca="1" si="137"/>
        <v/>
      </c>
      <c r="N644" s="384" t="str">
        <f t="shared" ca="1" si="137"/>
        <v/>
      </c>
      <c r="O644" s="384" t="str">
        <f t="shared" ca="1" si="137"/>
        <v/>
      </c>
      <c r="P644" s="384" t="str">
        <f t="shared" ca="1" si="137"/>
        <v/>
      </c>
      <c r="Q644" s="384" t="str">
        <f t="shared" ca="1" si="131"/>
        <v/>
      </c>
      <c r="R644" s="131" t="str">
        <f ca="1">IF(AND(SUM($T$109:$U644)&gt;0,COUNTIF(R$108:$S643,"A")=0), "A","")</f>
        <v/>
      </c>
      <c r="S644" s="131" t="str">
        <f ca="1">IF(AND(SUM($T644:$U$1097)&gt;0,COUNTIF(S645:$S$1098,"E")=0), "E","")</f>
        <v/>
      </c>
      <c r="T644" s="383" t="str">
        <f t="shared" ca="1" si="132"/>
        <v/>
      </c>
      <c r="U644" s="383" t="str">
        <f t="shared" ca="1" si="138"/>
        <v/>
      </c>
      <c r="X644" s="383" t="str">
        <f t="shared" ca="1" si="133"/>
        <v/>
      </c>
      <c r="Y644" s="383" t="str">
        <f ca="1">IF(SUM(X644)&gt;0,MAX($Y$109:Y643)+1,"")</f>
        <v/>
      </c>
      <c r="AB644" s="383" t="str" cm="1">
        <f t="array" aca="1" ref="AB644" ca="1">IF($K644="","",INDIRECT("'"&amp;$B644&amp;"'!$J$7"))</f>
        <v/>
      </c>
      <c r="AC644" s="383" t="str" cm="1">
        <f t="array" aca="1" ref="AC644" ca="1">IF($K644="","",INDIRECT("'"&amp;$B644&amp;"'!$J$5"))</f>
        <v/>
      </c>
      <c r="AD644" s="383" t="str" cm="1">
        <f t="array" aca="1" ref="AD644" ca="1">IF($K644="","",INDIRECT("'"&amp;$B644&amp;"'!$J$6"))</f>
        <v/>
      </c>
    </row>
    <row r="645" spans="1:30" hidden="1">
      <c r="A645" s="93"/>
      <c r="B645" s="138" t="str">
        <f t="shared" si="127"/>
        <v/>
      </c>
      <c r="C645" s="28" t="str">
        <f>IF(B645="","",INDEX(Konfig!$A$21:$B$1011,MATCH(MID(B645,1,(FIND(" ",B645)-1)),Konfig!$A$21:$A$1011,0),2))</f>
        <v/>
      </c>
      <c r="D645" s="126"/>
      <c r="E645" s="126" t="str">
        <f t="shared" si="130"/>
        <v/>
      </c>
      <c r="F645" s="126" t="str">
        <f t="shared" si="134"/>
        <v/>
      </c>
      <c r="G645" s="123" t="str">
        <f t="shared" si="128"/>
        <v/>
      </c>
      <c r="H645" s="139"/>
      <c r="I645" s="123" t="str">
        <f t="shared" si="129"/>
        <v xml:space="preserve"> </v>
      </c>
      <c r="K645" s="388" t="str">
        <f t="shared" ca="1" si="135"/>
        <v/>
      </c>
      <c r="L645" s="388" t="str">
        <f t="shared" ca="1" si="136"/>
        <v/>
      </c>
      <c r="M645" s="384" t="str">
        <f t="shared" ca="1" si="137"/>
        <v/>
      </c>
      <c r="N645" s="384" t="str">
        <f t="shared" ca="1" si="137"/>
        <v/>
      </c>
      <c r="O645" s="384" t="str">
        <f t="shared" ca="1" si="137"/>
        <v/>
      </c>
      <c r="P645" s="384" t="str">
        <f t="shared" ca="1" si="137"/>
        <v/>
      </c>
      <c r="Q645" s="384" t="str">
        <f t="shared" ca="1" si="131"/>
        <v/>
      </c>
      <c r="R645" s="131" t="str">
        <f ca="1">IF(AND(SUM($T$109:$U645)&gt;0,COUNTIF(R$108:$S644,"A")=0), "A","")</f>
        <v/>
      </c>
      <c r="S645" s="131" t="str">
        <f ca="1">IF(AND(SUM($T645:$U$1097)&gt;0,COUNTIF(S646:$S$1098,"E")=0), "E","")</f>
        <v/>
      </c>
      <c r="T645" s="383" t="str">
        <f t="shared" ca="1" si="132"/>
        <v/>
      </c>
      <c r="U645" s="383" t="str">
        <f t="shared" ca="1" si="138"/>
        <v/>
      </c>
      <c r="X645" s="383" t="str">
        <f t="shared" ca="1" si="133"/>
        <v/>
      </c>
      <c r="Y645" s="383" t="str">
        <f ca="1">IF(SUM(X645)&gt;0,MAX($Y$109:Y644)+1,"")</f>
        <v/>
      </c>
      <c r="AB645" s="383" t="str" cm="1">
        <f t="array" aca="1" ref="AB645" ca="1">IF($K645="","",INDIRECT("'"&amp;$B645&amp;"'!$J$7"))</f>
        <v/>
      </c>
      <c r="AC645" s="383" t="str" cm="1">
        <f t="array" aca="1" ref="AC645" ca="1">IF($K645="","",INDIRECT("'"&amp;$B645&amp;"'!$J$5"))</f>
        <v/>
      </c>
      <c r="AD645" s="383" t="str" cm="1">
        <f t="array" aca="1" ref="AD645" ca="1">IF($K645="","",INDIRECT("'"&amp;$B645&amp;"'!$J$6"))</f>
        <v/>
      </c>
    </row>
    <row r="646" spans="1:30" hidden="1">
      <c r="A646" s="93"/>
      <c r="B646" s="138" t="str">
        <f t="shared" si="127"/>
        <v/>
      </c>
      <c r="C646" s="28" t="str">
        <f>IF(B646="","",INDEX(Konfig!$A$21:$B$1011,MATCH(MID(B646,1,(FIND(" ",B646)-1)),Konfig!$A$21:$A$1011,0),2))</f>
        <v/>
      </c>
      <c r="D646" s="126"/>
      <c r="E646" s="126" t="str">
        <f t="shared" si="130"/>
        <v/>
      </c>
      <c r="F646" s="126" t="str">
        <f t="shared" si="134"/>
        <v/>
      </c>
      <c r="G646" s="123" t="str">
        <f t="shared" si="128"/>
        <v/>
      </c>
      <c r="H646" s="139"/>
      <c r="I646" s="123" t="str">
        <f t="shared" si="129"/>
        <v xml:space="preserve"> </v>
      </c>
      <c r="K646" s="388" t="str">
        <f t="shared" ca="1" si="135"/>
        <v/>
      </c>
      <c r="L646" s="388" t="str">
        <f t="shared" ca="1" si="136"/>
        <v/>
      </c>
      <c r="M646" s="384" t="str">
        <f t="shared" ca="1" si="137"/>
        <v/>
      </c>
      <c r="N646" s="384" t="str">
        <f t="shared" ca="1" si="137"/>
        <v/>
      </c>
      <c r="O646" s="384" t="str">
        <f t="shared" ca="1" si="137"/>
        <v/>
      </c>
      <c r="P646" s="384" t="str">
        <f t="shared" ca="1" si="137"/>
        <v/>
      </c>
      <c r="Q646" s="384" t="str">
        <f t="shared" ca="1" si="131"/>
        <v/>
      </c>
      <c r="R646" s="131" t="str">
        <f ca="1">IF(AND(SUM($T$109:$U646)&gt;0,COUNTIF(R$108:$S645,"A")=0), "A","")</f>
        <v/>
      </c>
      <c r="S646" s="131" t="str">
        <f ca="1">IF(AND(SUM($T646:$U$1097)&gt;0,COUNTIF(S647:$S$1098,"E")=0), "E","")</f>
        <v/>
      </c>
      <c r="T646" s="383" t="str">
        <f t="shared" ca="1" si="132"/>
        <v/>
      </c>
      <c r="U646" s="383" t="str">
        <f t="shared" ca="1" si="138"/>
        <v/>
      </c>
      <c r="X646" s="383" t="str">
        <f t="shared" ca="1" si="133"/>
        <v/>
      </c>
      <c r="Y646" s="383" t="str">
        <f ca="1">IF(SUM(X646)&gt;0,MAX($Y$109:Y645)+1,"")</f>
        <v/>
      </c>
      <c r="AB646" s="383" t="str" cm="1">
        <f t="array" aca="1" ref="AB646" ca="1">IF($K646="","",INDIRECT("'"&amp;$B646&amp;"'!$J$7"))</f>
        <v/>
      </c>
      <c r="AC646" s="383" t="str" cm="1">
        <f t="array" aca="1" ref="AC646" ca="1">IF($K646="","",INDIRECT("'"&amp;$B646&amp;"'!$J$5"))</f>
        <v/>
      </c>
      <c r="AD646" s="383" t="str" cm="1">
        <f t="array" aca="1" ref="AD646" ca="1">IF($K646="","",INDIRECT("'"&amp;$B646&amp;"'!$J$6"))</f>
        <v/>
      </c>
    </row>
    <row r="647" spans="1:30" hidden="1">
      <c r="A647" s="93"/>
      <c r="B647" s="138" t="str">
        <f t="shared" si="127"/>
        <v/>
      </c>
      <c r="C647" s="28" t="str">
        <f>IF(B647="","",INDEX(Konfig!$A$21:$B$1011,MATCH(MID(B647,1,(FIND(" ",B647)-1)),Konfig!$A$21:$A$1011,0),2))</f>
        <v/>
      </c>
      <c r="D647" s="126"/>
      <c r="E647" s="126" t="str">
        <f t="shared" si="130"/>
        <v/>
      </c>
      <c r="F647" s="126" t="str">
        <f t="shared" si="134"/>
        <v/>
      </c>
      <c r="G647" s="123" t="str">
        <f t="shared" si="128"/>
        <v/>
      </c>
      <c r="H647" s="139"/>
      <c r="I647" s="123" t="str">
        <f t="shared" si="129"/>
        <v xml:space="preserve"> </v>
      </c>
      <c r="K647" s="388" t="str">
        <f t="shared" ca="1" si="135"/>
        <v/>
      </c>
      <c r="L647" s="388" t="str">
        <f t="shared" ca="1" si="136"/>
        <v/>
      </c>
      <c r="M647" s="384" t="str">
        <f t="shared" ca="1" si="137"/>
        <v/>
      </c>
      <c r="N647" s="384" t="str">
        <f t="shared" ca="1" si="137"/>
        <v/>
      </c>
      <c r="O647" s="384" t="str">
        <f t="shared" ca="1" si="137"/>
        <v/>
      </c>
      <c r="P647" s="384" t="str">
        <f t="shared" ca="1" si="137"/>
        <v/>
      </c>
      <c r="Q647" s="384" t="str">
        <f t="shared" ca="1" si="131"/>
        <v/>
      </c>
      <c r="R647" s="131" t="str">
        <f ca="1">IF(AND(SUM($T$109:$U647)&gt;0,COUNTIF(R$108:$S646,"A")=0), "A","")</f>
        <v/>
      </c>
      <c r="S647" s="131" t="str">
        <f ca="1">IF(AND(SUM($T647:$U$1097)&gt;0,COUNTIF(S648:$S$1098,"E")=0), "E","")</f>
        <v/>
      </c>
      <c r="T647" s="383" t="str">
        <f t="shared" ca="1" si="132"/>
        <v/>
      </c>
      <c r="U647" s="383" t="str">
        <f t="shared" ca="1" si="138"/>
        <v/>
      </c>
      <c r="X647" s="383" t="str">
        <f t="shared" ca="1" si="133"/>
        <v/>
      </c>
      <c r="Y647" s="383" t="str">
        <f ca="1">IF(SUM(X647)&gt;0,MAX($Y$109:Y646)+1,"")</f>
        <v/>
      </c>
      <c r="AB647" s="383" t="str" cm="1">
        <f t="array" aca="1" ref="AB647" ca="1">IF($K647="","",INDIRECT("'"&amp;$B647&amp;"'!$J$7"))</f>
        <v/>
      </c>
      <c r="AC647" s="383" t="str" cm="1">
        <f t="array" aca="1" ref="AC647" ca="1">IF($K647="","",INDIRECT("'"&amp;$B647&amp;"'!$J$5"))</f>
        <v/>
      </c>
      <c r="AD647" s="383" t="str" cm="1">
        <f t="array" aca="1" ref="AD647" ca="1">IF($K647="","",INDIRECT("'"&amp;$B647&amp;"'!$J$6"))</f>
        <v/>
      </c>
    </row>
    <row r="648" spans="1:30" hidden="1">
      <c r="A648" s="93"/>
      <c r="B648" s="138" t="str">
        <f t="shared" si="127"/>
        <v/>
      </c>
      <c r="C648" s="28" t="str">
        <f>IF(B648="","",INDEX(Konfig!$A$21:$B$1011,MATCH(MID(B648,1,(FIND(" ",B648)-1)),Konfig!$A$21:$A$1011,0),2))</f>
        <v/>
      </c>
      <c r="D648" s="126"/>
      <c r="E648" s="126" t="str">
        <f t="shared" si="130"/>
        <v/>
      </c>
      <c r="F648" s="126" t="str">
        <f t="shared" si="134"/>
        <v/>
      </c>
      <c r="G648" s="123" t="str">
        <f t="shared" si="128"/>
        <v/>
      </c>
      <c r="H648" s="139"/>
      <c r="I648" s="123" t="str">
        <f t="shared" si="129"/>
        <v xml:space="preserve"> </v>
      </c>
      <c r="K648" s="388" t="str">
        <f t="shared" ca="1" si="135"/>
        <v/>
      </c>
      <c r="L648" s="388" t="str">
        <f t="shared" ca="1" si="136"/>
        <v/>
      </c>
      <c r="M648" s="384" t="str">
        <f t="shared" ca="1" si="137"/>
        <v/>
      </c>
      <c r="N648" s="384" t="str">
        <f t="shared" ca="1" si="137"/>
        <v/>
      </c>
      <c r="O648" s="384" t="str">
        <f t="shared" ca="1" si="137"/>
        <v/>
      </c>
      <c r="P648" s="384" t="str">
        <f t="shared" ca="1" si="137"/>
        <v/>
      </c>
      <c r="Q648" s="384" t="str">
        <f t="shared" ca="1" si="131"/>
        <v/>
      </c>
      <c r="R648" s="131" t="str">
        <f ca="1">IF(AND(SUM($T$109:$U648)&gt;0,COUNTIF(R$108:$S647,"A")=0), "A","")</f>
        <v/>
      </c>
      <c r="S648" s="131" t="str">
        <f ca="1">IF(AND(SUM($T648:$U$1097)&gt;0,COUNTIF(S649:$S$1098,"E")=0), "E","")</f>
        <v/>
      </c>
      <c r="T648" s="383" t="str">
        <f t="shared" ca="1" si="132"/>
        <v/>
      </c>
      <c r="U648" s="383" t="str">
        <f t="shared" ca="1" si="138"/>
        <v/>
      </c>
      <c r="X648" s="383" t="str">
        <f t="shared" ca="1" si="133"/>
        <v/>
      </c>
      <c r="Y648" s="383" t="str">
        <f ca="1">IF(SUM(X648)&gt;0,MAX($Y$109:Y647)+1,"")</f>
        <v/>
      </c>
      <c r="AB648" s="383" t="str" cm="1">
        <f t="array" aca="1" ref="AB648" ca="1">IF($K648="","",INDIRECT("'"&amp;$B648&amp;"'!$J$7"))</f>
        <v/>
      </c>
      <c r="AC648" s="383" t="str" cm="1">
        <f t="array" aca="1" ref="AC648" ca="1">IF($K648="","",INDIRECT("'"&amp;$B648&amp;"'!$J$5"))</f>
        <v/>
      </c>
      <c r="AD648" s="383" t="str" cm="1">
        <f t="array" aca="1" ref="AD648" ca="1">IF($K648="","",INDIRECT("'"&amp;$B648&amp;"'!$J$6"))</f>
        <v/>
      </c>
    </row>
    <row r="649" spans="1:30" hidden="1">
      <c r="A649" s="93"/>
      <c r="B649" s="138" t="str">
        <f t="shared" si="127"/>
        <v/>
      </c>
      <c r="C649" s="28" t="str">
        <f>IF(B649="","",INDEX(Konfig!$A$21:$B$1011,MATCH(MID(B649,1,(FIND(" ",B649)-1)),Konfig!$A$21:$A$1011,0),2))</f>
        <v/>
      </c>
      <c r="D649" s="126"/>
      <c r="E649" s="126" t="str">
        <f t="shared" si="130"/>
        <v/>
      </c>
      <c r="F649" s="126" t="str">
        <f t="shared" si="134"/>
        <v/>
      </c>
      <c r="G649" s="123" t="str">
        <f t="shared" si="128"/>
        <v/>
      </c>
      <c r="H649" s="139"/>
      <c r="I649" s="123" t="str">
        <f t="shared" si="129"/>
        <v xml:space="preserve"> </v>
      </c>
      <c r="K649" s="388" t="str">
        <f t="shared" ca="1" si="135"/>
        <v/>
      </c>
      <c r="L649" s="388" t="str">
        <f t="shared" ca="1" si="136"/>
        <v/>
      </c>
      <c r="M649" s="384" t="str">
        <f t="shared" ca="1" si="137"/>
        <v/>
      </c>
      <c r="N649" s="384" t="str">
        <f t="shared" ca="1" si="137"/>
        <v/>
      </c>
      <c r="O649" s="384" t="str">
        <f t="shared" ca="1" si="137"/>
        <v/>
      </c>
      <c r="P649" s="384" t="str">
        <f t="shared" ca="1" si="137"/>
        <v/>
      </c>
      <c r="Q649" s="384" t="str">
        <f t="shared" ca="1" si="131"/>
        <v/>
      </c>
      <c r="R649" s="131" t="str">
        <f ca="1">IF(AND(SUM($T$109:$U649)&gt;0,COUNTIF(R$108:$S648,"A")=0), "A","")</f>
        <v/>
      </c>
      <c r="S649" s="131" t="str">
        <f ca="1">IF(AND(SUM($T649:$U$1097)&gt;0,COUNTIF(S650:$S$1098,"E")=0), "E","")</f>
        <v/>
      </c>
      <c r="T649" s="383" t="str">
        <f t="shared" ca="1" si="132"/>
        <v/>
      </c>
      <c r="U649" s="383" t="str">
        <f t="shared" ca="1" si="138"/>
        <v/>
      </c>
      <c r="X649" s="383" t="str">
        <f t="shared" ca="1" si="133"/>
        <v/>
      </c>
      <c r="Y649" s="383" t="str">
        <f ca="1">IF(SUM(X649)&gt;0,MAX($Y$109:Y648)+1,"")</f>
        <v/>
      </c>
      <c r="AB649" s="383" t="str" cm="1">
        <f t="array" aca="1" ref="AB649" ca="1">IF($K649="","",INDIRECT("'"&amp;$B649&amp;"'!$J$7"))</f>
        <v/>
      </c>
      <c r="AC649" s="383" t="str" cm="1">
        <f t="array" aca="1" ref="AC649" ca="1">IF($K649="","",INDIRECT("'"&amp;$B649&amp;"'!$J$5"))</f>
        <v/>
      </c>
      <c r="AD649" s="383" t="str" cm="1">
        <f t="array" aca="1" ref="AD649" ca="1">IF($K649="","",INDIRECT("'"&amp;$B649&amp;"'!$J$6"))</f>
        <v/>
      </c>
    </row>
    <row r="650" spans="1:30" hidden="1">
      <c r="A650" s="93"/>
      <c r="B650" s="138" t="str">
        <f t="shared" si="127"/>
        <v/>
      </c>
      <c r="C650" s="28" t="str">
        <f>IF(B650="","",INDEX(Konfig!$A$21:$B$1011,MATCH(MID(B650,1,(FIND(" ",B650)-1)),Konfig!$A$21:$A$1011,0),2))</f>
        <v/>
      </c>
      <c r="D650" s="126"/>
      <c r="E650" s="126" t="str">
        <f t="shared" si="130"/>
        <v/>
      </c>
      <c r="F650" s="126" t="str">
        <f t="shared" si="134"/>
        <v/>
      </c>
      <c r="G650" s="123" t="str">
        <f t="shared" si="128"/>
        <v/>
      </c>
      <c r="H650" s="139"/>
      <c r="I650" s="123" t="str">
        <f t="shared" si="129"/>
        <v xml:space="preserve"> </v>
      </c>
      <c r="K650" s="388" t="str">
        <f t="shared" ca="1" si="135"/>
        <v/>
      </c>
      <c r="L650" s="388" t="str">
        <f t="shared" ca="1" si="136"/>
        <v/>
      </c>
      <c r="M650" s="384" t="str">
        <f t="shared" ca="1" si="137"/>
        <v/>
      </c>
      <c r="N650" s="384" t="str">
        <f t="shared" ca="1" si="137"/>
        <v/>
      </c>
      <c r="O650" s="384" t="str">
        <f t="shared" ca="1" si="137"/>
        <v/>
      </c>
      <c r="P650" s="384" t="str">
        <f t="shared" ca="1" si="137"/>
        <v/>
      </c>
      <c r="Q650" s="384" t="str">
        <f t="shared" ca="1" si="131"/>
        <v/>
      </c>
      <c r="R650" s="131" t="str">
        <f ca="1">IF(AND(SUM($T$109:$U650)&gt;0,COUNTIF(R$108:$S649,"A")=0), "A","")</f>
        <v/>
      </c>
      <c r="S650" s="131" t="str">
        <f ca="1">IF(AND(SUM($T650:$U$1097)&gt;0,COUNTIF(S651:$S$1098,"E")=0), "E","")</f>
        <v/>
      </c>
      <c r="T650" s="383" t="str">
        <f t="shared" ca="1" si="132"/>
        <v/>
      </c>
      <c r="U650" s="383" t="str">
        <f t="shared" ca="1" si="138"/>
        <v/>
      </c>
      <c r="X650" s="383" t="str">
        <f t="shared" ca="1" si="133"/>
        <v/>
      </c>
      <c r="Y650" s="383" t="str">
        <f ca="1">IF(SUM(X650)&gt;0,MAX($Y$109:Y649)+1,"")</f>
        <v/>
      </c>
      <c r="AB650" s="383" t="str" cm="1">
        <f t="array" aca="1" ref="AB650" ca="1">IF($K650="","",INDIRECT("'"&amp;$B650&amp;"'!$J$7"))</f>
        <v/>
      </c>
      <c r="AC650" s="383" t="str" cm="1">
        <f t="array" aca="1" ref="AC650" ca="1">IF($K650="","",INDIRECT("'"&amp;$B650&amp;"'!$J$5"))</f>
        <v/>
      </c>
      <c r="AD650" s="383" t="str" cm="1">
        <f t="array" aca="1" ref="AD650" ca="1">IF($K650="","",INDIRECT("'"&amp;$B650&amp;"'!$J$6"))</f>
        <v/>
      </c>
    </row>
    <row r="651" spans="1:30" hidden="1">
      <c r="A651" s="93"/>
      <c r="B651" s="138" t="str">
        <f t="shared" si="127"/>
        <v/>
      </c>
      <c r="C651" s="28" t="str">
        <f>IF(B651="","",INDEX(Konfig!$A$21:$B$1011,MATCH(MID(B651,1,(FIND(" ",B651)-1)),Konfig!$A$21:$A$1011,0),2))</f>
        <v/>
      </c>
      <c r="D651" s="126"/>
      <c r="E651" s="126" t="str">
        <f t="shared" si="130"/>
        <v/>
      </c>
      <c r="F651" s="126" t="str">
        <f t="shared" si="134"/>
        <v/>
      </c>
      <c r="G651" s="123" t="str">
        <f t="shared" si="128"/>
        <v/>
      </c>
      <c r="H651" s="139"/>
      <c r="I651" s="123" t="str">
        <f t="shared" si="129"/>
        <v xml:space="preserve"> </v>
      </c>
      <c r="K651" s="388" t="str">
        <f t="shared" ca="1" si="135"/>
        <v/>
      </c>
      <c r="L651" s="388" t="str">
        <f t="shared" ca="1" si="136"/>
        <v/>
      </c>
      <c r="M651" s="384" t="str">
        <f t="shared" ca="1" si="137"/>
        <v/>
      </c>
      <c r="N651" s="384" t="str">
        <f t="shared" ca="1" si="137"/>
        <v/>
      </c>
      <c r="O651" s="384" t="str">
        <f t="shared" ca="1" si="137"/>
        <v/>
      </c>
      <c r="P651" s="384" t="str">
        <f t="shared" ca="1" si="137"/>
        <v/>
      </c>
      <c r="Q651" s="384" t="str">
        <f t="shared" ca="1" si="131"/>
        <v/>
      </c>
      <c r="R651" s="131" t="str">
        <f ca="1">IF(AND(SUM($T$109:$U651)&gt;0,COUNTIF(R$108:$S650,"A")=0), "A","")</f>
        <v/>
      </c>
      <c r="S651" s="131" t="str">
        <f ca="1">IF(AND(SUM($T651:$U$1097)&gt;0,COUNTIF(S652:$S$1098,"E")=0), "E","")</f>
        <v/>
      </c>
      <c r="T651" s="383" t="str">
        <f t="shared" ca="1" si="132"/>
        <v/>
      </c>
      <c r="U651" s="383" t="str">
        <f t="shared" ca="1" si="138"/>
        <v/>
      </c>
      <c r="X651" s="383" t="str">
        <f t="shared" ca="1" si="133"/>
        <v/>
      </c>
      <c r="Y651" s="383" t="str">
        <f ca="1">IF(SUM(X651)&gt;0,MAX($Y$109:Y650)+1,"")</f>
        <v/>
      </c>
      <c r="AB651" s="383" t="str" cm="1">
        <f t="array" aca="1" ref="AB651" ca="1">IF($K651="","",INDIRECT("'"&amp;$B651&amp;"'!$J$7"))</f>
        <v/>
      </c>
      <c r="AC651" s="383" t="str" cm="1">
        <f t="array" aca="1" ref="AC651" ca="1">IF($K651="","",INDIRECT("'"&amp;$B651&amp;"'!$J$5"))</f>
        <v/>
      </c>
      <c r="AD651" s="383" t="str" cm="1">
        <f t="array" aca="1" ref="AD651" ca="1">IF($K651="","",INDIRECT("'"&amp;$B651&amp;"'!$J$6"))</f>
        <v/>
      </c>
    </row>
    <row r="652" spans="1:30" hidden="1">
      <c r="A652" s="93"/>
      <c r="B652" s="138" t="str">
        <f t="shared" si="127"/>
        <v/>
      </c>
      <c r="C652" s="28" t="str">
        <f>IF(B652="","",INDEX(Konfig!$A$21:$B$1011,MATCH(MID(B652,1,(FIND(" ",B652)-1)),Konfig!$A$21:$A$1011,0),2))</f>
        <v/>
      </c>
      <c r="D652" s="126"/>
      <c r="E652" s="126" t="str">
        <f t="shared" si="130"/>
        <v/>
      </c>
      <c r="F652" s="126" t="str">
        <f t="shared" si="134"/>
        <v/>
      </c>
      <c r="G652" s="123" t="str">
        <f t="shared" si="128"/>
        <v/>
      </c>
      <c r="H652" s="139"/>
      <c r="I652" s="123" t="str">
        <f t="shared" si="129"/>
        <v xml:space="preserve"> </v>
      </c>
      <c r="K652" s="388" t="str">
        <f t="shared" ca="1" si="135"/>
        <v/>
      </c>
      <c r="L652" s="388" t="str">
        <f t="shared" ca="1" si="136"/>
        <v/>
      </c>
      <c r="M652" s="384" t="str">
        <f t="shared" ca="1" si="137"/>
        <v/>
      </c>
      <c r="N652" s="384" t="str">
        <f t="shared" ca="1" si="137"/>
        <v/>
      </c>
      <c r="O652" s="384" t="str">
        <f t="shared" ca="1" si="137"/>
        <v/>
      </c>
      <c r="P652" s="384" t="str">
        <f t="shared" ca="1" si="137"/>
        <v/>
      </c>
      <c r="Q652" s="384" t="str">
        <f t="shared" ca="1" si="131"/>
        <v/>
      </c>
      <c r="R652" s="131" t="str">
        <f ca="1">IF(AND(SUM($T$109:$U652)&gt;0,COUNTIF(R$108:$S651,"A")=0), "A","")</f>
        <v/>
      </c>
      <c r="S652" s="131" t="str">
        <f ca="1">IF(AND(SUM($T652:$U$1097)&gt;0,COUNTIF(S653:$S$1098,"E")=0), "E","")</f>
        <v/>
      </c>
      <c r="T652" s="383" t="str">
        <f t="shared" ca="1" si="132"/>
        <v/>
      </c>
      <c r="U652" s="383" t="str">
        <f t="shared" ca="1" si="138"/>
        <v/>
      </c>
      <c r="X652" s="383" t="str">
        <f t="shared" ca="1" si="133"/>
        <v/>
      </c>
      <c r="Y652" s="383" t="str">
        <f ca="1">IF(SUM(X652)&gt;0,MAX($Y$109:Y651)+1,"")</f>
        <v/>
      </c>
      <c r="AB652" s="383" t="str" cm="1">
        <f t="array" aca="1" ref="AB652" ca="1">IF($K652="","",INDIRECT("'"&amp;$B652&amp;"'!$J$7"))</f>
        <v/>
      </c>
      <c r="AC652" s="383" t="str" cm="1">
        <f t="array" aca="1" ref="AC652" ca="1">IF($K652="","",INDIRECT("'"&amp;$B652&amp;"'!$J$5"))</f>
        <v/>
      </c>
      <c r="AD652" s="383" t="str" cm="1">
        <f t="array" aca="1" ref="AD652" ca="1">IF($K652="","",INDIRECT("'"&amp;$B652&amp;"'!$J$6"))</f>
        <v/>
      </c>
    </row>
    <row r="653" spans="1:30" hidden="1">
      <c r="A653" s="93"/>
      <c r="B653" s="138" t="str">
        <f t="shared" si="127"/>
        <v/>
      </c>
      <c r="C653" s="28" t="str">
        <f>IF(B653="","",INDEX(Konfig!$A$21:$B$1011,MATCH(MID(B653,1,(FIND(" ",B653)-1)),Konfig!$A$21:$A$1011,0),2))</f>
        <v/>
      </c>
      <c r="D653" s="126"/>
      <c r="E653" s="126" t="str">
        <f t="shared" si="130"/>
        <v/>
      </c>
      <c r="F653" s="126" t="str">
        <f t="shared" si="134"/>
        <v/>
      </c>
      <c r="G653" s="123" t="str">
        <f t="shared" si="128"/>
        <v/>
      </c>
      <c r="H653" s="139"/>
      <c r="I653" s="123" t="str">
        <f t="shared" si="129"/>
        <v xml:space="preserve"> </v>
      </c>
      <c r="K653" s="388" t="str">
        <f t="shared" ca="1" si="135"/>
        <v/>
      </c>
      <c r="L653" s="388" t="str">
        <f t="shared" ca="1" si="136"/>
        <v/>
      </c>
      <c r="M653" s="384" t="str">
        <f t="shared" ca="1" si="137"/>
        <v/>
      </c>
      <c r="N653" s="384" t="str">
        <f t="shared" ca="1" si="137"/>
        <v/>
      </c>
      <c r="O653" s="384" t="str">
        <f t="shared" ca="1" si="137"/>
        <v/>
      </c>
      <c r="P653" s="384" t="str">
        <f t="shared" ca="1" si="137"/>
        <v/>
      </c>
      <c r="Q653" s="384" t="str">
        <f t="shared" ca="1" si="131"/>
        <v/>
      </c>
      <c r="R653" s="131" t="str">
        <f ca="1">IF(AND(SUM($T$109:$U653)&gt;0,COUNTIF(R$108:$S652,"A")=0), "A","")</f>
        <v/>
      </c>
      <c r="S653" s="131" t="str">
        <f ca="1">IF(AND(SUM($T653:$U$1097)&gt;0,COUNTIF(S654:$S$1098,"E")=0), "E","")</f>
        <v/>
      </c>
      <c r="T653" s="383" t="str">
        <f t="shared" ca="1" si="132"/>
        <v/>
      </c>
      <c r="U653" s="383" t="str">
        <f t="shared" ca="1" si="138"/>
        <v/>
      </c>
      <c r="X653" s="383" t="str">
        <f t="shared" ca="1" si="133"/>
        <v/>
      </c>
      <c r="Y653" s="383" t="str">
        <f ca="1">IF(SUM(X653)&gt;0,MAX($Y$109:Y652)+1,"")</f>
        <v/>
      </c>
      <c r="AB653" s="383" t="str" cm="1">
        <f t="array" aca="1" ref="AB653" ca="1">IF($K653="","",INDIRECT("'"&amp;$B653&amp;"'!$J$7"))</f>
        <v/>
      </c>
      <c r="AC653" s="383" t="str" cm="1">
        <f t="array" aca="1" ref="AC653" ca="1">IF($K653="","",INDIRECT("'"&amp;$B653&amp;"'!$J$5"))</f>
        <v/>
      </c>
      <c r="AD653" s="383" t="str" cm="1">
        <f t="array" aca="1" ref="AD653" ca="1">IF($K653="","",INDIRECT("'"&amp;$B653&amp;"'!$J$6"))</f>
        <v/>
      </c>
    </row>
    <row r="654" spans="1:30" hidden="1">
      <c r="A654" s="93"/>
      <c r="B654" s="138" t="str">
        <f t="shared" si="127"/>
        <v/>
      </c>
      <c r="C654" s="28" t="str">
        <f>IF(B654="","",INDEX(Konfig!$A$21:$B$1011,MATCH(MID(B654,1,(FIND(" ",B654)-1)),Konfig!$A$21:$A$1011,0),2))</f>
        <v/>
      </c>
      <c r="D654" s="126"/>
      <c r="E654" s="126" t="str">
        <f t="shared" si="130"/>
        <v/>
      </c>
      <c r="F654" s="126" t="str">
        <f t="shared" si="134"/>
        <v/>
      </c>
      <c r="G654" s="123" t="str">
        <f t="shared" si="128"/>
        <v/>
      </c>
      <c r="H654" s="139"/>
      <c r="I654" s="123" t="str">
        <f t="shared" si="129"/>
        <v xml:space="preserve"> </v>
      </c>
      <c r="K654" s="388" t="str">
        <f t="shared" ca="1" si="135"/>
        <v/>
      </c>
      <c r="L654" s="388" t="str">
        <f t="shared" ca="1" si="136"/>
        <v/>
      </c>
      <c r="M654" s="384" t="str">
        <f t="shared" ca="1" si="137"/>
        <v/>
      </c>
      <c r="N654" s="384" t="str">
        <f t="shared" ca="1" si="137"/>
        <v/>
      </c>
      <c r="O654" s="384" t="str">
        <f t="shared" ca="1" si="137"/>
        <v/>
      </c>
      <c r="P654" s="384" t="str">
        <f t="shared" ca="1" si="137"/>
        <v/>
      </c>
      <c r="Q654" s="384" t="str">
        <f t="shared" ca="1" si="131"/>
        <v/>
      </c>
      <c r="R654" s="131" t="str">
        <f ca="1">IF(AND(SUM($T$109:$U654)&gt;0,COUNTIF(R$108:$S653,"A")=0), "A","")</f>
        <v/>
      </c>
      <c r="S654" s="131" t="str">
        <f ca="1">IF(AND(SUM($T654:$U$1097)&gt;0,COUNTIF(S655:$S$1098,"E")=0), "E","")</f>
        <v/>
      </c>
      <c r="T654" s="383" t="str">
        <f t="shared" ca="1" si="132"/>
        <v/>
      </c>
      <c r="U654" s="383" t="str">
        <f t="shared" ca="1" si="138"/>
        <v/>
      </c>
      <c r="X654" s="383" t="str">
        <f t="shared" ca="1" si="133"/>
        <v/>
      </c>
      <c r="Y654" s="383" t="str">
        <f ca="1">IF(SUM(X654)&gt;0,MAX($Y$109:Y653)+1,"")</f>
        <v/>
      </c>
      <c r="AB654" s="383" t="str" cm="1">
        <f t="array" aca="1" ref="AB654" ca="1">IF($K654="","",INDIRECT("'"&amp;$B654&amp;"'!$J$7"))</f>
        <v/>
      </c>
      <c r="AC654" s="383" t="str" cm="1">
        <f t="array" aca="1" ref="AC654" ca="1">IF($K654="","",INDIRECT("'"&amp;$B654&amp;"'!$J$5"))</f>
        <v/>
      </c>
      <c r="AD654" s="383" t="str" cm="1">
        <f t="array" aca="1" ref="AD654" ca="1">IF($K654="","",INDIRECT("'"&amp;$B654&amp;"'!$J$6"))</f>
        <v/>
      </c>
    </row>
    <row r="655" spans="1:30" hidden="1">
      <c r="A655" s="93"/>
      <c r="B655" s="138" t="str">
        <f t="shared" si="127"/>
        <v/>
      </c>
      <c r="C655" s="28" t="str">
        <f>IF(B655="","",INDEX(Konfig!$A$21:$B$1011,MATCH(MID(B655,1,(FIND(" ",B655)-1)),Konfig!$A$21:$A$1011,0),2))</f>
        <v/>
      </c>
      <c r="D655" s="126"/>
      <c r="E655" s="126" t="str">
        <f t="shared" si="130"/>
        <v/>
      </c>
      <c r="F655" s="126" t="str">
        <f t="shared" si="134"/>
        <v/>
      </c>
      <c r="G655" s="123" t="str">
        <f t="shared" si="128"/>
        <v/>
      </c>
      <c r="H655" s="139"/>
      <c r="I655" s="123" t="str">
        <f t="shared" si="129"/>
        <v xml:space="preserve"> </v>
      </c>
      <c r="K655" s="388" t="str">
        <f t="shared" ca="1" si="135"/>
        <v/>
      </c>
      <c r="L655" s="388" t="str">
        <f t="shared" ca="1" si="136"/>
        <v/>
      </c>
      <c r="M655" s="384" t="str">
        <f t="shared" ca="1" si="137"/>
        <v/>
      </c>
      <c r="N655" s="384" t="str">
        <f t="shared" ca="1" si="137"/>
        <v/>
      </c>
      <c r="O655" s="384" t="str">
        <f t="shared" ca="1" si="137"/>
        <v/>
      </c>
      <c r="P655" s="384" t="str">
        <f t="shared" ca="1" si="137"/>
        <v/>
      </c>
      <c r="Q655" s="384" t="str">
        <f t="shared" ca="1" si="131"/>
        <v/>
      </c>
      <c r="R655" s="131" t="str">
        <f ca="1">IF(AND(SUM($T$109:$U655)&gt;0,COUNTIF(R$108:$S654,"A")=0), "A","")</f>
        <v/>
      </c>
      <c r="S655" s="131" t="str">
        <f ca="1">IF(AND(SUM($T655:$U$1097)&gt;0,COUNTIF(S656:$S$1098,"E")=0), "E","")</f>
        <v/>
      </c>
      <c r="T655" s="383" t="str">
        <f t="shared" ca="1" si="132"/>
        <v/>
      </c>
      <c r="U655" s="383" t="str">
        <f t="shared" ca="1" si="138"/>
        <v/>
      </c>
      <c r="X655" s="383" t="str">
        <f t="shared" ca="1" si="133"/>
        <v/>
      </c>
      <c r="Y655" s="383" t="str">
        <f ca="1">IF(SUM(X655)&gt;0,MAX($Y$109:Y654)+1,"")</f>
        <v/>
      </c>
      <c r="AB655" s="383" t="str" cm="1">
        <f t="array" aca="1" ref="AB655" ca="1">IF($K655="","",INDIRECT("'"&amp;$B655&amp;"'!$J$7"))</f>
        <v/>
      </c>
      <c r="AC655" s="383" t="str" cm="1">
        <f t="array" aca="1" ref="AC655" ca="1">IF($K655="","",INDIRECT("'"&amp;$B655&amp;"'!$J$5"))</f>
        <v/>
      </c>
      <c r="AD655" s="383" t="str" cm="1">
        <f t="array" aca="1" ref="AD655" ca="1">IF($K655="","",INDIRECT("'"&amp;$B655&amp;"'!$J$6"))</f>
        <v/>
      </c>
    </row>
    <row r="656" spans="1:30" hidden="1">
      <c r="A656" s="93"/>
      <c r="B656" s="138" t="str">
        <f t="shared" si="127"/>
        <v/>
      </c>
      <c r="C656" s="28" t="str">
        <f>IF(B656="","",INDEX(Konfig!$A$21:$B$1011,MATCH(MID(B656,1,(FIND(" ",B656)-1)),Konfig!$A$21:$A$1011,0),2))</f>
        <v/>
      </c>
      <c r="D656" s="126"/>
      <c r="E656" s="126" t="str">
        <f t="shared" si="130"/>
        <v/>
      </c>
      <c r="F656" s="126" t="str">
        <f t="shared" si="134"/>
        <v/>
      </c>
      <c r="G656" s="123" t="str">
        <f t="shared" si="128"/>
        <v/>
      </c>
      <c r="H656" s="139"/>
      <c r="I656" s="123" t="str">
        <f t="shared" si="129"/>
        <v xml:space="preserve"> </v>
      </c>
      <c r="K656" s="388" t="str">
        <f t="shared" ca="1" si="135"/>
        <v/>
      </c>
      <c r="L656" s="388" t="str">
        <f t="shared" ca="1" si="136"/>
        <v/>
      </c>
      <c r="M656" s="384" t="str">
        <f t="shared" ca="1" si="137"/>
        <v/>
      </c>
      <c r="N656" s="384" t="str">
        <f t="shared" ca="1" si="137"/>
        <v/>
      </c>
      <c r="O656" s="384" t="str">
        <f t="shared" ca="1" si="137"/>
        <v/>
      </c>
      <c r="P656" s="384" t="str">
        <f t="shared" ca="1" si="137"/>
        <v/>
      </c>
      <c r="Q656" s="384" t="str">
        <f t="shared" ca="1" si="131"/>
        <v/>
      </c>
      <c r="R656" s="131" t="str">
        <f ca="1">IF(AND(SUM($T$109:$U656)&gt;0,COUNTIF(R$108:$S655,"A")=0), "A","")</f>
        <v/>
      </c>
      <c r="S656" s="131" t="str">
        <f ca="1">IF(AND(SUM($T656:$U$1097)&gt;0,COUNTIF(S657:$S$1098,"E")=0), "E","")</f>
        <v/>
      </c>
      <c r="T656" s="383" t="str">
        <f t="shared" ca="1" si="132"/>
        <v/>
      </c>
      <c r="U656" s="383" t="str">
        <f t="shared" ca="1" si="138"/>
        <v/>
      </c>
      <c r="X656" s="383" t="str">
        <f t="shared" ca="1" si="133"/>
        <v/>
      </c>
      <c r="Y656" s="383" t="str">
        <f ca="1">IF(SUM(X656)&gt;0,MAX($Y$109:Y655)+1,"")</f>
        <v/>
      </c>
      <c r="AB656" s="383" t="str" cm="1">
        <f t="array" aca="1" ref="AB656" ca="1">IF($K656="","",INDIRECT("'"&amp;$B656&amp;"'!$J$7"))</f>
        <v/>
      </c>
      <c r="AC656" s="383" t="str" cm="1">
        <f t="array" aca="1" ref="AC656" ca="1">IF($K656="","",INDIRECT("'"&amp;$B656&amp;"'!$J$5"))</f>
        <v/>
      </c>
      <c r="AD656" s="383" t="str" cm="1">
        <f t="array" aca="1" ref="AD656" ca="1">IF($K656="","",INDIRECT("'"&amp;$B656&amp;"'!$J$6"))</f>
        <v/>
      </c>
    </row>
    <row r="657" spans="1:30" hidden="1">
      <c r="A657" s="93"/>
      <c r="B657" s="138" t="str">
        <f t="shared" si="127"/>
        <v/>
      </c>
      <c r="C657" s="28" t="str">
        <f>IF(B657="","",INDEX(Konfig!$A$21:$B$1011,MATCH(MID(B657,1,(FIND(" ",B657)-1)),Konfig!$A$21:$A$1011,0),2))</f>
        <v/>
      </c>
      <c r="D657" s="126"/>
      <c r="E657" s="126" t="str">
        <f t="shared" si="130"/>
        <v/>
      </c>
      <c r="F657" s="126" t="str">
        <f t="shared" si="134"/>
        <v/>
      </c>
      <c r="G657" s="123" t="str">
        <f t="shared" si="128"/>
        <v/>
      </c>
      <c r="H657" s="139"/>
      <c r="I657" s="123" t="str">
        <f t="shared" si="129"/>
        <v xml:space="preserve"> </v>
      </c>
      <c r="K657" s="388" t="str">
        <f t="shared" ca="1" si="135"/>
        <v/>
      </c>
      <c r="L657" s="388" t="str">
        <f t="shared" ca="1" si="136"/>
        <v/>
      </c>
      <c r="M657" s="384" t="str">
        <f t="shared" ca="1" si="137"/>
        <v/>
      </c>
      <c r="N657" s="384" t="str">
        <f t="shared" ca="1" si="137"/>
        <v/>
      </c>
      <c r="O657" s="384" t="str">
        <f t="shared" ca="1" si="137"/>
        <v/>
      </c>
      <c r="P657" s="384" t="str">
        <f t="shared" ca="1" si="137"/>
        <v/>
      </c>
      <c r="Q657" s="384" t="str">
        <f t="shared" ca="1" si="131"/>
        <v/>
      </c>
      <c r="R657" s="131" t="str">
        <f ca="1">IF(AND(SUM($T$109:$U657)&gt;0,COUNTIF(R$108:$S656,"A")=0), "A","")</f>
        <v/>
      </c>
      <c r="S657" s="131" t="str">
        <f ca="1">IF(AND(SUM($T657:$U$1097)&gt;0,COUNTIF(S658:$S$1098,"E")=0), "E","")</f>
        <v/>
      </c>
      <c r="T657" s="383" t="str">
        <f t="shared" ca="1" si="132"/>
        <v/>
      </c>
      <c r="U657" s="383" t="str">
        <f t="shared" ca="1" si="138"/>
        <v/>
      </c>
      <c r="X657" s="383" t="str">
        <f t="shared" ca="1" si="133"/>
        <v/>
      </c>
      <c r="Y657" s="383" t="str">
        <f ca="1">IF(SUM(X657)&gt;0,MAX($Y$109:Y656)+1,"")</f>
        <v/>
      </c>
      <c r="AB657" s="383" t="str" cm="1">
        <f t="array" aca="1" ref="AB657" ca="1">IF($K657="","",INDIRECT("'"&amp;$B657&amp;"'!$J$7"))</f>
        <v/>
      </c>
      <c r="AC657" s="383" t="str" cm="1">
        <f t="array" aca="1" ref="AC657" ca="1">IF($K657="","",INDIRECT("'"&amp;$B657&amp;"'!$J$5"))</f>
        <v/>
      </c>
      <c r="AD657" s="383" t="str" cm="1">
        <f t="array" aca="1" ref="AD657" ca="1">IF($K657="","",INDIRECT("'"&amp;$B657&amp;"'!$J$6"))</f>
        <v/>
      </c>
    </row>
    <row r="658" spans="1:30" hidden="1">
      <c r="A658" s="93"/>
      <c r="B658" s="138" t="str">
        <f t="shared" si="127"/>
        <v/>
      </c>
      <c r="C658" s="28" t="str">
        <f>IF(B658="","",INDEX(Konfig!$A$21:$B$1011,MATCH(MID(B658,1,(FIND(" ",B658)-1)),Konfig!$A$21:$A$1011,0),2))</f>
        <v/>
      </c>
      <c r="D658" s="126"/>
      <c r="E658" s="126" t="str">
        <f t="shared" si="130"/>
        <v/>
      </c>
      <c r="F658" s="126" t="str">
        <f t="shared" si="134"/>
        <v/>
      </c>
      <c r="G658" s="123" t="str">
        <f t="shared" si="128"/>
        <v/>
      </c>
      <c r="H658" s="139"/>
      <c r="I658" s="123" t="str">
        <f t="shared" si="129"/>
        <v xml:space="preserve"> </v>
      </c>
      <c r="K658" s="388" t="str">
        <f t="shared" ca="1" si="135"/>
        <v/>
      </c>
      <c r="L658" s="388" t="str">
        <f t="shared" ca="1" si="136"/>
        <v/>
      </c>
      <c r="M658" s="384" t="str">
        <f t="shared" ca="1" si="137"/>
        <v/>
      </c>
      <c r="N658" s="384" t="str">
        <f t="shared" ca="1" si="137"/>
        <v/>
      </c>
      <c r="O658" s="384" t="str">
        <f t="shared" ca="1" si="137"/>
        <v/>
      </c>
      <c r="P658" s="384" t="str">
        <f t="shared" ca="1" si="137"/>
        <v/>
      </c>
      <c r="Q658" s="384" t="str">
        <f t="shared" ca="1" si="131"/>
        <v/>
      </c>
      <c r="R658" s="131" t="str">
        <f ca="1">IF(AND(SUM($T$109:$U658)&gt;0,COUNTIF(R$108:$S657,"A")=0), "A","")</f>
        <v/>
      </c>
      <c r="S658" s="131" t="str">
        <f ca="1">IF(AND(SUM($T658:$U$1097)&gt;0,COUNTIF(S659:$S$1098,"E")=0), "E","")</f>
        <v/>
      </c>
      <c r="T658" s="383" t="str">
        <f t="shared" ca="1" si="132"/>
        <v/>
      </c>
      <c r="U658" s="383" t="str">
        <f t="shared" ca="1" si="138"/>
        <v/>
      </c>
      <c r="X658" s="383" t="str">
        <f t="shared" ca="1" si="133"/>
        <v/>
      </c>
      <c r="Y658" s="383" t="str">
        <f ca="1">IF(SUM(X658)&gt;0,MAX($Y$109:Y657)+1,"")</f>
        <v/>
      </c>
      <c r="AB658" s="383" t="str" cm="1">
        <f t="array" aca="1" ref="AB658" ca="1">IF($K658="","",INDIRECT("'"&amp;$B658&amp;"'!$J$7"))</f>
        <v/>
      </c>
      <c r="AC658" s="383" t="str" cm="1">
        <f t="array" aca="1" ref="AC658" ca="1">IF($K658="","",INDIRECT("'"&amp;$B658&amp;"'!$J$5"))</f>
        <v/>
      </c>
      <c r="AD658" s="383" t="str" cm="1">
        <f t="array" aca="1" ref="AD658" ca="1">IF($K658="","",INDIRECT("'"&amp;$B658&amp;"'!$J$6"))</f>
        <v/>
      </c>
    </row>
    <row r="659" spans="1:30" hidden="1">
      <c r="A659" s="93"/>
      <c r="B659" s="138" t="str">
        <f t="shared" si="127"/>
        <v/>
      </c>
      <c r="C659" s="28" t="str">
        <f>IF(B659="","",INDEX(Konfig!$A$21:$B$1011,MATCH(MID(B659,1,(FIND(" ",B659)-1)),Konfig!$A$21:$A$1011,0),2))</f>
        <v/>
      </c>
      <c r="D659" s="126"/>
      <c r="E659" s="126" t="str">
        <f t="shared" si="130"/>
        <v/>
      </c>
      <c r="F659" s="126" t="str">
        <f t="shared" si="134"/>
        <v/>
      </c>
      <c r="G659" s="123" t="str">
        <f t="shared" si="128"/>
        <v/>
      </c>
      <c r="H659" s="139"/>
      <c r="I659" s="123" t="str">
        <f t="shared" si="129"/>
        <v xml:space="preserve"> </v>
      </c>
      <c r="K659" s="388" t="str">
        <f t="shared" ca="1" si="135"/>
        <v/>
      </c>
      <c r="L659" s="388" t="str">
        <f t="shared" ca="1" si="136"/>
        <v/>
      </c>
      <c r="M659" s="384" t="str">
        <f t="shared" ca="1" si="137"/>
        <v/>
      </c>
      <c r="N659" s="384" t="str">
        <f t="shared" ca="1" si="137"/>
        <v/>
      </c>
      <c r="O659" s="384" t="str">
        <f t="shared" ca="1" si="137"/>
        <v/>
      </c>
      <c r="P659" s="384" t="str">
        <f t="shared" ca="1" si="137"/>
        <v/>
      </c>
      <c r="Q659" s="384" t="str">
        <f t="shared" ca="1" si="131"/>
        <v/>
      </c>
      <c r="R659" s="131" t="str">
        <f ca="1">IF(AND(SUM($T$109:$U659)&gt;0,COUNTIF(R$108:$S658,"A")=0), "A","")</f>
        <v/>
      </c>
      <c r="S659" s="131" t="str">
        <f ca="1">IF(AND(SUM($T659:$U$1097)&gt;0,COUNTIF(S660:$S$1098,"E")=0), "E","")</f>
        <v/>
      </c>
      <c r="T659" s="383" t="str">
        <f t="shared" ca="1" si="132"/>
        <v/>
      </c>
      <c r="U659" s="383" t="str">
        <f t="shared" ca="1" si="138"/>
        <v/>
      </c>
      <c r="X659" s="383" t="str">
        <f t="shared" ca="1" si="133"/>
        <v/>
      </c>
      <c r="Y659" s="383" t="str">
        <f ca="1">IF(SUM(X659)&gt;0,MAX($Y$109:Y658)+1,"")</f>
        <v/>
      </c>
      <c r="AB659" s="383" t="str" cm="1">
        <f t="array" aca="1" ref="AB659" ca="1">IF($K659="","",INDIRECT("'"&amp;$B659&amp;"'!$J$7"))</f>
        <v/>
      </c>
      <c r="AC659" s="383" t="str" cm="1">
        <f t="array" aca="1" ref="AC659" ca="1">IF($K659="","",INDIRECT("'"&amp;$B659&amp;"'!$J$5"))</f>
        <v/>
      </c>
      <c r="AD659" s="383" t="str" cm="1">
        <f t="array" aca="1" ref="AD659" ca="1">IF($K659="","",INDIRECT("'"&amp;$B659&amp;"'!$J$6"))</f>
        <v/>
      </c>
    </row>
    <row r="660" spans="1:30" hidden="1">
      <c r="A660" s="93"/>
      <c r="B660" s="138" t="str">
        <f t="shared" si="127"/>
        <v/>
      </c>
      <c r="C660" s="28" t="str">
        <f>IF(B660="","",INDEX(Konfig!$A$21:$B$1011,MATCH(MID(B660,1,(FIND(" ",B660)-1)),Konfig!$A$21:$A$1011,0),2))</f>
        <v/>
      </c>
      <c r="D660" s="126"/>
      <c r="E660" s="126" t="str">
        <f t="shared" si="130"/>
        <v/>
      </c>
      <c r="F660" s="126" t="str">
        <f t="shared" si="134"/>
        <v/>
      </c>
      <c r="G660" s="123" t="str">
        <f t="shared" si="128"/>
        <v/>
      </c>
      <c r="H660" s="139"/>
      <c r="I660" s="123" t="str">
        <f t="shared" si="129"/>
        <v xml:space="preserve"> </v>
      </c>
      <c r="K660" s="388" t="str">
        <f t="shared" ca="1" si="135"/>
        <v/>
      </c>
      <c r="L660" s="388" t="str">
        <f t="shared" ca="1" si="136"/>
        <v/>
      </c>
      <c r="M660" s="384" t="str">
        <f t="shared" ca="1" si="137"/>
        <v/>
      </c>
      <c r="N660" s="384" t="str">
        <f t="shared" ca="1" si="137"/>
        <v/>
      </c>
      <c r="O660" s="384" t="str">
        <f t="shared" ca="1" si="137"/>
        <v/>
      </c>
      <c r="P660" s="384" t="str">
        <f t="shared" ca="1" si="137"/>
        <v/>
      </c>
      <c r="Q660" s="384" t="str">
        <f t="shared" ca="1" si="131"/>
        <v/>
      </c>
      <c r="R660" s="131" t="str">
        <f ca="1">IF(AND(SUM($T$109:$U660)&gt;0,COUNTIF(R$108:$S659,"A")=0), "A","")</f>
        <v/>
      </c>
      <c r="S660" s="131" t="str">
        <f ca="1">IF(AND(SUM($T660:$U$1097)&gt;0,COUNTIF(S661:$S$1098,"E")=0), "E","")</f>
        <v/>
      </c>
      <c r="T660" s="383" t="str">
        <f t="shared" ca="1" si="132"/>
        <v/>
      </c>
      <c r="U660" s="383" t="str">
        <f t="shared" ca="1" si="138"/>
        <v/>
      </c>
      <c r="X660" s="383" t="str">
        <f t="shared" ca="1" si="133"/>
        <v/>
      </c>
      <c r="Y660" s="383" t="str">
        <f ca="1">IF(SUM(X660)&gt;0,MAX($Y$109:Y659)+1,"")</f>
        <v/>
      </c>
      <c r="AB660" s="383" t="str" cm="1">
        <f t="array" aca="1" ref="AB660" ca="1">IF($K660="","",INDIRECT("'"&amp;$B660&amp;"'!$J$7"))</f>
        <v/>
      </c>
      <c r="AC660" s="383" t="str" cm="1">
        <f t="array" aca="1" ref="AC660" ca="1">IF($K660="","",INDIRECT("'"&amp;$B660&amp;"'!$J$5"))</f>
        <v/>
      </c>
      <c r="AD660" s="383" t="str" cm="1">
        <f t="array" aca="1" ref="AD660" ca="1">IF($K660="","",INDIRECT("'"&amp;$B660&amp;"'!$J$6"))</f>
        <v/>
      </c>
    </row>
    <row r="661" spans="1:30" hidden="1">
      <c r="A661" s="93"/>
      <c r="B661" s="138" t="str">
        <f t="shared" si="127"/>
        <v/>
      </c>
      <c r="C661" s="28" t="str">
        <f>IF(B661="","",INDEX(Konfig!$A$21:$B$1011,MATCH(MID(B661,1,(FIND(" ",B661)-1)),Konfig!$A$21:$A$1011,0),2))</f>
        <v/>
      </c>
      <c r="D661" s="126"/>
      <c r="E661" s="126" t="str">
        <f t="shared" si="130"/>
        <v/>
      </c>
      <c r="F661" s="126" t="str">
        <f t="shared" si="134"/>
        <v/>
      </c>
      <c r="G661" s="123" t="str">
        <f t="shared" si="128"/>
        <v/>
      </c>
      <c r="H661" s="139"/>
      <c r="I661" s="123" t="str">
        <f t="shared" si="129"/>
        <v xml:space="preserve"> </v>
      </c>
      <c r="K661" s="388" t="str">
        <f t="shared" ca="1" si="135"/>
        <v/>
      </c>
      <c r="L661" s="388" t="str">
        <f t="shared" ca="1" si="136"/>
        <v/>
      </c>
      <c r="M661" s="384" t="str">
        <f t="shared" ca="1" si="137"/>
        <v/>
      </c>
      <c r="N661" s="384" t="str">
        <f t="shared" ca="1" si="137"/>
        <v/>
      </c>
      <c r="O661" s="384" t="str">
        <f t="shared" ca="1" si="137"/>
        <v/>
      </c>
      <c r="P661" s="384" t="str">
        <f t="shared" ca="1" si="137"/>
        <v/>
      </c>
      <c r="Q661" s="384" t="str">
        <f t="shared" ca="1" si="131"/>
        <v/>
      </c>
      <c r="R661" s="131" t="str">
        <f ca="1">IF(AND(SUM($T$109:$U661)&gt;0,COUNTIF(R$108:$S660,"A")=0), "A","")</f>
        <v/>
      </c>
      <c r="S661" s="131" t="str">
        <f ca="1">IF(AND(SUM($T661:$U$1097)&gt;0,COUNTIF(S662:$S$1098,"E")=0), "E","")</f>
        <v/>
      </c>
      <c r="T661" s="383" t="str">
        <f t="shared" ca="1" si="132"/>
        <v/>
      </c>
      <c r="U661" s="383" t="str">
        <f t="shared" ca="1" si="138"/>
        <v/>
      </c>
      <c r="X661" s="383" t="str">
        <f t="shared" ca="1" si="133"/>
        <v/>
      </c>
      <c r="Y661" s="383" t="str">
        <f ca="1">IF(SUM(X661)&gt;0,MAX($Y$109:Y660)+1,"")</f>
        <v/>
      </c>
      <c r="AB661" s="383" t="str" cm="1">
        <f t="array" aca="1" ref="AB661" ca="1">IF($K661="","",INDIRECT("'"&amp;$B661&amp;"'!$J$7"))</f>
        <v/>
      </c>
      <c r="AC661" s="383" t="str" cm="1">
        <f t="array" aca="1" ref="AC661" ca="1">IF($K661="","",INDIRECT("'"&amp;$B661&amp;"'!$J$5"))</f>
        <v/>
      </c>
      <c r="AD661" s="383" t="str" cm="1">
        <f t="array" aca="1" ref="AD661" ca="1">IF($K661="","",INDIRECT("'"&amp;$B661&amp;"'!$J$6"))</f>
        <v/>
      </c>
    </row>
    <row r="662" spans="1:30" hidden="1">
      <c r="A662" s="93"/>
      <c r="B662" s="138" t="str">
        <f t="shared" si="127"/>
        <v/>
      </c>
      <c r="C662" s="28" t="str">
        <f>IF(B662="","",INDEX(Konfig!$A$21:$B$1011,MATCH(MID(B662,1,(FIND(" ",B662)-1)),Konfig!$A$21:$A$1011,0),2))</f>
        <v/>
      </c>
      <c r="D662" s="126"/>
      <c r="E662" s="126" t="str">
        <f t="shared" si="130"/>
        <v/>
      </c>
      <c r="F662" s="126" t="str">
        <f t="shared" si="134"/>
        <v/>
      </c>
      <c r="G662" s="123" t="str">
        <f t="shared" si="128"/>
        <v/>
      </c>
      <c r="H662" s="139"/>
      <c r="I662" s="123" t="str">
        <f t="shared" si="129"/>
        <v xml:space="preserve"> </v>
      </c>
      <c r="K662" s="388" t="str">
        <f t="shared" ca="1" si="135"/>
        <v/>
      </c>
      <c r="L662" s="388" t="str">
        <f t="shared" ca="1" si="136"/>
        <v/>
      </c>
      <c r="M662" s="384" t="str">
        <f t="shared" ca="1" si="137"/>
        <v/>
      </c>
      <c r="N662" s="384" t="str">
        <f t="shared" ca="1" si="137"/>
        <v/>
      </c>
      <c r="O662" s="384" t="str">
        <f t="shared" ca="1" si="137"/>
        <v/>
      </c>
      <c r="P662" s="384" t="str">
        <f t="shared" ca="1" si="137"/>
        <v/>
      </c>
      <c r="Q662" s="384" t="str">
        <f t="shared" ca="1" si="131"/>
        <v/>
      </c>
      <c r="R662" s="131" t="str">
        <f ca="1">IF(AND(SUM($T$109:$U662)&gt;0,COUNTIF(R$108:$S661,"A")=0), "A","")</f>
        <v/>
      </c>
      <c r="S662" s="131" t="str">
        <f ca="1">IF(AND(SUM($T662:$U$1097)&gt;0,COUNTIF(S663:$S$1098,"E")=0), "E","")</f>
        <v/>
      </c>
      <c r="T662" s="383" t="str">
        <f t="shared" ca="1" si="132"/>
        <v/>
      </c>
      <c r="U662" s="383" t="str">
        <f t="shared" ca="1" si="138"/>
        <v/>
      </c>
      <c r="X662" s="383" t="str">
        <f t="shared" ca="1" si="133"/>
        <v/>
      </c>
      <c r="Y662" s="383" t="str">
        <f ca="1">IF(SUM(X662)&gt;0,MAX($Y$109:Y661)+1,"")</f>
        <v/>
      </c>
      <c r="AB662" s="383" t="str" cm="1">
        <f t="array" aca="1" ref="AB662" ca="1">IF($K662="","",INDIRECT("'"&amp;$B662&amp;"'!$J$7"))</f>
        <v/>
      </c>
      <c r="AC662" s="383" t="str" cm="1">
        <f t="array" aca="1" ref="AC662" ca="1">IF($K662="","",INDIRECT("'"&amp;$B662&amp;"'!$J$5"))</f>
        <v/>
      </c>
      <c r="AD662" s="383" t="str" cm="1">
        <f t="array" aca="1" ref="AD662" ca="1">IF($K662="","",INDIRECT("'"&amp;$B662&amp;"'!$J$6"))</f>
        <v/>
      </c>
    </row>
    <row r="663" spans="1:30" hidden="1">
      <c r="A663" s="93"/>
      <c r="B663" s="138" t="str">
        <f t="shared" si="127"/>
        <v/>
      </c>
      <c r="C663" s="28" t="str">
        <f>IF(B663="","",INDEX(Konfig!$A$21:$B$1011,MATCH(MID(B663,1,(FIND(" ",B663)-1)),Konfig!$A$21:$A$1011,0),2))</f>
        <v/>
      </c>
      <c r="D663" s="126"/>
      <c r="E663" s="126" t="str">
        <f t="shared" si="130"/>
        <v/>
      </c>
      <c r="F663" s="126" t="str">
        <f t="shared" si="134"/>
        <v/>
      </c>
      <c r="G663" s="123" t="str">
        <f t="shared" si="128"/>
        <v/>
      </c>
      <c r="H663" s="139"/>
      <c r="I663" s="123" t="str">
        <f t="shared" si="129"/>
        <v xml:space="preserve"> </v>
      </c>
      <c r="K663" s="388" t="str">
        <f t="shared" ca="1" si="135"/>
        <v/>
      </c>
      <c r="L663" s="388" t="str">
        <f t="shared" ca="1" si="136"/>
        <v/>
      </c>
      <c r="M663" s="384" t="str">
        <f t="shared" ca="1" si="137"/>
        <v/>
      </c>
      <c r="N663" s="384" t="str">
        <f t="shared" ca="1" si="137"/>
        <v/>
      </c>
      <c r="O663" s="384" t="str">
        <f t="shared" ca="1" si="137"/>
        <v/>
      </c>
      <c r="P663" s="384" t="str">
        <f t="shared" ca="1" si="137"/>
        <v/>
      </c>
      <c r="Q663" s="384" t="str">
        <f t="shared" ca="1" si="131"/>
        <v/>
      </c>
      <c r="R663" s="131" t="str">
        <f ca="1">IF(AND(SUM($T$109:$U663)&gt;0,COUNTIF(R$108:$S662,"A")=0), "A","")</f>
        <v/>
      </c>
      <c r="S663" s="131" t="str">
        <f ca="1">IF(AND(SUM($T663:$U$1097)&gt;0,COUNTIF(S664:$S$1098,"E")=0), "E","")</f>
        <v/>
      </c>
      <c r="T663" s="383" t="str">
        <f t="shared" ca="1" si="132"/>
        <v/>
      </c>
      <c r="U663" s="383" t="str">
        <f t="shared" ca="1" si="138"/>
        <v/>
      </c>
      <c r="X663" s="383" t="str">
        <f t="shared" ca="1" si="133"/>
        <v/>
      </c>
      <c r="Y663" s="383" t="str">
        <f ca="1">IF(SUM(X663)&gt;0,MAX($Y$109:Y662)+1,"")</f>
        <v/>
      </c>
      <c r="AB663" s="383" t="str" cm="1">
        <f t="array" aca="1" ref="AB663" ca="1">IF($K663="","",INDIRECT("'"&amp;$B663&amp;"'!$J$7"))</f>
        <v/>
      </c>
      <c r="AC663" s="383" t="str" cm="1">
        <f t="array" aca="1" ref="AC663" ca="1">IF($K663="","",INDIRECT("'"&amp;$B663&amp;"'!$J$5"))</f>
        <v/>
      </c>
      <c r="AD663" s="383" t="str" cm="1">
        <f t="array" aca="1" ref="AD663" ca="1">IF($K663="","",INDIRECT("'"&amp;$B663&amp;"'!$J$6"))</f>
        <v/>
      </c>
    </row>
    <row r="664" spans="1:30" hidden="1">
      <c r="A664" s="93"/>
      <c r="B664" s="138" t="str">
        <f t="shared" si="127"/>
        <v/>
      </c>
      <c r="C664" s="28" t="str">
        <f>IF(B664="","",INDEX(Konfig!$A$21:$B$1011,MATCH(MID(B664,1,(FIND(" ",B664)-1)),Konfig!$A$21:$A$1011,0),2))</f>
        <v/>
      </c>
      <c r="D664" s="126"/>
      <c r="E664" s="126" t="str">
        <f t="shared" si="130"/>
        <v/>
      </c>
      <c r="F664" s="126" t="str">
        <f t="shared" si="134"/>
        <v/>
      </c>
      <c r="G664" s="123" t="str">
        <f t="shared" si="128"/>
        <v/>
      </c>
      <c r="H664" s="139"/>
      <c r="I664" s="123" t="str">
        <f t="shared" si="129"/>
        <v xml:space="preserve"> </v>
      </c>
      <c r="K664" s="388" t="str">
        <f t="shared" ca="1" si="135"/>
        <v/>
      </c>
      <c r="L664" s="388" t="str">
        <f t="shared" ca="1" si="136"/>
        <v/>
      </c>
      <c r="M664" s="384" t="str">
        <f t="shared" ca="1" si="137"/>
        <v/>
      </c>
      <c r="N664" s="384" t="str">
        <f t="shared" ca="1" si="137"/>
        <v/>
      </c>
      <c r="O664" s="384" t="str">
        <f t="shared" ca="1" si="137"/>
        <v/>
      </c>
      <c r="P664" s="384" t="str">
        <f t="shared" ca="1" si="137"/>
        <v/>
      </c>
      <c r="Q664" s="384" t="str">
        <f t="shared" ca="1" si="131"/>
        <v/>
      </c>
      <c r="R664" s="131" t="str">
        <f ca="1">IF(AND(SUM($T$109:$U664)&gt;0,COUNTIF(R$108:$S663,"A")=0), "A","")</f>
        <v/>
      </c>
      <c r="S664" s="131" t="str">
        <f ca="1">IF(AND(SUM($T664:$U$1097)&gt;0,COUNTIF(S665:$S$1098,"E")=0), "E","")</f>
        <v/>
      </c>
      <c r="T664" s="383" t="str">
        <f t="shared" ca="1" si="132"/>
        <v/>
      </c>
      <c r="U664" s="383" t="str">
        <f t="shared" ca="1" si="138"/>
        <v/>
      </c>
      <c r="X664" s="383" t="str">
        <f t="shared" ca="1" si="133"/>
        <v/>
      </c>
      <c r="Y664" s="383" t="str">
        <f ca="1">IF(SUM(X664)&gt;0,MAX($Y$109:Y663)+1,"")</f>
        <v/>
      </c>
      <c r="AB664" s="383" t="str" cm="1">
        <f t="array" aca="1" ref="AB664" ca="1">IF($K664="","",INDIRECT("'"&amp;$B664&amp;"'!$J$7"))</f>
        <v/>
      </c>
      <c r="AC664" s="383" t="str" cm="1">
        <f t="array" aca="1" ref="AC664" ca="1">IF($K664="","",INDIRECT("'"&amp;$B664&amp;"'!$J$5"))</f>
        <v/>
      </c>
      <c r="AD664" s="383" t="str" cm="1">
        <f t="array" aca="1" ref="AD664" ca="1">IF($K664="","",INDIRECT("'"&amp;$B664&amp;"'!$J$6"))</f>
        <v/>
      </c>
    </row>
    <row r="665" spans="1:30" hidden="1">
      <c r="A665" s="93"/>
      <c r="B665" s="138" t="str">
        <f t="shared" si="127"/>
        <v/>
      </c>
      <c r="C665" s="28" t="str">
        <f>IF(B665="","",INDEX(Konfig!$A$21:$B$1011,MATCH(MID(B665,1,(FIND(" ",B665)-1)),Konfig!$A$21:$A$1011,0),2))</f>
        <v/>
      </c>
      <c r="D665" s="126"/>
      <c r="E665" s="126" t="str">
        <f t="shared" si="130"/>
        <v/>
      </c>
      <c r="F665" s="126" t="str">
        <f t="shared" si="134"/>
        <v/>
      </c>
      <c r="G665" s="123" t="str">
        <f t="shared" si="128"/>
        <v/>
      </c>
      <c r="H665" s="139"/>
      <c r="I665" s="123" t="str">
        <f t="shared" si="129"/>
        <v xml:space="preserve"> </v>
      </c>
      <c r="K665" s="388" t="str">
        <f t="shared" ca="1" si="135"/>
        <v/>
      </c>
      <c r="L665" s="388" t="str">
        <f t="shared" ca="1" si="136"/>
        <v/>
      </c>
      <c r="M665" s="384" t="str">
        <f t="shared" ca="1" si="137"/>
        <v/>
      </c>
      <c r="N665" s="384" t="str">
        <f t="shared" ca="1" si="137"/>
        <v/>
      </c>
      <c r="O665" s="384" t="str">
        <f t="shared" ca="1" si="137"/>
        <v/>
      </c>
      <c r="P665" s="384" t="str">
        <f t="shared" ca="1" si="137"/>
        <v/>
      </c>
      <c r="Q665" s="384" t="str">
        <f t="shared" ca="1" si="131"/>
        <v/>
      </c>
      <c r="R665" s="131" t="str">
        <f ca="1">IF(AND(SUM($T$109:$U665)&gt;0,COUNTIF(R$108:$S664,"A")=0), "A","")</f>
        <v/>
      </c>
      <c r="S665" s="131" t="str">
        <f ca="1">IF(AND(SUM($T665:$U$1097)&gt;0,COUNTIF(S666:$S$1098,"E")=0), "E","")</f>
        <v/>
      </c>
      <c r="T665" s="383" t="str">
        <f t="shared" ca="1" si="132"/>
        <v/>
      </c>
      <c r="U665" s="383" t="str">
        <f t="shared" ca="1" si="138"/>
        <v/>
      </c>
      <c r="X665" s="383" t="str">
        <f t="shared" ca="1" si="133"/>
        <v/>
      </c>
      <c r="Y665" s="383" t="str">
        <f ca="1">IF(SUM(X665)&gt;0,MAX($Y$109:Y664)+1,"")</f>
        <v/>
      </c>
      <c r="AB665" s="383" t="str" cm="1">
        <f t="array" aca="1" ref="AB665" ca="1">IF($K665="","",INDIRECT("'"&amp;$B665&amp;"'!$J$7"))</f>
        <v/>
      </c>
      <c r="AC665" s="383" t="str" cm="1">
        <f t="array" aca="1" ref="AC665" ca="1">IF($K665="","",INDIRECT("'"&amp;$B665&amp;"'!$J$5"))</f>
        <v/>
      </c>
      <c r="AD665" s="383" t="str" cm="1">
        <f t="array" aca="1" ref="AD665" ca="1">IF($K665="","",INDIRECT("'"&amp;$B665&amp;"'!$J$6"))</f>
        <v/>
      </c>
    </row>
    <row r="666" spans="1:30" hidden="1">
      <c r="A666" s="93"/>
      <c r="B666" s="138" t="str">
        <f t="shared" si="127"/>
        <v/>
      </c>
      <c r="C666" s="28" t="str">
        <f>IF(B666="","",INDEX(Konfig!$A$21:$B$1011,MATCH(MID(B666,1,(FIND(" ",B666)-1)),Konfig!$A$21:$A$1011,0),2))</f>
        <v/>
      </c>
      <c r="D666" s="126"/>
      <c r="E666" s="126" t="str">
        <f t="shared" si="130"/>
        <v/>
      </c>
      <c r="F666" s="126" t="str">
        <f t="shared" si="134"/>
        <v/>
      </c>
      <c r="G666" s="123" t="str">
        <f t="shared" si="128"/>
        <v/>
      </c>
      <c r="H666" s="139"/>
      <c r="I666" s="123" t="str">
        <f t="shared" si="129"/>
        <v xml:space="preserve"> </v>
      </c>
      <c r="K666" s="388" t="str">
        <f t="shared" ca="1" si="135"/>
        <v/>
      </c>
      <c r="L666" s="388" t="str">
        <f t="shared" ca="1" si="136"/>
        <v/>
      </c>
      <c r="M666" s="384" t="str">
        <f t="shared" ca="1" si="137"/>
        <v/>
      </c>
      <c r="N666" s="384" t="str">
        <f t="shared" ca="1" si="137"/>
        <v/>
      </c>
      <c r="O666" s="384" t="str">
        <f t="shared" ca="1" si="137"/>
        <v/>
      </c>
      <c r="P666" s="384" t="str">
        <f t="shared" ca="1" si="137"/>
        <v/>
      </c>
      <c r="Q666" s="384" t="str">
        <f t="shared" ca="1" si="131"/>
        <v/>
      </c>
      <c r="R666" s="131" t="str">
        <f ca="1">IF(AND(SUM($T$109:$U666)&gt;0,COUNTIF(R$108:$S665,"A")=0), "A","")</f>
        <v/>
      </c>
      <c r="S666" s="131" t="str">
        <f ca="1">IF(AND(SUM($T666:$U$1097)&gt;0,COUNTIF(S667:$S$1098,"E")=0), "E","")</f>
        <v/>
      </c>
      <c r="T666" s="383" t="str">
        <f t="shared" ca="1" si="132"/>
        <v/>
      </c>
      <c r="U666" s="383" t="str">
        <f t="shared" ca="1" si="138"/>
        <v/>
      </c>
      <c r="X666" s="383" t="str">
        <f t="shared" ca="1" si="133"/>
        <v/>
      </c>
      <c r="Y666" s="383" t="str">
        <f ca="1">IF(SUM(X666)&gt;0,MAX($Y$109:Y665)+1,"")</f>
        <v/>
      </c>
      <c r="AB666" s="383" t="str" cm="1">
        <f t="array" aca="1" ref="AB666" ca="1">IF($K666="","",INDIRECT("'"&amp;$B666&amp;"'!$J$7"))</f>
        <v/>
      </c>
      <c r="AC666" s="383" t="str" cm="1">
        <f t="array" aca="1" ref="AC666" ca="1">IF($K666="","",INDIRECT("'"&amp;$B666&amp;"'!$J$5"))</f>
        <v/>
      </c>
      <c r="AD666" s="383" t="str" cm="1">
        <f t="array" aca="1" ref="AD666" ca="1">IF($K666="","",INDIRECT("'"&amp;$B666&amp;"'!$J$6"))</f>
        <v/>
      </c>
    </row>
    <row r="667" spans="1:30" hidden="1">
      <c r="A667" s="93"/>
      <c r="B667" s="138" t="str">
        <f t="shared" si="127"/>
        <v/>
      </c>
      <c r="C667" s="28" t="str">
        <f>IF(B667="","",INDEX(Konfig!$A$21:$B$1011,MATCH(MID(B667,1,(FIND(" ",B667)-1)),Konfig!$A$21:$A$1011,0),2))</f>
        <v/>
      </c>
      <c r="D667" s="126"/>
      <c r="E667" s="126" t="str">
        <f t="shared" si="130"/>
        <v/>
      </c>
      <c r="F667" s="126" t="str">
        <f t="shared" si="134"/>
        <v/>
      </c>
      <c r="G667" s="123" t="str">
        <f t="shared" si="128"/>
        <v/>
      </c>
      <c r="H667" s="139"/>
      <c r="I667" s="123" t="str">
        <f t="shared" si="129"/>
        <v xml:space="preserve"> </v>
      </c>
      <c r="K667" s="388" t="str">
        <f t="shared" ca="1" si="135"/>
        <v/>
      </c>
      <c r="L667" s="388" t="str">
        <f t="shared" ca="1" si="136"/>
        <v/>
      </c>
      <c r="M667" s="384" t="str">
        <f t="shared" ca="1" si="137"/>
        <v/>
      </c>
      <c r="N667" s="384" t="str">
        <f t="shared" ca="1" si="137"/>
        <v/>
      </c>
      <c r="O667" s="384" t="str">
        <f t="shared" ca="1" si="137"/>
        <v/>
      </c>
      <c r="P667" s="384" t="str">
        <f t="shared" ca="1" si="137"/>
        <v/>
      </c>
      <c r="Q667" s="384" t="str">
        <f t="shared" ca="1" si="131"/>
        <v/>
      </c>
      <c r="R667" s="131" t="str">
        <f ca="1">IF(AND(SUM($T$109:$U667)&gt;0,COUNTIF(R$108:$S666,"A")=0), "A","")</f>
        <v/>
      </c>
      <c r="S667" s="131" t="str">
        <f ca="1">IF(AND(SUM($T667:$U$1097)&gt;0,COUNTIF(S668:$S$1098,"E")=0), "E","")</f>
        <v/>
      </c>
      <c r="T667" s="383" t="str">
        <f t="shared" ca="1" si="132"/>
        <v/>
      </c>
      <c r="U667" s="383" t="str">
        <f t="shared" ca="1" si="138"/>
        <v/>
      </c>
      <c r="X667" s="383" t="str">
        <f t="shared" ca="1" si="133"/>
        <v/>
      </c>
      <c r="Y667" s="383" t="str">
        <f ca="1">IF(SUM(X667)&gt;0,MAX($Y$109:Y666)+1,"")</f>
        <v/>
      </c>
      <c r="AB667" s="383" t="str" cm="1">
        <f t="array" aca="1" ref="AB667" ca="1">IF($K667="","",INDIRECT("'"&amp;$B667&amp;"'!$J$7"))</f>
        <v/>
      </c>
      <c r="AC667" s="383" t="str" cm="1">
        <f t="array" aca="1" ref="AC667" ca="1">IF($K667="","",INDIRECT("'"&amp;$B667&amp;"'!$J$5"))</f>
        <v/>
      </c>
      <c r="AD667" s="383" t="str" cm="1">
        <f t="array" aca="1" ref="AD667" ca="1">IF($K667="","",INDIRECT("'"&amp;$B667&amp;"'!$J$6"))</f>
        <v/>
      </c>
    </row>
    <row r="668" spans="1:30" hidden="1">
      <c r="A668" s="93"/>
      <c r="B668" s="138" t="str">
        <f t="shared" si="127"/>
        <v/>
      </c>
      <c r="C668" s="28" t="str">
        <f>IF(B668="","",INDEX(Konfig!$A$21:$B$1011,MATCH(MID(B668,1,(FIND(" ",B668)-1)),Konfig!$A$21:$A$1011,0),2))</f>
        <v/>
      </c>
      <c r="D668" s="126"/>
      <c r="E668" s="126" t="str">
        <f t="shared" si="130"/>
        <v/>
      </c>
      <c r="F668" s="126" t="str">
        <f t="shared" si="134"/>
        <v/>
      </c>
      <c r="G668" s="123" t="str">
        <f t="shared" si="128"/>
        <v/>
      </c>
      <c r="H668" s="139"/>
      <c r="I668" s="123" t="str">
        <f t="shared" si="129"/>
        <v xml:space="preserve"> </v>
      </c>
      <c r="K668" s="388" t="str">
        <f t="shared" ca="1" si="135"/>
        <v/>
      </c>
      <c r="L668" s="388" t="str">
        <f t="shared" ca="1" si="136"/>
        <v/>
      </c>
      <c r="M668" s="384" t="str">
        <f t="shared" ca="1" si="137"/>
        <v/>
      </c>
      <c r="N668" s="384" t="str">
        <f t="shared" ca="1" si="137"/>
        <v/>
      </c>
      <c r="O668" s="384" t="str">
        <f t="shared" ca="1" si="137"/>
        <v/>
      </c>
      <c r="P668" s="384" t="str">
        <f t="shared" ca="1" si="137"/>
        <v/>
      </c>
      <c r="Q668" s="384" t="str">
        <f t="shared" ca="1" si="131"/>
        <v/>
      </c>
      <c r="R668" s="131" t="str">
        <f ca="1">IF(AND(SUM($T$109:$U668)&gt;0,COUNTIF(R$108:$S667,"A")=0), "A","")</f>
        <v/>
      </c>
      <c r="S668" s="131" t="str">
        <f ca="1">IF(AND(SUM($T668:$U$1097)&gt;0,COUNTIF(S669:$S$1098,"E")=0), "E","")</f>
        <v/>
      </c>
      <c r="T668" s="383" t="str">
        <f t="shared" ca="1" si="132"/>
        <v/>
      </c>
      <c r="U668" s="383" t="str">
        <f t="shared" ca="1" si="138"/>
        <v/>
      </c>
      <c r="X668" s="383" t="str">
        <f t="shared" ca="1" si="133"/>
        <v/>
      </c>
      <c r="Y668" s="383" t="str">
        <f ca="1">IF(SUM(X668)&gt;0,MAX($Y$109:Y667)+1,"")</f>
        <v/>
      </c>
      <c r="AB668" s="383" t="str" cm="1">
        <f t="array" aca="1" ref="AB668" ca="1">IF($K668="","",INDIRECT("'"&amp;$B668&amp;"'!$J$7"))</f>
        <v/>
      </c>
      <c r="AC668" s="383" t="str" cm="1">
        <f t="array" aca="1" ref="AC668" ca="1">IF($K668="","",INDIRECT("'"&amp;$B668&amp;"'!$J$5"))</f>
        <v/>
      </c>
      <c r="AD668" s="383" t="str" cm="1">
        <f t="array" aca="1" ref="AD668" ca="1">IF($K668="","",INDIRECT("'"&amp;$B668&amp;"'!$J$6"))</f>
        <v/>
      </c>
    </row>
    <row r="669" spans="1:30" hidden="1">
      <c r="A669" s="93"/>
      <c r="B669" s="138" t="str">
        <f t="shared" si="127"/>
        <v/>
      </c>
      <c r="C669" s="28" t="str">
        <f>IF(B669="","",INDEX(Konfig!$A$21:$B$1011,MATCH(MID(B669,1,(FIND(" ",B669)-1)),Konfig!$A$21:$A$1011,0),2))</f>
        <v/>
      </c>
      <c r="D669" s="126"/>
      <c r="E669" s="126" t="str">
        <f t="shared" si="130"/>
        <v/>
      </c>
      <c r="F669" s="126" t="str">
        <f t="shared" si="134"/>
        <v/>
      </c>
      <c r="G669" s="123" t="str">
        <f t="shared" si="128"/>
        <v/>
      </c>
      <c r="H669" s="139"/>
      <c r="I669" s="123" t="str">
        <f t="shared" si="129"/>
        <v xml:space="preserve"> </v>
      </c>
      <c r="K669" s="388" t="str">
        <f t="shared" ca="1" si="135"/>
        <v/>
      </c>
      <c r="L669" s="388" t="str">
        <f t="shared" ca="1" si="136"/>
        <v/>
      </c>
      <c r="M669" s="384" t="str">
        <f t="shared" ca="1" si="137"/>
        <v/>
      </c>
      <c r="N669" s="384" t="str">
        <f t="shared" ca="1" si="137"/>
        <v/>
      </c>
      <c r="O669" s="384" t="str">
        <f t="shared" ca="1" si="137"/>
        <v/>
      </c>
      <c r="P669" s="384" t="str">
        <f t="shared" ca="1" si="137"/>
        <v/>
      </c>
      <c r="Q669" s="384" t="str">
        <f t="shared" ca="1" si="131"/>
        <v/>
      </c>
      <c r="R669" s="131" t="str">
        <f ca="1">IF(AND(SUM($T$109:$U669)&gt;0,COUNTIF(R$108:$S668,"A")=0), "A","")</f>
        <v/>
      </c>
      <c r="S669" s="131" t="str">
        <f ca="1">IF(AND(SUM($T669:$U$1097)&gt;0,COUNTIF(S670:$S$1098,"E")=0), "E","")</f>
        <v/>
      </c>
      <c r="T669" s="383" t="str">
        <f t="shared" ca="1" si="132"/>
        <v/>
      </c>
      <c r="U669" s="383" t="str">
        <f t="shared" ca="1" si="138"/>
        <v/>
      </c>
      <c r="X669" s="383" t="str">
        <f t="shared" ca="1" si="133"/>
        <v/>
      </c>
      <c r="Y669" s="383" t="str">
        <f ca="1">IF(SUM(X669)&gt;0,MAX($Y$109:Y668)+1,"")</f>
        <v/>
      </c>
      <c r="AB669" s="383" t="str" cm="1">
        <f t="array" aca="1" ref="AB669" ca="1">IF($K669="","",INDIRECT("'"&amp;$B669&amp;"'!$J$7"))</f>
        <v/>
      </c>
      <c r="AC669" s="383" t="str" cm="1">
        <f t="array" aca="1" ref="AC669" ca="1">IF($K669="","",INDIRECT("'"&amp;$B669&amp;"'!$J$5"))</f>
        <v/>
      </c>
      <c r="AD669" s="383" t="str" cm="1">
        <f t="array" aca="1" ref="AD669" ca="1">IF($K669="","",INDIRECT("'"&amp;$B669&amp;"'!$J$6"))</f>
        <v/>
      </c>
    </row>
    <row r="670" spans="1:30" hidden="1">
      <c r="A670" s="93"/>
      <c r="B670" s="138" t="str">
        <f t="shared" si="127"/>
        <v/>
      </c>
      <c r="C670" s="28" t="str">
        <f>IF(B670="","",INDEX(Konfig!$A$21:$B$1011,MATCH(MID(B670,1,(FIND(" ",B670)-1)),Konfig!$A$21:$A$1011,0),2))</f>
        <v/>
      </c>
      <c r="D670" s="126"/>
      <c r="E670" s="126" t="str">
        <f t="shared" si="130"/>
        <v/>
      </c>
      <c r="F670" s="126" t="str">
        <f t="shared" si="134"/>
        <v/>
      </c>
      <c r="G670" s="123" t="str">
        <f t="shared" si="128"/>
        <v/>
      </c>
      <c r="H670" s="139"/>
      <c r="I670" s="123" t="str">
        <f t="shared" si="129"/>
        <v xml:space="preserve"> </v>
      </c>
      <c r="K670" s="388" t="str">
        <f t="shared" ca="1" si="135"/>
        <v/>
      </c>
      <c r="L670" s="388" t="str">
        <f t="shared" ca="1" si="136"/>
        <v/>
      </c>
      <c r="M670" s="384" t="str">
        <f t="shared" ca="1" si="137"/>
        <v/>
      </c>
      <c r="N670" s="384" t="str">
        <f t="shared" ca="1" si="137"/>
        <v/>
      </c>
      <c r="O670" s="384" t="str">
        <f t="shared" ca="1" si="137"/>
        <v/>
      </c>
      <c r="P670" s="384" t="str">
        <f t="shared" ca="1" si="137"/>
        <v/>
      </c>
      <c r="Q670" s="384" t="str">
        <f t="shared" ca="1" si="131"/>
        <v/>
      </c>
      <c r="R670" s="131" t="str">
        <f ca="1">IF(AND(SUM($T$109:$U670)&gt;0,COUNTIF(R$108:$S669,"A")=0), "A","")</f>
        <v/>
      </c>
      <c r="S670" s="131" t="str">
        <f ca="1">IF(AND(SUM($T670:$U$1097)&gt;0,COUNTIF(S671:$S$1098,"E")=0), "E","")</f>
        <v/>
      </c>
      <c r="T670" s="383" t="str">
        <f t="shared" ca="1" si="132"/>
        <v/>
      </c>
      <c r="U670" s="383" t="str">
        <f t="shared" ca="1" si="138"/>
        <v/>
      </c>
      <c r="X670" s="383" t="str">
        <f t="shared" ca="1" si="133"/>
        <v/>
      </c>
      <c r="Y670" s="383" t="str">
        <f ca="1">IF(SUM(X670)&gt;0,MAX($Y$109:Y669)+1,"")</f>
        <v/>
      </c>
      <c r="AB670" s="383" t="str" cm="1">
        <f t="array" aca="1" ref="AB670" ca="1">IF($K670="","",INDIRECT("'"&amp;$B670&amp;"'!$J$7"))</f>
        <v/>
      </c>
      <c r="AC670" s="383" t="str" cm="1">
        <f t="array" aca="1" ref="AC670" ca="1">IF($K670="","",INDIRECT("'"&amp;$B670&amp;"'!$J$5"))</f>
        <v/>
      </c>
      <c r="AD670" s="383" t="str" cm="1">
        <f t="array" aca="1" ref="AD670" ca="1">IF($K670="","",INDIRECT("'"&amp;$B670&amp;"'!$J$6"))</f>
        <v/>
      </c>
    </row>
    <row r="671" spans="1:30" hidden="1">
      <c r="A671" s="93"/>
      <c r="B671" s="138" t="str">
        <f t="shared" si="127"/>
        <v/>
      </c>
      <c r="C671" s="28" t="str">
        <f>IF(B671="","",INDEX(Konfig!$A$21:$B$1011,MATCH(MID(B671,1,(FIND(" ",B671)-1)),Konfig!$A$21:$A$1011,0),2))</f>
        <v/>
      </c>
      <c r="D671" s="126"/>
      <c r="E671" s="126" t="str">
        <f t="shared" si="130"/>
        <v/>
      </c>
      <c r="F671" s="126" t="str">
        <f t="shared" si="134"/>
        <v/>
      </c>
      <c r="G671" s="123" t="str">
        <f t="shared" si="128"/>
        <v/>
      </c>
      <c r="H671" s="139"/>
      <c r="I671" s="123" t="str">
        <f t="shared" si="129"/>
        <v xml:space="preserve"> </v>
      </c>
      <c r="K671" s="388" t="str">
        <f t="shared" ca="1" si="135"/>
        <v/>
      </c>
      <c r="L671" s="388" t="str">
        <f t="shared" ca="1" si="136"/>
        <v/>
      </c>
      <c r="M671" s="384" t="str">
        <f t="shared" ca="1" si="137"/>
        <v/>
      </c>
      <c r="N671" s="384" t="str">
        <f t="shared" ca="1" si="137"/>
        <v/>
      </c>
      <c r="O671" s="384" t="str">
        <f t="shared" ca="1" si="137"/>
        <v/>
      </c>
      <c r="P671" s="384" t="str">
        <f t="shared" ca="1" si="137"/>
        <v/>
      </c>
      <c r="Q671" s="384" t="str">
        <f t="shared" ca="1" si="131"/>
        <v/>
      </c>
      <c r="R671" s="131" t="str">
        <f ca="1">IF(AND(SUM($T$109:$U671)&gt;0,COUNTIF(R$108:$S670,"A")=0), "A","")</f>
        <v/>
      </c>
      <c r="S671" s="131" t="str">
        <f ca="1">IF(AND(SUM($T671:$U$1097)&gt;0,COUNTIF(S672:$S$1098,"E")=0), "E","")</f>
        <v/>
      </c>
      <c r="T671" s="383" t="str">
        <f t="shared" ca="1" si="132"/>
        <v/>
      </c>
      <c r="U671" s="383" t="str">
        <f t="shared" ca="1" si="138"/>
        <v/>
      </c>
      <c r="X671" s="383" t="str">
        <f t="shared" ca="1" si="133"/>
        <v/>
      </c>
      <c r="Y671" s="383" t="str">
        <f ca="1">IF(SUM(X671)&gt;0,MAX($Y$109:Y670)+1,"")</f>
        <v/>
      </c>
      <c r="AB671" s="383" t="str" cm="1">
        <f t="array" aca="1" ref="AB671" ca="1">IF($K671="","",INDIRECT("'"&amp;$B671&amp;"'!$J$7"))</f>
        <v/>
      </c>
      <c r="AC671" s="383" t="str" cm="1">
        <f t="array" aca="1" ref="AC671" ca="1">IF($K671="","",INDIRECT("'"&amp;$B671&amp;"'!$J$5"))</f>
        <v/>
      </c>
      <c r="AD671" s="383" t="str" cm="1">
        <f t="array" aca="1" ref="AD671" ca="1">IF($K671="","",INDIRECT("'"&amp;$B671&amp;"'!$J$6"))</f>
        <v/>
      </c>
    </row>
    <row r="672" spans="1:30" hidden="1">
      <c r="A672" s="93"/>
      <c r="B672" s="138" t="str">
        <f t="shared" si="127"/>
        <v/>
      </c>
      <c r="C672" s="28" t="str">
        <f>IF(B672="","",INDEX(Konfig!$A$21:$B$1011,MATCH(MID(B672,1,(FIND(" ",B672)-1)),Konfig!$A$21:$A$1011,0),2))</f>
        <v/>
      </c>
      <c r="D672" s="126"/>
      <c r="E672" s="126" t="str">
        <f t="shared" si="130"/>
        <v/>
      </c>
      <c r="F672" s="126" t="str">
        <f t="shared" si="134"/>
        <v/>
      </c>
      <c r="G672" s="123" t="str">
        <f t="shared" si="128"/>
        <v/>
      </c>
      <c r="H672" s="139"/>
      <c r="I672" s="123" t="str">
        <f t="shared" si="129"/>
        <v xml:space="preserve"> </v>
      </c>
      <c r="K672" s="388" t="str">
        <f t="shared" ca="1" si="135"/>
        <v/>
      </c>
      <c r="L672" s="388" t="str">
        <f t="shared" ca="1" si="136"/>
        <v/>
      </c>
      <c r="M672" s="384" t="str">
        <f t="shared" ca="1" si="137"/>
        <v/>
      </c>
      <c r="N672" s="384" t="str">
        <f t="shared" ca="1" si="137"/>
        <v/>
      </c>
      <c r="O672" s="384" t="str">
        <f t="shared" ca="1" si="137"/>
        <v/>
      </c>
      <c r="P672" s="384" t="str">
        <f t="shared" ca="1" si="137"/>
        <v/>
      </c>
      <c r="Q672" s="384" t="str">
        <f t="shared" ca="1" si="131"/>
        <v/>
      </c>
      <c r="R672" s="131" t="str">
        <f ca="1">IF(AND(SUM($T$109:$U672)&gt;0,COUNTIF(R$108:$S671,"A")=0), "A","")</f>
        <v/>
      </c>
      <c r="S672" s="131" t="str">
        <f ca="1">IF(AND(SUM($T672:$U$1097)&gt;0,COUNTIF(S673:$S$1098,"E")=0), "E","")</f>
        <v/>
      </c>
      <c r="T672" s="383" t="str">
        <f t="shared" ca="1" si="132"/>
        <v/>
      </c>
      <c r="U672" s="383" t="str">
        <f t="shared" ca="1" si="138"/>
        <v/>
      </c>
      <c r="X672" s="383" t="str">
        <f t="shared" ca="1" si="133"/>
        <v/>
      </c>
      <c r="Y672" s="383" t="str">
        <f ca="1">IF(SUM(X672)&gt;0,MAX($Y$109:Y671)+1,"")</f>
        <v/>
      </c>
      <c r="AB672" s="383" t="str" cm="1">
        <f t="array" aca="1" ref="AB672" ca="1">IF($K672="","",INDIRECT("'"&amp;$B672&amp;"'!$J$7"))</f>
        <v/>
      </c>
      <c r="AC672" s="383" t="str" cm="1">
        <f t="array" aca="1" ref="AC672" ca="1">IF($K672="","",INDIRECT("'"&amp;$B672&amp;"'!$J$5"))</f>
        <v/>
      </c>
      <c r="AD672" s="383" t="str" cm="1">
        <f t="array" aca="1" ref="AD672" ca="1">IF($K672="","",INDIRECT("'"&amp;$B672&amp;"'!$J$6"))</f>
        <v/>
      </c>
    </row>
    <row r="673" spans="1:30" hidden="1">
      <c r="A673" s="93"/>
      <c r="B673" s="138" t="str">
        <f t="shared" si="127"/>
        <v/>
      </c>
      <c r="C673" s="28" t="str">
        <f>IF(B673="","",INDEX(Konfig!$A$21:$B$1011,MATCH(MID(B673,1,(FIND(" ",B673)-1)),Konfig!$A$21:$A$1011,0),2))</f>
        <v/>
      </c>
      <c r="D673" s="126"/>
      <c r="E673" s="126" t="str">
        <f t="shared" si="130"/>
        <v/>
      </c>
      <c r="F673" s="126" t="str">
        <f t="shared" si="134"/>
        <v/>
      </c>
      <c r="G673" s="123" t="str">
        <f t="shared" si="128"/>
        <v/>
      </c>
      <c r="H673" s="139"/>
      <c r="I673" s="123" t="str">
        <f t="shared" si="129"/>
        <v xml:space="preserve"> </v>
      </c>
      <c r="K673" s="388" t="str">
        <f t="shared" ca="1" si="135"/>
        <v/>
      </c>
      <c r="L673" s="388" t="str">
        <f t="shared" ca="1" si="136"/>
        <v/>
      </c>
      <c r="M673" s="384" t="str">
        <f t="shared" ca="1" si="137"/>
        <v/>
      </c>
      <c r="N673" s="384" t="str">
        <f t="shared" ca="1" si="137"/>
        <v/>
      </c>
      <c r="O673" s="384" t="str">
        <f t="shared" ca="1" si="137"/>
        <v/>
      </c>
      <c r="P673" s="384" t="str">
        <f t="shared" ca="1" si="137"/>
        <v/>
      </c>
      <c r="Q673" s="384" t="str">
        <f t="shared" ca="1" si="131"/>
        <v/>
      </c>
      <c r="R673" s="131" t="str">
        <f ca="1">IF(AND(SUM($T$109:$U673)&gt;0,COUNTIF(R$108:$S672,"A")=0), "A","")</f>
        <v/>
      </c>
      <c r="S673" s="131" t="str">
        <f ca="1">IF(AND(SUM($T673:$U$1097)&gt;0,COUNTIF(S674:$S$1098,"E")=0), "E","")</f>
        <v/>
      </c>
      <c r="T673" s="383" t="str">
        <f t="shared" ca="1" si="132"/>
        <v/>
      </c>
      <c r="U673" s="383" t="str">
        <f t="shared" ca="1" si="138"/>
        <v/>
      </c>
      <c r="X673" s="383" t="str">
        <f t="shared" ca="1" si="133"/>
        <v/>
      </c>
      <c r="Y673" s="383" t="str">
        <f ca="1">IF(SUM(X673)&gt;0,MAX($Y$109:Y672)+1,"")</f>
        <v/>
      </c>
      <c r="AB673" s="383" t="str" cm="1">
        <f t="array" aca="1" ref="AB673" ca="1">IF($K673="","",INDIRECT("'"&amp;$B673&amp;"'!$J$7"))</f>
        <v/>
      </c>
      <c r="AC673" s="383" t="str" cm="1">
        <f t="array" aca="1" ref="AC673" ca="1">IF($K673="","",INDIRECT("'"&amp;$B673&amp;"'!$J$5"))</f>
        <v/>
      </c>
      <c r="AD673" s="383" t="str" cm="1">
        <f t="array" aca="1" ref="AD673" ca="1">IF($K673="","",INDIRECT("'"&amp;$B673&amp;"'!$J$6"))</f>
        <v/>
      </c>
    </row>
    <row r="674" spans="1:30" hidden="1">
      <c r="A674" s="93"/>
      <c r="B674" s="138" t="str">
        <f t="shared" si="127"/>
        <v/>
      </c>
      <c r="C674" s="28" t="str">
        <f>IF(B674="","",INDEX(Konfig!$A$21:$B$1011,MATCH(MID(B674,1,(FIND(" ",B674)-1)),Konfig!$A$21:$A$1011,0),2))</f>
        <v/>
      </c>
      <c r="D674" s="126"/>
      <c r="E674" s="126" t="str">
        <f t="shared" si="130"/>
        <v/>
      </c>
      <c r="F674" s="126" t="str">
        <f t="shared" si="134"/>
        <v/>
      </c>
      <c r="G674" s="123" t="str">
        <f t="shared" si="128"/>
        <v/>
      </c>
      <c r="H674" s="139"/>
      <c r="I674" s="123" t="str">
        <f t="shared" si="129"/>
        <v xml:space="preserve"> </v>
      </c>
      <c r="K674" s="388" t="str">
        <f t="shared" ca="1" si="135"/>
        <v/>
      </c>
      <c r="L674" s="388" t="str">
        <f t="shared" ca="1" si="136"/>
        <v/>
      </c>
      <c r="M674" s="384" t="str">
        <f t="shared" ca="1" si="137"/>
        <v/>
      </c>
      <c r="N674" s="384" t="str">
        <f t="shared" ca="1" si="137"/>
        <v/>
      </c>
      <c r="O674" s="384" t="str">
        <f t="shared" ca="1" si="137"/>
        <v/>
      </c>
      <c r="P674" s="384" t="str">
        <f t="shared" ca="1" si="137"/>
        <v/>
      </c>
      <c r="Q674" s="384" t="str">
        <f t="shared" ca="1" si="131"/>
        <v/>
      </c>
      <c r="R674" s="131" t="str">
        <f ca="1">IF(AND(SUM($T$109:$U674)&gt;0,COUNTIF(R$108:$S673,"A")=0), "A","")</f>
        <v/>
      </c>
      <c r="S674" s="131" t="str">
        <f ca="1">IF(AND(SUM($T674:$U$1097)&gt;0,COUNTIF(S675:$S$1098,"E")=0), "E","")</f>
        <v/>
      </c>
      <c r="T674" s="383" t="str">
        <f t="shared" ca="1" si="132"/>
        <v/>
      </c>
      <c r="U674" s="383" t="str">
        <f t="shared" ca="1" si="138"/>
        <v/>
      </c>
      <c r="X674" s="383" t="str">
        <f t="shared" ca="1" si="133"/>
        <v/>
      </c>
      <c r="Y674" s="383" t="str">
        <f ca="1">IF(SUM(X674)&gt;0,MAX($Y$109:Y673)+1,"")</f>
        <v/>
      </c>
      <c r="AB674" s="383" t="str" cm="1">
        <f t="array" aca="1" ref="AB674" ca="1">IF($K674="","",INDIRECT("'"&amp;$B674&amp;"'!$J$7"))</f>
        <v/>
      </c>
      <c r="AC674" s="383" t="str" cm="1">
        <f t="array" aca="1" ref="AC674" ca="1">IF($K674="","",INDIRECT("'"&amp;$B674&amp;"'!$J$5"))</f>
        <v/>
      </c>
      <c r="AD674" s="383" t="str" cm="1">
        <f t="array" aca="1" ref="AD674" ca="1">IF($K674="","",INDIRECT("'"&amp;$B674&amp;"'!$J$6"))</f>
        <v/>
      </c>
    </row>
    <row r="675" spans="1:30" hidden="1">
      <c r="A675" s="93"/>
      <c r="B675" s="138" t="str">
        <f t="shared" si="127"/>
        <v/>
      </c>
      <c r="C675" s="28" t="str">
        <f>IF(B675="","",INDEX(Konfig!$A$21:$B$1011,MATCH(MID(B675,1,(FIND(" ",B675)-1)),Konfig!$A$21:$A$1011,0),2))</f>
        <v/>
      </c>
      <c r="D675" s="126"/>
      <c r="E675" s="126" t="str">
        <f t="shared" si="130"/>
        <v/>
      </c>
      <c r="F675" s="126" t="str">
        <f t="shared" si="134"/>
        <v/>
      </c>
      <c r="G675" s="123" t="str">
        <f t="shared" si="128"/>
        <v/>
      </c>
      <c r="H675" s="139"/>
      <c r="I675" s="123" t="str">
        <f t="shared" si="129"/>
        <v xml:space="preserve"> </v>
      </c>
      <c r="K675" s="388" t="str">
        <f t="shared" ca="1" si="135"/>
        <v/>
      </c>
      <c r="L675" s="388" t="str">
        <f t="shared" ca="1" si="136"/>
        <v/>
      </c>
      <c r="M675" s="384" t="str">
        <f t="shared" ca="1" si="137"/>
        <v/>
      </c>
      <c r="N675" s="384" t="str">
        <f t="shared" ca="1" si="137"/>
        <v/>
      </c>
      <c r="O675" s="384" t="str">
        <f t="shared" ca="1" si="137"/>
        <v/>
      </c>
      <c r="P675" s="384" t="str">
        <f t="shared" ca="1" si="137"/>
        <v/>
      </c>
      <c r="Q675" s="384" t="str">
        <f t="shared" ca="1" si="131"/>
        <v/>
      </c>
      <c r="R675" s="131" t="str">
        <f ca="1">IF(AND(SUM($T$109:$U675)&gt;0,COUNTIF(R$108:$S674,"A")=0), "A","")</f>
        <v/>
      </c>
      <c r="S675" s="131" t="str">
        <f ca="1">IF(AND(SUM($T675:$U$1097)&gt;0,COUNTIF(S676:$S$1098,"E")=0), "E","")</f>
        <v/>
      </c>
      <c r="T675" s="383" t="str">
        <f t="shared" ca="1" si="132"/>
        <v/>
      </c>
      <c r="U675" s="383" t="str">
        <f t="shared" ca="1" si="138"/>
        <v/>
      </c>
      <c r="X675" s="383" t="str">
        <f t="shared" ca="1" si="133"/>
        <v/>
      </c>
      <c r="Y675" s="383" t="str">
        <f ca="1">IF(SUM(X675)&gt;0,MAX($Y$109:Y674)+1,"")</f>
        <v/>
      </c>
      <c r="AB675" s="383" t="str" cm="1">
        <f t="array" aca="1" ref="AB675" ca="1">IF($K675="","",INDIRECT("'"&amp;$B675&amp;"'!$J$7"))</f>
        <v/>
      </c>
      <c r="AC675" s="383" t="str" cm="1">
        <f t="array" aca="1" ref="AC675" ca="1">IF($K675="","",INDIRECT("'"&amp;$B675&amp;"'!$J$5"))</f>
        <v/>
      </c>
      <c r="AD675" s="383" t="str" cm="1">
        <f t="array" aca="1" ref="AD675" ca="1">IF($K675="","",INDIRECT("'"&amp;$B675&amp;"'!$J$6"))</f>
        <v/>
      </c>
    </row>
    <row r="676" spans="1:30" hidden="1">
      <c r="A676" s="93"/>
      <c r="B676" s="138" t="str">
        <f t="shared" ref="B676:B739" si="139">IF(HYPERLINK("#"&amp;"'"&amp;H676&amp;"'!A1",H676)=0,"",HYPERLINK("#"&amp;"'"&amp;H676&amp;"'!A1",H676))</f>
        <v/>
      </c>
      <c r="C676" s="28" t="str">
        <f>IF(B676="","",INDEX(Konfig!$A$21:$B$1011,MATCH(MID(B676,1,(FIND(" ",B676)-1)),Konfig!$A$21:$A$1011,0),2))</f>
        <v/>
      </c>
      <c r="D676" s="126"/>
      <c r="E676" s="126" t="str">
        <f t="shared" si="130"/>
        <v/>
      </c>
      <c r="F676" s="126" t="str">
        <f t="shared" si="134"/>
        <v/>
      </c>
      <c r="G676" s="123" t="str">
        <f t="shared" ref="G676:G739" si="140">IFERROR(LEFT(H676,SEARCH(".",H676)+1),"")</f>
        <v/>
      </c>
      <c r="H676" s="139"/>
      <c r="I676" s="123" t="str">
        <f t="shared" ref="I676:I739" si="141">IFERROR(CONCATENATE(B676," ",C676),"")</f>
        <v xml:space="preserve"> </v>
      </c>
      <c r="K676" s="388" t="str">
        <f t="shared" ca="1" si="135"/>
        <v/>
      </c>
      <c r="L676" s="388" t="str">
        <f t="shared" ca="1" si="136"/>
        <v/>
      </c>
      <c r="M676" s="384" t="str">
        <f t="shared" ca="1" si="137"/>
        <v/>
      </c>
      <c r="N676" s="384" t="str">
        <f t="shared" ca="1" si="137"/>
        <v/>
      </c>
      <c r="O676" s="384" t="str">
        <f t="shared" ca="1" si="137"/>
        <v/>
      </c>
      <c r="P676" s="384" t="str">
        <f t="shared" ca="1" si="137"/>
        <v/>
      </c>
      <c r="Q676" s="384" t="str">
        <f t="shared" ca="1" si="131"/>
        <v/>
      </c>
      <c r="R676" s="131" t="str">
        <f ca="1">IF(AND(SUM($T$109:$U676)&gt;0,COUNTIF(R$108:$S675,"A")=0), "A","")</f>
        <v/>
      </c>
      <c r="S676" s="131" t="str">
        <f ca="1">IF(AND(SUM($T676:$U$1097)&gt;0,COUNTIF(S677:$S$1098,"E")=0), "E","")</f>
        <v/>
      </c>
      <c r="T676" s="383" t="str">
        <f t="shared" ca="1" si="132"/>
        <v/>
      </c>
      <c r="U676" s="383" t="str">
        <f t="shared" ca="1" si="138"/>
        <v/>
      </c>
      <c r="X676" s="383" t="str">
        <f t="shared" ca="1" si="133"/>
        <v/>
      </c>
      <c r="Y676" s="383" t="str">
        <f ca="1">IF(SUM(X676)&gt;0,MAX($Y$109:Y675)+1,"")</f>
        <v/>
      </c>
      <c r="AB676" s="383" t="str" cm="1">
        <f t="array" aca="1" ref="AB676" ca="1">IF($K676="","",INDIRECT("'"&amp;$B676&amp;"'!$J$7"))</f>
        <v/>
      </c>
      <c r="AC676" s="383" t="str" cm="1">
        <f t="array" aca="1" ref="AC676" ca="1">IF($K676="","",INDIRECT("'"&amp;$B676&amp;"'!$J$5"))</f>
        <v/>
      </c>
      <c r="AD676" s="383" t="str" cm="1">
        <f t="array" aca="1" ref="AD676" ca="1">IF($K676="","",INDIRECT("'"&amp;$B676&amp;"'!$J$6"))</f>
        <v/>
      </c>
    </row>
    <row r="677" spans="1:30" hidden="1">
      <c r="A677" s="93"/>
      <c r="B677" s="138" t="str">
        <f t="shared" si="139"/>
        <v/>
      </c>
      <c r="C677" s="28" t="str">
        <f>IF(B677="","",INDEX(Konfig!$A$21:$B$1011,MATCH(MID(B677,1,(FIND(" ",B677)-1)),Konfig!$A$21:$A$1011,0),2))</f>
        <v/>
      </c>
      <c r="D677" s="126"/>
      <c r="E677" s="126" t="str">
        <f t="shared" si="130"/>
        <v/>
      </c>
      <c r="F677" s="126" t="str">
        <f t="shared" si="134"/>
        <v/>
      </c>
      <c r="G677" s="123" t="str">
        <f t="shared" si="140"/>
        <v/>
      </c>
      <c r="H677" s="139"/>
      <c r="I677" s="123" t="str">
        <f t="shared" si="141"/>
        <v xml:space="preserve"> </v>
      </c>
      <c r="K677" s="388" t="str">
        <f t="shared" ca="1" si="135"/>
        <v/>
      </c>
      <c r="L677" s="388" t="str">
        <f t="shared" ca="1" si="136"/>
        <v/>
      </c>
      <c r="M677" s="384" t="str">
        <f t="shared" ca="1" si="137"/>
        <v/>
      </c>
      <c r="N677" s="384" t="str">
        <f t="shared" ca="1" si="137"/>
        <v/>
      </c>
      <c r="O677" s="384" t="str">
        <f t="shared" ca="1" si="137"/>
        <v/>
      </c>
      <c r="P677" s="384" t="str">
        <f t="shared" ca="1" si="137"/>
        <v/>
      </c>
      <c r="Q677" s="384" t="str">
        <f t="shared" ca="1" si="131"/>
        <v/>
      </c>
      <c r="R677" s="131" t="str">
        <f ca="1">IF(AND(SUM($T$109:$U677)&gt;0,COUNTIF(R$108:$S676,"A")=0), "A","")</f>
        <v/>
      </c>
      <c r="S677" s="131" t="str">
        <f ca="1">IF(AND(SUM($T677:$U$1097)&gt;0,COUNTIF(S678:$S$1098,"E")=0), "E","")</f>
        <v/>
      </c>
      <c r="T677" s="383" t="str">
        <f t="shared" ca="1" si="132"/>
        <v/>
      </c>
      <c r="U677" s="383" t="str">
        <f t="shared" ca="1" si="138"/>
        <v/>
      </c>
      <c r="X677" s="383" t="str">
        <f t="shared" ca="1" si="133"/>
        <v/>
      </c>
      <c r="Y677" s="383" t="str">
        <f ca="1">IF(SUM(X677)&gt;0,MAX($Y$109:Y676)+1,"")</f>
        <v/>
      </c>
      <c r="AB677" s="383" t="str" cm="1">
        <f t="array" aca="1" ref="AB677" ca="1">IF($K677="","",INDIRECT("'"&amp;$B677&amp;"'!$J$7"))</f>
        <v/>
      </c>
      <c r="AC677" s="383" t="str" cm="1">
        <f t="array" aca="1" ref="AC677" ca="1">IF($K677="","",INDIRECT("'"&amp;$B677&amp;"'!$J$5"))</f>
        <v/>
      </c>
      <c r="AD677" s="383" t="str" cm="1">
        <f t="array" aca="1" ref="AD677" ca="1">IF($K677="","",INDIRECT("'"&amp;$B677&amp;"'!$J$6"))</f>
        <v/>
      </c>
    </row>
    <row r="678" spans="1:30" hidden="1">
      <c r="A678" s="93"/>
      <c r="B678" s="138" t="str">
        <f t="shared" si="139"/>
        <v/>
      </c>
      <c r="C678" s="28" t="str">
        <f>IF(B678="","",INDEX(Konfig!$A$21:$B$1011,MATCH(MID(B678,1,(FIND(" ",B678)-1)),Konfig!$A$21:$A$1011,0),2))</f>
        <v/>
      </c>
      <c r="D678" s="126"/>
      <c r="E678" s="126" t="str">
        <f t="shared" si="130"/>
        <v/>
      </c>
      <c r="F678" s="126" t="str">
        <f t="shared" si="134"/>
        <v/>
      </c>
      <c r="G678" s="123" t="str">
        <f t="shared" si="140"/>
        <v/>
      </c>
      <c r="H678" s="139"/>
      <c r="I678" s="123" t="str">
        <f t="shared" si="141"/>
        <v xml:space="preserve"> </v>
      </c>
      <c r="K678" s="388" t="str">
        <f t="shared" ca="1" si="135"/>
        <v/>
      </c>
      <c r="L678" s="388" t="str">
        <f t="shared" ca="1" si="136"/>
        <v/>
      </c>
      <c r="M678" s="384" t="str">
        <f t="shared" ca="1" si="137"/>
        <v/>
      </c>
      <c r="N678" s="384" t="str">
        <f t="shared" ca="1" si="137"/>
        <v/>
      </c>
      <c r="O678" s="384" t="str">
        <f t="shared" ca="1" si="137"/>
        <v/>
      </c>
      <c r="P678" s="384" t="str">
        <f t="shared" ca="1" si="137"/>
        <v/>
      </c>
      <c r="Q678" s="384" t="str">
        <f t="shared" ca="1" si="131"/>
        <v/>
      </c>
      <c r="R678" s="131" t="str">
        <f ca="1">IF(AND(SUM($T$109:$U678)&gt;0,COUNTIF(R$108:$S677,"A")=0), "A","")</f>
        <v/>
      </c>
      <c r="S678" s="131" t="str">
        <f ca="1">IF(AND(SUM($T678:$U$1097)&gt;0,COUNTIF(S679:$S$1098,"E")=0), "E","")</f>
        <v/>
      </c>
      <c r="T678" s="383" t="str">
        <f t="shared" ca="1" si="132"/>
        <v/>
      </c>
      <c r="U678" s="383" t="str">
        <f t="shared" ca="1" si="138"/>
        <v/>
      </c>
      <c r="X678" s="383" t="str">
        <f t="shared" ca="1" si="133"/>
        <v/>
      </c>
      <c r="Y678" s="383" t="str">
        <f ca="1">IF(SUM(X678)&gt;0,MAX($Y$109:Y677)+1,"")</f>
        <v/>
      </c>
      <c r="AB678" s="383" t="str" cm="1">
        <f t="array" aca="1" ref="AB678" ca="1">IF($K678="","",INDIRECT("'"&amp;$B678&amp;"'!$J$7"))</f>
        <v/>
      </c>
      <c r="AC678" s="383" t="str" cm="1">
        <f t="array" aca="1" ref="AC678" ca="1">IF($K678="","",INDIRECT("'"&amp;$B678&amp;"'!$J$5"))</f>
        <v/>
      </c>
      <c r="AD678" s="383" t="str" cm="1">
        <f t="array" aca="1" ref="AD678" ca="1">IF($K678="","",INDIRECT("'"&amp;$B678&amp;"'!$J$6"))</f>
        <v/>
      </c>
    </row>
    <row r="679" spans="1:30" hidden="1">
      <c r="A679" s="93"/>
      <c r="B679" s="138" t="str">
        <f t="shared" si="139"/>
        <v/>
      </c>
      <c r="C679" s="28" t="str">
        <f>IF(B679="","",INDEX(Konfig!$A$21:$B$1011,MATCH(MID(B679,1,(FIND(" ",B679)-1)),Konfig!$A$21:$A$1011,0),2))</f>
        <v/>
      </c>
      <c r="D679" s="126"/>
      <c r="E679" s="126" t="str">
        <f t="shared" si="130"/>
        <v/>
      </c>
      <c r="F679" s="126" t="str">
        <f t="shared" si="134"/>
        <v/>
      </c>
      <c r="G679" s="123" t="str">
        <f t="shared" si="140"/>
        <v/>
      </c>
      <c r="H679" s="139"/>
      <c r="I679" s="123" t="str">
        <f t="shared" si="141"/>
        <v xml:space="preserve"> </v>
      </c>
      <c r="K679" s="388" t="str">
        <f t="shared" ca="1" si="135"/>
        <v/>
      </c>
      <c r="L679" s="388" t="str">
        <f t="shared" ca="1" si="136"/>
        <v/>
      </c>
      <c r="M679" s="384" t="str">
        <f t="shared" ca="1" si="137"/>
        <v/>
      </c>
      <c r="N679" s="384" t="str">
        <f t="shared" ca="1" si="137"/>
        <v/>
      </c>
      <c r="O679" s="384" t="str">
        <f t="shared" ca="1" si="137"/>
        <v/>
      </c>
      <c r="P679" s="384" t="str">
        <f t="shared" ca="1" si="137"/>
        <v/>
      </c>
      <c r="Q679" s="384" t="str">
        <f t="shared" ca="1" si="131"/>
        <v/>
      </c>
      <c r="R679" s="131" t="str">
        <f ca="1">IF(AND(SUM($T$109:$U679)&gt;0,COUNTIF(R$108:$S678,"A")=0), "A","")</f>
        <v/>
      </c>
      <c r="S679" s="131" t="str">
        <f ca="1">IF(AND(SUM($T679:$U$1097)&gt;0,COUNTIF(S680:$S$1098,"E")=0), "E","")</f>
        <v/>
      </c>
      <c r="T679" s="383" t="str">
        <f t="shared" ca="1" si="132"/>
        <v/>
      </c>
      <c r="U679" s="383" t="str">
        <f t="shared" ca="1" si="138"/>
        <v/>
      </c>
      <c r="X679" s="383" t="str">
        <f t="shared" ca="1" si="133"/>
        <v/>
      </c>
      <c r="Y679" s="383" t="str">
        <f ca="1">IF(SUM(X679)&gt;0,MAX($Y$109:Y678)+1,"")</f>
        <v/>
      </c>
      <c r="AB679" s="383" t="str" cm="1">
        <f t="array" aca="1" ref="AB679" ca="1">IF($K679="","",INDIRECT("'"&amp;$B679&amp;"'!$J$7"))</f>
        <v/>
      </c>
      <c r="AC679" s="383" t="str" cm="1">
        <f t="array" aca="1" ref="AC679" ca="1">IF($K679="","",INDIRECT("'"&amp;$B679&amp;"'!$J$5"))</f>
        <v/>
      </c>
      <c r="AD679" s="383" t="str" cm="1">
        <f t="array" aca="1" ref="AD679" ca="1">IF($K679="","",INDIRECT("'"&amp;$B679&amp;"'!$J$6"))</f>
        <v/>
      </c>
    </row>
    <row r="680" spans="1:30" hidden="1">
      <c r="A680" s="93"/>
      <c r="B680" s="138" t="str">
        <f t="shared" si="139"/>
        <v/>
      </c>
      <c r="C680" s="28" t="str">
        <f>IF(B680="","",INDEX(Konfig!$A$21:$B$1011,MATCH(MID(B680,1,(FIND(" ",B680)-1)),Konfig!$A$21:$A$1011,0),2))</f>
        <v/>
      </c>
      <c r="D680" s="126"/>
      <c r="E680" s="126" t="str">
        <f t="shared" si="130"/>
        <v/>
      </c>
      <c r="F680" s="126" t="str">
        <f t="shared" si="134"/>
        <v/>
      </c>
      <c r="G680" s="123" t="str">
        <f t="shared" si="140"/>
        <v/>
      </c>
      <c r="H680" s="139"/>
      <c r="I680" s="123" t="str">
        <f t="shared" si="141"/>
        <v xml:space="preserve"> </v>
      </c>
      <c r="K680" s="388" t="str">
        <f t="shared" ca="1" si="135"/>
        <v/>
      </c>
      <c r="L680" s="388" t="str">
        <f t="shared" ca="1" si="136"/>
        <v/>
      </c>
      <c r="M680" s="384" t="str">
        <f t="shared" ca="1" si="137"/>
        <v/>
      </c>
      <c r="N680" s="384" t="str">
        <f t="shared" ca="1" si="137"/>
        <v/>
      </c>
      <c r="O680" s="384" t="str">
        <f t="shared" ca="1" si="137"/>
        <v/>
      </c>
      <c r="P680" s="384" t="str">
        <f t="shared" ca="1" si="137"/>
        <v/>
      </c>
      <c r="Q680" s="384" t="str">
        <f t="shared" ca="1" si="131"/>
        <v/>
      </c>
      <c r="R680" s="131" t="str">
        <f ca="1">IF(AND(SUM($T$109:$U680)&gt;0,COUNTIF(R$108:$S679,"A")=0), "A","")</f>
        <v/>
      </c>
      <c r="S680" s="131" t="str">
        <f ca="1">IF(AND(SUM($T680:$U$1097)&gt;0,COUNTIF(S681:$S$1098,"E")=0), "E","")</f>
        <v/>
      </c>
      <c r="T680" s="383" t="str">
        <f t="shared" ca="1" si="132"/>
        <v/>
      </c>
      <c r="U680" s="383" t="str">
        <f t="shared" ca="1" si="138"/>
        <v/>
      </c>
      <c r="X680" s="383" t="str">
        <f t="shared" ca="1" si="133"/>
        <v/>
      </c>
      <c r="Y680" s="383" t="str">
        <f ca="1">IF(SUM(X680)&gt;0,MAX($Y$109:Y679)+1,"")</f>
        <v/>
      </c>
      <c r="AB680" s="383" t="str" cm="1">
        <f t="array" aca="1" ref="AB680" ca="1">IF($K680="","",INDIRECT("'"&amp;$B680&amp;"'!$J$7"))</f>
        <v/>
      </c>
      <c r="AC680" s="383" t="str" cm="1">
        <f t="array" aca="1" ref="AC680" ca="1">IF($K680="","",INDIRECT("'"&amp;$B680&amp;"'!$J$5"))</f>
        <v/>
      </c>
      <c r="AD680" s="383" t="str" cm="1">
        <f t="array" aca="1" ref="AD680" ca="1">IF($K680="","",INDIRECT("'"&amp;$B680&amp;"'!$J$6"))</f>
        <v/>
      </c>
    </row>
    <row r="681" spans="1:30" hidden="1">
      <c r="A681" s="93"/>
      <c r="B681" s="138" t="str">
        <f t="shared" si="139"/>
        <v/>
      </c>
      <c r="C681" s="28" t="str">
        <f>IF(B681="","",INDEX(Konfig!$A$21:$B$1011,MATCH(MID(B681,1,(FIND(" ",B681)-1)),Konfig!$A$21:$A$1011,0),2))</f>
        <v/>
      </c>
      <c r="D681" s="126"/>
      <c r="E681" s="126" t="str">
        <f t="shared" si="130"/>
        <v/>
      </c>
      <c r="F681" s="126" t="str">
        <f t="shared" si="134"/>
        <v/>
      </c>
      <c r="G681" s="123" t="str">
        <f t="shared" si="140"/>
        <v/>
      </c>
      <c r="H681" s="139"/>
      <c r="I681" s="123" t="str">
        <f t="shared" si="141"/>
        <v xml:space="preserve"> </v>
      </c>
      <c r="K681" s="388" t="str">
        <f t="shared" ca="1" si="135"/>
        <v/>
      </c>
      <c r="L681" s="388" t="str">
        <f t="shared" ca="1" si="136"/>
        <v/>
      </c>
      <c r="M681" s="384" t="str">
        <f t="shared" ca="1" si="137"/>
        <v/>
      </c>
      <c r="N681" s="384" t="str">
        <f t="shared" ca="1" si="137"/>
        <v/>
      </c>
      <c r="O681" s="384" t="str">
        <f t="shared" ca="1" si="137"/>
        <v/>
      </c>
      <c r="P681" s="384" t="str">
        <f t="shared" ca="1" si="137"/>
        <v/>
      </c>
      <c r="Q681" s="384" t="str">
        <f t="shared" ca="1" si="131"/>
        <v/>
      </c>
      <c r="R681" s="131" t="str">
        <f ca="1">IF(AND(SUM($T$109:$U681)&gt;0,COUNTIF(R$108:$S680,"A")=0), "A","")</f>
        <v/>
      </c>
      <c r="S681" s="131" t="str">
        <f ca="1">IF(AND(SUM($T681:$U$1097)&gt;0,COUNTIF(S682:$S$1098,"E")=0), "E","")</f>
        <v/>
      </c>
      <c r="T681" s="383" t="str">
        <f t="shared" ca="1" si="132"/>
        <v/>
      </c>
      <c r="U681" s="383" t="str">
        <f t="shared" ca="1" si="138"/>
        <v/>
      </c>
      <c r="X681" s="383" t="str">
        <f t="shared" ca="1" si="133"/>
        <v/>
      </c>
      <c r="Y681" s="383" t="str">
        <f ca="1">IF(SUM(X681)&gt;0,MAX($Y$109:Y680)+1,"")</f>
        <v/>
      </c>
      <c r="AB681" s="383" t="str" cm="1">
        <f t="array" aca="1" ref="AB681" ca="1">IF($K681="","",INDIRECT("'"&amp;$B681&amp;"'!$J$7"))</f>
        <v/>
      </c>
      <c r="AC681" s="383" t="str" cm="1">
        <f t="array" aca="1" ref="AC681" ca="1">IF($K681="","",INDIRECT("'"&amp;$B681&amp;"'!$J$5"))</f>
        <v/>
      </c>
      <c r="AD681" s="383" t="str" cm="1">
        <f t="array" aca="1" ref="AD681" ca="1">IF($K681="","",INDIRECT("'"&amp;$B681&amp;"'!$J$6"))</f>
        <v/>
      </c>
    </row>
    <row r="682" spans="1:30" hidden="1">
      <c r="A682" s="93"/>
      <c r="B682" s="138" t="str">
        <f t="shared" si="139"/>
        <v/>
      </c>
      <c r="C682" s="28" t="str">
        <f>IF(B682="","",INDEX(Konfig!$A$21:$B$1011,MATCH(MID(B682,1,(FIND(" ",B682)-1)),Konfig!$A$21:$A$1011,0),2))</f>
        <v/>
      </c>
      <c r="D682" s="126"/>
      <c r="E682" s="126" t="str">
        <f t="shared" si="130"/>
        <v/>
      </c>
      <c r="F682" s="126" t="str">
        <f t="shared" si="134"/>
        <v/>
      </c>
      <c r="G682" s="123" t="str">
        <f t="shared" si="140"/>
        <v/>
      </c>
      <c r="H682" s="139"/>
      <c r="I682" s="123" t="str">
        <f t="shared" si="141"/>
        <v xml:space="preserve"> </v>
      </c>
      <c r="K682" s="388" t="str">
        <f t="shared" ca="1" si="135"/>
        <v/>
      </c>
      <c r="L682" s="388" t="str">
        <f t="shared" ca="1" si="136"/>
        <v/>
      </c>
      <c r="M682" s="384" t="str">
        <f t="shared" ca="1" si="137"/>
        <v/>
      </c>
      <c r="N682" s="384" t="str">
        <f t="shared" ca="1" si="137"/>
        <v/>
      </c>
      <c r="O682" s="384" t="str">
        <f t="shared" ca="1" si="137"/>
        <v/>
      </c>
      <c r="P682" s="384" t="str">
        <f t="shared" ca="1" si="137"/>
        <v/>
      </c>
      <c r="Q682" s="384" t="str">
        <f t="shared" ca="1" si="131"/>
        <v/>
      </c>
      <c r="R682" s="131" t="str">
        <f ca="1">IF(AND(SUM($T$109:$U682)&gt;0,COUNTIF(R$108:$S681,"A")=0), "A","")</f>
        <v/>
      </c>
      <c r="S682" s="131" t="str">
        <f ca="1">IF(AND(SUM($T682:$U$1097)&gt;0,COUNTIF(S683:$S$1098,"E")=0), "E","")</f>
        <v/>
      </c>
      <c r="T682" s="383" t="str">
        <f t="shared" ca="1" si="132"/>
        <v/>
      </c>
      <c r="U682" s="383" t="str">
        <f t="shared" ca="1" si="138"/>
        <v/>
      </c>
      <c r="X682" s="383" t="str">
        <f t="shared" ca="1" si="133"/>
        <v/>
      </c>
      <c r="Y682" s="383" t="str">
        <f ca="1">IF(SUM(X682)&gt;0,MAX($Y$109:Y681)+1,"")</f>
        <v/>
      </c>
      <c r="AB682" s="383" t="str" cm="1">
        <f t="array" aca="1" ref="AB682" ca="1">IF($K682="","",INDIRECT("'"&amp;$B682&amp;"'!$J$7"))</f>
        <v/>
      </c>
      <c r="AC682" s="383" t="str" cm="1">
        <f t="array" aca="1" ref="AC682" ca="1">IF($K682="","",INDIRECT("'"&amp;$B682&amp;"'!$J$5"))</f>
        <v/>
      </c>
      <c r="AD682" s="383" t="str" cm="1">
        <f t="array" aca="1" ref="AD682" ca="1">IF($K682="","",INDIRECT("'"&amp;$B682&amp;"'!$J$6"))</f>
        <v/>
      </c>
    </row>
    <row r="683" spans="1:30" hidden="1">
      <c r="A683" s="93"/>
      <c r="B683" s="138" t="str">
        <f t="shared" si="139"/>
        <v/>
      </c>
      <c r="C683" s="28" t="str">
        <f>IF(B683="","",INDEX(Konfig!$A$21:$B$1011,MATCH(MID(B683,1,(FIND(" ",B683)-1)),Konfig!$A$21:$A$1011,0),2))</f>
        <v/>
      </c>
      <c r="D683" s="126"/>
      <c r="E683" s="126" t="str">
        <f t="shared" si="130"/>
        <v/>
      </c>
      <c r="F683" s="126" t="str">
        <f t="shared" si="134"/>
        <v/>
      </c>
      <c r="G683" s="123" t="str">
        <f t="shared" si="140"/>
        <v/>
      </c>
      <c r="H683" s="139"/>
      <c r="I683" s="123" t="str">
        <f t="shared" si="141"/>
        <v xml:space="preserve"> </v>
      </c>
      <c r="K683" s="388" t="str">
        <f t="shared" ca="1" si="135"/>
        <v/>
      </c>
      <c r="L683" s="388" t="str">
        <f t="shared" ca="1" si="136"/>
        <v/>
      </c>
      <c r="M683" s="384" t="str">
        <f t="shared" ca="1" si="137"/>
        <v/>
      </c>
      <c r="N683" s="384" t="str">
        <f t="shared" ca="1" si="137"/>
        <v/>
      </c>
      <c r="O683" s="384" t="str">
        <f t="shared" ca="1" si="137"/>
        <v/>
      </c>
      <c r="P683" s="384" t="str">
        <f t="shared" ca="1" si="137"/>
        <v/>
      </c>
      <c r="Q683" s="384" t="str">
        <f t="shared" ca="1" si="131"/>
        <v/>
      </c>
      <c r="R683" s="131" t="str">
        <f ca="1">IF(AND(SUM($T$109:$U683)&gt;0,COUNTIF(R$108:$S682,"A")=0), "A","")</f>
        <v/>
      </c>
      <c r="S683" s="131" t="str">
        <f ca="1">IF(AND(SUM($T683:$U$1097)&gt;0,COUNTIF(S684:$S$1098,"E")=0), "E","")</f>
        <v/>
      </c>
      <c r="T683" s="383" t="str">
        <f t="shared" ca="1" si="132"/>
        <v/>
      </c>
      <c r="U683" s="383" t="str">
        <f t="shared" ca="1" si="138"/>
        <v/>
      </c>
      <c r="X683" s="383" t="str">
        <f t="shared" ca="1" si="133"/>
        <v/>
      </c>
      <c r="Y683" s="383" t="str">
        <f ca="1">IF(SUM(X683)&gt;0,MAX($Y$109:Y682)+1,"")</f>
        <v/>
      </c>
      <c r="AB683" s="383" t="str" cm="1">
        <f t="array" aca="1" ref="AB683" ca="1">IF($K683="","",INDIRECT("'"&amp;$B683&amp;"'!$J$7"))</f>
        <v/>
      </c>
      <c r="AC683" s="383" t="str" cm="1">
        <f t="array" aca="1" ref="AC683" ca="1">IF($K683="","",INDIRECT("'"&amp;$B683&amp;"'!$J$5"))</f>
        <v/>
      </c>
      <c r="AD683" s="383" t="str" cm="1">
        <f t="array" aca="1" ref="AD683" ca="1">IF($K683="","",INDIRECT("'"&amp;$B683&amp;"'!$J$6"))</f>
        <v/>
      </c>
    </row>
    <row r="684" spans="1:30" hidden="1">
      <c r="A684" s="93"/>
      <c r="B684" s="138" t="str">
        <f t="shared" si="139"/>
        <v/>
      </c>
      <c r="C684" s="28" t="str">
        <f>IF(B684="","",INDEX(Konfig!$A$21:$B$1011,MATCH(MID(B684,1,(FIND(" ",B684)-1)),Konfig!$A$21:$A$1011,0),2))</f>
        <v/>
      </c>
      <c r="D684" s="126"/>
      <c r="E684" s="126" t="str">
        <f t="shared" si="130"/>
        <v/>
      </c>
      <c r="F684" s="126" t="str">
        <f t="shared" si="134"/>
        <v/>
      </c>
      <c r="G684" s="123" t="str">
        <f t="shared" si="140"/>
        <v/>
      </c>
      <c r="H684" s="139"/>
      <c r="I684" s="123" t="str">
        <f t="shared" si="141"/>
        <v xml:space="preserve"> </v>
      </c>
      <c r="K684" s="388" t="str">
        <f t="shared" ca="1" si="135"/>
        <v/>
      </c>
      <c r="L684" s="388" t="str">
        <f t="shared" ca="1" si="136"/>
        <v/>
      </c>
      <c r="M684" s="384" t="str">
        <f t="shared" ca="1" si="137"/>
        <v/>
      </c>
      <c r="N684" s="384" t="str">
        <f t="shared" ca="1" si="137"/>
        <v/>
      </c>
      <c r="O684" s="384" t="str">
        <f t="shared" ca="1" si="137"/>
        <v/>
      </c>
      <c r="P684" s="384" t="str">
        <f t="shared" ca="1" si="137"/>
        <v/>
      </c>
      <c r="Q684" s="384" t="str">
        <f t="shared" ca="1" si="131"/>
        <v/>
      </c>
      <c r="R684" s="131" t="str">
        <f ca="1">IF(AND(SUM($T$109:$U684)&gt;0,COUNTIF(R$108:$S683,"A")=0), "A","")</f>
        <v/>
      </c>
      <c r="S684" s="131" t="str">
        <f ca="1">IF(AND(SUM($T684:$U$1097)&gt;0,COUNTIF(S685:$S$1098,"E")=0), "E","")</f>
        <v/>
      </c>
      <c r="T684" s="383" t="str">
        <f t="shared" ca="1" si="132"/>
        <v/>
      </c>
      <c r="U684" s="383" t="str">
        <f t="shared" ca="1" si="138"/>
        <v/>
      </c>
      <c r="X684" s="383" t="str">
        <f t="shared" ca="1" si="133"/>
        <v/>
      </c>
      <c r="Y684" s="383" t="str">
        <f ca="1">IF(SUM(X684)&gt;0,MAX($Y$109:Y683)+1,"")</f>
        <v/>
      </c>
      <c r="AB684" s="383" t="str" cm="1">
        <f t="array" aca="1" ref="AB684" ca="1">IF($K684="","",INDIRECT("'"&amp;$B684&amp;"'!$J$7"))</f>
        <v/>
      </c>
      <c r="AC684" s="383" t="str" cm="1">
        <f t="array" aca="1" ref="AC684" ca="1">IF($K684="","",INDIRECT("'"&amp;$B684&amp;"'!$J$5"))</f>
        <v/>
      </c>
      <c r="AD684" s="383" t="str" cm="1">
        <f t="array" aca="1" ref="AD684" ca="1">IF($K684="","",INDIRECT("'"&amp;$B684&amp;"'!$J$6"))</f>
        <v/>
      </c>
    </row>
    <row r="685" spans="1:30" hidden="1">
      <c r="A685" s="93"/>
      <c r="B685" s="138" t="str">
        <f t="shared" si="139"/>
        <v/>
      </c>
      <c r="C685" s="28" t="str">
        <f>IF(B685="","",INDEX(Konfig!$A$21:$B$1011,MATCH(MID(B685,1,(FIND(" ",B685)-1)),Konfig!$A$21:$A$1011,0),2))</f>
        <v/>
      </c>
      <c r="D685" s="126"/>
      <c r="E685" s="126" t="str">
        <f t="shared" ref="E685:E748" si="142">IFERROR(IF(VALUE(LEFT(G685,SEARCH(".",G685)-1))&lt;10,"",VALUE(LEFT(G685,SEARCH(".",G685)-1))),"")</f>
        <v/>
      </c>
      <c r="F685" s="126" t="str">
        <f t="shared" si="134"/>
        <v/>
      </c>
      <c r="G685" s="123" t="str">
        <f t="shared" si="140"/>
        <v/>
      </c>
      <c r="H685" s="139"/>
      <c r="I685" s="123" t="str">
        <f t="shared" si="141"/>
        <v xml:space="preserve"> </v>
      </c>
      <c r="K685" s="388" t="str">
        <f t="shared" ca="1" si="135"/>
        <v/>
      </c>
      <c r="L685" s="388" t="str">
        <f t="shared" ca="1" si="136"/>
        <v/>
      </c>
      <c r="M685" s="384" t="str">
        <f t="shared" ca="1" si="137"/>
        <v/>
      </c>
      <c r="N685" s="384" t="str">
        <f t="shared" ca="1" si="137"/>
        <v/>
      </c>
      <c r="O685" s="384" t="str">
        <f t="shared" ca="1" si="137"/>
        <v/>
      </c>
      <c r="P685" s="384" t="str">
        <f t="shared" ca="1" si="137"/>
        <v/>
      </c>
      <c r="Q685" s="384" t="str">
        <f t="shared" ref="Q685:Q748" ca="1" si="143">IF($K685="","",COUNTIF(INDIRECT("'"&amp;$B685&amp;"'!$D$11:$D$512"),0))</f>
        <v/>
      </c>
      <c r="R685" s="131" t="str">
        <f ca="1">IF(AND(SUM($T$109:$U685)&gt;0,COUNTIF(R$108:$S684,"A")=0), "A","")</f>
        <v/>
      </c>
      <c r="S685" s="131" t="str">
        <f ca="1">IF(AND(SUM($T685:$U$1097)&gt;0,COUNTIF(S686:$S$1098,"E")=0), "E","")</f>
        <v/>
      </c>
      <c r="T685" s="383" t="str">
        <f t="shared" ref="T685:T748" ca="1" si="144">IF($K685="","",COUNTIFS(INDIRECT("'"&amp;$B685&amp;"'!$J$11:$J$512"),"KO",INDIRECT("'"&amp;$B685&amp;"'!$N$11:$N$512"),"IAE"))</f>
        <v/>
      </c>
      <c r="U685" s="383" t="str">
        <f t="shared" ca="1" si="138"/>
        <v/>
      </c>
      <c r="X685" s="383" t="str">
        <f t="shared" ref="X685:X748" ca="1" si="145">IF($K685="","",COUNTIFS(INDIRECT("'"&amp;$B685&amp;"'!$J$11:$J$512"),"EW",INDIRECT("'"&amp;$B685&amp;"'!$N$11:$N$512"),"IAE"))</f>
        <v/>
      </c>
      <c r="Y685" s="383" t="str">
        <f ca="1">IF(SUM(X685)&gt;0,MAX($Y$109:Y684)+1,"")</f>
        <v/>
      </c>
      <c r="AB685" s="383" t="str" cm="1">
        <f t="array" aca="1" ref="AB685" ca="1">IF($K685="","",INDIRECT("'"&amp;$B685&amp;"'!$J$7"))</f>
        <v/>
      </c>
      <c r="AC685" s="383" t="str" cm="1">
        <f t="array" aca="1" ref="AC685" ca="1">IF($K685="","",INDIRECT("'"&amp;$B685&amp;"'!$J$5"))</f>
        <v/>
      </c>
      <c r="AD685" s="383" t="str" cm="1">
        <f t="array" aca="1" ref="AD685" ca="1">IF($K685="","",INDIRECT("'"&amp;$B685&amp;"'!$J$6"))</f>
        <v/>
      </c>
    </row>
    <row r="686" spans="1:30" hidden="1">
      <c r="A686" s="93"/>
      <c r="B686" s="138" t="str">
        <f t="shared" si="139"/>
        <v/>
      </c>
      <c r="C686" s="28" t="str">
        <f>IF(B686="","",INDEX(Konfig!$A$21:$B$1011,MATCH(MID(B686,1,(FIND(" ",B686)-1)),Konfig!$A$21:$A$1011,0),2))</f>
        <v/>
      </c>
      <c r="D686" s="126"/>
      <c r="E686" s="126" t="str">
        <f t="shared" si="142"/>
        <v/>
      </c>
      <c r="F686" s="126" t="str">
        <f t="shared" si="134"/>
        <v/>
      </c>
      <c r="G686" s="123" t="str">
        <f t="shared" si="140"/>
        <v/>
      </c>
      <c r="H686" s="139"/>
      <c r="I686" s="123" t="str">
        <f t="shared" si="141"/>
        <v xml:space="preserve"> </v>
      </c>
      <c r="K686" s="388" t="str">
        <f t="shared" ca="1" si="135"/>
        <v/>
      </c>
      <c r="L686" s="388" t="str">
        <f t="shared" ca="1" si="136"/>
        <v/>
      </c>
      <c r="M686" s="384" t="str">
        <f t="shared" ca="1" si="137"/>
        <v/>
      </c>
      <c r="N686" s="384" t="str">
        <f t="shared" ca="1" si="137"/>
        <v/>
      </c>
      <c r="O686" s="384" t="str">
        <f t="shared" ca="1" si="137"/>
        <v/>
      </c>
      <c r="P686" s="384" t="str">
        <f t="shared" ca="1" si="137"/>
        <v/>
      </c>
      <c r="Q686" s="384" t="str">
        <f t="shared" ca="1" si="143"/>
        <v/>
      </c>
      <c r="R686" s="131" t="str">
        <f ca="1">IF(AND(SUM($T$109:$U686)&gt;0,COUNTIF(R$108:$S685,"A")=0), "A","")</f>
        <v/>
      </c>
      <c r="S686" s="131" t="str">
        <f ca="1">IF(AND(SUM($T686:$U$1097)&gt;0,COUNTIF(S687:$S$1098,"E")=0), "E","")</f>
        <v/>
      </c>
      <c r="T686" s="383" t="str">
        <f t="shared" ca="1" si="144"/>
        <v/>
      </c>
      <c r="U686" s="383" t="str">
        <f t="shared" ca="1" si="138"/>
        <v/>
      </c>
      <c r="X686" s="383" t="str">
        <f t="shared" ca="1" si="145"/>
        <v/>
      </c>
      <c r="Y686" s="383" t="str">
        <f ca="1">IF(SUM(X686)&gt;0,MAX($Y$109:Y685)+1,"")</f>
        <v/>
      </c>
      <c r="AB686" s="383" t="str" cm="1">
        <f t="array" aca="1" ref="AB686" ca="1">IF($K686="","",INDIRECT("'"&amp;$B686&amp;"'!$J$7"))</f>
        <v/>
      </c>
      <c r="AC686" s="383" t="str" cm="1">
        <f t="array" aca="1" ref="AC686" ca="1">IF($K686="","",INDIRECT("'"&amp;$B686&amp;"'!$J$5"))</f>
        <v/>
      </c>
      <c r="AD686" s="383" t="str" cm="1">
        <f t="array" aca="1" ref="AD686" ca="1">IF($K686="","",INDIRECT("'"&amp;$B686&amp;"'!$J$6"))</f>
        <v/>
      </c>
    </row>
    <row r="687" spans="1:30" hidden="1">
      <c r="A687" s="93"/>
      <c r="B687" s="138" t="str">
        <f t="shared" si="139"/>
        <v/>
      </c>
      <c r="C687" s="28" t="str">
        <f>IF(B687="","",INDEX(Konfig!$A$21:$B$1011,MATCH(MID(B687,1,(FIND(" ",B687)-1)),Konfig!$A$21:$A$1011,0),2))</f>
        <v/>
      </c>
      <c r="D687" s="126"/>
      <c r="E687" s="126" t="str">
        <f t="shared" si="142"/>
        <v/>
      </c>
      <c r="F687" s="126" t="str">
        <f t="shared" si="134"/>
        <v/>
      </c>
      <c r="G687" s="123" t="str">
        <f t="shared" si="140"/>
        <v/>
      </c>
      <c r="H687" s="139"/>
      <c r="I687" s="123" t="str">
        <f t="shared" si="141"/>
        <v xml:space="preserve"> </v>
      </c>
      <c r="K687" s="388" t="str">
        <f t="shared" ca="1" si="135"/>
        <v/>
      </c>
      <c r="L687" s="388" t="str">
        <f t="shared" ca="1" si="136"/>
        <v/>
      </c>
      <c r="M687" s="384" t="str">
        <f t="shared" ca="1" si="137"/>
        <v/>
      </c>
      <c r="N687" s="384" t="str">
        <f t="shared" ca="1" si="137"/>
        <v/>
      </c>
      <c r="O687" s="384" t="str">
        <f t="shared" ca="1" si="137"/>
        <v/>
      </c>
      <c r="P687" s="384" t="str">
        <f t="shared" ca="1" si="137"/>
        <v/>
      </c>
      <c r="Q687" s="384" t="str">
        <f t="shared" ca="1" si="143"/>
        <v/>
      </c>
      <c r="R687" s="131" t="str">
        <f ca="1">IF(AND(SUM($T$109:$U687)&gt;0,COUNTIF(R$108:$S686,"A")=0), "A","")</f>
        <v/>
      </c>
      <c r="S687" s="131" t="str">
        <f ca="1">IF(AND(SUM($T687:$U$1097)&gt;0,COUNTIF(S688:$S$1098,"E")=0), "E","")</f>
        <v/>
      </c>
      <c r="T687" s="383" t="str">
        <f t="shared" ca="1" si="144"/>
        <v/>
      </c>
      <c r="U687" s="383" t="str">
        <f t="shared" ca="1" si="138"/>
        <v/>
      </c>
      <c r="X687" s="383" t="str">
        <f t="shared" ca="1" si="145"/>
        <v/>
      </c>
      <c r="Y687" s="383" t="str">
        <f ca="1">IF(SUM(X687)&gt;0,MAX($Y$109:Y686)+1,"")</f>
        <v/>
      </c>
      <c r="AB687" s="383" t="str" cm="1">
        <f t="array" aca="1" ref="AB687" ca="1">IF($K687="","",INDIRECT("'"&amp;$B687&amp;"'!$J$7"))</f>
        <v/>
      </c>
      <c r="AC687" s="383" t="str" cm="1">
        <f t="array" aca="1" ref="AC687" ca="1">IF($K687="","",INDIRECT("'"&amp;$B687&amp;"'!$J$5"))</f>
        <v/>
      </c>
      <c r="AD687" s="383" t="str" cm="1">
        <f t="array" aca="1" ref="AD687" ca="1">IF($K687="","",INDIRECT("'"&amp;$B687&amp;"'!$J$6"))</f>
        <v/>
      </c>
    </row>
    <row r="688" spans="1:30" hidden="1">
      <c r="A688" s="93"/>
      <c r="B688" s="138" t="str">
        <f t="shared" si="139"/>
        <v/>
      </c>
      <c r="C688" s="28" t="str">
        <f>IF(B688="","",INDEX(Konfig!$A$21:$B$1011,MATCH(MID(B688,1,(FIND(" ",B688)-1)),Konfig!$A$21:$A$1011,0),2))</f>
        <v/>
      </c>
      <c r="D688" s="126"/>
      <c r="E688" s="126" t="str">
        <f t="shared" si="142"/>
        <v/>
      </c>
      <c r="F688" s="126" t="str">
        <f t="shared" si="134"/>
        <v/>
      </c>
      <c r="G688" s="123" t="str">
        <f t="shared" si="140"/>
        <v/>
      </c>
      <c r="H688" s="139"/>
      <c r="I688" s="123" t="str">
        <f t="shared" si="141"/>
        <v xml:space="preserve"> </v>
      </c>
      <c r="K688" s="388" t="str">
        <f t="shared" ca="1" si="135"/>
        <v/>
      </c>
      <c r="L688" s="388" t="str">
        <f t="shared" ca="1" si="136"/>
        <v/>
      </c>
      <c r="M688" s="384" t="str">
        <f t="shared" ca="1" si="137"/>
        <v/>
      </c>
      <c r="N688" s="384" t="str">
        <f t="shared" ca="1" si="137"/>
        <v/>
      </c>
      <c r="O688" s="384" t="str">
        <f t="shared" ca="1" si="137"/>
        <v/>
      </c>
      <c r="P688" s="384" t="str">
        <f t="shared" ca="1" si="137"/>
        <v/>
      </c>
      <c r="Q688" s="384" t="str">
        <f t="shared" ca="1" si="143"/>
        <v/>
      </c>
      <c r="R688" s="131" t="str">
        <f ca="1">IF(AND(SUM($T$109:$U688)&gt;0,COUNTIF(R$108:$S687,"A")=0), "A","")</f>
        <v/>
      </c>
      <c r="S688" s="131" t="str">
        <f ca="1">IF(AND(SUM($T688:$U$1097)&gt;0,COUNTIF(S689:$S$1098,"E")=0), "E","")</f>
        <v/>
      </c>
      <c r="T688" s="383" t="str">
        <f t="shared" ca="1" si="144"/>
        <v/>
      </c>
      <c r="U688" s="383" t="str">
        <f t="shared" ca="1" si="138"/>
        <v/>
      </c>
      <c r="X688" s="383" t="str">
        <f t="shared" ca="1" si="145"/>
        <v/>
      </c>
      <c r="Y688" s="383" t="str">
        <f ca="1">IF(SUM(X688)&gt;0,MAX($Y$109:Y687)+1,"")</f>
        <v/>
      </c>
      <c r="AB688" s="383" t="str" cm="1">
        <f t="array" aca="1" ref="AB688" ca="1">IF($K688="","",INDIRECT("'"&amp;$B688&amp;"'!$J$7"))</f>
        <v/>
      </c>
      <c r="AC688" s="383" t="str" cm="1">
        <f t="array" aca="1" ref="AC688" ca="1">IF($K688="","",INDIRECT("'"&amp;$B688&amp;"'!$J$5"))</f>
        <v/>
      </c>
      <c r="AD688" s="383" t="str" cm="1">
        <f t="array" aca="1" ref="AD688" ca="1">IF($K688="","",INDIRECT("'"&amp;$B688&amp;"'!$J$6"))</f>
        <v/>
      </c>
    </row>
    <row r="689" spans="1:30" hidden="1">
      <c r="A689" s="93"/>
      <c r="B689" s="138" t="str">
        <f t="shared" si="139"/>
        <v/>
      </c>
      <c r="C689" s="28" t="str">
        <f>IF(B689="","",INDEX(Konfig!$A$21:$B$1011,MATCH(MID(B689,1,(FIND(" ",B689)-1)),Konfig!$A$21:$A$1011,0),2))</f>
        <v/>
      </c>
      <c r="D689" s="126"/>
      <c r="E689" s="126" t="str">
        <f t="shared" si="142"/>
        <v/>
      </c>
      <c r="F689" s="126" t="str">
        <f t="shared" si="134"/>
        <v/>
      </c>
      <c r="G689" s="123" t="str">
        <f t="shared" si="140"/>
        <v/>
      </c>
      <c r="H689" s="139"/>
      <c r="I689" s="123" t="str">
        <f t="shared" si="141"/>
        <v xml:space="preserve"> </v>
      </c>
      <c r="K689" s="388" t="str">
        <f t="shared" ca="1" si="135"/>
        <v/>
      </c>
      <c r="L689" s="388" t="str">
        <f t="shared" ca="1" si="136"/>
        <v/>
      </c>
      <c r="M689" s="384" t="str">
        <f t="shared" ca="1" si="137"/>
        <v/>
      </c>
      <c r="N689" s="384" t="str">
        <f t="shared" ca="1" si="137"/>
        <v/>
      </c>
      <c r="O689" s="384" t="str">
        <f t="shared" ca="1" si="137"/>
        <v/>
      </c>
      <c r="P689" s="384" t="str">
        <f t="shared" ca="1" si="137"/>
        <v/>
      </c>
      <c r="Q689" s="384" t="str">
        <f t="shared" ca="1" si="143"/>
        <v/>
      </c>
      <c r="R689" s="131" t="str">
        <f ca="1">IF(AND(SUM($T$109:$U689)&gt;0,COUNTIF(R$108:$S688,"A")=0), "A","")</f>
        <v/>
      </c>
      <c r="S689" s="131" t="str">
        <f ca="1">IF(AND(SUM($T689:$U$1097)&gt;0,COUNTIF(S690:$S$1098,"E")=0), "E","")</f>
        <v/>
      </c>
      <c r="T689" s="383" t="str">
        <f t="shared" ca="1" si="144"/>
        <v/>
      </c>
      <c r="U689" s="383" t="str">
        <f t="shared" ca="1" si="138"/>
        <v/>
      </c>
      <c r="X689" s="383" t="str">
        <f t="shared" ca="1" si="145"/>
        <v/>
      </c>
      <c r="Y689" s="383" t="str">
        <f ca="1">IF(SUM(X689)&gt;0,MAX($Y$109:Y688)+1,"")</f>
        <v/>
      </c>
      <c r="AB689" s="383" t="str" cm="1">
        <f t="array" aca="1" ref="AB689" ca="1">IF($K689="","",INDIRECT("'"&amp;$B689&amp;"'!$J$7"))</f>
        <v/>
      </c>
      <c r="AC689" s="383" t="str" cm="1">
        <f t="array" aca="1" ref="AC689" ca="1">IF($K689="","",INDIRECT("'"&amp;$B689&amp;"'!$J$5"))</f>
        <v/>
      </c>
      <c r="AD689" s="383" t="str" cm="1">
        <f t="array" aca="1" ref="AD689" ca="1">IF($K689="","",INDIRECT("'"&amp;$B689&amp;"'!$J$6"))</f>
        <v/>
      </c>
    </row>
    <row r="690" spans="1:30" hidden="1">
      <c r="A690" s="93"/>
      <c r="B690" s="138" t="str">
        <f t="shared" si="139"/>
        <v/>
      </c>
      <c r="C690" s="28" t="str">
        <f>IF(B690="","",INDEX(Konfig!$A$21:$B$1011,MATCH(MID(B690,1,(FIND(" ",B690)-1)),Konfig!$A$21:$A$1011,0),2))</f>
        <v/>
      </c>
      <c r="D690" s="126"/>
      <c r="E690" s="126" t="str">
        <f t="shared" si="142"/>
        <v/>
      </c>
      <c r="F690" s="126" t="str">
        <f t="shared" si="134"/>
        <v/>
      </c>
      <c r="G690" s="123" t="str">
        <f t="shared" si="140"/>
        <v/>
      </c>
      <c r="H690" s="139"/>
      <c r="I690" s="123" t="str">
        <f t="shared" si="141"/>
        <v xml:space="preserve"> </v>
      </c>
      <c r="K690" s="388" t="str">
        <f t="shared" ca="1" si="135"/>
        <v/>
      </c>
      <c r="L690" s="388" t="str">
        <f t="shared" ca="1" si="136"/>
        <v/>
      </c>
      <c r="M690" s="384" t="str">
        <f t="shared" ca="1" si="137"/>
        <v/>
      </c>
      <c r="N690" s="384" t="str">
        <f t="shared" ca="1" si="137"/>
        <v/>
      </c>
      <c r="O690" s="384" t="str">
        <f t="shared" ca="1" si="137"/>
        <v/>
      </c>
      <c r="P690" s="384" t="str">
        <f t="shared" ca="1" si="137"/>
        <v/>
      </c>
      <c r="Q690" s="384" t="str">
        <f t="shared" ca="1" si="143"/>
        <v/>
      </c>
      <c r="R690" s="131" t="str">
        <f ca="1">IF(AND(SUM($T$109:$U690)&gt;0,COUNTIF(R$108:$S689,"A")=0), "A","")</f>
        <v/>
      </c>
      <c r="S690" s="131" t="str">
        <f ca="1">IF(AND(SUM($T690:$U$1097)&gt;0,COUNTIF(S691:$S$1098,"E")=0), "E","")</f>
        <v/>
      </c>
      <c r="T690" s="383" t="str">
        <f t="shared" ca="1" si="144"/>
        <v/>
      </c>
      <c r="U690" s="383" t="str">
        <f t="shared" ca="1" si="138"/>
        <v/>
      </c>
      <c r="X690" s="383" t="str">
        <f t="shared" ca="1" si="145"/>
        <v/>
      </c>
      <c r="Y690" s="383" t="str">
        <f ca="1">IF(SUM(X690)&gt;0,MAX($Y$109:Y689)+1,"")</f>
        <v/>
      </c>
      <c r="AB690" s="383" t="str" cm="1">
        <f t="array" aca="1" ref="AB690" ca="1">IF($K690="","",INDIRECT("'"&amp;$B690&amp;"'!$J$7"))</f>
        <v/>
      </c>
      <c r="AC690" s="383" t="str" cm="1">
        <f t="array" aca="1" ref="AC690" ca="1">IF($K690="","",INDIRECT("'"&amp;$B690&amp;"'!$J$5"))</f>
        <v/>
      </c>
      <c r="AD690" s="383" t="str" cm="1">
        <f t="array" aca="1" ref="AD690" ca="1">IF($K690="","",INDIRECT("'"&amp;$B690&amp;"'!$J$6"))</f>
        <v/>
      </c>
    </row>
    <row r="691" spans="1:30" hidden="1">
      <c r="A691" s="93"/>
      <c r="B691" s="138" t="str">
        <f t="shared" si="139"/>
        <v/>
      </c>
      <c r="C691" s="28" t="str">
        <f>IF(B691="","",INDEX(Konfig!$A$21:$B$1011,MATCH(MID(B691,1,(FIND(" ",B691)-1)),Konfig!$A$21:$A$1011,0),2))</f>
        <v/>
      </c>
      <c r="D691" s="126"/>
      <c r="E691" s="126" t="str">
        <f t="shared" si="142"/>
        <v/>
      </c>
      <c r="F691" s="126" t="str">
        <f t="shared" si="134"/>
        <v/>
      </c>
      <c r="G691" s="123" t="str">
        <f t="shared" si="140"/>
        <v/>
      </c>
      <c r="H691" s="139"/>
      <c r="I691" s="123" t="str">
        <f t="shared" si="141"/>
        <v xml:space="preserve"> </v>
      </c>
      <c r="K691" s="388" t="str">
        <f t="shared" ca="1" si="135"/>
        <v/>
      </c>
      <c r="L691" s="388" t="str">
        <f t="shared" ca="1" si="136"/>
        <v/>
      </c>
      <c r="M691" s="384" t="str">
        <f t="shared" ca="1" si="137"/>
        <v/>
      </c>
      <c r="N691" s="384" t="str">
        <f t="shared" ca="1" si="137"/>
        <v/>
      </c>
      <c r="O691" s="384" t="str">
        <f t="shared" ca="1" si="137"/>
        <v/>
      </c>
      <c r="P691" s="384" t="str">
        <f t="shared" ca="1" si="137"/>
        <v/>
      </c>
      <c r="Q691" s="384" t="str">
        <f t="shared" ca="1" si="143"/>
        <v/>
      </c>
      <c r="R691" s="131" t="str">
        <f ca="1">IF(AND(SUM($T$109:$U691)&gt;0,COUNTIF(R$108:$S690,"A")=0), "A","")</f>
        <v/>
      </c>
      <c r="S691" s="131" t="str">
        <f ca="1">IF(AND(SUM($T691:$U$1097)&gt;0,COUNTIF(S692:$S$1098,"E")=0), "E","")</f>
        <v/>
      </c>
      <c r="T691" s="383" t="str">
        <f t="shared" ca="1" si="144"/>
        <v/>
      </c>
      <c r="U691" s="383" t="str">
        <f t="shared" ca="1" si="138"/>
        <v/>
      </c>
      <c r="X691" s="383" t="str">
        <f t="shared" ca="1" si="145"/>
        <v/>
      </c>
      <c r="Y691" s="383" t="str">
        <f ca="1">IF(SUM(X691)&gt;0,MAX($Y$109:Y690)+1,"")</f>
        <v/>
      </c>
      <c r="AB691" s="383" t="str" cm="1">
        <f t="array" aca="1" ref="AB691" ca="1">IF($K691="","",INDIRECT("'"&amp;$B691&amp;"'!$J$7"))</f>
        <v/>
      </c>
      <c r="AC691" s="383" t="str" cm="1">
        <f t="array" aca="1" ref="AC691" ca="1">IF($K691="","",INDIRECT("'"&amp;$B691&amp;"'!$J$5"))</f>
        <v/>
      </c>
      <c r="AD691" s="383" t="str" cm="1">
        <f t="array" aca="1" ref="AD691" ca="1">IF($K691="","",INDIRECT("'"&amp;$B691&amp;"'!$J$6"))</f>
        <v/>
      </c>
    </row>
    <row r="692" spans="1:30" hidden="1">
      <c r="A692" s="93"/>
      <c r="B692" s="138" t="str">
        <f t="shared" si="139"/>
        <v/>
      </c>
      <c r="C692" s="28" t="str">
        <f>IF(B692="","",INDEX(Konfig!$A$21:$B$1011,MATCH(MID(B692,1,(FIND(" ",B692)-1)),Konfig!$A$21:$A$1011,0),2))</f>
        <v/>
      </c>
      <c r="D692" s="126"/>
      <c r="E692" s="126" t="str">
        <f t="shared" si="142"/>
        <v/>
      </c>
      <c r="F692" s="126" t="str">
        <f t="shared" si="134"/>
        <v/>
      </c>
      <c r="G692" s="123" t="str">
        <f t="shared" si="140"/>
        <v/>
      </c>
      <c r="H692" s="139"/>
      <c r="I692" s="123" t="str">
        <f t="shared" si="141"/>
        <v xml:space="preserve"> </v>
      </c>
      <c r="K692" s="388" t="str">
        <f t="shared" ca="1" si="135"/>
        <v/>
      </c>
      <c r="L692" s="388" t="str">
        <f t="shared" ca="1" si="136"/>
        <v/>
      </c>
      <c r="M692" s="384" t="str">
        <f t="shared" ca="1" si="137"/>
        <v/>
      </c>
      <c r="N692" s="384" t="str">
        <f t="shared" ca="1" si="137"/>
        <v/>
      </c>
      <c r="O692" s="384" t="str">
        <f t="shared" ca="1" si="137"/>
        <v/>
      </c>
      <c r="P692" s="384" t="str">
        <f t="shared" ca="1" si="137"/>
        <v/>
      </c>
      <c r="Q692" s="384" t="str">
        <f t="shared" ca="1" si="143"/>
        <v/>
      </c>
      <c r="R692" s="131" t="str">
        <f ca="1">IF(AND(SUM($T$109:$U692)&gt;0,COUNTIF(R$108:$S691,"A")=0), "A","")</f>
        <v/>
      </c>
      <c r="S692" s="131" t="str">
        <f ca="1">IF(AND(SUM($T692:$U$1097)&gt;0,COUNTIF(S693:$S$1098,"E")=0), "E","")</f>
        <v/>
      </c>
      <c r="T692" s="383" t="str">
        <f t="shared" ca="1" si="144"/>
        <v/>
      </c>
      <c r="U692" s="383" t="str">
        <f t="shared" ca="1" si="138"/>
        <v/>
      </c>
      <c r="X692" s="383" t="str">
        <f t="shared" ca="1" si="145"/>
        <v/>
      </c>
      <c r="Y692" s="383" t="str">
        <f ca="1">IF(SUM(X692)&gt;0,MAX($Y$109:Y691)+1,"")</f>
        <v/>
      </c>
      <c r="AB692" s="383" t="str" cm="1">
        <f t="array" aca="1" ref="AB692" ca="1">IF($K692="","",INDIRECT("'"&amp;$B692&amp;"'!$J$7"))</f>
        <v/>
      </c>
      <c r="AC692" s="383" t="str" cm="1">
        <f t="array" aca="1" ref="AC692" ca="1">IF($K692="","",INDIRECT("'"&amp;$B692&amp;"'!$J$5"))</f>
        <v/>
      </c>
      <c r="AD692" s="383" t="str" cm="1">
        <f t="array" aca="1" ref="AD692" ca="1">IF($K692="","",INDIRECT("'"&amp;$B692&amp;"'!$J$6"))</f>
        <v/>
      </c>
    </row>
    <row r="693" spans="1:30" hidden="1">
      <c r="A693" s="93"/>
      <c r="B693" s="138" t="str">
        <f t="shared" si="139"/>
        <v/>
      </c>
      <c r="C693" s="28" t="str">
        <f>IF(B693="","",INDEX(Konfig!$A$21:$B$1011,MATCH(MID(B693,1,(FIND(" ",B693)-1)),Konfig!$A$21:$A$1011,0),2))</f>
        <v/>
      </c>
      <c r="D693" s="126"/>
      <c r="E693" s="126" t="str">
        <f t="shared" si="142"/>
        <v/>
      </c>
      <c r="F693" s="126" t="str">
        <f t="shared" si="134"/>
        <v/>
      </c>
      <c r="G693" s="123" t="str">
        <f t="shared" si="140"/>
        <v/>
      </c>
      <c r="H693" s="139"/>
      <c r="I693" s="123" t="str">
        <f t="shared" si="141"/>
        <v xml:space="preserve"> </v>
      </c>
      <c r="K693" s="388" t="str">
        <f t="shared" ca="1" si="135"/>
        <v/>
      </c>
      <c r="L693" s="388" t="str">
        <f t="shared" ca="1" si="136"/>
        <v/>
      </c>
      <c r="M693" s="384" t="str">
        <f t="shared" ca="1" si="137"/>
        <v/>
      </c>
      <c r="N693" s="384" t="str">
        <f t="shared" ca="1" si="137"/>
        <v/>
      </c>
      <c r="O693" s="384" t="str">
        <f t="shared" ca="1" si="137"/>
        <v/>
      </c>
      <c r="P693" s="384" t="str">
        <f t="shared" ca="1" si="137"/>
        <v/>
      </c>
      <c r="Q693" s="384" t="str">
        <f t="shared" ca="1" si="143"/>
        <v/>
      </c>
      <c r="R693" s="131" t="str">
        <f ca="1">IF(AND(SUM($T$109:$U693)&gt;0,COUNTIF(R$108:$S692,"A")=0), "A","")</f>
        <v/>
      </c>
      <c r="S693" s="131" t="str">
        <f ca="1">IF(AND(SUM($T693:$U$1097)&gt;0,COUNTIF(S694:$S$1098,"E")=0), "E","")</f>
        <v/>
      </c>
      <c r="T693" s="383" t="str">
        <f t="shared" ca="1" si="144"/>
        <v/>
      </c>
      <c r="U693" s="383" t="str">
        <f t="shared" ca="1" si="138"/>
        <v/>
      </c>
      <c r="X693" s="383" t="str">
        <f t="shared" ca="1" si="145"/>
        <v/>
      </c>
      <c r="Y693" s="383" t="str">
        <f ca="1">IF(SUM(X693)&gt;0,MAX($Y$109:Y692)+1,"")</f>
        <v/>
      </c>
      <c r="AB693" s="383" t="str" cm="1">
        <f t="array" aca="1" ref="AB693" ca="1">IF($K693="","",INDIRECT("'"&amp;$B693&amp;"'!$J$7"))</f>
        <v/>
      </c>
      <c r="AC693" s="383" t="str" cm="1">
        <f t="array" aca="1" ref="AC693" ca="1">IF($K693="","",INDIRECT("'"&amp;$B693&amp;"'!$J$5"))</f>
        <v/>
      </c>
      <c r="AD693" s="383" t="str" cm="1">
        <f t="array" aca="1" ref="AD693" ca="1">IF($K693="","",INDIRECT("'"&amp;$B693&amp;"'!$J$6"))</f>
        <v/>
      </c>
    </row>
    <row r="694" spans="1:30" hidden="1">
      <c r="A694" s="93"/>
      <c r="B694" s="138" t="str">
        <f t="shared" si="139"/>
        <v/>
      </c>
      <c r="C694" s="28" t="str">
        <f>IF(B694="","",INDEX(Konfig!$A$21:$B$1011,MATCH(MID(B694,1,(FIND(" ",B694)-1)),Konfig!$A$21:$A$1011,0),2))</f>
        <v/>
      </c>
      <c r="D694" s="126"/>
      <c r="E694" s="126" t="str">
        <f t="shared" si="142"/>
        <v/>
      </c>
      <c r="F694" s="126" t="str">
        <f t="shared" si="134"/>
        <v/>
      </c>
      <c r="G694" s="123" t="str">
        <f t="shared" si="140"/>
        <v/>
      </c>
      <c r="H694" s="139"/>
      <c r="I694" s="123" t="str">
        <f t="shared" si="141"/>
        <v xml:space="preserve"> </v>
      </c>
      <c r="K694" s="388" t="str">
        <f t="shared" ca="1" si="135"/>
        <v/>
      </c>
      <c r="L694" s="388" t="str">
        <f t="shared" ca="1" si="136"/>
        <v/>
      </c>
      <c r="M694" s="384" t="str">
        <f t="shared" ca="1" si="137"/>
        <v/>
      </c>
      <c r="N694" s="384" t="str">
        <f t="shared" ca="1" si="137"/>
        <v/>
      </c>
      <c r="O694" s="384" t="str">
        <f t="shared" ca="1" si="137"/>
        <v/>
      </c>
      <c r="P694" s="384" t="str">
        <f t="shared" ca="1" si="137"/>
        <v/>
      </c>
      <c r="Q694" s="384" t="str">
        <f t="shared" ca="1" si="143"/>
        <v/>
      </c>
      <c r="R694" s="131" t="str">
        <f ca="1">IF(AND(SUM($T$109:$U694)&gt;0,COUNTIF(R$108:$S693,"A")=0), "A","")</f>
        <v/>
      </c>
      <c r="S694" s="131" t="str">
        <f ca="1">IF(AND(SUM($T694:$U$1097)&gt;0,COUNTIF(S695:$S$1098,"E")=0), "E","")</f>
        <v/>
      </c>
      <c r="T694" s="383" t="str">
        <f t="shared" ca="1" si="144"/>
        <v/>
      </c>
      <c r="U694" s="383" t="str">
        <f t="shared" ca="1" si="138"/>
        <v/>
      </c>
      <c r="X694" s="383" t="str">
        <f t="shared" ca="1" si="145"/>
        <v/>
      </c>
      <c r="Y694" s="383" t="str">
        <f ca="1">IF(SUM(X694)&gt;0,MAX($Y$109:Y693)+1,"")</f>
        <v/>
      </c>
      <c r="AB694" s="383" t="str" cm="1">
        <f t="array" aca="1" ref="AB694" ca="1">IF($K694="","",INDIRECT("'"&amp;$B694&amp;"'!$J$7"))</f>
        <v/>
      </c>
      <c r="AC694" s="383" t="str" cm="1">
        <f t="array" aca="1" ref="AC694" ca="1">IF($K694="","",INDIRECT("'"&amp;$B694&amp;"'!$J$5"))</f>
        <v/>
      </c>
      <c r="AD694" s="383" t="str" cm="1">
        <f t="array" aca="1" ref="AD694" ca="1">IF($K694="","",INDIRECT("'"&amp;$B694&amp;"'!$J$6"))</f>
        <v/>
      </c>
    </row>
    <row r="695" spans="1:30" hidden="1">
      <c r="A695" s="93"/>
      <c r="B695" s="138" t="str">
        <f t="shared" si="139"/>
        <v/>
      </c>
      <c r="C695" s="28" t="str">
        <f>IF(B695="","",INDEX(Konfig!$A$21:$B$1011,MATCH(MID(B695,1,(FIND(" ",B695)-1)),Konfig!$A$21:$A$1011,0),2))</f>
        <v/>
      </c>
      <c r="D695" s="126"/>
      <c r="E695" s="126" t="str">
        <f t="shared" si="142"/>
        <v/>
      </c>
      <c r="F695" s="126" t="str">
        <f t="shared" si="134"/>
        <v/>
      </c>
      <c r="G695" s="123" t="str">
        <f t="shared" si="140"/>
        <v/>
      </c>
      <c r="H695" s="139"/>
      <c r="I695" s="123" t="str">
        <f t="shared" si="141"/>
        <v xml:space="preserve"> </v>
      </c>
      <c r="K695" s="388" t="str">
        <f t="shared" ca="1" si="135"/>
        <v/>
      </c>
      <c r="L695" s="388" t="str">
        <f t="shared" ca="1" si="136"/>
        <v/>
      </c>
      <c r="M695" s="384" t="str">
        <f t="shared" ca="1" si="137"/>
        <v/>
      </c>
      <c r="N695" s="384" t="str">
        <f t="shared" ca="1" si="137"/>
        <v/>
      </c>
      <c r="O695" s="384" t="str">
        <f t="shared" ca="1" si="137"/>
        <v/>
      </c>
      <c r="P695" s="384" t="str">
        <f t="shared" ca="1" si="137"/>
        <v/>
      </c>
      <c r="Q695" s="384" t="str">
        <f t="shared" ca="1" si="143"/>
        <v/>
      </c>
      <c r="R695" s="131" t="str">
        <f ca="1">IF(AND(SUM($T$109:$U695)&gt;0,COUNTIF(R$108:$S694,"A")=0), "A","")</f>
        <v/>
      </c>
      <c r="S695" s="131" t="str">
        <f ca="1">IF(AND(SUM($T695:$U$1097)&gt;0,COUNTIF(S696:$S$1098,"E")=0), "E","")</f>
        <v/>
      </c>
      <c r="T695" s="383" t="str">
        <f t="shared" ca="1" si="144"/>
        <v/>
      </c>
      <c r="U695" s="383" t="str">
        <f t="shared" ca="1" si="138"/>
        <v/>
      </c>
      <c r="X695" s="383" t="str">
        <f t="shared" ca="1" si="145"/>
        <v/>
      </c>
      <c r="Y695" s="383" t="str">
        <f ca="1">IF(SUM(X695)&gt;0,MAX($Y$109:Y694)+1,"")</f>
        <v/>
      </c>
      <c r="AB695" s="383" t="str" cm="1">
        <f t="array" aca="1" ref="AB695" ca="1">IF($K695="","",INDIRECT("'"&amp;$B695&amp;"'!$J$7"))</f>
        <v/>
      </c>
      <c r="AC695" s="383" t="str" cm="1">
        <f t="array" aca="1" ref="AC695" ca="1">IF($K695="","",INDIRECT("'"&amp;$B695&amp;"'!$J$5"))</f>
        <v/>
      </c>
      <c r="AD695" s="383" t="str" cm="1">
        <f t="array" aca="1" ref="AD695" ca="1">IF($K695="","",INDIRECT("'"&amp;$B695&amp;"'!$J$6"))</f>
        <v/>
      </c>
    </row>
    <row r="696" spans="1:30" hidden="1">
      <c r="A696" s="93"/>
      <c r="B696" s="138" t="str">
        <f t="shared" si="139"/>
        <v/>
      </c>
      <c r="C696" s="28" t="str">
        <f>IF(B696="","",INDEX(Konfig!$A$21:$B$1011,MATCH(MID(B696,1,(FIND(" ",B696)-1)),Konfig!$A$21:$A$1011,0),2))</f>
        <v/>
      </c>
      <c r="D696" s="126"/>
      <c r="E696" s="126" t="str">
        <f t="shared" si="142"/>
        <v/>
      </c>
      <c r="F696" s="126" t="str">
        <f t="shared" si="134"/>
        <v/>
      </c>
      <c r="G696" s="123" t="str">
        <f t="shared" si="140"/>
        <v/>
      </c>
      <c r="H696" s="139"/>
      <c r="I696" s="123" t="str">
        <f t="shared" si="141"/>
        <v xml:space="preserve"> </v>
      </c>
      <c r="K696" s="388" t="str">
        <f t="shared" ca="1" si="135"/>
        <v/>
      </c>
      <c r="L696" s="388" t="str">
        <f t="shared" ca="1" si="136"/>
        <v/>
      </c>
      <c r="M696" s="384" t="str">
        <f t="shared" ca="1" si="137"/>
        <v/>
      </c>
      <c r="N696" s="384" t="str">
        <f t="shared" ca="1" si="137"/>
        <v/>
      </c>
      <c r="O696" s="384" t="str">
        <f t="shared" ca="1" si="137"/>
        <v/>
      </c>
      <c r="P696" s="384" t="str">
        <f t="shared" ca="1" si="137"/>
        <v/>
      </c>
      <c r="Q696" s="384" t="str">
        <f t="shared" ca="1" si="143"/>
        <v/>
      </c>
      <c r="R696" s="131" t="str">
        <f ca="1">IF(AND(SUM($T$109:$U696)&gt;0,COUNTIF(R$108:$S695,"A")=0), "A","")</f>
        <v/>
      </c>
      <c r="S696" s="131" t="str">
        <f ca="1">IF(AND(SUM($T696:$U$1097)&gt;0,COUNTIF(S697:$S$1098,"E")=0), "E","")</f>
        <v/>
      </c>
      <c r="T696" s="383" t="str">
        <f t="shared" ca="1" si="144"/>
        <v/>
      </c>
      <c r="U696" s="383" t="str">
        <f t="shared" ca="1" si="138"/>
        <v/>
      </c>
      <c r="X696" s="383" t="str">
        <f t="shared" ca="1" si="145"/>
        <v/>
      </c>
      <c r="Y696" s="383" t="str">
        <f ca="1">IF(SUM(X696)&gt;0,MAX($Y$109:Y695)+1,"")</f>
        <v/>
      </c>
      <c r="AB696" s="383" t="str" cm="1">
        <f t="array" aca="1" ref="AB696" ca="1">IF($K696="","",INDIRECT("'"&amp;$B696&amp;"'!$J$7"))</f>
        <v/>
      </c>
      <c r="AC696" s="383" t="str" cm="1">
        <f t="array" aca="1" ref="AC696" ca="1">IF($K696="","",INDIRECT("'"&amp;$B696&amp;"'!$J$5"))</f>
        <v/>
      </c>
      <c r="AD696" s="383" t="str" cm="1">
        <f t="array" aca="1" ref="AD696" ca="1">IF($K696="","",INDIRECT("'"&amp;$B696&amp;"'!$J$6"))</f>
        <v/>
      </c>
    </row>
    <row r="697" spans="1:30" hidden="1">
      <c r="A697" s="93"/>
      <c r="B697" s="138" t="str">
        <f t="shared" si="139"/>
        <v/>
      </c>
      <c r="C697" s="28" t="str">
        <f>IF(B697="","",INDEX(Konfig!$A$21:$B$1011,MATCH(MID(B697,1,(FIND(" ",B697)-1)),Konfig!$A$21:$A$1011,0),2))</f>
        <v/>
      </c>
      <c r="D697" s="126"/>
      <c r="E697" s="126" t="str">
        <f t="shared" si="142"/>
        <v/>
      </c>
      <c r="F697" s="126" t="str">
        <f t="shared" si="134"/>
        <v/>
      </c>
      <c r="G697" s="123" t="str">
        <f t="shared" si="140"/>
        <v/>
      </c>
      <c r="H697" s="139"/>
      <c r="I697" s="123" t="str">
        <f t="shared" si="141"/>
        <v xml:space="preserve"> </v>
      </c>
      <c r="K697" s="388" t="str">
        <f t="shared" ca="1" si="135"/>
        <v/>
      </c>
      <c r="L697" s="388" t="str">
        <f t="shared" ca="1" si="136"/>
        <v/>
      </c>
      <c r="M697" s="384" t="str">
        <f t="shared" ca="1" si="137"/>
        <v/>
      </c>
      <c r="N697" s="384" t="str">
        <f t="shared" ca="1" si="137"/>
        <v/>
      </c>
      <c r="O697" s="384" t="str">
        <f t="shared" ca="1" si="137"/>
        <v/>
      </c>
      <c r="P697" s="384" t="str">
        <f t="shared" ca="1" si="137"/>
        <v/>
      </c>
      <c r="Q697" s="384" t="str">
        <f t="shared" ca="1" si="143"/>
        <v/>
      </c>
      <c r="R697" s="131" t="str">
        <f ca="1">IF(AND(SUM($T$109:$U697)&gt;0,COUNTIF(R$108:$S696,"A")=0), "A","")</f>
        <v/>
      </c>
      <c r="S697" s="131" t="str">
        <f ca="1">IF(AND(SUM($T697:$U$1097)&gt;0,COUNTIF(S698:$S$1098,"E")=0), "E","")</f>
        <v/>
      </c>
      <c r="T697" s="383" t="str">
        <f t="shared" ca="1" si="144"/>
        <v/>
      </c>
      <c r="U697" s="383" t="str">
        <f t="shared" ca="1" si="138"/>
        <v/>
      </c>
      <c r="X697" s="383" t="str">
        <f t="shared" ca="1" si="145"/>
        <v/>
      </c>
      <c r="Y697" s="383" t="str">
        <f ca="1">IF(SUM(X697)&gt;0,MAX($Y$109:Y696)+1,"")</f>
        <v/>
      </c>
      <c r="AB697" s="383" t="str" cm="1">
        <f t="array" aca="1" ref="AB697" ca="1">IF($K697="","",INDIRECT("'"&amp;$B697&amp;"'!$J$7"))</f>
        <v/>
      </c>
      <c r="AC697" s="383" t="str" cm="1">
        <f t="array" aca="1" ref="AC697" ca="1">IF($K697="","",INDIRECT("'"&amp;$B697&amp;"'!$J$5"))</f>
        <v/>
      </c>
      <c r="AD697" s="383" t="str" cm="1">
        <f t="array" aca="1" ref="AD697" ca="1">IF($K697="","",INDIRECT("'"&amp;$B697&amp;"'!$J$6"))</f>
        <v/>
      </c>
    </row>
    <row r="698" spans="1:30" hidden="1">
      <c r="A698" s="93"/>
      <c r="B698" s="138" t="str">
        <f t="shared" si="139"/>
        <v/>
      </c>
      <c r="C698" s="28" t="str">
        <f>IF(B698="","",INDEX(Konfig!$A$21:$B$1011,MATCH(MID(B698,1,(FIND(" ",B698)-1)),Konfig!$A$21:$A$1011,0),2))</f>
        <v/>
      </c>
      <c r="D698" s="126"/>
      <c r="E698" s="126" t="str">
        <f t="shared" si="142"/>
        <v/>
      </c>
      <c r="F698" s="126" t="str">
        <f t="shared" si="134"/>
        <v/>
      </c>
      <c r="G698" s="123" t="str">
        <f t="shared" si="140"/>
        <v/>
      </c>
      <c r="H698" s="139"/>
      <c r="I698" s="123" t="str">
        <f t="shared" si="141"/>
        <v xml:space="preserve"> </v>
      </c>
      <c r="K698" s="388" t="str">
        <f t="shared" ca="1" si="135"/>
        <v/>
      </c>
      <c r="L698" s="388" t="str">
        <f t="shared" ca="1" si="136"/>
        <v/>
      </c>
      <c r="M698" s="384" t="str">
        <f t="shared" ca="1" si="137"/>
        <v/>
      </c>
      <c r="N698" s="384" t="str">
        <f t="shared" ca="1" si="137"/>
        <v/>
      </c>
      <c r="O698" s="384" t="str">
        <f t="shared" ca="1" si="137"/>
        <v/>
      </c>
      <c r="P698" s="384" t="str">
        <f t="shared" ca="1" si="137"/>
        <v/>
      </c>
      <c r="Q698" s="384" t="str">
        <f t="shared" ca="1" si="143"/>
        <v/>
      </c>
      <c r="R698" s="131" t="str">
        <f ca="1">IF(AND(SUM($T$109:$U698)&gt;0,COUNTIF(R$108:$S697,"A")=0), "A","")</f>
        <v/>
      </c>
      <c r="S698" s="131" t="str">
        <f ca="1">IF(AND(SUM($T698:$U$1097)&gt;0,COUNTIF(S699:$S$1098,"E")=0), "E","")</f>
        <v/>
      </c>
      <c r="T698" s="383" t="str">
        <f t="shared" ca="1" si="144"/>
        <v/>
      </c>
      <c r="U698" s="383" t="str">
        <f t="shared" ca="1" si="138"/>
        <v/>
      </c>
      <c r="X698" s="383" t="str">
        <f t="shared" ca="1" si="145"/>
        <v/>
      </c>
      <c r="Y698" s="383" t="str">
        <f ca="1">IF(SUM(X698)&gt;0,MAX($Y$109:Y697)+1,"")</f>
        <v/>
      </c>
      <c r="AB698" s="383" t="str" cm="1">
        <f t="array" aca="1" ref="AB698" ca="1">IF($K698="","",INDIRECT("'"&amp;$B698&amp;"'!$J$7"))</f>
        <v/>
      </c>
      <c r="AC698" s="383" t="str" cm="1">
        <f t="array" aca="1" ref="AC698" ca="1">IF($K698="","",INDIRECT("'"&amp;$B698&amp;"'!$J$5"))</f>
        <v/>
      </c>
      <c r="AD698" s="383" t="str" cm="1">
        <f t="array" aca="1" ref="AD698" ca="1">IF($K698="","",INDIRECT("'"&amp;$B698&amp;"'!$J$6"))</f>
        <v/>
      </c>
    </row>
    <row r="699" spans="1:30" hidden="1">
      <c r="A699" s="93"/>
      <c r="B699" s="138" t="str">
        <f t="shared" si="139"/>
        <v/>
      </c>
      <c r="C699" s="28" t="str">
        <f>IF(B699="","",INDEX(Konfig!$A$21:$B$1011,MATCH(MID(B699,1,(FIND(" ",B699)-1)),Konfig!$A$21:$A$1011,0),2))</f>
        <v/>
      </c>
      <c r="D699" s="126"/>
      <c r="E699" s="126" t="str">
        <f t="shared" si="142"/>
        <v/>
      </c>
      <c r="F699" s="126" t="str">
        <f t="shared" ref="F699:F762" si="146">IFERROR(IF(VALUE(LEFT(G699,SEARCH(".",G699)-1))&lt;10,"",VALUE(MID(G699,SEARCH(".",G699)+1,1))),"")</f>
        <v/>
      </c>
      <c r="G699" s="123" t="str">
        <f t="shared" si="140"/>
        <v/>
      </c>
      <c r="H699" s="139"/>
      <c r="I699" s="123" t="str">
        <f t="shared" si="141"/>
        <v xml:space="preserve"> </v>
      </c>
      <c r="K699" s="388" t="str">
        <f t="shared" ca="1" si="135"/>
        <v/>
      </c>
      <c r="L699" s="388" t="str">
        <f t="shared" ca="1" si="136"/>
        <v/>
      </c>
      <c r="M699" s="384" t="str">
        <f t="shared" ca="1" si="137"/>
        <v/>
      </c>
      <c r="N699" s="384" t="str">
        <f t="shared" ca="1" si="137"/>
        <v/>
      </c>
      <c r="O699" s="384" t="str">
        <f t="shared" ca="1" si="137"/>
        <v/>
      </c>
      <c r="P699" s="384" t="str">
        <f t="shared" ca="1" si="137"/>
        <v/>
      </c>
      <c r="Q699" s="384" t="str">
        <f t="shared" ca="1" si="143"/>
        <v/>
      </c>
      <c r="R699" s="131" t="str">
        <f ca="1">IF(AND(SUM($T$109:$U699)&gt;0,COUNTIF(R$108:$S698,"A")=0), "A","")</f>
        <v/>
      </c>
      <c r="S699" s="131" t="str">
        <f ca="1">IF(AND(SUM($T699:$U$1097)&gt;0,COUNTIF(S700:$S$1098,"E")=0), "E","")</f>
        <v/>
      </c>
      <c r="T699" s="383" t="str">
        <f t="shared" ca="1" si="144"/>
        <v/>
      </c>
      <c r="U699" s="383" t="str">
        <f t="shared" ca="1" si="138"/>
        <v/>
      </c>
      <c r="X699" s="383" t="str">
        <f t="shared" ca="1" si="145"/>
        <v/>
      </c>
      <c r="Y699" s="383" t="str">
        <f ca="1">IF(SUM(X699)&gt;0,MAX($Y$109:Y698)+1,"")</f>
        <v/>
      </c>
      <c r="AB699" s="383" t="str" cm="1">
        <f t="array" aca="1" ref="AB699" ca="1">IF($K699="","",INDIRECT("'"&amp;$B699&amp;"'!$J$7"))</f>
        <v/>
      </c>
      <c r="AC699" s="383" t="str" cm="1">
        <f t="array" aca="1" ref="AC699" ca="1">IF($K699="","",INDIRECT("'"&amp;$B699&amp;"'!$J$5"))</f>
        <v/>
      </c>
      <c r="AD699" s="383" t="str" cm="1">
        <f t="array" aca="1" ref="AD699" ca="1">IF($K699="","",INDIRECT("'"&amp;$B699&amp;"'!$J$6"))</f>
        <v/>
      </c>
    </row>
    <row r="700" spans="1:30" hidden="1">
      <c r="A700" s="93"/>
      <c r="B700" s="138" t="str">
        <f t="shared" si="139"/>
        <v/>
      </c>
      <c r="C700" s="28" t="str">
        <f>IF(B700="","",INDEX(Konfig!$A$21:$B$1011,MATCH(MID(B700,1,(FIND(" ",B700)-1)),Konfig!$A$21:$A$1011,0),2))</f>
        <v/>
      </c>
      <c r="D700" s="126"/>
      <c r="E700" s="126" t="str">
        <f t="shared" si="142"/>
        <v/>
      </c>
      <c r="F700" s="126" t="str">
        <f t="shared" si="146"/>
        <v/>
      </c>
      <c r="G700" s="123" t="str">
        <f t="shared" si="140"/>
        <v/>
      </c>
      <c r="H700" s="139"/>
      <c r="I700" s="123" t="str">
        <f t="shared" si="141"/>
        <v xml:space="preserve"> </v>
      </c>
      <c r="K700" s="388" t="str">
        <f t="shared" ca="1" si="135"/>
        <v/>
      </c>
      <c r="L700" s="388" t="str">
        <f t="shared" ca="1" si="136"/>
        <v/>
      </c>
      <c r="M700" s="384" t="str">
        <f t="shared" ca="1" si="137"/>
        <v/>
      </c>
      <c r="N700" s="384" t="str">
        <f t="shared" ca="1" si="137"/>
        <v/>
      </c>
      <c r="O700" s="384" t="str">
        <f t="shared" ca="1" si="137"/>
        <v/>
      </c>
      <c r="P700" s="384" t="str">
        <f ca="1">IF($K700="","",COUNTIF(INDIRECT("'"&amp;$B700&amp;"'!$J$12:$J$512"),P$107))</f>
        <v/>
      </c>
      <c r="Q700" s="384" t="str">
        <f t="shared" ca="1" si="143"/>
        <v/>
      </c>
      <c r="R700" s="131" t="str">
        <f ca="1">IF(AND(SUM($T$109:$U700)&gt;0,COUNTIF(R$108:$S699,"A")=0), "A","")</f>
        <v/>
      </c>
      <c r="S700" s="131" t="str">
        <f ca="1">IF(AND(SUM($T700:$U$1097)&gt;0,COUNTIF(S701:$S$1098,"E")=0), "E","")</f>
        <v/>
      </c>
      <c r="T700" s="383" t="str">
        <f t="shared" ca="1" si="144"/>
        <v/>
      </c>
      <c r="U700" s="383" t="str">
        <f t="shared" ca="1" si="138"/>
        <v/>
      </c>
      <c r="X700" s="383" t="str">
        <f t="shared" ca="1" si="145"/>
        <v/>
      </c>
      <c r="Y700" s="383" t="str">
        <f ca="1">IF(SUM(X700)&gt;0,MAX($Y$109:Y699)+1,"")</f>
        <v/>
      </c>
      <c r="AB700" s="383" t="str" cm="1">
        <f t="array" aca="1" ref="AB700" ca="1">IF($K700="","",INDIRECT("'"&amp;$B700&amp;"'!$J$7"))</f>
        <v/>
      </c>
      <c r="AC700" s="383" t="str" cm="1">
        <f t="array" aca="1" ref="AC700" ca="1">IF($K700="","",INDIRECT("'"&amp;$B700&amp;"'!$J$5"))</f>
        <v/>
      </c>
      <c r="AD700" s="383" t="str" cm="1">
        <f t="array" aca="1" ref="AD700" ca="1">IF($K700="","",INDIRECT("'"&amp;$B700&amp;"'!$J$6"))</f>
        <v/>
      </c>
    </row>
    <row r="701" spans="1:30" hidden="1">
      <c r="A701" s="93"/>
      <c r="B701" s="138" t="str">
        <f t="shared" si="139"/>
        <v/>
      </c>
      <c r="C701" s="28" t="str">
        <f>IF(B701="","",INDEX(Konfig!$A$21:$B$1011,MATCH(MID(B701,1,(FIND(" ",B701)-1)),Konfig!$A$21:$A$1011,0),2))</f>
        <v/>
      </c>
      <c r="D701" s="126"/>
      <c r="E701" s="126" t="str">
        <f t="shared" si="142"/>
        <v/>
      </c>
      <c r="F701" s="126" t="str">
        <f t="shared" si="146"/>
        <v/>
      </c>
      <c r="G701" s="123" t="str">
        <f t="shared" si="140"/>
        <v/>
      </c>
      <c r="H701" s="139"/>
      <c r="I701" s="123" t="str">
        <f t="shared" si="141"/>
        <v xml:space="preserve"> </v>
      </c>
      <c r="K701" s="388" t="str">
        <f t="shared" ref="K701:K764" ca="1" si="147">IF(B701="","",IF(VALUE(MID(B701,1,SEARCH(".",B701)-1))&lt;10,"",COUNTA(INDIRECT("'"&amp;B701&amp;"'!$F$12:$F$512"))))</f>
        <v/>
      </c>
      <c r="L701" s="388" t="str">
        <f t="shared" ref="L701:L764" ca="1" si="148">IF(K701="","",SUM(M701:N701))</f>
        <v/>
      </c>
      <c r="M701" s="384" t="str">
        <f t="shared" ref="M701:P764" ca="1" si="149">IF($K701="","",COUNTIF(INDIRECT("'"&amp;$B701&amp;"'!$J$12:$J$512"),M$107))</f>
        <v/>
      </c>
      <c r="N701" s="384" t="str">
        <f t="shared" ca="1" si="149"/>
        <v/>
      </c>
      <c r="O701" s="384" t="str">
        <f t="shared" ca="1" si="149"/>
        <v/>
      </c>
      <c r="P701" s="384" t="str">
        <f t="shared" ca="1" si="149"/>
        <v/>
      </c>
      <c r="Q701" s="384" t="str">
        <f t="shared" ca="1" si="143"/>
        <v/>
      </c>
      <c r="R701" s="131" t="str">
        <f ca="1">IF(AND(SUM($T$109:$U701)&gt;0,COUNTIF(R$108:$S700,"A")=0), "A","")</f>
        <v/>
      </c>
      <c r="S701" s="131" t="str">
        <f ca="1">IF(AND(SUM($T701:$U$1097)&gt;0,COUNTIF(S702:$S$1098,"E")=0), "E","")</f>
        <v/>
      </c>
      <c r="T701" s="383" t="str">
        <f t="shared" ca="1" si="144"/>
        <v/>
      </c>
      <c r="U701" s="383" t="str">
        <f t="shared" ref="U701:U764" ca="1" si="150">IF($K701="","",COUNTIFS(INDIRECT("'"&amp;$B701&amp;"'!$J$11:$J$512"),"BW",INDIRECT("'"&amp;$B701&amp;"'!$N$11:$N$512"),"IAE"))</f>
        <v/>
      </c>
      <c r="X701" s="383" t="str">
        <f t="shared" ca="1" si="145"/>
        <v/>
      </c>
      <c r="Y701" s="383" t="str">
        <f ca="1">IF(SUM(X701)&gt;0,MAX($Y$109:Y700)+1,"")</f>
        <v/>
      </c>
      <c r="AB701" s="383" t="str" cm="1">
        <f t="array" aca="1" ref="AB701" ca="1">IF($K701="","",INDIRECT("'"&amp;$B701&amp;"'!$J$7"))</f>
        <v/>
      </c>
      <c r="AC701" s="383" t="str" cm="1">
        <f t="array" aca="1" ref="AC701" ca="1">IF($K701="","",INDIRECT("'"&amp;$B701&amp;"'!$J$5"))</f>
        <v/>
      </c>
      <c r="AD701" s="383" t="str" cm="1">
        <f t="array" aca="1" ref="AD701" ca="1">IF($K701="","",INDIRECT("'"&amp;$B701&amp;"'!$J$6"))</f>
        <v/>
      </c>
    </row>
    <row r="702" spans="1:30" hidden="1">
      <c r="A702" s="93"/>
      <c r="B702" s="138" t="str">
        <f t="shared" si="139"/>
        <v/>
      </c>
      <c r="C702" s="28" t="str">
        <f>IF(B702="","",INDEX(Konfig!$A$21:$B$1011,MATCH(MID(B702,1,(FIND(" ",B702)-1)),Konfig!$A$21:$A$1011,0),2))</f>
        <v/>
      </c>
      <c r="D702" s="126"/>
      <c r="E702" s="126" t="str">
        <f t="shared" si="142"/>
        <v/>
      </c>
      <c r="F702" s="126" t="str">
        <f t="shared" si="146"/>
        <v/>
      </c>
      <c r="G702" s="123" t="str">
        <f t="shared" si="140"/>
        <v/>
      </c>
      <c r="H702" s="139"/>
      <c r="I702" s="123" t="str">
        <f t="shared" si="141"/>
        <v xml:space="preserve"> </v>
      </c>
      <c r="K702" s="388" t="str">
        <f t="shared" ca="1" si="147"/>
        <v/>
      </c>
      <c r="L702" s="388" t="str">
        <f t="shared" ca="1" si="148"/>
        <v/>
      </c>
      <c r="M702" s="384" t="str">
        <f t="shared" ca="1" si="149"/>
        <v/>
      </c>
      <c r="N702" s="384" t="str">
        <f t="shared" ca="1" si="149"/>
        <v/>
      </c>
      <c r="O702" s="384" t="str">
        <f t="shared" ca="1" si="149"/>
        <v/>
      </c>
      <c r="P702" s="384" t="str">
        <f t="shared" ca="1" si="149"/>
        <v/>
      </c>
      <c r="Q702" s="384" t="str">
        <f t="shared" ca="1" si="143"/>
        <v/>
      </c>
      <c r="R702" s="131" t="str">
        <f ca="1">IF(AND(SUM($T$109:$U702)&gt;0,COUNTIF(R$108:$S701,"A")=0), "A","")</f>
        <v/>
      </c>
      <c r="S702" s="131" t="str">
        <f ca="1">IF(AND(SUM($T702:$U$1097)&gt;0,COUNTIF(S703:$S$1098,"E")=0), "E","")</f>
        <v/>
      </c>
      <c r="T702" s="383" t="str">
        <f t="shared" ca="1" si="144"/>
        <v/>
      </c>
      <c r="U702" s="383" t="str">
        <f t="shared" ca="1" si="150"/>
        <v/>
      </c>
      <c r="X702" s="383" t="str">
        <f t="shared" ca="1" si="145"/>
        <v/>
      </c>
      <c r="Y702" s="383" t="str">
        <f ca="1">IF(SUM(X702)&gt;0,MAX($Y$109:Y701)+1,"")</f>
        <v/>
      </c>
      <c r="AB702" s="383" t="str" cm="1">
        <f t="array" aca="1" ref="AB702" ca="1">IF($K702="","",INDIRECT("'"&amp;$B702&amp;"'!$J$7"))</f>
        <v/>
      </c>
      <c r="AC702" s="383" t="str" cm="1">
        <f t="array" aca="1" ref="AC702" ca="1">IF($K702="","",INDIRECT("'"&amp;$B702&amp;"'!$J$5"))</f>
        <v/>
      </c>
      <c r="AD702" s="383" t="str" cm="1">
        <f t="array" aca="1" ref="AD702" ca="1">IF($K702="","",INDIRECT("'"&amp;$B702&amp;"'!$J$6"))</f>
        <v/>
      </c>
    </row>
    <row r="703" spans="1:30" hidden="1">
      <c r="A703" s="93"/>
      <c r="B703" s="138" t="str">
        <f t="shared" si="139"/>
        <v/>
      </c>
      <c r="C703" s="28" t="str">
        <f>IF(B703="","",INDEX(Konfig!$A$21:$B$1011,MATCH(MID(B703,1,(FIND(" ",B703)-1)),Konfig!$A$21:$A$1011,0),2))</f>
        <v/>
      </c>
      <c r="D703" s="126"/>
      <c r="E703" s="126" t="str">
        <f t="shared" si="142"/>
        <v/>
      </c>
      <c r="F703" s="126" t="str">
        <f t="shared" si="146"/>
        <v/>
      </c>
      <c r="G703" s="123" t="str">
        <f t="shared" si="140"/>
        <v/>
      </c>
      <c r="H703" s="139"/>
      <c r="I703" s="123" t="str">
        <f t="shared" si="141"/>
        <v xml:space="preserve"> </v>
      </c>
      <c r="K703" s="388" t="str">
        <f t="shared" ca="1" si="147"/>
        <v/>
      </c>
      <c r="L703" s="388" t="str">
        <f t="shared" ca="1" si="148"/>
        <v/>
      </c>
      <c r="M703" s="384" t="str">
        <f t="shared" ca="1" si="149"/>
        <v/>
      </c>
      <c r="N703" s="384" t="str">
        <f t="shared" ca="1" si="149"/>
        <v/>
      </c>
      <c r="O703" s="384" t="str">
        <f t="shared" ca="1" si="149"/>
        <v/>
      </c>
      <c r="P703" s="384" t="str">
        <f t="shared" ca="1" si="149"/>
        <v/>
      </c>
      <c r="Q703" s="384" t="str">
        <f t="shared" ca="1" si="143"/>
        <v/>
      </c>
      <c r="R703" s="131" t="str">
        <f ca="1">IF(AND(SUM($T$109:$U703)&gt;0,COUNTIF(R$108:$S702,"A")=0), "A","")</f>
        <v/>
      </c>
      <c r="S703" s="131" t="str">
        <f ca="1">IF(AND(SUM($T703:$U$1097)&gt;0,COUNTIF(S704:$S$1098,"E")=0), "E","")</f>
        <v/>
      </c>
      <c r="T703" s="383" t="str">
        <f t="shared" ca="1" si="144"/>
        <v/>
      </c>
      <c r="U703" s="383" t="str">
        <f t="shared" ca="1" si="150"/>
        <v/>
      </c>
      <c r="X703" s="383" t="str">
        <f t="shared" ca="1" si="145"/>
        <v/>
      </c>
      <c r="Y703" s="383" t="str">
        <f ca="1">IF(SUM(X703)&gt;0,MAX($Y$109:Y702)+1,"")</f>
        <v/>
      </c>
      <c r="AB703" s="383" t="str" cm="1">
        <f t="array" aca="1" ref="AB703" ca="1">IF($K703="","",INDIRECT("'"&amp;$B703&amp;"'!$J$7"))</f>
        <v/>
      </c>
      <c r="AC703" s="383" t="str" cm="1">
        <f t="array" aca="1" ref="AC703" ca="1">IF($K703="","",INDIRECT("'"&amp;$B703&amp;"'!$J$5"))</f>
        <v/>
      </c>
      <c r="AD703" s="383" t="str" cm="1">
        <f t="array" aca="1" ref="AD703" ca="1">IF($K703="","",INDIRECT("'"&amp;$B703&amp;"'!$J$6"))</f>
        <v/>
      </c>
    </row>
    <row r="704" spans="1:30" hidden="1">
      <c r="A704" s="93"/>
      <c r="B704" s="138" t="str">
        <f t="shared" si="139"/>
        <v/>
      </c>
      <c r="C704" s="28" t="str">
        <f>IF(B704="","",INDEX(Konfig!$A$21:$B$1011,MATCH(MID(B704,1,(FIND(" ",B704)-1)),Konfig!$A$21:$A$1011,0),2))</f>
        <v/>
      </c>
      <c r="D704" s="126"/>
      <c r="E704" s="126" t="str">
        <f t="shared" si="142"/>
        <v/>
      </c>
      <c r="F704" s="126" t="str">
        <f t="shared" si="146"/>
        <v/>
      </c>
      <c r="G704" s="123" t="str">
        <f t="shared" si="140"/>
        <v/>
      </c>
      <c r="H704" s="139"/>
      <c r="I704" s="123" t="str">
        <f t="shared" si="141"/>
        <v xml:space="preserve"> </v>
      </c>
      <c r="K704" s="388" t="str">
        <f t="shared" ca="1" si="147"/>
        <v/>
      </c>
      <c r="L704" s="388" t="str">
        <f t="shared" ca="1" si="148"/>
        <v/>
      </c>
      <c r="M704" s="384" t="str">
        <f t="shared" ca="1" si="149"/>
        <v/>
      </c>
      <c r="N704" s="384" t="str">
        <f t="shared" ca="1" si="149"/>
        <v/>
      </c>
      <c r="O704" s="384" t="str">
        <f t="shared" ca="1" si="149"/>
        <v/>
      </c>
      <c r="P704" s="384" t="str">
        <f t="shared" ca="1" si="149"/>
        <v/>
      </c>
      <c r="Q704" s="384" t="str">
        <f t="shared" ca="1" si="143"/>
        <v/>
      </c>
      <c r="R704" s="131" t="str">
        <f ca="1">IF(AND(SUM($T$109:$U704)&gt;0,COUNTIF(R$108:$S703,"A")=0), "A","")</f>
        <v/>
      </c>
      <c r="S704" s="131" t="str">
        <f ca="1">IF(AND(SUM($T704:$U$1097)&gt;0,COUNTIF(S705:$S$1098,"E")=0), "E","")</f>
        <v/>
      </c>
      <c r="T704" s="383" t="str">
        <f t="shared" ca="1" si="144"/>
        <v/>
      </c>
      <c r="U704" s="383" t="str">
        <f t="shared" ca="1" si="150"/>
        <v/>
      </c>
      <c r="X704" s="383" t="str">
        <f t="shared" ca="1" si="145"/>
        <v/>
      </c>
      <c r="Y704" s="383" t="str">
        <f ca="1">IF(SUM(X704)&gt;0,MAX($Y$109:Y703)+1,"")</f>
        <v/>
      </c>
      <c r="AB704" s="383" t="str" cm="1">
        <f t="array" aca="1" ref="AB704" ca="1">IF($K704="","",INDIRECT("'"&amp;$B704&amp;"'!$J$7"))</f>
        <v/>
      </c>
      <c r="AC704" s="383" t="str" cm="1">
        <f t="array" aca="1" ref="AC704" ca="1">IF($K704="","",INDIRECT("'"&amp;$B704&amp;"'!$J$5"))</f>
        <v/>
      </c>
      <c r="AD704" s="383" t="str" cm="1">
        <f t="array" aca="1" ref="AD704" ca="1">IF($K704="","",INDIRECT("'"&amp;$B704&amp;"'!$J$6"))</f>
        <v/>
      </c>
    </row>
    <row r="705" spans="1:30" hidden="1">
      <c r="A705" s="93"/>
      <c r="B705" s="138" t="str">
        <f t="shared" si="139"/>
        <v/>
      </c>
      <c r="C705" s="28" t="str">
        <f>IF(B705="","",INDEX(Konfig!$A$21:$B$1011,MATCH(MID(B705,1,(FIND(" ",B705)-1)),Konfig!$A$21:$A$1011,0),2))</f>
        <v/>
      </c>
      <c r="D705" s="126"/>
      <c r="E705" s="126" t="str">
        <f t="shared" si="142"/>
        <v/>
      </c>
      <c r="F705" s="126" t="str">
        <f t="shared" si="146"/>
        <v/>
      </c>
      <c r="G705" s="123" t="str">
        <f t="shared" si="140"/>
        <v/>
      </c>
      <c r="H705" s="139"/>
      <c r="I705" s="123" t="str">
        <f t="shared" si="141"/>
        <v xml:space="preserve"> </v>
      </c>
      <c r="K705" s="388" t="str">
        <f t="shared" ca="1" si="147"/>
        <v/>
      </c>
      <c r="L705" s="388" t="str">
        <f t="shared" ca="1" si="148"/>
        <v/>
      </c>
      <c r="M705" s="384" t="str">
        <f t="shared" ca="1" si="149"/>
        <v/>
      </c>
      <c r="N705" s="384" t="str">
        <f t="shared" ca="1" si="149"/>
        <v/>
      </c>
      <c r="O705" s="384" t="str">
        <f t="shared" ca="1" si="149"/>
        <v/>
      </c>
      <c r="P705" s="384" t="str">
        <f t="shared" ca="1" si="149"/>
        <v/>
      </c>
      <c r="Q705" s="384" t="str">
        <f t="shared" ca="1" si="143"/>
        <v/>
      </c>
      <c r="R705" s="131" t="str">
        <f ca="1">IF(AND(SUM($T$109:$U705)&gt;0,COUNTIF(R$108:$S704,"A")=0), "A","")</f>
        <v/>
      </c>
      <c r="S705" s="131" t="str">
        <f ca="1">IF(AND(SUM($T705:$U$1097)&gt;0,COUNTIF(S706:$S$1098,"E")=0), "E","")</f>
        <v/>
      </c>
      <c r="T705" s="383" t="str">
        <f t="shared" ca="1" si="144"/>
        <v/>
      </c>
      <c r="U705" s="383" t="str">
        <f t="shared" ca="1" si="150"/>
        <v/>
      </c>
      <c r="X705" s="383" t="str">
        <f t="shared" ca="1" si="145"/>
        <v/>
      </c>
      <c r="Y705" s="383" t="str">
        <f ca="1">IF(SUM(X705)&gt;0,MAX($Y$109:Y704)+1,"")</f>
        <v/>
      </c>
      <c r="AB705" s="383" t="str" cm="1">
        <f t="array" aca="1" ref="AB705" ca="1">IF($K705="","",INDIRECT("'"&amp;$B705&amp;"'!$J$7"))</f>
        <v/>
      </c>
      <c r="AC705" s="383" t="str" cm="1">
        <f t="array" aca="1" ref="AC705" ca="1">IF($K705="","",INDIRECT("'"&amp;$B705&amp;"'!$J$5"))</f>
        <v/>
      </c>
      <c r="AD705" s="383" t="str" cm="1">
        <f t="array" aca="1" ref="AD705" ca="1">IF($K705="","",INDIRECT("'"&amp;$B705&amp;"'!$J$6"))</f>
        <v/>
      </c>
    </row>
    <row r="706" spans="1:30" hidden="1">
      <c r="A706" s="93"/>
      <c r="B706" s="138" t="str">
        <f t="shared" si="139"/>
        <v/>
      </c>
      <c r="C706" s="28" t="str">
        <f>IF(B706="","",INDEX(Konfig!$A$21:$B$1011,MATCH(MID(B706,1,(FIND(" ",B706)-1)),Konfig!$A$21:$A$1011,0),2))</f>
        <v/>
      </c>
      <c r="D706" s="126"/>
      <c r="E706" s="126" t="str">
        <f t="shared" si="142"/>
        <v/>
      </c>
      <c r="F706" s="126" t="str">
        <f t="shared" si="146"/>
        <v/>
      </c>
      <c r="G706" s="123" t="str">
        <f t="shared" si="140"/>
        <v/>
      </c>
      <c r="H706" s="139"/>
      <c r="I706" s="123" t="str">
        <f t="shared" si="141"/>
        <v xml:space="preserve"> </v>
      </c>
      <c r="K706" s="388" t="str">
        <f t="shared" ca="1" si="147"/>
        <v/>
      </c>
      <c r="L706" s="388" t="str">
        <f t="shared" ca="1" si="148"/>
        <v/>
      </c>
      <c r="M706" s="384" t="str">
        <f t="shared" ca="1" si="149"/>
        <v/>
      </c>
      <c r="N706" s="384" t="str">
        <f t="shared" ca="1" si="149"/>
        <v/>
      </c>
      <c r="O706" s="384" t="str">
        <f t="shared" ca="1" si="149"/>
        <v/>
      </c>
      <c r="P706" s="384" t="str">
        <f t="shared" ca="1" si="149"/>
        <v/>
      </c>
      <c r="Q706" s="384" t="str">
        <f t="shared" ca="1" si="143"/>
        <v/>
      </c>
      <c r="R706" s="131" t="str">
        <f ca="1">IF(AND(SUM($T$109:$U706)&gt;0,COUNTIF(R$108:$S705,"A")=0), "A","")</f>
        <v/>
      </c>
      <c r="S706" s="131" t="str">
        <f ca="1">IF(AND(SUM($T706:$U$1097)&gt;0,COUNTIF(S707:$S$1098,"E")=0), "E","")</f>
        <v/>
      </c>
      <c r="T706" s="383" t="str">
        <f t="shared" ca="1" si="144"/>
        <v/>
      </c>
      <c r="U706" s="383" t="str">
        <f t="shared" ca="1" si="150"/>
        <v/>
      </c>
      <c r="X706" s="383" t="str">
        <f t="shared" ca="1" si="145"/>
        <v/>
      </c>
      <c r="Y706" s="383" t="str">
        <f ca="1">IF(SUM(X706)&gt;0,MAX($Y$109:Y705)+1,"")</f>
        <v/>
      </c>
      <c r="AB706" s="383" t="str" cm="1">
        <f t="array" aca="1" ref="AB706" ca="1">IF($K706="","",INDIRECT("'"&amp;$B706&amp;"'!$J$7"))</f>
        <v/>
      </c>
      <c r="AC706" s="383" t="str" cm="1">
        <f t="array" aca="1" ref="AC706" ca="1">IF($K706="","",INDIRECT("'"&amp;$B706&amp;"'!$J$5"))</f>
        <v/>
      </c>
      <c r="AD706" s="383" t="str" cm="1">
        <f t="array" aca="1" ref="AD706" ca="1">IF($K706="","",INDIRECT("'"&amp;$B706&amp;"'!$J$6"))</f>
        <v/>
      </c>
    </row>
    <row r="707" spans="1:30" hidden="1">
      <c r="A707" s="93"/>
      <c r="B707" s="138" t="str">
        <f t="shared" si="139"/>
        <v/>
      </c>
      <c r="C707" s="28" t="str">
        <f>IF(B707="","",INDEX(Konfig!$A$21:$B$1011,MATCH(MID(B707,1,(FIND(" ",B707)-1)),Konfig!$A$21:$A$1011,0),2))</f>
        <v/>
      </c>
      <c r="D707" s="126"/>
      <c r="E707" s="126" t="str">
        <f t="shared" si="142"/>
        <v/>
      </c>
      <c r="F707" s="126" t="str">
        <f t="shared" si="146"/>
        <v/>
      </c>
      <c r="G707" s="123" t="str">
        <f t="shared" si="140"/>
        <v/>
      </c>
      <c r="H707" s="139"/>
      <c r="I707" s="123" t="str">
        <f t="shared" si="141"/>
        <v xml:space="preserve"> </v>
      </c>
      <c r="K707" s="388" t="str">
        <f t="shared" ca="1" si="147"/>
        <v/>
      </c>
      <c r="L707" s="388" t="str">
        <f t="shared" ca="1" si="148"/>
        <v/>
      </c>
      <c r="M707" s="384" t="str">
        <f t="shared" ca="1" si="149"/>
        <v/>
      </c>
      <c r="N707" s="384" t="str">
        <f t="shared" ca="1" si="149"/>
        <v/>
      </c>
      <c r="O707" s="384" t="str">
        <f t="shared" ca="1" si="149"/>
        <v/>
      </c>
      <c r="P707" s="384" t="str">
        <f t="shared" ca="1" si="149"/>
        <v/>
      </c>
      <c r="Q707" s="384" t="str">
        <f t="shared" ca="1" si="143"/>
        <v/>
      </c>
      <c r="R707" s="131" t="str">
        <f ca="1">IF(AND(SUM($T$109:$U707)&gt;0,COUNTIF(R$108:$S706,"A")=0), "A","")</f>
        <v/>
      </c>
      <c r="S707" s="131" t="str">
        <f ca="1">IF(AND(SUM($T707:$U$1097)&gt;0,COUNTIF(S708:$S$1098,"E")=0), "E","")</f>
        <v/>
      </c>
      <c r="T707" s="383" t="str">
        <f t="shared" ca="1" si="144"/>
        <v/>
      </c>
      <c r="U707" s="383" t="str">
        <f t="shared" ca="1" si="150"/>
        <v/>
      </c>
      <c r="X707" s="383" t="str">
        <f t="shared" ca="1" si="145"/>
        <v/>
      </c>
      <c r="Y707" s="383" t="str">
        <f ca="1">IF(SUM(X707)&gt;0,MAX($Y$109:Y706)+1,"")</f>
        <v/>
      </c>
      <c r="AB707" s="383" t="str" cm="1">
        <f t="array" aca="1" ref="AB707" ca="1">IF($K707="","",INDIRECT("'"&amp;$B707&amp;"'!$J$7"))</f>
        <v/>
      </c>
      <c r="AC707" s="383" t="str" cm="1">
        <f t="array" aca="1" ref="AC707" ca="1">IF($K707="","",INDIRECT("'"&amp;$B707&amp;"'!$J$5"))</f>
        <v/>
      </c>
      <c r="AD707" s="383" t="str" cm="1">
        <f t="array" aca="1" ref="AD707" ca="1">IF($K707="","",INDIRECT("'"&amp;$B707&amp;"'!$J$6"))</f>
        <v/>
      </c>
    </row>
    <row r="708" spans="1:30" hidden="1">
      <c r="A708" s="93"/>
      <c r="B708" s="138" t="str">
        <f t="shared" si="139"/>
        <v/>
      </c>
      <c r="C708" s="28" t="str">
        <f>IF(B708="","",INDEX(Konfig!$A$21:$B$1011,MATCH(MID(B708,1,(FIND(" ",B708)-1)),Konfig!$A$21:$A$1011,0),2))</f>
        <v/>
      </c>
      <c r="D708" s="126"/>
      <c r="E708" s="126" t="str">
        <f t="shared" si="142"/>
        <v/>
      </c>
      <c r="F708" s="126" t="str">
        <f t="shared" si="146"/>
        <v/>
      </c>
      <c r="G708" s="123" t="str">
        <f t="shared" si="140"/>
        <v/>
      </c>
      <c r="H708" s="139"/>
      <c r="I708" s="123" t="str">
        <f t="shared" si="141"/>
        <v xml:space="preserve"> </v>
      </c>
      <c r="K708" s="388" t="str">
        <f t="shared" ca="1" si="147"/>
        <v/>
      </c>
      <c r="L708" s="388" t="str">
        <f t="shared" ca="1" si="148"/>
        <v/>
      </c>
      <c r="M708" s="384" t="str">
        <f t="shared" ca="1" si="149"/>
        <v/>
      </c>
      <c r="N708" s="384" t="str">
        <f t="shared" ca="1" si="149"/>
        <v/>
      </c>
      <c r="O708" s="384" t="str">
        <f t="shared" ca="1" si="149"/>
        <v/>
      </c>
      <c r="P708" s="384" t="str">
        <f t="shared" ca="1" si="149"/>
        <v/>
      </c>
      <c r="Q708" s="384" t="str">
        <f t="shared" ca="1" si="143"/>
        <v/>
      </c>
      <c r="R708" s="131" t="str">
        <f ca="1">IF(AND(SUM($T$109:$U708)&gt;0,COUNTIF(R$108:$S707,"A")=0), "A","")</f>
        <v/>
      </c>
      <c r="S708" s="131" t="str">
        <f ca="1">IF(AND(SUM($T708:$U$1097)&gt;0,COUNTIF(S709:$S$1098,"E")=0), "E","")</f>
        <v/>
      </c>
      <c r="T708" s="383" t="str">
        <f t="shared" ca="1" si="144"/>
        <v/>
      </c>
      <c r="U708" s="383" t="str">
        <f t="shared" ca="1" si="150"/>
        <v/>
      </c>
      <c r="X708" s="383" t="str">
        <f t="shared" ca="1" si="145"/>
        <v/>
      </c>
      <c r="Y708" s="383" t="str">
        <f ca="1">IF(SUM(X708)&gt;0,MAX($Y$109:Y707)+1,"")</f>
        <v/>
      </c>
      <c r="AB708" s="383" t="str" cm="1">
        <f t="array" aca="1" ref="AB708" ca="1">IF($K708="","",INDIRECT("'"&amp;$B708&amp;"'!$J$7"))</f>
        <v/>
      </c>
      <c r="AC708" s="383" t="str" cm="1">
        <f t="array" aca="1" ref="AC708" ca="1">IF($K708="","",INDIRECT("'"&amp;$B708&amp;"'!$J$5"))</f>
        <v/>
      </c>
      <c r="AD708" s="383" t="str" cm="1">
        <f t="array" aca="1" ref="AD708" ca="1">IF($K708="","",INDIRECT("'"&amp;$B708&amp;"'!$J$6"))</f>
        <v/>
      </c>
    </row>
    <row r="709" spans="1:30" hidden="1">
      <c r="A709" s="93"/>
      <c r="B709" s="138" t="str">
        <f t="shared" si="139"/>
        <v/>
      </c>
      <c r="C709" s="28" t="str">
        <f>IF(B709="","",INDEX(Konfig!$A$21:$B$1011,MATCH(MID(B709,1,(FIND(" ",B709)-1)),Konfig!$A$21:$A$1011,0),2))</f>
        <v/>
      </c>
      <c r="D709" s="126"/>
      <c r="E709" s="126" t="str">
        <f t="shared" si="142"/>
        <v/>
      </c>
      <c r="F709" s="126" t="str">
        <f t="shared" si="146"/>
        <v/>
      </c>
      <c r="G709" s="123" t="str">
        <f t="shared" si="140"/>
        <v/>
      </c>
      <c r="H709" s="139"/>
      <c r="I709" s="123" t="str">
        <f t="shared" si="141"/>
        <v xml:space="preserve"> </v>
      </c>
      <c r="K709" s="388" t="str">
        <f t="shared" ca="1" si="147"/>
        <v/>
      </c>
      <c r="L709" s="388" t="str">
        <f t="shared" ca="1" si="148"/>
        <v/>
      </c>
      <c r="M709" s="384" t="str">
        <f t="shared" ca="1" si="149"/>
        <v/>
      </c>
      <c r="N709" s="384" t="str">
        <f t="shared" ca="1" si="149"/>
        <v/>
      </c>
      <c r="O709" s="384" t="str">
        <f t="shared" ca="1" si="149"/>
        <v/>
      </c>
      <c r="P709" s="384" t="str">
        <f t="shared" ca="1" si="149"/>
        <v/>
      </c>
      <c r="Q709" s="384" t="str">
        <f t="shared" ca="1" si="143"/>
        <v/>
      </c>
      <c r="R709" s="131" t="str">
        <f ca="1">IF(AND(SUM($T$109:$U709)&gt;0,COUNTIF(R$108:$S708,"A")=0), "A","")</f>
        <v/>
      </c>
      <c r="S709" s="131" t="str">
        <f ca="1">IF(AND(SUM($T709:$U$1097)&gt;0,COUNTIF(S710:$S$1098,"E")=0), "E","")</f>
        <v/>
      </c>
      <c r="T709" s="383" t="str">
        <f t="shared" ca="1" si="144"/>
        <v/>
      </c>
      <c r="U709" s="383" t="str">
        <f t="shared" ca="1" si="150"/>
        <v/>
      </c>
      <c r="X709" s="383" t="str">
        <f t="shared" ca="1" si="145"/>
        <v/>
      </c>
      <c r="Y709" s="383" t="str">
        <f ca="1">IF(SUM(X709)&gt;0,MAX($Y$109:Y708)+1,"")</f>
        <v/>
      </c>
      <c r="AB709" s="383" t="str" cm="1">
        <f t="array" aca="1" ref="AB709" ca="1">IF($K709="","",INDIRECT("'"&amp;$B709&amp;"'!$J$7"))</f>
        <v/>
      </c>
      <c r="AC709" s="383" t="str" cm="1">
        <f t="array" aca="1" ref="AC709" ca="1">IF($K709="","",INDIRECT("'"&amp;$B709&amp;"'!$J$5"))</f>
        <v/>
      </c>
      <c r="AD709" s="383" t="str" cm="1">
        <f t="array" aca="1" ref="AD709" ca="1">IF($K709="","",INDIRECT("'"&amp;$B709&amp;"'!$J$6"))</f>
        <v/>
      </c>
    </row>
    <row r="710" spans="1:30" hidden="1">
      <c r="A710" s="93"/>
      <c r="B710" s="138" t="str">
        <f t="shared" si="139"/>
        <v/>
      </c>
      <c r="C710" s="28" t="str">
        <f>IF(B710="","",INDEX(Konfig!$A$21:$B$1011,MATCH(MID(B710,1,(FIND(" ",B710)-1)),Konfig!$A$21:$A$1011,0),2))</f>
        <v/>
      </c>
      <c r="D710" s="126"/>
      <c r="E710" s="126" t="str">
        <f t="shared" si="142"/>
        <v/>
      </c>
      <c r="F710" s="126" t="str">
        <f t="shared" si="146"/>
        <v/>
      </c>
      <c r="G710" s="123" t="str">
        <f t="shared" si="140"/>
        <v/>
      </c>
      <c r="H710" s="139"/>
      <c r="I710" s="123" t="str">
        <f t="shared" si="141"/>
        <v xml:space="preserve"> </v>
      </c>
      <c r="K710" s="388" t="str">
        <f t="shared" ca="1" si="147"/>
        <v/>
      </c>
      <c r="L710" s="388" t="str">
        <f t="shared" ca="1" si="148"/>
        <v/>
      </c>
      <c r="M710" s="384" t="str">
        <f t="shared" ca="1" si="149"/>
        <v/>
      </c>
      <c r="N710" s="384" t="str">
        <f t="shared" ca="1" si="149"/>
        <v/>
      </c>
      <c r="O710" s="384" t="str">
        <f t="shared" ca="1" si="149"/>
        <v/>
      </c>
      <c r="P710" s="384" t="str">
        <f t="shared" ca="1" si="149"/>
        <v/>
      </c>
      <c r="Q710" s="384" t="str">
        <f t="shared" ca="1" si="143"/>
        <v/>
      </c>
      <c r="R710" s="131" t="str">
        <f ca="1">IF(AND(SUM($T$109:$U710)&gt;0,COUNTIF(R$108:$S709,"A")=0), "A","")</f>
        <v/>
      </c>
      <c r="S710" s="131" t="str">
        <f ca="1">IF(AND(SUM($T710:$U$1097)&gt;0,COUNTIF(S711:$S$1098,"E")=0), "E","")</f>
        <v/>
      </c>
      <c r="T710" s="383" t="str">
        <f t="shared" ca="1" si="144"/>
        <v/>
      </c>
      <c r="U710" s="383" t="str">
        <f t="shared" ca="1" si="150"/>
        <v/>
      </c>
      <c r="X710" s="383" t="str">
        <f t="shared" ca="1" si="145"/>
        <v/>
      </c>
      <c r="Y710" s="383" t="str">
        <f ca="1">IF(SUM(X710)&gt;0,MAX($Y$109:Y709)+1,"")</f>
        <v/>
      </c>
      <c r="AB710" s="383" t="str" cm="1">
        <f t="array" aca="1" ref="AB710" ca="1">IF($K710="","",INDIRECT("'"&amp;$B710&amp;"'!$J$7"))</f>
        <v/>
      </c>
      <c r="AC710" s="383" t="str" cm="1">
        <f t="array" aca="1" ref="AC710" ca="1">IF($K710="","",INDIRECT("'"&amp;$B710&amp;"'!$J$5"))</f>
        <v/>
      </c>
      <c r="AD710" s="383" t="str" cm="1">
        <f t="array" aca="1" ref="AD710" ca="1">IF($K710="","",INDIRECT("'"&amp;$B710&amp;"'!$J$6"))</f>
        <v/>
      </c>
    </row>
    <row r="711" spans="1:30" hidden="1">
      <c r="A711" s="93"/>
      <c r="B711" s="138" t="str">
        <f t="shared" si="139"/>
        <v/>
      </c>
      <c r="C711" s="28" t="str">
        <f>IF(B711="","",INDEX(Konfig!$A$21:$B$1011,MATCH(MID(B711,1,(FIND(" ",B711)-1)),Konfig!$A$21:$A$1011,0),2))</f>
        <v/>
      </c>
      <c r="D711" s="126"/>
      <c r="E711" s="126" t="str">
        <f t="shared" si="142"/>
        <v/>
      </c>
      <c r="F711" s="126" t="str">
        <f t="shared" si="146"/>
        <v/>
      </c>
      <c r="G711" s="123" t="str">
        <f t="shared" si="140"/>
        <v/>
      </c>
      <c r="H711" s="139"/>
      <c r="I711" s="123" t="str">
        <f t="shared" si="141"/>
        <v xml:space="preserve"> </v>
      </c>
      <c r="K711" s="388" t="str">
        <f t="shared" ca="1" si="147"/>
        <v/>
      </c>
      <c r="L711" s="388" t="str">
        <f t="shared" ca="1" si="148"/>
        <v/>
      </c>
      <c r="M711" s="384" t="str">
        <f t="shared" ca="1" si="149"/>
        <v/>
      </c>
      <c r="N711" s="384" t="str">
        <f t="shared" ca="1" si="149"/>
        <v/>
      </c>
      <c r="O711" s="384" t="str">
        <f t="shared" ca="1" si="149"/>
        <v/>
      </c>
      <c r="P711" s="384" t="str">
        <f t="shared" ca="1" si="149"/>
        <v/>
      </c>
      <c r="Q711" s="384" t="str">
        <f t="shared" ca="1" si="143"/>
        <v/>
      </c>
      <c r="R711" s="131" t="str">
        <f ca="1">IF(AND(SUM($T$109:$U711)&gt;0,COUNTIF(R$108:$S710,"A")=0), "A","")</f>
        <v/>
      </c>
      <c r="S711" s="131" t="str">
        <f ca="1">IF(AND(SUM($T711:$U$1097)&gt;0,COUNTIF(S712:$S$1098,"E")=0), "E","")</f>
        <v/>
      </c>
      <c r="T711" s="383" t="str">
        <f t="shared" ca="1" si="144"/>
        <v/>
      </c>
      <c r="U711" s="383" t="str">
        <f t="shared" ca="1" si="150"/>
        <v/>
      </c>
      <c r="X711" s="383" t="str">
        <f t="shared" ca="1" si="145"/>
        <v/>
      </c>
      <c r="Y711" s="383" t="str">
        <f ca="1">IF(SUM(X711)&gt;0,MAX($Y$109:Y710)+1,"")</f>
        <v/>
      </c>
      <c r="AB711" s="383" t="str" cm="1">
        <f t="array" aca="1" ref="AB711" ca="1">IF($K711="","",INDIRECT("'"&amp;$B711&amp;"'!$J$7"))</f>
        <v/>
      </c>
      <c r="AC711" s="383" t="str" cm="1">
        <f t="array" aca="1" ref="AC711" ca="1">IF($K711="","",INDIRECT("'"&amp;$B711&amp;"'!$J$5"))</f>
        <v/>
      </c>
      <c r="AD711" s="383" t="str" cm="1">
        <f t="array" aca="1" ref="AD711" ca="1">IF($K711="","",INDIRECT("'"&amp;$B711&amp;"'!$J$6"))</f>
        <v/>
      </c>
    </row>
    <row r="712" spans="1:30" hidden="1">
      <c r="A712" s="93"/>
      <c r="B712" s="138" t="str">
        <f t="shared" si="139"/>
        <v/>
      </c>
      <c r="C712" s="28" t="str">
        <f>IF(B712="","",INDEX(Konfig!$A$21:$B$1011,MATCH(MID(B712,1,(FIND(" ",B712)-1)),Konfig!$A$21:$A$1011,0),2))</f>
        <v/>
      </c>
      <c r="D712" s="126"/>
      <c r="E712" s="126" t="str">
        <f t="shared" si="142"/>
        <v/>
      </c>
      <c r="F712" s="126" t="str">
        <f t="shared" si="146"/>
        <v/>
      </c>
      <c r="G712" s="123" t="str">
        <f t="shared" si="140"/>
        <v/>
      </c>
      <c r="H712" s="139"/>
      <c r="I712" s="123" t="str">
        <f t="shared" si="141"/>
        <v xml:space="preserve"> </v>
      </c>
      <c r="K712" s="388" t="str">
        <f t="shared" ca="1" si="147"/>
        <v/>
      </c>
      <c r="L712" s="388" t="str">
        <f t="shared" ca="1" si="148"/>
        <v/>
      </c>
      <c r="M712" s="384" t="str">
        <f t="shared" ca="1" si="149"/>
        <v/>
      </c>
      <c r="N712" s="384" t="str">
        <f t="shared" ca="1" si="149"/>
        <v/>
      </c>
      <c r="O712" s="384" t="str">
        <f t="shared" ca="1" si="149"/>
        <v/>
      </c>
      <c r="P712" s="384" t="str">
        <f t="shared" ca="1" si="149"/>
        <v/>
      </c>
      <c r="Q712" s="384" t="str">
        <f t="shared" ca="1" si="143"/>
        <v/>
      </c>
      <c r="R712" s="131" t="str">
        <f ca="1">IF(AND(SUM($T$109:$U712)&gt;0,COUNTIF(R$108:$S711,"A")=0), "A","")</f>
        <v/>
      </c>
      <c r="S712" s="131" t="str">
        <f ca="1">IF(AND(SUM($T712:$U$1097)&gt;0,COUNTIF(S713:$S$1098,"E")=0), "E","")</f>
        <v/>
      </c>
      <c r="T712" s="383" t="str">
        <f t="shared" ca="1" si="144"/>
        <v/>
      </c>
      <c r="U712" s="383" t="str">
        <f t="shared" ca="1" si="150"/>
        <v/>
      </c>
      <c r="X712" s="383" t="str">
        <f t="shared" ca="1" si="145"/>
        <v/>
      </c>
      <c r="Y712" s="383" t="str">
        <f ca="1">IF(SUM(X712)&gt;0,MAX($Y$109:Y711)+1,"")</f>
        <v/>
      </c>
      <c r="AB712" s="383" t="str" cm="1">
        <f t="array" aca="1" ref="AB712" ca="1">IF($K712="","",INDIRECT("'"&amp;$B712&amp;"'!$J$7"))</f>
        <v/>
      </c>
      <c r="AC712" s="383" t="str" cm="1">
        <f t="array" aca="1" ref="AC712" ca="1">IF($K712="","",INDIRECT("'"&amp;$B712&amp;"'!$J$5"))</f>
        <v/>
      </c>
      <c r="AD712" s="383" t="str" cm="1">
        <f t="array" aca="1" ref="AD712" ca="1">IF($K712="","",INDIRECT("'"&amp;$B712&amp;"'!$J$6"))</f>
        <v/>
      </c>
    </row>
    <row r="713" spans="1:30" hidden="1">
      <c r="A713" s="93"/>
      <c r="B713" s="138" t="str">
        <f t="shared" si="139"/>
        <v/>
      </c>
      <c r="C713" s="28" t="str">
        <f>IF(B713="","",INDEX(Konfig!$A$21:$B$1011,MATCH(MID(B713,1,(FIND(" ",B713)-1)),Konfig!$A$21:$A$1011,0),2))</f>
        <v/>
      </c>
      <c r="D713" s="126"/>
      <c r="E713" s="126" t="str">
        <f t="shared" si="142"/>
        <v/>
      </c>
      <c r="F713" s="126" t="str">
        <f t="shared" si="146"/>
        <v/>
      </c>
      <c r="G713" s="123" t="str">
        <f t="shared" si="140"/>
        <v/>
      </c>
      <c r="H713" s="139"/>
      <c r="I713" s="123" t="str">
        <f t="shared" si="141"/>
        <v xml:space="preserve"> </v>
      </c>
      <c r="K713" s="388" t="str">
        <f t="shared" ca="1" si="147"/>
        <v/>
      </c>
      <c r="L713" s="388" t="str">
        <f t="shared" ca="1" si="148"/>
        <v/>
      </c>
      <c r="M713" s="384" t="str">
        <f t="shared" ca="1" si="149"/>
        <v/>
      </c>
      <c r="N713" s="384" t="str">
        <f t="shared" ca="1" si="149"/>
        <v/>
      </c>
      <c r="O713" s="384" t="str">
        <f t="shared" ca="1" si="149"/>
        <v/>
      </c>
      <c r="P713" s="384" t="str">
        <f t="shared" ca="1" si="149"/>
        <v/>
      </c>
      <c r="Q713" s="384" t="str">
        <f t="shared" ca="1" si="143"/>
        <v/>
      </c>
      <c r="R713" s="131" t="str">
        <f ca="1">IF(AND(SUM($T$109:$U713)&gt;0,COUNTIF(R$108:$S712,"A")=0), "A","")</f>
        <v/>
      </c>
      <c r="S713" s="131" t="str">
        <f ca="1">IF(AND(SUM($T713:$U$1097)&gt;0,COUNTIF(S714:$S$1098,"E")=0), "E","")</f>
        <v/>
      </c>
      <c r="T713" s="383" t="str">
        <f t="shared" ca="1" si="144"/>
        <v/>
      </c>
      <c r="U713" s="383" t="str">
        <f t="shared" ca="1" si="150"/>
        <v/>
      </c>
      <c r="X713" s="383" t="str">
        <f t="shared" ca="1" si="145"/>
        <v/>
      </c>
      <c r="Y713" s="383" t="str">
        <f ca="1">IF(SUM(X713)&gt;0,MAX($Y$109:Y712)+1,"")</f>
        <v/>
      </c>
      <c r="AB713" s="383" t="str" cm="1">
        <f t="array" aca="1" ref="AB713" ca="1">IF($K713="","",INDIRECT("'"&amp;$B713&amp;"'!$J$7"))</f>
        <v/>
      </c>
      <c r="AC713" s="383" t="str" cm="1">
        <f t="array" aca="1" ref="AC713" ca="1">IF($K713="","",INDIRECT("'"&amp;$B713&amp;"'!$J$5"))</f>
        <v/>
      </c>
      <c r="AD713" s="383" t="str" cm="1">
        <f t="array" aca="1" ref="AD713" ca="1">IF($K713="","",INDIRECT("'"&amp;$B713&amp;"'!$J$6"))</f>
        <v/>
      </c>
    </row>
    <row r="714" spans="1:30" hidden="1">
      <c r="A714" s="93"/>
      <c r="B714" s="138" t="str">
        <f t="shared" si="139"/>
        <v/>
      </c>
      <c r="C714" s="28" t="str">
        <f>IF(B714="","",INDEX(Konfig!$A$21:$B$1011,MATCH(MID(B714,1,(FIND(" ",B714)-1)),Konfig!$A$21:$A$1011,0),2))</f>
        <v/>
      </c>
      <c r="D714" s="126"/>
      <c r="E714" s="126" t="str">
        <f t="shared" si="142"/>
        <v/>
      </c>
      <c r="F714" s="126" t="str">
        <f t="shared" si="146"/>
        <v/>
      </c>
      <c r="G714" s="123" t="str">
        <f t="shared" si="140"/>
        <v/>
      </c>
      <c r="H714" s="139"/>
      <c r="I714" s="123" t="str">
        <f t="shared" si="141"/>
        <v xml:space="preserve"> </v>
      </c>
      <c r="K714" s="388" t="str">
        <f t="shared" ca="1" si="147"/>
        <v/>
      </c>
      <c r="L714" s="388" t="str">
        <f t="shared" ca="1" si="148"/>
        <v/>
      </c>
      <c r="M714" s="384" t="str">
        <f t="shared" ca="1" si="149"/>
        <v/>
      </c>
      <c r="N714" s="384" t="str">
        <f t="shared" ca="1" si="149"/>
        <v/>
      </c>
      <c r="O714" s="384" t="str">
        <f t="shared" ca="1" si="149"/>
        <v/>
      </c>
      <c r="P714" s="384" t="str">
        <f t="shared" ca="1" si="149"/>
        <v/>
      </c>
      <c r="Q714" s="384" t="str">
        <f t="shared" ca="1" si="143"/>
        <v/>
      </c>
      <c r="R714" s="131" t="str">
        <f ca="1">IF(AND(SUM($T$109:$U714)&gt;0,COUNTIF(R$108:$S713,"A")=0), "A","")</f>
        <v/>
      </c>
      <c r="S714" s="131" t="str">
        <f ca="1">IF(AND(SUM($T714:$U$1097)&gt;0,COUNTIF(S715:$S$1098,"E")=0), "E","")</f>
        <v/>
      </c>
      <c r="T714" s="383" t="str">
        <f t="shared" ca="1" si="144"/>
        <v/>
      </c>
      <c r="U714" s="383" t="str">
        <f t="shared" ca="1" si="150"/>
        <v/>
      </c>
      <c r="X714" s="383" t="str">
        <f t="shared" ca="1" si="145"/>
        <v/>
      </c>
      <c r="Y714" s="383" t="str">
        <f ca="1">IF(SUM(X714)&gt;0,MAX($Y$109:Y713)+1,"")</f>
        <v/>
      </c>
      <c r="AB714" s="383" t="str" cm="1">
        <f t="array" aca="1" ref="AB714" ca="1">IF($K714="","",INDIRECT("'"&amp;$B714&amp;"'!$J$7"))</f>
        <v/>
      </c>
      <c r="AC714" s="383" t="str" cm="1">
        <f t="array" aca="1" ref="AC714" ca="1">IF($K714="","",INDIRECT("'"&amp;$B714&amp;"'!$J$5"))</f>
        <v/>
      </c>
      <c r="AD714" s="383" t="str" cm="1">
        <f t="array" aca="1" ref="AD714" ca="1">IF($K714="","",INDIRECT("'"&amp;$B714&amp;"'!$J$6"))</f>
        <v/>
      </c>
    </row>
    <row r="715" spans="1:30" hidden="1">
      <c r="A715" s="93"/>
      <c r="B715" s="138" t="str">
        <f t="shared" si="139"/>
        <v/>
      </c>
      <c r="C715" s="28" t="str">
        <f>IF(B715="","",INDEX(Konfig!$A$21:$B$1011,MATCH(MID(B715,1,(FIND(" ",B715)-1)),Konfig!$A$21:$A$1011,0),2))</f>
        <v/>
      </c>
      <c r="D715" s="126"/>
      <c r="E715" s="126" t="str">
        <f t="shared" si="142"/>
        <v/>
      </c>
      <c r="F715" s="126" t="str">
        <f t="shared" si="146"/>
        <v/>
      </c>
      <c r="G715" s="123" t="str">
        <f t="shared" si="140"/>
        <v/>
      </c>
      <c r="H715" s="139"/>
      <c r="I715" s="123" t="str">
        <f t="shared" si="141"/>
        <v xml:space="preserve"> </v>
      </c>
      <c r="K715" s="388" t="str">
        <f t="shared" ca="1" si="147"/>
        <v/>
      </c>
      <c r="L715" s="388" t="str">
        <f t="shared" ca="1" si="148"/>
        <v/>
      </c>
      <c r="M715" s="384" t="str">
        <f t="shared" ca="1" si="149"/>
        <v/>
      </c>
      <c r="N715" s="384" t="str">
        <f t="shared" ca="1" si="149"/>
        <v/>
      </c>
      <c r="O715" s="384" t="str">
        <f t="shared" ca="1" si="149"/>
        <v/>
      </c>
      <c r="P715" s="384" t="str">
        <f t="shared" ca="1" si="149"/>
        <v/>
      </c>
      <c r="Q715" s="384" t="str">
        <f t="shared" ca="1" si="143"/>
        <v/>
      </c>
      <c r="R715" s="131" t="str">
        <f ca="1">IF(AND(SUM($T$109:$U715)&gt;0,COUNTIF(R$108:$S714,"A")=0), "A","")</f>
        <v/>
      </c>
      <c r="S715" s="131" t="str">
        <f ca="1">IF(AND(SUM($T715:$U$1097)&gt;0,COUNTIF(S716:$S$1098,"E")=0), "E","")</f>
        <v/>
      </c>
      <c r="T715" s="383" t="str">
        <f t="shared" ca="1" si="144"/>
        <v/>
      </c>
      <c r="U715" s="383" t="str">
        <f t="shared" ca="1" si="150"/>
        <v/>
      </c>
      <c r="X715" s="383" t="str">
        <f t="shared" ca="1" si="145"/>
        <v/>
      </c>
      <c r="Y715" s="383" t="str">
        <f ca="1">IF(SUM(X715)&gt;0,MAX($Y$109:Y714)+1,"")</f>
        <v/>
      </c>
      <c r="AB715" s="383" t="str" cm="1">
        <f t="array" aca="1" ref="AB715" ca="1">IF($K715="","",INDIRECT("'"&amp;$B715&amp;"'!$J$7"))</f>
        <v/>
      </c>
      <c r="AC715" s="383" t="str" cm="1">
        <f t="array" aca="1" ref="AC715" ca="1">IF($K715="","",INDIRECT("'"&amp;$B715&amp;"'!$J$5"))</f>
        <v/>
      </c>
      <c r="AD715" s="383" t="str" cm="1">
        <f t="array" aca="1" ref="AD715" ca="1">IF($K715="","",INDIRECT("'"&amp;$B715&amp;"'!$J$6"))</f>
        <v/>
      </c>
    </row>
    <row r="716" spans="1:30" hidden="1">
      <c r="A716" s="93"/>
      <c r="B716" s="138" t="str">
        <f t="shared" si="139"/>
        <v/>
      </c>
      <c r="C716" s="28" t="str">
        <f>IF(B716="","",INDEX(Konfig!$A$21:$B$1011,MATCH(MID(B716,1,(FIND(" ",B716)-1)),Konfig!$A$21:$A$1011,0),2))</f>
        <v/>
      </c>
      <c r="D716" s="126"/>
      <c r="E716" s="126" t="str">
        <f t="shared" si="142"/>
        <v/>
      </c>
      <c r="F716" s="126" t="str">
        <f t="shared" si="146"/>
        <v/>
      </c>
      <c r="G716" s="123" t="str">
        <f t="shared" si="140"/>
        <v/>
      </c>
      <c r="H716" s="139"/>
      <c r="I716" s="123" t="str">
        <f t="shared" si="141"/>
        <v xml:space="preserve"> </v>
      </c>
      <c r="K716" s="388" t="str">
        <f t="shared" ca="1" si="147"/>
        <v/>
      </c>
      <c r="L716" s="388" t="str">
        <f t="shared" ca="1" si="148"/>
        <v/>
      </c>
      <c r="M716" s="384" t="str">
        <f t="shared" ca="1" si="149"/>
        <v/>
      </c>
      <c r="N716" s="384" t="str">
        <f t="shared" ca="1" si="149"/>
        <v/>
      </c>
      <c r="O716" s="384" t="str">
        <f t="shared" ca="1" si="149"/>
        <v/>
      </c>
      <c r="P716" s="384" t="str">
        <f t="shared" ca="1" si="149"/>
        <v/>
      </c>
      <c r="Q716" s="384" t="str">
        <f t="shared" ca="1" si="143"/>
        <v/>
      </c>
      <c r="R716" s="131" t="str">
        <f ca="1">IF(AND(SUM($T$109:$U716)&gt;0,COUNTIF(R$108:$S715,"A")=0), "A","")</f>
        <v/>
      </c>
      <c r="S716" s="131" t="str">
        <f ca="1">IF(AND(SUM($T716:$U$1097)&gt;0,COUNTIF(S717:$S$1098,"E")=0), "E","")</f>
        <v/>
      </c>
      <c r="T716" s="383" t="str">
        <f t="shared" ca="1" si="144"/>
        <v/>
      </c>
      <c r="U716" s="383" t="str">
        <f t="shared" ca="1" si="150"/>
        <v/>
      </c>
      <c r="X716" s="383" t="str">
        <f t="shared" ca="1" si="145"/>
        <v/>
      </c>
      <c r="Y716" s="383" t="str">
        <f ca="1">IF(SUM(X716)&gt;0,MAX($Y$109:Y715)+1,"")</f>
        <v/>
      </c>
      <c r="AB716" s="383" t="str" cm="1">
        <f t="array" aca="1" ref="AB716" ca="1">IF($K716="","",INDIRECT("'"&amp;$B716&amp;"'!$J$7"))</f>
        <v/>
      </c>
      <c r="AC716" s="383" t="str" cm="1">
        <f t="array" aca="1" ref="AC716" ca="1">IF($K716="","",INDIRECT("'"&amp;$B716&amp;"'!$J$5"))</f>
        <v/>
      </c>
      <c r="AD716" s="383" t="str" cm="1">
        <f t="array" aca="1" ref="AD716" ca="1">IF($K716="","",INDIRECT("'"&amp;$B716&amp;"'!$J$6"))</f>
        <v/>
      </c>
    </row>
    <row r="717" spans="1:30" hidden="1">
      <c r="A717" s="93"/>
      <c r="B717" s="138" t="str">
        <f t="shared" si="139"/>
        <v/>
      </c>
      <c r="C717" s="28" t="str">
        <f>IF(B717="","",INDEX(Konfig!$A$21:$B$1011,MATCH(MID(B717,1,(FIND(" ",B717)-1)),Konfig!$A$21:$A$1011,0),2))</f>
        <v/>
      </c>
      <c r="D717" s="126"/>
      <c r="E717" s="126" t="str">
        <f t="shared" si="142"/>
        <v/>
      </c>
      <c r="F717" s="126" t="str">
        <f t="shared" si="146"/>
        <v/>
      </c>
      <c r="G717" s="123" t="str">
        <f t="shared" si="140"/>
        <v/>
      </c>
      <c r="H717" s="139"/>
      <c r="I717" s="123" t="str">
        <f t="shared" si="141"/>
        <v xml:space="preserve"> </v>
      </c>
      <c r="K717" s="388" t="str">
        <f t="shared" ca="1" si="147"/>
        <v/>
      </c>
      <c r="L717" s="388" t="str">
        <f t="shared" ca="1" si="148"/>
        <v/>
      </c>
      <c r="M717" s="384" t="str">
        <f t="shared" ca="1" si="149"/>
        <v/>
      </c>
      <c r="N717" s="384" t="str">
        <f t="shared" ca="1" si="149"/>
        <v/>
      </c>
      <c r="O717" s="384" t="str">
        <f t="shared" ca="1" si="149"/>
        <v/>
      </c>
      <c r="P717" s="384" t="str">
        <f t="shared" ca="1" si="149"/>
        <v/>
      </c>
      <c r="Q717" s="384" t="str">
        <f t="shared" ca="1" si="143"/>
        <v/>
      </c>
      <c r="R717" s="131" t="str">
        <f ca="1">IF(AND(SUM($T$109:$U717)&gt;0,COUNTIF(R$108:$S716,"A")=0), "A","")</f>
        <v/>
      </c>
      <c r="S717" s="131" t="str">
        <f ca="1">IF(AND(SUM($T717:$U$1097)&gt;0,COUNTIF(S718:$S$1098,"E")=0), "E","")</f>
        <v/>
      </c>
      <c r="T717" s="383" t="str">
        <f t="shared" ca="1" si="144"/>
        <v/>
      </c>
      <c r="U717" s="383" t="str">
        <f t="shared" ca="1" si="150"/>
        <v/>
      </c>
      <c r="X717" s="383" t="str">
        <f t="shared" ca="1" si="145"/>
        <v/>
      </c>
      <c r="Y717" s="383" t="str">
        <f ca="1">IF(SUM(X717)&gt;0,MAX($Y$109:Y716)+1,"")</f>
        <v/>
      </c>
      <c r="AB717" s="383" t="str" cm="1">
        <f t="array" aca="1" ref="AB717" ca="1">IF($K717="","",INDIRECT("'"&amp;$B717&amp;"'!$J$7"))</f>
        <v/>
      </c>
      <c r="AC717" s="383" t="str" cm="1">
        <f t="array" aca="1" ref="AC717" ca="1">IF($K717="","",INDIRECT("'"&amp;$B717&amp;"'!$J$5"))</f>
        <v/>
      </c>
      <c r="AD717" s="383" t="str" cm="1">
        <f t="array" aca="1" ref="AD717" ca="1">IF($K717="","",INDIRECT("'"&amp;$B717&amp;"'!$J$6"))</f>
        <v/>
      </c>
    </row>
    <row r="718" spans="1:30" hidden="1">
      <c r="A718" s="93"/>
      <c r="B718" s="138" t="str">
        <f t="shared" si="139"/>
        <v/>
      </c>
      <c r="C718" s="28" t="str">
        <f>IF(B718="","",INDEX(Konfig!$A$21:$B$1011,MATCH(MID(B718,1,(FIND(" ",B718)-1)),Konfig!$A$21:$A$1011,0),2))</f>
        <v/>
      </c>
      <c r="D718" s="126"/>
      <c r="E718" s="126" t="str">
        <f t="shared" si="142"/>
        <v/>
      </c>
      <c r="F718" s="126" t="str">
        <f t="shared" si="146"/>
        <v/>
      </c>
      <c r="G718" s="123" t="str">
        <f t="shared" si="140"/>
        <v/>
      </c>
      <c r="H718" s="139"/>
      <c r="I718" s="123" t="str">
        <f t="shared" si="141"/>
        <v xml:space="preserve"> </v>
      </c>
      <c r="K718" s="388" t="str">
        <f t="shared" ca="1" si="147"/>
        <v/>
      </c>
      <c r="L718" s="388" t="str">
        <f t="shared" ca="1" si="148"/>
        <v/>
      </c>
      <c r="M718" s="384" t="str">
        <f t="shared" ca="1" si="149"/>
        <v/>
      </c>
      <c r="N718" s="384" t="str">
        <f t="shared" ca="1" si="149"/>
        <v/>
      </c>
      <c r="O718" s="384" t="str">
        <f t="shared" ca="1" si="149"/>
        <v/>
      </c>
      <c r="P718" s="384" t="str">
        <f t="shared" ca="1" si="149"/>
        <v/>
      </c>
      <c r="Q718" s="384" t="str">
        <f t="shared" ca="1" si="143"/>
        <v/>
      </c>
      <c r="R718" s="131" t="str">
        <f ca="1">IF(AND(SUM($T$109:$U718)&gt;0,COUNTIF(R$108:$S717,"A")=0), "A","")</f>
        <v/>
      </c>
      <c r="S718" s="131" t="str">
        <f ca="1">IF(AND(SUM($T718:$U$1097)&gt;0,COUNTIF(S719:$S$1098,"E")=0), "E","")</f>
        <v/>
      </c>
      <c r="T718" s="383" t="str">
        <f t="shared" ca="1" si="144"/>
        <v/>
      </c>
      <c r="U718" s="383" t="str">
        <f t="shared" ca="1" si="150"/>
        <v/>
      </c>
      <c r="X718" s="383" t="str">
        <f t="shared" ca="1" si="145"/>
        <v/>
      </c>
      <c r="Y718" s="383" t="str">
        <f ca="1">IF(SUM(X718)&gt;0,MAX($Y$109:Y717)+1,"")</f>
        <v/>
      </c>
      <c r="AB718" s="383" t="str" cm="1">
        <f t="array" aca="1" ref="AB718" ca="1">IF($K718="","",INDIRECT("'"&amp;$B718&amp;"'!$J$7"))</f>
        <v/>
      </c>
      <c r="AC718" s="383" t="str" cm="1">
        <f t="array" aca="1" ref="AC718" ca="1">IF($K718="","",INDIRECT("'"&amp;$B718&amp;"'!$J$5"))</f>
        <v/>
      </c>
      <c r="AD718" s="383" t="str" cm="1">
        <f t="array" aca="1" ref="AD718" ca="1">IF($K718="","",INDIRECT("'"&amp;$B718&amp;"'!$J$6"))</f>
        <v/>
      </c>
    </row>
    <row r="719" spans="1:30" hidden="1">
      <c r="A719" s="93"/>
      <c r="B719" s="138" t="str">
        <f t="shared" si="139"/>
        <v/>
      </c>
      <c r="C719" s="28" t="str">
        <f>IF(B719="","",INDEX(Konfig!$A$21:$B$1011,MATCH(MID(B719,1,(FIND(" ",B719)-1)),Konfig!$A$21:$A$1011,0),2))</f>
        <v/>
      </c>
      <c r="D719" s="126"/>
      <c r="E719" s="126" t="str">
        <f t="shared" si="142"/>
        <v/>
      </c>
      <c r="F719" s="126" t="str">
        <f t="shared" si="146"/>
        <v/>
      </c>
      <c r="G719" s="123" t="str">
        <f t="shared" si="140"/>
        <v/>
      </c>
      <c r="H719" s="139"/>
      <c r="I719" s="123" t="str">
        <f t="shared" si="141"/>
        <v xml:space="preserve"> </v>
      </c>
      <c r="K719" s="388" t="str">
        <f t="shared" ca="1" si="147"/>
        <v/>
      </c>
      <c r="L719" s="388" t="str">
        <f t="shared" ca="1" si="148"/>
        <v/>
      </c>
      <c r="M719" s="384" t="str">
        <f t="shared" ca="1" si="149"/>
        <v/>
      </c>
      <c r="N719" s="384" t="str">
        <f t="shared" ca="1" si="149"/>
        <v/>
      </c>
      <c r="O719" s="384" t="str">
        <f t="shared" ca="1" si="149"/>
        <v/>
      </c>
      <c r="P719" s="384" t="str">
        <f t="shared" ca="1" si="149"/>
        <v/>
      </c>
      <c r="Q719" s="384" t="str">
        <f t="shared" ca="1" si="143"/>
        <v/>
      </c>
      <c r="R719" s="131" t="str">
        <f ca="1">IF(AND(SUM($T$109:$U719)&gt;0,COUNTIF(R$108:$S718,"A")=0), "A","")</f>
        <v/>
      </c>
      <c r="S719" s="131" t="str">
        <f ca="1">IF(AND(SUM($T719:$U$1097)&gt;0,COUNTIF(S720:$S$1098,"E")=0), "E","")</f>
        <v/>
      </c>
      <c r="T719" s="383" t="str">
        <f t="shared" ca="1" si="144"/>
        <v/>
      </c>
      <c r="U719" s="383" t="str">
        <f t="shared" ca="1" si="150"/>
        <v/>
      </c>
      <c r="X719" s="383" t="str">
        <f t="shared" ca="1" si="145"/>
        <v/>
      </c>
      <c r="Y719" s="383" t="str">
        <f ca="1">IF(SUM(X719)&gt;0,MAX($Y$109:Y718)+1,"")</f>
        <v/>
      </c>
      <c r="AB719" s="383" t="str" cm="1">
        <f t="array" aca="1" ref="AB719" ca="1">IF($K719="","",INDIRECT("'"&amp;$B719&amp;"'!$J$7"))</f>
        <v/>
      </c>
      <c r="AC719" s="383" t="str" cm="1">
        <f t="array" aca="1" ref="AC719" ca="1">IF($K719="","",INDIRECT("'"&amp;$B719&amp;"'!$J$5"))</f>
        <v/>
      </c>
      <c r="AD719" s="383" t="str" cm="1">
        <f t="array" aca="1" ref="AD719" ca="1">IF($K719="","",INDIRECT("'"&amp;$B719&amp;"'!$J$6"))</f>
        <v/>
      </c>
    </row>
    <row r="720" spans="1:30" hidden="1">
      <c r="A720" s="93"/>
      <c r="B720" s="138" t="str">
        <f t="shared" si="139"/>
        <v/>
      </c>
      <c r="C720" s="28" t="str">
        <f>IF(B720="","",INDEX(Konfig!$A$21:$B$1011,MATCH(MID(B720,1,(FIND(" ",B720)-1)),Konfig!$A$21:$A$1011,0),2))</f>
        <v/>
      </c>
      <c r="D720" s="126"/>
      <c r="E720" s="126" t="str">
        <f t="shared" si="142"/>
        <v/>
      </c>
      <c r="F720" s="126" t="str">
        <f t="shared" si="146"/>
        <v/>
      </c>
      <c r="G720" s="123" t="str">
        <f t="shared" si="140"/>
        <v/>
      </c>
      <c r="H720" s="139"/>
      <c r="I720" s="123" t="str">
        <f t="shared" si="141"/>
        <v xml:space="preserve"> </v>
      </c>
      <c r="K720" s="388" t="str">
        <f t="shared" ca="1" si="147"/>
        <v/>
      </c>
      <c r="L720" s="388" t="str">
        <f t="shared" ca="1" si="148"/>
        <v/>
      </c>
      <c r="M720" s="384" t="str">
        <f t="shared" ca="1" si="149"/>
        <v/>
      </c>
      <c r="N720" s="384" t="str">
        <f t="shared" ca="1" si="149"/>
        <v/>
      </c>
      <c r="O720" s="384" t="str">
        <f t="shared" ca="1" si="149"/>
        <v/>
      </c>
      <c r="P720" s="384" t="str">
        <f t="shared" ca="1" si="149"/>
        <v/>
      </c>
      <c r="Q720" s="384" t="str">
        <f t="shared" ca="1" si="143"/>
        <v/>
      </c>
      <c r="R720" s="131" t="str">
        <f ca="1">IF(AND(SUM($T$109:$U720)&gt;0,COUNTIF(R$108:$S719,"A")=0), "A","")</f>
        <v/>
      </c>
      <c r="S720" s="131" t="str">
        <f ca="1">IF(AND(SUM($T720:$U$1097)&gt;0,COUNTIF(S721:$S$1098,"E")=0), "E","")</f>
        <v/>
      </c>
      <c r="T720" s="383" t="str">
        <f t="shared" ca="1" si="144"/>
        <v/>
      </c>
      <c r="U720" s="383" t="str">
        <f t="shared" ca="1" si="150"/>
        <v/>
      </c>
      <c r="X720" s="383" t="str">
        <f t="shared" ca="1" si="145"/>
        <v/>
      </c>
      <c r="Y720" s="383" t="str">
        <f ca="1">IF(SUM(X720)&gt;0,MAX($Y$109:Y719)+1,"")</f>
        <v/>
      </c>
      <c r="AB720" s="383" t="str" cm="1">
        <f t="array" aca="1" ref="AB720" ca="1">IF($K720="","",INDIRECT("'"&amp;$B720&amp;"'!$J$7"))</f>
        <v/>
      </c>
      <c r="AC720" s="383" t="str" cm="1">
        <f t="array" aca="1" ref="AC720" ca="1">IF($K720="","",INDIRECT("'"&amp;$B720&amp;"'!$J$5"))</f>
        <v/>
      </c>
      <c r="AD720" s="383" t="str" cm="1">
        <f t="array" aca="1" ref="AD720" ca="1">IF($K720="","",INDIRECT("'"&amp;$B720&amp;"'!$J$6"))</f>
        <v/>
      </c>
    </row>
    <row r="721" spans="1:30" hidden="1">
      <c r="A721" s="93"/>
      <c r="B721" s="138" t="str">
        <f t="shared" si="139"/>
        <v/>
      </c>
      <c r="C721" s="28" t="str">
        <f>IF(B721="","",INDEX(Konfig!$A$21:$B$1011,MATCH(MID(B721,1,(FIND(" ",B721)-1)),Konfig!$A$21:$A$1011,0),2))</f>
        <v/>
      </c>
      <c r="D721" s="126"/>
      <c r="E721" s="126" t="str">
        <f t="shared" si="142"/>
        <v/>
      </c>
      <c r="F721" s="126" t="str">
        <f t="shared" si="146"/>
        <v/>
      </c>
      <c r="G721" s="123" t="str">
        <f t="shared" si="140"/>
        <v/>
      </c>
      <c r="H721" s="139"/>
      <c r="I721" s="123" t="str">
        <f t="shared" si="141"/>
        <v xml:space="preserve"> </v>
      </c>
      <c r="K721" s="388" t="str">
        <f t="shared" ca="1" si="147"/>
        <v/>
      </c>
      <c r="L721" s="388" t="str">
        <f t="shared" ca="1" si="148"/>
        <v/>
      </c>
      <c r="M721" s="384" t="str">
        <f t="shared" ca="1" si="149"/>
        <v/>
      </c>
      <c r="N721" s="384" t="str">
        <f t="shared" ca="1" si="149"/>
        <v/>
      </c>
      <c r="O721" s="384" t="str">
        <f t="shared" ca="1" si="149"/>
        <v/>
      </c>
      <c r="P721" s="384" t="str">
        <f t="shared" ca="1" si="149"/>
        <v/>
      </c>
      <c r="Q721" s="384" t="str">
        <f t="shared" ca="1" si="143"/>
        <v/>
      </c>
      <c r="R721" s="131" t="str">
        <f ca="1">IF(AND(SUM($T$109:$U721)&gt;0,COUNTIF(R$108:$S720,"A")=0), "A","")</f>
        <v/>
      </c>
      <c r="S721" s="131" t="str">
        <f ca="1">IF(AND(SUM($T721:$U$1097)&gt;0,COUNTIF(S722:$S$1098,"E")=0), "E","")</f>
        <v/>
      </c>
      <c r="T721" s="383" t="str">
        <f t="shared" ca="1" si="144"/>
        <v/>
      </c>
      <c r="U721" s="383" t="str">
        <f t="shared" ca="1" si="150"/>
        <v/>
      </c>
      <c r="X721" s="383" t="str">
        <f t="shared" ca="1" si="145"/>
        <v/>
      </c>
      <c r="Y721" s="383" t="str">
        <f ca="1">IF(SUM(X721)&gt;0,MAX($Y$109:Y720)+1,"")</f>
        <v/>
      </c>
      <c r="AB721" s="383" t="str" cm="1">
        <f t="array" aca="1" ref="AB721" ca="1">IF($K721="","",INDIRECT("'"&amp;$B721&amp;"'!$J$7"))</f>
        <v/>
      </c>
      <c r="AC721" s="383" t="str" cm="1">
        <f t="array" aca="1" ref="AC721" ca="1">IF($K721="","",INDIRECT("'"&amp;$B721&amp;"'!$J$5"))</f>
        <v/>
      </c>
      <c r="AD721" s="383" t="str" cm="1">
        <f t="array" aca="1" ref="AD721" ca="1">IF($K721="","",INDIRECT("'"&amp;$B721&amp;"'!$J$6"))</f>
        <v/>
      </c>
    </row>
    <row r="722" spans="1:30" hidden="1">
      <c r="A722" s="93"/>
      <c r="B722" s="138" t="str">
        <f t="shared" si="139"/>
        <v/>
      </c>
      <c r="C722" s="28" t="str">
        <f>IF(B722="","",INDEX(Konfig!$A$21:$B$1011,MATCH(MID(B722,1,(FIND(" ",B722)-1)),Konfig!$A$21:$A$1011,0),2))</f>
        <v/>
      </c>
      <c r="D722" s="126"/>
      <c r="E722" s="126" t="str">
        <f t="shared" si="142"/>
        <v/>
      </c>
      <c r="F722" s="126" t="str">
        <f t="shared" si="146"/>
        <v/>
      </c>
      <c r="G722" s="123" t="str">
        <f t="shared" si="140"/>
        <v/>
      </c>
      <c r="H722" s="139"/>
      <c r="I722" s="123" t="str">
        <f t="shared" si="141"/>
        <v xml:space="preserve"> </v>
      </c>
      <c r="K722" s="388" t="str">
        <f t="shared" ca="1" si="147"/>
        <v/>
      </c>
      <c r="L722" s="388" t="str">
        <f t="shared" ca="1" si="148"/>
        <v/>
      </c>
      <c r="M722" s="384" t="str">
        <f t="shared" ca="1" si="149"/>
        <v/>
      </c>
      <c r="N722" s="384" t="str">
        <f t="shared" ca="1" si="149"/>
        <v/>
      </c>
      <c r="O722" s="384" t="str">
        <f t="shared" ca="1" si="149"/>
        <v/>
      </c>
      <c r="P722" s="384" t="str">
        <f t="shared" ca="1" si="149"/>
        <v/>
      </c>
      <c r="Q722" s="384" t="str">
        <f t="shared" ca="1" si="143"/>
        <v/>
      </c>
      <c r="R722" s="131" t="str">
        <f ca="1">IF(AND(SUM($T$109:$U722)&gt;0,COUNTIF(R$108:$S721,"A")=0), "A","")</f>
        <v/>
      </c>
      <c r="S722" s="131" t="str">
        <f ca="1">IF(AND(SUM($T722:$U$1097)&gt;0,COUNTIF(S723:$S$1098,"E")=0), "E","")</f>
        <v/>
      </c>
      <c r="T722" s="383" t="str">
        <f t="shared" ca="1" si="144"/>
        <v/>
      </c>
      <c r="U722" s="383" t="str">
        <f t="shared" ca="1" si="150"/>
        <v/>
      </c>
      <c r="X722" s="383" t="str">
        <f t="shared" ca="1" si="145"/>
        <v/>
      </c>
      <c r="Y722" s="383" t="str">
        <f ca="1">IF(SUM(X722)&gt;0,MAX($Y$109:Y721)+1,"")</f>
        <v/>
      </c>
      <c r="AB722" s="383" t="str" cm="1">
        <f t="array" aca="1" ref="AB722" ca="1">IF($K722="","",INDIRECT("'"&amp;$B722&amp;"'!$J$7"))</f>
        <v/>
      </c>
      <c r="AC722" s="383" t="str" cm="1">
        <f t="array" aca="1" ref="AC722" ca="1">IF($K722="","",INDIRECT("'"&amp;$B722&amp;"'!$J$5"))</f>
        <v/>
      </c>
      <c r="AD722" s="383" t="str" cm="1">
        <f t="array" aca="1" ref="AD722" ca="1">IF($K722="","",INDIRECT("'"&amp;$B722&amp;"'!$J$6"))</f>
        <v/>
      </c>
    </row>
    <row r="723" spans="1:30" hidden="1">
      <c r="A723" s="93"/>
      <c r="B723" s="138" t="str">
        <f t="shared" si="139"/>
        <v/>
      </c>
      <c r="C723" s="28" t="str">
        <f>IF(B723="","",INDEX(Konfig!$A$21:$B$1011,MATCH(MID(B723,1,(FIND(" ",B723)-1)),Konfig!$A$21:$A$1011,0),2))</f>
        <v/>
      </c>
      <c r="D723" s="126"/>
      <c r="E723" s="126" t="str">
        <f t="shared" si="142"/>
        <v/>
      </c>
      <c r="F723" s="126" t="str">
        <f t="shared" si="146"/>
        <v/>
      </c>
      <c r="G723" s="123" t="str">
        <f t="shared" si="140"/>
        <v/>
      </c>
      <c r="H723" s="139"/>
      <c r="I723" s="123" t="str">
        <f t="shared" si="141"/>
        <v xml:space="preserve"> </v>
      </c>
      <c r="K723" s="388" t="str">
        <f t="shared" ca="1" si="147"/>
        <v/>
      </c>
      <c r="L723" s="388" t="str">
        <f t="shared" ca="1" si="148"/>
        <v/>
      </c>
      <c r="M723" s="384" t="str">
        <f t="shared" ca="1" si="149"/>
        <v/>
      </c>
      <c r="N723" s="384" t="str">
        <f t="shared" ca="1" si="149"/>
        <v/>
      </c>
      <c r="O723" s="384" t="str">
        <f t="shared" ca="1" si="149"/>
        <v/>
      </c>
      <c r="P723" s="384" t="str">
        <f t="shared" ca="1" si="149"/>
        <v/>
      </c>
      <c r="Q723" s="384" t="str">
        <f t="shared" ca="1" si="143"/>
        <v/>
      </c>
      <c r="R723" s="131" t="str">
        <f ca="1">IF(AND(SUM($T$109:$U723)&gt;0,COUNTIF(R$108:$S722,"A")=0), "A","")</f>
        <v/>
      </c>
      <c r="S723" s="131" t="str">
        <f ca="1">IF(AND(SUM($T723:$U$1097)&gt;0,COUNTIF(S724:$S$1098,"E")=0), "E","")</f>
        <v/>
      </c>
      <c r="T723" s="383" t="str">
        <f t="shared" ca="1" si="144"/>
        <v/>
      </c>
      <c r="U723" s="383" t="str">
        <f t="shared" ca="1" si="150"/>
        <v/>
      </c>
      <c r="X723" s="383" t="str">
        <f t="shared" ca="1" si="145"/>
        <v/>
      </c>
      <c r="Y723" s="383" t="str">
        <f ca="1">IF(SUM(X723)&gt;0,MAX($Y$109:Y722)+1,"")</f>
        <v/>
      </c>
      <c r="AB723" s="383" t="str" cm="1">
        <f t="array" aca="1" ref="AB723" ca="1">IF($K723="","",INDIRECT("'"&amp;$B723&amp;"'!$J$7"))</f>
        <v/>
      </c>
      <c r="AC723" s="383" t="str" cm="1">
        <f t="array" aca="1" ref="AC723" ca="1">IF($K723="","",INDIRECT("'"&amp;$B723&amp;"'!$J$5"))</f>
        <v/>
      </c>
      <c r="AD723" s="383" t="str" cm="1">
        <f t="array" aca="1" ref="AD723" ca="1">IF($K723="","",INDIRECT("'"&amp;$B723&amp;"'!$J$6"))</f>
        <v/>
      </c>
    </row>
    <row r="724" spans="1:30" hidden="1">
      <c r="A724" s="93"/>
      <c r="B724" s="138" t="str">
        <f t="shared" si="139"/>
        <v/>
      </c>
      <c r="C724" s="28" t="str">
        <f>IF(B724="","",INDEX(Konfig!$A$21:$B$1011,MATCH(MID(B724,1,(FIND(" ",B724)-1)),Konfig!$A$21:$A$1011,0),2))</f>
        <v/>
      </c>
      <c r="D724" s="126"/>
      <c r="E724" s="126" t="str">
        <f t="shared" si="142"/>
        <v/>
      </c>
      <c r="F724" s="126" t="str">
        <f t="shared" si="146"/>
        <v/>
      </c>
      <c r="G724" s="123" t="str">
        <f t="shared" si="140"/>
        <v/>
      </c>
      <c r="H724" s="139"/>
      <c r="I724" s="123" t="str">
        <f t="shared" si="141"/>
        <v xml:space="preserve"> </v>
      </c>
      <c r="K724" s="388" t="str">
        <f t="shared" ca="1" si="147"/>
        <v/>
      </c>
      <c r="L724" s="388" t="str">
        <f t="shared" ca="1" si="148"/>
        <v/>
      </c>
      <c r="M724" s="384" t="str">
        <f t="shared" ca="1" si="149"/>
        <v/>
      </c>
      <c r="N724" s="384" t="str">
        <f t="shared" ca="1" si="149"/>
        <v/>
      </c>
      <c r="O724" s="384" t="str">
        <f t="shared" ca="1" si="149"/>
        <v/>
      </c>
      <c r="P724" s="384" t="str">
        <f t="shared" ca="1" si="149"/>
        <v/>
      </c>
      <c r="Q724" s="384" t="str">
        <f t="shared" ca="1" si="143"/>
        <v/>
      </c>
      <c r="R724" s="131" t="str">
        <f ca="1">IF(AND(SUM($T$109:$U724)&gt;0,COUNTIF(R$108:$S723,"A")=0), "A","")</f>
        <v/>
      </c>
      <c r="S724" s="131" t="str">
        <f ca="1">IF(AND(SUM($T724:$U$1097)&gt;0,COUNTIF(S725:$S$1098,"E")=0), "E","")</f>
        <v/>
      </c>
      <c r="T724" s="383" t="str">
        <f t="shared" ca="1" si="144"/>
        <v/>
      </c>
      <c r="U724" s="383" t="str">
        <f t="shared" ca="1" si="150"/>
        <v/>
      </c>
      <c r="X724" s="383" t="str">
        <f t="shared" ca="1" si="145"/>
        <v/>
      </c>
      <c r="Y724" s="383" t="str">
        <f ca="1">IF(SUM(X724)&gt;0,MAX($Y$109:Y723)+1,"")</f>
        <v/>
      </c>
      <c r="AB724" s="383" t="str" cm="1">
        <f t="array" aca="1" ref="AB724" ca="1">IF($K724="","",INDIRECT("'"&amp;$B724&amp;"'!$J$7"))</f>
        <v/>
      </c>
      <c r="AC724" s="383" t="str" cm="1">
        <f t="array" aca="1" ref="AC724" ca="1">IF($K724="","",INDIRECT("'"&amp;$B724&amp;"'!$J$5"))</f>
        <v/>
      </c>
      <c r="AD724" s="383" t="str" cm="1">
        <f t="array" aca="1" ref="AD724" ca="1">IF($K724="","",INDIRECT("'"&amp;$B724&amp;"'!$J$6"))</f>
        <v/>
      </c>
    </row>
    <row r="725" spans="1:30" hidden="1">
      <c r="A725" s="93"/>
      <c r="B725" s="138" t="str">
        <f t="shared" si="139"/>
        <v/>
      </c>
      <c r="C725" s="28" t="str">
        <f>IF(B725="","",INDEX(Konfig!$A$21:$B$1011,MATCH(MID(B725,1,(FIND(" ",B725)-1)),Konfig!$A$21:$A$1011,0),2))</f>
        <v/>
      </c>
      <c r="D725" s="126"/>
      <c r="E725" s="126" t="str">
        <f t="shared" si="142"/>
        <v/>
      </c>
      <c r="F725" s="126" t="str">
        <f t="shared" si="146"/>
        <v/>
      </c>
      <c r="G725" s="123" t="str">
        <f t="shared" si="140"/>
        <v/>
      </c>
      <c r="H725" s="139"/>
      <c r="I725" s="123" t="str">
        <f t="shared" si="141"/>
        <v xml:space="preserve"> </v>
      </c>
      <c r="K725" s="388" t="str">
        <f t="shared" ca="1" si="147"/>
        <v/>
      </c>
      <c r="L725" s="388" t="str">
        <f t="shared" ca="1" si="148"/>
        <v/>
      </c>
      <c r="M725" s="384" t="str">
        <f t="shared" ca="1" si="149"/>
        <v/>
      </c>
      <c r="N725" s="384" t="str">
        <f t="shared" ca="1" si="149"/>
        <v/>
      </c>
      <c r="O725" s="384" t="str">
        <f t="shared" ca="1" si="149"/>
        <v/>
      </c>
      <c r="P725" s="384" t="str">
        <f t="shared" ca="1" si="149"/>
        <v/>
      </c>
      <c r="Q725" s="384" t="str">
        <f t="shared" ca="1" si="143"/>
        <v/>
      </c>
      <c r="R725" s="131" t="str">
        <f ca="1">IF(AND(SUM($T$109:$U725)&gt;0,COUNTIF(R$108:$S724,"A")=0), "A","")</f>
        <v/>
      </c>
      <c r="S725" s="131" t="str">
        <f ca="1">IF(AND(SUM($T725:$U$1097)&gt;0,COUNTIF(S726:$S$1098,"E")=0), "E","")</f>
        <v/>
      </c>
      <c r="T725" s="383" t="str">
        <f t="shared" ca="1" si="144"/>
        <v/>
      </c>
      <c r="U725" s="383" t="str">
        <f t="shared" ca="1" si="150"/>
        <v/>
      </c>
      <c r="X725" s="383" t="str">
        <f t="shared" ca="1" si="145"/>
        <v/>
      </c>
      <c r="Y725" s="383" t="str">
        <f ca="1">IF(SUM(X725)&gt;0,MAX($Y$109:Y724)+1,"")</f>
        <v/>
      </c>
      <c r="AB725" s="383" t="str" cm="1">
        <f t="array" aca="1" ref="AB725" ca="1">IF($K725="","",INDIRECT("'"&amp;$B725&amp;"'!$J$7"))</f>
        <v/>
      </c>
      <c r="AC725" s="383" t="str" cm="1">
        <f t="array" aca="1" ref="AC725" ca="1">IF($K725="","",INDIRECT("'"&amp;$B725&amp;"'!$J$5"))</f>
        <v/>
      </c>
      <c r="AD725" s="383" t="str" cm="1">
        <f t="array" aca="1" ref="AD725" ca="1">IF($K725="","",INDIRECT("'"&amp;$B725&amp;"'!$J$6"))</f>
        <v/>
      </c>
    </row>
    <row r="726" spans="1:30" hidden="1">
      <c r="A726" s="93"/>
      <c r="B726" s="138" t="str">
        <f t="shared" si="139"/>
        <v/>
      </c>
      <c r="C726" s="28" t="str">
        <f>IF(B726="","",INDEX(Konfig!$A$21:$B$1011,MATCH(MID(B726,1,(FIND(" ",B726)-1)),Konfig!$A$21:$A$1011,0),2))</f>
        <v/>
      </c>
      <c r="D726" s="126"/>
      <c r="E726" s="126" t="str">
        <f t="shared" si="142"/>
        <v/>
      </c>
      <c r="F726" s="126" t="str">
        <f t="shared" si="146"/>
        <v/>
      </c>
      <c r="G726" s="123" t="str">
        <f t="shared" si="140"/>
        <v/>
      </c>
      <c r="H726" s="139"/>
      <c r="I726" s="123" t="str">
        <f t="shared" si="141"/>
        <v xml:space="preserve"> </v>
      </c>
      <c r="K726" s="388" t="str">
        <f t="shared" ca="1" si="147"/>
        <v/>
      </c>
      <c r="L726" s="388" t="str">
        <f t="shared" ca="1" si="148"/>
        <v/>
      </c>
      <c r="M726" s="384" t="str">
        <f t="shared" ca="1" si="149"/>
        <v/>
      </c>
      <c r="N726" s="384" t="str">
        <f t="shared" ca="1" si="149"/>
        <v/>
      </c>
      <c r="O726" s="384" t="str">
        <f t="shared" ca="1" si="149"/>
        <v/>
      </c>
      <c r="P726" s="384" t="str">
        <f t="shared" ca="1" si="149"/>
        <v/>
      </c>
      <c r="Q726" s="384" t="str">
        <f t="shared" ca="1" si="143"/>
        <v/>
      </c>
      <c r="R726" s="131" t="str">
        <f ca="1">IF(AND(SUM($T$109:$U726)&gt;0,COUNTIF(R$108:$S725,"A")=0), "A","")</f>
        <v/>
      </c>
      <c r="S726" s="131" t="str">
        <f ca="1">IF(AND(SUM($T726:$U$1097)&gt;0,COUNTIF(S727:$S$1098,"E")=0), "E","")</f>
        <v/>
      </c>
      <c r="T726" s="383" t="str">
        <f t="shared" ca="1" si="144"/>
        <v/>
      </c>
      <c r="U726" s="383" t="str">
        <f t="shared" ca="1" si="150"/>
        <v/>
      </c>
      <c r="X726" s="383" t="str">
        <f t="shared" ca="1" si="145"/>
        <v/>
      </c>
      <c r="Y726" s="383" t="str">
        <f ca="1">IF(SUM(X726)&gt;0,MAX($Y$109:Y725)+1,"")</f>
        <v/>
      </c>
      <c r="AB726" s="383" t="str" cm="1">
        <f t="array" aca="1" ref="AB726" ca="1">IF($K726="","",INDIRECT("'"&amp;$B726&amp;"'!$J$7"))</f>
        <v/>
      </c>
      <c r="AC726" s="383" t="str" cm="1">
        <f t="array" aca="1" ref="AC726" ca="1">IF($K726="","",INDIRECT("'"&amp;$B726&amp;"'!$J$5"))</f>
        <v/>
      </c>
      <c r="AD726" s="383" t="str" cm="1">
        <f t="array" aca="1" ref="AD726" ca="1">IF($K726="","",INDIRECT("'"&amp;$B726&amp;"'!$J$6"))</f>
        <v/>
      </c>
    </row>
    <row r="727" spans="1:30" hidden="1">
      <c r="A727" s="93"/>
      <c r="B727" s="138" t="str">
        <f t="shared" si="139"/>
        <v/>
      </c>
      <c r="C727" s="28" t="str">
        <f>IF(B727="","",INDEX(Konfig!$A$21:$B$1011,MATCH(MID(B727,1,(FIND(" ",B727)-1)),Konfig!$A$21:$A$1011,0),2))</f>
        <v/>
      </c>
      <c r="D727" s="126"/>
      <c r="E727" s="126" t="str">
        <f t="shared" si="142"/>
        <v/>
      </c>
      <c r="F727" s="126" t="str">
        <f t="shared" si="146"/>
        <v/>
      </c>
      <c r="G727" s="123" t="str">
        <f t="shared" si="140"/>
        <v/>
      </c>
      <c r="H727" s="139"/>
      <c r="I727" s="123" t="str">
        <f t="shared" si="141"/>
        <v xml:space="preserve"> </v>
      </c>
      <c r="K727" s="388" t="str">
        <f t="shared" ca="1" si="147"/>
        <v/>
      </c>
      <c r="L727" s="388" t="str">
        <f t="shared" ca="1" si="148"/>
        <v/>
      </c>
      <c r="M727" s="384" t="str">
        <f t="shared" ca="1" si="149"/>
        <v/>
      </c>
      <c r="N727" s="384" t="str">
        <f t="shared" ca="1" si="149"/>
        <v/>
      </c>
      <c r="O727" s="384" t="str">
        <f t="shared" ca="1" si="149"/>
        <v/>
      </c>
      <c r="P727" s="384" t="str">
        <f t="shared" ca="1" si="149"/>
        <v/>
      </c>
      <c r="Q727" s="384" t="str">
        <f t="shared" ca="1" si="143"/>
        <v/>
      </c>
      <c r="R727" s="131" t="str">
        <f ca="1">IF(AND(SUM($T$109:$U727)&gt;0,COUNTIF(R$108:$S726,"A")=0), "A","")</f>
        <v/>
      </c>
      <c r="S727" s="131" t="str">
        <f ca="1">IF(AND(SUM($T727:$U$1097)&gt;0,COUNTIF(S728:$S$1098,"E")=0), "E","")</f>
        <v/>
      </c>
      <c r="T727" s="383" t="str">
        <f t="shared" ca="1" si="144"/>
        <v/>
      </c>
      <c r="U727" s="383" t="str">
        <f t="shared" ca="1" si="150"/>
        <v/>
      </c>
      <c r="X727" s="383" t="str">
        <f t="shared" ca="1" si="145"/>
        <v/>
      </c>
      <c r="Y727" s="383" t="str">
        <f ca="1">IF(SUM(X727)&gt;0,MAX($Y$109:Y726)+1,"")</f>
        <v/>
      </c>
      <c r="AB727" s="383" t="str" cm="1">
        <f t="array" aca="1" ref="AB727" ca="1">IF($K727="","",INDIRECT("'"&amp;$B727&amp;"'!$J$7"))</f>
        <v/>
      </c>
      <c r="AC727" s="383" t="str" cm="1">
        <f t="array" aca="1" ref="AC727" ca="1">IF($K727="","",INDIRECT("'"&amp;$B727&amp;"'!$J$5"))</f>
        <v/>
      </c>
      <c r="AD727" s="383" t="str" cm="1">
        <f t="array" aca="1" ref="AD727" ca="1">IF($K727="","",INDIRECT("'"&amp;$B727&amp;"'!$J$6"))</f>
        <v/>
      </c>
    </row>
    <row r="728" spans="1:30" hidden="1">
      <c r="A728" s="93"/>
      <c r="B728" s="138" t="str">
        <f t="shared" si="139"/>
        <v/>
      </c>
      <c r="C728" s="28" t="str">
        <f>IF(B728="","",INDEX(Konfig!$A$21:$B$1011,MATCH(MID(B728,1,(FIND(" ",B728)-1)),Konfig!$A$21:$A$1011,0),2))</f>
        <v/>
      </c>
      <c r="D728" s="126"/>
      <c r="E728" s="126" t="str">
        <f t="shared" si="142"/>
        <v/>
      </c>
      <c r="F728" s="126" t="str">
        <f t="shared" si="146"/>
        <v/>
      </c>
      <c r="G728" s="123" t="str">
        <f t="shared" si="140"/>
        <v/>
      </c>
      <c r="H728" s="139"/>
      <c r="I728" s="123" t="str">
        <f t="shared" si="141"/>
        <v xml:space="preserve"> </v>
      </c>
      <c r="K728" s="388" t="str">
        <f t="shared" ca="1" si="147"/>
        <v/>
      </c>
      <c r="L728" s="388" t="str">
        <f t="shared" ca="1" si="148"/>
        <v/>
      </c>
      <c r="M728" s="384" t="str">
        <f t="shared" ca="1" si="149"/>
        <v/>
      </c>
      <c r="N728" s="384" t="str">
        <f t="shared" ca="1" si="149"/>
        <v/>
      </c>
      <c r="O728" s="384" t="str">
        <f t="shared" ca="1" si="149"/>
        <v/>
      </c>
      <c r="P728" s="384" t="str">
        <f t="shared" ca="1" si="149"/>
        <v/>
      </c>
      <c r="Q728" s="384" t="str">
        <f t="shared" ca="1" si="143"/>
        <v/>
      </c>
      <c r="R728" s="131" t="str">
        <f ca="1">IF(AND(SUM($T$109:$U728)&gt;0,COUNTIF(R$108:$S727,"A")=0), "A","")</f>
        <v/>
      </c>
      <c r="S728" s="131" t="str">
        <f ca="1">IF(AND(SUM($T728:$U$1097)&gt;0,COUNTIF(S729:$S$1098,"E")=0), "E","")</f>
        <v/>
      </c>
      <c r="T728" s="383" t="str">
        <f t="shared" ca="1" si="144"/>
        <v/>
      </c>
      <c r="U728" s="383" t="str">
        <f t="shared" ca="1" si="150"/>
        <v/>
      </c>
      <c r="X728" s="383" t="str">
        <f t="shared" ca="1" si="145"/>
        <v/>
      </c>
      <c r="Y728" s="383" t="str">
        <f ca="1">IF(SUM(X728)&gt;0,MAX($Y$109:Y727)+1,"")</f>
        <v/>
      </c>
      <c r="AB728" s="383" t="str" cm="1">
        <f t="array" aca="1" ref="AB728" ca="1">IF($K728="","",INDIRECT("'"&amp;$B728&amp;"'!$J$7"))</f>
        <v/>
      </c>
      <c r="AC728" s="383" t="str" cm="1">
        <f t="array" aca="1" ref="AC728" ca="1">IF($K728="","",INDIRECT("'"&amp;$B728&amp;"'!$J$5"))</f>
        <v/>
      </c>
      <c r="AD728" s="383" t="str" cm="1">
        <f t="array" aca="1" ref="AD728" ca="1">IF($K728="","",INDIRECT("'"&amp;$B728&amp;"'!$J$6"))</f>
        <v/>
      </c>
    </row>
    <row r="729" spans="1:30" hidden="1">
      <c r="A729" s="93"/>
      <c r="B729" s="138" t="str">
        <f t="shared" si="139"/>
        <v/>
      </c>
      <c r="C729" s="28" t="str">
        <f>IF(B729="","",INDEX(Konfig!$A$21:$B$1011,MATCH(MID(B729,1,(FIND(" ",B729)-1)),Konfig!$A$21:$A$1011,0),2))</f>
        <v/>
      </c>
      <c r="D729" s="126"/>
      <c r="E729" s="126" t="str">
        <f t="shared" si="142"/>
        <v/>
      </c>
      <c r="F729" s="126" t="str">
        <f t="shared" si="146"/>
        <v/>
      </c>
      <c r="G729" s="123" t="str">
        <f t="shared" si="140"/>
        <v/>
      </c>
      <c r="H729" s="139"/>
      <c r="I729" s="123" t="str">
        <f t="shared" si="141"/>
        <v xml:space="preserve"> </v>
      </c>
      <c r="K729" s="388" t="str">
        <f t="shared" ca="1" si="147"/>
        <v/>
      </c>
      <c r="L729" s="388" t="str">
        <f t="shared" ca="1" si="148"/>
        <v/>
      </c>
      <c r="M729" s="384" t="str">
        <f t="shared" ca="1" si="149"/>
        <v/>
      </c>
      <c r="N729" s="384" t="str">
        <f t="shared" ca="1" si="149"/>
        <v/>
      </c>
      <c r="O729" s="384" t="str">
        <f t="shared" ca="1" si="149"/>
        <v/>
      </c>
      <c r="P729" s="384" t="str">
        <f t="shared" ca="1" si="149"/>
        <v/>
      </c>
      <c r="Q729" s="384" t="str">
        <f t="shared" ca="1" si="143"/>
        <v/>
      </c>
      <c r="R729" s="131" t="str">
        <f ca="1">IF(AND(SUM($T$109:$U729)&gt;0,COUNTIF(R$108:$S728,"A")=0), "A","")</f>
        <v/>
      </c>
      <c r="S729" s="131" t="str">
        <f ca="1">IF(AND(SUM($T729:$U$1097)&gt;0,COUNTIF(S730:$S$1098,"E")=0), "E","")</f>
        <v/>
      </c>
      <c r="T729" s="383" t="str">
        <f t="shared" ca="1" si="144"/>
        <v/>
      </c>
      <c r="U729" s="383" t="str">
        <f t="shared" ca="1" si="150"/>
        <v/>
      </c>
      <c r="X729" s="383" t="str">
        <f t="shared" ca="1" si="145"/>
        <v/>
      </c>
      <c r="Y729" s="383" t="str">
        <f ca="1">IF(SUM(X729)&gt;0,MAX($Y$109:Y728)+1,"")</f>
        <v/>
      </c>
      <c r="AB729" s="383" t="str" cm="1">
        <f t="array" aca="1" ref="AB729" ca="1">IF($K729="","",INDIRECT("'"&amp;$B729&amp;"'!$J$7"))</f>
        <v/>
      </c>
      <c r="AC729" s="383" t="str" cm="1">
        <f t="array" aca="1" ref="AC729" ca="1">IF($K729="","",INDIRECT("'"&amp;$B729&amp;"'!$J$5"))</f>
        <v/>
      </c>
      <c r="AD729" s="383" t="str" cm="1">
        <f t="array" aca="1" ref="AD729" ca="1">IF($K729="","",INDIRECT("'"&amp;$B729&amp;"'!$J$6"))</f>
        <v/>
      </c>
    </row>
    <row r="730" spans="1:30" hidden="1">
      <c r="A730" s="93"/>
      <c r="B730" s="138" t="str">
        <f t="shared" si="139"/>
        <v/>
      </c>
      <c r="C730" s="28" t="str">
        <f>IF(B730="","",INDEX(Konfig!$A$21:$B$1011,MATCH(MID(B730,1,(FIND(" ",B730)-1)),Konfig!$A$21:$A$1011,0),2))</f>
        <v/>
      </c>
      <c r="D730" s="126"/>
      <c r="E730" s="126" t="str">
        <f t="shared" si="142"/>
        <v/>
      </c>
      <c r="F730" s="126" t="str">
        <f t="shared" si="146"/>
        <v/>
      </c>
      <c r="G730" s="123" t="str">
        <f t="shared" si="140"/>
        <v/>
      </c>
      <c r="H730" s="139"/>
      <c r="I730" s="123" t="str">
        <f t="shared" si="141"/>
        <v xml:space="preserve"> </v>
      </c>
      <c r="K730" s="388" t="str">
        <f t="shared" ca="1" si="147"/>
        <v/>
      </c>
      <c r="L730" s="388" t="str">
        <f t="shared" ca="1" si="148"/>
        <v/>
      </c>
      <c r="M730" s="384" t="str">
        <f t="shared" ca="1" si="149"/>
        <v/>
      </c>
      <c r="N730" s="384" t="str">
        <f t="shared" ca="1" si="149"/>
        <v/>
      </c>
      <c r="O730" s="384" t="str">
        <f t="shared" ca="1" si="149"/>
        <v/>
      </c>
      <c r="P730" s="384" t="str">
        <f t="shared" ca="1" si="149"/>
        <v/>
      </c>
      <c r="Q730" s="384" t="str">
        <f t="shared" ca="1" si="143"/>
        <v/>
      </c>
      <c r="R730" s="131" t="str">
        <f ca="1">IF(AND(SUM($T$109:$U730)&gt;0,COUNTIF(R$108:$S729,"A")=0), "A","")</f>
        <v/>
      </c>
      <c r="S730" s="131" t="str">
        <f ca="1">IF(AND(SUM($T730:$U$1097)&gt;0,COUNTIF(S731:$S$1098,"E")=0), "E","")</f>
        <v/>
      </c>
      <c r="T730" s="383" t="str">
        <f t="shared" ca="1" si="144"/>
        <v/>
      </c>
      <c r="U730" s="383" t="str">
        <f t="shared" ca="1" si="150"/>
        <v/>
      </c>
      <c r="X730" s="383" t="str">
        <f t="shared" ca="1" si="145"/>
        <v/>
      </c>
      <c r="Y730" s="383" t="str">
        <f ca="1">IF(SUM(X730)&gt;0,MAX($Y$109:Y729)+1,"")</f>
        <v/>
      </c>
      <c r="AB730" s="383" t="str" cm="1">
        <f t="array" aca="1" ref="AB730" ca="1">IF($K730="","",INDIRECT("'"&amp;$B730&amp;"'!$J$7"))</f>
        <v/>
      </c>
      <c r="AC730" s="383" t="str" cm="1">
        <f t="array" aca="1" ref="AC730" ca="1">IF($K730="","",INDIRECT("'"&amp;$B730&amp;"'!$J$5"))</f>
        <v/>
      </c>
      <c r="AD730" s="383" t="str" cm="1">
        <f t="array" aca="1" ref="AD730" ca="1">IF($K730="","",INDIRECT("'"&amp;$B730&amp;"'!$J$6"))</f>
        <v/>
      </c>
    </row>
    <row r="731" spans="1:30" hidden="1">
      <c r="A731" s="93"/>
      <c r="B731" s="138" t="str">
        <f t="shared" si="139"/>
        <v/>
      </c>
      <c r="C731" s="28" t="str">
        <f>IF(B731="","",INDEX(Konfig!$A$21:$B$1011,MATCH(MID(B731,1,(FIND(" ",B731)-1)),Konfig!$A$21:$A$1011,0),2))</f>
        <v/>
      </c>
      <c r="D731" s="126"/>
      <c r="E731" s="126" t="str">
        <f t="shared" si="142"/>
        <v/>
      </c>
      <c r="F731" s="126" t="str">
        <f t="shared" si="146"/>
        <v/>
      </c>
      <c r="G731" s="123" t="str">
        <f t="shared" si="140"/>
        <v/>
      </c>
      <c r="H731" s="139"/>
      <c r="I731" s="123" t="str">
        <f t="shared" si="141"/>
        <v xml:space="preserve"> </v>
      </c>
      <c r="K731" s="388" t="str">
        <f t="shared" ca="1" si="147"/>
        <v/>
      </c>
      <c r="L731" s="388" t="str">
        <f t="shared" ca="1" si="148"/>
        <v/>
      </c>
      <c r="M731" s="384" t="str">
        <f t="shared" ca="1" si="149"/>
        <v/>
      </c>
      <c r="N731" s="384" t="str">
        <f t="shared" ca="1" si="149"/>
        <v/>
      </c>
      <c r="O731" s="384" t="str">
        <f t="shared" ca="1" si="149"/>
        <v/>
      </c>
      <c r="P731" s="384" t="str">
        <f t="shared" ca="1" si="149"/>
        <v/>
      </c>
      <c r="Q731" s="384" t="str">
        <f t="shared" ca="1" si="143"/>
        <v/>
      </c>
      <c r="R731" s="131" t="str">
        <f ca="1">IF(AND(SUM($T$109:$U731)&gt;0,COUNTIF(R$108:$S730,"A")=0), "A","")</f>
        <v/>
      </c>
      <c r="S731" s="131" t="str">
        <f ca="1">IF(AND(SUM($T731:$U$1097)&gt;0,COUNTIF(S732:$S$1098,"E")=0), "E","")</f>
        <v/>
      </c>
      <c r="T731" s="383" t="str">
        <f t="shared" ca="1" si="144"/>
        <v/>
      </c>
      <c r="U731" s="383" t="str">
        <f t="shared" ca="1" si="150"/>
        <v/>
      </c>
      <c r="X731" s="383" t="str">
        <f t="shared" ca="1" si="145"/>
        <v/>
      </c>
      <c r="Y731" s="383" t="str">
        <f ca="1">IF(SUM(X731)&gt;0,MAX($Y$109:Y730)+1,"")</f>
        <v/>
      </c>
      <c r="AB731" s="383" t="str" cm="1">
        <f t="array" aca="1" ref="AB731" ca="1">IF($K731="","",INDIRECT("'"&amp;$B731&amp;"'!$J$7"))</f>
        <v/>
      </c>
      <c r="AC731" s="383" t="str" cm="1">
        <f t="array" aca="1" ref="AC731" ca="1">IF($K731="","",INDIRECT("'"&amp;$B731&amp;"'!$J$5"))</f>
        <v/>
      </c>
      <c r="AD731" s="383" t="str" cm="1">
        <f t="array" aca="1" ref="AD731" ca="1">IF($K731="","",INDIRECT("'"&amp;$B731&amp;"'!$J$6"))</f>
        <v/>
      </c>
    </row>
    <row r="732" spans="1:30" hidden="1">
      <c r="A732" s="93"/>
      <c r="B732" s="138" t="str">
        <f t="shared" si="139"/>
        <v/>
      </c>
      <c r="C732" s="28" t="str">
        <f>IF(B732="","",INDEX(Konfig!$A$21:$B$1011,MATCH(MID(B732,1,(FIND(" ",B732)-1)),Konfig!$A$21:$A$1011,0),2))</f>
        <v/>
      </c>
      <c r="D732" s="126"/>
      <c r="E732" s="126" t="str">
        <f t="shared" si="142"/>
        <v/>
      </c>
      <c r="F732" s="126" t="str">
        <f t="shared" si="146"/>
        <v/>
      </c>
      <c r="G732" s="123" t="str">
        <f t="shared" si="140"/>
        <v/>
      </c>
      <c r="H732" s="139"/>
      <c r="I732" s="123" t="str">
        <f t="shared" si="141"/>
        <v xml:space="preserve"> </v>
      </c>
      <c r="K732" s="388" t="str">
        <f t="shared" ca="1" si="147"/>
        <v/>
      </c>
      <c r="L732" s="388" t="str">
        <f t="shared" ca="1" si="148"/>
        <v/>
      </c>
      <c r="M732" s="384" t="str">
        <f t="shared" ca="1" si="149"/>
        <v/>
      </c>
      <c r="N732" s="384" t="str">
        <f t="shared" ca="1" si="149"/>
        <v/>
      </c>
      <c r="O732" s="384" t="str">
        <f t="shared" ca="1" si="149"/>
        <v/>
      </c>
      <c r="P732" s="384" t="str">
        <f t="shared" ca="1" si="149"/>
        <v/>
      </c>
      <c r="Q732" s="384" t="str">
        <f t="shared" ca="1" si="143"/>
        <v/>
      </c>
      <c r="R732" s="131" t="str">
        <f ca="1">IF(AND(SUM($T$109:$U732)&gt;0,COUNTIF(R$108:$S731,"A")=0), "A","")</f>
        <v/>
      </c>
      <c r="S732" s="131" t="str">
        <f ca="1">IF(AND(SUM($T732:$U$1097)&gt;0,COUNTIF(S733:$S$1098,"E")=0), "E","")</f>
        <v/>
      </c>
      <c r="T732" s="383" t="str">
        <f t="shared" ca="1" si="144"/>
        <v/>
      </c>
      <c r="U732" s="383" t="str">
        <f t="shared" ca="1" si="150"/>
        <v/>
      </c>
      <c r="X732" s="383" t="str">
        <f t="shared" ca="1" si="145"/>
        <v/>
      </c>
      <c r="Y732" s="383" t="str">
        <f ca="1">IF(SUM(X732)&gt;0,MAX($Y$109:Y731)+1,"")</f>
        <v/>
      </c>
      <c r="AB732" s="383" t="str" cm="1">
        <f t="array" aca="1" ref="AB732" ca="1">IF($K732="","",INDIRECT("'"&amp;$B732&amp;"'!$J$7"))</f>
        <v/>
      </c>
      <c r="AC732" s="383" t="str" cm="1">
        <f t="array" aca="1" ref="AC732" ca="1">IF($K732="","",INDIRECT("'"&amp;$B732&amp;"'!$J$5"))</f>
        <v/>
      </c>
      <c r="AD732" s="383" t="str" cm="1">
        <f t="array" aca="1" ref="AD732" ca="1">IF($K732="","",INDIRECT("'"&amp;$B732&amp;"'!$J$6"))</f>
        <v/>
      </c>
    </row>
    <row r="733" spans="1:30" hidden="1">
      <c r="A733" s="93"/>
      <c r="B733" s="138" t="str">
        <f t="shared" si="139"/>
        <v/>
      </c>
      <c r="C733" s="28" t="str">
        <f>IF(B733="","",INDEX(Konfig!$A$21:$B$1011,MATCH(MID(B733,1,(FIND(" ",B733)-1)),Konfig!$A$21:$A$1011,0),2))</f>
        <v/>
      </c>
      <c r="D733" s="126"/>
      <c r="E733" s="126" t="str">
        <f t="shared" si="142"/>
        <v/>
      </c>
      <c r="F733" s="126" t="str">
        <f t="shared" si="146"/>
        <v/>
      </c>
      <c r="G733" s="123" t="str">
        <f t="shared" si="140"/>
        <v/>
      </c>
      <c r="H733" s="139"/>
      <c r="I733" s="123" t="str">
        <f t="shared" si="141"/>
        <v xml:space="preserve"> </v>
      </c>
      <c r="K733" s="388" t="str">
        <f t="shared" ca="1" si="147"/>
        <v/>
      </c>
      <c r="L733" s="388" t="str">
        <f t="shared" ca="1" si="148"/>
        <v/>
      </c>
      <c r="M733" s="384" t="str">
        <f t="shared" ca="1" si="149"/>
        <v/>
      </c>
      <c r="N733" s="384" t="str">
        <f t="shared" ca="1" si="149"/>
        <v/>
      </c>
      <c r="O733" s="384" t="str">
        <f t="shared" ca="1" si="149"/>
        <v/>
      </c>
      <c r="P733" s="384" t="str">
        <f t="shared" ca="1" si="149"/>
        <v/>
      </c>
      <c r="Q733" s="384" t="str">
        <f t="shared" ca="1" si="143"/>
        <v/>
      </c>
      <c r="R733" s="131" t="str">
        <f ca="1">IF(AND(SUM($T$109:$U733)&gt;0,COUNTIF(R$108:$S732,"A")=0), "A","")</f>
        <v/>
      </c>
      <c r="S733" s="131" t="str">
        <f ca="1">IF(AND(SUM($T733:$U$1097)&gt;0,COUNTIF(S734:$S$1098,"E")=0), "E","")</f>
        <v/>
      </c>
      <c r="T733" s="383" t="str">
        <f t="shared" ca="1" si="144"/>
        <v/>
      </c>
      <c r="U733" s="383" t="str">
        <f t="shared" ca="1" si="150"/>
        <v/>
      </c>
      <c r="X733" s="383" t="str">
        <f t="shared" ca="1" si="145"/>
        <v/>
      </c>
      <c r="Y733" s="383" t="str">
        <f ca="1">IF(SUM(X733)&gt;0,MAX($Y$109:Y732)+1,"")</f>
        <v/>
      </c>
      <c r="AB733" s="383" t="str" cm="1">
        <f t="array" aca="1" ref="AB733" ca="1">IF($K733="","",INDIRECT("'"&amp;$B733&amp;"'!$J$7"))</f>
        <v/>
      </c>
      <c r="AC733" s="383" t="str" cm="1">
        <f t="array" aca="1" ref="AC733" ca="1">IF($K733="","",INDIRECT("'"&amp;$B733&amp;"'!$J$5"))</f>
        <v/>
      </c>
      <c r="AD733" s="383" t="str" cm="1">
        <f t="array" aca="1" ref="AD733" ca="1">IF($K733="","",INDIRECT("'"&amp;$B733&amp;"'!$J$6"))</f>
        <v/>
      </c>
    </row>
    <row r="734" spans="1:30" hidden="1">
      <c r="A734" s="93"/>
      <c r="B734" s="138" t="str">
        <f t="shared" si="139"/>
        <v/>
      </c>
      <c r="C734" s="28" t="str">
        <f>IF(B734="","",INDEX(Konfig!$A$21:$B$1011,MATCH(MID(B734,1,(FIND(" ",B734)-1)),Konfig!$A$21:$A$1011,0),2))</f>
        <v/>
      </c>
      <c r="D734" s="126"/>
      <c r="E734" s="126" t="str">
        <f t="shared" si="142"/>
        <v/>
      </c>
      <c r="F734" s="126" t="str">
        <f t="shared" si="146"/>
        <v/>
      </c>
      <c r="G734" s="123" t="str">
        <f t="shared" si="140"/>
        <v/>
      </c>
      <c r="H734" s="139"/>
      <c r="I734" s="123" t="str">
        <f t="shared" si="141"/>
        <v xml:space="preserve"> </v>
      </c>
      <c r="K734" s="388" t="str">
        <f t="shared" ca="1" si="147"/>
        <v/>
      </c>
      <c r="L734" s="388" t="str">
        <f t="shared" ca="1" si="148"/>
        <v/>
      </c>
      <c r="M734" s="384" t="str">
        <f t="shared" ca="1" si="149"/>
        <v/>
      </c>
      <c r="N734" s="384" t="str">
        <f t="shared" ca="1" si="149"/>
        <v/>
      </c>
      <c r="O734" s="384" t="str">
        <f t="shared" ca="1" si="149"/>
        <v/>
      </c>
      <c r="P734" s="384" t="str">
        <f t="shared" ca="1" si="149"/>
        <v/>
      </c>
      <c r="Q734" s="384" t="str">
        <f t="shared" ca="1" si="143"/>
        <v/>
      </c>
      <c r="R734" s="131" t="str">
        <f ca="1">IF(AND(SUM($T$109:$U734)&gt;0,COUNTIF(R$108:$S733,"A")=0), "A","")</f>
        <v/>
      </c>
      <c r="S734" s="131" t="str">
        <f ca="1">IF(AND(SUM($T734:$U$1097)&gt;0,COUNTIF(S735:$S$1098,"E")=0), "E","")</f>
        <v/>
      </c>
      <c r="T734" s="383" t="str">
        <f t="shared" ca="1" si="144"/>
        <v/>
      </c>
      <c r="U734" s="383" t="str">
        <f t="shared" ca="1" si="150"/>
        <v/>
      </c>
      <c r="X734" s="383" t="str">
        <f t="shared" ca="1" si="145"/>
        <v/>
      </c>
      <c r="Y734" s="383" t="str">
        <f ca="1">IF(SUM(X734)&gt;0,MAX($Y$109:Y733)+1,"")</f>
        <v/>
      </c>
      <c r="AB734" s="383" t="str" cm="1">
        <f t="array" aca="1" ref="AB734" ca="1">IF($K734="","",INDIRECT("'"&amp;$B734&amp;"'!$J$7"))</f>
        <v/>
      </c>
      <c r="AC734" s="383" t="str" cm="1">
        <f t="array" aca="1" ref="AC734" ca="1">IF($K734="","",INDIRECT("'"&amp;$B734&amp;"'!$J$5"))</f>
        <v/>
      </c>
      <c r="AD734" s="383" t="str" cm="1">
        <f t="array" aca="1" ref="AD734" ca="1">IF($K734="","",INDIRECT("'"&amp;$B734&amp;"'!$J$6"))</f>
        <v/>
      </c>
    </row>
    <row r="735" spans="1:30" hidden="1">
      <c r="A735" s="93"/>
      <c r="B735" s="138" t="str">
        <f t="shared" si="139"/>
        <v/>
      </c>
      <c r="C735" s="28" t="str">
        <f>IF(B735="","",INDEX(Konfig!$A$21:$B$1011,MATCH(MID(B735,1,(FIND(" ",B735)-1)),Konfig!$A$21:$A$1011,0),2))</f>
        <v/>
      </c>
      <c r="D735" s="126"/>
      <c r="E735" s="126" t="str">
        <f t="shared" si="142"/>
        <v/>
      </c>
      <c r="F735" s="126" t="str">
        <f t="shared" si="146"/>
        <v/>
      </c>
      <c r="G735" s="123" t="str">
        <f t="shared" si="140"/>
        <v/>
      </c>
      <c r="H735" s="139"/>
      <c r="I735" s="123" t="str">
        <f t="shared" si="141"/>
        <v xml:space="preserve"> </v>
      </c>
      <c r="K735" s="388" t="str">
        <f t="shared" ca="1" si="147"/>
        <v/>
      </c>
      <c r="L735" s="388" t="str">
        <f t="shared" ca="1" si="148"/>
        <v/>
      </c>
      <c r="M735" s="384" t="str">
        <f t="shared" ca="1" si="149"/>
        <v/>
      </c>
      <c r="N735" s="384" t="str">
        <f t="shared" ca="1" si="149"/>
        <v/>
      </c>
      <c r="O735" s="384" t="str">
        <f t="shared" ca="1" si="149"/>
        <v/>
      </c>
      <c r="P735" s="384" t="str">
        <f t="shared" ca="1" si="149"/>
        <v/>
      </c>
      <c r="Q735" s="384" t="str">
        <f t="shared" ca="1" si="143"/>
        <v/>
      </c>
      <c r="R735" s="131" t="str">
        <f ca="1">IF(AND(SUM($T$109:$U735)&gt;0,COUNTIF(R$108:$S734,"A")=0), "A","")</f>
        <v/>
      </c>
      <c r="S735" s="131" t="str">
        <f ca="1">IF(AND(SUM($T735:$U$1097)&gt;0,COUNTIF(S736:$S$1098,"E")=0), "E","")</f>
        <v/>
      </c>
      <c r="T735" s="383" t="str">
        <f t="shared" ca="1" si="144"/>
        <v/>
      </c>
      <c r="U735" s="383" t="str">
        <f t="shared" ca="1" si="150"/>
        <v/>
      </c>
      <c r="X735" s="383" t="str">
        <f t="shared" ca="1" si="145"/>
        <v/>
      </c>
      <c r="Y735" s="383" t="str">
        <f ca="1">IF(SUM(X735)&gt;0,MAX($Y$109:Y734)+1,"")</f>
        <v/>
      </c>
      <c r="AB735" s="383" t="str" cm="1">
        <f t="array" aca="1" ref="AB735" ca="1">IF($K735="","",INDIRECT("'"&amp;$B735&amp;"'!$J$7"))</f>
        <v/>
      </c>
      <c r="AC735" s="383" t="str" cm="1">
        <f t="array" aca="1" ref="AC735" ca="1">IF($K735="","",INDIRECT("'"&amp;$B735&amp;"'!$J$5"))</f>
        <v/>
      </c>
      <c r="AD735" s="383" t="str" cm="1">
        <f t="array" aca="1" ref="AD735" ca="1">IF($K735="","",INDIRECT("'"&amp;$B735&amp;"'!$J$6"))</f>
        <v/>
      </c>
    </row>
    <row r="736" spans="1:30" hidden="1">
      <c r="A736" s="93"/>
      <c r="B736" s="138" t="str">
        <f t="shared" si="139"/>
        <v/>
      </c>
      <c r="C736" s="28" t="str">
        <f>IF(B736="","",INDEX(Konfig!$A$21:$B$1011,MATCH(MID(B736,1,(FIND(" ",B736)-1)),Konfig!$A$21:$A$1011,0),2))</f>
        <v/>
      </c>
      <c r="D736" s="126"/>
      <c r="E736" s="126" t="str">
        <f t="shared" si="142"/>
        <v/>
      </c>
      <c r="F736" s="126" t="str">
        <f t="shared" si="146"/>
        <v/>
      </c>
      <c r="G736" s="123" t="str">
        <f t="shared" si="140"/>
        <v/>
      </c>
      <c r="H736" s="139"/>
      <c r="I736" s="123" t="str">
        <f t="shared" si="141"/>
        <v xml:space="preserve"> </v>
      </c>
      <c r="K736" s="388" t="str">
        <f t="shared" ca="1" si="147"/>
        <v/>
      </c>
      <c r="L736" s="388" t="str">
        <f t="shared" ca="1" si="148"/>
        <v/>
      </c>
      <c r="M736" s="384" t="str">
        <f t="shared" ca="1" si="149"/>
        <v/>
      </c>
      <c r="N736" s="384" t="str">
        <f t="shared" ca="1" si="149"/>
        <v/>
      </c>
      <c r="O736" s="384" t="str">
        <f t="shared" ca="1" si="149"/>
        <v/>
      </c>
      <c r="P736" s="384" t="str">
        <f t="shared" ca="1" si="149"/>
        <v/>
      </c>
      <c r="Q736" s="384" t="str">
        <f t="shared" ca="1" si="143"/>
        <v/>
      </c>
      <c r="R736" s="131" t="str">
        <f ca="1">IF(AND(SUM($T$109:$U736)&gt;0,COUNTIF(R$108:$S735,"A")=0), "A","")</f>
        <v/>
      </c>
      <c r="S736" s="131" t="str">
        <f ca="1">IF(AND(SUM($T736:$U$1097)&gt;0,COUNTIF(S737:$S$1098,"E")=0), "E","")</f>
        <v/>
      </c>
      <c r="T736" s="383" t="str">
        <f t="shared" ca="1" si="144"/>
        <v/>
      </c>
      <c r="U736" s="383" t="str">
        <f t="shared" ca="1" si="150"/>
        <v/>
      </c>
      <c r="X736" s="383" t="str">
        <f t="shared" ca="1" si="145"/>
        <v/>
      </c>
      <c r="Y736" s="383" t="str">
        <f ca="1">IF(SUM(X736)&gt;0,MAX($Y$109:Y735)+1,"")</f>
        <v/>
      </c>
      <c r="AB736" s="383" t="str" cm="1">
        <f t="array" aca="1" ref="AB736" ca="1">IF($K736="","",INDIRECT("'"&amp;$B736&amp;"'!$J$7"))</f>
        <v/>
      </c>
      <c r="AC736" s="383" t="str" cm="1">
        <f t="array" aca="1" ref="AC736" ca="1">IF($K736="","",INDIRECT("'"&amp;$B736&amp;"'!$J$5"))</f>
        <v/>
      </c>
      <c r="AD736" s="383" t="str" cm="1">
        <f t="array" aca="1" ref="AD736" ca="1">IF($K736="","",INDIRECT("'"&amp;$B736&amp;"'!$J$6"))</f>
        <v/>
      </c>
    </row>
    <row r="737" spans="1:30" hidden="1">
      <c r="A737" s="93"/>
      <c r="B737" s="138" t="str">
        <f t="shared" si="139"/>
        <v/>
      </c>
      <c r="C737" s="28" t="str">
        <f>IF(B737="","",INDEX(Konfig!$A$21:$B$1011,MATCH(MID(B737,1,(FIND(" ",B737)-1)),Konfig!$A$21:$A$1011,0),2))</f>
        <v/>
      </c>
      <c r="D737" s="126"/>
      <c r="E737" s="126" t="str">
        <f t="shared" si="142"/>
        <v/>
      </c>
      <c r="F737" s="126" t="str">
        <f t="shared" si="146"/>
        <v/>
      </c>
      <c r="G737" s="123" t="str">
        <f t="shared" si="140"/>
        <v/>
      </c>
      <c r="H737" s="139"/>
      <c r="I737" s="123" t="str">
        <f t="shared" si="141"/>
        <v xml:space="preserve"> </v>
      </c>
      <c r="K737" s="388" t="str">
        <f t="shared" ca="1" si="147"/>
        <v/>
      </c>
      <c r="L737" s="388" t="str">
        <f t="shared" ca="1" si="148"/>
        <v/>
      </c>
      <c r="M737" s="384" t="str">
        <f t="shared" ca="1" si="149"/>
        <v/>
      </c>
      <c r="N737" s="384" t="str">
        <f t="shared" ca="1" si="149"/>
        <v/>
      </c>
      <c r="O737" s="384" t="str">
        <f t="shared" ca="1" si="149"/>
        <v/>
      </c>
      <c r="P737" s="384" t="str">
        <f t="shared" ca="1" si="149"/>
        <v/>
      </c>
      <c r="Q737" s="384" t="str">
        <f t="shared" ca="1" si="143"/>
        <v/>
      </c>
      <c r="R737" s="131" t="str">
        <f ca="1">IF(AND(SUM($T$109:$U737)&gt;0,COUNTIF(R$108:$S736,"A")=0), "A","")</f>
        <v/>
      </c>
      <c r="S737" s="131" t="str">
        <f ca="1">IF(AND(SUM($T737:$U$1097)&gt;0,COUNTIF(S738:$S$1098,"E")=0), "E","")</f>
        <v/>
      </c>
      <c r="T737" s="383" t="str">
        <f t="shared" ca="1" si="144"/>
        <v/>
      </c>
      <c r="U737" s="383" t="str">
        <f t="shared" ca="1" si="150"/>
        <v/>
      </c>
      <c r="X737" s="383" t="str">
        <f t="shared" ca="1" si="145"/>
        <v/>
      </c>
      <c r="Y737" s="383" t="str">
        <f ca="1">IF(SUM(X737)&gt;0,MAX($Y$109:Y736)+1,"")</f>
        <v/>
      </c>
      <c r="AB737" s="383" t="str" cm="1">
        <f t="array" aca="1" ref="AB737" ca="1">IF($K737="","",INDIRECT("'"&amp;$B737&amp;"'!$J$7"))</f>
        <v/>
      </c>
      <c r="AC737" s="383" t="str" cm="1">
        <f t="array" aca="1" ref="AC737" ca="1">IF($K737="","",INDIRECT("'"&amp;$B737&amp;"'!$J$5"))</f>
        <v/>
      </c>
      <c r="AD737" s="383" t="str" cm="1">
        <f t="array" aca="1" ref="AD737" ca="1">IF($K737="","",INDIRECT("'"&amp;$B737&amp;"'!$J$6"))</f>
        <v/>
      </c>
    </row>
    <row r="738" spans="1:30" hidden="1">
      <c r="A738" s="93"/>
      <c r="B738" s="138" t="str">
        <f t="shared" si="139"/>
        <v/>
      </c>
      <c r="C738" s="28" t="str">
        <f>IF(B738="","",INDEX(Konfig!$A$21:$B$1011,MATCH(MID(B738,1,(FIND(" ",B738)-1)),Konfig!$A$21:$A$1011,0),2))</f>
        <v/>
      </c>
      <c r="D738" s="126"/>
      <c r="E738" s="126" t="str">
        <f t="shared" si="142"/>
        <v/>
      </c>
      <c r="F738" s="126" t="str">
        <f t="shared" si="146"/>
        <v/>
      </c>
      <c r="G738" s="123" t="str">
        <f t="shared" si="140"/>
        <v/>
      </c>
      <c r="H738" s="139"/>
      <c r="I738" s="123" t="str">
        <f t="shared" si="141"/>
        <v xml:space="preserve"> </v>
      </c>
      <c r="K738" s="388" t="str">
        <f t="shared" ca="1" si="147"/>
        <v/>
      </c>
      <c r="L738" s="388" t="str">
        <f t="shared" ca="1" si="148"/>
        <v/>
      </c>
      <c r="M738" s="384" t="str">
        <f t="shared" ca="1" si="149"/>
        <v/>
      </c>
      <c r="N738" s="384" t="str">
        <f t="shared" ca="1" si="149"/>
        <v/>
      </c>
      <c r="O738" s="384" t="str">
        <f t="shared" ca="1" si="149"/>
        <v/>
      </c>
      <c r="P738" s="384" t="str">
        <f t="shared" ca="1" si="149"/>
        <v/>
      </c>
      <c r="Q738" s="384" t="str">
        <f t="shared" ca="1" si="143"/>
        <v/>
      </c>
      <c r="R738" s="131" t="str">
        <f ca="1">IF(AND(SUM($T$109:$U738)&gt;0,COUNTIF(R$108:$S737,"A")=0), "A","")</f>
        <v/>
      </c>
      <c r="S738" s="131" t="str">
        <f ca="1">IF(AND(SUM($T738:$U$1097)&gt;0,COUNTIF(S739:$S$1098,"E")=0), "E","")</f>
        <v/>
      </c>
      <c r="T738" s="383" t="str">
        <f t="shared" ca="1" si="144"/>
        <v/>
      </c>
      <c r="U738" s="383" t="str">
        <f t="shared" ca="1" si="150"/>
        <v/>
      </c>
      <c r="X738" s="383" t="str">
        <f t="shared" ca="1" si="145"/>
        <v/>
      </c>
      <c r="Y738" s="383" t="str">
        <f ca="1">IF(SUM(X738)&gt;0,MAX($Y$109:Y737)+1,"")</f>
        <v/>
      </c>
      <c r="AB738" s="383" t="str" cm="1">
        <f t="array" aca="1" ref="AB738" ca="1">IF($K738="","",INDIRECT("'"&amp;$B738&amp;"'!$J$7"))</f>
        <v/>
      </c>
      <c r="AC738" s="383" t="str" cm="1">
        <f t="array" aca="1" ref="AC738" ca="1">IF($K738="","",INDIRECT("'"&amp;$B738&amp;"'!$J$5"))</f>
        <v/>
      </c>
      <c r="AD738" s="383" t="str" cm="1">
        <f t="array" aca="1" ref="AD738" ca="1">IF($K738="","",INDIRECT("'"&amp;$B738&amp;"'!$J$6"))</f>
        <v/>
      </c>
    </row>
    <row r="739" spans="1:30" hidden="1">
      <c r="A739" s="93"/>
      <c r="B739" s="138" t="str">
        <f t="shared" si="139"/>
        <v/>
      </c>
      <c r="C739" s="28" t="str">
        <f>IF(B739="","",INDEX(Konfig!$A$21:$B$1011,MATCH(MID(B739,1,(FIND(" ",B739)-1)),Konfig!$A$21:$A$1011,0),2))</f>
        <v/>
      </c>
      <c r="D739" s="126"/>
      <c r="E739" s="126" t="str">
        <f t="shared" si="142"/>
        <v/>
      </c>
      <c r="F739" s="126" t="str">
        <f t="shared" si="146"/>
        <v/>
      </c>
      <c r="G739" s="123" t="str">
        <f t="shared" si="140"/>
        <v/>
      </c>
      <c r="H739" s="139"/>
      <c r="I739" s="123" t="str">
        <f t="shared" si="141"/>
        <v xml:space="preserve"> </v>
      </c>
      <c r="K739" s="388" t="str">
        <f t="shared" ca="1" si="147"/>
        <v/>
      </c>
      <c r="L739" s="388" t="str">
        <f t="shared" ca="1" si="148"/>
        <v/>
      </c>
      <c r="M739" s="384" t="str">
        <f t="shared" ca="1" si="149"/>
        <v/>
      </c>
      <c r="N739" s="384" t="str">
        <f t="shared" ca="1" si="149"/>
        <v/>
      </c>
      <c r="O739" s="384" t="str">
        <f t="shared" ca="1" si="149"/>
        <v/>
      </c>
      <c r="P739" s="384" t="str">
        <f t="shared" ca="1" si="149"/>
        <v/>
      </c>
      <c r="Q739" s="384" t="str">
        <f t="shared" ca="1" si="143"/>
        <v/>
      </c>
      <c r="R739" s="131" t="str">
        <f ca="1">IF(AND(SUM($T$109:$U739)&gt;0,COUNTIF(R$108:$S738,"A")=0), "A","")</f>
        <v/>
      </c>
      <c r="S739" s="131" t="str">
        <f ca="1">IF(AND(SUM($T739:$U$1097)&gt;0,COUNTIF(S740:$S$1098,"E")=0), "E","")</f>
        <v/>
      </c>
      <c r="T739" s="383" t="str">
        <f t="shared" ca="1" si="144"/>
        <v/>
      </c>
      <c r="U739" s="383" t="str">
        <f t="shared" ca="1" si="150"/>
        <v/>
      </c>
      <c r="X739" s="383" t="str">
        <f t="shared" ca="1" si="145"/>
        <v/>
      </c>
      <c r="Y739" s="383" t="str">
        <f ca="1">IF(SUM(X739)&gt;0,MAX($Y$109:Y738)+1,"")</f>
        <v/>
      </c>
      <c r="AB739" s="383" t="str" cm="1">
        <f t="array" aca="1" ref="AB739" ca="1">IF($K739="","",INDIRECT("'"&amp;$B739&amp;"'!$J$7"))</f>
        <v/>
      </c>
      <c r="AC739" s="383" t="str" cm="1">
        <f t="array" aca="1" ref="AC739" ca="1">IF($K739="","",INDIRECT("'"&amp;$B739&amp;"'!$J$5"))</f>
        <v/>
      </c>
      <c r="AD739" s="383" t="str" cm="1">
        <f t="array" aca="1" ref="AD739" ca="1">IF($K739="","",INDIRECT("'"&amp;$B739&amp;"'!$J$6"))</f>
        <v/>
      </c>
    </row>
    <row r="740" spans="1:30" hidden="1">
      <c r="A740" s="93"/>
      <c r="B740" s="138" t="str">
        <f t="shared" ref="B740:B803" si="151">IF(HYPERLINK("#"&amp;"'"&amp;H740&amp;"'!A1",H740)=0,"",HYPERLINK("#"&amp;"'"&amp;H740&amp;"'!A1",H740))</f>
        <v/>
      </c>
      <c r="C740" s="28" t="str">
        <f>IF(B740="","",INDEX(Konfig!$A$21:$B$1011,MATCH(MID(B740,1,(FIND(" ",B740)-1)),Konfig!$A$21:$A$1011,0),2))</f>
        <v/>
      </c>
      <c r="D740" s="126"/>
      <c r="E740" s="126" t="str">
        <f t="shared" si="142"/>
        <v/>
      </c>
      <c r="F740" s="126" t="str">
        <f t="shared" si="146"/>
        <v/>
      </c>
      <c r="G740" s="123" t="str">
        <f t="shared" ref="G740:G803" si="152">IFERROR(LEFT(H740,SEARCH(".",H740)+1),"")</f>
        <v/>
      </c>
      <c r="H740" s="139"/>
      <c r="I740" s="123" t="str">
        <f t="shared" ref="I740:I803" si="153">IFERROR(CONCATENATE(B740," ",C740),"")</f>
        <v xml:space="preserve"> </v>
      </c>
      <c r="K740" s="388" t="str">
        <f t="shared" ca="1" si="147"/>
        <v/>
      </c>
      <c r="L740" s="388" t="str">
        <f t="shared" ca="1" si="148"/>
        <v/>
      </c>
      <c r="M740" s="384" t="str">
        <f t="shared" ca="1" si="149"/>
        <v/>
      </c>
      <c r="N740" s="384" t="str">
        <f t="shared" ca="1" si="149"/>
        <v/>
      </c>
      <c r="O740" s="384" t="str">
        <f t="shared" ca="1" si="149"/>
        <v/>
      </c>
      <c r="P740" s="384" t="str">
        <f t="shared" ca="1" si="149"/>
        <v/>
      </c>
      <c r="Q740" s="384" t="str">
        <f t="shared" ca="1" si="143"/>
        <v/>
      </c>
      <c r="R740" s="131" t="str">
        <f ca="1">IF(AND(SUM($T$109:$U740)&gt;0,COUNTIF(R$108:$S739,"A")=0), "A","")</f>
        <v/>
      </c>
      <c r="S740" s="131" t="str">
        <f ca="1">IF(AND(SUM($T740:$U$1097)&gt;0,COUNTIF(S741:$S$1098,"E")=0), "E","")</f>
        <v/>
      </c>
      <c r="T740" s="383" t="str">
        <f t="shared" ca="1" si="144"/>
        <v/>
      </c>
      <c r="U740" s="383" t="str">
        <f t="shared" ca="1" si="150"/>
        <v/>
      </c>
      <c r="X740" s="383" t="str">
        <f t="shared" ca="1" si="145"/>
        <v/>
      </c>
      <c r="Y740" s="383" t="str">
        <f ca="1">IF(SUM(X740)&gt;0,MAX($Y$109:Y739)+1,"")</f>
        <v/>
      </c>
      <c r="AB740" s="383" t="str" cm="1">
        <f t="array" aca="1" ref="AB740" ca="1">IF($K740="","",INDIRECT("'"&amp;$B740&amp;"'!$J$7"))</f>
        <v/>
      </c>
      <c r="AC740" s="383" t="str" cm="1">
        <f t="array" aca="1" ref="AC740" ca="1">IF($K740="","",INDIRECT("'"&amp;$B740&amp;"'!$J$5"))</f>
        <v/>
      </c>
      <c r="AD740" s="383" t="str" cm="1">
        <f t="array" aca="1" ref="AD740" ca="1">IF($K740="","",INDIRECT("'"&amp;$B740&amp;"'!$J$6"))</f>
        <v/>
      </c>
    </row>
    <row r="741" spans="1:30" hidden="1">
      <c r="A741" s="93"/>
      <c r="B741" s="138" t="str">
        <f t="shared" si="151"/>
        <v/>
      </c>
      <c r="C741" s="28" t="str">
        <f>IF(B741="","",INDEX(Konfig!$A$21:$B$1011,MATCH(MID(B741,1,(FIND(" ",B741)-1)),Konfig!$A$21:$A$1011,0),2))</f>
        <v/>
      </c>
      <c r="D741" s="126"/>
      <c r="E741" s="126" t="str">
        <f t="shared" si="142"/>
        <v/>
      </c>
      <c r="F741" s="126" t="str">
        <f t="shared" si="146"/>
        <v/>
      </c>
      <c r="G741" s="123" t="str">
        <f t="shared" si="152"/>
        <v/>
      </c>
      <c r="H741" s="139"/>
      <c r="I741" s="123" t="str">
        <f t="shared" si="153"/>
        <v xml:space="preserve"> </v>
      </c>
      <c r="K741" s="388" t="str">
        <f t="shared" ca="1" si="147"/>
        <v/>
      </c>
      <c r="L741" s="388" t="str">
        <f t="shared" ca="1" si="148"/>
        <v/>
      </c>
      <c r="M741" s="384" t="str">
        <f t="shared" ca="1" si="149"/>
        <v/>
      </c>
      <c r="N741" s="384" t="str">
        <f t="shared" ca="1" si="149"/>
        <v/>
      </c>
      <c r="O741" s="384" t="str">
        <f t="shared" ca="1" si="149"/>
        <v/>
      </c>
      <c r="P741" s="384" t="str">
        <f t="shared" ca="1" si="149"/>
        <v/>
      </c>
      <c r="Q741" s="384" t="str">
        <f t="shared" ca="1" si="143"/>
        <v/>
      </c>
      <c r="R741" s="131" t="str">
        <f ca="1">IF(AND(SUM($T$109:$U741)&gt;0,COUNTIF(R$108:$S740,"A")=0), "A","")</f>
        <v/>
      </c>
      <c r="S741" s="131" t="str">
        <f ca="1">IF(AND(SUM($T741:$U$1097)&gt;0,COUNTIF(S742:$S$1098,"E")=0), "E","")</f>
        <v/>
      </c>
      <c r="T741" s="383" t="str">
        <f t="shared" ca="1" si="144"/>
        <v/>
      </c>
      <c r="U741" s="383" t="str">
        <f t="shared" ca="1" si="150"/>
        <v/>
      </c>
      <c r="X741" s="383" t="str">
        <f t="shared" ca="1" si="145"/>
        <v/>
      </c>
      <c r="Y741" s="383" t="str">
        <f ca="1">IF(SUM(X741)&gt;0,MAX($Y$109:Y740)+1,"")</f>
        <v/>
      </c>
      <c r="AB741" s="383" t="str" cm="1">
        <f t="array" aca="1" ref="AB741" ca="1">IF($K741="","",INDIRECT("'"&amp;$B741&amp;"'!$J$7"))</f>
        <v/>
      </c>
      <c r="AC741" s="383" t="str" cm="1">
        <f t="array" aca="1" ref="AC741" ca="1">IF($K741="","",INDIRECT("'"&amp;$B741&amp;"'!$J$5"))</f>
        <v/>
      </c>
      <c r="AD741" s="383" t="str" cm="1">
        <f t="array" aca="1" ref="AD741" ca="1">IF($K741="","",INDIRECT("'"&amp;$B741&amp;"'!$J$6"))</f>
        <v/>
      </c>
    </row>
    <row r="742" spans="1:30" hidden="1">
      <c r="A742" s="93"/>
      <c r="B742" s="138" t="str">
        <f t="shared" si="151"/>
        <v/>
      </c>
      <c r="C742" s="28" t="str">
        <f>IF(B742="","",INDEX(Konfig!$A$21:$B$1011,MATCH(MID(B742,1,(FIND(" ",B742)-1)),Konfig!$A$21:$A$1011,0),2))</f>
        <v/>
      </c>
      <c r="D742" s="126"/>
      <c r="E742" s="126" t="str">
        <f t="shared" si="142"/>
        <v/>
      </c>
      <c r="F742" s="126" t="str">
        <f t="shared" si="146"/>
        <v/>
      </c>
      <c r="G742" s="123" t="str">
        <f t="shared" si="152"/>
        <v/>
      </c>
      <c r="H742" s="139"/>
      <c r="I742" s="123" t="str">
        <f t="shared" si="153"/>
        <v xml:space="preserve"> </v>
      </c>
      <c r="K742" s="388" t="str">
        <f t="shared" ca="1" si="147"/>
        <v/>
      </c>
      <c r="L742" s="388" t="str">
        <f t="shared" ca="1" si="148"/>
        <v/>
      </c>
      <c r="M742" s="384" t="str">
        <f t="shared" ca="1" si="149"/>
        <v/>
      </c>
      <c r="N742" s="384" t="str">
        <f t="shared" ca="1" si="149"/>
        <v/>
      </c>
      <c r="O742" s="384" t="str">
        <f t="shared" ca="1" si="149"/>
        <v/>
      </c>
      <c r="P742" s="384" t="str">
        <f t="shared" ca="1" si="149"/>
        <v/>
      </c>
      <c r="Q742" s="384" t="str">
        <f t="shared" ca="1" si="143"/>
        <v/>
      </c>
      <c r="R742" s="131" t="str">
        <f ca="1">IF(AND(SUM($T$109:$U742)&gt;0,COUNTIF(R$108:$S741,"A")=0), "A","")</f>
        <v/>
      </c>
      <c r="S742" s="131" t="str">
        <f ca="1">IF(AND(SUM($T742:$U$1097)&gt;0,COUNTIF(S743:$S$1098,"E")=0), "E","")</f>
        <v/>
      </c>
      <c r="T742" s="383" t="str">
        <f t="shared" ca="1" si="144"/>
        <v/>
      </c>
      <c r="U742" s="383" t="str">
        <f t="shared" ca="1" si="150"/>
        <v/>
      </c>
      <c r="X742" s="383" t="str">
        <f t="shared" ca="1" si="145"/>
        <v/>
      </c>
      <c r="Y742" s="383" t="str">
        <f ca="1">IF(SUM(X742)&gt;0,MAX($Y$109:Y741)+1,"")</f>
        <v/>
      </c>
      <c r="AB742" s="383" t="str" cm="1">
        <f t="array" aca="1" ref="AB742" ca="1">IF($K742="","",INDIRECT("'"&amp;$B742&amp;"'!$J$7"))</f>
        <v/>
      </c>
      <c r="AC742" s="383" t="str" cm="1">
        <f t="array" aca="1" ref="AC742" ca="1">IF($K742="","",INDIRECT("'"&amp;$B742&amp;"'!$J$5"))</f>
        <v/>
      </c>
      <c r="AD742" s="383" t="str" cm="1">
        <f t="array" aca="1" ref="AD742" ca="1">IF($K742="","",INDIRECT("'"&amp;$B742&amp;"'!$J$6"))</f>
        <v/>
      </c>
    </row>
    <row r="743" spans="1:30" hidden="1">
      <c r="A743" s="93"/>
      <c r="B743" s="138" t="str">
        <f t="shared" si="151"/>
        <v/>
      </c>
      <c r="C743" s="28" t="str">
        <f>IF(B743="","",INDEX(Konfig!$A$21:$B$1011,MATCH(MID(B743,1,(FIND(" ",B743)-1)),Konfig!$A$21:$A$1011,0),2))</f>
        <v/>
      </c>
      <c r="D743" s="126"/>
      <c r="E743" s="126" t="str">
        <f t="shared" si="142"/>
        <v/>
      </c>
      <c r="F743" s="126" t="str">
        <f t="shared" si="146"/>
        <v/>
      </c>
      <c r="G743" s="123" t="str">
        <f t="shared" si="152"/>
        <v/>
      </c>
      <c r="H743" s="139"/>
      <c r="I743" s="123" t="str">
        <f t="shared" si="153"/>
        <v xml:space="preserve"> </v>
      </c>
      <c r="K743" s="388" t="str">
        <f t="shared" ca="1" si="147"/>
        <v/>
      </c>
      <c r="L743" s="388" t="str">
        <f t="shared" ca="1" si="148"/>
        <v/>
      </c>
      <c r="M743" s="384" t="str">
        <f t="shared" ca="1" si="149"/>
        <v/>
      </c>
      <c r="N743" s="384" t="str">
        <f t="shared" ca="1" si="149"/>
        <v/>
      </c>
      <c r="O743" s="384" t="str">
        <f t="shared" ca="1" si="149"/>
        <v/>
      </c>
      <c r="P743" s="384" t="str">
        <f t="shared" ca="1" si="149"/>
        <v/>
      </c>
      <c r="Q743" s="384" t="str">
        <f t="shared" ca="1" si="143"/>
        <v/>
      </c>
      <c r="R743" s="131" t="str">
        <f ca="1">IF(AND(SUM($T$109:$U743)&gt;0,COUNTIF(R$108:$S742,"A")=0), "A","")</f>
        <v/>
      </c>
      <c r="S743" s="131" t="str">
        <f ca="1">IF(AND(SUM($T743:$U$1097)&gt;0,COUNTIF(S744:$S$1098,"E")=0), "E","")</f>
        <v/>
      </c>
      <c r="T743" s="383" t="str">
        <f t="shared" ca="1" si="144"/>
        <v/>
      </c>
      <c r="U743" s="383" t="str">
        <f t="shared" ca="1" si="150"/>
        <v/>
      </c>
      <c r="X743" s="383" t="str">
        <f t="shared" ca="1" si="145"/>
        <v/>
      </c>
      <c r="Y743" s="383" t="str">
        <f ca="1">IF(SUM(X743)&gt;0,MAX($Y$109:Y742)+1,"")</f>
        <v/>
      </c>
      <c r="AB743" s="383" t="str" cm="1">
        <f t="array" aca="1" ref="AB743" ca="1">IF($K743="","",INDIRECT("'"&amp;$B743&amp;"'!$J$7"))</f>
        <v/>
      </c>
      <c r="AC743" s="383" t="str" cm="1">
        <f t="array" aca="1" ref="AC743" ca="1">IF($K743="","",INDIRECT("'"&amp;$B743&amp;"'!$J$5"))</f>
        <v/>
      </c>
      <c r="AD743" s="383" t="str" cm="1">
        <f t="array" aca="1" ref="AD743" ca="1">IF($K743="","",INDIRECT("'"&amp;$B743&amp;"'!$J$6"))</f>
        <v/>
      </c>
    </row>
    <row r="744" spans="1:30" hidden="1">
      <c r="A744" s="93"/>
      <c r="B744" s="138" t="str">
        <f t="shared" si="151"/>
        <v/>
      </c>
      <c r="C744" s="28" t="str">
        <f>IF(B744="","",INDEX(Konfig!$A$21:$B$1011,MATCH(MID(B744,1,(FIND(" ",B744)-1)),Konfig!$A$21:$A$1011,0),2))</f>
        <v/>
      </c>
      <c r="D744" s="126"/>
      <c r="E744" s="126" t="str">
        <f t="shared" si="142"/>
        <v/>
      </c>
      <c r="F744" s="126" t="str">
        <f t="shared" si="146"/>
        <v/>
      </c>
      <c r="G744" s="123" t="str">
        <f t="shared" si="152"/>
        <v/>
      </c>
      <c r="H744" s="139"/>
      <c r="I744" s="123" t="str">
        <f t="shared" si="153"/>
        <v xml:space="preserve"> </v>
      </c>
      <c r="K744" s="388" t="str">
        <f t="shared" ca="1" si="147"/>
        <v/>
      </c>
      <c r="L744" s="388" t="str">
        <f t="shared" ca="1" si="148"/>
        <v/>
      </c>
      <c r="M744" s="384" t="str">
        <f t="shared" ca="1" si="149"/>
        <v/>
      </c>
      <c r="N744" s="384" t="str">
        <f t="shared" ca="1" si="149"/>
        <v/>
      </c>
      <c r="O744" s="384" t="str">
        <f t="shared" ca="1" si="149"/>
        <v/>
      </c>
      <c r="P744" s="384" t="str">
        <f t="shared" ca="1" si="149"/>
        <v/>
      </c>
      <c r="Q744" s="384" t="str">
        <f t="shared" ca="1" si="143"/>
        <v/>
      </c>
      <c r="R744" s="131" t="str">
        <f ca="1">IF(AND(SUM($T$109:$U744)&gt;0,COUNTIF(R$108:$S743,"A")=0), "A","")</f>
        <v/>
      </c>
      <c r="S744" s="131" t="str">
        <f ca="1">IF(AND(SUM($T744:$U$1097)&gt;0,COUNTIF(S745:$S$1098,"E")=0), "E","")</f>
        <v/>
      </c>
      <c r="T744" s="383" t="str">
        <f t="shared" ca="1" si="144"/>
        <v/>
      </c>
      <c r="U744" s="383" t="str">
        <f t="shared" ca="1" si="150"/>
        <v/>
      </c>
      <c r="X744" s="383" t="str">
        <f t="shared" ca="1" si="145"/>
        <v/>
      </c>
      <c r="Y744" s="383" t="str">
        <f ca="1">IF(SUM(X744)&gt;0,MAX($Y$109:Y743)+1,"")</f>
        <v/>
      </c>
      <c r="AB744" s="383" t="str" cm="1">
        <f t="array" aca="1" ref="AB744" ca="1">IF($K744="","",INDIRECT("'"&amp;$B744&amp;"'!$J$7"))</f>
        <v/>
      </c>
      <c r="AC744" s="383" t="str" cm="1">
        <f t="array" aca="1" ref="AC744" ca="1">IF($K744="","",INDIRECT("'"&amp;$B744&amp;"'!$J$5"))</f>
        <v/>
      </c>
      <c r="AD744" s="383" t="str" cm="1">
        <f t="array" aca="1" ref="AD744" ca="1">IF($K744="","",INDIRECT("'"&amp;$B744&amp;"'!$J$6"))</f>
        <v/>
      </c>
    </row>
    <row r="745" spans="1:30" hidden="1">
      <c r="A745" s="93"/>
      <c r="B745" s="138" t="str">
        <f t="shared" si="151"/>
        <v/>
      </c>
      <c r="C745" s="28" t="str">
        <f>IF(B745="","",INDEX(Konfig!$A$21:$B$1011,MATCH(MID(B745,1,(FIND(" ",B745)-1)),Konfig!$A$21:$A$1011,0),2))</f>
        <v/>
      </c>
      <c r="D745" s="126"/>
      <c r="E745" s="126" t="str">
        <f t="shared" si="142"/>
        <v/>
      </c>
      <c r="F745" s="126" t="str">
        <f t="shared" si="146"/>
        <v/>
      </c>
      <c r="G745" s="123" t="str">
        <f t="shared" si="152"/>
        <v/>
      </c>
      <c r="H745" s="139"/>
      <c r="I745" s="123" t="str">
        <f t="shared" si="153"/>
        <v xml:space="preserve"> </v>
      </c>
      <c r="K745" s="388" t="str">
        <f t="shared" ca="1" si="147"/>
        <v/>
      </c>
      <c r="L745" s="388" t="str">
        <f t="shared" ca="1" si="148"/>
        <v/>
      </c>
      <c r="M745" s="384" t="str">
        <f t="shared" ca="1" si="149"/>
        <v/>
      </c>
      <c r="N745" s="384" t="str">
        <f t="shared" ca="1" si="149"/>
        <v/>
      </c>
      <c r="O745" s="384" t="str">
        <f t="shared" ca="1" si="149"/>
        <v/>
      </c>
      <c r="P745" s="384" t="str">
        <f t="shared" ca="1" si="149"/>
        <v/>
      </c>
      <c r="Q745" s="384" t="str">
        <f t="shared" ca="1" si="143"/>
        <v/>
      </c>
      <c r="R745" s="131" t="str">
        <f ca="1">IF(AND(SUM($T$109:$U745)&gt;0,COUNTIF(R$108:$S744,"A")=0), "A","")</f>
        <v/>
      </c>
      <c r="S745" s="131" t="str">
        <f ca="1">IF(AND(SUM($T745:$U$1097)&gt;0,COUNTIF(S746:$S$1098,"E")=0), "E","")</f>
        <v/>
      </c>
      <c r="T745" s="383" t="str">
        <f t="shared" ca="1" si="144"/>
        <v/>
      </c>
      <c r="U745" s="383" t="str">
        <f t="shared" ca="1" si="150"/>
        <v/>
      </c>
      <c r="X745" s="383" t="str">
        <f t="shared" ca="1" si="145"/>
        <v/>
      </c>
      <c r="Y745" s="383" t="str">
        <f ca="1">IF(SUM(X745)&gt;0,MAX($Y$109:Y744)+1,"")</f>
        <v/>
      </c>
      <c r="AB745" s="383" t="str" cm="1">
        <f t="array" aca="1" ref="AB745" ca="1">IF($K745="","",INDIRECT("'"&amp;$B745&amp;"'!$J$7"))</f>
        <v/>
      </c>
      <c r="AC745" s="383" t="str" cm="1">
        <f t="array" aca="1" ref="AC745" ca="1">IF($K745="","",INDIRECT("'"&amp;$B745&amp;"'!$J$5"))</f>
        <v/>
      </c>
      <c r="AD745" s="383" t="str" cm="1">
        <f t="array" aca="1" ref="AD745" ca="1">IF($K745="","",INDIRECT("'"&amp;$B745&amp;"'!$J$6"))</f>
        <v/>
      </c>
    </row>
    <row r="746" spans="1:30" hidden="1">
      <c r="A746" s="93"/>
      <c r="B746" s="138" t="str">
        <f t="shared" si="151"/>
        <v/>
      </c>
      <c r="C746" s="28" t="str">
        <f>IF(B746="","",INDEX(Konfig!$A$21:$B$1011,MATCH(MID(B746,1,(FIND(" ",B746)-1)),Konfig!$A$21:$A$1011,0),2))</f>
        <v/>
      </c>
      <c r="D746" s="126"/>
      <c r="E746" s="126" t="str">
        <f t="shared" si="142"/>
        <v/>
      </c>
      <c r="F746" s="126" t="str">
        <f t="shared" si="146"/>
        <v/>
      </c>
      <c r="G746" s="123" t="str">
        <f t="shared" si="152"/>
        <v/>
      </c>
      <c r="H746" s="139"/>
      <c r="I746" s="123" t="str">
        <f t="shared" si="153"/>
        <v xml:space="preserve"> </v>
      </c>
      <c r="K746" s="388" t="str">
        <f t="shared" ca="1" si="147"/>
        <v/>
      </c>
      <c r="L746" s="388" t="str">
        <f t="shared" ca="1" si="148"/>
        <v/>
      </c>
      <c r="M746" s="384" t="str">
        <f t="shared" ca="1" si="149"/>
        <v/>
      </c>
      <c r="N746" s="384" t="str">
        <f t="shared" ca="1" si="149"/>
        <v/>
      </c>
      <c r="O746" s="384" t="str">
        <f t="shared" ca="1" si="149"/>
        <v/>
      </c>
      <c r="P746" s="384" t="str">
        <f t="shared" ca="1" si="149"/>
        <v/>
      </c>
      <c r="Q746" s="384" t="str">
        <f t="shared" ca="1" si="143"/>
        <v/>
      </c>
      <c r="R746" s="131" t="str">
        <f ca="1">IF(AND(SUM($T$109:$U746)&gt;0,COUNTIF(R$108:$S745,"A")=0), "A","")</f>
        <v/>
      </c>
      <c r="S746" s="131" t="str">
        <f ca="1">IF(AND(SUM($T746:$U$1097)&gt;0,COUNTIF(S747:$S$1098,"E")=0), "E","")</f>
        <v/>
      </c>
      <c r="T746" s="383" t="str">
        <f t="shared" ca="1" si="144"/>
        <v/>
      </c>
      <c r="U746" s="383" t="str">
        <f t="shared" ca="1" si="150"/>
        <v/>
      </c>
      <c r="X746" s="383" t="str">
        <f t="shared" ca="1" si="145"/>
        <v/>
      </c>
      <c r="Y746" s="383" t="str">
        <f ca="1">IF(SUM(X746)&gt;0,MAX($Y$109:Y745)+1,"")</f>
        <v/>
      </c>
      <c r="AB746" s="383" t="str" cm="1">
        <f t="array" aca="1" ref="AB746" ca="1">IF($K746="","",INDIRECT("'"&amp;$B746&amp;"'!$J$7"))</f>
        <v/>
      </c>
      <c r="AC746" s="383" t="str" cm="1">
        <f t="array" aca="1" ref="AC746" ca="1">IF($K746="","",INDIRECT("'"&amp;$B746&amp;"'!$J$5"))</f>
        <v/>
      </c>
      <c r="AD746" s="383" t="str" cm="1">
        <f t="array" aca="1" ref="AD746" ca="1">IF($K746="","",INDIRECT("'"&amp;$B746&amp;"'!$J$6"))</f>
        <v/>
      </c>
    </row>
    <row r="747" spans="1:30" hidden="1">
      <c r="A747" s="93"/>
      <c r="B747" s="138" t="str">
        <f t="shared" si="151"/>
        <v/>
      </c>
      <c r="C747" s="28" t="str">
        <f>IF(B747="","",INDEX(Konfig!$A$21:$B$1011,MATCH(MID(B747,1,(FIND(" ",B747)-1)),Konfig!$A$21:$A$1011,0),2))</f>
        <v/>
      </c>
      <c r="D747" s="126"/>
      <c r="E747" s="126" t="str">
        <f t="shared" si="142"/>
        <v/>
      </c>
      <c r="F747" s="126" t="str">
        <f t="shared" si="146"/>
        <v/>
      </c>
      <c r="G747" s="123" t="str">
        <f t="shared" si="152"/>
        <v/>
      </c>
      <c r="H747" s="139"/>
      <c r="I747" s="123" t="str">
        <f t="shared" si="153"/>
        <v xml:space="preserve"> </v>
      </c>
      <c r="K747" s="388" t="str">
        <f t="shared" ca="1" si="147"/>
        <v/>
      </c>
      <c r="L747" s="388" t="str">
        <f t="shared" ca="1" si="148"/>
        <v/>
      </c>
      <c r="M747" s="384" t="str">
        <f t="shared" ca="1" si="149"/>
        <v/>
      </c>
      <c r="N747" s="384" t="str">
        <f t="shared" ca="1" si="149"/>
        <v/>
      </c>
      <c r="O747" s="384" t="str">
        <f t="shared" ca="1" si="149"/>
        <v/>
      </c>
      <c r="P747" s="384" t="str">
        <f t="shared" ca="1" si="149"/>
        <v/>
      </c>
      <c r="Q747" s="384" t="str">
        <f t="shared" ca="1" si="143"/>
        <v/>
      </c>
      <c r="R747" s="131" t="str">
        <f ca="1">IF(AND(SUM($T$109:$U747)&gt;0,COUNTIF(R$108:$S746,"A")=0), "A","")</f>
        <v/>
      </c>
      <c r="S747" s="131" t="str">
        <f ca="1">IF(AND(SUM($T747:$U$1097)&gt;0,COUNTIF(S748:$S$1098,"E")=0), "E","")</f>
        <v/>
      </c>
      <c r="T747" s="383" t="str">
        <f t="shared" ca="1" si="144"/>
        <v/>
      </c>
      <c r="U747" s="383" t="str">
        <f t="shared" ca="1" si="150"/>
        <v/>
      </c>
      <c r="X747" s="383" t="str">
        <f t="shared" ca="1" si="145"/>
        <v/>
      </c>
      <c r="Y747" s="383" t="str">
        <f ca="1">IF(SUM(X747)&gt;0,MAX($Y$109:Y746)+1,"")</f>
        <v/>
      </c>
      <c r="AB747" s="383" t="str" cm="1">
        <f t="array" aca="1" ref="AB747" ca="1">IF($K747="","",INDIRECT("'"&amp;$B747&amp;"'!$J$7"))</f>
        <v/>
      </c>
      <c r="AC747" s="383" t="str" cm="1">
        <f t="array" aca="1" ref="AC747" ca="1">IF($K747="","",INDIRECT("'"&amp;$B747&amp;"'!$J$5"))</f>
        <v/>
      </c>
      <c r="AD747" s="383" t="str" cm="1">
        <f t="array" aca="1" ref="AD747" ca="1">IF($K747="","",INDIRECT("'"&amp;$B747&amp;"'!$J$6"))</f>
        <v/>
      </c>
    </row>
    <row r="748" spans="1:30" hidden="1">
      <c r="A748" s="93"/>
      <c r="B748" s="138" t="str">
        <f t="shared" si="151"/>
        <v/>
      </c>
      <c r="C748" s="28" t="str">
        <f>IF(B748="","",INDEX(Konfig!$A$21:$B$1011,MATCH(MID(B748,1,(FIND(" ",B748)-1)),Konfig!$A$21:$A$1011,0),2))</f>
        <v/>
      </c>
      <c r="D748" s="126"/>
      <c r="E748" s="126" t="str">
        <f t="shared" si="142"/>
        <v/>
      </c>
      <c r="F748" s="126" t="str">
        <f t="shared" si="146"/>
        <v/>
      </c>
      <c r="G748" s="123" t="str">
        <f t="shared" si="152"/>
        <v/>
      </c>
      <c r="H748" s="139"/>
      <c r="I748" s="123" t="str">
        <f t="shared" si="153"/>
        <v xml:space="preserve"> </v>
      </c>
      <c r="K748" s="388" t="str">
        <f t="shared" ca="1" si="147"/>
        <v/>
      </c>
      <c r="L748" s="388" t="str">
        <f t="shared" ca="1" si="148"/>
        <v/>
      </c>
      <c r="M748" s="384" t="str">
        <f t="shared" ca="1" si="149"/>
        <v/>
      </c>
      <c r="N748" s="384" t="str">
        <f t="shared" ca="1" si="149"/>
        <v/>
      </c>
      <c r="O748" s="384" t="str">
        <f t="shared" ca="1" si="149"/>
        <v/>
      </c>
      <c r="P748" s="384" t="str">
        <f t="shared" ca="1" si="149"/>
        <v/>
      </c>
      <c r="Q748" s="384" t="str">
        <f t="shared" ca="1" si="143"/>
        <v/>
      </c>
      <c r="R748" s="131" t="str">
        <f ca="1">IF(AND(SUM($T$109:$U748)&gt;0,COUNTIF(R$108:$S747,"A")=0), "A","")</f>
        <v/>
      </c>
      <c r="S748" s="131" t="str">
        <f ca="1">IF(AND(SUM($T748:$U$1097)&gt;0,COUNTIF(S749:$S$1098,"E")=0), "E","")</f>
        <v/>
      </c>
      <c r="T748" s="383" t="str">
        <f t="shared" ca="1" si="144"/>
        <v/>
      </c>
      <c r="U748" s="383" t="str">
        <f t="shared" ca="1" si="150"/>
        <v/>
      </c>
      <c r="X748" s="383" t="str">
        <f t="shared" ca="1" si="145"/>
        <v/>
      </c>
      <c r="Y748" s="383" t="str">
        <f ca="1">IF(SUM(X748)&gt;0,MAX($Y$109:Y747)+1,"")</f>
        <v/>
      </c>
      <c r="AB748" s="383" t="str" cm="1">
        <f t="array" aca="1" ref="AB748" ca="1">IF($K748="","",INDIRECT("'"&amp;$B748&amp;"'!$J$7"))</f>
        <v/>
      </c>
      <c r="AC748" s="383" t="str" cm="1">
        <f t="array" aca="1" ref="AC748" ca="1">IF($K748="","",INDIRECT("'"&amp;$B748&amp;"'!$J$5"))</f>
        <v/>
      </c>
      <c r="AD748" s="383" t="str" cm="1">
        <f t="array" aca="1" ref="AD748" ca="1">IF($K748="","",INDIRECT("'"&amp;$B748&amp;"'!$J$6"))</f>
        <v/>
      </c>
    </row>
    <row r="749" spans="1:30" hidden="1">
      <c r="A749" s="93"/>
      <c r="B749" s="138" t="str">
        <f t="shared" si="151"/>
        <v/>
      </c>
      <c r="C749" s="28" t="str">
        <f>IF(B749="","",INDEX(Konfig!$A$21:$B$1011,MATCH(MID(B749,1,(FIND(" ",B749)-1)),Konfig!$A$21:$A$1011,0),2))</f>
        <v/>
      </c>
      <c r="D749" s="126"/>
      <c r="E749" s="126" t="str">
        <f t="shared" ref="E749:E812" si="154">IFERROR(IF(VALUE(LEFT(G749,SEARCH(".",G749)-1))&lt;10,"",VALUE(LEFT(G749,SEARCH(".",G749)-1))),"")</f>
        <v/>
      </c>
      <c r="F749" s="126" t="str">
        <f t="shared" si="146"/>
        <v/>
      </c>
      <c r="G749" s="123" t="str">
        <f t="shared" si="152"/>
        <v/>
      </c>
      <c r="H749" s="139"/>
      <c r="I749" s="123" t="str">
        <f t="shared" si="153"/>
        <v xml:space="preserve"> </v>
      </c>
      <c r="K749" s="388" t="str">
        <f t="shared" ca="1" si="147"/>
        <v/>
      </c>
      <c r="L749" s="388" t="str">
        <f t="shared" ca="1" si="148"/>
        <v/>
      </c>
      <c r="M749" s="384" t="str">
        <f t="shared" ca="1" si="149"/>
        <v/>
      </c>
      <c r="N749" s="384" t="str">
        <f t="shared" ca="1" si="149"/>
        <v/>
      </c>
      <c r="O749" s="384" t="str">
        <f t="shared" ca="1" si="149"/>
        <v/>
      </c>
      <c r="P749" s="384" t="str">
        <f t="shared" ca="1" si="149"/>
        <v/>
      </c>
      <c r="Q749" s="384" t="str">
        <f t="shared" ref="Q749:Q812" ca="1" si="155">IF($K749="","",COUNTIF(INDIRECT("'"&amp;$B749&amp;"'!$D$11:$D$512"),0))</f>
        <v/>
      </c>
      <c r="R749" s="131" t="str">
        <f ca="1">IF(AND(SUM($T$109:$U749)&gt;0,COUNTIF(R$108:$S748,"A")=0), "A","")</f>
        <v/>
      </c>
      <c r="S749" s="131" t="str">
        <f ca="1">IF(AND(SUM($T749:$U$1097)&gt;0,COUNTIF(S750:$S$1098,"E")=0), "E","")</f>
        <v/>
      </c>
      <c r="T749" s="383" t="str">
        <f t="shared" ref="T749:T812" ca="1" si="156">IF($K749="","",COUNTIFS(INDIRECT("'"&amp;$B749&amp;"'!$J$11:$J$512"),"KO",INDIRECT("'"&amp;$B749&amp;"'!$N$11:$N$512"),"IAE"))</f>
        <v/>
      </c>
      <c r="U749" s="383" t="str">
        <f t="shared" ca="1" si="150"/>
        <v/>
      </c>
      <c r="X749" s="383" t="str">
        <f t="shared" ref="X749:X812" ca="1" si="157">IF($K749="","",COUNTIFS(INDIRECT("'"&amp;$B749&amp;"'!$J$11:$J$512"),"EW",INDIRECT("'"&amp;$B749&amp;"'!$N$11:$N$512"),"IAE"))</f>
        <v/>
      </c>
      <c r="Y749" s="383" t="str">
        <f ca="1">IF(SUM(X749)&gt;0,MAX($Y$109:Y748)+1,"")</f>
        <v/>
      </c>
      <c r="AB749" s="383" t="str" cm="1">
        <f t="array" aca="1" ref="AB749" ca="1">IF($K749="","",INDIRECT("'"&amp;$B749&amp;"'!$J$7"))</f>
        <v/>
      </c>
      <c r="AC749" s="383" t="str" cm="1">
        <f t="array" aca="1" ref="AC749" ca="1">IF($K749="","",INDIRECT("'"&amp;$B749&amp;"'!$J$5"))</f>
        <v/>
      </c>
      <c r="AD749" s="383" t="str" cm="1">
        <f t="array" aca="1" ref="AD749" ca="1">IF($K749="","",INDIRECT("'"&amp;$B749&amp;"'!$J$6"))</f>
        <v/>
      </c>
    </row>
    <row r="750" spans="1:30" hidden="1">
      <c r="A750" s="93"/>
      <c r="B750" s="138" t="str">
        <f t="shared" si="151"/>
        <v/>
      </c>
      <c r="C750" s="28" t="str">
        <f>IF(B750="","",INDEX(Konfig!$A$21:$B$1011,MATCH(MID(B750,1,(FIND(" ",B750)-1)),Konfig!$A$21:$A$1011,0),2))</f>
        <v/>
      </c>
      <c r="D750" s="126"/>
      <c r="E750" s="126" t="str">
        <f t="shared" si="154"/>
        <v/>
      </c>
      <c r="F750" s="126" t="str">
        <f t="shared" si="146"/>
        <v/>
      </c>
      <c r="G750" s="123" t="str">
        <f t="shared" si="152"/>
        <v/>
      </c>
      <c r="H750" s="139"/>
      <c r="I750" s="123" t="str">
        <f t="shared" si="153"/>
        <v xml:space="preserve"> </v>
      </c>
      <c r="K750" s="388" t="str">
        <f t="shared" ca="1" si="147"/>
        <v/>
      </c>
      <c r="L750" s="388" t="str">
        <f t="shared" ca="1" si="148"/>
        <v/>
      </c>
      <c r="M750" s="384" t="str">
        <f t="shared" ca="1" si="149"/>
        <v/>
      </c>
      <c r="N750" s="384" t="str">
        <f t="shared" ca="1" si="149"/>
        <v/>
      </c>
      <c r="O750" s="384" t="str">
        <f t="shared" ca="1" si="149"/>
        <v/>
      </c>
      <c r="P750" s="384" t="str">
        <f t="shared" ca="1" si="149"/>
        <v/>
      </c>
      <c r="Q750" s="384" t="str">
        <f t="shared" ca="1" si="155"/>
        <v/>
      </c>
      <c r="R750" s="131" t="str">
        <f ca="1">IF(AND(SUM($T$109:$U750)&gt;0,COUNTIF(R$108:$S749,"A")=0), "A","")</f>
        <v/>
      </c>
      <c r="S750" s="131" t="str">
        <f ca="1">IF(AND(SUM($T750:$U$1097)&gt;0,COUNTIF(S751:$S$1098,"E")=0), "E","")</f>
        <v/>
      </c>
      <c r="T750" s="383" t="str">
        <f t="shared" ca="1" si="156"/>
        <v/>
      </c>
      <c r="U750" s="383" t="str">
        <f t="shared" ca="1" si="150"/>
        <v/>
      </c>
      <c r="X750" s="383" t="str">
        <f t="shared" ca="1" si="157"/>
        <v/>
      </c>
      <c r="Y750" s="383" t="str">
        <f ca="1">IF(SUM(X750)&gt;0,MAX($Y$109:Y749)+1,"")</f>
        <v/>
      </c>
      <c r="AB750" s="383" t="str" cm="1">
        <f t="array" aca="1" ref="AB750" ca="1">IF($K750="","",INDIRECT("'"&amp;$B750&amp;"'!$J$7"))</f>
        <v/>
      </c>
      <c r="AC750" s="383" t="str" cm="1">
        <f t="array" aca="1" ref="AC750" ca="1">IF($K750="","",INDIRECT("'"&amp;$B750&amp;"'!$J$5"))</f>
        <v/>
      </c>
      <c r="AD750" s="383" t="str" cm="1">
        <f t="array" aca="1" ref="AD750" ca="1">IF($K750="","",INDIRECT("'"&amp;$B750&amp;"'!$J$6"))</f>
        <v/>
      </c>
    </row>
    <row r="751" spans="1:30" hidden="1">
      <c r="A751" s="93"/>
      <c r="B751" s="138" t="str">
        <f t="shared" si="151"/>
        <v/>
      </c>
      <c r="C751" s="28" t="str">
        <f>IF(B751="","",INDEX(Konfig!$A$21:$B$1011,MATCH(MID(B751,1,(FIND(" ",B751)-1)),Konfig!$A$21:$A$1011,0),2))</f>
        <v/>
      </c>
      <c r="D751" s="126"/>
      <c r="E751" s="126" t="str">
        <f t="shared" si="154"/>
        <v/>
      </c>
      <c r="F751" s="126" t="str">
        <f t="shared" si="146"/>
        <v/>
      </c>
      <c r="G751" s="123" t="str">
        <f t="shared" si="152"/>
        <v/>
      </c>
      <c r="H751" s="139"/>
      <c r="I751" s="123" t="str">
        <f t="shared" si="153"/>
        <v xml:space="preserve"> </v>
      </c>
      <c r="K751" s="388" t="str">
        <f t="shared" ca="1" si="147"/>
        <v/>
      </c>
      <c r="L751" s="388" t="str">
        <f t="shared" ca="1" si="148"/>
        <v/>
      </c>
      <c r="M751" s="384" t="str">
        <f t="shared" ca="1" si="149"/>
        <v/>
      </c>
      <c r="N751" s="384" t="str">
        <f t="shared" ca="1" si="149"/>
        <v/>
      </c>
      <c r="O751" s="384" t="str">
        <f t="shared" ca="1" si="149"/>
        <v/>
      </c>
      <c r="P751" s="384" t="str">
        <f t="shared" ca="1" si="149"/>
        <v/>
      </c>
      <c r="Q751" s="384" t="str">
        <f t="shared" ca="1" si="155"/>
        <v/>
      </c>
      <c r="R751" s="131" t="str">
        <f ca="1">IF(AND(SUM($T$109:$U751)&gt;0,COUNTIF(R$108:$S750,"A")=0), "A","")</f>
        <v/>
      </c>
      <c r="S751" s="131" t="str">
        <f ca="1">IF(AND(SUM($T751:$U$1097)&gt;0,COUNTIF(S752:$S$1098,"E")=0), "E","")</f>
        <v/>
      </c>
      <c r="T751" s="383" t="str">
        <f t="shared" ca="1" si="156"/>
        <v/>
      </c>
      <c r="U751" s="383" t="str">
        <f t="shared" ca="1" si="150"/>
        <v/>
      </c>
      <c r="X751" s="383" t="str">
        <f t="shared" ca="1" si="157"/>
        <v/>
      </c>
      <c r="Y751" s="383" t="str">
        <f ca="1">IF(SUM(X751)&gt;0,MAX($Y$109:Y750)+1,"")</f>
        <v/>
      </c>
      <c r="AB751" s="383" t="str" cm="1">
        <f t="array" aca="1" ref="AB751" ca="1">IF($K751="","",INDIRECT("'"&amp;$B751&amp;"'!$J$7"))</f>
        <v/>
      </c>
      <c r="AC751" s="383" t="str" cm="1">
        <f t="array" aca="1" ref="AC751" ca="1">IF($K751="","",INDIRECT("'"&amp;$B751&amp;"'!$J$5"))</f>
        <v/>
      </c>
      <c r="AD751" s="383" t="str" cm="1">
        <f t="array" aca="1" ref="AD751" ca="1">IF($K751="","",INDIRECT("'"&amp;$B751&amp;"'!$J$6"))</f>
        <v/>
      </c>
    </row>
    <row r="752" spans="1:30" hidden="1">
      <c r="A752" s="93"/>
      <c r="B752" s="138" t="str">
        <f t="shared" si="151"/>
        <v/>
      </c>
      <c r="C752" s="28" t="str">
        <f>IF(B752="","",INDEX(Konfig!$A$21:$B$1011,MATCH(MID(B752,1,(FIND(" ",B752)-1)),Konfig!$A$21:$A$1011,0),2))</f>
        <v/>
      </c>
      <c r="D752" s="126"/>
      <c r="E752" s="126" t="str">
        <f t="shared" si="154"/>
        <v/>
      </c>
      <c r="F752" s="126" t="str">
        <f t="shared" si="146"/>
        <v/>
      </c>
      <c r="G752" s="123" t="str">
        <f t="shared" si="152"/>
        <v/>
      </c>
      <c r="H752" s="139"/>
      <c r="I752" s="123" t="str">
        <f t="shared" si="153"/>
        <v xml:space="preserve"> </v>
      </c>
      <c r="K752" s="388" t="str">
        <f t="shared" ca="1" si="147"/>
        <v/>
      </c>
      <c r="L752" s="388" t="str">
        <f t="shared" ca="1" si="148"/>
        <v/>
      </c>
      <c r="M752" s="384" t="str">
        <f t="shared" ca="1" si="149"/>
        <v/>
      </c>
      <c r="N752" s="384" t="str">
        <f t="shared" ca="1" si="149"/>
        <v/>
      </c>
      <c r="O752" s="384" t="str">
        <f t="shared" ca="1" si="149"/>
        <v/>
      </c>
      <c r="P752" s="384" t="str">
        <f t="shared" ca="1" si="149"/>
        <v/>
      </c>
      <c r="Q752" s="384" t="str">
        <f t="shared" ca="1" si="155"/>
        <v/>
      </c>
      <c r="R752" s="131" t="str">
        <f ca="1">IF(AND(SUM($T$109:$U752)&gt;0,COUNTIF(R$108:$S751,"A")=0), "A","")</f>
        <v/>
      </c>
      <c r="S752" s="131" t="str">
        <f ca="1">IF(AND(SUM($T752:$U$1097)&gt;0,COUNTIF(S753:$S$1098,"E")=0), "E","")</f>
        <v/>
      </c>
      <c r="T752" s="383" t="str">
        <f t="shared" ca="1" si="156"/>
        <v/>
      </c>
      <c r="U752" s="383" t="str">
        <f t="shared" ca="1" si="150"/>
        <v/>
      </c>
      <c r="X752" s="383" t="str">
        <f t="shared" ca="1" si="157"/>
        <v/>
      </c>
      <c r="Y752" s="383" t="str">
        <f ca="1">IF(SUM(X752)&gt;0,MAX($Y$109:Y751)+1,"")</f>
        <v/>
      </c>
      <c r="AB752" s="383" t="str" cm="1">
        <f t="array" aca="1" ref="AB752" ca="1">IF($K752="","",INDIRECT("'"&amp;$B752&amp;"'!$J$7"))</f>
        <v/>
      </c>
      <c r="AC752" s="383" t="str" cm="1">
        <f t="array" aca="1" ref="AC752" ca="1">IF($K752="","",INDIRECT("'"&amp;$B752&amp;"'!$J$5"))</f>
        <v/>
      </c>
      <c r="AD752" s="383" t="str" cm="1">
        <f t="array" aca="1" ref="AD752" ca="1">IF($K752="","",INDIRECT("'"&amp;$B752&amp;"'!$J$6"))</f>
        <v/>
      </c>
    </row>
    <row r="753" spans="1:30" hidden="1">
      <c r="A753" s="93"/>
      <c r="B753" s="138" t="str">
        <f t="shared" si="151"/>
        <v/>
      </c>
      <c r="C753" s="28" t="str">
        <f>IF(B753="","",INDEX(Konfig!$A$21:$B$1011,MATCH(MID(B753,1,(FIND(" ",B753)-1)),Konfig!$A$21:$A$1011,0),2))</f>
        <v/>
      </c>
      <c r="D753" s="126"/>
      <c r="E753" s="126" t="str">
        <f t="shared" si="154"/>
        <v/>
      </c>
      <c r="F753" s="126" t="str">
        <f t="shared" si="146"/>
        <v/>
      </c>
      <c r="G753" s="123" t="str">
        <f t="shared" si="152"/>
        <v/>
      </c>
      <c r="H753" s="139"/>
      <c r="I753" s="123" t="str">
        <f t="shared" si="153"/>
        <v xml:space="preserve"> </v>
      </c>
      <c r="K753" s="388" t="str">
        <f t="shared" ca="1" si="147"/>
        <v/>
      </c>
      <c r="L753" s="388" t="str">
        <f t="shared" ca="1" si="148"/>
        <v/>
      </c>
      <c r="M753" s="384" t="str">
        <f t="shared" ca="1" si="149"/>
        <v/>
      </c>
      <c r="N753" s="384" t="str">
        <f t="shared" ca="1" si="149"/>
        <v/>
      </c>
      <c r="O753" s="384" t="str">
        <f t="shared" ca="1" si="149"/>
        <v/>
      </c>
      <c r="P753" s="384" t="str">
        <f t="shared" ca="1" si="149"/>
        <v/>
      </c>
      <c r="Q753" s="384" t="str">
        <f t="shared" ca="1" si="155"/>
        <v/>
      </c>
      <c r="R753" s="131" t="str">
        <f ca="1">IF(AND(SUM($T$109:$U753)&gt;0,COUNTIF(R$108:$S752,"A")=0), "A","")</f>
        <v/>
      </c>
      <c r="S753" s="131" t="str">
        <f ca="1">IF(AND(SUM($T753:$U$1097)&gt;0,COUNTIF(S754:$S$1098,"E")=0), "E","")</f>
        <v/>
      </c>
      <c r="T753" s="383" t="str">
        <f t="shared" ca="1" si="156"/>
        <v/>
      </c>
      <c r="U753" s="383" t="str">
        <f t="shared" ca="1" si="150"/>
        <v/>
      </c>
      <c r="X753" s="383" t="str">
        <f t="shared" ca="1" si="157"/>
        <v/>
      </c>
      <c r="Y753" s="383" t="str">
        <f ca="1">IF(SUM(X753)&gt;0,MAX($Y$109:Y752)+1,"")</f>
        <v/>
      </c>
      <c r="AB753" s="383" t="str" cm="1">
        <f t="array" aca="1" ref="AB753" ca="1">IF($K753="","",INDIRECT("'"&amp;$B753&amp;"'!$J$7"))</f>
        <v/>
      </c>
      <c r="AC753" s="383" t="str" cm="1">
        <f t="array" aca="1" ref="AC753" ca="1">IF($K753="","",INDIRECT("'"&amp;$B753&amp;"'!$J$5"))</f>
        <v/>
      </c>
      <c r="AD753" s="383" t="str" cm="1">
        <f t="array" aca="1" ref="AD753" ca="1">IF($K753="","",INDIRECT("'"&amp;$B753&amp;"'!$J$6"))</f>
        <v/>
      </c>
    </row>
    <row r="754" spans="1:30" hidden="1">
      <c r="A754" s="93"/>
      <c r="B754" s="138" t="str">
        <f t="shared" si="151"/>
        <v/>
      </c>
      <c r="C754" s="28" t="str">
        <f>IF(B754="","",INDEX(Konfig!$A$21:$B$1011,MATCH(MID(B754,1,(FIND(" ",B754)-1)),Konfig!$A$21:$A$1011,0),2))</f>
        <v/>
      </c>
      <c r="D754" s="126"/>
      <c r="E754" s="126" t="str">
        <f t="shared" si="154"/>
        <v/>
      </c>
      <c r="F754" s="126" t="str">
        <f t="shared" si="146"/>
        <v/>
      </c>
      <c r="G754" s="123" t="str">
        <f t="shared" si="152"/>
        <v/>
      </c>
      <c r="H754" s="139"/>
      <c r="I754" s="123" t="str">
        <f t="shared" si="153"/>
        <v xml:space="preserve"> </v>
      </c>
      <c r="K754" s="388" t="str">
        <f t="shared" ca="1" si="147"/>
        <v/>
      </c>
      <c r="L754" s="388" t="str">
        <f t="shared" ca="1" si="148"/>
        <v/>
      </c>
      <c r="M754" s="384" t="str">
        <f t="shared" ca="1" si="149"/>
        <v/>
      </c>
      <c r="N754" s="384" t="str">
        <f t="shared" ca="1" si="149"/>
        <v/>
      </c>
      <c r="O754" s="384" t="str">
        <f t="shared" ca="1" si="149"/>
        <v/>
      </c>
      <c r="P754" s="384" t="str">
        <f t="shared" ca="1" si="149"/>
        <v/>
      </c>
      <c r="Q754" s="384" t="str">
        <f t="shared" ca="1" si="155"/>
        <v/>
      </c>
      <c r="R754" s="131" t="str">
        <f ca="1">IF(AND(SUM($T$109:$U754)&gt;0,COUNTIF(R$108:$S753,"A")=0), "A","")</f>
        <v/>
      </c>
      <c r="S754" s="131" t="str">
        <f ca="1">IF(AND(SUM($T754:$U$1097)&gt;0,COUNTIF(S755:$S$1098,"E")=0), "E","")</f>
        <v/>
      </c>
      <c r="T754" s="383" t="str">
        <f t="shared" ca="1" si="156"/>
        <v/>
      </c>
      <c r="U754" s="383" t="str">
        <f t="shared" ca="1" si="150"/>
        <v/>
      </c>
      <c r="X754" s="383" t="str">
        <f t="shared" ca="1" si="157"/>
        <v/>
      </c>
      <c r="Y754" s="383" t="str">
        <f ca="1">IF(SUM(X754)&gt;0,MAX($Y$109:Y753)+1,"")</f>
        <v/>
      </c>
      <c r="AB754" s="383" t="str" cm="1">
        <f t="array" aca="1" ref="AB754" ca="1">IF($K754="","",INDIRECT("'"&amp;$B754&amp;"'!$J$7"))</f>
        <v/>
      </c>
      <c r="AC754" s="383" t="str" cm="1">
        <f t="array" aca="1" ref="AC754" ca="1">IF($K754="","",INDIRECT("'"&amp;$B754&amp;"'!$J$5"))</f>
        <v/>
      </c>
      <c r="AD754" s="383" t="str" cm="1">
        <f t="array" aca="1" ref="AD754" ca="1">IF($K754="","",INDIRECT("'"&amp;$B754&amp;"'!$J$6"))</f>
        <v/>
      </c>
    </row>
    <row r="755" spans="1:30" hidden="1">
      <c r="A755" s="93"/>
      <c r="B755" s="138" t="str">
        <f t="shared" si="151"/>
        <v/>
      </c>
      <c r="C755" s="28" t="str">
        <f>IF(B755="","",INDEX(Konfig!$A$21:$B$1011,MATCH(MID(B755,1,(FIND(" ",B755)-1)),Konfig!$A$21:$A$1011,0),2))</f>
        <v/>
      </c>
      <c r="D755" s="126"/>
      <c r="E755" s="126" t="str">
        <f t="shared" si="154"/>
        <v/>
      </c>
      <c r="F755" s="126" t="str">
        <f t="shared" si="146"/>
        <v/>
      </c>
      <c r="G755" s="123" t="str">
        <f t="shared" si="152"/>
        <v/>
      </c>
      <c r="H755" s="139"/>
      <c r="I755" s="123" t="str">
        <f t="shared" si="153"/>
        <v xml:space="preserve"> </v>
      </c>
      <c r="K755" s="388" t="str">
        <f t="shared" ca="1" si="147"/>
        <v/>
      </c>
      <c r="L755" s="388" t="str">
        <f t="shared" ca="1" si="148"/>
        <v/>
      </c>
      <c r="M755" s="384" t="str">
        <f t="shared" ca="1" si="149"/>
        <v/>
      </c>
      <c r="N755" s="384" t="str">
        <f t="shared" ca="1" si="149"/>
        <v/>
      </c>
      <c r="O755" s="384" t="str">
        <f t="shared" ca="1" si="149"/>
        <v/>
      </c>
      <c r="P755" s="384" t="str">
        <f t="shared" ca="1" si="149"/>
        <v/>
      </c>
      <c r="Q755" s="384" t="str">
        <f t="shared" ca="1" si="155"/>
        <v/>
      </c>
      <c r="R755" s="131" t="str">
        <f ca="1">IF(AND(SUM($T$109:$U755)&gt;0,COUNTIF(R$108:$S754,"A")=0), "A","")</f>
        <v/>
      </c>
      <c r="S755" s="131" t="str">
        <f ca="1">IF(AND(SUM($T755:$U$1097)&gt;0,COUNTIF(S756:$S$1098,"E")=0), "E","")</f>
        <v/>
      </c>
      <c r="T755" s="383" t="str">
        <f t="shared" ca="1" si="156"/>
        <v/>
      </c>
      <c r="U755" s="383" t="str">
        <f t="shared" ca="1" si="150"/>
        <v/>
      </c>
      <c r="X755" s="383" t="str">
        <f t="shared" ca="1" si="157"/>
        <v/>
      </c>
      <c r="Y755" s="383" t="str">
        <f ca="1">IF(SUM(X755)&gt;0,MAX($Y$109:Y754)+1,"")</f>
        <v/>
      </c>
      <c r="AB755" s="383" t="str" cm="1">
        <f t="array" aca="1" ref="AB755" ca="1">IF($K755="","",INDIRECT("'"&amp;$B755&amp;"'!$J$7"))</f>
        <v/>
      </c>
      <c r="AC755" s="383" t="str" cm="1">
        <f t="array" aca="1" ref="AC755" ca="1">IF($K755="","",INDIRECT("'"&amp;$B755&amp;"'!$J$5"))</f>
        <v/>
      </c>
      <c r="AD755" s="383" t="str" cm="1">
        <f t="array" aca="1" ref="AD755" ca="1">IF($K755="","",INDIRECT("'"&amp;$B755&amp;"'!$J$6"))</f>
        <v/>
      </c>
    </row>
    <row r="756" spans="1:30" hidden="1">
      <c r="A756" s="93"/>
      <c r="B756" s="138" t="str">
        <f t="shared" si="151"/>
        <v/>
      </c>
      <c r="C756" s="28" t="str">
        <f>IF(B756="","",INDEX(Konfig!$A$21:$B$1011,MATCH(MID(B756,1,(FIND(" ",B756)-1)),Konfig!$A$21:$A$1011,0),2))</f>
        <v/>
      </c>
      <c r="D756" s="126"/>
      <c r="E756" s="126" t="str">
        <f t="shared" si="154"/>
        <v/>
      </c>
      <c r="F756" s="126" t="str">
        <f t="shared" si="146"/>
        <v/>
      </c>
      <c r="G756" s="123" t="str">
        <f t="shared" si="152"/>
        <v/>
      </c>
      <c r="H756" s="139"/>
      <c r="I756" s="123" t="str">
        <f t="shared" si="153"/>
        <v xml:space="preserve"> </v>
      </c>
      <c r="K756" s="388" t="str">
        <f t="shared" ca="1" si="147"/>
        <v/>
      </c>
      <c r="L756" s="388" t="str">
        <f t="shared" ca="1" si="148"/>
        <v/>
      </c>
      <c r="M756" s="384" t="str">
        <f t="shared" ca="1" si="149"/>
        <v/>
      </c>
      <c r="N756" s="384" t="str">
        <f t="shared" ca="1" si="149"/>
        <v/>
      </c>
      <c r="O756" s="384" t="str">
        <f t="shared" ca="1" si="149"/>
        <v/>
      </c>
      <c r="P756" s="384" t="str">
        <f t="shared" ca="1" si="149"/>
        <v/>
      </c>
      <c r="Q756" s="384" t="str">
        <f t="shared" ca="1" si="155"/>
        <v/>
      </c>
      <c r="R756" s="131" t="str">
        <f ca="1">IF(AND(SUM($T$109:$U756)&gt;0,COUNTIF(R$108:$S755,"A")=0), "A","")</f>
        <v/>
      </c>
      <c r="S756" s="131" t="str">
        <f ca="1">IF(AND(SUM($T756:$U$1097)&gt;0,COUNTIF(S757:$S$1098,"E")=0), "E","")</f>
        <v/>
      </c>
      <c r="T756" s="383" t="str">
        <f t="shared" ca="1" si="156"/>
        <v/>
      </c>
      <c r="U756" s="383" t="str">
        <f t="shared" ca="1" si="150"/>
        <v/>
      </c>
      <c r="X756" s="383" t="str">
        <f t="shared" ca="1" si="157"/>
        <v/>
      </c>
      <c r="Y756" s="383" t="str">
        <f ca="1">IF(SUM(X756)&gt;0,MAX($Y$109:Y755)+1,"")</f>
        <v/>
      </c>
      <c r="AB756" s="383" t="str" cm="1">
        <f t="array" aca="1" ref="AB756" ca="1">IF($K756="","",INDIRECT("'"&amp;$B756&amp;"'!$J$7"))</f>
        <v/>
      </c>
      <c r="AC756" s="383" t="str" cm="1">
        <f t="array" aca="1" ref="AC756" ca="1">IF($K756="","",INDIRECT("'"&amp;$B756&amp;"'!$J$5"))</f>
        <v/>
      </c>
      <c r="AD756" s="383" t="str" cm="1">
        <f t="array" aca="1" ref="AD756" ca="1">IF($K756="","",INDIRECT("'"&amp;$B756&amp;"'!$J$6"))</f>
        <v/>
      </c>
    </row>
    <row r="757" spans="1:30" hidden="1">
      <c r="A757" s="93"/>
      <c r="B757" s="138" t="str">
        <f t="shared" si="151"/>
        <v/>
      </c>
      <c r="C757" s="28" t="str">
        <f>IF(B757="","",INDEX(Konfig!$A$21:$B$1011,MATCH(MID(B757,1,(FIND(" ",B757)-1)),Konfig!$A$21:$A$1011,0),2))</f>
        <v/>
      </c>
      <c r="D757" s="126"/>
      <c r="E757" s="126" t="str">
        <f t="shared" si="154"/>
        <v/>
      </c>
      <c r="F757" s="126" t="str">
        <f t="shared" si="146"/>
        <v/>
      </c>
      <c r="G757" s="123" t="str">
        <f t="shared" si="152"/>
        <v/>
      </c>
      <c r="H757" s="139"/>
      <c r="I757" s="123" t="str">
        <f t="shared" si="153"/>
        <v xml:space="preserve"> </v>
      </c>
      <c r="K757" s="388" t="str">
        <f t="shared" ca="1" si="147"/>
        <v/>
      </c>
      <c r="L757" s="388" t="str">
        <f t="shared" ca="1" si="148"/>
        <v/>
      </c>
      <c r="M757" s="384" t="str">
        <f t="shared" ca="1" si="149"/>
        <v/>
      </c>
      <c r="N757" s="384" t="str">
        <f t="shared" ca="1" si="149"/>
        <v/>
      </c>
      <c r="O757" s="384" t="str">
        <f t="shared" ca="1" si="149"/>
        <v/>
      </c>
      <c r="P757" s="384" t="str">
        <f t="shared" ca="1" si="149"/>
        <v/>
      </c>
      <c r="Q757" s="384" t="str">
        <f t="shared" ca="1" si="155"/>
        <v/>
      </c>
      <c r="R757" s="131" t="str">
        <f ca="1">IF(AND(SUM($T$109:$U757)&gt;0,COUNTIF(R$108:$S756,"A")=0), "A","")</f>
        <v/>
      </c>
      <c r="S757" s="131" t="str">
        <f ca="1">IF(AND(SUM($T757:$U$1097)&gt;0,COUNTIF(S758:$S$1098,"E")=0), "E","")</f>
        <v/>
      </c>
      <c r="T757" s="383" t="str">
        <f t="shared" ca="1" si="156"/>
        <v/>
      </c>
      <c r="U757" s="383" t="str">
        <f t="shared" ca="1" si="150"/>
        <v/>
      </c>
      <c r="X757" s="383" t="str">
        <f t="shared" ca="1" si="157"/>
        <v/>
      </c>
      <c r="Y757" s="383" t="str">
        <f ca="1">IF(SUM(X757)&gt;0,MAX($Y$109:Y756)+1,"")</f>
        <v/>
      </c>
      <c r="AB757" s="383" t="str" cm="1">
        <f t="array" aca="1" ref="AB757" ca="1">IF($K757="","",INDIRECT("'"&amp;$B757&amp;"'!$J$7"))</f>
        <v/>
      </c>
      <c r="AC757" s="383" t="str" cm="1">
        <f t="array" aca="1" ref="AC757" ca="1">IF($K757="","",INDIRECT("'"&amp;$B757&amp;"'!$J$5"))</f>
        <v/>
      </c>
      <c r="AD757" s="383" t="str" cm="1">
        <f t="array" aca="1" ref="AD757" ca="1">IF($K757="","",INDIRECT("'"&amp;$B757&amp;"'!$J$6"))</f>
        <v/>
      </c>
    </row>
    <row r="758" spans="1:30" hidden="1">
      <c r="A758" s="93"/>
      <c r="B758" s="138" t="str">
        <f t="shared" si="151"/>
        <v/>
      </c>
      <c r="C758" s="28" t="str">
        <f>IF(B758="","",INDEX(Konfig!$A$21:$B$1011,MATCH(MID(B758,1,(FIND(" ",B758)-1)),Konfig!$A$21:$A$1011,0),2))</f>
        <v/>
      </c>
      <c r="D758" s="126"/>
      <c r="E758" s="126" t="str">
        <f t="shared" si="154"/>
        <v/>
      </c>
      <c r="F758" s="126" t="str">
        <f t="shared" si="146"/>
        <v/>
      </c>
      <c r="G758" s="123" t="str">
        <f t="shared" si="152"/>
        <v/>
      </c>
      <c r="H758" s="139"/>
      <c r="I758" s="123" t="str">
        <f t="shared" si="153"/>
        <v xml:space="preserve"> </v>
      </c>
      <c r="K758" s="388" t="str">
        <f t="shared" ca="1" si="147"/>
        <v/>
      </c>
      <c r="L758" s="388" t="str">
        <f t="shared" ca="1" si="148"/>
        <v/>
      </c>
      <c r="M758" s="384" t="str">
        <f t="shared" ca="1" si="149"/>
        <v/>
      </c>
      <c r="N758" s="384" t="str">
        <f t="shared" ca="1" si="149"/>
        <v/>
      </c>
      <c r="O758" s="384" t="str">
        <f t="shared" ca="1" si="149"/>
        <v/>
      </c>
      <c r="P758" s="384" t="str">
        <f t="shared" ca="1" si="149"/>
        <v/>
      </c>
      <c r="Q758" s="384" t="str">
        <f t="shared" ca="1" si="155"/>
        <v/>
      </c>
      <c r="R758" s="131" t="str">
        <f ca="1">IF(AND(SUM($T$109:$U758)&gt;0,COUNTIF(R$108:$S757,"A")=0), "A","")</f>
        <v/>
      </c>
      <c r="S758" s="131" t="str">
        <f ca="1">IF(AND(SUM($T758:$U$1097)&gt;0,COUNTIF(S759:$S$1098,"E")=0), "E","")</f>
        <v/>
      </c>
      <c r="T758" s="383" t="str">
        <f t="shared" ca="1" si="156"/>
        <v/>
      </c>
      <c r="U758" s="383" t="str">
        <f t="shared" ca="1" si="150"/>
        <v/>
      </c>
      <c r="X758" s="383" t="str">
        <f t="shared" ca="1" si="157"/>
        <v/>
      </c>
      <c r="Y758" s="383" t="str">
        <f ca="1">IF(SUM(X758)&gt;0,MAX($Y$109:Y757)+1,"")</f>
        <v/>
      </c>
      <c r="AB758" s="383" t="str" cm="1">
        <f t="array" aca="1" ref="AB758" ca="1">IF($K758="","",INDIRECT("'"&amp;$B758&amp;"'!$J$7"))</f>
        <v/>
      </c>
      <c r="AC758" s="383" t="str" cm="1">
        <f t="array" aca="1" ref="AC758" ca="1">IF($K758="","",INDIRECT("'"&amp;$B758&amp;"'!$J$5"))</f>
        <v/>
      </c>
      <c r="AD758" s="383" t="str" cm="1">
        <f t="array" aca="1" ref="AD758" ca="1">IF($K758="","",INDIRECT("'"&amp;$B758&amp;"'!$J$6"))</f>
        <v/>
      </c>
    </row>
    <row r="759" spans="1:30" hidden="1">
      <c r="A759" s="93"/>
      <c r="B759" s="138" t="str">
        <f t="shared" si="151"/>
        <v/>
      </c>
      <c r="C759" s="28" t="str">
        <f>IF(B759="","",INDEX(Konfig!$A$21:$B$1011,MATCH(MID(B759,1,(FIND(" ",B759)-1)),Konfig!$A$21:$A$1011,0),2))</f>
        <v/>
      </c>
      <c r="D759" s="126"/>
      <c r="E759" s="126" t="str">
        <f t="shared" si="154"/>
        <v/>
      </c>
      <c r="F759" s="126" t="str">
        <f t="shared" si="146"/>
        <v/>
      </c>
      <c r="G759" s="123" t="str">
        <f t="shared" si="152"/>
        <v/>
      </c>
      <c r="H759" s="139"/>
      <c r="I759" s="123" t="str">
        <f t="shared" si="153"/>
        <v xml:space="preserve"> </v>
      </c>
      <c r="K759" s="388" t="str">
        <f t="shared" ca="1" si="147"/>
        <v/>
      </c>
      <c r="L759" s="388" t="str">
        <f t="shared" ca="1" si="148"/>
        <v/>
      </c>
      <c r="M759" s="384" t="str">
        <f t="shared" ca="1" si="149"/>
        <v/>
      </c>
      <c r="N759" s="384" t="str">
        <f t="shared" ca="1" si="149"/>
        <v/>
      </c>
      <c r="O759" s="384" t="str">
        <f t="shared" ca="1" si="149"/>
        <v/>
      </c>
      <c r="P759" s="384" t="str">
        <f t="shared" ca="1" si="149"/>
        <v/>
      </c>
      <c r="Q759" s="384" t="str">
        <f t="shared" ca="1" si="155"/>
        <v/>
      </c>
      <c r="R759" s="131" t="str">
        <f ca="1">IF(AND(SUM($T$109:$U759)&gt;0,COUNTIF(R$108:$S758,"A")=0), "A","")</f>
        <v/>
      </c>
      <c r="S759" s="131" t="str">
        <f ca="1">IF(AND(SUM($T759:$U$1097)&gt;0,COUNTIF(S760:$S$1098,"E")=0), "E","")</f>
        <v/>
      </c>
      <c r="T759" s="383" t="str">
        <f t="shared" ca="1" si="156"/>
        <v/>
      </c>
      <c r="U759" s="383" t="str">
        <f t="shared" ca="1" si="150"/>
        <v/>
      </c>
      <c r="X759" s="383" t="str">
        <f t="shared" ca="1" si="157"/>
        <v/>
      </c>
      <c r="Y759" s="383" t="str">
        <f ca="1">IF(SUM(X759)&gt;0,MAX($Y$109:Y758)+1,"")</f>
        <v/>
      </c>
      <c r="AB759" s="383" t="str" cm="1">
        <f t="array" aca="1" ref="AB759" ca="1">IF($K759="","",INDIRECT("'"&amp;$B759&amp;"'!$J$7"))</f>
        <v/>
      </c>
      <c r="AC759" s="383" t="str" cm="1">
        <f t="array" aca="1" ref="AC759" ca="1">IF($K759="","",INDIRECT("'"&amp;$B759&amp;"'!$J$5"))</f>
        <v/>
      </c>
      <c r="AD759" s="383" t="str" cm="1">
        <f t="array" aca="1" ref="AD759" ca="1">IF($K759="","",INDIRECT("'"&amp;$B759&amp;"'!$J$6"))</f>
        <v/>
      </c>
    </row>
    <row r="760" spans="1:30" hidden="1">
      <c r="A760" s="93"/>
      <c r="B760" s="138" t="str">
        <f t="shared" si="151"/>
        <v/>
      </c>
      <c r="C760" s="28" t="str">
        <f>IF(B760="","",INDEX(Konfig!$A$21:$B$1011,MATCH(MID(B760,1,(FIND(" ",B760)-1)),Konfig!$A$21:$A$1011,0),2))</f>
        <v/>
      </c>
      <c r="D760" s="126"/>
      <c r="E760" s="126" t="str">
        <f t="shared" si="154"/>
        <v/>
      </c>
      <c r="F760" s="126" t="str">
        <f t="shared" si="146"/>
        <v/>
      </c>
      <c r="G760" s="123" t="str">
        <f t="shared" si="152"/>
        <v/>
      </c>
      <c r="H760" s="139"/>
      <c r="I760" s="123" t="str">
        <f t="shared" si="153"/>
        <v xml:space="preserve"> </v>
      </c>
      <c r="K760" s="388" t="str">
        <f t="shared" ca="1" si="147"/>
        <v/>
      </c>
      <c r="L760" s="388" t="str">
        <f t="shared" ca="1" si="148"/>
        <v/>
      </c>
      <c r="M760" s="384" t="str">
        <f t="shared" ca="1" si="149"/>
        <v/>
      </c>
      <c r="N760" s="384" t="str">
        <f t="shared" ca="1" si="149"/>
        <v/>
      </c>
      <c r="O760" s="384" t="str">
        <f t="shared" ca="1" si="149"/>
        <v/>
      </c>
      <c r="P760" s="384" t="str">
        <f t="shared" ca="1" si="149"/>
        <v/>
      </c>
      <c r="Q760" s="384" t="str">
        <f t="shared" ca="1" si="155"/>
        <v/>
      </c>
      <c r="R760" s="131" t="str">
        <f ca="1">IF(AND(SUM($T$109:$U760)&gt;0,COUNTIF(R$108:$S759,"A")=0), "A","")</f>
        <v/>
      </c>
      <c r="S760" s="131" t="str">
        <f ca="1">IF(AND(SUM($T760:$U$1097)&gt;0,COUNTIF(S761:$S$1098,"E")=0), "E","")</f>
        <v/>
      </c>
      <c r="T760" s="383" t="str">
        <f t="shared" ca="1" si="156"/>
        <v/>
      </c>
      <c r="U760" s="383" t="str">
        <f t="shared" ca="1" si="150"/>
        <v/>
      </c>
      <c r="X760" s="383" t="str">
        <f t="shared" ca="1" si="157"/>
        <v/>
      </c>
      <c r="Y760" s="383" t="str">
        <f ca="1">IF(SUM(X760)&gt;0,MAX($Y$109:Y759)+1,"")</f>
        <v/>
      </c>
      <c r="AB760" s="383" t="str" cm="1">
        <f t="array" aca="1" ref="AB760" ca="1">IF($K760="","",INDIRECT("'"&amp;$B760&amp;"'!$J$7"))</f>
        <v/>
      </c>
      <c r="AC760" s="383" t="str" cm="1">
        <f t="array" aca="1" ref="AC760" ca="1">IF($K760="","",INDIRECT("'"&amp;$B760&amp;"'!$J$5"))</f>
        <v/>
      </c>
      <c r="AD760" s="383" t="str" cm="1">
        <f t="array" aca="1" ref="AD760" ca="1">IF($K760="","",INDIRECT("'"&amp;$B760&amp;"'!$J$6"))</f>
        <v/>
      </c>
    </row>
    <row r="761" spans="1:30" hidden="1">
      <c r="A761" s="93"/>
      <c r="B761" s="138" t="str">
        <f t="shared" si="151"/>
        <v/>
      </c>
      <c r="C761" s="28" t="str">
        <f>IF(B761="","",INDEX(Konfig!$A$21:$B$1011,MATCH(MID(B761,1,(FIND(" ",B761)-1)),Konfig!$A$21:$A$1011,0),2))</f>
        <v/>
      </c>
      <c r="D761" s="126"/>
      <c r="E761" s="126" t="str">
        <f t="shared" si="154"/>
        <v/>
      </c>
      <c r="F761" s="126" t="str">
        <f t="shared" si="146"/>
        <v/>
      </c>
      <c r="G761" s="123" t="str">
        <f t="shared" si="152"/>
        <v/>
      </c>
      <c r="H761" s="139"/>
      <c r="I761" s="123" t="str">
        <f t="shared" si="153"/>
        <v xml:space="preserve"> </v>
      </c>
      <c r="K761" s="388" t="str">
        <f t="shared" ca="1" si="147"/>
        <v/>
      </c>
      <c r="L761" s="388" t="str">
        <f t="shared" ca="1" si="148"/>
        <v/>
      </c>
      <c r="M761" s="384" t="str">
        <f t="shared" ca="1" si="149"/>
        <v/>
      </c>
      <c r="N761" s="384" t="str">
        <f t="shared" ca="1" si="149"/>
        <v/>
      </c>
      <c r="O761" s="384" t="str">
        <f t="shared" ca="1" si="149"/>
        <v/>
      </c>
      <c r="P761" s="384" t="str">
        <f t="shared" ca="1" si="149"/>
        <v/>
      </c>
      <c r="Q761" s="384" t="str">
        <f t="shared" ca="1" si="155"/>
        <v/>
      </c>
      <c r="R761" s="131" t="str">
        <f ca="1">IF(AND(SUM($T$109:$U761)&gt;0,COUNTIF(R$108:$S760,"A")=0), "A","")</f>
        <v/>
      </c>
      <c r="S761" s="131" t="str">
        <f ca="1">IF(AND(SUM($T761:$U$1097)&gt;0,COUNTIF(S762:$S$1098,"E")=0), "E","")</f>
        <v/>
      </c>
      <c r="T761" s="383" t="str">
        <f t="shared" ca="1" si="156"/>
        <v/>
      </c>
      <c r="U761" s="383" t="str">
        <f t="shared" ca="1" si="150"/>
        <v/>
      </c>
      <c r="X761" s="383" t="str">
        <f t="shared" ca="1" si="157"/>
        <v/>
      </c>
      <c r="Y761" s="383" t="str">
        <f ca="1">IF(SUM(X761)&gt;0,MAX($Y$109:Y760)+1,"")</f>
        <v/>
      </c>
      <c r="AB761" s="383" t="str" cm="1">
        <f t="array" aca="1" ref="AB761" ca="1">IF($K761="","",INDIRECT("'"&amp;$B761&amp;"'!$J$7"))</f>
        <v/>
      </c>
      <c r="AC761" s="383" t="str" cm="1">
        <f t="array" aca="1" ref="AC761" ca="1">IF($K761="","",INDIRECT("'"&amp;$B761&amp;"'!$J$5"))</f>
        <v/>
      </c>
      <c r="AD761" s="383" t="str" cm="1">
        <f t="array" aca="1" ref="AD761" ca="1">IF($K761="","",INDIRECT("'"&amp;$B761&amp;"'!$J$6"))</f>
        <v/>
      </c>
    </row>
    <row r="762" spans="1:30" hidden="1">
      <c r="A762" s="93"/>
      <c r="B762" s="138" t="str">
        <f t="shared" si="151"/>
        <v/>
      </c>
      <c r="C762" s="28" t="str">
        <f>IF(B762="","",INDEX(Konfig!$A$21:$B$1011,MATCH(MID(B762,1,(FIND(" ",B762)-1)),Konfig!$A$21:$A$1011,0),2))</f>
        <v/>
      </c>
      <c r="D762" s="126"/>
      <c r="E762" s="126" t="str">
        <f t="shared" si="154"/>
        <v/>
      </c>
      <c r="F762" s="126" t="str">
        <f t="shared" si="146"/>
        <v/>
      </c>
      <c r="G762" s="123" t="str">
        <f t="shared" si="152"/>
        <v/>
      </c>
      <c r="H762" s="139"/>
      <c r="I762" s="123" t="str">
        <f t="shared" si="153"/>
        <v xml:space="preserve"> </v>
      </c>
      <c r="K762" s="388" t="str">
        <f t="shared" ca="1" si="147"/>
        <v/>
      </c>
      <c r="L762" s="388" t="str">
        <f t="shared" ca="1" si="148"/>
        <v/>
      </c>
      <c r="M762" s="384" t="str">
        <f t="shared" ca="1" si="149"/>
        <v/>
      </c>
      <c r="N762" s="384" t="str">
        <f t="shared" ca="1" si="149"/>
        <v/>
      </c>
      <c r="O762" s="384" t="str">
        <f t="shared" ca="1" si="149"/>
        <v/>
      </c>
      <c r="P762" s="384" t="str">
        <f t="shared" ca="1" si="149"/>
        <v/>
      </c>
      <c r="Q762" s="384" t="str">
        <f t="shared" ca="1" si="155"/>
        <v/>
      </c>
      <c r="R762" s="131" t="str">
        <f ca="1">IF(AND(SUM($T$109:$U762)&gt;0,COUNTIF(R$108:$S761,"A")=0), "A","")</f>
        <v/>
      </c>
      <c r="S762" s="131" t="str">
        <f ca="1">IF(AND(SUM($T762:$U$1097)&gt;0,COUNTIF(S763:$S$1098,"E")=0), "E","")</f>
        <v/>
      </c>
      <c r="T762" s="383" t="str">
        <f t="shared" ca="1" si="156"/>
        <v/>
      </c>
      <c r="U762" s="383" t="str">
        <f t="shared" ca="1" si="150"/>
        <v/>
      </c>
      <c r="X762" s="383" t="str">
        <f t="shared" ca="1" si="157"/>
        <v/>
      </c>
      <c r="Y762" s="383" t="str">
        <f ca="1">IF(SUM(X762)&gt;0,MAX($Y$109:Y761)+1,"")</f>
        <v/>
      </c>
      <c r="AB762" s="383" t="str" cm="1">
        <f t="array" aca="1" ref="AB762" ca="1">IF($K762="","",INDIRECT("'"&amp;$B762&amp;"'!$J$7"))</f>
        <v/>
      </c>
      <c r="AC762" s="383" t="str" cm="1">
        <f t="array" aca="1" ref="AC762" ca="1">IF($K762="","",INDIRECT("'"&amp;$B762&amp;"'!$J$5"))</f>
        <v/>
      </c>
      <c r="AD762" s="383" t="str" cm="1">
        <f t="array" aca="1" ref="AD762" ca="1">IF($K762="","",INDIRECT("'"&amp;$B762&amp;"'!$J$6"))</f>
        <v/>
      </c>
    </row>
    <row r="763" spans="1:30" hidden="1">
      <c r="A763" s="93"/>
      <c r="B763" s="138" t="str">
        <f t="shared" si="151"/>
        <v/>
      </c>
      <c r="C763" s="28" t="str">
        <f>IF(B763="","",INDEX(Konfig!$A$21:$B$1011,MATCH(MID(B763,1,(FIND(" ",B763)-1)),Konfig!$A$21:$A$1011,0),2))</f>
        <v/>
      </c>
      <c r="D763" s="126"/>
      <c r="E763" s="126" t="str">
        <f t="shared" si="154"/>
        <v/>
      </c>
      <c r="F763" s="126" t="str">
        <f t="shared" ref="F763:F826" si="158">IFERROR(IF(VALUE(LEFT(G763,SEARCH(".",G763)-1))&lt;10,"",VALUE(MID(G763,SEARCH(".",G763)+1,1))),"")</f>
        <v/>
      </c>
      <c r="G763" s="123" t="str">
        <f t="shared" si="152"/>
        <v/>
      </c>
      <c r="H763" s="139"/>
      <c r="I763" s="123" t="str">
        <f t="shared" si="153"/>
        <v xml:space="preserve"> </v>
      </c>
      <c r="K763" s="388" t="str">
        <f t="shared" ca="1" si="147"/>
        <v/>
      </c>
      <c r="L763" s="388" t="str">
        <f t="shared" ca="1" si="148"/>
        <v/>
      </c>
      <c r="M763" s="384" t="str">
        <f t="shared" ca="1" si="149"/>
        <v/>
      </c>
      <c r="N763" s="384" t="str">
        <f t="shared" ca="1" si="149"/>
        <v/>
      </c>
      <c r="O763" s="384" t="str">
        <f t="shared" ca="1" si="149"/>
        <v/>
      </c>
      <c r="P763" s="384" t="str">
        <f t="shared" ca="1" si="149"/>
        <v/>
      </c>
      <c r="Q763" s="384" t="str">
        <f t="shared" ca="1" si="155"/>
        <v/>
      </c>
      <c r="R763" s="131" t="str">
        <f ca="1">IF(AND(SUM($T$109:$U763)&gt;0,COUNTIF(R$108:$S762,"A")=0), "A","")</f>
        <v/>
      </c>
      <c r="S763" s="131" t="str">
        <f ca="1">IF(AND(SUM($T763:$U$1097)&gt;0,COUNTIF(S764:$S$1098,"E")=0), "E","")</f>
        <v/>
      </c>
      <c r="T763" s="383" t="str">
        <f t="shared" ca="1" si="156"/>
        <v/>
      </c>
      <c r="U763" s="383" t="str">
        <f t="shared" ca="1" si="150"/>
        <v/>
      </c>
      <c r="X763" s="383" t="str">
        <f t="shared" ca="1" si="157"/>
        <v/>
      </c>
      <c r="Y763" s="383" t="str">
        <f ca="1">IF(SUM(X763)&gt;0,MAX($Y$109:Y762)+1,"")</f>
        <v/>
      </c>
      <c r="AB763" s="383" t="str" cm="1">
        <f t="array" aca="1" ref="AB763" ca="1">IF($K763="","",INDIRECT("'"&amp;$B763&amp;"'!$J$7"))</f>
        <v/>
      </c>
      <c r="AC763" s="383" t="str" cm="1">
        <f t="array" aca="1" ref="AC763" ca="1">IF($K763="","",INDIRECT("'"&amp;$B763&amp;"'!$J$5"))</f>
        <v/>
      </c>
      <c r="AD763" s="383" t="str" cm="1">
        <f t="array" aca="1" ref="AD763" ca="1">IF($K763="","",INDIRECT("'"&amp;$B763&amp;"'!$J$6"))</f>
        <v/>
      </c>
    </row>
    <row r="764" spans="1:30" hidden="1">
      <c r="A764" s="93"/>
      <c r="B764" s="138" t="str">
        <f t="shared" si="151"/>
        <v/>
      </c>
      <c r="C764" s="28" t="str">
        <f>IF(B764="","",INDEX(Konfig!$A$21:$B$1011,MATCH(MID(B764,1,(FIND(" ",B764)-1)),Konfig!$A$21:$A$1011,0),2))</f>
        <v/>
      </c>
      <c r="D764" s="126"/>
      <c r="E764" s="126" t="str">
        <f t="shared" si="154"/>
        <v/>
      </c>
      <c r="F764" s="126" t="str">
        <f t="shared" si="158"/>
        <v/>
      </c>
      <c r="G764" s="123" t="str">
        <f t="shared" si="152"/>
        <v/>
      </c>
      <c r="H764" s="139"/>
      <c r="I764" s="123" t="str">
        <f t="shared" si="153"/>
        <v xml:space="preserve"> </v>
      </c>
      <c r="K764" s="388" t="str">
        <f t="shared" ca="1" si="147"/>
        <v/>
      </c>
      <c r="L764" s="388" t="str">
        <f t="shared" ca="1" si="148"/>
        <v/>
      </c>
      <c r="M764" s="384" t="str">
        <f t="shared" ca="1" si="149"/>
        <v/>
      </c>
      <c r="N764" s="384" t="str">
        <f t="shared" ca="1" si="149"/>
        <v/>
      </c>
      <c r="O764" s="384" t="str">
        <f t="shared" ca="1" si="149"/>
        <v/>
      </c>
      <c r="P764" s="384" t="str">
        <f ca="1">IF($K764="","",COUNTIF(INDIRECT("'"&amp;$B764&amp;"'!$J$12:$J$512"),P$107))</f>
        <v/>
      </c>
      <c r="Q764" s="384" t="str">
        <f t="shared" ca="1" si="155"/>
        <v/>
      </c>
      <c r="R764" s="131" t="str">
        <f ca="1">IF(AND(SUM($T$109:$U764)&gt;0,COUNTIF(R$108:$S763,"A")=0), "A","")</f>
        <v/>
      </c>
      <c r="S764" s="131" t="str">
        <f ca="1">IF(AND(SUM($T764:$U$1097)&gt;0,COUNTIF(S765:$S$1098,"E")=0), "E","")</f>
        <v/>
      </c>
      <c r="T764" s="383" t="str">
        <f t="shared" ca="1" si="156"/>
        <v/>
      </c>
      <c r="U764" s="383" t="str">
        <f t="shared" ca="1" si="150"/>
        <v/>
      </c>
      <c r="X764" s="383" t="str">
        <f t="shared" ca="1" si="157"/>
        <v/>
      </c>
      <c r="Y764" s="383" t="str">
        <f ca="1">IF(SUM(X764)&gt;0,MAX($Y$109:Y763)+1,"")</f>
        <v/>
      </c>
      <c r="AB764" s="383" t="str" cm="1">
        <f t="array" aca="1" ref="AB764" ca="1">IF($K764="","",INDIRECT("'"&amp;$B764&amp;"'!$J$7"))</f>
        <v/>
      </c>
      <c r="AC764" s="383" t="str" cm="1">
        <f t="array" aca="1" ref="AC764" ca="1">IF($K764="","",INDIRECT("'"&amp;$B764&amp;"'!$J$5"))</f>
        <v/>
      </c>
      <c r="AD764" s="383" t="str" cm="1">
        <f t="array" aca="1" ref="AD764" ca="1">IF($K764="","",INDIRECT("'"&amp;$B764&amp;"'!$J$6"))</f>
        <v/>
      </c>
    </row>
    <row r="765" spans="1:30" hidden="1">
      <c r="A765" s="93"/>
      <c r="B765" s="138" t="str">
        <f t="shared" si="151"/>
        <v/>
      </c>
      <c r="C765" s="28" t="str">
        <f>IF(B765="","",INDEX(Konfig!$A$21:$B$1011,MATCH(MID(B765,1,(FIND(" ",B765)-1)),Konfig!$A$21:$A$1011,0),2))</f>
        <v/>
      </c>
      <c r="D765" s="126"/>
      <c r="E765" s="126" t="str">
        <f t="shared" si="154"/>
        <v/>
      </c>
      <c r="F765" s="126" t="str">
        <f t="shared" si="158"/>
        <v/>
      </c>
      <c r="G765" s="123" t="str">
        <f t="shared" si="152"/>
        <v/>
      </c>
      <c r="H765" s="139"/>
      <c r="I765" s="123" t="str">
        <f t="shared" si="153"/>
        <v xml:space="preserve"> </v>
      </c>
      <c r="K765" s="388" t="str">
        <f t="shared" ref="K765:K828" ca="1" si="159">IF(B765="","",IF(VALUE(MID(B765,1,SEARCH(".",B765)-1))&lt;10,"",COUNTA(INDIRECT("'"&amp;B765&amp;"'!$F$12:$F$512"))))</f>
        <v/>
      </c>
      <c r="L765" s="388" t="str">
        <f t="shared" ref="L765:L828" ca="1" si="160">IF(K765="","",SUM(M765:N765))</f>
        <v/>
      </c>
      <c r="M765" s="384" t="str">
        <f t="shared" ref="M765:P828" ca="1" si="161">IF($K765="","",COUNTIF(INDIRECT("'"&amp;$B765&amp;"'!$J$12:$J$512"),M$107))</f>
        <v/>
      </c>
      <c r="N765" s="384" t="str">
        <f t="shared" ca="1" si="161"/>
        <v/>
      </c>
      <c r="O765" s="384" t="str">
        <f t="shared" ca="1" si="161"/>
        <v/>
      </c>
      <c r="P765" s="384" t="str">
        <f t="shared" ca="1" si="161"/>
        <v/>
      </c>
      <c r="Q765" s="384" t="str">
        <f t="shared" ca="1" si="155"/>
        <v/>
      </c>
      <c r="R765" s="131" t="str">
        <f ca="1">IF(AND(SUM($T$109:$U765)&gt;0,COUNTIF(R$108:$S764,"A")=0), "A","")</f>
        <v/>
      </c>
      <c r="S765" s="131" t="str">
        <f ca="1">IF(AND(SUM($T765:$U$1097)&gt;0,COUNTIF(S766:$S$1098,"E")=0), "E","")</f>
        <v/>
      </c>
      <c r="T765" s="383" t="str">
        <f t="shared" ca="1" si="156"/>
        <v/>
      </c>
      <c r="U765" s="383" t="str">
        <f t="shared" ref="U765:U828" ca="1" si="162">IF($K765="","",COUNTIFS(INDIRECT("'"&amp;$B765&amp;"'!$J$11:$J$512"),"BW",INDIRECT("'"&amp;$B765&amp;"'!$N$11:$N$512"),"IAE"))</f>
        <v/>
      </c>
      <c r="X765" s="383" t="str">
        <f t="shared" ca="1" si="157"/>
        <v/>
      </c>
      <c r="Y765" s="383" t="str">
        <f ca="1">IF(SUM(X765)&gt;0,MAX($Y$109:Y764)+1,"")</f>
        <v/>
      </c>
      <c r="AB765" s="383" t="str" cm="1">
        <f t="array" aca="1" ref="AB765" ca="1">IF($K765="","",INDIRECT("'"&amp;$B765&amp;"'!$J$7"))</f>
        <v/>
      </c>
      <c r="AC765" s="383" t="str" cm="1">
        <f t="array" aca="1" ref="AC765" ca="1">IF($K765="","",INDIRECT("'"&amp;$B765&amp;"'!$J$5"))</f>
        <v/>
      </c>
      <c r="AD765" s="383" t="str" cm="1">
        <f t="array" aca="1" ref="AD765" ca="1">IF($K765="","",INDIRECT("'"&amp;$B765&amp;"'!$J$6"))</f>
        <v/>
      </c>
    </row>
    <row r="766" spans="1:30" hidden="1">
      <c r="A766" s="93"/>
      <c r="B766" s="138" t="str">
        <f t="shared" si="151"/>
        <v/>
      </c>
      <c r="C766" s="28" t="str">
        <f>IF(B766="","",INDEX(Konfig!$A$21:$B$1011,MATCH(MID(B766,1,(FIND(" ",B766)-1)),Konfig!$A$21:$A$1011,0),2))</f>
        <v/>
      </c>
      <c r="D766" s="126"/>
      <c r="E766" s="126" t="str">
        <f t="shared" si="154"/>
        <v/>
      </c>
      <c r="F766" s="126" t="str">
        <f t="shared" si="158"/>
        <v/>
      </c>
      <c r="G766" s="123" t="str">
        <f t="shared" si="152"/>
        <v/>
      </c>
      <c r="H766" s="139"/>
      <c r="I766" s="123" t="str">
        <f t="shared" si="153"/>
        <v xml:space="preserve"> </v>
      </c>
      <c r="K766" s="388" t="str">
        <f t="shared" ca="1" si="159"/>
        <v/>
      </c>
      <c r="L766" s="388" t="str">
        <f t="shared" ca="1" si="160"/>
        <v/>
      </c>
      <c r="M766" s="384" t="str">
        <f t="shared" ca="1" si="161"/>
        <v/>
      </c>
      <c r="N766" s="384" t="str">
        <f t="shared" ca="1" si="161"/>
        <v/>
      </c>
      <c r="O766" s="384" t="str">
        <f t="shared" ca="1" si="161"/>
        <v/>
      </c>
      <c r="P766" s="384" t="str">
        <f t="shared" ca="1" si="161"/>
        <v/>
      </c>
      <c r="Q766" s="384" t="str">
        <f t="shared" ca="1" si="155"/>
        <v/>
      </c>
      <c r="R766" s="131" t="str">
        <f ca="1">IF(AND(SUM($T$109:$U766)&gt;0,COUNTIF(R$108:$S765,"A")=0), "A","")</f>
        <v/>
      </c>
      <c r="S766" s="131" t="str">
        <f ca="1">IF(AND(SUM($T766:$U$1097)&gt;0,COUNTIF(S767:$S$1098,"E")=0), "E","")</f>
        <v/>
      </c>
      <c r="T766" s="383" t="str">
        <f t="shared" ca="1" si="156"/>
        <v/>
      </c>
      <c r="U766" s="383" t="str">
        <f t="shared" ca="1" si="162"/>
        <v/>
      </c>
      <c r="X766" s="383" t="str">
        <f t="shared" ca="1" si="157"/>
        <v/>
      </c>
      <c r="Y766" s="383" t="str">
        <f ca="1">IF(SUM(X766)&gt;0,MAX($Y$109:Y765)+1,"")</f>
        <v/>
      </c>
      <c r="AB766" s="383" t="str" cm="1">
        <f t="array" aca="1" ref="AB766" ca="1">IF($K766="","",INDIRECT("'"&amp;$B766&amp;"'!$J$7"))</f>
        <v/>
      </c>
      <c r="AC766" s="383" t="str" cm="1">
        <f t="array" aca="1" ref="AC766" ca="1">IF($K766="","",INDIRECT("'"&amp;$B766&amp;"'!$J$5"))</f>
        <v/>
      </c>
      <c r="AD766" s="383" t="str" cm="1">
        <f t="array" aca="1" ref="AD766" ca="1">IF($K766="","",INDIRECT("'"&amp;$B766&amp;"'!$J$6"))</f>
        <v/>
      </c>
    </row>
    <row r="767" spans="1:30" hidden="1">
      <c r="A767" s="93"/>
      <c r="B767" s="138" t="str">
        <f t="shared" si="151"/>
        <v/>
      </c>
      <c r="C767" s="28" t="str">
        <f>IF(B767="","",INDEX(Konfig!$A$21:$B$1011,MATCH(MID(B767,1,(FIND(" ",B767)-1)),Konfig!$A$21:$A$1011,0),2))</f>
        <v/>
      </c>
      <c r="D767" s="126"/>
      <c r="E767" s="126" t="str">
        <f t="shared" si="154"/>
        <v/>
      </c>
      <c r="F767" s="126" t="str">
        <f t="shared" si="158"/>
        <v/>
      </c>
      <c r="G767" s="123" t="str">
        <f t="shared" si="152"/>
        <v/>
      </c>
      <c r="H767" s="139"/>
      <c r="I767" s="123" t="str">
        <f t="shared" si="153"/>
        <v xml:space="preserve"> </v>
      </c>
      <c r="K767" s="388" t="str">
        <f t="shared" ca="1" si="159"/>
        <v/>
      </c>
      <c r="L767" s="388" t="str">
        <f t="shared" ca="1" si="160"/>
        <v/>
      </c>
      <c r="M767" s="384" t="str">
        <f t="shared" ca="1" si="161"/>
        <v/>
      </c>
      <c r="N767" s="384" t="str">
        <f t="shared" ca="1" si="161"/>
        <v/>
      </c>
      <c r="O767" s="384" t="str">
        <f t="shared" ca="1" si="161"/>
        <v/>
      </c>
      <c r="P767" s="384" t="str">
        <f t="shared" ca="1" si="161"/>
        <v/>
      </c>
      <c r="Q767" s="384" t="str">
        <f t="shared" ca="1" si="155"/>
        <v/>
      </c>
      <c r="R767" s="131" t="str">
        <f ca="1">IF(AND(SUM($T$109:$U767)&gt;0,COUNTIF(R$108:$S766,"A")=0), "A","")</f>
        <v/>
      </c>
      <c r="S767" s="131" t="str">
        <f ca="1">IF(AND(SUM($T767:$U$1097)&gt;0,COUNTIF(S768:$S$1098,"E")=0), "E","")</f>
        <v/>
      </c>
      <c r="T767" s="383" t="str">
        <f t="shared" ca="1" si="156"/>
        <v/>
      </c>
      <c r="U767" s="383" t="str">
        <f t="shared" ca="1" si="162"/>
        <v/>
      </c>
      <c r="X767" s="383" t="str">
        <f t="shared" ca="1" si="157"/>
        <v/>
      </c>
      <c r="Y767" s="383" t="str">
        <f ca="1">IF(SUM(X767)&gt;0,MAX($Y$109:Y766)+1,"")</f>
        <v/>
      </c>
      <c r="AB767" s="383" t="str" cm="1">
        <f t="array" aca="1" ref="AB767" ca="1">IF($K767="","",INDIRECT("'"&amp;$B767&amp;"'!$J$7"))</f>
        <v/>
      </c>
      <c r="AC767" s="383" t="str" cm="1">
        <f t="array" aca="1" ref="AC767" ca="1">IF($K767="","",INDIRECT("'"&amp;$B767&amp;"'!$J$5"))</f>
        <v/>
      </c>
      <c r="AD767" s="383" t="str" cm="1">
        <f t="array" aca="1" ref="AD767" ca="1">IF($K767="","",INDIRECT("'"&amp;$B767&amp;"'!$J$6"))</f>
        <v/>
      </c>
    </row>
    <row r="768" spans="1:30" hidden="1">
      <c r="A768" s="93"/>
      <c r="B768" s="138" t="str">
        <f t="shared" si="151"/>
        <v/>
      </c>
      <c r="C768" s="28" t="str">
        <f>IF(B768="","",INDEX(Konfig!$A$21:$B$1011,MATCH(MID(B768,1,(FIND(" ",B768)-1)),Konfig!$A$21:$A$1011,0),2))</f>
        <v/>
      </c>
      <c r="D768" s="126"/>
      <c r="E768" s="126" t="str">
        <f t="shared" si="154"/>
        <v/>
      </c>
      <c r="F768" s="126" t="str">
        <f t="shared" si="158"/>
        <v/>
      </c>
      <c r="G768" s="123" t="str">
        <f t="shared" si="152"/>
        <v/>
      </c>
      <c r="H768" s="139"/>
      <c r="I768" s="123" t="str">
        <f t="shared" si="153"/>
        <v xml:space="preserve"> </v>
      </c>
      <c r="K768" s="388" t="str">
        <f t="shared" ca="1" si="159"/>
        <v/>
      </c>
      <c r="L768" s="388" t="str">
        <f t="shared" ca="1" si="160"/>
        <v/>
      </c>
      <c r="M768" s="384" t="str">
        <f t="shared" ca="1" si="161"/>
        <v/>
      </c>
      <c r="N768" s="384" t="str">
        <f t="shared" ca="1" si="161"/>
        <v/>
      </c>
      <c r="O768" s="384" t="str">
        <f t="shared" ca="1" si="161"/>
        <v/>
      </c>
      <c r="P768" s="384" t="str">
        <f t="shared" ca="1" si="161"/>
        <v/>
      </c>
      <c r="Q768" s="384" t="str">
        <f t="shared" ca="1" si="155"/>
        <v/>
      </c>
      <c r="R768" s="131" t="str">
        <f ca="1">IF(AND(SUM($T$109:$U768)&gt;0,COUNTIF(R$108:$S767,"A")=0), "A","")</f>
        <v/>
      </c>
      <c r="S768" s="131" t="str">
        <f ca="1">IF(AND(SUM($T768:$U$1097)&gt;0,COUNTIF(S769:$S$1098,"E")=0), "E","")</f>
        <v/>
      </c>
      <c r="T768" s="383" t="str">
        <f t="shared" ca="1" si="156"/>
        <v/>
      </c>
      <c r="U768" s="383" t="str">
        <f t="shared" ca="1" si="162"/>
        <v/>
      </c>
      <c r="X768" s="383" t="str">
        <f t="shared" ca="1" si="157"/>
        <v/>
      </c>
      <c r="Y768" s="383" t="str">
        <f ca="1">IF(SUM(X768)&gt;0,MAX($Y$109:Y767)+1,"")</f>
        <v/>
      </c>
      <c r="AB768" s="383" t="str" cm="1">
        <f t="array" aca="1" ref="AB768" ca="1">IF($K768="","",INDIRECT("'"&amp;$B768&amp;"'!$J$7"))</f>
        <v/>
      </c>
      <c r="AC768" s="383" t="str" cm="1">
        <f t="array" aca="1" ref="AC768" ca="1">IF($K768="","",INDIRECT("'"&amp;$B768&amp;"'!$J$5"))</f>
        <v/>
      </c>
      <c r="AD768" s="383" t="str" cm="1">
        <f t="array" aca="1" ref="AD768" ca="1">IF($K768="","",INDIRECT("'"&amp;$B768&amp;"'!$J$6"))</f>
        <v/>
      </c>
    </row>
    <row r="769" spans="1:30" hidden="1">
      <c r="A769" s="93"/>
      <c r="B769" s="138" t="str">
        <f t="shared" si="151"/>
        <v/>
      </c>
      <c r="C769" s="28" t="str">
        <f>IF(B769="","",INDEX(Konfig!$A$21:$B$1011,MATCH(MID(B769,1,(FIND(" ",B769)-1)),Konfig!$A$21:$A$1011,0),2))</f>
        <v/>
      </c>
      <c r="D769" s="126"/>
      <c r="E769" s="126" t="str">
        <f t="shared" si="154"/>
        <v/>
      </c>
      <c r="F769" s="126" t="str">
        <f t="shared" si="158"/>
        <v/>
      </c>
      <c r="G769" s="123" t="str">
        <f t="shared" si="152"/>
        <v/>
      </c>
      <c r="H769" s="139"/>
      <c r="I769" s="123" t="str">
        <f t="shared" si="153"/>
        <v xml:space="preserve"> </v>
      </c>
      <c r="K769" s="388" t="str">
        <f t="shared" ca="1" si="159"/>
        <v/>
      </c>
      <c r="L769" s="388" t="str">
        <f t="shared" ca="1" si="160"/>
        <v/>
      </c>
      <c r="M769" s="384" t="str">
        <f t="shared" ca="1" si="161"/>
        <v/>
      </c>
      <c r="N769" s="384" t="str">
        <f t="shared" ca="1" si="161"/>
        <v/>
      </c>
      <c r="O769" s="384" t="str">
        <f t="shared" ca="1" si="161"/>
        <v/>
      </c>
      <c r="P769" s="384" t="str">
        <f t="shared" ca="1" si="161"/>
        <v/>
      </c>
      <c r="Q769" s="384" t="str">
        <f t="shared" ca="1" si="155"/>
        <v/>
      </c>
      <c r="R769" s="131" t="str">
        <f ca="1">IF(AND(SUM($T$109:$U769)&gt;0,COUNTIF(R$108:$S768,"A")=0), "A","")</f>
        <v/>
      </c>
      <c r="S769" s="131" t="str">
        <f ca="1">IF(AND(SUM($T769:$U$1097)&gt;0,COUNTIF(S770:$S$1098,"E")=0), "E","")</f>
        <v/>
      </c>
      <c r="T769" s="383" t="str">
        <f t="shared" ca="1" si="156"/>
        <v/>
      </c>
      <c r="U769" s="383" t="str">
        <f t="shared" ca="1" si="162"/>
        <v/>
      </c>
      <c r="X769" s="383" t="str">
        <f t="shared" ca="1" si="157"/>
        <v/>
      </c>
      <c r="Y769" s="383" t="str">
        <f ca="1">IF(SUM(X769)&gt;0,MAX($Y$109:Y768)+1,"")</f>
        <v/>
      </c>
      <c r="AB769" s="383" t="str" cm="1">
        <f t="array" aca="1" ref="AB769" ca="1">IF($K769="","",INDIRECT("'"&amp;$B769&amp;"'!$J$7"))</f>
        <v/>
      </c>
      <c r="AC769" s="383" t="str" cm="1">
        <f t="array" aca="1" ref="AC769" ca="1">IF($K769="","",INDIRECT("'"&amp;$B769&amp;"'!$J$5"))</f>
        <v/>
      </c>
      <c r="AD769" s="383" t="str" cm="1">
        <f t="array" aca="1" ref="AD769" ca="1">IF($K769="","",INDIRECT("'"&amp;$B769&amp;"'!$J$6"))</f>
        <v/>
      </c>
    </row>
    <row r="770" spans="1:30" hidden="1">
      <c r="A770" s="93"/>
      <c r="B770" s="138" t="str">
        <f t="shared" si="151"/>
        <v/>
      </c>
      <c r="C770" s="28" t="str">
        <f>IF(B770="","",INDEX(Konfig!$A$21:$B$1011,MATCH(MID(B770,1,(FIND(" ",B770)-1)),Konfig!$A$21:$A$1011,0),2))</f>
        <v/>
      </c>
      <c r="D770" s="126"/>
      <c r="E770" s="126" t="str">
        <f t="shared" si="154"/>
        <v/>
      </c>
      <c r="F770" s="126" t="str">
        <f t="shared" si="158"/>
        <v/>
      </c>
      <c r="G770" s="123" t="str">
        <f t="shared" si="152"/>
        <v/>
      </c>
      <c r="H770" s="139"/>
      <c r="I770" s="123" t="str">
        <f t="shared" si="153"/>
        <v xml:space="preserve"> </v>
      </c>
      <c r="K770" s="388" t="str">
        <f t="shared" ca="1" si="159"/>
        <v/>
      </c>
      <c r="L770" s="388" t="str">
        <f t="shared" ca="1" si="160"/>
        <v/>
      </c>
      <c r="M770" s="384" t="str">
        <f t="shared" ca="1" si="161"/>
        <v/>
      </c>
      <c r="N770" s="384" t="str">
        <f t="shared" ca="1" si="161"/>
        <v/>
      </c>
      <c r="O770" s="384" t="str">
        <f t="shared" ca="1" si="161"/>
        <v/>
      </c>
      <c r="P770" s="384" t="str">
        <f t="shared" ca="1" si="161"/>
        <v/>
      </c>
      <c r="Q770" s="384" t="str">
        <f t="shared" ca="1" si="155"/>
        <v/>
      </c>
      <c r="R770" s="131" t="str">
        <f ca="1">IF(AND(SUM($T$109:$U770)&gt;0,COUNTIF(R$108:$S769,"A")=0), "A","")</f>
        <v/>
      </c>
      <c r="S770" s="131" t="str">
        <f ca="1">IF(AND(SUM($T770:$U$1097)&gt;0,COUNTIF(S771:$S$1098,"E")=0), "E","")</f>
        <v/>
      </c>
      <c r="T770" s="383" t="str">
        <f t="shared" ca="1" si="156"/>
        <v/>
      </c>
      <c r="U770" s="383" t="str">
        <f t="shared" ca="1" si="162"/>
        <v/>
      </c>
      <c r="X770" s="383" t="str">
        <f t="shared" ca="1" si="157"/>
        <v/>
      </c>
      <c r="Y770" s="383" t="str">
        <f ca="1">IF(SUM(X770)&gt;0,MAX($Y$109:Y769)+1,"")</f>
        <v/>
      </c>
      <c r="AB770" s="383" t="str" cm="1">
        <f t="array" aca="1" ref="AB770" ca="1">IF($K770="","",INDIRECT("'"&amp;$B770&amp;"'!$J$7"))</f>
        <v/>
      </c>
      <c r="AC770" s="383" t="str" cm="1">
        <f t="array" aca="1" ref="AC770" ca="1">IF($K770="","",INDIRECT("'"&amp;$B770&amp;"'!$J$5"))</f>
        <v/>
      </c>
      <c r="AD770" s="383" t="str" cm="1">
        <f t="array" aca="1" ref="AD770" ca="1">IF($K770="","",INDIRECT("'"&amp;$B770&amp;"'!$J$6"))</f>
        <v/>
      </c>
    </row>
    <row r="771" spans="1:30" hidden="1">
      <c r="A771" s="93"/>
      <c r="B771" s="138" t="str">
        <f t="shared" si="151"/>
        <v/>
      </c>
      <c r="C771" s="28" t="str">
        <f>IF(B771="","",INDEX(Konfig!$A$21:$B$1011,MATCH(MID(B771,1,(FIND(" ",B771)-1)),Konfig!$A$21:$A$1011,0),2))</f>
        <v/>
      </c>
      <c r="D771" s="126"/>
      <c r="E771" s="126" t="str">
        <f t="shared" si="154"/>
        <v/>
      </c>
      <c r="F771" s="126" t="str">
        <f t="shared" si="158"/>
        <v/>
      </c>
      <c r="G771" s="123" t="str">
        <f t="shared" si="152"/>
        <v/>
      </c>
      <c r="H771" s="139"/>
      <c r="I771" s="123" t="str">
        <f t="shared" si="153"/>
        <v xml:space="preserve"> </v>
      </c>
      <c r="K771" s="388" t="str">
        <f t="shared" ca="1" si="159"/>
        <v/>
      </c>
      <c r="L771" s="388" t="str">
        <f t="shared" ca="1" si="160"/>
        <v/>
      </c>
      <c r="M771" s="384" t="str">
        <f t="shared" ca="1" si="161"/>
        <v/>
      </c>
      <c r="N771" s="384" t="str">
        <f t="shared" ca="1" si="161"/>
        <v/>
      </c>
      <c r="O771" s="384" t="str">
        <f t="shared" ca="1" si="161"/>
        <v/>
      </c>
      <c r="P771" s="384" t="str">
        <f t="shared" ca="1" si="161"/>
        <v/>
      </c>
      <c r="Q771" s="384" t="str">
        <f t="shared" ca="1" si="155"/>
        <v/>
      </c>
      <c r="R771" s="131" t="str">
        <f ca="1">IF(AND(SUM($T$109:$U771)&gt;0,COUNTIF(R$108:$S770,"A")=0), "A","")</f>
        <v/>
      </c>
      <c r="S771" s="131" t="str">
        <f ca="1">IF(AND(SUM($T771:$U$1097)&gt;0,COUNTIF(S772:$S$1098,"E")=0), "E","")</f>
        <v/>
      </c>
      <c r="T771" s="383" t="str">
        <f t="shared" ca="1" si="156"/>
        <v/>
      </c>
      <c r="U771" s="383" t="str">
        <f t="shared" ca="1" si="162"/>
        <v/>
      </c>
      <c r="X771" s="383" t="str">
        <f t="shared" ca="1" si="157"/>
        <v/>
      </c>
      <c r="Y771" s="383" t="str">
        <f ca="1">IF(SUM(X771)&gt;0,MAX($Y$109:Y770)+1,"")</f>
        <v/>
      </c>
      <c r="AB771" s="383" t="str" cm="1">
        <f t="array" aca="1" ref="AB771" ca="1">IF($K771="","",INDIRECT("'"&amp;$B771&amp;"'!$J$7"))</f>
        <v/>
      </c>
      <c r="AC771" s="383" t="str" cm="1">
        <f t="array" aca="1" ref="AC771" ca="1">IF($K771="","",INDIRECT("'"&amp;$B771&amp;"'!$J$5"))</f>
        <v/>
      </c>
      <c r="AD771" s="383" t="str" cm="1">
        <f t="array" aca="1" ref="AD771" ca="1">IF($K771="","",INDIRECT("'"&amp;$B771&amp;"'!$J$6"))</f>
        <v/>
      </c>
    </row>
    <row r="772" spans="1:30" hidden="1">
      <c r="A772" s="93"/>
      <c r="B772" s="138" t="str">
        <f t="shared" si="151"/>
        <v/>
      </c>
      <c r="C772" s="28" t="str">
        <f>IF(B772="","",INDEX(Konfig!$A$21:$B$1011,MATCH(MID(B772,1,(FIND(" ",B772)-1)),Konfig!$A$21:$A$1011,0),2))</f>
        <v/>
      </c>
      <c r="D772" s="126"/>
      <c r="E772" s="126" t="str">
        <f t="shared" si="154"/>
        <v/>
      </c>
      <c r="F772" s="126" t="str">
        <f t="shared" si="158"/>
        <v/>
      </c>
      <c r="G772" s="123" t="str">
        <f t="shared" si="152"/>
        <v/>
      </c>
      <c r="H772" s="139"/>
      <c r="I772" s="123" t="str">
        <f t="shared" si="153"/>
        <v xml:space="preserve"> </v>
      </c>
      <c r="K772" s="388" t="str">
        <f t="shared" ca="1" si="159"/>
        <v/>
      </c>
      <c r="L772" s="388" t="str">
        <f t="shared" ca="1" si="160"/>
        <v/>
      </c>
      <c r="M772" s="384" t="str">
        <f t="shared" ca="1" si="161"/>
        <v/>
      </c>
      <c r="N772" s="384" t="str">
        <f t="shared" ca="1" si="161"/>
        <v/>
      </c>
      <c r="O772" s="384" t="str">
        <f t="shared" ca="1" si="161"/>
        <v/>
      </c>
      <c r="P772" s="384" t="str">
        <f t="shared" ca="1" si="161"/>
        <v/>
      </c>
      <c r="Q772" s="384" t="str">
        <f t="shared" ca="1" si="155"/>
        <v/>
      </c>
      <c r="R772" s="131" t="str">
        <f ca="1">IF(AND(SUM($T$109:$U772)&gt;0,COUNTIF(R$108:$S771,"A")=0), "A","")</f>
        <v/>
      </c>
      <c r="S772" s="131" t="str">
        <f ca="1">IF(AND(SUM($T772:$U$1097)&gt;0,COUNTIF(S773:$S$1098,"E")=0), "E","")</f>
        <v/>
      </c>
      <c r="T772" s="383" t="str">
        <f t="shared" ca="1" si="156"/>
        <v/>
      </c>
      <c r="U772" s="383" t="str">
        <f t="shared" ca="1" si="162"/>
        <v/>
      </c>
      <c r="X772" s="383" t="str">
        <f t="shared" ca="1" si="157"/>
        <v/>
      </c>
      <c r="Y772" s="383" t="str">
        <f ca="1">IF(SUM(X772)&gt;0,MAX($Y$109:Y771)+1,"")</f>
        <v/>
      </c>
      <c r="AB772" s="383" t="str" cm="1">
        <f t="array" aca="1" ref="AB772" ca="1">IF($K772="","",INDIRECT("'"&amp;$B772&amp;"'!$J$7"))</f>
        <v/>
      </c>
      <c r="AC772" s="383" t="str" cm="1">
        <f t="array" aca="1" ref="AC772" ca="1">IF($K772="","",INDIRECT("'"&amp;$B772&amp;"'!$J$5"))</f>
        <v/>
      </c>
      <c r="AD772" s="383" t="str" cm="1">
        <f t="array" aca="1" ref="AD772" ca="1">IF($K772="","",INDIRECT("'"&amp;$B772&amp;"'!$J$6"))</f>
        <v/>
      </c>
    </row>
    <row r="773" spans="1:30" hidden="1">
      <c r="A773" s="93"/>
      <c r="B773" s="138" t="str">
        <f t="shared" si="151"/>
        <v/>
      </c>
      <c r="C773" s="28" t="str">
        <f>IF(B773="","",INDEX(Konfig!$A$21:$B$1011,MATCH(MID(B773,1,(FIND(" ",B773)-1)),Konfig!$A$21:$A$1011,0),2))</f>
        <v/>
      </c>
      <c r="D773" s="126"/>
      <c r="E773" s="126" t="str">
        <f t="shared" si="154"/>
        <v/>
      </c>
      <c r="F773" s="126" t="str">
        <f t="shared" si="158"/>
        <v/>
      </c>
      <c r="G773" s="123" t="str">
        <f t="shared" si="152"/>
        <v/>
      </c>
      <c r="H773" s="139"/>
      <c r="I773" s="123" t="str">
        <f t="shared" si="153"/>
        <v xml:space="preserve"> </v>
      </c>
      <c r="K773" s="388" t="str">
        <f t="shared" ca="1" si="159"/>
        <v/>
      </c>
      <c r="L773" s="388" t="str">
        <f t="shared" ca="1" si="160"/>
        <v/>
      </c>
      <c r="M773" s="384" t="str">
        <f t="shared" ca="1" si="161"/>
        <v/>
      </c>
      <c r="N773" s="384" t="str">
        <f t="shared" ca="1" si="161"/>
        <v/>
      </c>
      <c r="O773" s="384" t="str">
        <f t="shared" ca="1" si="161"/>
        <v/>
      </c>
      <c r="P773" s="384" t="str">
        <f t="shared" ca="1" si="161"/>
        <v/>
      </c>
      <c r="Q773" s="384" t="str">
        <f t="shared" ca="1" si="155"/>
        <v/>
      </c>
      <c r="R773" s="131" t="str">
        <f ca="1">IF(AND(SUM($T$109:$U773)&gt;0,COUNTIF(R$108:$S772,"A")=0), "A","")</f>
        <v/>
      </c>
      <c r="S773" s="131" t="str">
        <f ca="1">IF(AND(SUM($T773:$U$1097)&gt;0,COUNTIF(S774:$S$1098,"E")=0), "E","")</f>
        <v/>
      </c>
      <c r="T773" s="383" t="str">
        <f t="shared" ca="1" si="156"/>
        <v/>
      </c>
      <c r="U773" s="383" t="str">
        <f t="shared" ca="1" si="162"/>
        <v/>
      </c>
      <c r="X773" s="383" t="str">
        <f t="shared" ca="1" si="157"/>
        <v/>
      </c>
      <c r="Y773" s="383" t="str">
        <f ca="1">IF(SUM(X773)&gt;0,MAX($Y$109:Y772)+1,"")</f>
        <v/>
      </c>
      <c r="AB773" s="383" t="str" cm="1">
        <f t="array" aca="1" ref="AB773" ca="1">IF($K773="","",INDIRECT("'"&amp;$B773&amp;"'!$J$7"))</f>
        <v/>
      </c>
      <c r="AC773" s="383" t="str" cm="1">
        <f t="array" aca="1" ref="AC773" ca="1">IF($K773="","",INDIRECT("'"&amp;$B773&amp;"'!$J$5"))</f>
        <v/>
      </c>
      <c r="AD773" s="383" t="str" cm="1">
        <f t="array" aca="1" ref="AD773" ca="1">IF($K773="","",INDIRECT("'"&amp;$B773&amp;"'!$J$6"))</f>
        <v/>
      </c>
    </row>
    <row r="774" spans="1:30" hidden="1">
      <c r="A774" s="93"/>
      <c r="B774" s="138" t="str">
        <f t="shared" si="151"/>
        <v/>
      </c>
      <c r="C774" s="28" t="str">
        <f>IF(B774="","",INDEX(Konfig!$A$21:$B$1011,MATCH(MID(B774,1,(FIND(" ",B774)-1)),Konfig!$A$21:$A$1011,0),2))</f>
        <v/>
      </c>
      <c r="D774" s="126"/>
      <c r="E774" s="126" t="str">
        <f t="shared" si="154"/>
        <v/>
      </c>
      <c r="F774" s="126" t="str">
        <f t="shared" si="158"/>
        <v/>
      </c>
      <c r="G774" s="123" t="str">
        <f t="shared" si="152"/>
        <v/>
      </c>
      <c r="H774" s="139"/>
      <c r="I774" s="123" t="str">
        <f t="shared" si="153"/>
        <v xml:space="preserve"> </v>
      </c>
      <c r="K774" s="388" t="str">
        <f t="shared" ca="1" si="159"/>
        <v/>
      </c>
      <c r="L774" s="388" t="str">
        <f t="shared" ca="1" si="160"/>
        <v/>
      </c>
      <c r="M774" s="384" t="str">
        <f t="shared" ca="1" si="161"/>
        <v/>
      </c>
      <c r="N774" s="384" t="str">
        <f t="shared" ca="1" si="161"/>
        <v/>
      </c>
      <c r="O774" s="384" t="str">
        <f t="shared" ca="1" si="161"/>
        <v/>
      </c>
      <c r="P774" s="384" t="str">
        <f t="shared" ca="1" si="161"/>
        <v/>
      </c>
      <c r="Q774" s="384" t="str">
        <f t="shared" ca="1" si="155"/>
        <v/>
      </c>
      <c r="R774" s="131" t="str">
        <f ca="1">IF(AND(SUM($T$109:$U774)&gt;0,COUNTIF(R$108:$S773,"A")=0), "A","")</f>
        <v/>
      </c>
      <c r="S774" s="131" t="str">
        <f ca="1">IF(AND(SUM($T774:$U$1097)&gt;0,COUNTIF(S775:$S$1098,"E")=0), "E","")</f>
        <v/>
      </c>
      <c r="T774" s="383" t="str">
        <f t="shared" ca="1" si="156"/>
        <v/>
      </c>
      <c r="U774" s="383" t="str">
        <f t="shared" ca="1" si="162"/>
        <v/>
      </c>
      <c r="X774" s="383" t="str">
        <f t="shared" ca="1" si="157"/>
        <v/>
      </c>
      <c r="Y774" s="383" t="str">
        <f ca="1">IF(SUM(X774)&gt;0,MAX($Y$109:Y773)+1,"")</f>
        <v/>
      </c>
      <c r="AB774" s="383" t="str" cm="1">
        <f t="array" aca="1" ref="AB774" ca="1">IF($K774="","",INDIRECT("'"&amp;$B774&amp;"'!$J$7"))</f>
        <v/>
      </c>
      <c r="AC774" s="383" t="str" cm="1">
        <f t="array" aca="1" ref="AC774" ca="1">IF($K774="","",INDIRECT("'"&amp;$B774&amp;"'!$J$5"))</f>
        <v/>
      </c>
      <c r="AD774" s="383" t="str" cm="1">
        <f t="array" aca="1" ref="AD774" ca="1">IF($K774="","",INDIRECT("'"&amp;$B774&amp;"'!$J$6"))</f>
        <v/>
      </c>
    </row>
    <row r="775" spans="1:30" hidden="1">
      <c r="A775" s="93"/>
      <c r="B775" s="138" t="str">
        <f t="shared" si="151"/>
        <v/>
      </c>
      <c r="C775" s="28" t="str">
        <f>IF(B775="","",INDEX(Konfig!$A$21:$B$1011,MATCH(MID(B775,1,(FIND(" ",B775)-1)),Konfig!$A$21:$A$1011,0),2))</f>
        <v/>
      </c>
      <c r="D775" s="126"/>
      <c r="E775" s="126" t="str">
        <f t="shared" si="154"/>
        <v/>
      </c>
      <c r="F775" s="126" t="str">
        <f t="shared" si="158"/>
        <v/>
      </c>
      <c r="G775" s="123" t="str">
        <f t="shared" si="152"/>
        <v/>
      </c>
      <c r="H775" s="139"/>
      <c r="I775" s="123" t="str">
        <f t="shared" si="153"/>
        <v xml:space="preserve"> </v>
      </c>
      <c r="K775" s="388" t="str">
        <f t="shared" ca="1" si="159"/>
        <v/>
      </c>
      <c r="L775" s="388" t="str">
        <f t="shared" ca="1" si="160"/>
        <v/>
      </c>
      <c r="M775" s="384" t="str">
        <f t="shared" ca="1" si="161"/>
        <v/>
      </c>
      <c r="N775" s="384" t="str">
        <f t="shared" ca="1" si="161"/>
        <v/>
      </c>
      <c r="O775" s="384" t="str">
        <f t="shared" ca="1" si="161"/>
        <v/>
      </c>
      <c r="P775" s="384" t="str">
        <f t="shared" ca="1" si="161"/>
        <v/>
      </c>
      <c r="Q775" s="384" t="str">
        <f t="shared" ca="1" si="155"/>
        <v/>
      </c>
      <c r="R775" s="131" t="str">
        <f ca="1">IF(AND(SUM($T$109:$U775)&gt;0,COUNTIF(R$108:$S774,"A")=0), "A","")</f>
        <v/>
      </c>
      <c r="S775" s="131" t="str">
        <f ca="1">IF(AND(SUM($T775:$U$1097)&gt;0,COUNTIF(S776:$S$1098,"E")=0), "E","")</f>
        <v/>
      </c>
      <c r="T775" s="383" t="str">
        <f t="shared" ca="1" si="156"/>
        <v/>
      </c>
      <c r="U775" s="383" t="str">
        <f t="shared" ca="1" si="162"/>
        <v/>
      </c>
      <c r="X775" s="383" t="str">
        <f t="shared" ca="1" si="157"/>
        <v/>
      </c>
      <c r="Y775" s="383" t="str">
        <f ca="1">IF(SUM(X775)&gt;0,MAX($Y$109:Y774)+1,"")</f>
        <v/>
      </c>
      <c r="AB775" s="383" t="str" cm="1">
        <f t="array" aca="1" ref="AB775" ca="1">IF($K775="","",INDIRECT("'"&amp;$B775&amp;"'!$J$7"))</f>
        <v/>
      </c>
      <c r="AC775" s="383" t="str" cm="1">
        <f t="array" aca="1" ref="AC775" ca="1">IF($K775="","",INDIRECT("'"&amp;$B775&amp;"'!$J$5"))</f>
        <v/>
      </c>
      <c r="AD775" s="383" t="str" cm="1">
        <f t="array" aca="1" ref="AD775" ca="1">IF($K775="","",INDIRECT("'"&amp;$B775&amp;"'!$J$6"))</f>
        <v/>
      </c>
    </row>
    <row r="776" spans="1:30" hidden="1">
      <c r="A776" s="93"/>
      <c r="B776" s="138" t="str">
        <f t="shared" si="151"/>
        <v/>
      </c>
      <c r="C776" s="28" t="str">
        <f>IF(B776="","",INDEX(Konfig!$A$21:$B$1011,MATCH(MID(B776,1,(FIND(" ",B776)-1)),Konfig!$A$21:$A$1011,0),2))</f>
        <v/>
      </c>
      <c r="D776" s="126"/>
      <c r="E776" s="126" t="str">
        <f t="shared" si="154"/>
        <v/>
      </c>
      <c r="F776" s="126" t="str">
        <f t="shared" si="158"/>
        <v/>
      </c>
      <c r="G776" s="123" t="str">
        <f t="shared" si="152"/>
        <v/>
      </c>
      <c r="H776" s="139"/>
      <c r="I776" s="123" t="str">
        <f t="shared" si="153"/>
        <v xml:space="preserve"> </v>
      </c>
      <c r="K776" s="388" t="str">
        <f t="shared" ca="1" si="159"/>
        <v/>
      </c>
      <c r="L776" s="388" t="str">
        <f t="shared" ca="1" si="160"/>
        <v/>
      </c>
      <c r="M776" s="384" t="str">
        <f t="shared" ca="1" si="161"/>
        <v/>
      </c>
      <c r="N776" s="384" t="str">
        <f t="shared" ca="1" si="161"/>
        <v/>
      </c>
      <c r="O776" s="384" t="str">
        <f t="shared" ca="1" si="161"/>
        <v/>
      </c>
      <c r="P776" s="384" t="str">
        <f t="shared" ca="1" si="161"/>
        <v/>
      </c>
      <c r="Q776" s="384" t="str">
        <f t="shared" ca="1" si="155"/>
        <v/>
      </c>
      <c r="R776" s="131" t="str">
        <f ca="1">IF(AND(SUM($T$109:$U776)&gt;0,COUNTIF(R$108:$S775,"A")=0), "A","")</f>
        <v/>
      </c>
      <c r="S776" s="131" t="str">
        <f ca="1">IF(AND(SUM($T776:$U$1097)&gt;0,COUNTIF(S777:$S$1098,"E")=0), "E","")</f>
        <v/>
      </c>
      <c r="T776" s="383" t="str">
        <f t="shared" ca="1" si="156"/>
        <v/>
      </c>
      <c r="U776" s="383" t="str">
        <f t="shared" ca="1" si="162"/>
        <v/>
      </c>
      <c r="X776" s="383" t="str">
        <f t="shared" ca="1" si="157"/>
        <v/>
      </c>
      <c r="Y776" s="383" t="str">
        <f ca="1">IF(SUM(X776)&gt;0,MAX($Y$109:Y775)+1,"")</f>
        <v/>
      </c>
      <c r="AB776" s="383" t="str" cm="1">
        <f t="array" aca="1" ref="AB776" ca="1">IF($K776="","",INDIRECT("'"&amp;$B776&amp;"'!$J$7"))</f>
        <v/>
      </c>
      <c r="AC776" s="383" t="str" cm="1">
        <f t="array" aca="1" ref="AC776" ca="1">IF($K776="","",INDIRECT("'"&amp;$B776&amp;"'!$J$5"))</f>
        <v/>
      </c>
      <c r="AD776" s="383" t="str" cm="1">
        <f t="array" aca="1" ref="AD776" ca="1">IF($K776="","",INDIRECT("'"&amp;$B776&amp;"'!$J$6"))</f>
        <v/>
      </c>
    </row>
    <row r="777" spans="1:30" hidden="1">
      <c r="A777" s="93"/>
      <c r="B777" s="138" t="str">
        <f t="shared" si="151"/>
        <v/>
      </c>
      <c r="C777" s="28" t="str">
        <f>IF(B777="","",INDEX(Konfig!$A$21:$B$1011,MATCH(MID(B777,1,(FIND(" ",B777)-1)),Konfig!$A$21:$A$1011,0),2))</f>
        <v/>
      </c>
      <c r="D777" s="126"/>
      <c r="E777" s="126" t="str">
        <f t="shared" si="154"/>
        <v/>
      </c>
      <c r="F777" s="126" t="str">
        <f t="shared" si="158"/>
        <v/>
      </c>
      <c r="G777" s="123" t="str">
        <f t="shared" si="152"/>
        <v/>
      </c>
      <c r="H777" s="139"/>
      <c r="I777" s="123" t="str">
        <f t="shared" si="153"/>
        <v xml:space="preserve"> </v>
      </c>
      <c r="K777" s="388" t="str">
        <f t="shared" ca="1" si="159"/>
        <v/>
      </c>
      <c r="L777" s="388" t="str">
        <f t="shared" ca="1" si="160"/>
        <v/>
      </c>
      <c r="M777" s="384" t="str">
        <f t="shared" ca="1" si="161"/>
        <v/>
      </c>
      <c r="N777" s="384" t="str">
        <f t="shared" ca="1" si="161"/>
        <v/>
      </c>
      <c r="O777" s="384" t="str">
        <f t="shared" ca="1" si="161"/>
        <v/>
      </c>
      <c r="P777" s="384" t="str">
        <f t="shared" ca="1" si="161"/>
        <v/>
      </c>
      <c r="Q777" s="384" t="str">
        <f t="shared" ca="1" si="155"/>
        <v/>
      </c>
      <c r="R777" s="131" t="str">
        <f ca="1">IF(AND(SUM($T$109:$U777)&gt;0,COUNTIF(R$108:$S776,"A")=0), "A","")</f>
        <v/>
      </c>
      <c r="S777" s="131" t="str">
        <f ca="1">IF(AND(SUM($T777:$U$1097)&gt;0,COUNTIF(S778:$S$1098,"E")=0), "E","")</f>
        <v/>
      </c>
      <c r="T777" s="383" t="str">
        <f t="shared" ca="1" si="156"/>
        <v/>
      </c>
      <c r="U777" s="383" t="str">
        <f t="shared" ca="1" si="162"/>
        <v/>
      </c>
      <c r="X777" s="383" t="str">
        <f t="shared" ca="1" si="157"/>
        <v/>
      </c>
      <c r="Y777" s="383" t="str">
        <f ca="1">IF(SUM(X777)&gt;0,MAX($Y$109:Y776)+1,"")</f>
        <v/>
      </c>
      <c r="AB777" s="383" t="str" cm="1">
        <f t="array" aca="1" ref="AB777" ca="1">IF($K777="","",INDIRECT("'"&amp;$B777&amp;"'!$J$7"))</f>
        <v/>
      </c>
      <c r="AC777" s="383" t="str" cm="1">
        <f t="array" aca="1" ref="AC777" ca="1">IF($K777="","",INDIRECT("'"&amp;$B777&amp;"'!$J$5"))</f>
        <v/>
      </c>
      <c r="AD777" s="383" t="str" cm="1">
        <f t="array" aca="1" ref="AD777" ca="1">IF($K777="","",INDIRECT("'"&amp;$B777&amp;"'!$J$6"))</f>
        <v/>
      </c>
    </row>
    <row r="778" spans="1:30" hidden="1">
      <c r="A778" s="93"/>
      <c r="B778" s="138" t="str">
        <f t="shared" si="151"/>
        <v/>
      </c>
      <c r="C778" s="28" t="str">
        <f>IF(B778="","",INDEX(Konfig!$A$21:$B$1011,MATCH(MID(B778,1,(FIND(" ",B778)-1)),Konfig!$A$21:$A$1011,0),2))</f>
        <v/>
      </c>
      <c r="D778" s="126"/>
      <c r="E778" s="126" t="str">
        <f t="shared" si="154"/>
        <v/>
      </c>
      <c r="F778" s="126" t="str">
        <f t="shared" si="158"/>
        <v/>
      </c>
      <c r="G778" s="123" t="str">
        <f t="shared" si="152"/>
        <v/>
      </c>
      <c r="H778" s="139"/>
      <c r="I778" s="123" t="str">
        <f t="shared" si="153"/>
        <v xml:space="preserve"> </v>
      </c>
      <c r="K778" s="388" t="str">
        <f t="shared" ca="1" si="159"/>
        <v/>
      </c>
      <c r="L778" s="388" t="str">
        <f t="shared" ca="1" si="160"/>
        <v/>
      </c>
      <c r="M778" s="384" t="str">
        <f t="shared" ca="1" si="161"/>
        <v/>
      </c>
      <c r="N778" s="384" t="str">
        <f t="shared" ca="1" si="161"/>
        <v/>
      </c>
      <c r="O778" s="384" t="str">
        <f t="shared" ca="1" si="161"/>
        <v/>
      </c>
      <c r="P778" s="384" t="str">
        <f t="shared" ca="1" si="161"/>
        <v/>
      </c>
      <c r="Q778" s="384" t="str">
        <f t="shared" ca="1" si="155"/>
        <v/>
      </c>
      <c r="R778" s="131" t="str">
        <f ca="1">IF(AND(SUM($T$109:$U778)&gt;0,COUNTIF(R$108:$S777,"A")=0), "A","")</f>
        <v/>
      </c>
      <c r="S778" s="131" t="str">
        <f ca="1">IF(AND(SUM($T778:$U$1097)&gt;0,COUNTIF(S779:$S$1098,"E")=0), "E","")</f>
        <v/>
      </c>
      <c r="T778" s="383" t="str">
        <f t="shared" ca="1" si="156"/>
        <v/>
      </c>
      <c r="U778" s="383" t="str">
        <f t="shared" ca="1" si="162"/>
        <v/>
      </c>
      <c r="X778" s="383" t="str">
        <f t="shared" ca="1" si="157"/>
        <v/>
      </c>
      <c r="Y778" s="383" t="str">
        <f ca="1">IF(SUM(X778)&gt;0,MAX($Y$109:Y777)+1,"")</f>
        <v/>
      </c>
      <c r="AB778" s="383" t="str" cm="1">
        <f t="array" aca="1" ref="AB778" ca="1">IF($K778="","",INDIRECT("'"&amp;$B778&amp;"'!$J$7"))</f>
        <v/>
      </c>
      <c r="AC778" s="383" t="str" cm="1">
        <f t="array" aca="1" ref="AC778" ca="1">IF($K778="","",INDIRECT("'"&amp;$B778&amp;"'!$J$5"))</f>
        <v/>
      </c>
      <c r="AD778" s="383" t="str" cm="1">
        <f t="array" aca="1" ref="AD778" ca="1">IF($K778="","",INDIRECT("'"&amp;$B778&amp;"'!$J$6"))</f>
        <v/>
      </c>
    </row>
    <row r="779" spans="1:30" hidden="1">
      <c r="A779" s="93"/>
      <c r="B779" s="138" t="str">
        <f t="shared" si="151"/>
        <v/>
      </c>
      <c r="C779" s="28" t="str">
        <f>IF(B779="","",INDEX(Konfig!$A$21:$B$1011,MATCH(MID(B779,1,(FIND(" ",B779)-1)),Konfig!$A$21:$A$1011,0),2))</f>
        <v/>
      </c>
      <c r="D779" s="126"/>
      <c r="E779" s="126" t="str">
        <f t="shared" si="154"/>
        <v/>
      </c>
      <c r="F779" s="126" t="str">
        <f t="shared" si="158"/>
        <v/>
      </c>
      <c r="G779" s="123" t="str">
        <f t="shared" si="152"/>
        <v/>
      </c>
      <c r="H779" s="139"/>
      <c r="I779" s="123" t="str">
        <f t="shared" si="153"/>
        <v xml:space="preserve"> </v>
      </c>
      <c r="K779" s="388" t="str">
        <f t="shared" ca="1" si="159"/>
        <v/>
      </c>
      <c r="L779" s="388" t="str">
        <f t="shared" ca="1" si="160"/>
        <v/>
      </c>
      <c r="M779" s="384" t="str">
        <f t="shared" ca="1" si="161"/>
        <v/>
      </c>
      <c r="N779" s="384" t="str">
        <f t="shared" ca="1" si="161"/>
        <v/>
      </c>
      <c r="O779" s="384" t="str">
        <f t="shared" ca="1" si="161"/>
        <v/>
      </c>
      <c r="P779" s="384" t="str">
        <f t="shared" ca="1" si="161"/>
        <v/>
      </c>
      <c r="Q779" s="384" t="str">
        <f t="shared" ca="1" si="155"/>
        <v/>
      </c>
      <c r="R779" s="131" t="str">
        <f ca="1">IF(AND(SUM($T$109:$U779)&gt;0,COUNTIF(R$108:$S778,"A")=0), "A","")</f>
        <v/>
      </c>
      <c r="S779" s="131" t="str">
        <f ca="1">IF(AND(SUM($T779:$U$1097)&gt;0,COUNTIF(S780:$S$1098,"E")=0), "E","")</f>
        <v/>
      </c>
      <c r="T779" s="383" t="str">
        <f t="shared" ca="1" si="156"/>
        <v/>
      </c>
      <c r="U779" s="383" t="str">
        <f t="shared" ca="1" si="162"/>
        <v/>
      </c>
      <c r="X779" s="383" t="str">
        <f t="shared" ca="1" si="157"/>
        <v/>
      </c>
      <c r="Y779" s="383" t="str">
        <f ca="1">IF(SUM(X779)&gt;0,MAX($Y$109:Y778)+1,"")</f>
        <v/>
      </c>
      <c r="AB779" s="383" t="str" cm="1">
        <f t="array" aca="1" ref="AB779" ca="1">IF($K779="","",INDIRECT("'"&amp;$B779&amp;"'!$J$7"))</f>
        <v/>
      </c>
      <c r="AC779" s="383" t="str" cm="1">
        <f t="array" aca="1" ref="AC779" ca="1">IF($K779="","",INDIRECT("'"&amp;$B779&amp;"'!$J$5"))</f>
        <v/>
      </c>
      <c r="AD779" s="383" t="str" cm="1">
        <f t="array" aca="1" ref="AD779" ca="1">IF($K779="","",INDIRECT("'"&amp;$B779&amp;"'!$J$6"))</f>
        <v/>
      </c>
    </row>
    <row r="780" spans="1:30" hidden="1">
      <c r="A780" s="93"/>
      <c r="B780" s="138" t="str">
        <f t="shared" si="151"/>
        <v/>
      </c>
      <c r="C780" s="28" t="str">
        <f>IF(B780="","",INDEX(Konfig!$A$21:$B$1011,MATCH(MID(B780,1,(FIND(" ",B780)-1)),Konfig!$A$21:$A$1011,0),2))</f>
        <v/>
      </c>
      <c r="D780" s="126"/>
      <c r="E780" s="126" t="str">
        <f t="shared" si="154"/>
        <v/>
      </c>
      <c r="F780" s="126" t="str">
        <f t="shared" si="158"/>
        <v/>
      </c>
      <c r="G780" s="123" t="str">
        <f t="shared" si="152"/>
        <v/>
      </c>
      <c r="H780" s="139"/>
      <c r="I780" s="123" t="str">
        <f t="shared" si="153"/>
        <v xml:space="preserve"> </v>
      </c>
      <c r="K780" s="388" t="str">
        <f t="shared" ca="1" si="159"/>
        <v/>
      </c>
      <c r="L780" s="388" t="str">
        <f t="shared" ca="1" si="160"/>
        <v/>
      </c>
      <c r="M780" s="384" t="str">
        <f t="shared" ca="1" si="161"/>
        <v/>
      </c>
      <c r="N780" s="384" t="str">
        <f t="shared" ca="1" si="161"/>
        <v/>
      </c>
      <c r="O780" s="384" t="str">
        <f t="shared" ca="1" si="161"/>
        <v/>
      </c>
      <c r="P780" s="384" t="str">
        <f t="shared" ca="1" si="161"/>
        <v/>
      </c>
      <c r="Q780" s="384" t="str">
        <f t="shared" ca="1" si="155"/>
        <v/>
      </c>
      <c r="R780" s="131" t="str">
        <f ca="1">IF(AND(SUM($T$109:$U780)&gt;0,COUNTIF(R$108:$S779,"A")=0), "A","")</f>
        <v/>
      </c>
      <c r="S780" s="131" t="str">
        <f ca="1">IF(AND(SUM($T780:$U$1097)&gt;0,COUNTIF(S781:$S$1098,"E")=0), "E","")</f>
        <v/>
      </c>
      <c r="T780" s="383" t="str">
        <f t="shared" ca="1" si="156"/>
        <v/>
      </c>
      <c r="U780" s="383" t="str">
        <f t="shared" ca="1" si="162"/>
        <v/>
      </c>
      <c r="X780" s="383" t="str">
        <f t="shared" ca="1" si="157"/>
        <v/>
      </c>
      <c r="Y780" s="383" t="str">
        <f ca="1">IF(SUM(X780)&gt;0,MAX($Y$109:Y779)+1,"")</f>
        <v/>
      </c>
      <c r="AB780" s="383" t="str" cm="1">
        <f t="array" aca="1" ref="AB780" ca="1">IF($K780="","",INDIRECT("'"&amp;$B780&amp;"'!$J$7"))</f>
        <v/>
      </c>
      <c r="AC780" s="383" t="str" cm="1">
        <f t="array" aca="1" ref="AC780" ca="1">IF($K780="","",INDIRECT("'"&amp;$B780&amp;"'!$J$5"))</f>
        <v/>
      </c>
      <c r="AD780" s="383" t="str" cm="1">
        <f t="array" aca="1" ref="AD780" ca="1">IF($K780="","",INDIRECT("'"&amp;$B780&amp;"'!$J$6"))</f>
        <v/>
      </c>
    </row>
    <row r="781" spans="1:30" hidden="1">
      <c r="A781" s="93"/>
      <c r="B781" s="138" t="str">
        <f t="shared" si="151"/>
        <v/>
      </c>
      <c r="C781" s="28" t="str">
        <f>IF(B781="","",INDEX(Konfig!$A$21:$B$1011,MATCH(MID(B781,1,(FIND(" ",B781)-1)),Konfig!$A$21:$A$1011,0),2))</f>
        <v/>
      </c>
      <c r="D781" s="126"/>
      <c r="E781" s="126" t="str">
        <f t="shared" si="154"/>
        <v/>
      </c>
      <c r="F781" s="126" t="str">
        <f t="shared" si="158"/>
        <v/>
      </c>
      <c r="G781" s="123" t="str">
        <f t="shared" si="152"/>
        <v/>
      </c>
      <c r="H781" s="139"/>
      <c r="I781" s="123" t="str">
        <f t="shared" si="153"/>
        <v xml:space="preserve"> </v>
      </c>
      <c r="K781" s="388" t="str">
        <f t="shared" ca="1" si="159"/>
        <v/>
      </c>
      <c r="L781" s="388" t="str">
        <f t="shared" ca="1" si="160"/>
        <v/>
      </c>
      <c r="M781" s="384" t="str">
        <f t="shared" ca="1" si="161"/>
        <v/>
      </c>
      <c r="N781" s="384" t="str">
        <f t="shared" ca="1" si="161"/>
        <v/>
      </c>
      <c r="O781" s="384" t="str">
        <f t="shared" ca="1" si="161"/>
        <v/>
      </c>
      <c r="P781" s="384" t="str">
        <f t="shared" ca="1" si="161"/>
        <v/>
      </c>
      <c r="Q781" s="384" t="str">
        <f t="shared" ca="1" si="155"/>
        <v/>
      </c>
      <c r="R781" s="131" t="str">
        <f ca="1">IF(AND(SUM($T$109:$U781)&gt;0,COUNTIF(R$108:$S780,"A")=0), "A","")</f>
        <v/>
      </c>
      <c r="S781" s="131" t="str">
        <f ca="1">IF(AND(SUM($T781:$U$1097)&gt;0,COUNTIF(S782:$S$1098,"E")=0), "E","")</f>
        <v/>
      </c>
      <c r="T781" s="383" t="str">
        <f t="shared" ca="1" si="156"/>
        <v/>
      </c>
      <c r="U781" s="383" t="str">
        <f t="shared" ca="1" si="162"/>
        <v/>
      </c>
      <c r="X781" s="383" t="str">
        <f t="shared" ca="1" si="157"/>
        <v/>
      </c>
      <c r="Y781" s="383" t="str">
        <f ca="1">IF(SUM(X781)&gt;0,MAX($Y$109:Y780)+1,"")</f>
        <v/>
      </c>
      <c r="AB781" s="383" t="str" cm="1">
        <f t="array" aca="1" ref="AB781" ca="1">IF($K781="","",INDIRECT("'"&amp;$B781&amp;"'!$J$7"))</f>
        <v/>
      </c>
      <c r="AC781" s="383" t="str" cm="1">
        <f t="array" aca="1" ref="AC781" ca="1">IF($K781="","",INDIRECT("'"&amp;$B781&amp;"'!$J$5"))</f>
        <v/>
      </c>
      <c r="AD781" s="383" t="str" cm="1">
        <f t="array" aca="1" ref="AD781" ca="1">IF($K781="","",INDIRECT("'"&amp;$B781&amp;"'!$J$6"))</f>
        <v/>
      </c>
    </row>
    <row r="782" spans="1:30" hidden="1">
      <c r="A782" s="93"/>
      <c r="B782" s="138" t="str">
        <f t="shared" si="151"/>
        <v/>
      </c>
      <c r="C782" s="28" t="str">
        <f>IF(B782="","",INDEX(Konfig!$A$21:$B$1011,MATCH(MID(B782,1,(FIND(" ",B782)-1)),Konfig!$A$21:$A$1011,0),2))</f>
        <v/>
      </c>
      <c r="D782" s="126"/>
      <c r="E782" s="126" t="str">
        <f t="shared" si="154"/>
        <v/>
      </c>
      <c r="F782" s="126" t="str">
        <f t="shared" si="158"/>
        <v/>
      </c>
      <c r="G782" s="123" t="str">
        <f t="shared" si="152"/>
        <v/>
      </c>
      <c r="H782" s="139"/>
      <c r="I782" s="123" t="str">
        <f t="shared" si="153"/>
        <v xml:space="preserve"> </v>
      </c>
      <c r="K782" s="388" t="str">
        <f t="shared" ca="1" si="159"/>
        <v/>
      </c>
      <c r="L782" s="388" t="str">
        <f t="shared" ca="1" si="160"/>
        <v/>
      </c>
      <c r="M782" s="384" t="str">
        <f t="shared" ca="1" si="161"/>
        <v/>
      </c>
      <c r="N782" s="384" t="str">
        <f t="shared" ca="1" si="161"/>
        <v/>
      </c>
      <c r="O782" s="384" t="str">
        <f t="shared" ca="1" si="161"/>
        <v/>
      </c>
      <c r="P782" s="384" t="str">
        <f t="shared" ca="1" si="161"/>
        <v/>
      </c>
      <c r="Q782" s="384" t="str">
        <f t="shared" ca="1" si="155"/>
        <v/>
      </c>
      <c r="R782" s="131" t="str">
        <f ca="1">IF(AND(SUM($T$109:$U782)&gt;0,COUNTIF(R$108:$S781,"A")=0), "A","")</f>
        <v/>
      </c>
      <c r="S782" s="131" t="str">
        <f ca="1">IF(AND(SUM($T782:$U$1097)&gt;0,COUNTIF(S783:$S$1098,"E")=0), "E","")</f>
        <v/>
      </c>
      <c r="T782" s="383" t="str">
        <f t="shared" ca="1" si="156"/>
        <v/>
      </c>
      <c r="U782" s="383" t="str">
        <f t="shared" ca="1" si="162"/>
        <v/>
      </c>
      <c r="X782" s="383" t="str">
        <f t="shared" ca="1" si="157"/>
        <v/>
      </c>
      <c r="Y782" s="383" t="str">
        <f ca="1">IF(SUM(X782)&gt;0,MAX($Y$109:Y781)+1,"")</f>
        <v/>
      </c>
      <c r="AB782" s="383" t="str" cm="1">
        <f t="array" aca="1" ref="AB782" ca="1">IF($K782="","",INDIRECT("'"&amp;$B782&amp;"'!$J$7"))</f>
        <v/>
      </c>
      <c r="AC782" s="383" t="str" cm="1">
        <f t="array" aca="1" ref="AC782" ca="1">IF($K782="","",INDIRECT("'"&amp;$B782&amp;"'!$J$5"))</f>
        <v/>
      </c>
      <c r="AD782" s="383" t="str" cm="1">
        <f t="array" aca="1" ref="AD782" ca="1">IF($K782="","",INDIRECT("'"&amp;$B782&amp;"'!$J$6"))</f>
        <v/>
      </c>
    </row>
    <row r="783" spans="1:30" hidden="1">
      <c r="A783" s="93"/>
      <c r="B783" s="138" t="str">
        <f t="shared" si="151"/>
        <v/>
      </c>
      <c r="C783" s="28" t="str">
        <f>IF(B783="","",INDEX(Konfig!$A$21:$B$1011,MATCH(MID(B783,1,(FIND(" ",B783)-1)),Konfig!$A$21:$A$1011,0),2))</f>
        <v/>
      </c>
      <c r="D783" s="126"/>
      <c r="E783" s="126" t="str">
        <f t="shared" si="154"/>
        <v/>
      </c>
      <c r="F783" s="126" t="str">
        <f t="shared" si="158"/>
        <v/>
      </c>
      <c r="G783" s="123" t="str">
        <f t="shared" si="152"/>
        <v/>
      </c>
      <c r="H783" s="139"/>
      <c r="I783" s="123" t="str">
        <f t="shared" si="153"/>
        <v xml:space="preserve"> </v>
      </c>
      <c r="K783" s="388" t="str">
        <f t="shared" ca="1" si="159"/>
        <v/>
      </c>
      <c r="L783" s="388" t="str">
        <f t="shared" ca="1" si="160"/>
        <v/>
      </c>
      <c r="M783" s="384" t="str">
        <f t="shared" ca="1" si="161"/>
        <v/>
      </c>
      <c r="N783" s="384" t="str">
        <f t="shared" ca="1" si="161"/>
        <v/>
      </c>
      <c r="O783" s="384" t="str">
        <f t="shared" ca="1" si="161"/>
        <v/>
      </c>
      <c r="P783" s="384" t="str">
        <f t="shared" ca="1" si="161"/>
        <v/>
      </c>
      <c r="Q783" s="384" t="str">
        <f t="shared" ca="1" si="155"/>
        <v/>
      </c>
      <c r="R783" s="131" t="str">
        <f ca="1">IF(AND(SUM($T$109:$U783)&gt;0,COUNTIF(R$108:$S782,"A")=0), "A","")</f>
        <v/>
      </c>
      <c r="S783" s="131" t="str">
        <f ca="1">IF(AND(SUM($T783:$U$1097)&gt;0,COUNTIF(S784:$S$1098,"E")=0), "E","")</f>
        <v/>
      </c>
      <c r="T783" s="383" t="str">
        <f t="shared" ca="1" si="156"/>
        <v/>
      </c>
      <c r="U783" s="383" t="str">
        <f t="shared" ca="1" si="162"/>
        <v/>
      </c>
      <c r="X783" s="383" t="str">
        <f t="shared" ca="1" si="157"/>
        <v/>
      </c>
      <c r="Y783" s="383" t="str">
        <f ca="1">IF(SUM(X783)&gt;0,MAX($Y$109:Y782)+1,"")</f>
        <v/>
      </c>
      <c r="AB783" s="383" t="str" cm="1">
        <f t="array" aca="1" ref="AB783" ca="1">IF($K783="","",INDIRECT("'"&amp;$B783&amp;"'!$J$7"))</f>
        <v/>
      </c>
      <c r="AC783" s="383" t="str" cm="1">
        <f t="array" aca="1" ref="AC783" ca="1">IF($K783="","",INDIRECT("'"&amp;$B783&amp;"'!$J$5"))</f>
        <v/>
      </c>
      <c r="AD783" s="383" t="str" cm="1">
        <f t="array" aca="1" ref="AD783" ca="1">IF($K783="","",INDIRECT("'"&amp;$B783&amp;"'!$J$6"))</f>
        <v/>
      </c>
    </row>
    <row r="784" spans="1:30" hidden="1">
      <c r="A784" s="93"/>
      <c r="B784" s="138" t="str">
        <f t="shared" si="151"/>
        <v/>
      </c>
      <c r="C784" s="28" t="str">
        <f>IF(B784="","",INDEX(Konfig!$A$21:$B$1011,MATCH(MID(B784,1,(FIND(" ",B784)-1)),Konfig!$A$21:$A$1011,0),2))</f>
        <v/>
      </c>
      <c r="D784" s="126"/>
      <c r="E784" s="126" t="str">
        <f t="shared" si="154"/>
        <v/>
      </c>
      <c r="F784" s="126" t="str">
        <f t="shared" si="158"/>
        <v/>
      </c>
      <c r="G784" s="123" t="str">
        <f t="shared" si="152"/>
        <v/>
      </c>
      <c r="H784" s="139"/>
      <c r="I784" s="123" t="str">
        <f t="shared" si="153"/>
        <v xml:space="preserve"> </v>
      </c>
      <c r="K784" s="388" t="str">
        <f t="shared" ca="1" si="159"/>
        <v/>
      </c>
      <c r="L784" s="388" t="str">
        <f t="shared" ca="1" si="160"/>
        <v/>
      </c>
      <c r="M784" s="384" t="str">
        <f t="shared" ca="1" si="161"/>
        <v/>
      </c>
      <c r="N784" s="384" t="str">
        <f t="shared" ca="1" si="161"/>
        <v/>
      </c>
      <c r="O784" s="384" t="str">
        <f t="shared" ca="1" si="161"/>
        <v/>
      </c>
      <c r="P784" s="384" t="str">
        <f t="shared" ca="1" si="161"/>
        <v/>
      </c>
      <c r="Q784" s="384" t="str">
        <f t="shared" ca="1" si="155"/>
        <v/>
      </c>
      <c r="R784" s="131" t="str">
        <f ca="1">IF(AND(SUM($T$109:$U784)&gt;0,COUNTIF(R$108:$S783,"A")=0), "A","")</f>
        <v/>
      </c>
      <c r="S784" s="131" t="str">
        <f ca="1">IF(AND(SUM($T784:$U$1097)&gt;0,COUNTIF(S785:$S$1098,"E")=0), "E","")</f>
        <v/>
      </c>
      <c r="T784" s="383" t="str">
        <f t="shared" ca="1" si="156"/>
        <v/>
      </c>
      <c r="U784" s="383" t="str">
        <f t="shared" ca="1" si="162"/>
        <v/>
      </c>
      <c r="X784" s="383" t="str">
        <f t="shared" ca="1" si="157"/>
        <v/>
      </c>
      <c r="Y784" s="383" t="str">
        <f ca="1">IF(SUM(X784)&gt;0,MAX($Y$109:Y783)+1,"")</f>
        <v/>
      </c>
      <c r="AB784" s="383" t="str" cm="1">
        <f t="array" aca="1" ref="AB784" ca="1">IF($K784="","",INDIRECT("'"&amp;$B784&amp;"'!$J$7"))</f>
        <v/>
      </c>
      <c r="AC784" s="383" t="str" cm="1">
        <f t="array" aca="1" ref="AC784" ca="1">IF($K784="","",INDIRECT("'"&amp;$B784&amp;"'!$J$5"))</f>
        <v/>
      </c>
      <c r="AD784" s="383" t="str" cm="1">
        <f t="array" aca="1" ref="AD784" ca="1">IF($K784="","",INDIRECT("'"&amp;$B784&amp;"'!$J$6"))</f>
        <v/>
      </c>
    </row>
    <row r="785" spans="1:30" hidden="1">
      <c r="A785" s="93"/>
      <c r="B785" s="138" t="str">
        <f t="shared" si="151"/>
        <v/>
      </c>
      <c r="C785" s="28" t="str">
        <f>IF(B785="","",INDEX(Konfig!$A$21:$B$1011,MATCH(MID(B785,1,(FIND(" ",B785)-1)),Konfig!$A$21:$A$1011,0),2))</f>
        <v/>
      </c>
      <c r="D785" s="126"/>
      <c r="E785" s="126" t="str">
        <f t="shared" si="154"/>
        <v/>
      </c>
      <c r="F785" s="126" t="str">
        <f t="shared" si="158"/>
        <v/>
      </c>
      <c r="G785" s="123" t="str">
        <f t="shared" si="152"/>
        <v/>
      </c>
      <c r="H785" s="139"/>
      <c r="I785" s="123" t="str">
        <f t="shared" si="153"/>
        <v xml:space="preserve"> </v>
      </c>
      <c r="K785" s="388" t="str">
        <f t="shared" ca="1" si="159"/>
        <v/>
      </c>
      <c r="L785" s="388" t="str">
        <f t="shared" ca="1" si="160"/>
        <v/>
      </c>
      <c r="M785" s="384" t="str">
        <f t="shared" ca="1" si="161"/>
        <v/>
      </c>
      <c r="N785" s="384" t="str">
        <f t="shared" ca="1" si="161"/>
        <v/>
      </c>
      <c r="O785" s="384" t="str">
        <f t="shared" ca="1" si="161"/>
        <v/>
      </c>
      <c r="P785" s="384" t="str">
        <f t="shared" ca="1" si="161"/>
        <v/>
      </c>
      <c r="Q785" s="384" t="str">
        <f t="shared" ca="1" si="155"/>
        <v/>
      </c>
      <c r="R785" s="131" t="str">
        <f ca="1">IF(AND(SUM($T$109:$U785)&gt;0,COUNTIF(R$108:$S784,"A")=0), "A","")</f>
        <v/>
      </c>
      <c r="S785" s="131" t="str">
        <f ca="1">IF(AND(SUM($T785:$U$1097)&gt;0,COUNTIF(S786:$S$1098,"E")=0), "E","")</f>
        <v/>
      </c>
      <c r="T785" s="383" t="str">
        <f t="shared" ca="1" si="156"/>
        <v/>
      </c>
      <c r="U785" s="383" t="str">
        <f t="shared" ca="1" si="162"/>
        <v/>
      </c>
      <c r="X785" s="383" t="str">
        <f t="shared" ca="1" si="157"/>
        <v/>
      </c>
      <c r="Y785" s="383" t="str">
        <f ca="1">IF(SUM(X785)&gt;0,MAX($Y$109:Y784)+1,"")</f>
        <v/>
      </c>
      <c r="AB785" s="383" t="str" cm="1">
        <f t="array" aca="1" ref="AB785" ca="1">IF($K785="","",INDIRECT("'"&amp;$B785&amp;"'!$J$7"))</f>
        <v/>
      </c>
      <c r="AC785" s="383" t="str" cm="1">
        <f t="array" aca="1" ref="AC785" ca="1">IF($K785="","",INDIRECT("'"&amp;$B785&amp;"'!$J$5"))</f>
        <v/>
      </c>
      <c r="AD785" s="383" t="str" cm="1">
        <f t="array" aca="1" ref="AD785" ca="1">IF($K785="","",INDIRECT("'"&amp;$B785&amp;"'!$J$6"))</f>
        <v/>
      </c>
    </row>
    <row r="786" spans="1:30" hidden="1">
      <c r="A786" s="93"/>
      <c r="B786" s="138" t="str">
        <f t="shared" si="151"/>
        <v/>
      </c>
      <c r="C786" s="28" t="str">
        <f>IF(B786="","",INDEX(Konfig!$A$21:$B$1011,MATCH(MID(B786,1,(FIND(" ",B786)-1)),Konfig!$A$21:$A$1011,0),2))</f>
        <v/>
      </c>
      <c r="D786" s="126"/>
      <c r="E786" s="126" t="str">
        <f t="shared" si="154"/>
        <v/>
      </c>
      <c r="F786" s="126" t="str">
        <f t="shared" si="158"/>
        <v/>
      </c>
      <c r="G786" s="123" t="str">
        <f t="shared" si="152"/>
        <v/>
      </c>
      <c r="H786" s="139"/>
      <c r="I786" s="123" t="str">
        <f t="shared" si="153"/>
        <v xml:space="preserve"> </v>
      </c>
      <c r="K786" s="388" t="str">
        <f t="shared" ca="1" si="159"/>
        <v/>
      </c>
      <c r="L786" s="388" t="str">
        <f t="shared" ca="1" si="160"/>
        <v/>
      </c>
      <c r="M786" s="384" t="str">
        <f t="shared" ca="1" si="161"/>
        <v/>
      </c>
      <c r="N786" s="384" t="str">
        <f t="shared" ca="1" si="161"/>
        <v/>
      </c>
      <c r="O786" s="384" t="str">
        <f t="shared" ca="1" si="161"/>
        <v/>
      </c>
      <c r="P786" s="384" t="str">
        <f t="shared" ca="1" si="161"/>
        <v/>
      </c>
      <c r="Q786" s="384" t="str">
        <f t="shared" ca="1" si="155"/>
        <v/>
      </c>
      <c r="R786" s="131" t="str">
        <f ca="1">IF(AND(SUM($T$109:$U786)&gt;0,COUNTIF(R$108:$S785,"A")=0), "A","")</f>
        <v/>
      </c>
      <c r="S786" s="131" t="str">
        <f ca="1">IF(AND(SUM($T786:$U$1097)&gt;0,COUNTIF(S787:$S$1098,"E")=0), "E","")</f>
        <v/>
      </c>
      <c r="T786" s="383" t="str">
        <f t="shared" ca="1" si="156"/>
        <v/>
      </c>
      <c r="U786" s="383" t="str">
        <f t="shared" ca="1" si="162"/>
        <v/>
      </c>
      <c r="X786" s="383" t="str">
        <f t="shared" ca="1" si="157"/>
        <v/>
      </c>
      <c r="Y786" s="383" t="str">
        <f ca="1">IF(SUM(X786)&gt;0,MAX($Y$109:Y785)+1,"")</f>
        <v/>
      </c>
      <c r="AB786" s="383" t="str" cm="1">
        <f t="array" aca="1" ref="AB786" ca="1">IF($K786="","",INDIRECT("'"&amp;$B786&amp;"'!$J$7"))</f>
        <v/>
      </c>
      <c r="AC786" s="383" t="str" cm="1">
        <f t="array" aca="1" ref="AC786" ca="1">IF($K786="","",INDIRECT("'"&amp;$B786&amp;"'!$J$5"))</f>
        <v/>
      </c>
      <c r="AD786" s="383" t="str" cm="1">
        <f t="array" aca="1" ref="AD786" ca="1">IF($K786="","",INDIRECT("'"&amp;$B786&amp;"'!$J$6"))</f>
        <v/>
      </c>
    </row>
    <row r="787" spans="1:30" hidden="1">
      <c r="A787" s="93"/>
      <c r="B787" s="138" t="str">
        <f t="shared" si="151"/>
        <v/>
      </c>
      <c r="C787" s="28" t="str">
        <f>IF(B787="","",INDEX(Konfig!$A$21:$B$1011,MATCH(MID(B787,1,(FIND(" ",B787)-1)),Konfig!$A$21:$A$1011,0),2))</f>
        <v/>
      </c>
      <c r="D787" s="126"/>
      <c r="E787" s="126" t="str">
        <f t="shared" si="154"/>
        <v/>
      </c>
      <c r="F787" s="126" t="str">
        <f t="shared" si="158"/>
        <v/>
      </c>
      <c r="G787" s="123" t="str">
        <f t="shared" si="152"/>
        <v/>
      </c>
      <c r="H787" s="139"/>
      <c r="I787" s="123" t="str">
        <f t="shared" si="153"/>
        <v xml:space="preserve"> </v>
      </c>
      <c r="K787" s="388" t="str">
        <f t="shared" ca="1" si="159"/>
        <v/>
      </c>
      <c r="L787" s="388" t="str">
        <f t="shared" ca="1" si="160"/>
        <v/>
      </c>
      <c r="M787" s="384" t="str">
        <f t="shared" ca="1" si="161"/>
        <v/>
      </c>
      <c r="N787" s="384" t="str">
        <f t="shared" ca="1" si="161"/>
        <v/>
      </c>
      <c r="O787" s="384" t="str">
        <f t="shared" ca="1" si="161"/>
        <v/>
      </c>
      <c r="P787" s="384" t="str">
        <f t="shared" ca="1" si="161"/>
        <v/>
      </c>
      <c r="Q787" s="384" t="str">
        <f t="shared" ca="1" si="155"/>
        <v/>
      </c>
      <c r="R787" s="131" t="str">
        <f ca="1">IF(AND(SUM($T$109:$U787)&gt;0,COUNTIF(R$108:$S786,"A")=0), "A","")</f>
        <v/>
      </c>
      <c r="S787" s="131" t="str">
        <f ca="1">IF(AND(SUM($T787:$U$1097)&gt;0,COUNTIF(S788:$S$1098,"E")=0), "E","")</f>
        <v/>
      </c>
      <c r="T787" s="383" t="str">
        <f t="shared" ca="1" si="156"/>
        <v/>
      </c>
      <c r="U787" s="383" t="str">
        <f t="shared" ca="1" si="162"/>
        <v/>
      </c>
      <c r="X787" s="383" t="str">
        <f t="shared" ca="1" si="157"/>
        <v/>
      </c>
      <c r="Y787" s="383" t="str">
        <f ca="1">IF(SUM(X787)&gt;0,MAX($Y$109:Y786)+1,"")</f>
        <v/>
      </c>
      <c r="AB787" s="383" t="str" cm="1">
        <f t="array" aca="1" ref="AB787" ca="1">IF($K787="","",INDIRECT("'"&amp;$B787&amp;"'!$J$7"))</f>
        <v/>
      </c>
      <c r="AC787" s="383" t="str" cm="1">
        <f t="array" aca="1" ref="AC787" ca="1">IF($K787="","",INDIRECT("'"&amp;$B787&amp;"'!$J$5"))</f>
        <v/>
      </c>
      <c r="AD787" s="383" t="str" cm="1">
        <f t="array" aca="1" ref="AD787" ca="1">IF($K787="","",INDIRECT("'"&amp;$B787&amp;"'!$J$6"))</f>
        <v/>
      </c>
    </row>
    <row r="788" spans="1:30" hidden="1">
      <c r="A788" s="93"/>
      <c r="B788" s="138" t="str">
        <f t="shared" si="151"/>
        <v/>
      </c>
      <c r="C788" s="28" t="str">
        <f>IF(B788="","",INDEX(Konfig!$A$21:$B$1011,MATCH(MID(B788,1,(FIND(" ",B788)-1)),Konfig!$A$21:$A$1011,0),2))</f>
        <v/>
      </c>
      <c r="D788" s="126"/>
      <c r="E788" s="126" t="str">
        <f t="shared" si="154"/>
        <v/>
      </c>
      <c r="F788" s="126" t="str">
        <f t="shared" si="158"/>
        <v/>
      </c>
      <c r="G788" s="123" t="str">
        <f t="shared" si="152"/>
        <v/>
      </c>
      <c r="H788" s="139"/>
      <c r="I788" s="123" t="str">
        <f t="shared" si="153"/>
        <v xml:space="preserve"> </v>
      </c>
      <c r="K788" s="388" t="str">
        <f t="shared" ca="1" si="159"/>
        <v/>
      </c>
      <c r="L788" s="388" t="str">
        <f t="shared" ca="1" si="160"/>
        <v/>
      </c>
      <c r="M788" s="384" t="str">
        <f t="shared" ca="1" si="161"/>
        <v/>
      </c>
      <c r="N788" s="384" t="str">
        <f t="shared" ca="1" si="161"/>
        <v/>
      </c>
      <c r="O788" s="384" t="str">
        <f t="shared" ca="1" si="161"/>
        <v/>
      </c>
      <c r="P788" s="384" t="str">
        <f t="shared" ca="1" si="161"/>
        <v/>
      </c>
      <c r="Q788" s="384" t="str">
        <f t="shared" ca="1" si="155"/>
        <v/>
      </c>
      <c r="R788" s="131" t="str">
        <f ca="1">IF(AND(SUM($T$109:$U788)&gt;0,COUNTIF(R$108:$S787,"A")=0), "A","")</f>
        <v/>
      </c>
      <c r="S788" s="131" t="str">
        <f ca="1">IF(AND(SUM($T788:$U$1097)&gt;0,COUNTIF(S789:$S$1098,"E")=0), "E","")</f>
        <v/>
      </c>
      <c r="T788" s="383" t="str">
        <f t="shared" ca="1" si="156"/>
        <v/>
      </c>
      <c r="U788" s="383" t="str">
        <f t="shared" ca="1" si="162"/>
        <v/>
      </c>
      <c r="X788" s="383" t="str">
        <f t="shared" ca="1" si="157"/>
        <v/>
      </c>
      <c r="Y788" s="383" t="str">
        <f ca="1">IF(SUM(X788)&gt;0,MAX($Y$109:Y787)+1,"")</f>
        <v/>
      </c>
      <c r="AB788" s="383" t="str" cm="1">
        <f t="array" aca="1" ref="AB788" ca="1">IF($K788="","",INDIRECT("'"&amp;$B788&amp;"'!$J$7"))</f>
        <v/>
      </c>
      <c r="AC788" s="383" t="str" cm="1">
        <f t="array" aca="1" ref="AC788" ca="1">IF($K788="","",INDIRECT("'"&amp;$B788&amp;"'!$J$5"))</f>
        <v/>
      </c>
      <c r="AD788" s="383" t="str" cm="1">
        <f t="array" aca="1" ref="AD788" ca="1">IF($K788="","",INDIRECT("'"&amp;$B788&amp;"'!$J$6"))</f>
        <v/>
      </c>
    </row>
    <row r="789" spans="1:30" hidden="1">
      <c r="A789" s="93"/>
      <c r="B789" s="138" t="str">
        <f t="shared" si="151"/>
        <v/>
      </c>
      <c r="C789" s="28" t="str">
        <f>IF(B789="","",INDEX(Konfig!$A$21:$B$1011,MATCH(MID(B789,1,(FIND(" ",B789)-1)),Konfig!$A$21:$A$1011,0),2))</f>
        <v/>
      </c>
      <c r="D789" s="126"/>
      <c r="E789" s="126" t="str">
        <f t="shared" si="154"/>
        <v/>
      </c>
      <c r="F789" s="126" t="str">
        <f t="shared" si="158"/>
        <v/>
      </c>
      <c r="G789" s="123" t="str">
        <f t="shared" si="152"/>
        <v/>
      </c>
      <c r="H789" s="139"/>
      <c r="I789" s="123" t="str">
        <f t="shared" si="153"/>
        <v xml:space="preserve"> </v>
      </c>
      <c r="K789" s="388" t="str">
        <f t="shared" ca="1" si="159"/>
        <v/>
      </c>
      <c r="L789" s="388" t="str">
        <f t="shared" ca="1" si="160"/>
        <v/>
      </c>
      <c r="M789" s="384" t="str">
        <f t="shared" ca="1" si="161"/>
        <v/>
      </c>
      <c r="N789" s="384" t="str">
        <f t="shared" ca="1" si="161"/>
        <v/>
      </c>
      <c r="O789" s="384" t="str">
        <f t="shared" ca="1" si="161"/>
        <v/>
      </c>
      <c r="P789" s="384" t="str">
        <f t="shared" ca="1" si="161"/>
        <v/>
      </c>
      <c r="Q789" s="384" t="str">
        <f t="shared" ca="1" si="155"/>
        <v/>
      </c>
      <c r="R789" s="131" t="str">
        <f ca="1">IF(AND(SUM($T$109:$U789)&gt;0,COUNTIF(R$108:$S788,"A")=0), "A","")</f>
        <v/>
      </c>
      <c r="S789" s="131" t="str">
        <f ca="1">IF(AND(SUM($T789:$U$1097)&gt;0,COUNTIF(S790:$S$1098,"E")=0), "E","")</f>
        <v/>
      </c>
      <c r="T789" s="383" t="str">
        <f t="shared" ca="1" si="156"/>
        <v/>
      </c>
      <c r="U789" s="383" t="str">
        <f t="shared" ca="1" si="162"/>
        <v/>
      </c>
      <c r="X789" s="383" t="str">
        <f t="shared" ca="1" si="157"/>
        <v/>
      </c>
      <c r="Y789" s="383" t="str">
        <f ca="1">IF(SUM(X789)&gt;0,MAX($Y$109:Y788)+1,"")</f>
        <v/>
      </c>
      <c r="AB789" s="383" t="str" cm="1">
        <f t="array" aca="1" ref="AB789" ca="1">IF($K789="","",INDIRECT("'"&amp;$B789&amp;"'!$J$7"))</f>
        <v/>
      </c>
      <c r="AC789" s="383" t="str" cm="1">
        <f t="array" aca="1" ref="AC789" ca="1">IF($K789="","",INDIRECT("'"&amp;$B789&amp;"'!$J$5"))</f>
        <v/>
      </c>
      <c r="AD789" s="383" t="str" cm="1">
        <f t="array" aca="1" ref="AD789" ca="1">IF($K789="","",INDIRECT("'"&amp;$B789&amp;"'!$J$6"))</f>
        <v/>
      </c>
    </row>
    <row r="790" spans="1:30" hidden="1">
      <c r="A790" s="93"/>
      <c r="B790" s="138" t="str">
        <f t="shared" si="151"/>
        <v/>
      </c>
      <c r="C790" s="28" t="str">
        <f>IF(B790="","",INDEX(Konfig!$A$21:$B$1011,MATCH(MID(B790,1,(FIND(" ",B790)-1)),Konfig!$A$21:$A$1011,0),2))</f>
        <v/>
      </c>
      <c r="D790" s="126"/>
      <c r="E790" s="126" t="str">
        <f t="shared" si="154"/>
        <v/>
      </c>
      <c r="F790" s="126" t="str">
        <f t="shared" si="158"/>
        <v/>
      </c>
      <c r="G790" s="123" t="str">
        <f t="shared" si="152"/>
        <v/>
      </c>
      <c r="H790" s="139"/>
      <c r="I790" s="123" t="str">
        <f t="shared" si="153"/>
        <v xml:space="preserve"> </v>
      </c>
      <c r="K790" s="388" t="str">
        <f t="shared" ca="1" si="159"/>
        <v/>
      </c>
      <c r="L790" s="388" t="str">
        <f t="shared" ca="1" si="160"/>
        <v/>
      </c>
      <c r="M790" s="384" t="str">
        <f t="shared" ca="1" si="161"/>
        <v/>
      </c>
      <c r="N790" s="384" t="str">
        <f t="shared" ca="1" si="161"/>
        <v/>
      </c>
      <c r="O790" s="384" t="str">
        <f t="shared" ca="1" si="161"/>
        <v/>
      </c>
      <c r="P790" s="384" t="str">
        <f t="shared" ca="1" si="161"/>
        <v/>
      </c>
      <c r="Q790" s="384" t="str">
        <f t="shared" ca="1" si="155"/>
        <v/>
      </c>
      <c r="R790" s="131" t="str">
        <f ca="1">IF(AND(SUM($T$109:$U790)&gt;0,COUNTIF(R$108:$S789,"A")=0), "A","")</f>
        <v/>
      </c>
      <c r="S790" s="131" t="str">
        <f ca="1">IF(AND(SUM($T790:$U$1097)&gt;0,COUNTIF(S791:$S$1098,"E")=0), "E","")</f>
        <v/>
      </c>
      <c r="T790" s="383" t="str">
        <f t="shared" ca="1" si="156"/>
        <v/>
      </c>
      <c r="U790" s="383" t="str">
        <f t="shared" ca="1" si="162"/>
        <v/>
      </c>
      <c r="X790" s="383" t="str">
        <f t="shared" ca="1" si="157"/>
        <v/>
      </c>
      <c r="Y790" s="383" t="str">
        <f ca="1">IF(SUM(X790)&gt;0,MAX($Y$109:Y789)+1,"")</f>
        <v/>
      </c>
      <c r="AB790" s="383" t="str" cm="1">
        <f t="array" aca="1" ref="AB790" ca="1">IF($K790="","",INDIRECT("'"&amp;$B790&amp;"'!$J$7"))</f>
        <v/>
      </c>
      <c r="AC790" s="383" t="str" cm="1">
        <f t="array" aca="1" ref="AC790" ca="1">IF($K790="","",INDIRECT("'"&amp;$B790&amp;"'!$J$5"))</f>
        <v/>
      </c>
      <c r="AD790" s="383" t="str" cm="1">
        <f t="array" aca="1" ref="AD790" ca="1">IF($K790="","",INDIRECT("'"&amp;$B790&amp;"'!$J$6"))</f>
        <v/>
      </c>
    </row>
    <row r="791" spans="1:30" hidden="1">
      <c r="A791" s="93"/>
      <c r="B791" s="138" t="str">
        <f t="shared" si="151"/>
        <v/>
      </c>
      <c r="C791" s="28" t="str">
        <f>IF(B791="","",INDEX(Konfig!$A$21:$B$1011,MATCH(MID(B791,1,(FIND(" ",B791)-1)),Konfig!$A$21:$A$1011,0),2))</f>
        <v/>
      </c>
      <c r="D791" s="126"/>
      <c r="E791" s="126" t="str">
        <f t="shared" si="154"/>
        <v/>
      </c>
      <c r="F791" s="126" t="str">
        <f t="shared" si="158"/>
        <v/>
      </c>
      <c r="G791" s="123" t="str">
        <f t="shared" si="152"/>
        <v/>
      </c>
      <c r="H791" s="139"/>
      <c r="I791" s="123" t="str">
        <f t="shared" si="153"/>
        <v xml:space="preserve"> </v>
      </c>
      <c r="K791" s="388" t="str">
        <f t="shared" ca="1" si="159"/>
        <v/>
      </c>
      <c r="L791" s="388" t="str">
        <f t="shared" ca="1" si="160"/>
        <v/>
      </c>
      <c r="M791" s="384" t="str">
        <f t="shared" ca="1" si="161"/>
        <v/>
      </c>
      <c r="N791" s="384" t="str">
        <f t="shared" ca="1" si="161"/>
        <v/>
      </c>
      <c r="O791" s="384" t="str">
        <f t="shared" ca="1" si="161"/>
        <v/>
      </c>
      <c r="P791" s="384" t="str">
        <f t="shared" ca="1" si="161"/>
        <v/>
      </c>
      <c r="Q791" s="384" t="str">
        <f t="shared" ca="1" si="155"/>
        <v/>
      </c>
      <c r="R791" s="131" t="str">
        <f ca="1">IF(AND(SUM($T$109:$U791)&gt;0,COUNTIF(R$108:$S790,"A")=0), "A","")</f>
        <v/>
      </c>
      <c r="S791" s="131" t="str">
        <f ca="1">IF(AND(SUM($T791:$U$1097)&gt;0,COUNTIF(S792:$S$1098,"E")=0), "E","")</f>
        <v/>
      </c>
      <c r="T791" s="383" t="str">
        <f t="shared" ca="1" si="156"/>
        <v/>
      </c>
      <c r="U791" s="383" t="str">
        <f t="shared" ca="1" si="162"/>
        <v/>
      </c>
      <c r="X791" s="383" t="str">
        <f t="shared" ca="1" si="157"/>
        <v/>
      </c>
      <c r="Y791" s="383" t="str">
        <f ca="1">IF(SUM(X791)&gt;0,MAX($Y$109:Y790)+1,"")</f>
        <v/>
      </c>
      <c r="AB791" s="383" t="str" cm="1">
        <f t="array" aca="1" ref="AB791" ca="1">IF($K791="","",INDIRECT("'"&amp;$B791&amp;"'!$J$7"))</f>
        <v/>
      </c>
      <c r="AC791" s="383" t="str" cm="1">
        <f t="array" aca="1" ref="AC791" ca="1">IF($K791="","",INDIRECT("'"&amp;$B791&amp;"'!$J$5"))</f>
        <v/>
      </c>
      <c r="AD791" s="383" t="str" cm="1">
        <f t="array" aca="1" ref="AD791" ca="1">IF($K791="","",INDIRECT("'"&amp;$B791&amp;"'!$J$6"))</f>
        <v/>
      </c>
    </row>
    <row r="792" spans="1:30" hidden="1">
      <c r="A792" s="93"/>
      <c r="B792" s="138" t="str">
        <f t="shared" si="151"/>
        <v/>
      </c>
      <c r="C792" s="28" t="str">
        <f>IF(B792="","",INDEX(Konfig!$A$21:$B$1011,MATCH(MID(B792,1,(FIND(" ",B792)-1)),Konfig!$A$21:$A$1011,0),2))</f>
        <v/>
      </c>
      <c r="D792" s="126"/>
      <c r="E792" s="126" t="str">
        <f t="shared" si="154"/>
        <v/>
      </c>
      <c r="F792" s="126" t="str">
        <f t="shared" si="158"/>
        <v/>
      </c>
      <c r="G792" s="123" t="str">
        <f t="shared" si="152"/>
        <v/>
      </c>
      <c r="H792" s="139"/>
      <c r="I792" s="123" t="str">
        <f t="shared" si="153"/>
        <v xml:space="preserve"> </v>
      </c>
      <c r="K792" s="388" t="str">
        <f t="shared" ca="1" si="159"/>
        <v/>
      </c>
      <c r="L792" s="388" t="str">
        <f t="shared" ca="1" si="160"/>
        <v/>
      </c>
      <c r="M792" s="384" t="str">
        <f t="shared" ca="1" si="161"/>
        <v/>
      </c>
      <c r="N792" s="384" t="str">
        <f t="shared" ca="1" si="161"/>
        <v/>
      </c>
      <c r="O792" s="384" t="str">
        <f t="shared" ca="1" si="161"/>
        <v/>
      </c>
      <c r="P792" s="384" t="str">
        <f t="shared" ca="1" si="161"/>
        <v/>
      </c>
      <c r="Q792" s="384" t="str">
        <f t="shared" ca="1" si="155"/>
        <v/>
      </c>
      <c r="R792" s="131" t="str">
        <f ca="1">IF(AND(SUM($T$109:$U792)&gt;0,COUNTIF(R$108:$S791,"A")=0), "A","")</f>
        <v/>
      </c>
      <c r="S792" s="131" t="str">
        <f ca="1">IF(AND(SUM($T792:$U$1097)&gt;0,COUNTIF(S793:$S$1098,"E")=0), "E","")</f>
        <v/>
      </c>
      <c r="T792" s="383" t="str">
        <f t="shared" ca="1" si="156"/>
        <v/>
      </c>
      <c r="U792" s="383" t="str">
        <f t="shared" ca="1" si="162"/>
        <v/>
      </c>
      <c r="X792" s="383" t="str">
        <f t="shared" ca="1" si="157"/>
        <v/>
      </c>
      <c r="Y792" s="383" t="str">
        <f ca="1">IF(SUM(X792)&gt;0,MAX($Y$109:Y791)+1,"")</f>
        <v/>
      </c>
      <c r="AB792" s="383" t="str" cm="1">
        <f t="array" aca="1" ref="AB792" ca="1">IF($K792="","",INDIRECT("'"&amp;$B792&amp;"'!$J$7"))</f>
        <v/>
      </c>
      <c r="AC792" s="383" t="str" cm="1">
        <f t="array" aca="1" ref="AC792" ca="1">IF($K792="","",INDIRECT("'"&amp;$B792&amp;"'!$J$5"))</f>
        <v/>
      </c>
      <c r="AD792" s="383" t="str" cm="1">
        <f t="array" aca="1" ref="AD792" ca="1">IF($K792="","",INDIRECT("'"&amp;$B792&amp;"'!$J$6"))</f>
        <v/>
      </c>
    </row>
    <row r="793" spans="1:30" hidden="1">
      <c r="A793" s="93"/>
      <c r="B793" s="138" t="str">
        <f t="shared" si="151"/>
        <v/>
      </c>
      <c r="C793" s="28" t="str">
        <f>IF(B793="","",INDEX(Konfig!$A$21:$B$1011,MATCH(MID(B793,1,(FIND(" ",B793)-1)),Konfig!$A$21:$A$1011,0),2))</f>
        <v/>
      </c>
      <c r="D793" s="126"/>
      <c r="E793" s="126" t="str">
        <f t="shared" si="154"/>
        <v/>
      </c>
      <c r="F793" s="126" t="str">
        <f t="shared" si="158"/>
        <v/>
      </c>
      <c r="G793" s="123" t="str">
        <f t="shared" si="152"/>
        <v/>
      </c>
      <c r="H793" s="139"/>
      <c r="I793" s="123" t="str">
        <f t="shared" si="153"/>
        <v xml:space="preserve"> </v>
      </c>
      <c r="K793" s="388" t="str">
        <f t="shared" ca="1" si="159"/>
        <v/>
      </c>
      <c r="L793" s="388" t="str">
        <f t="shared" ca="1" si="160"/>
        <v/>
      </c>
      <c r="M793" s="384" t="str">
        <f t="shared" ca="1" si="161"/>
        <v/>
      </c>
      <c r="N793" s="384" t="str">
        <f t="shared" ca="1" si="161"/>
        <v/>
      </c>
      <c r="O793" s="384" t="str">
        <f t="shared" ca="1" si="161"/>
        <v/>
      </c>
      <c r="P793" s="384" t="str">
        <f t="shared" ca="1" si="161"/>
        <v/>
      </c>
      <c r="Q793" s="384" t="str">
        <f t="shared" ca="1" si="155"/>
        <v/>
      </c>
      <c r="R793" s="131" t="str">
        <f ca="1">IF(AND(SUM($T$109:$U793)&gt;0,COUNTIF(R$108:$S792,"A")=0), "A","")</f>
        <v/>
      </c>
      <c r="S793" s="131" t="str">
        <f ca="1">IF(AND(SUM($T793:$U$1097)&gt;0,COUNTIF(S794:$S$1098,"E")=0), "E","")</f>
        <v/>
      </c>
      <c r="T793" s="383" t="str">
        <f t="shared" ca="1" si="156"/>
        <v/>
      </c>
      <c r="U793" s="383" t="str">
        <f t="shared" ca="1" si="162"/>
        <v/>
      </c>
      <c r="X793" s="383" t="str">
        <f t="shared" ca="1" si="157"/>
        <v/>
      </c>
      <c r="Y793" s="383" t="str">
        <f ca="1">IF(SUM(X793)&gt;0,MAX($Y$109:Y792)+1,"")</f>
        <v/>
      </c>
      <c r="AB793" s="383" t="str" cm="1">
        <f t="array" aca="1" ref="AB793" ca="1">IF($K793="","",INDIRECT("'"&amp;$B793&amp;"'!$J$7"))</f>
        <v/>
      </c>
      <c r="AC793" s="383" t="str" cm="1">
        <f t="array" aca="1" ref="AC793" ca="1">IF($K793="","",INDIRECT("'"&amp;$B793&amp;"'!$J$5"))</f>
        <v/>
      </c>
      <c r="AD793" s="383" t="str" cm="1">
        <f t="array" aca="1" ref="AD793" ca="1">IF($K793="","",INDIRECT("'"&amp;$B793&amp;"'!$J$6"))</f>
        <v/>
      </c>
    </row>
    <row r="794" spans="1:30" hidden="1">
      <c r="A794" s="93"/>
      <c r="B794" s="138" t="str">
        <f t="shared" si="151"/>
        <v/>
      </c>
      <c r="C794" s="28" t="str">
        <f>IF(B794="","",INDEX(Konfig!$A$21:$B$1011,MATCH(MID(B794,1,(FIND(" ",B794)-1)),Konfig!$A$21:$A$1011,0),2))</f>
        <v/>
      </c>
      <c r="D794" s="126"/>
      <c r="E794" s="126" t="str">
        <f t="shared" si="154"/>
        <v/>
      </c>
      <c r="F794" s="126" t="str">
        <f t="shared" si="158"/>
        <v/>
      </c>
      <c r="G794" s="123" t="str">
        <f t="shared" si="152"/>
        <v/>
      </c>
      <c r="H794" s="139"/>
      <c r="I794" s="123" t="str">
        <f t="shared" si="153"/>
        <v xml:space="preserve"> </v>
      </c>
      <c r="K794" s="388" t="str">
        <f t="shared" ca="1" si="159"/>
        <v/>
      </c>
      <c r="L794" s="388" t="str">
        <f t="shared" ca="1" si="160"/>
        <v/>
      </c>
      <c r="M794" s="384" t="str">
        <f t="shared" ca="1" si="161"/>
        <v/>
      </c>
      <c r="N794" s="384" t="str">
        <f t="shared" ca="1" si="161"/>
        <v/>
      </c>
      <c r="O794" s="384" t="str">
        <f t="shared" ca="1" si="161"/>
        <v/>
      </c>
      <c r="P794" s="384" t="str">
        <f t="shared" ca="1" si="161"/>
        <v/>
      </c>
      <c r="Q794" s="384" t="str">
        <f t="shared" ca="1" si="155"/>
        <v/>
      </c>
      <c r="R794" s="131" t="str">
        <f ca="1">IF(AND(SUM($T$109:$U794)&gt;0,COUNTIF(R$108:$S793,"A")=0), "A","")</f>
        <v/>
      </c>
      <c r="S794" s="131" t="str">
        <f ca="1">IF(AND(SUM($T794:$U$1097)&gt;0,COUNTIF(S795:$S$1098,"E")=0), "E","")</f>
        <v/>
      </c>
      <c r="T794" s="383" t="str">
        <f t="shared" ca="1" si="156"/>
        <v/>
      </c>
      <c r="U794" s="383" t="str">
        <f t="shared" ca="1" si="162"/>
        <v/>
      </c>
      <c r="X794" s="383" t="str">
        <f t="shared" ca="1" si="157"/>
        <v/>
      </c>
      <c r="Y794" s="383" t="str">
        <f ca="1">IF(SUM(X794)&gt;0,MAX($Y$109:Y793)+1,"")</f>
        <v/>
      </c>
      <c r="AB794" s="383" t="str" cm="1">
        <f t="array" aca="1" ref="AB794" ca="1">IF($K794="","",INDIRECT("'"&amp;$B794&amp;"'!$J$7"))</f>
        <v/>
      </c>
      <c r="AC794" s="383" t="str" cm="1">
        <f t="array" aca="1" ref="AC794" ca="1">IF($K794="","",INDIRECT("'"&amp;$B794&amp;"'!$J$5"))</f>
        <v/>
      </c>
      <c r="AD794" s="383" t="str" cm="1">
        <f t="array" aca="1" ref="AD794" ca="1">IF($K794="","",INDIRECT("'"&amp;$B794&amp;"'!$J$6"))</f>
        <v/>
      </c>
    </row>
    <row r="795" spans="1:30" hidden="1">
      <c r="A795" s="93"/>
      <c r="B795" s="138" t="str">
        <f t="shared" si="151"/>
        <v/>
      </c>
      <c r="C795" s="28" t="str">
        <f>IF(B795="","",INDEX(Konfig!$A$21:$B$1011,MATCH(MID(B795,1,(FIND(" ",B795)-1)),Konfig!$A$21:$A$1011,0),2))</f>
        <v/>
      </c>
      <c r="D795" s="126"/>
      <c r="E795" s="126" t="str">
        <f t="shared" si="154"/>
        <v/>
      </c>
      <c r="F795" s="126" t="str">
        <f t="shared" si="158"/>
        <v/>
      </c>
      <c r="G795" s="123" t="str">
        <f t="shared" si="152"/>
        <v/>
      </c>
      <c r="H795" s="139"/>
      <c r="I795" s="123" t="str">
        <f t="shared" si="153"/>
        <v xml:space="preserve"> </v>
      </c>
      <c r="K795" s="388" t="str">
        <f t="shared" ca="1" si="159"/>
        <v/>
      </c>
      <c r="L795" s="388" t="str">
        <f t="shared" ca="1" si="160"/>
        <v/>
      </c>
      <c r="M795" s="384" t="str">
        <f t="shared" ca="1" si="161"/>
        <v/>
      </c>
      <c r="N795" s="384" t="str">
        <f t="shared" ca="1" si="161"/>
        <v/>
      </c>
      <c r="O795" s="384" t="str">
        <f t="shared" ca="1" si="161"/>
        <v/>
      </c>
      <c r="P795" s="384" t="str">
        <f t="shared" ca="1" si="161"/>
        <v/>
      </c>
      <c r="Q795" s="384" t="str">
        <f t="shared" ca="1" si="155"/>
        <v/>
      </c>
      <c r="R795" s="131" t="str">
        <f ca="1">IF(AND(SUM($T$109:$U795)&gt;0,COUNTIF(R$108:$S794,"A")=0), "A","")</f>
        <v/>
      </c>
      <c r="S795" s="131" t="str">
        <f ca="1">IF(AND(SUM($T795:$U$1097)&gt;0,COUNTIF(S796:$S$1098,"E")=0), "E","")</f>
        <v/>
      </c>
      <c r="T795" s="383" t="str">
        <f t="shared" ca="1" si="156"/>
        <v/>
      </c>
      <c r="U795" s="383" t="str">
        <f t="shared" ca="1" si="162"/>
        <v/>
      </c>
      <c r="X795" s="383" t="str">
        <f t="shared" ca="1" si="157"/>
        <v/>
      </c>
      <c r="Y795" s="383" t="str">
        <f ca="1">IF(SUM(X795)&gt;0,MAX($Y$109:Y794)+1,"")</f>
        <v/>
      </c>
      <c r="AB795" s="383" t="str" cm="1">
        <f t="array" aca="1" ref="AB795" ca="1">IF($K795="","",INDIRECT("'"&amp;$B795&amp;"'!$J$7"))</f>
        <v/>
      </c>
      <c r="AC795" s="383" t="str" cm="1">
        <f t="array" aca="1" ref="AC795" ca="1">IF($K795="","",INDIRECT("'"&amp;$B795&amp;"'!$J$5"))</f>
        <v/>
      </c>
      <c r="AD795" s="383" t="str" cm="1">
        <f t="array" aca="1" ref="AD795" ca="1">IF($K795="","",INDIRECT("'"&amp;$B795&amp;"'!$J$6"))</f>
        <v/>
      </c>
    </row>
    <row r="796" spans="1:30" hidden="1">
      <c r="A796" s="93"/>
      <c r="B796" s="138" t="str">
        <f t="shared" si="151"/>
        <v/>
      </c>
      <c r="C796" s="28" t="str">
        <f>IF(B796="","",INDEX(Konfig!$A$21:$B$1011,MATCH(MID(B796,1,(FIND(" ",B796)-1)),Konfig!$A$21:$A$1011,0),2))</f>
        <v/>
      </c>
      <c r="D796" s="126"/>
      <c r="E796" s="126" t="str">
        <f t="shared" si="154"/>
        <v/>
      </c>
      <c r="F796" s="126" t="str">
        <f t="shared" si="158"/>
        <v/>
      </c>
      <c r="G796" s="123" t="str">
        <f t="shared" si="152"/>
        <v/>
      </c>
      <c r="H796" s="139"/>
      <c r="I796" s="123" t="str">
        <f t="shared" si="153"/>
        <v xml:space="preserve"> </v>
      </c>
      <c r="K796" s="388" t="str">
        <f t="shared" ca="1" si="159"/>
        <v/>
      </c>
      <c r="L796" s="388" t="str">
        <f t="shared" ca="1" si="160"/>
        <v/>
      </c>
      <c r="M796" s="384" t="str">
        <f t="shared" ca="1" si="161"/>
        <v/>
      </c>
      <c r="N796" s="384" t="str">
        <f t="shared" ca="1" si="161"/>
        <v/>
      </c>
      <c r="O796" s="384" t="str">
        <f t="shared" ca="1" si="161"/>
        <v/>
      </c>
      <c r="P796" s="384" t="str">
        <f t="shared" ca="1" si="161"/>
        <v/>
      </c>
      <c r="Q796" s="384" t="str">
        <f t="shared" ca="1" si="155"/>
        <v/>
      </c>
      <c r="R796" s="131" t="str">
        <f ca="1">IF(AND(SUM($T$109:$U796)&gt;0,COUNTIF(R$108:$S795,"A")=0), "A","")</f>
        <v/>
      </c>
      <c r="S796" s="131" t="str">
        <f ca="1">IF(AND(SUM($T796:$U$1097)&gt;0,COUNTIF(S797:$S$1098,"E")=0), "E","")</f>
        <v/>
      </c>
      <c r="T796" s="383" t="str">
        <f t="shared" ca="1" si="156"/>
        <v/>
      </c>
      <c r="U796" s="383" t="str">
        <f t="shared" ca="1" si="162"/>
        <v/>
      </c>
      <c r="X796" s="383" t="str">
        <f t="shared" ca="1" si="157"/>
        <v/>
      </c>
      <c r="Y796" s="383" t="str">
        <f ca="1">IF(SUM(X796)&gt;0,MAX($Y$109:Y795)+1,"")</f>
        <v/>
      </c>
      <c r="AB796" s="383" t="str" cm="1">
        <f t="array" aca="1" ref="AB796" ca="1">IF($K796="","",INDIRECT("'"&amp;$B796&amp;"'!$J$7"))</f>
        <v/>
      </c>
      <c r="AC796" s="383" t="str" cm="1">
        <f t="array" aca="1" ref="AC796" ca="1">IF($K796="","",INDIRECT("'"&amp;$B796&amp;"'!$J$5"))</f>
        <v/>
      </c>
      <c r="AD796" s="383" t="str" cm="1">
        <f t="array" aca="1" ref="AD796" ca="1">IF($K796="","",INDIRECT("'"&amp;$B796&amp;"'!$J$6"))</f>
        <v/>
      </c>
    </row>
    <row r="797" spans="1:30" hidden="1">
      <c r="A797" s="93"/>
      <c r="B797" s="138" t="str">
        <f t="shared" si="151"/>
        <v/>
      </c>
      <c r="C797" s="28" t="str">
        <f>IF(B797="","",INDEX(Konfig!$A$21:$B$1011,MATCH(MID(B797,1,(FIND(" ",B797)-1)),Konfig!$A$21:$A$1011,0),2))</f>
        <v/>
      </c>
      <c r="D797" s="126"/>
      <c r="E797" s="126" t="str">
        <f t="shared" si="154"/>
        <v/>
      </c>
      <c r="F797" s="126" t="str">
        <f t="shared" si="158"/>
        <v/>
      </c>
      <c r="G797" s="123" t="str">
        <f t="shared" si="152"/>
        <v/>
      </c>
      <c r="H797" s="139"/>
      <c r="I797" s="123" t="str">
        <f t="shared" si="153"/>
        <v xml:space="preserve"> </v>
      </c>
      <c r="K797" s="388" t="str">
        <f t="shared" ca="1" si="159"/>
        <v/>
      </c>
      <c r="L797" s="388" t="str">
        <f t="shared" ca="1" si="160"/>
        <v/>
      </c>
      <c r="M797" s="384" t="str">
        <f t="shared" ca="1" si="161"/>
        <v/>
      </c>
      <c r="N797" s="384" t="str">
        <f t="shared" ca="1" si="161"/>
        <v/>
      </c>
      <c r="O797" s="384" t="str">
        <f t="shared" ca="1" si="161"/>
        <v/>
      </c>
      <c r="P797" s="384" t="str">
        <f t="shared" ca="1" si="161"/>
        <v/>
      </c>
      <c r="Q797" s="384" t="str">
        <f t="shared" ca="1" si="155"/>
        <v/>
      </c>
      <c r="R797" s="131" t="str">
        <f ca="1">IF(AND(SUM($T$109:$U797)&gt;0,COUNTIF(R$108:$S796,"A")=0), "A","")</f>
        <v/>
      </c>
      <c r="S797" s="131" t="str">
        <f ca="1">IF(AND(SUM($T797:$U$1097)&gt;0,COUNTIF(S798:$S$1098,"E")=0), "E","")</f>
        <v/>
      </c>
      <c r="T797" s="383" t="str">
        <f t="shared" ca="1" si="156"/>
        <v/>
      </c>
      <c r="U797" s="383" t="str">
        <f t="shared" ca="1" si="162"/>
        <v/>
      </c>
      <c r="X797" s="383" t="str">
        <f t="shared" ca="1" si="157"/>
        <v/>
      </c>
      <c r="Y797" s="383" t="str">
        <f ca="1">IF(SUM(X797)&gt;0,MAX($Y$109:Y796)+1,"")</f>
        <v/>
      </c>
      <c r="AB797" s="383" t="str" cm="1">
        <f t="array" aca="1" ref="AB797" ca="1">IF($K797="","",INDIRECT("'"&amp;$B797&amp;"'!$J$7"))</f>
        <v/>
      </c>
      <c r="AC797" s="383" t="str" cm="1">
        <f t="array" aca="1" ref="AC797" ca="1">IF($K797="","",INDIRECT("'"&amp;$B797&amp;"'!$J$5"))</f>
        <v/>
      </c>
      <c r="AD797" s="383" t="str" cm="1">
        <f t="array" aca="1" ref="AD797" ca="1">IF($K797="","",INDIRECT("'"&amp;$B797&amp;"'!$J$6"))</f>
        <v/>
      </c>
    </row>
    <row r="798" spans="1:30" hidden="1">
      <c r="A798" s="93"/>
      <c r="B798" s="138" t="str">
        <f t="shared" si="151"/>
        <v/>
      </c>
      <c r="C798" s="28" t="str">
        <f>IF(B798="","",INDEX(Konfig!$A$21:$B$1011,MATCH(MID(B798,1,(FIND(" ",B798)-1)),Konfig!$A$21:$A$1011,0),2))</f>
        <v/>
      </c>
      <c r="D798" s="126"/>
      <c r="E798" s="126" t="str">
        <f t="shared" si="154"/>
        <v/>
      </c>
      <c r="F798" s="126" t="str">
        <f t="shared" si="158"/>
        <v/>
      </c>
      <c r="G798" s="123" t="str">
        <f t="shared" si="152"/>
        <v/>
      </c>
      <c r="H798" s="139"/>
      <c r="I798" s="123" t="str">
        <f t="shared" si="153"/>
        <v xml:space="preserve"> </v>
      </c>
      <c r="K798" s="388" t="str">
        <f t="shared" ca="1" si="159"/>
        <v/>
      </c>
      <c r="L798" s="388" t="str">
        <f t="shared" ca="1" si="160"/>
        <v/>
      </c>
      <c r="M798" s="384" t="str">
        <f t="shared" ca="1" si="161"/>
        <v/>
      </c>
      <c r="N798" s="384" t="str">
        <f t="shared" ca="1" si="161"/>
        <v/>
      </c>
      <c r="O798" s="384" t="str">
        <f t="shared" ca="1" si="161"/>
        <v/>
      </c>
      <c r="P798" s="384" t="str">
        <f t="shared" ca="1" si="161"/>
        <v/>
      </c>
      <c r="Q798" s="384" t="str">
        <f t="shared" ca="1" si="155"/>
        <v/>
      </c>
      <c r="R798" s="131" t="str">
        <f ca="1">IF(AND(SUM($T$109:$U798)&gt;0,COUNTIF(R$108:$S797,"A")=0), "A","")</f>
        <v/>
      </c>
      <c r="S798" s="131" t="str">
        <f ca="1">IF(AND(SUM($T798:$U$1097)&gt;0,COUNTIF(S799:$S$1098,"E")=0), "E","")</f>
        <v/>
      </c>
      <c r="T798" s="383" t="str">
        <f t="shared" ca="1" si="156"/>
        <v/>
      </c>
      <c r="U798" s="383" t="str">
        <f t="shared" ca="1" si="162"/>
        <v/>
      </c>
      <c r="X798" s="383" t="str">
        <f t="shared" ca="1" si="157"/>
        <v/>
      </c>
      <c r="Y798" s="383" t="str">
        <f ca="1">IF(SUM(X798)&gt;0,MAX($Y$109:Y797)+1,"")</f>
        <v/>
      </c>
      <c r="AB798" s="383" t="str" cm="1">
        <f t="array" aca="1" ref="AB798" ca="1">IF($K798="","",INDIRECT("'"&amp;$B798&amp;"'!$J$7"))</f>
        <v/>
      </c>
      <c r="AC798" s="383" t="str" cm="1">
        <f t="array" aca="1" ref="AC798" ca="1">IF($K798="","",INDIRECT("'"&amp;$B798&amp;"'!$J$5"))</f>
        <v/>
      </c>
      <c r="AD798" s="383" t="str" cm="1">
        <f t="array" aca="1" ref="AD798" ca="1">IF($K798="","",INDIRECT("'"&amp;$B798&amp;"'!$J$6"))</f>
        <v/>
      </c>
    </row>
    <row r="799" spans="1:30" hidden="1">
      <c r="A799" s="93"/>
      <c r="B799" s="138" t="str">
        <f t="shared" si="151"/>
        <v/>
      </c>
      <c r="C799" s="28" t="str">
        <f>IF(B799="","",INDEX(Konfig!$A$21:$B$1011,MATCH(MID(B799,1,(FIND(" ",B799)-1)),Konfig!$A$21:$A$1011,0),2))</f>
        <v/>
      </c>
      <c r="D799" s="126"/>
      <c r="E799" s="126" t="str">
        <f t="shared" si="154"/>
        <v/>
      </c>
      <c r="F799" s="126" t="str">
        <f t="shared" si="158"/>
        <v/>
      </c>
      <c r="G799" s="123" t="str">
        <f t="shared" si="152"/>
        <v/>
      </c>
      <c r="H799" s="139"/>
      <c r="I799" s="123" t="str">
        <f t="shared" si="153"/>
        <v xml:space="preserve"> </v>
      </c>
      <c r="K799" s="388" t="str">
        <f t="shared" ca="1" si="159"/>
        <v/>
      </c>
      <c r="L799" s="388" t="str">
        <f t="shared" ca="1" si="160"/>
        <v/>
      </c>
      <c r="M799" s="384" t="str">
        <f t="shared" ca="1" si="161"/>
        <v/>
      </c>
      <c r="N799" s="384" t="str">
        <f t="shared" ca="1" si="161"/>
        <v/>
      </c>
      <c r="O799" s="384" t="str">
        <f t="shared" ca="1" si="161"/>
        <v/>
      </c>
      <c r="P799" s="384" t="str">
        <f t="shared" ca="1" si="161"/>
        <v/>
      </c>
      <c r="Q799" s="384" t="str">
        <f t="shared" ca="1" si="155"/>
        <v/>
      </c>
      <c r="R799" s="131" t="str">
        <f ca="1">IF(AND(SUM($T$109:$U799)&gt;0,COUNTIF(R$108:$S798,"A")=0), "A","")</f>
        <v/>
      </c>
      <c r="S799" s="131" t="str">
        <f ca="1">IF(AND(SUM($T799:$U$1097)&gt;0,COUNTIF(S800:$S$1098,"E")=0), "E","")</f>
        <v/>
      </c>
      <c r="T799" s="383" t="str">
        <f t="shared" ca="1" si="156"/>
        <v/>
      </c>
      <c r="U799" s="383" t="str">
        <f t="shared" ca="1" si="162"/>
        <v/>
      </c>
      <c r="X799" s="383" t="str">
        <f t="shared" ca="1" si="157"/>
        <v/>
      </c>
      <c r="Y799" s="383" t="str">
        <f ca="1">IF(SUM(X799)&gt;0,MAX($Y$109:Y798)+1,"")</f>
        <v/>
      </c>
      <c r="AB799" s="383" t="str" cm="1">
        <f t="array" aca="1" ref="AB799" ca="1">IF($K799="","",INDIRECT("'"&amp;$B799&amp;"'!$J$7"))</f>
        <v/>
      </c>
      <c r="AC799" s="383" t="str" cm="1">
        <f t="array" aca="1" ref="AC799" ca="1">IF($K799="","",INDIRECT("'"&amp;$B799&amp;"'!$J$5"))</f>
        <v/>
      </c>
      <c r="AD799" s="383" t="str" cm="1">
        <f t="array" aca="1" ref="AD799" ca="1">IF($K799="","",INDIRECT("'"&amp;$B799&amp;"'!$J$6"))</f>
        <v/>
      </c>
    </row>
    <row r="800" spans="1:30" hidden="1">
      <c r="A800" s="93"/>
      <c r="B800" s="138" t="str">
        <f t="shared" si="151"/>
        <v/>
      </c>
      <c r="C800" s="28" t="str">
        <f>IF(B800="","",INDEX(Konfig!$A$21:$B$1011,MATCH(MID(B800,1,(FIND(" ",B800)-1)),Konfig!$A$21:$A$1011,0),2))</f>
        <v/>
      </c>
      <c r="D800" s="126"/>
      <c r="E800" s="126" t="str">
        <f t="shared" si="154"/>
        <v/>
      </c>
      <c r="F800" s="126" t="str">
        <f t="shared" si="158"/>
        <v/>
      </c>
      <c r="G800" s="123" t="str">
        <f t="shared" si="152"/>
        <v/>
      </c>
      <c r="H800" s="139"/>
      <c r="I800" s="123" t="str">
        <f t="shared" si="153"/>
        <v xml:space="preserve"> </v>
      </c>
      <c r="K800" s="388" t="str">
        <f t="shared" ca="1" si="159"/>
        <v/>
      </c>
      <c r="L800" s="388" t="str">
        <f t="shared" ca="1" si="160"/>
        <v/>
      </c>
      <c r="M800" s="384" t="str">
        <f t="shared" ca="1" si="161"/>
        <v/>
      </c>
      <c r="N800" s="384" t="str">
        <f t="shared" ca="1" si="161"/>
        <v/>
      </c>
      <c r="O800" s="384" t="str">
        <f t="shared" ca="1" si="161"/>
        <v/>
      </c>
      <c r="P800" s="384" t="str">
        <f t="shared" ca="1" si="161"/>
        <v/>
      </c>
      <c r="Q800" s="384" t="str">
        <f t="shared" ca="1" si="155"/>
        <v/>
      </c>
      <c r="R800" s="131" t="str">
        <f ca="1">IF(AND(SUM($T$109:$U800)&gt;0,COUNTIF(R$108:$S799,"A")=0), "A","")</f>
        <v/>
      </c>
      <c r="S800" s="131" t="str">
        <f ca="1">IF(AND(SUM($T800:$U$1097)&gt;0,COUNTIF(S801:$S$1098,"E")=0), "E","")</f>
        <v/>
      </c>
      <c r="T800" s="383" t="str">
        <f t="shared" ca="1" si="156"/>
        <v/>
      </c>
      <c r="U800" s="383" t="str">
        <f t="shared" ca="1" si="162"/>
        <v/>
      </c>
      <c r="X800" s="383" t="str">
        <f t="shared" ca="1" si="157"/>
        <v/>
      </c>
      <c r="Y800" s="383" t="str">
        <f ca="1">IF(SUM(X800)&gt;0,MAX($Y$109:Y799)+1,"")</f>
        <v/>
      </c>
      <c r="AB800" s="383" t="str" cm="1">
        <f t="array" aca="1" ref="AB800" ca="1">IF($K800="","",INDIRECT("'"&amp;$B800&amp;"'!$J$7"))</f>
        <v/>
      </c>
      <c r="AC800" s="383" t="str" cm="1">
        <f t="array" aca="1" ref="AC800" ca="1">IF($K800="","",INDIRECT("'"&amp;$B800&amp;"'!$J$5"))</f>
        <v/>
      </c>
      <c r="AD800" s="383" t="str" cm="1">
        <f t="array" aca="1" ref="AD800" ca="1">IF($K800="","",INDIRECT("'"&amp;$B800&amp;"'!$J$6"))</f>
        <v/>
      </c>
    </row>
    <row r="801" spans="1:30" hidden="1">
      <c r="A801" s="93"/>
      <c r="B801" s="138" t="str">
        <f t="shared" si="151"/>
        <v/>
      </c>
      <c r="C801" s="28" t="str">
        <f>IF(B801="","",INDEX(Konfig!$A$21:$B$1011,MATCH(MID(B801,1,(FIND(" ",B801)-1)),Konfig!$A$21:$A$1011,0),2))</f>
        <v/>
      </c>
      <c r="D801" s="126"/>
      <c r="E801" s="126" t="str">
        <f t="shared" si="154"/>
        <v/>
      </c>
      <c r="F801" s="126" t="str">
        <f t="shared" si="158"/>
        <v/>
      </c>
      <c r="G801" s="123" t="str">
        <f t="shared" si="152"/>
        <v/>
      </c>
      <c r="H801" s="139"/>
      <c r="I801" s="123" t="str">
        <f t="shared" si="153"/>
        <v xml:space="preserve"> </v>
      </c>
      <c r="K801" s="388" t="str">
        <f t="shared" ca="1" si="159"/>
        <v/>
      </c>
      <c r="L801" s="388" t="str">
        <f t="shared" ca="1" si="160"/>
        <v/>
      </c>
      <c r="M801" s="384" t="str">
        <f t="shared" ca="1" si="161"/>
        <v/>
      </c>
      <c r="N801" s="384" t="str">
        <f t="shared" ca="1" si="161"/>
        <v/>
      </c>
      <c r="O801" s="384" t="str">
        <f t="shared" ca="1" si="161"/>
        <v/>
      </c>
      <c r="P801" s="384" t="str">
        <f t="shared" ca="1" si="161"/>
        <v/>
      </c>
      <c r="Q801" s="384" t="str">
        <f t="shared" ca="1" si="155"/>
        <v/>
      </c>
      <c r="R801" s="131" t="str">
        <f ca="1">IF(AND(SUM($T$109:$U801)&gt;0,COUNTIF(R$108:$S800,"A")=0), "A","")</f>
        <v/>
      </c>
      <c r="S801" s="131" t="str">
        <f ca="1">IF(AND(SUM($T801:$U$1097)&gt;0,COUNTIF(S802:$S$1098,"E")=0), "E","")</f>
        <v/>
      </c>
      <c r="T801" s="383" t="str">
        <f t="shared" ca="1" si="156"/>
        <v/>
      </c>
      <c r="U801" s="383" t="str">
        <f t="shared" ca="1" si="162"/>
        <v/>
      </c>
      <c r="X801" s="383" t="str">
        <f t="shared" ca="1" si="157"/>
        <v/>
      </c>
      <c r="Y801" s="383" t="str">
        <f ca="1">IF(SUM(X801)&gt;0,MAX($Y$109:Y800)+1,"")</f>
        <v/>
      </c>
      <c r="AB801" s="383" t="str" cm="1">
        <f t="array" aca="1" ref="AB801" ca="1">IF($K801="","",INDIRECT("'"&amp;$B801&amp;"'!$J$7"))</f>
        <v/>
      </c>
      <c r="AC801" s="383" t="str" cm="1">
        <f t="array" aca="1" ref="AC801" ca="1">IF($K801="","",INDIRECT("'"&amp;$B801&amp;"'!$J$5"))</f>
        <v/>
      </c>
      <c r="AD801" s="383" t="str" cm="1">
        <f t="array" aca="1" ref="AD801" ca="1">IF($K801="","",INDIRECT("'"&amp;$B801&amp;"'!$J$6"))</f>
        <v/>
      </c>
    </row>
    <row r="802" spans="1:30" hidden="1">
      <c r="A802" s="93"/>
      <c r="B802" s="138" t="str">
        <f t="shared" si="151"/>
        <v/>
      </c>
      <c r="C802" s="28" t="str">
        <f>IF(B802="","",INDEX(Konfig!$A$21:$B$1011,MATCH(MID(B802,1,(FIND(" ",B802)-1)),Konfig!$A$21:$A$1011,0),2))</f>
        <v/>
      </c>
      <c r="D802" s="126"/>
      <c r="E802" s="126" t="str">
        <f t="shared" si="154"/>
        <v/>
      </c>
      <c r="F802" s="126" t="str">
        <f t="shared" si="158"/>
        <v/>
      </c>
      <c r="G802" s="123" t="str">
        <f t="shared" si="152"/>
        <v/>
      </c>
      <c r="H802" s="139"/>
      <c r="I802" s="123" t="str">
        <f t="shared" si="153"/>
        <v xml:space="preserve"> </v>
      </c>
      <c r="K802" s="388" t="str">
        <f t="shared" ca="1" si="159"/>
        <v/>
      </c>
      <c r="L802" s="388" t="str">
        <f t="shared" ca="1" si="160"/>
        <v/>
      </c>
      <c r="M802" s="384" t="str">
        <f t="shared" ca="1" si="161"/>
        <v/>
      </c>
      <c r="N802" s="384" t="str">
        <f t="shared" ca="1" si="161"/>
        <v/>
      </c>
      <c r="O802" s="384" t="str">
        <f t="shared" ca="1" si="161"/>
        <v/>
      </c>
      <c r="P802" s="384" t="str">
        <f t="shared" ca="1" si="161"/>
        <v/>
      </c>
      <c r="Q802" s="384" t="str">
        <f t="shared" ca="1" si="155"/>
        <v/>
      </c>
      <c r="R802" s="131" t="str">
        <f ca="1">IF(AND(SUM($T$109:$U802)&gt;0,COUNTIF(R$108:$S801,"A")=0), "A","")</f>
        <v/>
      </c>
      <c r="S802" s="131" t="str">
        <f ca="1">IF(AND(SUM($T802:$U$1097)&gt;0,COUNTIF(S803:$S$1098,"E")=0), "E","")</f>
        <v/>
      </c>
      <c r="T802" s="383" t="str">
        <f t="shared" ca="1" si="156"/>
        <v/>
      </c>
      <c r="U802" s="383" t="str">
        <f t="shared" ca="1" si="162"/>
        <v/>
      </c>
      <c r="X802" s="383" t="str">
        <f t="shared" ca="1" si="157"/>
        <v/>
      </c>
      <c r="Y802" s="383" t="str">
        <f ca="1">IF(SUM(X802)&gt;0,MAX($Y$109:Y801)+1,"")</f>
        <v/>
      </c>
      <c r="AB802" s="383" t="str" cm="1">
        <f t="array" aca="1" ref="AB802" ca="1">IF($K802="","",INDIRECT("'"&amp;$B802&amp;"'!$J$7"))</f>
        <v/>
      </c>
      <c r="AC802" s="383" t="str" cm="1">
        <f t="array" aca="1" ref="AC802" ca="1">IF($K802="","",INDIRECT("'"&amp;$B802&amp;"'!$J$5"))</f>
        <v/>
      </c>
      <c r="AD802" s="383" t="str" cm="1">
        <f t="array" aca="1" ref="AD802" ca="1">IF($K802="","",INDIRECT("'"&amp;$B802&amp;"'!$J$6"))</f>
        <v/>
      </c>
    </row>
    <row r="803" spans="1:30" hidden="1">
      <c r="A803" s="93"/>
      <c r="B803" s="138" t="str">
        <f t="shared" si="151"/>
        <v/>
      </c>
      <c r="C803" s="28" t="str">
        <f>IF(B803="","",INDEX(Konfig!$A$21:$B$1011,MATCH(MID(B803,1,(FIND(" ",B803)-1)),Konfig!$A$21:$A$1011,0),2))</f>
        <v/>
      </c>
      <c r="D803" s="126"/>
      <c r="E803" s="126" t="str">
        <f t="shared" si="154"/>
        <v/>
      </c>
      <c r="F803" s="126" t="str">
        <f t="shared" si="158"/>
        <v/>
      </c>
      <c r="G803" s="123" t="str">
        <f t="shared" si="152"/>
        <v/>
      </c>
      <c r="H803" s="139"/>
      <c r="I803" s="123" t="str">
        <f t="shared" si="153"/>
        <v xml:space="preserve"> </v>
      </c>
      <c r="K803" s="388" t="str">
        <f t="shared" ca="1" si="159"/>
        <v/>
      </c>
      <c r="L803" s="388" t="str">
        <f t="shared" ca="1" si="160"/>
        <v/>
      </c>
      <c r="M803" s="384" t="str">
        <f t="shared" ca="1" si="161"/>
        <v/>
      </c>
      <c r="N803" s="384" t="str">
        <f t="shared" ca="1" si="161"/>
        <v/>
      </c>
      <c r="O803" s="384" t="str">
        <f t="shared" ca="1" si="161"/>
        <v/>
      </c>
      <c r="P803" s="384" t="str">
        <f t="shared" ca="1" si="161"/>
        <v/>
      </c>
      <c r="Q803" s="384" t="str">
        <f t="shared" ca="1" si="155"/>
        <v/>
      </c>
      <c r="R803" s="131" t="str">
        <f ca="1">IF(AND(SUM($T$109:$U803)&gt;0,COUNTIF(R$108:$S802,"A")=0), "A","")</f>
        <v/>
      </c>
      <c r="S803" s="131" t="str">
        <f ca="1">IF(AND(SUM($T803:$U$1097)&gt;0,COUNTIF(S804:$S$1098,"E")=0), "E","")</f>
        <v/>
      </c>
      <c r="T803" s="383" t="str">
        <f t="shared" ca="1" si="156"/>
        <v/>
      </c>
      <c r="U803" s="383" t="str">
        <f t="shared" ca="1" si="162"/>
        <v/>
      </c>
      <c r="X803" s="383" t="str">
        <f t="shared" ca="1" si="157"/>
        <v/>
      </c>
      <c r="Y803" s="383" t="str">
        <f ca="1">IF(SUM(X803)&gt;0,MAX($Y$109:Y802)+1,"")</f>
        <v/>
      </c>
      <c r="AB803" s="383" t="str" cm="1">
        <f t="array" aca="1" ref="AB803" ca="1">IF($K803="","",INDIRECT("'"&amp;$B803&amp;"'!$J$7"))</f>
        <v/>
      </c>
      <c r="AC803" s="383" t="str" cm="1">
        <f t="array" aca="1" ref="AC803" ca="1">IF($K803="","",INDIRECT("'"&amp;$B803&amp;"'!$J$5"))</f>
        <v/>
      </c>
      <c r="AD803" s="383" t="str" cm="1">
        <f t="array" aca="1" ref="AD803" ca="1">IF($K803="","",INDIRECT("'"&amp;$B803&amp;"'!$J$6"))</f>
        <v/>
      </c>
    </row>
    <row r="804" spans="1:30" hidden="1">
      <c r="A804" s="93"/>
      <c r="B804" s="138" t="str">
        <f t="shared" ref="B804:B867" si="163">IF(HYPERLINK("#"&amp;"'"&amp;H804&amp;"'!A1",H804)=0,"",HYPERLINK("#"&amp;"'"&amp;H804&amp;"'!A1",H804))</f>
        <v/>
      </c>
      <c r="C804" s="28" t="str">
        <f>IF(B804="","",INDEX(Konfig!$A$21:$B$1011,MATCH(MID(B804,1,(FIND(" ",B804)-1)),Konfig!$A$21:$A$1011,0),2))</f>
        <v/>
      </c>
      <c r="D804" s="126"/>
      <c r="E804" s="126" t="str">
        <f t="shared" si="154"/>
        <v/>
      </c>
      <c r="F804" s="126" t="str">
        <f t="shared" si="158"/>
        <v/>
      </c>
      <c r="G804" s="123" t="str">
        <f t="shared" ref="G804:G867" si="164">IFERROR(LEFT(H804,SEARCH(".",H804)+1),"")</f>
        <v/>
      </c>
      <c r="H804" s="139"/>
      <c r="I804" s="123" t="str">
        <f t="shared" ref="I804:I867" si="165">IFERROR(CONCATENATE(B804," ",C804),"")</f>
        <v xml:space="preserve"> </v>
      </c>
      <c r="K804" s="388" t="str">
        <f t="shared" ca="1" si="159"/>
        <v/>
      </c>
      <c r="L804" s="388" t="str">
        <f t="shared" ca="1" si="160"/>
        <v/>
      </c>
      <c r="M804" s="384" t="str">
        <f t="shared" ca="1" si="161"/>
        <v/>
      </c>
      <c r="N804" s="384" t="str">
        <f t="shared" ca="1" si="161"/>
        <v/>
      </c>
      <c r="O804" s="384" t="str">
        <f t="shared" ca="1" si="161"/>
        <v/>
      </c>
      <c r="P804" s="384" t="str">
        <f t="shared" ca="1" si="161"/>
        <v/>
      </c>
      <c r="Q804" s="384" t="str">
        <f t="shared" ca="1" si="155"/>
        <v/>
      </c>
      <c r="R804" s="131" t="str">
        <f ca="1">IF(AND(SUM($T$109:$U804)&gt;0,COUNTIF(R$108:$S803,"A")=0), "A","")</f>
        <v/>
      </c>
      <c r="S804" s="131" t="str">
        <f ca="1">IF(AND(SUM($T804:$U$1097)&gt;0,COUNTIF(S805:$S$1098,"E")=0), "E","")</f>
        <v/>
      </c>
      <c r="T804" s="383" t="str">
        <f t="shared" ca="1" si="156"/>
        <v/>
      </c>
      <c r="U804" s="383" t="str">
        <f t="shared" ca="1" si="162"/>
        <v/>
      </c>
      <c r="X804" s="383" t="str">
        <f t="shared" ca="1" si="157"/>
        <v/>
      </c>
      <c r="Y804" s="383" t="str">
        <f ca="1">IF(SUM(X804)&gt;0,MAX($Y$109:Y803)+1,"")</f>
        <v/>
      </c>
      <c r="AB804" s="383" t="str" cm="1">
        <f t="array" aca="1" ref="AB804" ca="1">IF($K804="","",INDIRECT("'"&amp;$B804&amp;"'!$J$7"))</f>
        <v/>
      </c>
      <c r="AC804" s="383" t="str" cm="1">
        <f t="array" aca="1" ref="AC804" ca="1">IF($K804="","",INDIRECT("'"&amp;$B804&amp;"'!$J$5"))</f>
        <v/>
      </c>
      <c r="AD804" s="383" t="str" cm="1">
        <f t="array" aca="1" ref="AD804" ca="1">IF($K804="","",INDIRECT("'"&amp;$B804&amp;"'!$J$6"))</f>
        <v/>
      </c>
    </row>
    <row r="805" spans="1:30" hidden="1">
      <c r="A805" s="93"/>
      <c r="B805" s="138" t="str">
        <f t="shared" si="163"/>
        <v/>
      </c>
      <c r="C805" s="28" t="str">
        <f>IF(B805="","",INDEX(Konfig!$A$21:$B$1011,MATCH(MID(B805,1,(FIND(" ",B805)-1)),Konfig!$A$21:$A$1011,0),2))</f>
        <v/>
      </c>
      <c r="D805" s="126"/>
      <c r="E805" s="126" t="str">
        <f t="shared" si="154"/>
        <v/>
      </c>
      <c r="F805" s="126" t="str">
        <f t="shared" si="158"/>
        <v/>
      </c>
      <c r="G805" s="123" t="str">
        <f t="shared" si="164"/>
        <v/>
      </c>
      <c r="H805" s="139"/>
      <c r="I805" s="123" t="str">
        <f t="shared" si="165"/>
        <v xml:space="preserve"> </v>
      </c>
      <c r="K805" s="388" t="str">
        <f t="shared" ca="1" si="159"/>
        <v/>
      </c>
      <c r="L805" s="388" t="str">
        <f t="shared" ca="1" si="160"/>
        <v/>
      </c>
      <c r="M805" s="384" t="str">
        <f t="shared" ca="1" si="161"/>
        <v/>
      </c>
      <c r="N805" s="384" t="str">
        <f t="shared" ca="1" si="161"/>
        <v/>
      </c>
      <c r="O805" s="384" t="str">
        <f t="shared" ca="1" si="161"/>
        <v/>
      </c>
      <c r="P805" s="384" t="str">
        <f t="shared" ca="1" si="161"/>
        <v/>
      </c>
      <c r="Q805" s="384" t="str">
        <f t="shared" ca="1" si="155"/>
        <v/>
      </c>
      <c r="R805" s="131" t="str">
        <f ca="1">IF(AND(SUM($T$109:$U805)&gt;0,COUNTIF(R$108:$S804,"A")=0), "A","")</f>
        <v/>
      </c>
      <c r="S805" s="131" t="str">
        <f ca="1">IF(AND(SUM($T805:$U$1097)&gt;0,COUNTIF(S806:$S$1098,"E")=0), "E","")</f>
        <v/>
      </c>
      <c r="T805" s="383" t="str">
        <f t="shared" ca="1" si="156"/>
        <v/>
      </c>
      <c r="U805" s="383" t="str">
        <f t="shared" ca="1" si="162"/>
        <v/>
      </c>
      <c r="X805" s="383" t="str">
        <f t="shared" ca="1" si="157"/>
        <v/>
      </c>
      <c r="Y805" s="383" t="str">
        <f ca="1">IF(SUM(X805)&gt;0,MAX($Y$109:Y804)+1,"")</f>
        <v/>
      </c>
      <c r="AB805" s="383" t="str" cm="1">
        <f t="array" aca="1" ref="AB805" ca="1">IF($K805="","",INDIRECT("'"&amp;$B805&amp;"'!$J$7"))</f>
        <v/>
      </c>
      <c r="AC805" s="383" t="str" cm="1">
        <f t="array" aca="1" ref="AC805" ca="1">IF($K805="","",INDIRECT("'"&amp;$B805&amp;"'!$J$5"))</f>
        <v/>
      </c>
      <c r="AD805" s="383" t="str" cm="1">
        <f t="array" aca="1" ref="AD805" ca="1">IF($K805="","",INDIRECT("'"&amp;$B805&amp;"'!$J$6"))</f>
        <v/>
      </c>
    </row>
    <row r="806" spans="1:30" hidden="1">
      <c r="A806" s="93"/>
      <c r="B806" s="138" t="str">
        <f t="shared" si="163"/>
        <v/>
      </c>
      <c r="C806" s="28" t="str">
        <f>IF(B806="","",INDEX(Konfig!$A$21:$B$1011,MATCH(MID(B806,1,(FIND(" ",B806)-1)),Konfig!$A$21:$A$1011,0),2))</f>
        <v/>
      </c>
      <c r="D806" s="126"/>
      <c r="E806" s="126" t="str">
        <f t="shared" si="154"/>
        <v/>
      </c>
      <c r="F806" s="126" t="str">
        <f t="shared" si="158"/>
        <v/>
      </c>
      <c r="G806" s="123" t="str">
        <f t="shared" si="164"/>
        <v/>
      </c>
      <c r="H806" s="139"/>
      <c r="I806" s="123" t="str">
        <f t="shared" si="165"/>
        <v xml:space="preserve"> </v>
      </c>
      <c r="K806" s="388" t="str">
        <f t="shared" ca="1" si="159"/>
        <v/>
      </c>
      <c r="L806" s="388" t="str">
        <f t="shared" ca="1" si="160"/>
        <v/>
      </c>
      <c r="M806" s="384" t="str">
        <f t="shared" ca="1" si="161"/>
        <v/>
      </c>
      <c r="N806" s="384" t="str">
        <f t="shared" ca="1" si="161"/>
        <v/>
      </c>
      <c r="O806" s="384" t="str">
        <f t="shared" ca="1" si="161"/>
        <v/>
      </c>
      <c r="P806" s="384" t="str">
        <f t="shared" ca="1" si="161"/>
        <v/>
      </c>
      <c r="Q806" s="384" t="str">
        <f t="shared" ca="1" si="155"/>
        <v/>
      </c>
      <c r="R806" s="131" t="str">
        <f ca="1">IF(AND(SUM($T$109:$U806)&gt;0,COUNTIF(R$108:$S805,"A")=0), "A","")</f>
        <v/>
      </c>
      <c r="S806" s="131" t="str">
        <f ca="1">IF(AND(SUM($T806:$U$1097)&gt;0,COUNTIF(S807:$S$1098,"E")=0), "E","")</f>
        <v/>
      </c>
      <c r="T806" s="383" t="str">
        <f t="shared" ca="1" si="156"/>
        <v/>
      </c>
      <c r="U806" s="383" t="str">
        <f t="shared" ca="1" si="162"/>
        <v/>
      </c>
      <c r="X806" s="383" t="str">
        <f t="shared" ca="1" si="157"/>
        <v/>
      </c>
      <c r="Y806" s="383" t="str">
        <f ca="1">IF(SUM(X806)&gt;0,MAX($Y$109:Y805)+1,"")</f>
        <v/>
      </c>
      <c r="AB806" s="383" t="str" cm="1">
        <f t="array" aca="1" ref="AB806" ca="1">IF($K806="","",INDIRECT("'"&amp;$B806&amp;"'!$J$7"))</f>
        <v/>
      </c>
      <c r="AC806" s="383" t="str" cm="1">
        <f t="array" aca="1" ref="AC806" ca="1">IF($K806="","",INDIRECT("'"&amp;$B806&amp;"'!$J$5"))</f>
        <v/>
      </c>
      <c r="AD806" s="383" t="str" cm="1">
        <f t="array" aca="1" ref="AD806" ca="1">IF($K806="","",INDIRECT("'"&amp;$B806&amp;"'!$J$6"))</f>
        <v/>
      </c>
    </row>
    <row r="807" spans="1:30" hidden="1">
      <c r="A807" s="93"/>
      <c r="B807" s="138" t="str">
        <f t="shared" si="163"/>
        <v/>
      </c>
      <c r="C807" s="28" t="str">
        <f>IF(B807="","",INDEX(Konfig!$A$21:$B$1011,MATCH(MID(B807,1,(FIND(" ",B807)-1)),Konfig!$A$21:$A$1011,0),2))</f>
        <v/>
      </c>
      <c r="D807" s="126"/>
      <c r="E807" s="126" t="str">
        <f t="shared" si="154"/>
        <v/>
      </c>
      <c r="F807" s="126" t="str">
        <f t="shared" si="158"/>
        <v/>
      </c>
      <c r="G807" s="123" t="str">
        <f t="shared" si="164"/>
        <v/>
      </c>
      <c r="H807" s="139"/>
      <c r="I807" s="123" t="str">
        <f t="shared" si="165"/>
        <v xml:space="preserve"> </v>
      </c>
      <c r="K807" s="388" t="str">
        <f t="shared" ca="1" si="159"/>
        <v/>
      </c>
      <c r="L807" s="388" t="str">
        <f t="shared" ca="1" si="160"/>
        <v/>
      </c>
      <c r="M807" s="384" t="str">
        <f t="shared" ca="1" si="161"/>
        <v/>
      </c>
      <c r="N807" s="384" t="str">
        <f t="shared" ca="1" si="161"/>
        <v/>
      </c>
      <c r="O807" s="384" t="str">
        <f t="shared" ca="1" si="161"/>
        <v/>
      </c>
      <c r="P807" s="384" t="str">
        <f t="shared" ca="1" si="161"/>
        <v/>
      </c>
      <c r="Q807" s="384" t="str">
        <f t="shared" ca="1" si="155"/>
        <v/>
      </c>
      <c r="R807" s="131" t="str">
        <f ca="1">IF(AND(SUM($T$109:$U807)&gt;0,COUNTIF(R$108:$S806,"A")=0), "A","")</f>
        <v/>
      </c>
      <c r="S807" s="131" t="str">
        <f ca="1">IF(AND(SUM($T807:$U$1097)&gt;0,COUNTIF(S808:$S$1098,"E")=0), "E","")</f>
        <v/>
      </c>
      <c r="T807" s="383" t="str">
        <f t="shared" ca="1" si="156"/>
        <v/>
      </c>
      <c r="U807" s="383" t="str">
        <f t="shared" ca="1" si="162"/>
        <v/>
      </c>
      <c r="X807" s="383" t="str">
        <f t="shared" ca="1" si="157"/>
        <v/>
      </c>
      <c r="Y807" s="383" t="str">
        <f ca="1">IF(SUM(X807)&gt;0,MAX($Y$109:Y806)+1,"")</f>
        <v/>
      </c>
      <c r="AB807" s="383" t="str" cm="1">
        <f t="array" aca="1" ref="AB807" ca="1">IF($K807="","",INDIRECT("'"&amp;$B807&amp;"'!$J$7"))</f>
        <v/>
      </c>
      <c r="AC807" s="383" t="str" cm="1">
        <f t="array" aca="1" ref="AC807" ca="1">IF($K807="","",INDIRECT("'"&amp;$B807&amp;"'!$J$5"))</f>
        <v/>
      </c>
      <c r="AD807" s="383" t="str" cm="1">
        <f t="array" aca="1" ref="AD807" ca="1">IF($K807="","",INDIRECT("'"&amp;$B807&amp;"'!$J$6"))</f>
        <v/>
      </c>
    </row>
    <row r="808" spans="1:30" hidden="1">
      <c r="A808" s="93"/>
      <c r="B808" s="138" t="str">
        <f t="shared" si="163"/>
        <v/>
      </c>
      <c r="C808" s="28" t="str">
        <f>IF(B808="","",INDEX(Konfig!$A$21:$B$1011,MATCH(MID(B808,1,(FIND(" ",B808)-1)),Konfig!$A$21:$A$1011,0),2))</f>
        <v/>
      </c>
      <c r="D808" s="126"/>
      <c r="E808" s="126" t="str">
        <f t="shared" si="154"/>
        <v/>
      </c>
      <c r="F808" s="126" t="str">
        <f t="shared" si="158"/>
        <v/>
      </c>
      <c r="G808" s="123" t="str">
        <f t="shared" si="164"/>
        <v/>
      </c>
      <c r="H808" s="139"/>
      <c r="I808" s="123" t="str">
        <f t="shared" si="165"/>
        <v xml:space="preserve"> </v>
      </c>
      <c r="K808" s="388" t="str">
        <f t="shared" ca="1" si="159"/>
        <v/>
      </c>
      <c r="L808" s="388" t="str">
        <f t="shared" ca="1" si="160"/>
        <v/>
      </c>
      <c r="M808" s="384" t="str">
        <f t="shared" ca="1" si="161"/>
        <v/>
      </c>
      <c r="N808" s="384" t="str">
        <f t="shared" ca="1" si="161"/>
        <v/>
      </c>
      <c r="O808" s="384" t="str">
        <f t="shared" ca="1" si="161"/>
        <v/>
      </c>
      <c r="P808" s="384" t="str">
        <f t="shared" ca="1" si="161"/>
        <v/>
      </c>
      <c r="Q808" s="384" t="str">
        <f t="shared" ca="1" si="155"/>
        <v/>
      </c>
      <c r="R808" s="131" t="str">
        <f ca="1">IF(AND(SUM($T$109:$U808)&gt;0,COUNTIF(R$108:$S807,"A")=0), "A","")</f>
        <v/>
      </c>
      <c r="S808" s="131" t="str">
        <f ca="1">IF(AND(SUM($T808:$U$1097)&gt;0,COUNTIF(S809:$S$1098,"E")=0), "E","")</f>
        <v/>
      </c>
      <c r="T808" s="383" t="str">
        <f t="shared" ca="1" si="156"/>
        <v/>
      </c>
      <c r="U808" s="383" t="str">
        <f t="shared" ca="1" si="162"/>
        <v/>
      </c>
      <c r="X808" s="383" t="str">
        <f t="shared" ca="1" si="157"/>
        <v/>
      </c>
      <c r="Y808" s="383" t="str">
        <f ca="1">IF(SUM(X808)&gt;0,MAX($Y$109:Y807)+1,"")</f>
        <v/>
      </c>
      <c r="AB808" s="383" t="str" cm="1">
        <f t="array" aca="1" ref="AB808" ca="1">IF($K808="","",INDIRECT("'"&amp;$B808&amp;"'!$J$7"))</f>
        <v/>
      </c>
      <c r="AC808" s="383" t="str" cm="1">
        <f t="array" aca="1" ref="AC808" ca="1">IF($K808="","",INDIRECT("'"&amp;$B808&amp;"'!$J$5"))</f>
        <v/>
      </c>
      <c r="AD808" s="383" t="str" cm="1">
        <f t="array" aca="1" ref="AD808" ca="1">IF($K808="","",INDIRECT("'"&amp;$B808&amp;"'!$J$6"))</f>
        <v/>
      </c>
    </row>
    <row r="809" spans="1:30" hidden="1">
      <c r="A809" s="93"/>
      <c r="B809" s="138" t="str">
        <f t="shared" si="163"/>
        <v/>
      </c>
      <c r="C809" s="28" t="str">
        <f>IF(B809="","",INDEX(Konfig!$A$21:$B$1011,MATCH(MID(B809,1,(FIND(" ",B809)-1)),Konfig!$A$21:$A$1011,0),2))</f>
        <v/>
      </c>
      <c r="D809" s="126"/>
      <c r="E809" s="126" t="str">
        <f t="shared" si="154"/>
        <v/>
      </c>
      <c r="F809" s="126" t="str">
        <f t="shared" si="158"/>
        <v/>
      </c>
      <c r="G809" s="123" t="str">
        <f t="shared" si="164"/>
        <v/>
      </c>
      <c r="H809" s="139"/>
      <c r="I809" s="123" t="str">
        <f t="shared" si="165"/>
        <v xml:space="preserve"> </v>
      </c>
      <c r="K809" s="388" t="str">
        <f t="shared" ca="1" si="159"/>
        <v/>
      </c>
      <c r="L809" s="388" t="str">
        <f t="shared" ca="1" si="160"/>
        <v/>
      </c>
      <c r="M809" s="384" t="str">
        <f t="shared" ca="1" si="161"/>
        <v/>
      </c>
      <c r="N809" s="384" t="str">
        <f t="shared" ca="1" si="161"/>
        <v/>
      </c>
      <c r="O809" s="384" t="str">
        <f t="shared" ca="1" si="161"/>
        <v/>
      </c>
      <c r="P809" s="384" t="str">
        <f t="shared" ca="1" si="161"/>
        <v/>
      </c>
      <c r="Q809" s="384" t="str">
        <f t="shared" ca="1" si="155"/>
        <v/>
      </c>
      <c r="R809" s="131" t="str">
        <f ca="1">IF(AND(SUM($T$109:$U809)&gt;0,COUNTIF(R$108:$S808,"A")=0), "A","")</f>
        <v/>
      </c>
      <c r="S809" s="131" t="str">
        <f ca="1">IF(AND(SUM($T809:$U$1097)&gt;0,COUNTIF(S810:$S$1098,"E")=0), "E","")</f>
        <v/>
      </c>
      <c r="T809" s="383" t="str">
        <f t="shared" ca="1" si="156"/>
        <v/>
      </c>
      <c r="U809" s="383" t="str">
        <f t="shared" ca="1" si="162"/>
        <v/>
      </c>
      <c r="X809" s="383" t="str">
        <f t="shared" ca="1" si="157"/>
        <v/>
      </c>
      <c r="Y809" s="383" t="str">
        <f ca="1">IF(SUM(X809)&gt;0,MAX($Y$109:Y808)+1,"")</f>
        <v/>
      </c>
      <c r="AB809" s="383" t="str" cm="1">
        <f t="array" aca="1" ref="AB809" ca="1">IF($K809="","",INDIRECT("'"&amp;$B809&amp;"'!$J$7"))</f>
        <v/>
      </c>
      <c r="AC809" s="383" t="str" cm="1">
        <f t="array" aca="1" ref="AC809" ca="1">IF($K809="","",INDIRECT("'"&amp;$B809&amp;"'!$J$5"))</f>
        <v/>
      </c>
      <c r="AD809" s="383" t="str" cm="1">
        <f t="array" aca="1" ref="AD809" ca="1">IF($K809="","",INDIRECT("'"&amp;$B809&amp;"'!$J$6"))</f>
        <v/>
      </c>
    </row>
    <row r="810" spans="1:30" hidden="1">
      <c r="A810" s="93"/>
      <c r="B810" s="138" t="str">
        <f t="shared" si="163"/>
        <v/>
      </c>
      <c r="C810" s="28" t="str">
        <f>IF(B810="","",INDEX(Konfig!$A$21:$B$1011,MATCH(MID(B810,1,(FIND(" ",B810)-1)),Konfig!$A$21:$A$1011,0),2))</f>
        <v/>
      </c>
      <c r="D810" s="126"/>
      <c r="E810" s="126" t="str">
        <f t="shared" si="154"/>
        <v/>
      </c>
      <c r="F810" s="126" t="str">
        <f t="shared" si="158"/>
        <v/>
      </c>
      <c r="G810" s="123" t="str">
        <f t="shared" si="164"/>
        <v/>
      </c>
      <c r="H810" s="139"/>
      <c r="I810" s="123" t="str">
        <f t="shared" si="165"/>
        <v xml:space="preserve"> </v>
      </c>
      <c r="K810" s="388" t="str">
        <f t="shared" ca="1" si="159"/>
        <v/>
      </c>
      <c r="L810" s="388" t="str">
        <f t="shared" ca="1" si="160"/>
        <v/>
      </c>
      <c r="M810" s="384" t="str">
        <f t="shared" ca="1" si="161"/>
        <v/>
      </c>
      <c r="N810" s="384" t="str">
        <f t="shared" ca="1" si="161"/>
        <v/>
      </c>
      <c r="O810" s="384" t="str">
        <f t="shared" ca="1" si="161"/>
        <v/>
      </c>
      <c r="P810" s="384" t="str">
        <f t="shared" ca="1" si="161"/>
        <v/>
      </c>
      <c r="Q810" s="384" t="str">
        <f t="shared" ca="1" si="155"/>
        <v/>
      </c>
      <c r="R810" s="131" t="str">
        <f ca="1">IF(AND(SUM($T$109:$U810)&gt;0,COUNTIF(R$108:$S809,"A")=0), "A","")</f>
        <v/>
      </c>
      <c r="S810" s="131" t="str">
        <f ca="1">IF(AND(SUM($T810:$U$1097)&gt;0,COUNTIF(S811:$S$1098,"E")=0), "E","")</f>
        <v/>
      </c>
      <c r="T810" s="383" t="str">
        <f t="shared" ca="1" si="156"/>
        <v/>
      </c>
      <c r="U810" s="383" t="str">
        <f t="shared" ca="1" si="162"/>
        <v/>
      </c>
      <c r="X810" s="383" t="str">
        <f t="shared" ca="1" si="157"/>
        <v/>
      </c>
      <c r="Y810" s="383" t="str">
        <f ca="1">IF(SUM(X810)&gt;0,MAX($Y$109:Y809)+1,"")</f>
        <v/>
      </c>
      <c r="AB810" s="383" t="str" cm="1">
        <f t="array" aca="1" ref="AB810" ca="1">IF($K810="","",INDIRECT("'"&amp;$B810&amp;"'!$J$7"))</f>
        <v/>
      </c>
      <c r="AC810" s="383" t="str" cm="1">
        <f t="array" aca="1" ref="AC810" ca="1">IF($K810="","",INDIRECT("'"&amp;$B810&amp;"'!$J$5"))</f>
        <v/>
      </c>
      <c r="AD810" s="383" t="str" cm="1">
        <f t="array" aca="1" ref="AD810" ca="1">IF($K810="","",INDIRECT("'"&amp;$B810&amp;"'!$J$6"))</f>
        <v/>
      </c>
    </row>
    <row r="811" spans="1:30" hidden="1">
      <c r="A811" s="93"/>
      <c r="B811" s="138" t="str">
        <f t="shared" si="163"/>
        <v/>
      </c>
      <c r="C811" s="28" t="str">
        <f>IF(B811="","",INDEX(Konfig!$A$21:$B$1011,MATCH(MID(B811,1,(FIND(" ",B811)-1)),Konfig!$A$21:$A$1011,0),2))</f>
        <v/>
      </c>
      <c r="D811" s="126"/>
      <c r="E811" s="126" t="str">
        <f t="shared" si="154"/>
        <v/>
      </c>
      <c r="F811" s="126" t="str">
        <f t="shared" si="158"/>
        <v/>
      </c>
      <c r="G811" s="123" t="str">
        <f t="shared" si="164"/>
        <v/>
      </c>
      <c r="H811" s="139"/>
      <c r="I811" s="123" t="str">
        <f t="shared" si="165"/>
        <v xml:space="preserve"> </v>
      </c>
      <c r="K811" s="388" t="str">
        <f t="shared" ca="1" si="159"/>
        <v/>
      </c>
      <c r="L811" s="388" t="str">
        <f t="shared" ca="1" si="160"/>
        <v/>
      </c>
      <c r="M811" s="384" t="str">
        <f t="shared" ca="1" si="161"/>
        <v/>
      </c>
      <c r="N811" s="384" t="str">
        <f t="shared" ca="1" si="161"/>
        <v/>
      </c>
      <c r="O811" s="384" t="str">
        <f t="shared" ca="1" si="161"/>
        <v/>
      </c>
      <c r="P811" s="384" t="str">
        <f t="shared" ca="1" si="161"/>
        <v/>
      </c>
      <c r="Q811" s="384" t="str">
        <f t="shared" ca="1" si="155"/>
        <v/>
      </c>
      <c r="R811" s="131" t="str">
        <f ca="1">IF(AND(SUM($T$109:$U811)&gt;0,COUNTIF(R$108:$S810,"A")=0), "A","")</f>
        <v/>
      </c>
      <c r="S811" s="131" t="str">
        <f ca="1">IF(AND(SUM($T811:$U$1097)&gt;0,COUNTIF(S812:$S$1098,"E")=0), "E","")</f>
        <v/>
      </c>
      <c r="T811" s="383" t="str">
        <f t="shared" ca="1" si="156"/>
        <v/>
      </c>
      <c r="U811" s="383" t="str">
        <f t="shared" ca="1" si="162"/>
        <v/>
      </c>
      <c r="X811" s="383" t="str">
        <f t="shared" ca="1" si="157"/>
        <v/>
      </c>
      <c r="Y811" s="383" t="str">
        <f ca="1">IF(SUM(X811)&gt;0,MAX($Y$109:Y810)+1,"")</f>
        <v/>
      </c>
      <c r="AB811" s="383" t="str" cm="1">
        <f t="array" aca="1" ref="AB811" ca="1">IF($K811="","",INDIRECT("'"&amp;$B811&amp;"'!$J$7"))</f>
        <v/>
      </c>
      <c r="AC811" s="383" t="str" cm="1">
        <f t="array" aca="1" ref="AC811" ca="1">IF($K811="","",INDIRECT("'"&amp;$B811&amp;"'!$J$5"))</f>
        <v/>
      </c>
      <c r="AD811" s="383" t="str" cm="1">
        <f t="array" aca="1" ref="AD811" ca="1">IF($K811="","",INDIRECT("'"&amp;$B811&amp;"'!$J$6"))</f>
        <v/>
      </c>
    </row>
    <row r="812" spans="1:30" hidden="1">
      <c r="A812" s="93"/>
      <c r="B812" s="138" t="str">
        <f t="shared" si="163"/>
        <v/>
      </c>
      <c r="C812" s="28" t="str">
        <f>IF(B812="","",INDEX(Konfig!$A$21:$B$1011,MATCH(MID(B812,1,(FIND(" ",B812)-1)),Konfig!$A$21:$A$1011,0),2))</f>
        <v/>
      </c>
      <c r="D812" s="126"/>
      <c r="E812" s="126" t="str">
        <f t="shared" si="154"/>
        <v/>
      </c>
      <c r="F812" s="126" t="str">
        <f t="shared" si="158"/>
        <v/>
      </c>
      <c r="G812" s="123" t="str">
        <f t="shared" si="164"/>
        <v/>
      </c>
      <c r="H812" s="139"/>
      <c r="I812" s="123" t="str">
        <f t="shared" si="165"/>
        <v xml:space="preserve"> </v>
      </c>
      <c r="K812" s="388" t="str">
        <f t="shared" ca="1" si="159"/>
        <v/>
      </c>
      <c r="L812" s="388" t="str">
        <f t="shared" ca="1" si="160"/>
        <v/>
      </c>
      <c r="M812" s="384" t="str">
        <f t="shared" ca="1" si="161"/>
        <v/>
      </c>
      <c r="N812" s="384" t="str">
        <f t="shared" ca="1" si="161"/>
        <v/>
      </c>
      <c r="O812" s="384" t="str">
        <f t="shared" ca="1" si="161"/>
        <v/>
      </c>
      <c r="P812" s="384" t="str">
        <f t="shared" ca="1" si="161"/>
        <v/>
      </c>
      <c r="Q812" s="384" t="str">
        <f t="shared" ca="1" si="155"/>
        <v/>
      </c>
      <c r="R812" s="131" t="str">
        <f ca="1">IF(AND(SUM($T$109:$U812)&gt;0,COUNTIF(R$108:$S811,"A")=0), "A","")</f>
        <v/>
      </c>
      <c r="S812" s="131" t="str">
        <f ca="1">IF(AND(SUM($T812:$U$1097)&gt;0,COUNTIF(S813:$S$1098,"E")=0), "E","")</f>
        <v/>
      </c>
      <c r="T812" s="383" t="str">
        <f t="shared" ca="1" si="156"/>
        <v/>
      </c>
      <c r="U812" s="383" t="str">
        <f t="shared" ca="1" si="162"/>
        <v/>
      </c>
      <c r="X812" s="383" t="str">
        <f t="shared" ca="1" si="157"/>
        <v/>
      </c>
      <c r="Y812" s="383" t="str">
        <f ca="1">IF(SUM(X812)&gt;0,MAX($Y$109:Y811)+1,"")</f>
        <v/>
      </c>
      <c r="AB812" s="383" t="str" cm="1">
        <f t="array" aca="1" ref="AB812" ca="1">IF($K812="","",INDIRECT("'"&amp;$B812&amp;"'!$J$7"))</f>
        <v/>
      </c>
      <c r="AC812" s="383" t="str" cm="1">
        <f t="array" aca="1" ref="AC812" ca="1">IF($K812="","",INDIRECT("'"&amp;$B812&amp;"'!$J$5"))</f>
        <v/>
      </c>
      <c r="AD812" s="383" t="str" cm="1">
        <f t="array" aca="1" ref="AD812" ca="1">IF($K812="","",INDIRECT("'"&amp;$B812&amp;"'!$J$6"))</f>
        <v/>
      </c>
    </row>
    <row r="813" spans="1:30" hidden="1">
      <c r="A813" s="93"/>
      <c r="B813" s="138" t="str">
        <f t="shared" si="163"/>
        <v/>
      </c>
      <c r="C813" s="28" t="str">
        <f>IF(B813="","",INDEX(Konfig!$A$21:$B$1011,MATCH(MID(B813,1,(FIND(" ",B813)-1)),Konfig!$A$21:$A$1011,0),2))</f>
        <v/>
      </c>
      <c r="D813" s="126"/>
      <c r="E813" s="126" t="str">
        <f t="shared" ref="E813:E876" si="166">IFERROR(IF(VALUE(LEFT(G813,SEARCH(".",G813)-1))&lt;10,"",VALUE(LEFT(G813,SEARCH(".",G813)-1))),"")</f>
        <v/>
      </c>
      <c r="F813" s="126" t="str">
        <f t="shared" si="158"/>
        <v/>
      </c>
      <c r="G813" s="123" t="str">
        <f t="shared" si="164"/>
        <v/>
      </c>
      <c r="H813" s="139"/>
      <c r="I813" s="123" t="str">
        <f t="shared" si="165"/>
        <v xml:space="preserve"> </v>
      </c>
      <c r="K813" s="388" t="str">
        <f t="shared" ca="1" si="159"/>
        <v/>
      </c>
      <c r="L813" s="388" t="str">
        <f t="shared" ca="1" si="160"/>
        <v/>
      </c>
      <c r="M813" s="384" t="str">
        <f t="shared" ca="1" si="161"/>
        <v/>
      </c>
      <c r="N813" s="384" t="str">
        <f t="shared" ca="1" si="161"/>
        <v/>
      </c>
      <c r="O813" s="384" t="str">
        <f t="shared" ca="1" si="161"/>
        <v/>
      </c>
      <c r="P813" s="384" t="str">
        <f t="shared" ca="1" si="161"/>
        <v/>
      </c>
      <c r="Q813" s="384" t="str">
        <f t="shared" ref="Q813:Q876" ca="1" si="167">IF($K813="","",COUNTIF(INDIRECT("'"&amp;$B813&amp;"'!$D$11:$D$512"),0))</f>
        <v/>
      </c>
      <c r="R813" s="131" t="str">
        <f ca="1">IF(AND(SUM($T$109:$U813)&gt;0,COUNTIF(R$108:$S812,"A")=0), "A","")</f>
        <v/>
      </c>
      <c r="S813" s="131" t="str">
        <f ca="1">IF(AND(SUM($T813:$U$1097)&gt;0,COUNTIF(S814:$S$1098,"E")=0), "E","")</f>
        <v/>
      </c>
      <c r="T813" s="383" t="str">
        <f t="shared" ref="T813:T876" ca="1" si="168">IF($K813="","",COUNTIFS(INDIRECT("'"&amp;$B813&amp;"'!$J$11:$J$512"),"KO",INDIRECT("'"&amp;$B813&amp;"'!$N$11:$N$512"),"IAE"))</f>
        <v/>
      </c>
      <c r="U813" s="383" t="str">
        <f t="shared" ca="1" si="162"/>
        <v/>
      </c>
      <c r="X813" s="383" t="str">
        <f t="shared" ref="X813:X876" ca="1" si="169">IF($K813="","",COUNTIFS(INDIRECT("'"&amp;$B813&amp;"'!$J$11:$J$512"),"EW",INDIRECT("'"&amp;$B813&amp;"'!$N$11:$N$512"),"IAE"))</f>
        <v/>
      </c>
      <c r="Y813" s="383" t="str">
        <f ca="1">IF(SUM(X813)&gt;0,MAX($Y$109:Y812)+1,"")</f>
        <v/>
      </c>
      <c r="AB813" s="383" t="str" cm="1">
        <f t="array" aca="1" ref="AB813" ca="1">IF($K813="","",INDIRECT("'"&amp;$B813&amp;"'!$J$7"))</f>
        <v/>
      </c>
      <c r="AC813" s="383" t="str" cm="1">
        <f t="array" aca="1" ref="AC813" ca="1">IF($K813="","",INDIRECT("'"&amp;$B813&amp;"'!$J$5"))</f>
        <v/>
      </c>
      <c r="AD813" s="383" t="str" cm="1">
        <f t="array" aca="1" ref="AD813" ca="1">IF($K813="","",INDIRECT("'"&amp;$B813&amp;"'!$J$6"))</f>
        <v/>
      </c>
    </row>
    <row r="814" spans="1:30" hidden="1">
      <c r="A814" s="93"/>
      <c r="B814" s="138" t="str">
        <f t="shared" si="163"/>
        <v/>
      </c>
      <c r="C814" s="28" t="str">
        <f>IF(B814="","",INDEX(Konfig!$A$21:$B$1011,MATCH(MID(B814,1,(FIND(" ",B814)-1)),Konfig!$A$21:$A$1011,0),2))</f>
        <v/>
      </c>
      <c r="D814" s="126"/>
      <c r="E814" s="126" t="str">
        <f t="shared" si="166"/>
        <v/>
      </c>
      <c r="F814" s="126" t="str">
        <f t="shared" si="158"/>
        <v/>
      </c>
      <c r="G814" s="123" t="str">
        <f t="shared" si="164"/>
        <v/>
      </c>
      <c r="H814" s="139"/>
      <c r="I814" s="123" t="str">
        <f t="shared" si="165"/>
        <v xml:space="preserve"> </v>
      </c>
      <c r="K814" s="388" t="str">
        <f t="shared" ca="1" si="159"/>
        <v/>
      </c>
      <c r="L814" s="388" t="str">
        <f t="shared" ca="1" si="160"/>
        <v/>
      </c>
      <c r="M814" s="384" t="str">
        <f t="shared" ca="1" si="161"/>
        <v/>
      </c>
      <c r="N814" s="384" t="str">
        <f t="shared" ca="1" si="161"/>
        <v/>
      </c>
      <c r="O814" s="384" t="str">
        <f t="shared" ca="1" si="161"/>
        <v/>
      </c>
      <c r="P814" s="384" t="str">
        <f t="shared" ca="1" si="161"/>
        <v/>
      </c>
      <c r="Q814" s="384" t="str">
        <f t="shared" ca="1" si="167"/>
        <v/>
      </c>
      <c r="R814" s="131" t="str">
        <f ca="1">IF(AND(SUM($T$109:$U814)&gt;0,COUNTIF(R$108:$S813,"A")=0), "A","")</f>
        <v/>
      </c>
      <c r="S814" s="131" t="str">
        <f ca="1">IF(AND(SUM($T814:$U$1097)&gt;0,COUNTIF(S815:$S$1098,"E")=0), "E","")</f>
        <v/>
      </c>
      <c r="T814" s="383" t="str">
        <f t="shared" ca="1" si="168"/>
        <v/>
      </c>
      <c r="U814" s="383" t="str">
        <f t="shared" ca="1" si="162"/>
        <v/>
      </c>
      <c r="X814" s="383" t="str">
        <f t="shared" ca="1" si="169"/>
        <v/>
      </c>
      <c r="Y814" s="383" t="str">
        <f ca="1">IF(SUM(X814)&gt;0,MAX($Y$109:Y813)+1,"")</f>
        <v/>
      </c>
      <c r="AB814" s="383" t="str" cm="1">
        <f t="array" aca="1" ref="AB814" ca="1">IF($K814="","",INDIRECT("'"&amp;$B814&amp;"'!$J$7"))</f>
        <v/>
      </c>
      <c r="AC814" s="383" t="str" cm="1">
        <f t="array" aca="1" ref="AC814" ca="1">IF($K814="","",INDIRECT("'"&amp;$B814&amp;"'!$J$5"))</f>
        <v/>
      </c>
      <c r="AD814" s="383" t="str" cm="1">
        <f t="array" aca="1" ref="AD814" ca="1">IF($K814="","",INDIRECT("'"&amp;$B814&amp;"'!$J$6"))</f>
        <v/>
      </c>
    </row>
    <row r="815" spans="1:30" hidden="1">
      <c r="A815" s="93"/>
      <c r="B815" s="138" t="str">
        <f t="shared" si="163"/>
        <v/>
      </c>
      <c r="C815" s="28" t="str">
        <f>IF(B815="","",INDEX(Konfig!$A$21:$B$1011,MATCH(MID(B815,1,(FIND(" ",B815)-1)),Konfig!$A$21:$A$1011,0),2))</f>
        <v/>
      </c>
      <c r="D815" s="126"/>
      <c r="E815" s="126" t="str">
        <f t="shared" si="166"/>
        <v/>
      </c>
      <c r="F815" s="126" t="str">
        <f t="shared" si="158"/>
        <v/>
      </c>
      <c r="G815" s="123" t="str">
        <f t="shared" si="164"/>
        <v/>
      </c>
      <c r="H815" s="139"/>
      <c r="I815" s="123" t="str">
        <f t="shared" si="165"/>
        <v xml:space="preserve"> </v>
      </c>
      <c r="K815" s="388" t="str">
        <f t="shared" ca="1" si="159"/>
        <v/>
      </c>
      <c r="L815" s="388" t="str">
        <f t="shared" ca="1" si="160"/>
        <v/>
      </c>
      <c r="M815" s="384" t="str">
        <f t="shared" ca="1" si="161"/>
        <v/>
      </c>
      <c r="N815" s="384" t="str">
        <f t="shared" ca="1" si="161"/>
        <v/>
      </c>
      <c r="O815" s="384" t="str">
        <f t="shared" ca="1" si="161"/>
        <v/>
      </c>
      <c r="P815" s="384" t="str">
        <f t="shared" ca="1" si="161"/>
        <v/>
      </c>
      <c r="Q815" s="384" t="str">
        <f t="shared" ca="1" si="167"/>
        <v/>
      </c>
      <c r="R815" s="131" t="str">
        <f ca="1">IF(AND(SUM($T$109:$U815)&gt;0,COUNTIF(R$108:$S814,"A")=0), "A","")</f>
        <v/>
      </c>
      <c r="S815" s="131" t="str">
        <f ca="1">IF(AND(SUM($T815:$U$1097)&gt;0,COUNTIF(S816:$S$1098,"E")=0), "E","")</f>
        <v/>
      </c>
      <c r="T815" s="383" t="str">
        <f t="shared" ca="1" si="168"/>
        <v/>
      </c>
      <c r="U815" s="383" t="str">
        <f t="shared" ca="1" si="162"/>
        <v/>
      </c>
      <c r="X815" s="383" t="str">
        <f t="shared" ca="1" si="169"/>
        <v/>
      </c>
      <c r="Y815" s="383" t="str">
        <f ca="1">IF(SUM(X815)&gt;0,MAX($Y$109:Y814)+1,"")</f>
        <v/>
      </c>
      <c r="AB815" s="383" t="str" cm="1">
        <f t="array" aca="1" ref="AB815" ca="1">IF($K815="","",INDIRECT("'"&amp;$B815&amp;"'!$J$7"))</f>
        <v/>
      </c>
      <c r="AC815" s="383" t="str" cm="1">
        <f t="array" aca="1" ref="AC815" ca="1">IF($K815="","",INDIRECT("'"&amp;$B815&amp;"'!$J$5"))</f>
        <v/>
      </c>
      <c r="AD815" s="383" t="str" cm="1">
        <f t="array" aca="1" ref="AD815" ca="1">IF($K815="","",INDIRECT("'"&amp;$B815&amp;"'!$J$6"))</f>
        <v/>
      </c>
    </row>
    <row r="816" spans="1:30" hidden="1">
      <c r="A816" s="93"/>
      <c r="B816" s="138" t="str">
        <f t="shared" si="163"/>
        <v/>
      </c>
      <c r="C816" s="28" t="str">
        <f>IF(B816="","",INDEX(Konfig!$A$21:$B$1011,MATCH(MID(B816,1,(FIND(" ",B816)-1)),Konfig!$A$21:$A$1011,0),2))</f>
        <v/>
      </c>
      <c r="D816" s="126"/>
      <c r="E816" s="126" t="str">
        <f t="shared" si="166"/>
        <v/>
      </c>
      <c r="F816" s="126" t="str">
        <f t="shared" si="158"/>
        <v/>
      </c>
      <c r="G816" s="123" t="str">
        <f t="shared" si="164"/>
        <v/>
      </c>
      <c r="H816" s="139"/>
      <c r="I816" s="123" t="str">
        <f t="shared" si="165"/>
        <v xml:space="preserve"> </v>
      </c>
      <c r="K816" s="388" t="str">
        <f t="shared" ca="1" si="159"/>
        <v/>
      </c>
      <c r="L816" s="388" t="str">
        <f t="shared" ca="1" si="160"/>
        <v/>
      </c>
      <c r="M816" s="384" t="str">
        <f t="shared" ca="1" si="161"/>
        <v/>
      </c>
      <c r="N816" s="384" t="str">
        <f t="shared" ca="1" si="161"/>
        <v/>
      </c>
      <c r="O816" s="384" t="str">
        <f t="shared" ca="1" si="161"/>
        <v/>
      </c>
      <c r="P816" s="384" t="str">
        <f t="shared" ca="1" si="161"/>
        <v/>
      </c>
      <c r="Q816" s="384" t="str">
        <f t="shared" ca="1" si="167"/>
        <v/>
      </c>
      <c r="R816" s="131" t="str">
        <f ca="1">IF(AND(SUM($T$109:$U816)&gt;0,COUNTIF(R$108:$S815,"A")=0), "A","")</f>
        <v/>
      </c>
      <c r="S816" s="131" t="str">
        <f ca="1">IF(AND(SUM($T816:$U$1097)&gt;0,COUNTIF(S817:$S$1098,"E")=0), "E","")</f>
        <v/>
      </c>
      <c r="T816" s="383" t="str">
        <f t="shared" ca="1" si="168"/>
        <v/>
      </c>
      <c r="U816" s="383" t="str">
        <f t="shared" ca="1" si="162"/>
        <v/>
      </c>
      <c r="X816" s="383" t="str">
        <f t="shared" ca="1" si="169"/>
        <v/>
      </c>
      <c r="Y816" s="383" t="str">
        <f ca="1">IF(SUM(X816)&gt;0,MAX($Y$109:Y815)+1,"")</f>
        <v/>
      </c>
      <c r="AB816" s="383" t="str" cm="1">
        <f t="array" aca="1" ref="AB816" ca="1">IF($K816="","",INDIRECT("'"&amp;$B816&amp;"'!$J$7"))</f>
        <v/>
      </c>
      <c r="AC816" s="383" t="str" cm="1">
        <f t="array" aca="1" ref="AC816" ca="1">IF($K816="","",INDIRECT("'"&amp;$B816&amp;"'!$J$5"))</f>
        <v/>
      </c>
      <c r="AD816" s="383" t="str" cm="1">
        <f t="array" aca="1" ref="AD816" ca="1">IF($K816="","",INDIRECT("'"&amp;$B816&amp;"'!$J$6"))</f>
        <v/>
      </c>
    </row>
    <row r="817" spans="1:30" hidden="1">
      <c r="A817" s="93"/>
      <c r="B817" s="138" t="str">
        <f t="shared" si="163"/>
        <v/>
      </c>
      <c r="C817" s="28" t="str">
        <f>IF(B817="","",INDEX(Konfig!$A$21:$B$1011,MATCH(MID(B817,1,(FIND(" ",B817)-1)),Konfig!$A$21:$A$1011,0),2))</f>
        <v/>
      </c>
      <c r="D817" s="126"/>
      <c r="E817" s="126" t="str">
        <f t="shared" si="166"/>
        <v/>
      </c>
      <c r="F817" s="126" t="str">
        <f t="shared" si="158"/>
        <v/>
      </c>
      <c r="G817" s="123" t="str">
        <f t="shared" si="164"/>
        <v/>
      </c>
      <c r="H817" s="139"/>
      <c r="I817" s="123" t="str">
        <f t="shared" si="165"/>
        <v xml:space="preserve"> </v>
      </c>
      <c r="K817" s="388" t="str">
        <f t="shared" ca="1" si="159"/>
        <v/>
      </c>
      <c r="L817" s="388" t="str">
        <f t="shared" ca="1" si="160"/>
        <v/>
      </c>
      <c r="M817" s="384" t="str">
        <f t="shared" ca="1" si="161"/>
        <v/>
      </c>
      <c r="N817" s="384" t="str">
        <f t="shared" ca="1" si="161"/>
        <v/>
      </c>
      <c r="O817" s="384" t="str">
        <f t="shared" ca="1" si="161"/>
        <v/>
      </c>
      <c r="P817" s="384" t="str">
        <f t="shared" ca="1" si="161"/>
        <v/>
      </c>
      <c r="Q817" s="384" t="str">
        <f t="shared" ca="1" si="167"/>
        <v/>
      </c>
      <c r="R817" s="131" t="str">
        <f ca="1">IF(AND(SUM($T$109:$U817)&gt;0,COUNTIF(R$108:$S816,"A")=0), "A","")</f>
        <v/>
      </c>
      <c r="S817" s="131" t="str">
        <f ca="1">IF(AND(SUM($T817:$U$1097)&gt;0,COUNTIF(S818:$S$1098,"E")=0), "E","")</f>
        <v/>
      </c>
      <c r="T817" s="383" t="str">
        <f t="shared" ca="1" si="168"/>
        <v/>
      </c>
      <c r="U817" s="383" t="str">
        <f t="shared" ca="1" si="162"/>
        <v/>
      </c>
      <c r="X817" s="383" t="str">
        <f t="shared" ca="1" si="169"/>
        <v/>
      </c>
      <c r="Y817" s="383" t="str">
        <f ca="1">IF(SUM(X817)&gt;0,MAX($Y$109:Y816)+1,"")</f>
        <v/>
      </c>
      <c r="AB817" s="383" t="str" cm="1">
        <f t="array" aca="1" ref="AB817" ca="1">IF($K817="","",INDIRECT("'"&amp;$B817&amp;"'!$J$7"))</f>
        <v/>
      </c>
      <c r="AC817" s="383" t="str" cm="1">
        <f t="array" aca="1" ref="AC817" ca="1">IF($K817="","",INDIRECT("'"&amp;$B817&amp;"'!$J$5"))</f>
        <v/>
      </c>
      <c r="AD817" s="383" t="str" cm="1">
        <f t="array" aca="1" ref="AD817" ca="1">IF($K817="","",INDIRECT("'"&amp;$B817&amp;"'!$J$6"))</f>
        <v/>
      </c>
    </row>
    <row r="818" spans="1:30" hidden="1">
      <c r="A818" s="93"/>
      <c r="B818" s="138" t="str">
        <f t="shared" si="163"/>
        <v/>
      </c>
      <c r="C818" s="28" t="str">
        <f>IF(B818="","",INDEX(Konfig!$A$21:$B$1011,MATCH(MID(B818,1,(FIND(" ",B818)-1)),Konfig!$A$21:$A$1011,0),2))</f>
        <v/>
      </c>
      <c r="D818" s="126"/>
      <c r="E818" s="126" t="str">
        <f t="shared" si="166"/>
        <v/>
      </c>
      <c r="F818" s="126" t="str">
        <f t="shared" si="158"/>
        <v/>
      </c>
      <c r="G818" s="123" t="str">
        <f t="shared" si="164"/>
        <v/>
      </c>
      <c r="H818" s="139"/>
      <c r="I818" s="123" t="str">
        <f t="shared" si="165"/>
        <v xml:space="preserve"> </v>
      </c>
      <c r="K818" s="388" t="str">
        <f t="shared" ca="1" si="159"/>
        <v/>
      </c>
      <c r="L818" s="388" t="str">
        <f t="shared" ca="1" si="160"/>
        <v/>
      </c>
      <c r="M818" s="384" t="str">
        <f t="shared" ca="1" si="161"/>
        <v/>
      </c>
      <c r="N818" s="384" t="str">
        <f t="shared" ca="1" si="161"/>
        <v/>
      </c>
      <c r="O818" s="384" t="str">
        <f t="shared" ca="1" si="161"/>
        <v/>
      </c>
      <c r="P818" s="384" t="str">
        <f t="shared" ca="1" si="161"/>
        <v/>
      </c>
      <c r="Q818" s="384" t="str">
        <f t="shared" ca="1" si="167"/>
        <v/>
      </c>
      <c r="R818" s="131" t="str">
        <f ca="1">IF(AND(SUM($T$109:$U818)&gt;0,COUNTIF(R$108:$S817,"A")=0), "A","")</f>
        <v/>
      </c>
      <c r="S818" s="131" t="str">
        <f ca="1">IF(AND(SUM($T818:$U$1097)&gt;0,COUNTIF(S819:$S$1098,"E")=0), "E","")</f>
        <v/>
      </c>
      <c r="T818" s="383" t="str">
        <f t="shared" ca="1" si="168"/>
        <v/>
      </c>
      <c r="U818" s="383" t="str">
        <f t="shared" ca="1" si="162"/>
        <v/>
      </c>
      <c r="X818" s="383" t="str">
        <f t="shared" ca="1" si="169"/>
        <v/>
      </c>
      <c r="Y818" s="383" t="str">
        <f ca="1">IF(SUM(X818)&gt;0,MAX($Y$109:Y817)+1,"")</f>
        <v/>
      </c>
      <c r="AB818" s="383" t="str" cm="1">
        <f t="array" aca="1" ref="AB818" ca="1">IF($K818="","",INDIRECT("'"&amp;$B818&amp;"'!$J$7"))</f>
        <v/>
      </c>
      <c r="AC818" s="383" t="str" cm="1">
        <f t="array" aca="1" ref="AC818" ca="1">IF($K818="","",INDIRECT("'"&amp;$B818&amp;"'!$J$5"))</f>
        <v/>
      </c>
      <c r="AD818" s="383" t="str" cm="1">
        <f t="array" aca="1" ref="AD818" ca="1">IF($K818="","",INDIRECT("'"&amp;$B818&amp;"'!$J$6"))</f>
        <v/>
      </c>
    </row>
    <row r="819" spans="1:30" hidden="1">
      <c r="A819" s="93"/>
      <c r="B819" s="138" t="str">
        <f t="shared" si="163"/>
        <v/>
      </c>
      <c r="C819" s="28" t="str">
        <f>IF(B819="","",INDEX(Konfig!$A$21:$B$1011,MATCH(MID(B819,1,(FIND(" ",B819)-1)),Konfig!$A$21:$A$1011,0),2))</f>
        <v/>
      </c>
      <c r="D819" s="126"/>
      <c r="E819" s="126" t="str">
        <f t="shared" si="166"/>
        <v/>
      </c>
      <c r="F819" s="126" t="str">
        <f t="shared" si="158"/>
        <v/>
      </c>
      <c r="G819" s="123" t="str">
        <f t="shared" si="164"/>
        <v/>
      </c>
      <c r="H819" s="139"/>
      <c r="I819" s="123" t="str">
        <f t="shared" si="165"/>
        <v xml:space="preserve"> </v>
      </c>
      <c r="K819" s="388" t="str">
        <f t="shared" ca="1" si="159"/>
        <v/>
      </c>
      <c r="L819" s="388" t="str">
        <f t="shared" ca="1" si="160"/>
        <v/>
      </c>
      <c r="M819" s="384" t="str">
        <f t="shared" ca="1" si="161"/>
        <v/>
      </c>
      <c r="N819" s="384" t="str">
        <f t="shared" ca="1" si="161"/>
        <v/>
      </c>
      <c r="O819" s="384" t="str">
        <f t="shared" ca="1" si="161"/>
        <v/>
      </c>
      <c r="P819" s="384" t="str">
        <f t="shared" ca="1" si="161"/>
        <v/>
      </c>
      <c r="Q819" s="384" t="str">
        <f t="shared" ca="1" si="167"/>
        <v/>
      </c>
      <c r="R819" s="131" t="str">
        <f ca="1">IF(AND(SUM($T$109:$U819)&gt;0,COUNTIF(R$108:$S818,"A")=0), "A","")</f>
        <v/>
      </c>
      <c r="S819" s="131" t="str">
        <f ca="1">IF(AND(SUM($T819:$U$1097)&gt;0,COUNTIF(S820:$S$1098,"E")=0), "E","")</f>
        <v/>
      </c>
      <c r="T819" s="383" t="str">
        <f t="shared" ca="1" si="168"/>
        <v/>
      </c>
      <c r="U819" s="383" t="str">
        <f t="shared" ca="1" si="162"/>
        <v/>
      </c>
      <c r="X819" s="383" t="str">
        <f t="shared" ca="1" si="169"/>
        <v/>
      </c>
      <c r="Y819" s="383" t="str">
        <f ca="1">IF(SUM(X819)&gt;0,MAX($Y$109:Y818)+1,"")</f>
        <v/>
      </c>
      <c r="AB819" s="383" t="str" cm="1">
        <f t="array" aca="1" ref="AB819" ca="1">IF($K819="","",INDIRECT("'"&amp;$B819&amp;"'!$J$7"))</f>
        <v/>
      </c>
      <c r="AC819" s="383" t="str" cm="1">
        <f t="array" aca="1" ref="AC819" ca="1">IF($K819="","",INDIRECT("'"&amp;$B819&amp;"'!$J$5"))</f>
        <v/>
      </c>
      <c r="AD819" s="383" t="str" cm="1">
        <f t="array" aca="1" ref="AD819" ca="1">IF($K819="","",INDIRECT("'"&amp;$B819&amp;"'!$J$6"))</f>
        <v/>
      </c>
    </row>
    <row r="820" spans="1:30" hidden="1">
      <c r="A820" s="93"/>
      <c r="B820" s="138" t="str">
        <f t="shared" si="163"/>
        <v/>
      </c>
      <c r="C820" s="28" t="str">
        <f>IF(B820="","",INDEX(Konfig!$A$21:$B$1011,MATCH(MID(B820,1,(FIND(" ",B820)-1)),Konfig!$A$21:$A$1011,0),2))</f>
        <v/>
      </c>
      <c r="D820" s="126"/>
      <c r="E820" s="126" t="str">
        <f t="shared" si="166"/>
        <v/>
      </c>
      <c r="F820" s="126" t="str">
        <f t="shared" si="158"/>
        <v/>
      </c>
      <c r="G820" s="123" t="str">
        <f t="shared" si="164"/>
        <v/>
      </c>
      <c r="H820" s="139"/>
      <c r="I820" s="123" t="str">
        <f t="shared" si="165"/>
        <v xml:space="preserve"> </v>
      </c>
      <c r="K820" s="388" t="str">
        <f t="shared" ca="1" si="159"/>
        <v/>
      </c>
      <c r="L820" s="388" t="str">
        <f t="shared" ca="1" si="160"/>
        <v/>
      </c>
      <c r="M820" s="384" t="str">
        <f t="shared" ca="1" si="161"/>
        <v/>
      </c>
      <c r="N820" s="384" t="str">
        <f t="shared" ca="1" si="161"/>
        <v/>
      </c>
      <c r="O820" s="384" t="str">
        <f t="shared" ca="1" si="161"/>
        <v/>
      </c>
      <c r="P820" s="384" t="str">
        <f t="shared" ca="1" si="161"/>
        <v/>
      </c>
      <c r="Q820" s="384" t="str">
        <f t="shared" ca="1" si="167"/>
        <v/>
      </c>
      <c r="R820" s="131" t="str">
        <f ca="1">IF(AND(SUM($T$109:$U820)&gt;0,COUNTIF(R$108:$S819,"A")=0), "A","")</f>
        <v/>
      </c>
      <c r="S820" s="131" t="str">
        <f ca="1">IF(AND(SUM($T820:$U$1097)&gt;0,COUNTIF(S821:$S$1098,"E")=0), "E","")</f>
        <v/>
      </c>
      <c r="T820" s="383" t="str">
        <f t="shared" ca="1" si="168"/>
        <v/>
      </c>
      <c r="U820" s="383" t="str">
        <f t="shared" ca="1" si="162"/>
        <v/>
      </c>
      <c r="X820" s="383" t="str">
        <f t="shared" ca="1" si="169"/>
        <v/>
      </c>
      <c r="Y820" s="383" t="str">
        <f ca="1">IF(SUM(X820)&gt;0,MAX($Y$109:Y819)+1,"")</f>
        <v/>
      </c>
      <c r="AB820" s="383" t="str" cm="1">
        <f t="array" aca="1" ref="AB820" ca="1">IF($K820="","",INDIRECT("'"&amp;$B820&amp;"'!$J$7"))</f>
        <v/>
      </c>
      <c r="AC820" s="383" t="str" cm="1">
        <f t="array" aca="1" ref="AC820" ca="1">IF($K820="","",INDIRECT("'"&amp;$B820&amp;"'!$J$5"))</f>
        <v/>
      </c>
      <c r="AD820" s="383" t="str" cm="1">
        <f t="array" aca="1" ref="AD820" ca="1">IF($K820="","",INDIRECT("'"&amp;$B820&amp;"'!$J$6"))</f>
        <v/>
      </c>
    </row>
    <row r="821" spans="1:30" hidden="1">
      <c r="A821" s="93"/>
      <c r="B821" s="138" t="str">
        <f t="shared" si="163"/>
        <v/>
      </c>
      <c r="C821" s="28" t="str">
        <f>IF(B821="","",INDEX(Konfig!$A$21:$B$1011,MATCH(MID(B821,1,(FIND(" ",B821)-1)),Konfig!$A$21:$A$1011,0),2))</f>
        <v/>
      </c>
      <c r="D821" s="126"/>
      <c r="E821" s="126" t="str">
        <f t="shared" si="166"/>
        <v/>
      </c>
      <c r="F821" s="126" t="str">
        <f t="shared" si="158"/>
        <v/>
      </c>
      <c r="G821" s="123" t="str">
        <f t="shared" si="164"/>
        <v/>
      </c>
      <c r="H821" s="139"/>
      <c r="I821" s="123" t="str">
        <f t="shared" si="165"/>
        <v xml:space="preserve"> </v>
      </c>
      <c r="K821" s="388" t="str">
        <f t="shared" ca="1" si="159"/>
        <v/>
      </c>
      <c r="L821" s="388" t="str">
        <f t="shared" ca="1" si="160"/>
        <v/>
      </c>
      <c r="M821" s="384" t="str">
        <f t="shared" ca="1" si="161"/>
        <v/>
      </c>
      <c r="N821" s="384" t="str">
        <f t="shared" ca="1" si="161"/>
        <v/>
      </c>
      <c r="O821" s="384" t="str">
        <f t="shared" ca="1" si="161"/>
        <v/>
      </c>
      <c r="P821" s="384" t="str">
        <f t="shared" ca="1" si="161"/>
        <v/>
      </c>
      <c r="Q821" s="384" t="str">
        <f t="shared" ca="1" si="167"/>
        <v/>
      </c>
      <c r="R821" s="131" t="str">
        <f ca="1">IF(AND(SUM($T$109:$U821)&gt;0,COUNTIF(R$108:$S820,"A")=0), "A","")</f>
        <v/>
      </c>
      <c r="S821" s="131" t="str">
        <f ca="1">IF(AND(SUM($T821:$U$1097)&gt;0,COUNTIF(S822:$S$1098,"E")=0), "E","")</f>
        <v/>
      </c>
      <c r="T821" s="383" t="str">
        <f t="shared" ca="1" si="168"/>
        <v/>
      </c>
      <c r="U821" s="383" t="str">
        <f t="shared" ca="1" si="162"/>
        <v/>
      </c>
      <c r="X821" s="383" t="str">
        <f t="shared" ca="1" si="169"/>
        <v/>
      </c>
      <c r="Y821" s="383" t="str">
        <f ca="1">IF(SUM(X821)&gt;0,MAX($Y$109:Y820)+1,"")</f>
        <v/>
      </c>
      <c r="AB821" s="383" t="str" cm="1">
        <f t="array" aca="1" ref="AB821" ca="1">IF($K821="","",INDIRECT("'"&amp;$B821&amp;"'!$J$7"))</f>
        <v/>
      </c>
      <c r="AC821" s="383" t="str" cm="1">
        <f t="array" aca="1" ref="AC821" ca="1">IF($K821="","",INDIRECT("'"&amp;$B821&amp;"'!$J$5"))</f>
        <v/>
      </c>
      <c r="AD821" s="383" t="str" cm="1">
        <f t="array" aca="1" ref="AD821" ca="1">IF($K821="","",INDIRECT("'"&amp;$B821&amp;"'!$J$6"))</f>
        <v/>
      </c>
    </row>
    <row r="822" spans="1:30" hidden="1">
      <c r="A822" s="93"/>
      <c r="B822" s="138" t="str">
        <f t="shared" si="163"/>
        <v/>
      </c>
      <c r="C822" s="28" t="str">
        <f>IF(B822="","",INDEX(Konfig!$A$21:$B$1011,MATCH(MID(B822,1,(FIND(" ",B822)-1)),Konfig!$A$21:$A$1011,0),2))</f>
        <v/>
      </c>
      <c r="D822" s="126"/>
      <c r="E822" s="126" t="str">
        <f t="shared" si="166"/>
        <v/>
      </c>
      <c r="F822" s="126" t="str">
        <f t="shared" si="158"/>
        <v/>
      </c>
      <c r="G822" s="123" t="str">
        <f t="shared" si="164"/>
        <v/>
      </c>
      <c r="H822" s="139"/>
      <c r="I822" s="123" t="str">
        <f t="shared" si="165"/>
        <v xml:space="preserve"> </v>
      </c>
      <c r="K822" s="388" t="str">
        <f t="shared" ca="1" si="159"/>
        <v/>
      </c>
      <c r="L822" s="388" t="str">
        <f t="shared" ca="1" si="160"/>
        <v/>
      </c>
      <c r="M822" s="384" t="str">
        <f t="shared" ca="1" si="161"/>
        <v/>
      </c>
      <c r="N822" s="384" t="str">
        <f t="shared" ca="1" si="161"/>
        <v/>
      </c>
      <c r="O822" s="384" t="str">
        <f t="shared" ca="1" si="161"/>
        <v/>
      </c>
      <c r="P822" s="384" t="str">
        <f t="shared" ca="1" si="161"/>
        <v/>
      </c>
      <c r="Q822" s="384" t="str">
        <f t="shared" ca="1" si="167"/>
        <v/>
      </c>
      <c r="R822" s="131" t="str">
        <f ca="1">IF(AND(SUM($T$109:$U822)&gt;0,COUNTIF(R$108:$S821,"A")=0), "A","")</f>
        <v/>
      </c>
      <c r="S822" s="131" t="str">
        <f ca="1">IF(AND(SUM($T822:$U$1097)&gt;0,COUNTIF(S823:$S$1098,"E")=0), "E","")</f>
        <v/>
      </c>
      <c r="T822" s="383" t="str">
        <f t="shared" ca="1" si="168"/>
        <v/>
      </c>
      <c r="U822" s="383" t="str">
        <f t="shared" ca="1" si="162"/>
        <v/>
      </c>
      <c r="X822" s="383" t="str">
        <f t="shared" ca="1" si="169"/>
        <v/>
      </c>
      <c r="Y822" s="383" t="str">
        <f ca="1">IF(SUM(X822)&gt;0,MAX($Y$109:Y821)+1,"")</f>
        <v/>
      </c>
      <c r="AB822" s="383" t="str" cm="1">
        <f t="array" aca="1" ref="AB822" ca="1">IF($K822="","",INDIRECT("'"&amp;$B822&amp;"'!$J$7"))</f>
        <v/>
      </c>
      <c r="AC822" s="383" t="str" cm="1">
        <f t="array" aca="1" ref="AC822" ca="1">IF($K822="","",INDIRECT("'"&amp;$B822&amp;"'!$J$5"))</f>
        <v/>
      </c>
      <c r="AD822" s="383" t="str" cm="1">
        <f t="array" aca="1" ref="AD822" ca="1">IF($K822="","",INDIRECT("'"&amp;$B822&amp;"'!$J$6"))</f>
        <v/>
      </c>
    </row>
    <row r="823" spans="1:30" hidden="1">
      <c r="A823" s="93"/>
      <c r="B823" s="138" t="str">
        <f t="shared" si="163"/>
        <v/>
      </c>
      <c r="C823" s="28" t="str">
        <f>IF(B823="","",INDEX(Konfig!$A$21:$B$1011,MATCH(MID(B823,1,(FIND(" ",B823)-1)),Konfig!$A$21:$A$1011,0),2))</f>
        <v/>
      </c>
      <c r="D823" s="126"/>
      <c r="E823" s="126" t="str">
        <f t="shared" si="166"/>
        <v/>
      </c>
      <c r="F823" s="126" t="str">
        <f t="shared" si="158"/>
        <v/>
      </c>
      <c r="G823" s="123" t="str">
        <f t="shared" si="164"/>
        <v/>
      </c>
      <c r="H823" s="139"/>
      <c r="I823" s="123" t="str">
        <f t="shared" si="165"/>
        <v xml:space="preserve"> </v>
      </c>
      <c r="K823" s="388" t="str">
        <f t="shared" ca="1" si="159"/>
        <v/>
      </c>
      <c r="L823" s="388" t="str">
        <f t="shared" ca="1" si="160"/>
        <v/>
      </c>
      <c r="M823" s="384" t="str">
        <f t="shared" ca="1" si="161"/>
        <v/>
      </c>
      <c r="N823" s="384" t="str">
        <f t="shared" ca="1" si="161"/>
        <v/>
      </c>
      <c r="O823" s="384" t="str">
        <f t="shared" ca="1" si="161"/>
        <v/>
      </c>
      <c r="P823" s="384" t="str">
        <f t="shared" ca="1" si="161"/>
        <v/>
      </c>
      <c r="Q823" s="384" t="str">
        <f t="shared" ca="1" si="167"/>
        <v/>
      </c>
      <c r="R823" s="131" t="str">
        <f ca="1">IF(AND(SUM($T$109:$U823)&gt;0,COUNTIF(R$108:$S822,"A")=0), "A","")</f>
        <v/>
      </c>
      <c r="S823" s="131" t="str">
        <f ca="1">IF(AND(SUM($T823:$U$1097)&gt;0,COUNTIF(S824:$S$1098,"E")=0), "E","")</f>
        <v/>
      </c>
      <c r="T823" s="383" t="str">
        <f t="shared" ca="1" si="168"/>
        <v/>
      </c>
      <c r="U823" s="383" t="str">
        <f t="shared" ca="1" si="162"/>
        <v/>
      </c>
      <c r="X823" s="383" t="str">
        <f t="shared" ca="1" si="169"/>
        <v/>
      </c>
      <c r="Y823" s="383" t="str">
        <f ca="1">IF(SUM(X823)&gt;0,MAX($Y$109:Y822)+1,"")</f>
        <v/>
      </c>
      <c r="AB823" s="383" t="str" cm="1">
        <f t="array" aca="1" ref="AB823" ca="1">IF($K823="","",INDIRECT("'"&amp;$B823&amp;"'!$J$7"))</f>
        <v/>
      </c>
      <c r="AC823" s="383" t="str" cm="1">
        <f t="array" aca="1" ref="AC823" ca="1">IF($K823="","",INDIRECT("'"&amp;$B823&amp;"'!$J$5"))</f>
        <v/>
      </c>
      <c r="AD823" s="383" t="str" cm="1">
        <f t="array" aca="1" ref="AD823" ca="1">IF($K823="","",INDIRECT("'"&amp;$B823&amp;"'!$J$6"))</f>
        <v/>
      </c>
    </row>
    <row r="824" spans="1:30" hidden="1">
      <c r="A824" s="93"/>
      <c r="B824" s="138" t="str">
        <f t="shared" si="163"/>
        <v/>
      </c>
      <c r="C824" s="28" t="str">
        <f>IF(B824="","",INDEX(Konfig!$A$21:$B$1011,MATCH(MID(B824,1,(FIND(" ",B824)-1)),Konfig!$A$21:$A$1011,0),2))</f>
        <v/>
      </c>
      <c r="D824" s="126"/>
      <c r="E824" s="126" t="str">
        <f t="shared" si="166"/>
        <v/>
      </c>
      <c r="F824" s="126" t="str">
        <f t="shared" si="158"/>
        <v/>
      </c>
      <c r="G824" s="123" t="str">
        <f t="shared" si="164"/>
        <v/>
      </c>
      <c r="H824" s="139"/>
      <c r="I824" s="123" t="str">
        <f t="shared" si="165"/>
        <v xml:space="preserve"> </v>
      </c>
      <c r="K824" s="388" t="str">
        <f t="shared" ca="1" si="159"/>
        <v/>
      </c>
      <c r="L824" s="388" t="str">
        <f t="shared" ca="1" si="160"/>
        <v/>
      </c>
      <c r="M824" s="384" t="str">
        <f t="shared" ca="1" si="161"/>
        <v/>
      </c>
      <c r="N824" s="384" t="str">
        <f t="shared" ca="1" si="161"/>
        <v/>
      </c>
      <c r="O824" s="384" t="str">
        <f t="shared" ca="1" si="161"/>
        <v/>
      </c>
      <c r="P824" s="384" t="str">
        <f t="shared" ca="1" si="161"/>
        <v/>
      </c>
      <c r="Q824" s="384" t="str">
        <f t="shared" ca="1" si="167"/>
        <v/>
      </c>
      <c r="R824" s="131" t="str">
        <f ca="1">IF(AND(SUM($T$109:$U824)&gt;0,COUNTIF(R$108:$S823,"A")=0), "A","")</f>
        <v/>
      </c>
      <c r="S824" s="131" t="str">
        <f ca="1">IF(AND(SUM($T824:$U$1097)&gt;0,COUNTIF(S825:$S$1098,"E")=0), "E","")</f>
        <v/>
      </c>
      <c r="T824" s="383" t="str">
        <f t="shared" ca="1" si="168"/>
        <v/>
      </c>
      <c r="U824" s="383" t="str">
        <f t="shared" ca="1" si="162"/>
        <v/>
      </c>
      <c r="X824" s="383" t="str">
        <f t="shared" ca="1" si="169"/>
        <v/>
      </c>
      <c r="Y824" s="383" t="str">
        <f ca="1">IF(SUM(X824)&gt;0,MAX($Y$109:Y823)+1,"")</f>
        <v/>
      </c>
      <c r="AB824" s="383" t="str" cm="1">
        <f t="array" aca="1" ref="AB824" ca="1">IF($K824="","",INDIRECT("'"&amp;$B824&amp;"'!$J$7"))</f>
        <v/>
      </c>
      <c r="AC824" s="383" t="str" cm="1">
        <f t="array" aca="1" ref="AC824" ca="1">IF($K824="","",INDIRECT("'"&amp;$B824&amp;"'!$J$5"))</f>
        <v/>
      </c>
      <c r="AD824" s="383" t="str" cm="1">
        <f t="array" aca="1" ref="AD824" ca="1">IF($K824="","",INDIRECT("'"&amp;$B824&amp;"'!$J$6"))</f>
        <v/>
      </c>
    </row>
    <row r="825" spans="1:30" hidden="1">
      <c r="A825" s="93"/>
      <c r="B825" s="138" t="str">
        <f t="shared" si="163"/>
        <v/>
      </c>
      <c r="C825" s="28" t="str">
        <f>IF(B825="","",INDEX(Konfig!$A$21:$B$1011,MATCH(MID(B825,1,(FIND(" ",B825)-1)),Konfig!$A$21:$A$1011,0),2))</f>
        <v/>
      </c>
      <c r="D825" s="126"/>
      <c r="E825" s="126" t="str">
        <f t="shared" si="166"/>
        <v/>
      </c>
      <c r="F825" s="126" t="str">
        <f t="shared" si="158"/>
        <v/>
      </c>
      <c r="G825" s="123" t="str">
        <f t="shared" si="164"/>
        <v/>
      </c>
      <c r="H825" s="139"/>
      <c r="I825" s="123" t="str">
        <f t="shared" si="165"/>
        <v xml:space="preserve"> </v>
      </c>
      <c r="K825" s="388" t="str">
        <f t="shared" ca="1" si="159"/>
        <v/>
      </c>
      <c r="L825" s="388" t="str">
        <f t="shared" ca="1" si="160"/>
        <v/>
      </c>
      <c r="M825" s="384" t="str">
        <f t="shared" ca="1" si="161"/>
        <v/>
      </c>
      <c r="N825" s="384" t="str">
        <f t="shared" ca="1" si="161"/>
        <v/>
      </c>
      <c r="O825" s="384" t="str">
        <f t="shared" ca="1" si="161"/>
        <v/>
      </c>
      <c r="P825" s="384" t="str">
        <f t="shared" ca="1" si="161"/>
        <v/>
      </c>
      <c r="Q825" s="384" t="str">
        <f t="shared" ca="1" si="167"/>
        <v/>
      </c>
      <c r="R825" s="131" t="str">
        <f ca="1">IF(AND(SUM($T$109:$U825)&gt;0,COUNTIF(R$108:$S824,"A")=0), "A","")</f>
        <v/>
      </c>
      <c r="S825" s="131" t="str">
        <f ca="1">IF(AND(SUM($T825:$U$1097)&gt;0,COUNTIF(S826:$S$1098,"E")=0), "E","")</f>
        <v/>
      </c>
      <c r="T825" s="383" t="str">
        <f t="shared" ca="1" si="168"/>
        <v/>
      </c>
      <c r="U825" s="383" t="str">
        <f t="shared" ca="1" si="162"/>
        <v/>
      </c>
      <c r="X825" s="383" t="str">
        <f t="shared" ca="1" si="169"/>
        <v/>
      </c>
      <c r="Y825" s="383" t="str">
        <f ca="1">IF(SUM(X825)&gt;0,MAX($Y$109:Y824)+1,"")</f>
        <v/>
      </c>
      <c r="AB825" s="383" t="str" cm="1">
        <f t="array" aca="1" ref="AB825" ca="1">IF($K825="","",INDIRECT("'"&amp;$B825&amp;"'!$J$7"))</f>
        <v/>
      </c>
      <c r="AC825" s="383" t="str" cm="1">
        <f t="array" aca="1" ref="AC825" ca="1">IF($K825="","",INDIRECT("'"&amp;$B825&amp;"'!$J$5"))</f>
        <v/>
      </c>
      <c r="AD825" s="383" t="str" cm="1">
        <f t="array" aca="1" ref="AD825" ca="1">IF($K825="","",INDIRECT("'"&amp;$B825&amp;"'!$J$6"))</f>
        <v/>
      </c>
    </row>
    <row r="826" spans="1:30" hidden="1">
      <c r="A826" s="93"/>
      <c r="B826" s="138" t="str">
        <f t="shared" si="163"/>
        <v/>
      </c>
      <c r="C826" s="28" t="str">
        <f>IF(B826="","",INDEX(Konfig!$A$21:$B$1011,MATCH(MID(B826,1,(FIND(" ",B826)-1)),Konfig!$A$21:$A$1011,0),2))</f>
        <v/>
      </c>
      <c r="D826" s="126"/>
      <c r="E826" s="126" t="str">
        <f t="shared" si="166"/>
        <v/>
      </c>
      <c r="F826" s="126" t="str">
        <f t="shared" si="158"/>
        <v/>
      </c>
      <c r="G826" s="123" t="str">
        <f t="shared" si="164"/>
        <v/>
      </c>
      <c r="H826" s="139"/>
      <c r="I826" s="123" t="str">
        <f t="shared" si="165"/>
        <v xml:space="preserve"> </v>
      </c>
      <c r="K826" s="388" t="str">
        <f t="shared" ca="1" si="159"/>
        <v/>
      </c>
      <c r="L826" s="388" t="str">
        <f t="shared" ca="1" si="160"/>
        <v/>
      </c>
      <c r="M826" s="384" t="str">
        <f t="shared" ca="1" si="161"/>
        <v/>
      </c>
      <c r="N826" s="384" t="str">
        <f t="shared" ca="1" si="161"/>
        <v/>
      </c>
      <c r="O826" s="384" t="str">
        <f t="shared" ca="1" si="161"/>
        <v/>
      </c>
      <c r="P826" s="384" t="str">
        <f t="shared" ca="1" si="161"/>
        <v/>
      </c>
      <c r="Q826" s="384" t="str">
        <f t="shared" ca="1" si="167"/>
        <v/>
      </c>
      <c r="R826" s="131" t="str">
        <f ca="1">IF(AND(SUM($T$109:$U826)&gt;0,COUNTIF(R$108:$S825,"A")=0), "A","")</f>
        <v/>
      </c>
      <c r="S826" s="131" t="str">
        <f ca="1">IF(AND(SUM($T826:$U$1097)&gt;0,COUNTIF(S827:$S$1098,"E")=0), "E","")</f>
        <v/>
      </c>
      <c r="T826" s="383" t="str">
        <f t="shared" ca="1" si="168"/>
        <v/>
      </c>
      <c r="U826" s="383" t="str">
        <f t="shared" ca="1" si="162"/>
        <v/>
      </c>
      <c r="X826" s="383" t="str">
        <f t="shared" ca="1" si="169"/>
        <v/>
      </c>
      <c r="Y826" s="383" t="str">
        <f ca="1">IF(SUM(X826)&gt;0,MAX($Y$109:Y825)+1,"")</f>
        <v/>
      </c>
      <c r="AB826" s="383" t="str" cm="1">
        <f t="array" aca="1" ref="AB826" ca="1">IF($K826="","",INDIRECT("'"&amp;$B826&amp;"'!$J$7"))</f>
        <v/>
      </c>
      <c r="AC826" s="383" t="str" cm="1">
        <f t="array" aca="1" ref="AC826" ca="1">IF($K826="","",INDIRECT("'"&amp;$B826&amp;"'!$J$5"))</f>
        <v/>
      </c>
      <c r="AD826" s="383" t="str" cm="1">
        <f t="array" aca="1" ref="AD826" ca="1">IF($K826="","",INDIRECT("'"&amp;$B826&amp;"'!$J$6"))</f>
        <v/>
      </c>
    </row>
    <row r="827" spans="1:30" hidden="1">
      <c r="A827" s="93"/>
      <c r="B827" s="138" t="str">
        <f t="shared" si="163"/>
        <v/>
      </c>
      <c r="C827" s="28" t="str">
        <f>IF(B827="","",INDEX(Konfig!$A$21:$B$1011,MATCH(MID(B827,1,(FIND(" ",B827)-1)),Konfig!$A$21:$A$1011,0),2))</f>
        <v/>
      </c>
      <c r="D827" s="126"/>
      <c r="E827" s="126" t="str">
        <f t="shared" si="166"/>
        <v/>
      </c>
      <c r="F827" s="126" t="str">
        <f t="shared" ref="F827:F890" si="170">IFERROR(IF(VALUE(LEFT(G827,SEARCH(".",G827)-1))&lt;10,"",VALUE(MID(G827,SEARCH(".",G827)+1,1))),"")</f>
        <v/>
      </c>
      <c r="G827" s="123" t="str">
        <f t="shared" si="164"/>
        <v/>
      </c>
      <c r="H827" s="139"/>
      <c r="I827" s="123" t="str">
        <f t="shared" si="165"/>
        <v xml:space="preserve"> </v>
      </c>
      <c r="K827" s="388" t="str">
        <f t="shared" ca="1" si="159"/>
        <v/>
      </c>
      <c r="L827" s="388" t="str">
        <f t="shared" ca="1" si="160"/>
        <v/>
      </c>
      <c r="M827" s="384" t="str">
        <f t="shared" ca="1" si="161"/>
        <v/>
      </c>
      <c r="N827" s="384" t="str">
        <f t="shared" ca="1" si="161"/>
        <v/>
      </c>
      <c r="O827" s="384" t="str">
        <f t="shared" ca="1" si="161"/>
        <v/>
      </c>
      <c r="P827" s="384" t="str">
        <f t="shared" ca="1" si="161"/>
        <v/>
      </c>
      <c r="Q827" s="384" t="str">
        <f t="shared" ca="1" si="167"/>
        <v/>
      </c>
      <c r="R827" s="131" t="str">
        <f ca="1">IF(AND(SUM($T$109:$U827)&gt;0,COUNTIF(R$108:$S826,"A")=0), "A","")</f>
        <v/>
      </c>
      <c r="S827" s="131" t="str">
        <f ca="1">IF(AND(SUM($T827:$U$1097)&gt;0,COUNTIF(S828:$S$1098,"E")=0), "E","")</f>
        <v/>
      </c>
      <c r="T827" s="383" t="str">
        <f t="shared" ca="1" si="168"/>
        <v/>
      </c>
      <c r="U827" s="383" t="str">
        <f t="shared" ca="1" si="162"/>
        <v/>
      </c>
      <c r="X827" s="383" t="str">
        <f t="shared" ca="1" si="169"/>
        <v/>
      </c>
      <c r="Y827" s="383" t="str">
        <f ca="1">IF(SUM(X827)&gt;0,MAX($Y$109:Y826)+1,"")</f>
        <v/>
      </c>
      <c r="AB827" s="383" t="str" cm="1">
        <f t="array" aca="1" ref="AB827" ca="1">IF($K827="","",INDIRECT("'"&amp;$B827&amp;"'!$J$7"))</f>
        <v/>
      </c>
      <c r="AC827" s="383" t="str" cm="1">
        <f t="array" aca="1" ref="AC827" ca="1">IF($K827="","",INDIRECT("'"&amp;$B827&amp;"'!$J$5"))</f>
        <v/>
      </c>
      <c r="AD827" s="383" t="str" cm="1">
        <f t="array" aca="1" ref="AD827" ca="1">IF($K827="","",INDIRECT("'"&amp;$B827&amp;"'!$J$6"))</f>
        <v/>
      </c>
    </row>
    <row r="828" spans="1:30" hidden="1">
      <c r="A828" s="93"/>
      <c r="B828" s="138" t="str">
        <f t="shared" si="163"/>
        <v/>
      </c>
      <c r="C828" s="28" t="str">
        <f>IF(B828="","",INDEX(Konfig!$A$21:$B$1011,MATCH(MID(B828,1,(FIND(" ",B828)-1)),Konfig!$A$21:$A$1011,0),2))</f>
        <v/>
      </c>
      <c r="D828" s="126"/>
      <c r="E828" s="126" t="str">
        <f t="shared" si="166"/>
        <v/>
      </c>
      <c r="F828" s="126" t="str">
        <f t="shared" si="170"/>
        <v/>
      </c>
      <c r="G828" s="123" t="str">
        <f t="shared" si="164"/>
        <v/>
      </c>
      <c r="H828" s="139"/>
      <c r="I828" s="123" t="str">
        <f t="shared" si="165"/>
        <v xml:space="preserve"> </v>
      </c>
      <c r="K828" s="388" t="str">
        <f t="shared" ca="1" si="159"/>
        <v/>
      </c>
      <c r="L828" s="388" t="str">
        <f t="shared" ca="1" si="160"/>
        <v/>
      </c>
      <c r="M828" s="384" t="str">
        <f t="shared" ca="1" si="161"/>
        <v/>
      </c>
      <c r="N828" s="384" t="str">
        <f t="shared" ca="1" si="161"/>
        <v/>
      </c>
      <c r="O828" s="384" t="str">
        <f t="shared" ca="1" si="161"/>
        <v/>
      </c>
      <c r="P828" s="384" t="str">
        <f ca="1">IF($K828="","",COUNTIF(INDIRECT("'"&amp;$B828&amp;"'!$J$12:$J$512"),P$107))</f>
        <v/>
      </c>
      <c r="Q828" s="384" t="str">
        <f t="shared" ca="1" si="167"/>
        <v/>
      </c>
      <c r="R828" s="131" t="str">
        <f ca="1">IF(AND(SUM($T$109:$U828)&gt;0,COUNTIF(R$108:$S827,"A")=0), "A","")</f>
        <v/>
      </c>
      <c r="S828" s="131" t="str">
        <f ca="1">IF(AND(SUM($T828:$U$1097)&gt;0,COUNTIF(S829:$S$1098,"E")=0), "E","")</f>
        <v/>
      </c>
      <c r="T828" s="383" t="str">
        <f t="shared" ca="1" si="168"/>
        <v/>
      </c>
      <c r="U828" s="383" t="str">
        <f t="shared" ca="1" si="162"/>
        <v/>
      </c>
      <c r="X828" s="383" t="str">
        <f t="shared" ca="1" si="169"/>
        <v/>
      </c>
      <c r="Y828" s="383" t="str">
        <f ca="1">IF(SUM(X828)&gt;0,MAX($Y$109:Y827)+1,"")</f>
        <v/>
      </c>
      <c r="AB828" s="383" t="str" cm="1">
        <f t="array" aca="1" ref="AB828" ca="1">IF($K828="","",INDIRECT("'"&amp;$B828&amp;"'!$J$7"))</f>
        <v/>
      </c>
      <c r="AC828" s="383" t="str" cm="1">
        <f t="array" aca="1" ref="AC828" ca="1">IF($K828="","",INDIRECT("'"&amp;$B828&amp;"'!$J$5"))</f>
        <v/>
      </c>
      <c r="AD828" s="383" t="str" cm="1">
        <f t="array" aca="1" ref="AD828" ca="1">IF($K828="","",INDIRECT("'"&amp;$B828&amp;"'!$J$6"))</f>
        <v/>
      </c>
    </row>
    <row r="829" spans="1:30" hidden="1">
      <c r="A829" s="93"/>
      <c r="B829" s="138" t="str">
        <f t="shared" si="163"/>
        <v/>
      </c>
      <c r="C829" s="28" t="str">
        <f>IF(B829="","",INDEX(Konfig!$A$21:$B$1011,MATCH(MID(B829,1,(FIND(" ",B829)-1)),Konfig!$A$21:$A$1011,0),2))</f>
        <v/>
      </c>
      <c r="D829" s="126"/>
      <c r="E829" s="126" t="str">
        <f t="shared" si="166"/>
        <v/>
      </c>
      <c r="F829" s="126" t="str">
        <f t="shared" si="170"/>
        <v/>
      </c>
      <c r="G829" s="123" t="str">
        <f t="shared" si="164"/>
        <v/>
      </c>
      <c r="H829" s="139"/>
      <c r="I829" s="123" t="str">
        <f t="shared" si="165"/>
        <v xml:space="preserve"> </v>
      </c>
      <c r="K829" s="388" t="str">
        <f t="shared" ref="K829:K892" ca="1" si="171">IF(B829="","",IF(VALUE(MID(B829,1,SEARCH(".",B829)-1))&lt;10,"",COUNTA(INDIRECT("'"&amp;B829&amp;"'!$F$12:$F$512"))))</f>
        <v/>
      </c>
      <c r="L829" s="388" t="str">
        <f t="shared" ref="L829:L892" ca="1" si="172">IF(K829="","",SUM(M829:N829))</f>
        <v/>
      </c>
      <c r="M829" s="384" t="str">
        <f t="shared" ref="M829:P892" ca="1" si="173">IF($K829="","",COUNTIF(INDIRECT("'"&amp;$B829&amp;"'!$J$12:$J$512"),M$107))</f>
        <v/>
      </c>
      <c r="N829" s="384" t="str">
        <f t="shared" ca="1" si="173"/>
        <v/>
      </c>
      <c r="O829" s="384" t="str">
        <f t="shared" ca="1" si="173"/>
        <v/>
      </c>
      <c r="P829" s="384" t="str">
        <f t="shared" ca="1" si="173"/>
        <v/>
      </c>
      <c r="Q829" s="384" t="str">
        <f t="shared" ca="1" si="167"/>
        <v/>
      </c>
      <c r="R829" s="131" t="str">
        <f ca="1">IF(AND(SUM($T$109:$U829)&gt;0,COUNTIF(R$108:$S828,"A")=0), "A","")</f>
        <v/>
      </c>
      <c r="S829" s="131" t="str">
        <f ca="1">IF(AND(SUM($T829:$U$1097)&gt;0,COUNTIF(S830:$S$1098,"E")=0), "E","")</f>
        <v/>
      </c>
      <c r="T829" s="383" t="str">
        <f t="shared" ca="1" si="168"/>
        <v/>
      </c>
      <c r="U829" s="383" t="str">
        <f t="shared" ref="U829:U892" ca="1" si="174">IF($K829="","",COUNTIFS(INDIRECT("'"&amp;$B829&amp;"'!$J$11:$J$512"),"BW",INDIRECT("'"&amp;$B829&amp;"'!$N$11:$N$512"),"IAE"))</f>
        <v/>
      </c>
      <c r="X829" s="383" t="str">
        <f t="shared" ca="1" si="169"/>
        <v/>
      </c>
      <c r="Y829" s="383" t="str">
        <f ca="1">IF(SUM(X829)&gt;0,MAX($Y$109:Y828)+1,"")</f>
        <v/>
      </c>
      <c r="AB829" s="383" t="str" cm="1">
        <f t="array" aca="1" ref="AB829" ca="1">IF($K829="","",INDIRECT("'"&amp;$B829&amp;"'!$J$7"))</f>
        <v/>
      </c>
      <c r="AC829" s="383" t="str" cm="1">
        <f t="array" aca="1" ref="AC829" ca="1">IF($K829="","",INDIRECT("'"&amp;$B829&amp;"'!$J$5"))</f>
        <v/>
      </c>
      <c r="AD829" s="383" t="str" cm="1">
        <f t="array" aca="1" ref="AD829" ca="1">IF($K829="","",INDIRECT("'"&amp;$B829&amp;"'!$J$6"))</f>
        <v/>
      </c>
    </row>
    <row r="830" spans="1:30" hidden="1">
      <c r="A830" s="93"/>
      <c r="B830" s="138" t="str">
        <f t="shared" si="163"/>
        <v/>
      </c>
      <c r="C830" s="28" t="str">
        <f>IF(B830="","",INDEX(Konfig!$A$21:$B$1011,MATCH(MID(B830,1,(FIND(" ",B830)-1)),Konfig!$A$21:$A$1011,0),2))</f>
        <v/>
      </c>
      <c r="D830" s="126"/>
      <c r="E830" s="126" t="str">
        <f t="shared" si="166"/>
        <v/>
      </c>
      <c r="F830" s="126" t="str">
        <f t="shared" si="170"/>
        <v/>
      </c>
      <c r="G830" s="123" t="str">
        <f t="shared" si="164"/>
        <v/>
      </c>
      <c r="H830" s="139"/>
      <c r="I830" s="123" t="str">
        <f t="shared" si="165"/>
        <v xml:space="preserve"> </v>
      </c>
      <c r="K830" s="388" t="str">
        <f t="shared" ca="1" si="171"/>
        <v/>
      </c>
      <c r="L830" s="388" t="str">
        <f t="shared" ca="1" si="172"/>
        <v/>
      </c>
      <c r="M830" s="384" t="str">
        <f t="shared" ca="1" si="173"/>
        <v/>
      </c>
      <c r="N830" s="384" t="str">
        <f t="shared" ca="1" si="173"/>
        <v/>
      </c>
      <c r="O830" s="384" t="str">
        <f t="shared" ca="1" si="173"/>
        <v/>
      </c>
      <c r="P830" s="384" t="str">
        <f t="shared" ca="1" si="173"/>
        <v/>
      </c>
      <c r="Q830" s="384" t="str">
        <f t="shared" ca="1" si="167"/>
        <v/>
      </c>
      <c r="R830" s="131" t="str">
        <f ca="1">IF(AND(SUM($T$109:$U830)&gt;0,COUNTIF(R$108:$S829,"A")=0), "A","")</f>
        <v/>
      </c>
      <c r="S830" s="131" t="str">
        <f ca="1">IF(AND(SUM($T830:$U$1097)&gt;0,COUNTIF(S831:$S$1098,"E")=0), "E","")</f>
        <v/>
      </c>
      <c r="T830" s="383" t="str">
        <f t="shared" ca="1" si="168"/>
        <v/>
      </c>
      <c r="U830" s="383" t="str">
        <f t="shared" ca="1" si="174"/>
        <v/>
      </c>
      <c r="X830" s="383" t="str">
        <f t="shared" ca="1" si="169"/>
        <v/>
      </c>
      <c r="Y830" s="383" t="str">
        <f ca="1">IF(SUM(X830)&gt;0,MAX($Y$109:Y829)+1,"")</f>
        <v/>
      </c>
      <c r="AB830" s="383" t="str" cm="1">
        <f t="array" aca="1" ref="AB830" ca="1">IF($K830="","",INDIRECT("'"&amp;$B830&amp;"'!$J$7"))</f>
        <v/>
      </c>
      <c r="AC830" s="383" t="str" cm="1">
        <f t="array" aca="1" ref="AC830" ca="1">IF($K830="","",INDIRECT("'"&amp;$B830&amp;"'!$J$5"))</f>
        <v/>
      </c>
      <c r="AD830" s="383" t="str" cm="1">
        <f t="array" aca="1" ref="AD830" ca="1">IF($K830="","",INDIRECT("'"&amp;$B830&amp;"'!$J$6"))</f>
        <v/>
      </c>
    </row>
    <row r="831" spans="1:30" hidden="1">
      <c r="A831" s="93"/>
      <c r="B831" s="138" t="str">
        <f t="shared" si="163"/>
        <v/>
      </c>
      <c r="C831" s="28" t="str">
        <f>IF(B831="","",INDEX(Konfig!$A$21:$B$1011,MATCH(MID(B831,1,(FIND(" ",B831)-1)),Konfig!$A$21:$A$1011,0),2))</f>
        <v/>
      </c>
      <c r="D831" s="126"/>
      <c r="E831" s="126" t="str">
        <f t="shared" si="166"/>
        <v/>
      </c>
      <c r="F831" s="126" t="str">
        <f t="shared" si="170"/>
        <v/>
      </c>
      <c r="G831" s="123" t="str">
        <f t="shared" si="164"/>
        <v/>
      </c>
      <c r="H831" s="139"/>
      <c r="I831" s="123" t="str">
        <f t="shared" si="165"/>
        <v xml:space="preserve"> </v>
      </c>
      <c r="K831" s="388" t="str">
        <f t="shared" ca="1" si="171"/>
        <v/>
      </c>
      <c r="L831" s="388" t="str">
        <f t="shared" ca="1" si="172"/>
        <v/>
      </c>
      <c r="M831" s="384" t="str">
        <f t="shared" ca="1" si="173"/>
        <v/>
      </c>
      <c r="N831" s="384" t="str">
        <f t="shared" ca="1" si="173"/>
        <v/>
      </c>
      <c r="O831" s="384" t="str">
        <f t="shared" ca="1" si="173"/>
        <v/>
      </c>
      <c r="P831" s="384" t="str">
        <f t="shared" ca="1" si="173"/>
        <v/>
      </c>
      <c r="Q831" s="384" t="str">
        <f t="shared" ca="1" si="167"/>
        <v/>
      </c>
      <c r="R831" s="131" t="str">
        <f ca="1">IF(AND(SUM($T$109:$U831)&gt;0,COUNTIF(R$108:$S830,"A")=0), "A","")</f>
        <v/>
      </c>
      <c r="S831" s="131" t="str">
        <f ca="1">IF(AND(SUM($T831:$U$1097)&gt;0,COUNTIF(S832:$S$1098,"E")=0), "E","")</f>
        <v/>
      </c>
      <c r="T831" s="383" t="str">
        <f t="shared" ca="1" si="168"/>
        <v/>
      </c>
      <c r="U831" s="383" t="str">
        <f t="shared" ca="1" si="174"/>
        <v/>
      </c>
      <c r="X831" s="383" t="str">
        <f t="shared" ca="1" si="169"/>
        <v/>
      </c>
      <c r="Y831" s="383" t="str">
        <f ca="1">IF(SUM(X831)&gt;0,MAX($Y$109:Y830)+1,"")</f>
        <v/>
      </c>
      <c r="AB831" s="383" t="str" cm="1">
        <f t="array" aca="1" ref="AB831" ca="1">IF($K831="","",INDIRECT("'"&amp;$B831&amp;"'!$J$7"))</f>
        <v/>
      </c>
      <c r="AC831" s="383" t="str" cm="1">
        <f t="array" aca="1" ref="AC831" ca="1">IF($K831="","",INDIRECT("'"&amp;$B831&amp;"'!$J$5"))</f>
        <v/>
      </c>
      <c r="AD831" s="383" t="str" cm="1">
        <f t="array" aca="1" ref="AD831" ca="1">IF($K831="","",INDIRECT("'"&amp;$B831&amp;"'!$J$6"))</f>
        <v/>
      </c>
    </row>
    <row r="832" spans="1:30" hidden="1">
      <c r="A832" s="93"/>
      <c r="B832" s="138" t="str">
        <f t="shared" si="163"/>
        <v/>
      </c>
      <c r="C832" s="28" t="str">
        <f>IF(B832="","",INDEX(Konfig!$A$21:$B$1011,MATCH(MID(B832,1,(FIND(" ",B832)-1)),Konfig!$A$21:$A$1011,0),2))</f>
        <v/>
      </c>
      <c r="D832" s="126"/>
      <c r="E832" s="126" t="str">
        <f t="shared" si="166"/>
        <v/>
      </c>
      <c r="F832" s="126" t="str">
        <f t="shared" si="170"/>
        <v/>
      </c>
      <c r="G832" s="123" t="str">
        <f t="shared" si="164"/>
        <v/>
      </c>
      <c r="H832" s="139"/>
      <c r="I832" s="123" t="str">
        <f t="shared" si="165"/>
        <v xml:space="preserve"> </v>
      </c>
      <c r="K832" s="388" t="str">
        <f t="shared" ca="1" si="171"/>
        <v/>
      </c>
      <c r="L832" s="388" t="str">
        <f t="shared" ca="1" si="172"/>
        <v/>
      </c>
      <c r="M832" s="384" t="str">
        <f t="shared" ca="1" si="173"/>
        <v/>
      </c>
      <c r="N832" s="384" t="str">
        <f t="shared" ca="1" si="173"/>
        <v/>
      </c>
      <c r="O832" s="384" t="str">
        <f t="shared" ca="1" si="173"/>
        <v/>
      </c>
      <c r="P832" s="384" t="str">
        <f t="shared" ca="1" si="173"/>
        <v/>
      </c>
      <c r="Q832" s="384" t="str">
        <f t="shared" ca="1" si="167"/>
        <v/>
      </c>
      <c r="R832" s="131" t="str">
        <f ca="1">IF(AND(SUM($T$109:$U832)&gt;0,COUNTIF(R$108:$S831,"A")=0), "A","")</f>
        <v/>
      </c>
      <c r="S832" s="131" t="str">
        <f ca="1">IF(AND(SUM($T832:$U$1097)&gt;0,COUNTIF(S833:$S$1098,"E")=0), "E","")</f>
        <v/>
      </c>
      <c r="T832" s="383" t="str">
        <f t="shared" ca="1" si="168"/>
        <v/>
      </c>
      <c r="U832" s="383" t="str">
        <f t="shared" ca="1" si="174"/>
        <v/>
      </c>
      <c r="X832" s="383" t="str">
        <f t="shared" ca="1" si="169"/>
        <v/>
      </c>
      <c r="Y832" s="383" t="str">
        <f ca="1">IF(SUM(X832)&gt;0,MAX($Y$109:Y831)+1,"")</f>
        <v/>
      </c>
      <c r="AB832" s="383" t="str" cm="1">
        <f t="array" aca="1" ref="AB832" ca="1">IF($K832="","",INDIRECT("'"&amp;$B832&amp;"'!$J$7"))</f>
        <v/>
      </c>
      <c r="AC832" s="383" t="str" cm="1">
        <f t="array" aca="1" ref="AC832" ca="1">IF($K832="","",INDIRECT("'"&amp;$B832&amp;"'!$J$5"))</f>
        <v/>
      </c>
      <c r="AD832" s="383" t="str" cm="1">
        <f t="array" aca="1" ref="AD832" ca="1">IF($K832="","",INDIRECT("'"&amp;$B832&amp;"'!$J$6"))</f>
        <v/>
      </c>
    </row>
    <row r="833" spans="1:30" hidden="1">
      <c r="A833" s="93"/>
      <c r="B833" s="138" t="str">
        <f t="shared" si="163"/>
        <v/>
      </c>
      <c r="C833" s="28" t="str">
        <f>IF(B833="","",INDEX(Konfig!$A$21:$B$1011,MATCH(MID(B833,1,(FIND(" ",B833)-1)),Konfig!$A$21:$A$1011,0),2))</f>
        <v/>
      </c>
      <c r="D833" s="126"/>
      <c r="E833" s="126" t="str">
        <f t="shared" si="166"/>
        <v/>
      </c>
      <c r="F833" s="126" t="str">
        <f t="shared" si="170"/>
        <v/>
      </c>
      <c r="G833" s="123" t="str">
        <f t="shared" si="164"/>
        <v/>
      </c>
      <c r="H833" s="139"/>
      <c r="I833" s="123" t="str">
        <f t="shared" si="165"/>
        <v xml:space="preserve"> </v>
      </c>
      <c r="K833" s="388" t="str">
        <f t="shared" ca="1" si="171"/>
        <v/>
      </c>
      <c r="L833" s="388" t="str">
        <f t="shared" ca="1" si="172"/>
        <v/>
      </c>
      <c r="M833" s="384" t="str">
        <f t="shared" ca="1" si="173"/>
        <v/>
      </c>
      <c r="N833" s="384" t="str">
        <f t="shared" ca="1" si="173"/>
        <v/>
      </c>
      <c r="O833" s="384" t="str">
        <f t="shared" ca="1" si="173"/>
        <v/>
      </c>
      <c r="P833" s="384" t="str">
        <f t="shared" ca="1" si="173"/>
        <v/>
      </c>
      <c r="Q833" s="384" t="str">
        <f t="shared" ca="1" si="167"/>
        <v/>
      </c>
      <c r="R833" s="131" t="str">
        <f ca="1">IF(AND(SUM($T$109:$U833)&gt;0,COUNTIF(R$108:$S832,"A")=0), "A","")</f>
        <v/>
      </c>
      <c r="S833" s="131" t="str">
        <f ca="1">IF(AND(SUM($T833:$U$1097)&gt;0,COUNTIF(S834:$S$1098,"E")=0), "E","")</f>
        <v/>
      </c>
      <c r="T833" s="383" t="str">
        <f t="shared" ca="1" si="168"/>
        <v/>
      </c>
      <c r="U833" s="383" t="str">
        <f t="shared" ca="1" si="174"/>
        <v/>
      </c>
      <c r="X833" s="383" t="str">
        <f t="shared" ca="1" si="169"/>
        <v/>
      </c>
      <c r="Y833" s="383" t="str">
        <f ca="1">IF(SUM(X833)&gt;0,MAX($Y$109:Y832)+1,"")</f>
        <v/>
      </c>
      <c r="AB833" s="383" t="str" cm="1">
        <f t="array" aca="1" ref="AB833" ca="1">IF($K833="","",INDIRECT("'"&amp;$B833&amp;"'!$J$7"))</f>
        <v/>
      </c>
      <c r="AC833" s="383" t="str" cm="1">
        <f t="array" aca="1" ref="AC833" ca="1">IF($K833="","",INDIRECT("'"&amp;$B833&amp;"'!$J$5"))</f>
        <v/>
      </c>
      <c r="AD833" s="383" t="str" cm="1">
        <f t="array" aca="1" ref="AD833" ca="1">IF($K833="","",INDIRECT("'"&amp;$B833&amp;"'!$J$6"))</f>
        <v/>
      </c>
    </row>
    <row r="834" spans="1:30" hidden="1">
      <c r="A834" s="93"/>
      <c r="B834" s="138" t="str">
        <f t="shared" si="163"/>
        <v/>
      </c>
      <c r="C834" s="28" t="str">
        <f>IF(B834="","",INDEX(Konfig!$A$21:$B$1011,MATCH(MID(B834,1,(FIND(" ",B834)-1)),Konfig!$A$21:$A$1011,0),2))</f>
        <v/>
      </c>
      <c r="D834" s="126"/>
      <c r="E834" s="126" t="str">
        <f t="shared" si="166"/>
        <v/>
      </c>
      <c r="F834" s="126" t="str">
        <f t="shared" si="170"/>
        <v/>
      </c>
      <c r="G834" s="123" t="str">
        <f t="shared" si="164"/>
        <v/>
      </c>
      <c r="H834" s="139"/>
      <c r="I834" s="123" t="str">
        <f t="shared" si="165"/>
        <v xml:space="preserve"> </v>
      </c>
      <c r="K834" s="388" t="str">
        <f t="shared" ca="1" si="171"/>
        <v/>
      </c>
      <c r="L834" s="388" t="str">
        <f t="shared" ca="1" si="172"/>
        <v/>
      </c>
      <c r="M834" s="384" t="str">
        <f t="shared" ca="1" si="173"/>
        <v/>
      </c>
      <c r="N834" s="384" t="str">
        <f t="shared" ca="1" si="173"/>
        <v/>
      </c>
      <c r="O834" s="384" t="str">
        <f t="shared" ca="1" si="173"/>
        <v/>
      </c>
      <c r="P834" s="384" t="str">
        <f t="shared" ca="1" si="173"/>
        <v/>
      </c>
      <c r="Q834" s="384" t="str">
        <f t="shared" ca="1" si="167"/>
        <v/>
      </c>
      <c r="R834" s="131" t="str">
        <f ca="1">IF(AND(SUM($T$109:$U834)&gt;0,COUNTIF(R$108:$S833,"A")=0), "A","")</f>
        <v/>
      </c>
      <c r="S834" s="131" t="str">
        <f ca="1">IF(AND(SUM($T834:$U$1097)&gt;0,COUNTIF(S835:$S$1098,"E")=0), "E","")</f>
        <v/>
      </c>
      <c r="T834" s="383" t="str">
        <f t="shared" ca="1" si="168"/>
        <v/>
      </c>
      <c r="U834" s="383" t="str">
        <f t="shared" ca="1" si="174"/>
        <v/>
      </c>
      <c r="X834" s="383" t="str">
        <f t="shared" ca="1" si="169"/>
        <v/>
      </c>
      <c r="Y834" s="383" t="str">
        <f ca="1">IF(SUM(X834)&gt;0,MAX($Y$109:Y833)+1,"")</f>
        <v/>
      </c>
      <c r="AB834" s="383" t="str" cm="1">
        <f t="array" aca="1" ref="AB834" ca="1">IF($K834="","",INDIRECT("'"&amp;$B834&amp;"'!$J$7"))</f>
        <v/>
      </c>
      <c r="AC834" s="383" t="str" cm="1">
        <f t="array" aca="1" ref="AC834" ca="1">IF($K834="","",INDIRECT("'"&amp;$B834&amp;"'!$J$5"))</f>
        <v/>
      </c>
      <c r="AD834" s="383" t="str" cm="1">
        <f t="array" aca="1" ref="AD834" ca="1">IF($K834="","",INDIRECT("'"&amp;$B834&amp;"'!$J$6"))</f>
        <v/>
      </c>
    </row>
    <row r="835" spans="1:30" hidden="1">
      <c r="A835" s="93"/>
      <c r="B835" s="138" t="str">
        <f t="shared" si="163"/>
        <v/>
      </c>
      <c r="C835" s="28" t="str">
        <f>IF(B835="","",INDEX(Konfig!$A$21:$B$1011,MATCH(MID(B835,1,(FIND(" ",B835)-1)),Konfig!$A$21:$A$1011,0),2))</f>
        <v/>
      </c>
      <c r="D835" s="126"/>
      <c r="E835" s="126" t="str">
        <f t="shared" si="166"/>
        <v/>
      </c>
      <c r="F835" s="126" t="str">
        <f t="shared" si="170"/>
        <v/>
      </c>
      <c r="G835" s="123" t="str">
        <f t="shared" si="164"/>
        <v/>
      </c>
      <c r="H835" s="139"/>
      <c r="I835" s="123" t="str">
        <f t="shared" si="165"/>
        <v xml:space="preserve"> </v>
      </c>
      <c r="K835" s="388" t="str">
        <f t="shared" ca="1" si="171"/>
        <v/>
      </c>
      <c r="L835" s="388" t="str">
        <f t="shared" ca="1" si="172"/>
        <v/>
      </c>
      <c r="M835" s="384" t="str">
        <f t="shared" ca="1" si="173"/>
        <v/>
      </c>
      <c r="N835" s="384" t="str">
        <f t="shared" ca="1" si="173"/>
        <v/>
      </c>
      <c r="O835" s="384" t="str">
        <f t="shared" ca="1" si="173"/>
        <v/>
      </c>
      <c r="P835" s="384" t="str">
        <f t="shared" ca="1" si="173"/>
        <v/>
      </c>
      <c r="Q835" s="384" t="str">
        <f t="shared" ca="1" si="167"/>
        <v/>
      </c>
      <c r="R835" s="131" t="str">
        <f ca="1">IF(AND(SUM($T$109:$U835)&gt;0,COUNTIF(R$108:$S834,"A")=0), "A","")</f>
        <v/>
      </c>
      <c r="S835" s="131" t="str">
        <f ca="1">IF(AND(SUM($T835:$U$1097)&gt;0,COUNTIF(S836:$S$1098,"E")=0), "E","")</f>
        <v/>
      </c>
      <c r="T835" s="383" t="str">
        <f t="shared" ca="1" si="168"/>
        <v/>
      </c>
      <c r="U835" s="383" t="str">
        <f t="shared" ca="1" si="174"/>
        <v/>
      </c>
      <c r="X835" s="383" t="str">
        <f t="shared" ca="1" si="169"/>
        <v/>
      </c>
      <c r="Y835" s="383" t="str">
        <f ca="1">IF(SUM(X835)&gt;0,MAX($Y$109:Y834)+1,"")</f>
        <v/>
      </c>
      <c r="AB835" s="383" t="str" cm="1">
        <f t="array" aca="1" ref="AB835" ca="1">IF($K835="","",INDIRECT("'"&amp;$B835&amp;"'!$J$7"))</f>
        <v/>
      </c>
      <c r="AC835" s="383" t="str" cm="1">
        <f t="array" aca="1" ref="AC835" ca="1">IF($K835="","",INDIRECT("'"&amp;$B835&amp;"'!$J$5"))</f>
        <v/>
      </c>
      <c r="AD835" s="383" t="str" cm="1">
        <f t="array" aca="1" ref="AD835" ca="1">IF($K835="","",INDIRECT("'"&amp;$B835&amp;"'!$J$6"))</f>
        <v/>
      </c>
    </row>
    <row r="836" spans="1:30" hidden="1">
      <c r="A836" s="93"/>
      <c r="B836" s="138" t="str">
        <f t="shared" si="163"/>
        <v/>
      </c>
      <c r="C836" s="28" t="str">
        <f>IF(B836="","",INDEX(Konfig!$A$21:$B$1011,MATCH(MID(B836,1,(FIND(" ",B836)-1)),Konfig!$A$21:$A$1011,0),2))</f>
        <v/>
      </c>
      <c r="D836" s="126"/>
      <c r="E836" s="126" t="str">
        <f t="shared" si="166"/>
        <v/>
      </c>
      <c r="F836" s="126" t="str">
        <f t="shared" si="170"/>
        <v/>
      </c>
      <c r="G836" s="123" t="str">
        <f t="shared" si="164"/>
        <v/>
      </c>
      <c r="H836" s="139"/>
      <c r="I836" s="123" t="str">
        <f t="shared" si="165"/>
        <v xml:space="preserve"> </v>
      </c>
      <c r="K836" s="388" t="str">
        <f t="shared" ca="1" si="171"/>
        <v/>
      </c>
      <c r="L836" s="388" t="str">
        <f t="shared" ca="1" si="172"/>
        <v/>
      </c>
      <c r="M836" s="384" t="str">
        <f t="shared" ca="1" si="173"/>
        <v/>
      </c>
      <c r="N836" s="384" t="str">
        <f t="shared" ca="1" si="173"/>
        <v/>
      </c>
      <c r="O836" s="384" t="str">
        <f t="shared" ca="1" si="173"/>
        <v/>
      </c>
      <c r="P836" s="384" t="str">
        <f t="shared" ca="1" si="173"/>
        <v/>
      </c>
      <c r="Q836" s="384" t="str">
        <f t="shared" ca="1" si="167"/>
        <v/>
      </c>
      <c r="R836" s="131" t="str">
        <f ca="1">IF(AND(SUM($T$109:$U836)&gt;0,COUNTIF(R$108:$S835,"A")=0), "A","")</f>
        <v/>
      </c>
      <c r="S836" s="131" t="str">
        <f ca="1">IF(AND(SUM($T836:$U$1097)&gt;0,COUNTIF(S837:$S$1098,"E")=0), "E","")</f>
        <v/>
      </c>
      <c r="T836" s="383" t="str">
        <f t="shared" ca="1" si="168"/>
        <v/>
      </c>
      <c r="U836" s="383" t="str">
        <f t="shared" ca="1" si="174"/>
        <v/>
      </c>
      <c r="X836" s="383" t="str">
        <f t="shared" ca="1" si="169"/>
        <v/>
      </c>
      <c r="Y836" s="383" t="str">
        <f ca="1">IF(SUM(X836)&gt;0,MAX($Y$109:Y835)+1,"")</f>
        <v/>
      </c>
      <c r="AB836" s="383" t="str" cm="1">
        <f t="array" aca="1" ref="AB836" ca="1">IF($K836="","",INDIRECT("'"&amp;$B836&amp;"'!$J$7"))</f>
        <v/>
      </c>
      <c r="AC836" s="383" t="str" cm="1">
        <f t="array" aca="1" ref="AC836" ca="1">IF($K836="","",INDIRECT("'"&amp;$B836&amp;"'!$J$5"))</f>
        <v/>
      </c>
      <c r="AD836" s="383" t="str" cm="1">
        <f t="array" aca="1" ref="AD836" ca="1">IF($K836="","",INDIRECT("'"&amp;$B836&amp;"'!$J$6"))</f>
        <v/>
      </c>
    </row>
    <row r="837" spans="1:30" hidden="1">
      <c r="A837" s="93"/>
      <c r="B837" s="138" t="str">
        <f t="shared" si="163"/>
        <v/>
      </c>
      <c r="C837" s="28" t="str">
        <f>IF(B837="","",INDEX(Konfig!$A$21:$B$1011,MATCH(MID(B837,1,(FIND(" ",B837)-1)),Konfig!$A$21:$A$1011,0),2))</f>
        <v/>
      </c>
      <c r="D837" s="126"/>
      <c r="E837" s="126" t="str">
        <f t="shared" si="166"/>
        <v/>
      </c>
      <c r="F837" s="126" t="str">
        <f t="shared" si="170"/>
        <v/>
      </c>
      <c r="G837" s="123" t="str">
        <f t="shared" si="164"/>
        <v/>
      </c>
      <c r="H837" s="139"/>
      <c r="I837" s="123" t="str">
        <f t="shared" si="165"/>
        <v xml:space="preserve"> </v>
      </c>
      <c r="K837" s="388" t="str">
        <f t="shared" ca="1" si="171"/>
        <v/>
      </c>
      <c r="L837" s="388" t="str">
        <f t="shared" ca="1" si="172"/>
        <v/>
      </c>
      <c r="M837" s="384" t="str">
        <f t="shared" ca="1" si="173"/>
        <v/>
      </c>
      <c r="N837" s="384" t="str">
        <f t="shared" ca="1" si="173"/>
        <v/>
      </c>
      <c r="O837" s="384" t="str">
        <f t="shared" ca="1" si="173"/>
        <v/>
      </c>
      <c r="P837" s="384" t="str">
        <f t="shared" ca="1" si="173"/>
        <v/>
      </c>
      <c r="Q837" s="384" t="str">
        <f t="shared" ca="1" si="167"/>
        <v/>
      </c>
      <c r="R837" s="131" t="str">
        <f ca="1">IF(AND(SUM($T$109:$U837)&gt;0,COUNTIF(R$108:$S836,"A")=0), "A","")</f>
        <v/>
      </c>
      <c r="S837" s="131" t="str">
        <f ca="1">IF(AND(SUM($T837:$U$1097)&gt;0,COUNTIF(S838:$S$1098,"E")=0), "E","")</f>
        <v/>
      </c>
      <c r="T837" s="383" t="str">
        <f t="shared" ca="1" si="168"/>
        <v/>
      </c>
      <c r="U837" s="383" t="str">
        <f t="shared" ca="1" si="174"/>
        <v/>
      </c>
      <c r="X837" s="383" t="str">
        <f t="shared" ca="1" si="169"/>
        <v/>
      </c>
      <c r="Y837" s="383" t="str">
        <f ca="1">IF(SUM(X837)&gt;0,MAX($Y$109:Y836)+1,"")</f>
        <v/>
      </c>
      <c r="AB837" s="383" t="str" cm="1">
        <f t="array" aca="1" ref="AB837" ca="1">IF($K837="","",INDIRECT("'"&amp;$B837&amp;"'!$J$7"))</f>
        <v/>
      </c>
      <c r="AC837" s="383" t="str" cm="1">
        <f t="array" aca="1" ref="AC837" ca="1">IF($K837="","",INDIRECT("'"&amp;$B837&amp;"'!$J$5"))</f>
        <v/>
      </c>
      <c r="AD837" s="383" t="str" cm="1">
        <f t="array" aca="1" ref="AD837" ca="1">IF($K837="","",INDIRECT("'"&amp;$B837&amp;"'!$J$6"))</f>
        <v/>
      </c>
    </row>
    <row r="838" spans="1:30" hidden="1">
      <c r="A838" s="93"/>
      <c r="B838" s="138" t="str">
        <f t="shared" si="163"/>
        <v/>
      </c>
      <c r="C838" s="28" t="str">
        <f>IF(B838="","",INDEX(Konfig!$A$21:$B$1011,MATCH(MID(B838,1,(FIND(" ",B838)-1)),Konfig!$A$21:$A$1011,0),2))</f>
        <v/>
      </c>
      <c r="D838" s="126"/>
      <c r="E838" s="126" t="str">
        <f t="shared" si="166"/>
        <v/>
      </c>
      <c r="F838" s="126" t="str">
        <f t="shared" si="170"/>
        <v/>
      </c>
      <c r="G838" s="123" t="str">
        <f t="shared" si="164"/>
        <v/>
      </c>
      <c r="H838" s="139"/>
      <c r="I838" s="123" t="str">
        <f t="shared" si="165"/>
        <v xml:space="preserve"> </v>
      </c>
      <c r="K838" s="388" t="str">
        <f t="shared" ca="1" si="171"/>
        <v/>
      </c>
      <c r="L838" s="388" t="str">
        <f t="shared" ca="1" si="172"/>
        <v/>
      </c>
      <c r="M838" s="384" t="str">
        <f t="shared" ca="1" si="173"/>
        <v/>
      </c>
      <c r="N838" s="384" t="str">
        <f t="shared" ca="1" si="173"/>
        <v/>
      </c>
      <c r="O838" s="384" t="str">
        <f t="shared" ca="1" si="173"/>
        <v/>
      </c>
      <c r="P838" s="384" t="str">
        <f t="shared" ca="1" si="173"/>
        <v/>
      </c>
      <c r="Q838" s="384" t="str">
        <f t="shared" ca="1" si="167"/>
        <v/>
      </c>
      <c r="R838" s="131" t="str">
        <f ca="1">IF(AND(SUM($T$109:$U838)&gt;0,COUNTIF(R$108:$S837,"A")=0), "A","")</f>
        <v/>
      </c>
      <c r="S838" s="131" t="str">
        <f ca="1">IF(AND(SUM($T838:$U$1097)&gt;0,COUNTIF(S839:$S$1098,"E")=0), "E","")</f>
        <v/>
      </c>
      <c r="T838" s="383" t="str">
        <f t="shared" ca="1" si="168"/>
        <v/>
      </c>
      <c r="U838" s="383" t="str">
        <f t="shared" ca="1" si="174"/>
        <v/>
      </c>
      <c r="X838" s="383" t="str">
        <f t="shared" ca="1" si="169"/>
        <v/>
      </c>
      <c r="Y838" s="383" t="str">
        <f ca="1">IF(SUM(X838)&gt;0,MAX($Y$109:Y837)+1,"")</f>
        <v/>
      </c>
      <c r="AB838" s="383" t="str" cm="1">
        <f t="array" aca="1" ref="AB838" ca="1">IF($K838="","",INDIRECT("'"&amp;$B838&amp;"'!$J$7"))</f>
        <v/>
      </c>
      <c r="AC838" s="383" t="str" cm="1">
        <f t="array" aca="1" ref="AC838" ca="1">IF($K838="","",INDIRECT("'"&amp;$B838&amp;"'!$J$5"))</f>
        <v/>
      </c>
      <c r="AD838" s="383" t="str" cm="1">
        <f t="array" aca="1" ref="AD838" ca="1">IF($K838="","",INDIRECT("'"&amp;$B838&amp;"'!$J$6"))</f>
        <v/>
      </c>
    </row>
    <row r="839" spans="1:30" hidden="1">
      <c r="A839" s="93"/>
      <c r="B839" s="138" t="str">
        <f t="shared" si="163"/>
        <v/>
      </c>
      <c r="C839" s="28" t="str">
        <f>IF(B839="","",INDEX(Konfig!$A$21:$B$1011,MATCH(MID(B839,1,(FIND(" ",B839)-1)),Konfig!$A$21:$A$1011,0),2))</f>
        <v/>
      </c>
      <c r="D839" s="126"/>
      <c r="E839" s="126" t="str">
        <f t="shared" si="166"/>
        <v/>
      </c>
      <c r="F839" s="126" t="str">
        <f t="shared" si="170"/>
        <v/>
      </c>
      <c r="G839" s="123" t="str">
        <f t="shared" si="164"/>
        <v/>
      </c>
      <c r="H839" s="139"/>
      <c r="I839" s="123" t="str">
        <f t="shared" si="165"/>
        <v xml:space="preserve"> </v>
      </c>
      <c r="K839" s="388" t="str">
        <f t="shared" ca="1" si="171"/>
        <v/>
      </c>
      <c r="L839" s="388" t="str">
        <f t="shared" ca="1" si="172"/>
        <v/>
      </c>
      <c r="M839" s="384" t="str">
        <f t="shared" ca="1" si="173"/>
        <v/>
      </c>
      <c r="N839" s="384" t="str">
        <f t="shared" ca="1" si="173"/>
        <v/>
      </c>
      <c r="O839" s="384" t="str">
        <f t="shared" ca="1" si="173"/>
        <v/>
      </c>
      <c r="P839" s="384" t="str">
        <f t="shared" ca="1" si="173"/>
        <v/>
      </c>
      <c r="Q839" s="384" t="str">
        <f t="shared" ca="1" si="167"/>
        <v/>
      </c>
      <c r="R839" s="131" t="str">
        <f ca="1">IF(AND(SUM($T$109:$U839)&gt;0,COUNTIF(R$108:$S838,"A")=0), "A","")</f>
        <v/>
      </c>
      <c r="S839" s="131" t="str">
        <f ca="1">IF(AND(SUM($T839:$U$1097)&gt;0,COUNTIF(S840:$S$1098,"E")=0), "E","")</f>
        <v/>
      </c>
      <c r="T839" s="383" t="str">
        <f t="shared" ca="1" si="168"/>
        <v/>
      </c>
      <c r="U839" s="383" t="str">
        <f t="shared" ca="1" si="174"/>
        <v/>
      </c>
      <c r="X839" s="383" t="str">
        <f t="shared" ca="1" si="169"/>
        <v/>
      </c>
      <c r="Y839" s="383" t="str">
        <f ca="1">IF(SUM(X839)&gt;0,MAX($Y$109:Y838)+1,"")</f>
        <v/>
      </c>
      <c r="AB839" s="383" t="str" cm="1">
        <f t="array" aca="1" ref="AB839" ca="1">IF($K839="","",INDIRECT("'"&amp;$B839&amp;"'!$J$7"))</f>
        <v/>
      </c>
      <c r="AC839" s="383" t="str" cm="1">
        <f t="array" aca="1" ref="AC839" ca="1">IF($K839="","",INDIRECT("'"&amp;$B839&amp;"'!$J$5"))</f>
        <v/>
      </c>
      <c r="AD839" s="383" t="str" cm="1">
        <f t="array" aca="1" ref="AD839" ca="1">IF($K839="","",INDIRECT("'"&amp;$B839&amp;"'!$J$6"))</f>
        <v/>
      </c>
    </row>
    <row r="840" spans="1:30" hidden="1">
      <c r="A840" s="93"/>
      <c r="B840" s="138" t="str">
        <f t="shared" si="163"/>
        <v/>
      </c>
      <c r="C840" s="28" t="str">
        <f>IF(B840="","",INDEX(Konfig!$A$21:$B$1011,MATCH(MID(B840,1,(FIND(" ",B840)-1)),Konfig!$A$21:$A$1011,0),2))</f>
        <v/>
      </c>
      <c r="D840" s="126"/>
      <c r="E840" s="126" t="str">
        <f t="shared" si="166"/>
        <v/>
      </c>
      <c r="F840" s="126" t="str">
        <f t="shared" si="170"/>
        <v/>
      </c>
      <c r="G840" s="123" t="str">
        <f t="shared" si="164"/>
        <v/>
      </c>
      <c r="H840" s="139"/>
      <c r="I840" s="123" t="str">
        <f t="shared" si="165"/>
        <v xml:space="preserve"> </v>
      </c>
      <c r="K840" s="388" t="str">
        <f t="shared" ca="1" si="171"/>
        <v/>
      </c>
      <c r="L840" s="388" t="str">
        <f t="shared" ca="1" si="172"/>
        <v/>
      </c>
      <c r="M840" s="384" t="str">
        <f t="shared" ca="1" si="173"/>
        <v/>
      </c>
      <c r="N840" s="384" t="str">
        <f t="shared" ca="1" si="173"/>
        <v/>
      </c>
      <c r="O840" s="384" t="str">
        <f t="shared" ca="1" si="173"/>
        <v/>
      </c>
      <c r="P840" s="384" t="str">
        <f t="shared" ca="1" si="173"/>
        <v/>
      </c>
      <c r="Q840" s="384" t="str">
        <f t="shared" ca="1" si="167"/>
        <v/>
      </c>
      <c r="R840" s="131" t="str">
        <f ca="1">IF(AND(SUM($T$109:$U840)&gt;0,COUNTIF(R$108:$S839,"A")=0), "A","")</f>
        <v/>
      </c>
      <c r="S840" s="131" t="str">
        <f ca="1">IF(AND(SUM($T840:$U$1097)&gt;0,COUNTIF(S841:$S$1098,"E")=0), "E","")</f>
        <v/>
      </c>
      <c r="T840" s="383" t="str">
        <f t="shared" ca="1" si="168"/>
        <v/>
      </c>
      <c r="U840" s="383" t="str">
        <f t="shared" ca="1" si="174"/>
        <v/>
      </c>
      <c r="X840" s="383" t="str">
        <f t="shared" ca="1" si="169"/>
        <v/>
      </c>
      <c r="Y840" s="383" t="str">
        <f ca="1">IF(SUM(X840)&gt;0,MAX($Y$109:Y839)+1,"")</f>
        <v/>
      </c>
      <c r="AB840" s="383" t="str" cm="1">
        <f t="array" aca="1" ref="AB840" ca="1">IF($K840="","",INDIRECT("'"&amp;$B840&amp;"'!$J$7"))</f>
        <v/>
      </c>
      <c r="AC840" s="383" t="str" cm="1">
        <f t="array" aca="1" ref="AC840" ca="1">IF($K840="","",INDIRECT("'"&amp;$B840&amp;"'!$J$5"))</f>
        <v/>
      </c>
      <c r="AD840" s="383" t="str" cm="1">
        <f t="array" aca="1" ref="AD840" ca="1">IF($K840="","",INDIRECT("'"&amp;$B840&amp;"'!$J$6"))</f>
        <v/>
      </c>
    </row>
    <row r="841" spans="1:30" hidden="1">
      <c r="A841" s="93"/>
      <c r="B841" s="138" t="str">
        <f t="shared" si="163"/>
        <v/>
      </c>
      <c r="C841" s="28" t="str">
        <f>IF(B841="","",INDEX(Konfig!$A$21:$B$1011,MATCH(MID(B841,1,(FIND(" ",B841)-1)),Konfig!$A$21:$A$1011,0),2))</f>
        <v/>
      </c>
      <c r="D841" s="126"/>
      <c r="E841" s="126" t="str">
        <f t="shared" si="166"/>
        <v/>
      </c>
      <c r="F841" s="126" t="str">
        <f t="shared" si="170"/>
        <v/>
      </c>
      <c r="G841" s="123" t="str">
        <f t="shared" si="164"/>
        <v/>
      </c>
      <c r="H841" s="139"/>
      <c r="I841" s="123" t="str">
        <f t="shared" si="165"/>
        <v xml:space="preserve"> </v>
      </c>
      <c r="K841" s="388" t="str">
        <f t="shared" ca="1" si="171"/>
        <v/>
      </c>
      <c r="L841" s="388" t="str">
        <f t="shared" ca="1" si="172"/>
        <v/>
      </c>
      <c r="M841" s="384" t="str">
        <f t="shared" ca="1" si="173"/>
        <v/>
      </c>
      <c r="N841" s="384" t="str">
        <f t="shared" ca="1" si="173"/>
        <v/>
      </c>
      <c r="O841" s="384" t="str">
        <f t="shared" ca="1" si="173"/>
        <v/>
      </c>
      <c r="P841" s="384" t="str">
        <f t="shared" ca="1" si="173"/>
        <v/>
      </c>
      <c r="Q841" s="384" t="str">
        <f t="shared" ca="1" si="167"/>
        <v/>
      </c>
      <c r="R841" s="131" t="str">
        <f ca="1">IF(AND(SUM($T$109:$U841)&gt;0,COUNTIF(R$108:$S840,"A")=0), "A","")</f>
        <v/>
      </c>
      <c r="S841" s="131" t="str">
        <f ca="1">IF(AND(SUM($T841:$U$1097)&gt;0,COUNTIF(S842:$S$1098,"E")=0), "E","")</f>
        <v/>
      </c>
      <c r="T841" s="383" t="str">
        <f t="shared" ca="1" si="168"/>
        <v/>
      </c>
      <c r="U841" s="383" t="str">
        <f t="shared" ca="1" si="174"/>
        <v/>
      </c>
      <c r="X841" s="383" t="str">
        <f t="shared" ca="1" si="169"/>
        <v/>
      </c>
      <c r="Y841" s="383" t="str">
        <f ca="1">IF(SUM(X841)&gt;0,MAX($Y$109:Y840)+1,"")</f>
        <v/>
      </c>
      <c r="AB841" s="383" t="str" cm="1">
        <f t="array" aca="1" ref="AB841" ca="1">IF($K841="","",INDIRECT("'"&amp;$B841&amp;"'!$J$7"))</f>
        <v/>
      </c>
      <c r="AC841" s="383" t="str" cm="1">
        <f t="array" aca="1" ref="AC841" ca="1">IF($K841="","",INDIRECT("'"&amp;$B841&amp;"'!$J$5"))</f>
        <v/>
      </c>
      <c r="AD841" s="383" t="str" cm="1">
        <f t="array" aca="1" ref="AD841" ca="1">IF($K841="","",INDIRECT("'"&amp;$B841&amp;"'!$J$6"))</f>
        <v/>
      </c>
    </row>
    <row r="842" spans="1:30" hidden="1">
      <c r="A842" s="93"/>
      <c r="B842" s="138" t="str">
        <f t="shared" si="163"/>
        <v/>
      </c>
      <c r="C842" s="28" t="str">
        <f>IF(B842="","",INDEX(Konfig!$A$21:$B$1011,MATCH(MID(B842,1,(FIND(" ",B842)-1)),Konfig!$A$21:$A$1011,0),2))</f>
        <v/>
      </c>
      <c r="D842" s="126"/>
      <c r="E842" s="126" t="str">
        <f t="shared" si="166"/>
        <v/>
      </c>
      <c r="F842" s="126" t="str">
        <f t="shared" si="170"/>
        <v/>
      </c>
      <c r="G842" s="123" t="str">
        <f t="shared" si="164"/>
        <v/>
      </c>
      <c r="H842" s="139"/>
      <c r="I842" s="123" t="str">
        <f t="shared" si="165"/>
        <v xml:space="preserve"> </v>
      </c>
      <c r="K842" s="388" t="str">
        <f t="shared" ca="1" si="171"/>
        <v/>
      </c>
      <c r="L842" s="388" t="str">
        <f t="shared" ca="1" si="172"/>
        <v/>
      </c>
      <c r="M842" s="384" t="str">
        <f t="shared" ca="1" si="173"/>
        <v/>
      </c>
      <c r="N842" s="384" t="str">
        <f t="shared" ca="1" si="173"/>
        <v/>
      </c>
      <c r="O842" s="384" t="str">
        <f t="shared" ca="1" si="173"/>
        <v/>
      </c>
      <c r="P842" s="384" t="str">
        <f t="shared" ca="1" si="173"/>
        <v/>
      </c>
      <c r="Q842" s="384" t="str">
        <f t="shared" ca="1" si="167"/>
        <v/>
      </c>
      <c r="R842" s="131" t="str">
        <f ca="1">IF(AND(SUM($T$109:$U842)&gt;0,COUNTIF(R$108:$S841,"A")=0), "A","")</f>
        <v/>
      </c>
      <c r="S842" s="131" t="str">
        <f ca="1">IF(AND(SUM($T842:$U$1097)&gt;0,COUNTIF(S843:$S$1098,"E")=0), "E","")</f>
        <v/>
      </c>
      <c r="T842" s="383" t="str">
        <f t="shared" ca="1" si="168"/>
        <v/>
      </c>
      <c r="U842" s="383" t="str">
        <f t="shared" ca="1" si="174"/>
        <v/>
      </c>
      <c r="X842" s="383" t="str">
        <f t="shared" ca="1" si="169"/>
        <v/>
      </c>
      <c r="Y842" s="383" t="str">
        <f ca="1">IF(SUM(X842)&gt;0,MAX($Y$109:Y841)+1,"")</f>
        <v/>
      </c>
      <c r="AB842" s="383" t="str" cm="1">
        <f t="array" aca="1" ref="AB842" ca="1">IF($K842="","",INDIRECT("'"&amp;$B842&amp;"'!$J$7"))</f>
        <v/>
      </c>
      <c r="AC842" s="383" t="str" cm="1">
        <f t="array" aca="1" ref="AC842" ca="1">IF($K842="","",INDIRECT("'"&amp;$B842&amp;"'!$J$5"))</f>
        <v/>
      </c>
      <c r="AD842" s="383" t="str" cm="1">
        <f t="array" aca="1" ref="AD842" ca="1">IF($K842="","",INDIRECT("'"&amp;$B842&amp;"'!$J$6"))</f>
        <v/>
      </c>
    </row>
    <row r="843" spans="1:30" hidden="1">
      <c r="A843" s="93"/>
      <c r="B843" s="138" t="str">
        <f t="shared" si="163"/>
        <v/>
      </c>
      <c r="C843" s="28" t="str">
        <f>IF(B843="","",INDEX(Konfig!$A$21:$B$1011,MATCH(MID(B843,1,(FIND(" ",B843)-1)),Konfig!$A$21:$A$1011,0),2))</f>
        <v/>
      </c>
      <c r="D843" s="126"/>
      <c r="E843" s="126" t="str">
        <f t="shared" si="166"/>
        <v/>
      </c>
      <c r="F843" s="126" t="str">
        <f t="shared" si="170"/>
        <v/>
      </c>
      <c r="G843" s="123" t="str">
        <f t="shared" si="164"/>
        <v/>
      </c>
      <c r="H843" s="139"/>
      <c r="I843" s="123" t="str">
        <f t="shared" si="165"/>
        <v xml:space="preserve"> </v>
      </c>
      <c r="K843" s="388" t="str">
        <f t="shared" ca="1" si="171"/>
        <v/>
      </c>
      <c r="L843" s="388" t="str">
        <f t="shared" ca="1" si="172"/>
        <v/>
      </c>
      <c r="M843" s="384" t="str">
        <f t="shared" ca="1" si="173"/>
        <v/>
      </c>
      <c r="N843" s="384" t="str">
        <f t="shared" ca="1" si="173"/>
        <v/>
      </c>
      <c r="O843" s="384" t="str">
        <f t="shared" ca="1" si="173"/>
        <v/>
      </c>
      <c r="P843" s="384" t="str">
        <f t="shared" ca="1" si="173"/>
        <v/>
      </c>
      <c r="Q843" s="384" t="str">
        <f t="shared" ca="1" si="167"/>
        <v/>
      </c>
      <c r="R843" s="131" t="str">
        <f ca="1">IF(AND(SUM($T$109:$U843)&gt;0,COUNTIF(R$108:$S842,"A")=0), "A","")</f>
        <v/>
      </c>
      <c r="S843" s="131" t="str">
        <f ca="1">IF(AND(SUM($T843:$U$1097)&gt;0,COUNTIF(S844:$S$1098,"E")=0), "E","")</f>
        <v/>
      </c>
      <c r="T843" s="383" t="str">
        <f t="shared" ca="1" si="168"/>
        <v/>
      </c>
      <c r="U843" s="383" t="str">
        <f t="shared" ca="1" si="174"/>
        <v/>
      </c>
      <c r="X843" s="383" t="str">
        <f t="shared" ca="1" si="169"/>
        <v/>
      </c>
      <c r="Y843" s="383" t="str">
        <f ca="1">IF(SUM(X843)&gt;0,MAX($Y$109:Y842)+1,"")</f>
        <v/>
      </c>
      <c r="AB843" s="383" t="str" cm="1">
        <f t="array" aca="1" ref="AB843" ca="1">IF($K843="","",INDIRECT("'"&amp;$B843&amp;"'!$J$7"))</f>
        <v/>
      </c>
      <c r="AC843" s="383" t="str" cm="1">
        <f t="array" aca="1" ref="AC843" ca="1">IF($K843="","",INDIRECT("'"&amp;$B843&amp;"'!$J$5"))</f>
        <v/>
      </c>
      <c r="AD843" s="383" t="str" cm="1">
        <f t="array" aca="1" ref="AD843" ca="1">IF($K843="","",INDIRECT("'"&amp;$B843&amp;"'!$J$6"))</f>
        <v/>
      </c>
    </row>
    <row r="844" spans="1:30" hidden="1">
      <c r="A844" s="93"/>
      <c r="B844" s="138" t="str">
        <f t="shared" si="163"/>
        <v/>
      </c>
      <c r="C844" s="28" t="str">
        <f>IF(B844="","",INDEX(Konfig!$A$21:$B$1011,MATCH(MID(B844,1,(FIND(" ",B844)-1)),Konfig!$A$21:$A$1011,0),2))</f>
        <v/>
      </c>
      <c r="D844" s="126"/>
      <c r="E844" s="126" t="str">
        <f t="shared" si="166"/>
        <v/>
      </c>
      <c r="F844" s="126" t="str">
        <f t="shared" si="170"/>
        <v/>
      </c>
      <c r="G844" s="123" t="str">
        <f t="shared" si="164"/>
        <v/>
      </c>
      <c r="H844" s="139"/>
      <c r="I844" s="123" t="str">
        <f t="shared" si="165"/>
        <v xml:space="preserve"> </v>
      </c>
      <c r="K844" s="388" t="str">
        <f t="shared" ca="1" si="171"/>
        <v/>
      </c>
      <c r="L844" s="388" t="str">
        <f t="shared" ca="1" si="172"/>
        <v/>
      </c>
      <c r="M844" s="384" t="str">
        <f t="shared" ca="1" si="173"/>
        <v/>
      </c>
      <c r="N844" s="384" t="str">
        <f t="shared" ca="1" si="173"/>
        <v/>
      </c>
      <c r="O844" s="384" t="str">
        <f t="shared" ca="1" si="173"/>
        <v/>
      </c>
      <c r="P844" s="384" t="str">
        <f t="shared" ca="1" si="173"/>
        <v/>
      </c>
      <c r="Q844" s="384" t="str">
        <f t="shared" ca="1" si="167"/>
        <v/>
      </c>
      <c r="R844" s="131" t="str">
        <f ca="1">IF(AND(SUM($T$109:$U844)&gt;0,COUNTIF(R$108:$S843,"A")=0), "A","")</f>
        <v/>
      </c>
      <c r="S844" s="131" t="str">
        <f ca="1">IF(AND(SUM($T844:$U$1097)&gt;0,COUNTIF(S845:$S$1098,"E")=0), "E","")</f>
        <v/>
      </c>
      <c r="T844" s="383" t="str">
        <f t="shared" ca="1" si="168"/>
        <v/>
      </c>
      <c r="U844" s="383" t="str">
        <f t="shared" ca="1" si="174"/>
        <v/>
      </c>
      <c r="X844" s="383" t="str">
        <f t="shared" ca="1" si="169"/>
        <v/>
      </c>
      <c r="Y844" s="383" t="str">
        <f ca="1">IF(SUM(X844)&gt;0,MAX($Y$109:Y843)+1,"")</f>
        <v/>
      </c>
      <c r="AB844" s="383" t="str" cm="1">
        <f t="array" aca="1" ref="AB844" ca="1">IF($K844="","",INDIRECT("'"&amp;$B844&amp;"'!$J$7"))</f>
        <v/>
      </c>
      <c r="AC844" s="383" t="str" cm="1">
        <f t="array" aca="1" ref="AC844" ca="1">IF($K844="","",INDIRECT("'"&amp;$B844&amp;"'!$J$5"))</f>
        <v/>
      </c>
      <c r="AD844" s="383" t="str" cm="1">
        <f t="array" aca="1" ref="AD844" ca="1">IF($K844="","",INDIRECT("'"&amp;$B844&amp;"'!$J$6"))</f>
        <v/>
      </c>
    </row>
    <row r="845" spans="1:30" hidden="1">
      <c r="A845" s="93"/>
      <c r="B845" s="138" t="str">
        <f t="shared" si="163"/>
        <v/>
      </c>
      <c r="C845" s="28" t="str">
        <f>IF(B845="","",INDEX(Konfig!$A$21:$B$1011,MATCH(MID(B845,1,(FIND(" ",B845)-1)),Konfig!$A$21:$A$1011,0),2))</f>
        <v/>
      </c>
      <c r="D845" s="126"/>
      <c r="E845" s="126" t="str">
        <f t="shared" si="166"/>
        <v/>
      </c>
      <c r="F845" s="126" t="str">
        <f t="shared" si="170"/>
        <v/>
      </c>
      <c r="G845" s="123" t="str">
        <f t="shared" si="164"/>
        <v/>
      </c>
      <c r="H845" s="139"/>
      <c r="I845" s="123" t="str">
        <f t="shared" si="165"/>
        <v xml:space="preserve"> </v>
      </c>
      <c r="K845" s="388" t="str">
        <f t="shared" ca="1" si="171"/>
        <v/>
      </c>
      <c r="L845" s="388" t="str">
        <f t="shared" ca="1" si="172"/>
        <v/>
      </c>
      <c r="M845" s="384" t="str">
        <f t="shared" ca="1" si="173"/>
        <v/>
      </c>
      <c r="N845" s="384" t="str">
        <f t="shared" ca="1" si="173"/>
        <v/>
      </c>
      <c r="O845" s="384" t="str">
        <f t="shared" ca="1" si="173"/>
        <v/>
      </c>
      <c r="P845" s="384" t="str">
        <f t="shared" ca="1" si="173"/>
        <v/>
      </c>
      <c r="Q845" s="384" t="str">
        <f t="shared" ca="1" si="167"/>
        <v/>
      </c>
      <c r="R845" s="131" t="str">
        <f ca="1">IF(AND(SUM($T$109:$U845)&gt;0,COUNTIF(R$108:$S844,"A")=0), "A","")</f>
        <v/>
      </c>
      <c r="S845" s="131" t="str">
        <f ca="1">IF(AND(SUM($T845:$U$1097)&gt;0,COUNTIF(S846:$S$1098,"E")=0), "E","")</f>
        <v/>
      </c>
      <c r="T845" s="383" t="str">
        <f t="shared" ca="1" si="168"/>
        <v/>
      </c>
      <c r="U845" s="383" t="str">
        <f t="shared" ca="1" si="174"/>
        <v/>
      </c>
      <c r="X845" s="383" t="str">
        <f t="shared" ca="1" si="169"/>
        <v/>
      </c>
      <c r="Y845" s="383" t="str">
        <f ca="1">IF(SUM(X845)&gt;0,MAX($Y$109:Y844)+1,"")</f>
        <v/>
      </c>
      <c r="AB845" s="383" t="str" cm="1">
        <f t="array" aca="1" ref="AB845" ca="1">IF($K845="","",INDIRECT("'"&amp;$B845&amp;"'!$J$7"))</f>
        <v/>
      </c>
      <c r="AC845" s="383" t="str" cm="1">
        <f t="array" aca="1" ref="AC845" ca="1">IF($K845="","",INDIRECT("'"&amp;$B845&amp;"'!$J$5"))</f>
        <v/>
      </c>
      <c r="AD845" s="383" t="str" cm="1">
        <f t="array" aca="1" ref="AD845" ca="1">IF($K845="","",INDIRECT("'"&amp;$B845&amp;"'!$J$6"))</f>
        <v/>
      </c>
    </row>
    <row r="846" spans="1:30" hidden="1">
      <c r="A846" s="93"/>
      <c r="B846" s="138" t="str">
        <f t="shared" si="163"/>
        <v/>
      </c>
      <c r="C846" s="28" t="str">
        <f>IF(B846="","",INDEX(Konfig!$A$21:$B$1011,MATCH(MID(B846,1,(FIND(" ",B846)-1)),Konfig!$A$21:$A$1011,0),2))</f>
        <v/>
      </c>
      <c r="D846" s="126"/>
      <c r="E846" s="126" t="str">
        <f t="shared" si="166"/>
        <v/>
      </c>
      <c r="F846" s="126" t="str">
        <f t="shared" si="170"/>
        <v/>
      </c>
      <c r="G846" s="123" t="str">
        <f t="shared" si="164"/>
        <v/>
      </c>
      <c r="H846" s="139"/>
      <c r="I846" s="123" t="str">
        <f t="shared" si="165"/>
        <v xml:space="preserve"> </v>
      </c>
      <c r="K846" s="388" t="str">
        <f t="shared" ca="1" si="171"/>
        <v/>
      </c>
      <c r="L846" s="388" t="str">
        <f t="shared" ca="1" si="172"/>
        <v/>
      </c>
      <c r="M846" s="384" t="str">
        <f t="shared" ca="1" si="173"/>
        <v/>
      </c>
      <c r="N846" s="384" t="str">
        <f t="shared" ca="1" si="173"/>
        <v/>
      </c>
      <c r="O846" s="384" t="str">
        <f t="shared" ca="1" si="173"/>
        <v/>
      </c>
      <c r="P846" s="384" t="str">
        <f t="shared" ca="1" si="173"/>
        <v/>
      </c>
      <c r="Q846" s="384" t="str">
        <f t="shared" ca="1" si="167"/>
        <v/>
      </c>
      <c r="R846" s="131" t="str">
        <f ca="1">IF(AND(SUM($T$109:$U846)&gt;0,COUNTIF(R$108:$S845,"A")=0), "A","")</f>
        <v/>
      </c>
      <c r="S846" s="131" t="str">
        <f ca="1">IF(AND(SUM($T846:$U$1097)&gt;0,COUNTIF(S847:$S$1098,"E")=0), "E","")</f>
        <v/>
      </c>
      <c r="T846" s="383" t="str">
        <f t="shared" ca="1" si="168"/>
        <v/>
      </c>
      <c r="U846" s="383" t="str">
        <f t="shared" ca="1" si="174"/>
        <v/>
      </c>
      <c r="X846" s="383" t="str">
        <f t="shared" ca="1" si="169"/>
        <v/>
      </c>
      <c r="Y846" s="383" t="str">
        <f ca="1">IF(SUM(X846)&gt;0,MAX($Y$109:Y845)+1,"")</f>
        <v/>
      </c>
      <c r="AB846" s="383" t="str" cm="1">
        <f t="array" aca="1" ref="AB846" ca="1">IF($K846="","",INDIRECT("'"&amp;$B846&amp;"'!$J$7"))</f>
        <v/>
      </c>
      <c r="AC846" s="383" t="str" cm="1">
        <f t="array" aca="1" ref="AC846" ca="1">IF($K846="","",INDIRECT("'"&amp;$B846&amp;"'!$J$5"))</f>
        <v/>
      </c>
      <c r="AD846" s="383" t="str" cm="1">
        <f t="array" aca="1" ref="AD846" ca="1">IF($K846="","",INDIRECT("'"&amp;$B846&amp;"'!$J$6"))</f>
        <v/>
      </c>
    </row>
    <row r="847" spans="1:30" hidden="1">
      <c r="A847" s="93"/>
      <c r="B847" s="138" t="str">
        <f t="shared" si="163"/>
        <v/>
      </c>
      <c r="C847" s="28" t="str">
        <f>IF(B847="","",INDEX(Konfig!$A$21:$B$1011,MATCH(MID(B847,1,(FIND(" ",B847)-1)),Konfig!$A$21:$A$1011,0),2))</f>
        <v/>
      </c>
      <c r="D847" s="126"/>
      <c r="E847" s="126" t="str">
        <f t="shared" si="166"/>
        <v/>
      </c>
      <c r="F847" s="126" t="str">
        <f t="shared" si="170"/>
        <v/>
      </c>
      <c r="G847" s="123" t="str">
        <f t="shared" si="164"/>
        <v/>
      </c>
      <c r="H847" s="139"/>
      <c r="I847" s="123" t="str">
        <f t="shared" si="165"/>
        <v xml:space="preserve"> </v>
      </c>
      <c r="K847" s="388" t="str">
        <f t="shared" ca="1" si="171"/>
        <v/>
      </c>
      <c r="L847" s="388" t="str">
        <f t="shared" ca="1" si="172"/>
        <v/>
      </c>
      <c r="M847" s="384" t="str">
        <f t="shared" ca="1" si="173"/>
        <v/>
      </c>
      <c r="N847" s="384" t="str">
        <f t="shared" ca="1" si="173"/>
        <v/>
      </c>
      <c r="O847" s="384" t="str">
        <f t="shared" ca="1" si="173"/>
        <v/>
      </c>
      <c r="P847" s="384" t="str">
        <f t="shared" ca="1" si="173"/>
        <v/>
      </c>
      <c r="Q847" s="384" t="str">
        <f t="shared" ca="1" si="167"/>
        <v/>
      </c>
      <c r="R847" s="131" t="str">
        <f ca="1">IF(AND(SUM($T$109:$U847)&gt;0,COUNTIF(R$108:$S846,"A")=0), "A","")</f>
        <v/>
      </c>
      <c r="S847" s="131" t="str">
        <f ca="1">IF(AND(SUM($T847:$U$1097)&gt;0,COUNTIF(S848:$S$1098,"E")=0), "E","")</f>
        <v/>
      </c>
      <c r="T847" s="383" t="str">
        <f t="shared" ca="1" si="168"/>
        <v/>
      </c>
      <c r="U847" s="383" t="str">
        <f t="shared" ca="1" si="174"/>
        <v/>
      </c>
      <c r="X847" s="383" t="str">
        <f t="shared" ca="1" si="169"/>
        <v/>
      </c>
      <c r="Y847" s="383" t="str">
        <f ca="1">IF(SUM(X847)&gt;0,MAX($Y$109:Y846)+1,"")</f>
        <v/>
      </c>
      <c r="AB847" s="383" t="str" cm="1">
        <f t="array" aca="1" ref="AB847" ca="1">IF($K847="","",INDIRECT("'"&amp;$B847&amp;"'!$J$7"))</f>
        <v/>
      </c>
      <c r="AC847" s="383" t="str" cm="1">
        <f t="array" aca="1" ref="AC847" ca="1">IF($K847="","",INDIRECT("'"&amp;$B847&amp;"'!$J$5"))</f>
        <v/>
      </c>
      <c r="AD847" s="383" t="str" cm="1">
        <f t="array" aca="1" ref="AD847" ca="1">IF($K847="","",INDIRECT("'"&amp;$B847&amp;"'!$J$6"))</f>
        <v/>
      </c>
    </row>
    <row r="848" spans="1:30" hidden="1">
      <c r="A848" s="93"/>
      <c r="B848" s="138" t="str">
        <f t="shared" si="163"/>
        <v/>
      </c>
      <c r="C848" s="28" t="str">
        <f>IF(B848="","",INDEX(Konfig!$A$21:$B$1011,MATCH(MID(B848,1,(FIND(" ",B848)-1)),Konfig!$A$21:$A$1011,0),2))</f>
        <v/>
      </c>
      <c r="D848" s="126"/>
      <c r="E848" s="126" t="str">
        <f t="shared" si="166"/>
        <v/>
      </c>
      <c r="F848" s="126" t="str">
        <f t="shared" si="170"/>
        <v/>
      </c>
      <c r="G848" s="123" t="str">
        <f t="shared" si="164"/>
        <v/>
      </c>
      <c r="H848" s="139"/>
      <c r="I848" s="123" t="str">
        <f t="shared" si="165"/>
        <v xml:space="preserve"> </v>
      </c>
      <c r="K848" s="388" t="str">
        <f t="shared" ca="1" si="171"/>
        <v/>
      </c>
      <c r="L848" s="388" t="str">
        <f t="shared" ca="1" si="172"/>
        <v/>
      </c>
      <c r="M848" s="384" t="str">
        <f t="shared" ca="1" si="173"/>
        <v/>
      </c>
      <c r="N848" s="384" t="str">
        <f t="shared" ca="1" si="173"/>
        <v/>
      </c>
      <c r="O848" s="384" t="str">
        <f t="shared" ca="1" si="173"/>
        <v/>
      </c>
      <c r="P848" s="384" t="str">
        <f t="shared" ca="1" si="173"/>
        <v/>
      </c>
      <c r="Q848" s="384" t="str">
        <f t="shared" ca="1" si="167"/>
        <v/>
      </c>
      <c r="R848" s="131" t="str">
        <f ca="1">IF(AND(SUM($T$109:$U848)&gt;0,COUNTIF(R$108:$S847,"A")=0), "A","")</f>
        <v/>
      </c>
      <c r="S848" s="131" t="str">
        <f ca="1">IF(AND(SUM($T848:$U$1097)&gt;0,COUNTIF(S849:$S$1098,"E")=0), "E","")</f>
        <v/>
      </c>
      <c r="T848" s="383" t="str">
        <f t="shared" ca="1" si="168"/>
        <v/>
      </c>
      <c r="U848" s="383" t="str">
        <f t="shared" ca="1" si="174"/>
        <v/>
      </c>
      <c r="X848" s="383" t="str">
        <f t="shared" ca="1" si="169"/>
        <v/>
      </c>
      <c r="Y848" s="383" t="str">
        <f ca="1">IF(SUM(X848)&gt;0,MAX($Y$109:Y847)+1,"")</f>
        <v/>
      </c>
      <c r="AB848" s="383" t="str" cm="1">
        <f t="array" aca="1" ref="AB848" ca="1">IF($K848="","",INDIRECT("'"&amp;$B848&amp;"'!$J$7"))</f>
        <v/>
      </c>
      <c r="AC848" s="383" t="str" cm="1">
        <f t="array" aca="1" ref="AC848" ca="1">IF($K848="","",INDIRECT("'"&amp;$B848&amp;"'!$J$5"))</f>
        <v/>
      </c>
      <c r="AD848" s="383" t="str" cm="1">
        <f t="array" aca="1" ref="AD848" ca="1">IF($K848="","",INDIRECT("'"&amp;$B848&amp;"'!$J$6"))</f>
        <v/>
      </c>
    </row>
    <row r="849" spans="1:30" hidden="1">
      <c r="A849" s="93"/>
      <c r="B849" s="138" t="str">
        <f t="shared" si="163"/>
        <v/>
      </c>
      <c r="C849" s="28" t="str">
        <f>IF(B849="","",INDEX(Konfig!$A$21:$B$1011,MATCH(MID(B849,1,(FIND(" ",B849)-1)),Konfig!$A$21:$A$1011,0),2))</f>
        <v/>
      </c>
      <c r="D849" s="126"/>
      <c r="E849" s="126" t="str">
        <f t="shared" si="166"/>
        <v/>
      </c>
      <c r="F849" s="126" t="str">
        <f t="shared" si="170"/>
        <v/>
      </c>
      <c r="G849" s="123" t="str">
        <f t="shared" si="164"/>
        <v/>
      </c>
      <c r="H849" s="139"/>
      <c r="I849" s="123" t="str">
        <f t="shared" si="165"/>
        <v xml:space="preserve"> </v>
      </c>
      <c r="K849" s="388" t="str">
        <f t="shared" ca="1" si="171"/>
        <v/>
      </c>
      <c r="L849" s="388" t="str">
        <f t="shared" ca="1" si="172"/>
        <v/>
      </c>
      <c r="M849" s="384" t="str">
        <f t="shared" ca="1" si="173"/>
        <v/>
      </c>
      <c r="N849" s="384" t="str">
        <f t="shared" ca="1" si="173"/>
        <v/>
      </c>
      <c r="O849" s="384" t="str">
        <f t="shared" ca="1" si="173"/>
        <v/>
      </c>
      <c r="P849" s="384" t="str">
        <f t="shared" ca="1" si="173"/>
        <v/>
      </c>
      <c r="Q849" s="384" t="str">
        <f t="shared" ca="1" si="167"/>
        <v/>
      </c>
      <c r="R849" s="131" t="str">
        <f ca="1">IF(AND(SUM($T$109:$U849)&gt;0,COUNTIF(R$108:$S848,"A")=0), "A","")</f>
        <v/>
      </c>
      <c r="S849" s="131" t="str">
        <f ca="1">IF(AND(SUM($T849:$U$1097)&gt;0,COUNTIF(S850:$S$1098,"E")=0), "E","")</f>
        <v/>
      </c>
      <c r="T849" s="383" t="str">
        <f t="shared" ca="1" si="168"/>
        <v/>
      </c>
      <c r="U849" s="383" t="str">
        <f t="shared" ca="1" si="174"/>
        <v/>
      </c>
      <c r="X849" s="383" t="str">
        <f t="shared" ca="1" si="169"/>
        <v/>
      </c>
      <c r="Y849" s="383" t="str">
        <f ca="1">IF(SUM(X849)&gt;0,MAX($Y$109:Y848)+1,"")</f>
        <v/>
      </c>
      <c r="AB849" s="383" t="str" cm="1">
        <f t="array" aca="1" ref="AB849" ca="1">IF($K849="","",INDIRECT("'"&amp;$B849&amp;"'!$J$7"))</f>
        <v/>
      </c>
      <c r="AC849" s="383" t="str" cm="1">
        <f t="array" aca="1" ref="AC849" ca="1">IF($K849="","",INDIRECT("'"&amp;$B849&amp;"'!$J$5"))</f>
        <v/>
      </c>
      <c r="AD849" s="383" t="str" cm="1">
        <f t="array" aca="1" ref="AD849" ca="1">IF($K849="","",INDIRECT("'"&amp;$B849&amp;"'!$J$6"))</f>
        <v/>
      </c>
    </row>
    <row r="850" spans="1:30" hidden="1">
      <c r="A850" s="93"/>
      <c r="B850" s="138" t="str">
        <f t="shared" si="163"/>
        <v/>
      </c>
      <c r="C850" s="28" t="str">
        <f>IF(B850="","",INDEX(Konfig!$A$21:$B$1011,MATCH(MID(B850,1,(FIND(" ",B850)-1)),Konfig!$A$21:$A$1011,0),2))</f>
        <v/>
      </c>
      <c r="D850" s="126"/>
      <c r="E850" s="126" t="str">
        <f t="shared" si="166"/>
        <v/>
      </c>
      <c r="F850" s="126" t="str">
        <f t="shared" si="170"/>
        <v/>
      </c>
      <c r="G850" s="123" t="str">
        <f t="shared" si="164"/>
        <v/>
      </c>
      <c r="H850" s="139"/>
      <c r="I850" s="123" t="str">
        <f t="shared" si="165"/>
        <v xml:space="preserve"> </v>
      </c>
      <c r="K850" s="388" t="str">
        <f t="shared" ca="1" si="171"/>
        <v/>
      </c>
      <c r="L850" s="388" t="str">
        <f t="shared" ca="1" si="172"/>
        <v/>
      </c>
      <c r="M850" s="384" t="str">
        <f t="shared" ca="1" si="173"/>
        <v/>
      </c>
      <c r="N850" s="384" t="str">
        <f t="shared" ca="1" si="173"/>
        <v/>
      </c>
      <c r="O850" s="384" t="str">
        <f t="shared" ca="1" si="173"/>
        <v/>
      </c>
      <c r="P850" s="384" t="str">
        <f t="shared" ca="1" si="173"/>
        <v/>
      </c>
      <c r="Q850" s="384" t="str">
        <f t="shared" ca="1" si="167"/>
        <v/>
      </c>
      <c r="R850" s="131" t="str">
        <f ca="1">IF(AND(SUM($T$109:$U850)&gt;0,COUNTIF(R$108:$S849,"A")=0), "A","")</f>
        <v/>
      </c>
      <c r="S850" s="131" t="str">
        <f ca="1">IF(AND(SUM($T850:$U$1097)&gt;0,COUNTIF(S851:$S$1098,"E")=0), "E","")</f>
        <v/>
      </c>
      <c r="T850" s="383" t="str">
        <f t="shared" ca="1" si="168"/>
        <v/>
      </c>
      <c r="U850" s="383" t="str">
        <f t="shared" ca="1" si="174"/>
        <v/>
      </c>
      <c r="X850" s="383" t="str">
        <f t="shared" ca="1" si="169"/>
        <v/>
      </c>
      <c r="Y850" s="383" t="str">
        <f ca="1">IF(SUM(X850)&gt;0,MAX($Y$109:Y849)+1,"")</f>
        <v/>
      </c>
      <c r="AB850" s="383" t="str" cm="1">
        <f t="array" aca="1" ref="AB850" ca="1">IF($K850="","",INDIRECT("'"&amp;$B850&amp;"'!$J$7"))</f>
        <v/>
      </c>
      <c r="AC850" s="383" t="str" cm="1">
        <f t="array" aca="1" ref="AC850" ca="1">IF($K850="","",INDIRECT("'"&amp;$B850&amp;"'!$J$5"))</f>
        <v/>
      </c>
      <c r="AD850" s="383" t="str" cm="1">
        <f t="array" aca="1" ref="AD850" ca="1">IF($K850="","",INDIRECT("'"&amp;$B850&amp;"'!$J$6"))</f>
        <v/>
      </c>
    </row>
    <row r="851" spans="1:30" hidden="1">
      <c r="A851" s="93"/>
      <c r="B851" s="138" t="str">
        <f t="shared" si="163"/>
        <v/>
      </c>
      <c r="C851" s="28" t="str">
        <f>IF(B851="","",INDEX(Konfig!$A$21:$B$1011,MATCH(MID(B851,1,(FIND(" ",B851)-1)),Konfig!$A$21:$A$1011,0),2))</f>
        <v/>
      </c>
      <c r="D851" s="126"/>
      <c r="E851" s="126" t="str">
        <f t="shared" si="166"/>
        <v/>
      </c>
      <c r="F851" s="126" t="str">
        <f t="shared" si="170"/>
        <v/>
      </c>
      <c r="G851" s="123" t="str">
        <f t="shared" si="164"/>
        <v/>
      </c>
      <c r="H851" s="139"/>
      <c r="I851" s="123" t="str">
        <f t="shared" si="165"/>
        <v xml:space="preserve"> </v>
      </c>
      <c r="K851" s="388" t="str">
        <f t="shared" ca="1" si="171"/>
        <v/>
      </c>
      <c r="L851" s="388" t="str">
        <f t="shared" ca="1" si="172"/>
        <v/>
      </c>
      <c r="M851" s="384" t="str">
        <f t="shared" ca="1" si="173"/>
        <v/>
      </c>
      <c r="N851" s="384" t="str">
        <f t="shared" ca="1" si="173"/>
        <v/>
      </c>
      <c r="O851" s="384" t="str">
        <f t="shared" ca="1" si="173"/>
        <v/>
      </c>
      <c r="P851" s="384" t="str">
        <f t="shared" ca="1" si="173"/>
        <v/>
      </c>
      <c r="Q851" s="384" t="str">
        <f t="shared" ca="1" si="167"/>
        <v/>
      </c>
      <c r="R851" s="131" t="str">
        <f ca="1">IF(AND(SUM($T$109:$U851)&gt;0,COUNTIF(R$108:$S850,"A")=0), "A","")</f>
        <v/>
      </c>
      <c r="S851" s="131" t="str">
        <f ca="1">IF(AND(SUM($T851:$U$1097)&gt;0,COUNTIF(S852:$S$1098,"E")=0), "E","")</f>
        <v/>
      </c>
      <c r="T851" s="383" t="str">
        <f t="shared" ca="1" si="168"/>
        <v/>
      </c>
      <c r="U851" s="383" t="str">
        <f t="shared" ca="1" si="174"/>
        <v/>
      </c>
      <c r="X851" s="383" t="str">
        <f t="shared" ca="1" si="169"/>
        <v/>
      </c>
      <c r="Y851" s="383" t="str">
        <f ca="1">IF(SUM(X851)&gt;0,MAX($Y$109:Y850)+1,"")</f>
        <v/>
      </c>
      <c r="AB851" s="383" t="str" cm="1">
        <f t="array" aca="1" ref="AB851" ca="1">IF($K851="","",INDIRECT("'"&amp;$B851&amp;"'!$J$7"))</f>
        <v/>
      </c>
      <c r="AC851" s="383" t="str" cm="1">
        <f t="array" aca="1" ref="AC851" ca="1">IF($K851="","",INDIRECT("'"&amp;$B851&amp;"'!$J$5"))</f>
        <v/>
      </c>
      <c r="AD851" s="383" t="str" cm="1">
        <f t="array" aca="1" ref="AD851" ca="1">IF($K851="","",INDIRECT("'"&amp;$B851&amp;"'!$J$6"))</f>
        <v/>
      </c>
    </row>
    <row r="852" spans="1:30" hidden="1">
      <c r="A852" s="93"/>
      <c r="B852" s="138" t="str">
        <f t="shared" si="163"/>
        <v/>
      </c>
      <c r="C852" s="28" t="str">
        <f>IF(B852="","",INDEX(Konfig!$A$21:$B$1011,MATCH(MID(B852,1,(FIND(" ",B852)-1)),Konfig!$A$21:$A$1011,0),2))</f>
        <v/>
      </c>
      <c r="D852" s="126"/>
      <c r="E852" s="126" t="str">
        <f t="shared" si="166"/>
        <v/>
      </c>
      <c r="F852" s="126" t="str">
        <f t="shared" si="170"/>
        <v/>
      </c>
      <c r="G852" s="123" t="str">
        <f t="shared" si="164"/>
        <v/>
      </c>
      <c r="H852" s="139"/>
      <c r="I852" s="123" t="str">
        <f t="shared" si="165"/>
        <v xml:space="preserve"> </v>
      </c>
      <c r="K852" s="388" t="str">
        <f t="shared" ca="1" si="171"/>
        <v/>
      </c>
      <c r="L852" s="388" t="str">
        <f t="shared" ca="1" si="172"/>
        <v/>
      </c>
      <c r="M852" s="384" t="str">
        <f t="shared" ca="1" si="173"/>
        <v/>
      </c>
      <c r="N852" s="384" t="str">
        <f t="shared" ca="1" si="173"/>
        <v/>
      </c>
      <c r="O852" s="384" t="str">
        <f t="shared" ca="1" si="173"/>
        <v/>
      </c>
      <c r="P852" s="384" t="str">
        <f t="shared" ca="1" si="173"/>
        <v/>
      </c>
      <c r="Q852" s="384" t="str">
        <f t="shared" ca="1" si="167"/>
        <v/>
      </c>
      <c r="R852" s="131" t="str">
        <f ca="1">IF(AND(SUM($T$109:$U852)&gt;0,COUNTIF(R$108:$S851,"A")=0), "A","")</f>
        <v/>
      </c>
      <c r="S852" s="131" t="str">
        <f ca="1">IF(AND(SUM($T852:$U$1097)&gt;0,COUNTIF(S853:$S$1098,"E")=0), "E","")</f>
        <v/>
      </c>
      <c r="T852" s="383" t="str">
        <f t="shared" ca="1" si="168"/>
        <v/>
      </c>
      <c r="U852" s="383" t="str">
        <f t="shared" ca="1" si="174"/>
        <v/>
      </c>
      <c r="X852" s="383" t="str">
        <f t="shared" ca="1" si="169"/>
        <v/>
      </c>
      <c r="Y852" s="383" t="str">
        <f ca="1">IF(SUM(X852)&gt;0,MAX($Y$109:Y851)+1,"")</f>
        <v/>
      </c>
      <c r="AB852" s="383" t="str" cm="1">
        <f t="array" aca="1" ref="AB852" ca="1">IF($K852="","",INDIRECT("'"&amp;$B852&amp;"'!$J$7"))</f>
        <v/>
      </c>
      <c r="AC852" s="383" t="str" cm="1">
        <f t="array" aca="1" ref="AC852" ca="1">IF($K852="","",INDIRECT("'"&amp;$B852&amp;"'!$J$5"))</f>
        <v/>
      </c>
      <c r="AD852" s="383" t="str" cm="1">
        <f t="array" aca="1" ref="AD852" ca="1">IF($K852="","",INDIRECT("'"&amp;$B852&amp;"'!$J$6"))</f>
        <v/>
      </c>
    </row>
    <row r="853" spans="1:30" hidden="1">
      <c r="A853" s="93"/>
      <c r="B853" s="138" t="str">
        <f t="shared" si="163"/>
        <v/>
      </c>
      <c r="C853" s="28" t="str">
        <f>IF(B853="","",INDEX(Konfig!$A$21:$B$1011,MATCH(MID(B853,1,(FIND(" ",B853)-1)),Konfig!$A$21:$A$1011,0),2))</f>
        <v/>
      </c>
      <c r="D853" s="126"/>
      <c r="E853" s="126" t="str">
        <f t="shared" si="166"/>
        <v/>
      </c>
      <c r="F853" s="126" t="str">
        <f t="shared" si="170"/>
        <v/>
      </c>
      <c r="G853" s="123" t="str">
        <f t="shared" si="164"/>
        <v/>
      </c>
      <c r="H853" s="139"/>
      <c r="I853" s="123" t="str">
        <f t="shared" si="165"/>
        <v xml:space="preserve"> </v>
      </c>
      <c r="K853" s="388" t="str">
        <f t="shared" ca="1" si="171"/>
        <v/>
      </c>
      <c r="L853" s="388" t="str">
        <f t="shared" ca="1" si="172"/>
        <v/>
      </c>
      <c r="M853" s="384" t="str">
        <f t="shared" ca="1" si="173"/>
        <v/>
      </c>
      <c r="N853" s="384" t="str">
        <f t="shared" ca="1" si="173"/>
        <v/>
      </c>
      <c r="O853" s="384" t="str">
        <f t="shared" ca="1" si="173"/>
        <v/>
      </c>
      <c r="P853" s="384" t="str">
        <f t="shared" ca="1" si="173"/>
        <v/>
      </c>
      <c r="Q853" s="384" t="str">
        <f t="shared" ca="1" si="167"/>
        <v/>
      </c>
      <c r="R853" s="131" t="str">
        <f ca="1">IF(AND(SUM($T$109:$U853)&gt;0,COUNTIF(R$108:$S852,"A")=0), "A","")</f>
        <v/>
      </c>
      <c r="S853" s="131" t="str">
        <f ca="1">IF(AND(SUM($T853:$U$1097)&gt;0,COUNTIF(S854:$S$1098,"E")=0), "E","")</f>
        <v/>
      </c>
      <c r="T853" s="383" t="str">
        <f t="shared" ca="1" si="168"/>
        <v/>
      </c>
      <c r="U853" s="383" t="str">
        <f t="shared" ca="1" si="174"/>
        <v/>
      </c>
      <c r="X853" s="383" t="str">
        <f t="shared" ca="1" si="169"/>
        <v/>
      </c>
      <c r="Y853" s="383" t="str">
        <f ca="1">IF(SUM(X853)&gt;0,MAX($Y$109:Y852)+1,"")</f>
        <v/>
      </c>
      <c r="AB853" s="383" t="str" cm="1">
        <f t="array" aca="1" ref="AB853" ca="1">IF($K853="","",INDIRECT("'"&amp;$B853&amp;"'!$J$7"))</f>
        <v/>
      </c>
      <c r="AC853" s="383" t="str" cm="1">
        <f t="array" aca="1" ref="AC853" ca="1">IF($K853="","",INDIRECT("'"&amp;$B853&amp;"'!$J$5"))</f>
        <v/>
      </c>
      <c r="AD853" s="383" t="str" cm="1">
        <f t="array" aca="1" ref="AD853" ca="1">IF($K853="","",INDIRECT("'"&amp;$B853&amp;"'!$J$6"))</f>
        <v/>
      </c>
    </row>
    <row r="854" spans="1:30" hidden="1">
      <c r="A854" s="93"/>
      <c r="B854" s="138" t="str">
        <f t="shared" si="163"/>
        <v/>
      </c>
      <c r="C854" s="28" t="str">
        <f>IF(B854="","",INDEX(Konfig!$A$21:$B$1011,MATCH(MID(B854,1,(FIND(" ",B854)-1)),Konfig!$A$21:$A$1011,0),2))</f>
        <v/>
      </c>
      <c r="D854" s="126"/>
      <c r="E854" s="126" t="str">
        <f t="shared" si="166"/>
        <v/>
      </c>
      <c r="F854" s="126" t="str">
        <f t="shared" si="170"/>
        <v/>
      </c>
      <c r="G854" s="123" t="str">
        <f t="shared" si="164"/>
        <v/>
      </c>
      <c r="H854" s="139"/>
      <c r="I854" s="123" t="str">
        <f t="shared" si="165"/>
        <v xml:space="preserve"> </v>
      </c>
      <c r="K854" s="388" t="str">
        <f t="shared" ca="1" si="171"/>
        <v/>
      </c>
      <c r="L854" s="388" t="str">
        <f t="shared" ca="1" si="172"/>
        <v/>
      </c>
      <c r="M854" s="384" t="str">
        <f t="shared" ca="1" si="173"/>
        <v/>
      </c>
      <c r="N854" s="384" t="str">
        <f t="shared" ca="1" si="173"/>
        <v/>
      </c>
      <c r="O854" s="384" t="str">
        <f t="shared" ca="1" si="173"/>
        <v/>
      </c>
      <c r="P854" s="384" t="str">
        <f t="shared" ca="1" si="173"/>
        <v/>
      </c>
      <c r="Q854" s="384" t="str">
        <f t="shared" ca="1" si="167"/>
        <v/>
      </c>
      <c r="R854" s="131" t="str">
        <f ca="1">IF(AND(SUM($T$109:$U854)&gt;0,COUNTIF(R$108:$S853,"A")=0), "A","")</f>
        <v/>
      </c>
      <c r="S854" s="131" t="str">
        <f ca="1">IF(AND(SUM($T854:$U$1097)&gt;0,COUNTIF(S855:$S$1098,"E")=0), "E","")</f>
        <v/>
      </c>
      <c r="T854" s="383" t="str">
        <f t="shared" ca="1" si="168"/>
        <v/>
      </c>
      <c r="U854" s="383" t="str">
        <f t="shared" ca="1" si="174"/>
        <v/>
      </c>
      <c r="X854" s="383" t="str">
        <f t="shared" ca="1" si="169"/>
        <v/>
      </c>
      <c r="Y854" s="383" t="str">
        <f ca="1">IF(SUM(X854)&gt;0,MAX($Y$109:Y853)+1,"")</f>
        <v/>
      </c>
      <c r="AB854" s="383" t="str" cm="1">
        <f t="array" aca="1" ref="AB854" ca="1">IF($K854="","",INDIRECT("'"&amp;$B854&amp;"'!$J$7"))</f>
        <v/>
      </c>
      <c r="AC854" s="383" t="str" cm="1">
        <f t="array" aca="1" ref="AC854" ca="1">IF($K854="","",INDIRECT("'"&amp;$B854&amp;"'!$J$5"))</f>
        <v/>
      </c>
      <c r="AD854" s="383" t="str" cm="1">
        <f t="array" aca="1" ref="AD854" ca="1">IF($K854="","",INDIRECT("'"&amp;$B854&amp;"'!$J$6"))</f>
        <v/>
      </c>
    </row>
    <row r="855" spans="1:30" hidden="1">
      <c r="A855" s="93"/>
      <c r="B855" s="138" t="str">
        <f t="shared" si="163"/>
        <v/>
      </c>
      <c r="C855" s="28" t="str">
        <f>IF(B855="","",INDEX(Konfig!$A$21:$B$1011,MATCH(MID(B855,1,(FIND(" ",B855)-1)),Konfig!$A$21:$A$1011,0),2))</f>
        <v/>
      </c>
      <c r="D855" s="126"/>
      <c r="E855" s="126" t="str">
        <f t="shared" si="166"/>
        <v/>
      </c>
      <c r="F855" s="126" t="str">
        <f t="shared" si="170"/>
        <v/>
      </c>
      <c r="G855" s="123" t="str">
        <f t="shared" si="164"/>
        <v/>
      </c>
      <c r="H855" s="139"/>
      <c r="I855" s="123" t="str">
        <f t="shared" si="165"/>
        <v xml:space="preserve"> </v>
      </c>
      <c r="K855" s="388" t="str">
        <f t="shared" ca="1" si="171"/>
        <v/>
      </c>
      <c r="L855" s="388" t="str">
        <f t="shared" ca="1" si="172"/>
        <v/>
      </c>
      <c r="M855" s="384" t="str">
        <f t="shared" ca="1" si="173"/>
        <v/>
      </c>
      <c r="N855" s="384" t="str">
        <f t="shared" ca="1" si="173"/>
        <v/>
      </c>
      <c r="O855" s="384" t="str">
        <f t="shared" ca="1" si="173"/>
        <v/>
      </c>
      <c r="P855" s="384" t="str">
        <f t="shared" ca="1" si="173"/>
        <v/>
      </c>
      <c r="Q855" s="384" t="str">
        <f t="shared" ca="1" si="167"/>
        <v/>
      </c>
      <c r="R855" s="131" t="str">
        <f ca="1">IF(AND(SUM($T$109:$U855)&gt;0,COUNTIF(R$108:$S854,"A")=0), "A","")</f>
        <v/>
      </c>
      <c r="S855" s="131" t="str">
        <f ca="1">IF(AND(SUM($T855:$U$1097)&gt;0,COUNTIF(S856:$S$1098,"E")=0), "E","")</f>
        <v/>
      </c>
      <c r="T855" s="383" t="str">
        <f t="shared" ca="1" si="168"/>
        <v/>
      </c>
      <c r="U855" s="383" t="str">
        <f t="shared" ca="1" si="174"/>
        <v/>
      </c>
      <c r="X855" s="383" t="str">
        <f t="shared" ca="1" si="169"/>
        <v/>
      </c>
      <c r="Y855" s="383" t="str">
        <f ca="1">IF(SUM(X855)&gt;0,MAX($Y$109:Y854)+1,"")</f>
        <v/>
      </c>
      <c r="AB855" s="383" t="str" cm="1">
        <f t="array" aca="1" ref="AB855" ca="1">IF($K855="","",INDIRECT("'"&amp;$B855&amp;"'!$J$7"))</f>
        <v/>
      </c>
      <c r="AC855" s="383" t="str" cm="1">
        <f t="array" aca="1" ref="AC855" ca="1">IF($K855="","",INDIRECT("'"&amp;$B855&amp;"'!$J$5"))</f>
        <v/>
      </c>
      <c r="AD855" s="383" t="str" cm="1">
        <f t="array" aca="1" ref="AD855" ca="1">IF($K855="","",INDIRECT("'"&amp;$B855&amp;"'!$J$6"))</f>
        <v/>
      </c>
    </row>
    <row r="856" spans="1:30" hidden="1">
      <c r="A856" s="93"/>
      <c r="B856" s="138" t="str">
        <f t="shared" si="163"/>
        <v/>
      </c>
      <c r="C856" s="28" t="str">
        <f>IF(B856="","",INDEX(Konfig!$A$21:$B$1011,MATCH(MID(B856,1,(FIND(" ",B856)-1)),Konfig!$A$21:$A$1011,0),2))</f>
        <v/>
      </c>
      <c r="D856" s="126"/>
      <c r="E856" s="126" t="str">
        <f t="shared" si="166"/>
        <v/>
      </c>
      <c r="F856" s="126" t="str">
        <f t="shared" si="170"/>
        <v/>
      </c>
      <c r="G856" s="123" t="str">
        <f t="shared" si="164"/>
        <v/>
      </c>
      <c r="H856" s="139"/>
      <c r="I856" s="123" t="str">
        <f t="shared" si="165"/>
        <v xml:space="preserve"> </v>
      </c>
      <c r="K856" s="388" t="str">
        <f t="shared" ca="1" si="171"/>
        <v/>
      </c>
      <c r="L856" s="388" t="str">
        <f t="shared" ca="1" si="172"/>
        <v/>
      </c>
      <c r="M856" s="384" t="str">
        <f t="shared" ca="1" si="173"/>
        <v/>
      </c>
      <c r="N856" s="384" t="str">
        <f t="shared" ca="1" si="173"/>
        <v/>
      </c>
      <c r="O856" s="384" t="str">
        <f t="shared" ca="1" si="173"/>
        <v/>
      </c>
      <c r="P856" s="384" t="str">
        <f t="shared" ca="1" si="173"/>
        <v/>
      </c>
      <c r="Q856" s="384" t="str">
        <f t="shared" ca="1" si="167"/>
        <v/>
      </c>
      <c r="R856" s="131" t="str">
        <f ca="1">IF(AND(SUM($T$109:$U856)&gt;0,COUNTIF(R$108:$S855,"A")=0), "A","")</f>
        <v/>
      </c>
      <c r="S856" s="131" t="str">
        <f ca="1">IF(AND(SUM($T856:$U$1097)&gt;0,COUNTIF(S857:$S$1098,"E")=0), "E","")</f>
        <v/>
      </c>
      <c r="T856" s="383" t="str">
        <f t="shared" ca="1" si="168"/>
        <v/>
      </c>
      <c r="U856" s="383" t="str">
        <f t="shared" ca="1" si="174"/>
        <v/>
      </c>
      <c r="X856" s="383" t="str">
        <f t="shared" ca="1" si="169"/>
        <v/>
      </c>
      <c r="Y856" s="383" t="str">
        <f ca="1">IF(SUM(X856)&gt;0,MAX($Y$109:Y855)+1,"")</f>
        <v/>
      </c>
      <c r="AB856" s="383" t="str" cm="1">
        <f t="array" aca="1" ref="AB856" ca="1">IF($K856="","",INDIRECT("'"&amp;$B856&amp;"'!$J$7"))</f>
        <v/>
      </c>
      <c r="AC856" s="383" t="str" cm="1">
        <f t="array" aca="1" ref="AC856" ca="1">IF($K856="","",INDIRECT("'"&amp;$B856&amp;"'!$J$5"))</f>
        <v/>
      </c>
      <c r="AD856" s="383" t="str" cm="1">
        <f t="array" aca="1" ref="AD856" ca="1">IF($K856="","",INDIRECT("'"&amp;$B856&amp;"'!$J$6"))</f>
        <v/>
      </c>
    </row>
    <row r="857" spans="1:30" hidden="1">
      <c r="A857" s="93"/>
      <c r="B857" s="138" t="str">
        <f t="shared" si="163"/>
        <v/>
      </c>
      <c r="C857" s="28" t="str">
        <f>IF(B857="","",INDEX(Konfig!$A$21:$B$1011,MATCH(MID(B857,1,(FIND(" ",B857)-1)),Konfig!$A$21:$A$1011,0),2))</f>
        <v/>
      </c>
      <c r="D857" s="126"/>
      <c r="E857" s="126" t="str">
        <f t="shared" si="166"/>
        <v/>
      </c>
      <c r="F857" s="126" t="str">
        <f t="shared" si="170"/>
        <v/>
      </c>
      <c r="G857" s="123" t="str">
        <f t="shared" si="164"/>
        <v/>
      </c>
      <c r="H857" s="139"/>
      <c r="I857" s="123" t="str">
        <f t="shared" si="165"/>
        <v xml:space="preserve"> </v>
      </c>
      <c r="K857" s="388" t="str">
        <f t="shared" ca="1" si="171"/>
        <v/>
      </c>
      <c r="L857" s="388" t="str">
        <f t="shared" ca="1" si="172"/>
        <v/>
      </c>
      <c r="M857" s="384" t="str">
        <f t="shared" ca="1" si="173"/>
        <v/>
      </c>
      <c r="N857" s="384" t="str">
        <f t="shared" ca="1" si="173"/>
        <v/>
      </c>
      <c r="O857" s="384" t="str">
        <f t="shared" ca="1" si="173"/>
        <v/>
      </c>
      <c r="P857" s="384" t="str">
        <f t="shared" ca="1" si="173"/>
        <v/>
      </c>
      <c r="Q857" s="384" t="str">
        <f t="shared" ca="1" si="167"/>
        <v/>
      </c>
      <c r="R857" s="131" t="str">
        <f ca="1">IF(AND(SUM($T$109:$U857)&gt;0,COUNTIF(R$108:$S856,"A")=0), "A","")</f>
        <v/>
      </c>
      <c r="S857" s="131" t="str">
        <f ca="1">IF(AND(SUM($T857:$U$1097)&gt;0,COUNTIF(S858:$S$1098,"E")=0), "E","")</f>
        <v/>
      </c>
      <c r="T857" s="383" t="str">
        <f t="shared" ca="1" si="168"/>
        <v/>
      </c>
      <c r="U857" s="383" t="str">
        <f t="shared" ca="1" si="174"/>
        <v/>
      </c>
      <c r="X857" s="383" t="str">
        <f t="shared" ca="1" si="169"/>
        <v/>
      </c>
      <c r="Y857" s="383" t="str">
        <f ca="1">IF(SUM(X857)&gt;0,MAX($Y$109:Y856)+1,"")</f>
        <v/>
      </c>
      <c r="AB857" s="383" t="str" cm="1">
        <f t="array" aca="1" ref="AB857" ca="1">IF($K857="","",INDIRECT("'"&amp;$B857&amp;"'!$J$7"))</f>
        <v/>
      </c>
      <c r="AC857" s="383" t="str" cm="1">
        <f t="array" aca="1" ref="AC857" ca="1">IF($K857="","",INDIRECT("'"&amp;$B857&amp;"'!$J$5"))</f>
        <v/>
      </c>
      <c r="AD857" s="383" t="str" cm="1">
        <f t="array" aca="1" ref="AD857" ca="1">IF($K857="","",INDIRECT("'"&amp;$B857&amp;"'!$J$6"))</f>
        <v/>
      </c>
    </row>
    <row r="858" spans="1:30" hidden="1">
      <c r="A858" s="93"/>
      <c r="B858" s="138" t="str">
        <f t="shared" si="163"/>
        <v/>
      </c>
      <c r="C858" s="28" t="str">
        <f>IF(B858="","",INDEX(Konfig!$A$21:$B$1011,MATCH(MID(B858,1,(FIND(" ",B858)-1)),Konfig!$A$21:$A$1011,0),2))</f>
        <v/>
      </c>
      <c r="D858" s="126"/>
      <c r="E858" s="126" t="str">
        <f t="shared" si="166"/>
        <v/>
      </c>
      <c r="F858" s="126" t="str">
        <f t="shared" si="170"/>
        <v/>
      </c>
      <c r="G858" s="123" t="str">
        <f t="shared" si="164"/>
        <v/>
      </c>
      <c r="H858" s="139"/>
      <c r="I858" s="123" t="str">
        <f t="shared" si="165"/>
        <v xml:space="preserve"> </v>
      </c>
      <c r="K858" s="388" t="str">
        <f t="shared" ca="1" si="171"/>
        <v/>
      </c>
      <c r="L858" s="388" t="str">
        <f t="shared" ca="1" si="172"/>
        <v/>
      </c>
      <c r="M858" s="384" t="str">
        <f t="shared" ca="1" si="173"/>
        <v/>
      </c>
      <c r="N858" s="384" t="str">
        <f t="shared" ca="1" si="173"/>
        <v/>
      </c>
      <c r="O858" s="384" t="str">
        <f t="shared" ca="1" si="173"/>
        <v/>
      </c>
      <c r="P858" s="384" t="str">
        <f t="shared" ca="1" si="173"/>
        <v/>
      </c>
      <c r="Q858" s="384" t="str">
        <f t="shared" ca="1" si="167"/>
        <v/>
      </c>
      <c r="R858" s="131" t="str">
        <f ca="1">IF(AND(SUM($T$109:$U858)&gt;0,COUNTIF(R$108:$S857,"A")=0), "A","")</f>
        <v/>
      </c>
      <c r="S858" s="131" t="str">
        <f ca="1">IF(AND(SUM($T858:$U$1097)&gt;0,COUNTIF(S859:$S$1098,"E")=0), "E","")</f>
        <v/>
      </c>
      <c r="T858" s="383" t="str">
        <f t="shared" ca="1" si="168"/>
        <v/>
      </c>
      <c r="U858" s="383" t="str">
        <f t="shared" ca="1" si="174"/>
        <v/>
      </c>
      <c r="X858" s="383" t="str">
        <f t="shared" ca="1" si="169"/>
        <v/>
      </c>
      <c r="Y858" s="383" t="str">
        <f ca="1">IF(SUM(X858)&gt;0,MAX($Y$109:Y857)+1,"")</f>
        <v/>
      </c>
      <c r="AB858" s="383" t="str" cm="1">
        <f t="array" aca="1" ref="AB858" ca="1">IF($K858="","",INDIRECT("'"&amp;$B858&amp;"'!$J$7"))</f>
        <v/>
      </c>
      <c r="AC858" s="383" t="str" cm="1">
        <f t="array" aca="1" ref="AC858" ca="1">IF($K858="","",INDIRECT("'"&amp;$B858&amp;"'!$J$5"))</f>
        <v/>
      </c>
      <c r="AD858" s="383" t="str" cm="1">
        <f t="array" aca="1" ref="AD858" ca="1">IF($K858="","",INDIRECT("'"&amp;$B858&amp;"'!$J$6"))</f>
        <v/>
      </c>
    </row>
    <row r="859" spans="1:30" hidden="1">
      <c r="A859" s="93"/>
      <c r="B859" s="138" t="str">
        <f t="shared" si="163"/>
        <v/>
      </c>
      <c r="C859" s="28" t="str">
        <f>IF(B859="","",INDEX(Konfig!$A$21:$B$1011,MATCH(MID(B859,1,(FIND(" ",B859)-1)),Konfig!$A$21:$A$1011,0),2))</f>
        <v/>
      </c>
      <c r="D859" s="126"/>
      <c r="E859" s="126" t="str">
        <f t="shared" si="166"/>
        <v/>
      </c>
      <c r="F859" s="126" t="str">
        <f t="shared" si="170"/>
        <v/>
      </c>
      <c r="G859" s="123" t="str">
        <f t="shared" si="164"/>
        <v/>
      </c>
      <c r="H859" s="139"/>
      <c r="I859" s="123" t="str">
        <f t="shared" si="165"/>
        <v xml:space="preserve"> </v>
      </c>
      <c r="K859" s="388" t="str">
        <f t="shared" ca="1" si="171"/>
        <v/>
      </c>
      <c r="L859" s="388" t="str">
        <f t="shared" ca="1" si="172"/>
        <v/>
      </c>
      <c r="M859" s="384" t="str">
        <f t="shared" ca="1" si="173"/>
        <v/>
      </c>
      <c r="N859" s="384" t="str">
        <f t="shared" ca="1" si="173"/>
        <v/>
      </c>
      <c r="O859" s="384" t="str">
        <f t="shared" ca="1" si="173"/>
        <v/>
      </c>
      <c r="P859" s="384" t="str">
        <f t="shared" ca="1" si="173"/>
        <v/>
      </c>
      <c r="Q859" s="384" t="str">
        <f t="shared" ca="1" si="167"/>
        <v/>
      </c>
      <c r="R859" s="131" t="str">
        <f ca="1">IF(AND(SUM($T$109:$U859)&gt;0,COUNTIF(R$108:$S858,"A")=0), "A","")</f>
        <v/>
      </c>
      <c r="S859" s="131" t="str">
        <f ca="1">IF(AND(SUM($T859:$U$1097)&gt;0,COUNTIF(S860:$S$1098,"E")=0), "E","")</f>
        <v/>
      </c>
      <c r="T859" s="383" t="str">
        <f t="shared" ca="1" si="168"/>
        <v/>
      </c>
      <c r="U859" s="383" t="str">
        <f t="shared" ca="1" si="174"/>
        <v/>
      </c>
      <c r="X859" s="383" t="str">
        <f t="shared" ca="1" si="169"/>
        <v/>
      </c>
      <c r="Y859" s="383" t="str">
        <f ca="1">IF(SUM(X859)&gt;0,MAX($Y$109:Y858)+1,"")</f>
        <v/>
      </c>
      <c r="AB859" s="383" t="str" cm="1">
        <f t="array" aca="1" ref="AB859" ca="1">IF($K859="","",INDIRECT("'"&amp;$B859&amp;"'!$J$7"))</f>
        <v/>
      </c>
      <c r="AC859" s="383" t="str" cm="1">
        <f t="array" aca="1" ref="AC859" ca="1">IF($K859="","",INDIRECT("'"&amp;$B859&amp;"'!$J$5"))</f>
        <v/>
      </c>
      <c r="AD859" s="383" t="str" cm="1">
        <f t="array" aca="1" ref="AD859" ca="1">IF($K859="","",INDIRECT("'"&amp;$B859&amp;"'!$J$6"))</f>
        <v/>
      </c>
    </row>
    <row r="860" spans="1:30" hidden="1">
      <c r="A860" s="93"/>
      <c r="B860" s="138" t="str">
        <f t="shared" si="163"/>
        <v/>
      </c>
      <c r="C860" s="28" t="str">
        <f>IF(B860="","",INDEX(Konfig!$A$21:$B$1011,MATCH(MID(B860,1,(FIND(" ",B860)-1)),Konfig!$A$21:$A$1011,0),2))</f>
        <v/>
      </c>
      <c r="D860" s="126"/>
      <c r="E860" s="126" t="str">
        <f t="shared" si="166"/>
        <v/>
      </c>
      <c r="F860" s="126" t="str">
        <f t="shared" si="170"/>
        <v/>
      </c>
      <c r="G860" s="123" t="str">
        <f t="shared" si="164"/>
        <v/>
      </c>
      <c r="H860" s="139"/>
      <c r="I860" s="123" t="str">
        <f t="shared" si="165"/>
        <v xml:space="preserve"> </v>
      </c>
      <c r="K860" s="388" t="str">
        <f t="shared" ca="1" si="171"/>
        <v/>
      </c>
      <c r="L860" s="388" t="str">
        <f t="shared" ca="1" si="172"/>
        <v/>
      </c>
      <c r="M860" s="384" t="str">
        <f t="shared" ca="1" si="173"/>
        <v/>
      </c>
      <c r="N860" s="384" t="str">
        <f t="shared" ca="1" si="173"/>
        <v/>
      </c>
      <c r="O860" s="384" t="str">
        <f t="shared" ca="1" si="173"/>
        <v/>
      </c>
      <c r="P860" s="384" t="str">
        <f t="shared" ca="1" si="173"/>
        <v/>
      </c>
      <c r="Q860" s="384" t="str">
        <f t="shared" ca="1" si="167"/>
        <v/>
      </c>
      <c r="R860" s="131" t="str">
        <f ca="1">IF(AND(SUM($T$109:$U860)&gt;0,COUNTIF(R$108:$S859,"A")=0), "A","")</f>
        <v/>
      </c>
      <c r="S860" s="131" t="str">
        <f ca="1">IF(AND(SUM($T860:$U$1097)&gt;0,COUNTIF(S861:$S$1098,"E")=0), "E","")</f>
        <v/>
      </c>
      <c r="T860" s="383" t="str">
        <f t="shared" ca="1" si="168"/>
        <v/>
      </c>
      <c r="U860" s="383" t="str">
        <f t="shared" ca="1" si="174"/>
        <v/>
      </c>
      <c r="X860" s="383" t="str">
        <f t="shared" ca="1" si="169"/>
        <v/>
      </c>
      <c r="Y860" s="383" t="str">
        <f ca="1">IF(SUM(X860)&gt;0,MAX($Y$109:Y859)+1,"")</f>
        <v/>
      </c>
      <c r="AB860" s="383" t="str" cm="1">
        <f t="array" aca="1" ref="AB860" ca="1">IF($K860="","",INDIRECT("'"&amp;$B860&amp;"'!$J$7"))</f>
        <v/>
      </c>
      <c r="AC860" s="383" t="str" cm="1">
        <f t="array" aca="1" ref="AC860" ca="1">IF($K860="","",INDIRECT("'"&amp;$B860&amp;"'!$J$5"))</f>
        <v/>
      </c>
      <c r="AD860" s="383" t="str" cm="1">
        <f t="array" aca="1" ref="AD860" ca="1">IF($K860="","",INDIRECT("'"&amp;$B860&amp;"'!$J$6"))</f>
        <v/>
      </c>
    </row>
    <row r="861" spans="1:30" hidden="1">
      <c r="A861" s="93"/>
      <c r="B861" s="138" t="str">
        <f t="shared" si="163"/>
        <v/>
      </c>
      <c r="C861" s="28" t="str">
        <f>IF(B861="","",INDEX(Konfig!$A$21:$B$1011,MATCH(MID(B861,1,(FIND(" ",B861)-1)),Konfig!$A$21:$A$1011,0),2))</f>
        <v/>
      </c>
      <c r="D861" s="126"/>
      <c r="E861" s="126" t="str">
        <f t="shared" si="166"/>
        <v/>
      </c>
      <c r="F861" s="126" t="str">
        <f t="shared" si="170"/>
        <v/>
      </c>
      <c r="G861" s="123" t="str">
        <f t="shared" si="164"/>
        <v/>
      </c>
      <c r="H861" s="139"/>
      <c r="I861" s="123" t="str">
        <f t="shared" si="165"/>
        <v xml:space="preserve"> </v>
      </c>
      <c r="K861" s="388" t="str">
        <f t="shared" ca="1" si="171"/>
        <v/>
      </c>
      <c r="L861" s="388" t="str">
        <f t="shared" ca="1" si="172"/>
        <v/>
      </c>
      <c r="M861" s="384" t="str">
        <f t="shared" ca="1" si="173"/>
        <v/>
      </c>
      <c r="N861" s="384" t="str">
        <f t="shared" ca="1" si="173"/>
        <v/>
      </c>
      <c r="O861" s="384" t="str">
        <f t="shared" ca="1" si="173"/>
        <v/>
      </c>
      <c r="P861" s="384" t="str">
        <f t="shared" ca="1" si="173"/>
        <v/>
      </c>
      <c r="Q861" s="384" t="str">
        <f t="shared" ca="1" si="167"/>
        <v/>
      </c>
      <c r="R861" s="131" t="str">
        <f ca="1">IF(AND(SUM($T$109:$U861)&gt;0,COUNTIF(R$108:$S860,"A")=0), "A","")</f>
        <v/>
      </c>
      <c r="S861" s="131" t="str">
        <f ca="1">IF(AND(SUM($T861:$U$1097)&gt;0,COUNTIF(S862:$S$1098,"E")=0), "E","")</f>
        <v/>
      </c>
      <c r="T861" s="383" t="str">
        <f t="shared" ca="1" si="168"/>
        <v/>
      </c>
      <c r="U861" s="383" t="str">
        <f t="shared" ca="1" si="174"/>
        <v/>
      </c>
      <c r="X861" s="383" t="str">
        <f t="shared" ca="1" si="169"/>
        <v/>
      </c>
      <c r="Y861" s="383" t="str">
        <f ca="1">IF(SUM(X861)&gt;0,MAX($Y$109:Y860)+1,"")</f>
        <v/>
      </c>
      <c r="AB861" s="383" t="str" cm="1">
        <f t="array" aca="1" ref="AB861" ca="1">IF($K861="","",INDIRECT("'"&amp;$B861&amp;"'!$J$7"))</f>
        <v/>
      </c>
      <c r="AC861" s="383" t="str" cm="1">
        <f t="array" aca="1" ref="AC861" ca="1">IF($K861="","",INDIRECT("'"&amp;$B861&amp;"'!$J$5"))</f>
        <v/>
      </c>
      <c r="AD861" s="383" t="str" cm="1">
        <f t="array" aca="1" ref="AD861" ca="1">IF($K861="","",INDIRECT("'"&amp;$B861&amp;"'!$J$6"))</f>
        <v/>
      </c>
    </row>
    <row r="862" spans="1:30" hidden="1">
      <c r="A862" s="93"/>
      <c r="B862" s="138" t="str">
        <f t="shared" si="163"/>
        <v/>
      </c>
      <c r="C862" s="28" t="str">
        <f>IF(B862="","",INDEX(Konfig!$A$21:$B$1011,MATCH(MID(B862,1,(FIND(" ",B862)-1)),Konfig!$A$21:$A$1011,0),2))</f>
        <v/>
      </c>
      <c r="D862" s="126"/>
      <c r="E862" s="126" t="str">
        <f t="shared" si="166"/>
        <v/>
      </c>
      <c r="F862" s="126" t="str">
        <f t="shared" si="170"/>
        <v/>
      </c>
      <c r="G862" s="123" t="str">
        <f t="shared" si="164"/>
        <v/>
      </c>
      <c r="H862" s="139"/>
      <c r="I862" s="123" t="str">
        <f t="shared" si="165"/>
        <v xml:space="preserve"> </v>
      </c>
      <c r="K862" s="388" t="str">
        <f t="shared" ca="1" si="171"/>
        <v/>
      </c>
      <c r="L862" s="388" t="str">
        <f t="shared" ca="1" si="172"/>
        <v/>
      </c>
      <c r="M862" s="384" t="str">
        <f t="shared" ca="1" si="173"/>
        <v/>
      </c>
      <c r="N862" s="384" t="str">
        <f t="shared" ca="1" si="173"/>
        <v/>
      </c>
      <c r="O862" s="384" t="str">
        <f t="shared" ca="1" si="173"/>
        <v/>
      </c>
      <c r="P862" s="384" t="str">
        <f t="shared" ca="1" si="173"/>
        <v/>
      </c>
      <c r="Q862" s="384" t="str">
        <f t="shared" ca="1" si="167"/>
        <v/>
      </c>
      <c r="R862" s="131" t="str">
        <f ca="1">IF(AND(SUM($T$109:$U862)&gt;0,COUNTIF(R$108:$S861,"A")=0), "A","")</f>
        <v/>
      </c>
      <c r="S862" s="131" t="str">
        <f ca="1">IF(AND(SUM($T862:$U$1097)&gt;0,COUNTIF(S863:$S$1098,"E")=0), "E","")</f>
        <v/>
      </c>
      <c r="T862" s="383" t="str">
        <f t="shared" ca="1" si="168"/>
        <v/>
      </c>
      <c r="U862" s="383" t="str">
        <f t="shared" ca="1" si="174"/>
        <v/>
      </c>
      <c r="X862" s="383" t="str">
        <f t="shared" ca="1" si="169"/>
        <v/>
      </c>
      <c r="Y862" s="383" t="str">
        <f ca="1">IF(SUM(X862)&gt;0,MAX($Y$109:Y861)+1,"")</f>
        <v/>
      </c>
      <c r="AB862" s="383" t="str" cm="1">
        <f t="array" aca="1" ref="AB862" ca="1">IF($K862="","",INDIRECT("'"&amp;$B862&amp;"'!$J$7"))</f>
        <v/>
      </c>
      <c r="AC862" s="383" t="str" cm="1">
        <f t="array" aca="1" ref="AC862" ca="1">IF($K862="","",INDIRECT("'"&amp;$B862&amp;"'!$J$5"))</f>
        <v/>
      </c>
      <c r="AD862" s="383" t="str" cm="1">
        <f t="array" aca="1" ref="AD862" ca="1">IF($K862="","",INDIRECT("'"&amp;$B862&amp;"'!$J$6"))</f>
        <v/>
      </c>
    </row>
    <row r="863" spans="1:30" hidden="1">
      <c r="A863" s="93"/>
      <c r="B863" s="138" t="str">
        <f t="shared" si="163"/>
        <v/>
      </c>
      <c r="C863" s="28" t="str">
        <f>IF(B863="","",INDEX(Konfig!$A$21:$B$1011,MATCH(MID(B863,1,(FIND(" ",B863)-1)),Konfig!$A$21:$A$1011,0),2))</f>
        <v/>
      </c>
      <c r="D863" s="126"/>
      <c r="E863" s="126" t="str">
        <f t="shared" si="166"/>
        <v/>
      </c>
      <c r="F863" s="126" t="str">
        <f t="shared" si="170"/>
        <v/>
      </c>
      <c r="G863" s="123" t="str">
        <f t="shared" si="164"/>
        <v/>
      </c>
      <c r="H863" s="139"/>
      <c r="I863" s="123" t="str">
        <f t="shared" si="165"/>
        <v xml:space="preserve"> </v>
      </c>
      <c r="K863" s="388" t="str">
        <f t="shared" ca="1" si="171"/>
        <v/>
      </c>
      <c r="L863" s="388" t="str">
        <f t="shared" ca="1" si="172"/>
        <v/>
      </c>
      <c r="M863" s="384" t="str">
        <f t="shared" ca="1" si="173"/>
        <v/>
      </c>
      <c r="N863" s="384" t="str">
        <f t="shared" ca="1" si="173"/>
        <v/>
      </c>
      <c r="O863" s="384" t="str">
        <f t="shared" ca="1" si="173"/>
        <v/>
      </c>
      <c r="P863" s="384" t="str">
        <f t="shared" ca="1" si="173"/>
        <v/>
      </c>
      <c r="Q863" s="384" t="str">
        <f t="shared" ca="1" si="167"/>
        <v/>
      </c>
      <c r="R863" s="131" t="str">
        <f ca="1">IF(AND(SUM($T$109:$U863)&gt;0,COUNTIF(R$108:$S862,"A")=0), "A","")</f>
        <v/>
      </c>
      <c r="S863" s="131" t="str">
        <f ca="1">IF(AND(SUM($T863:$U$1097)&gt;0,COUNTIF(S864:$S$1098,"E")=0), "E","")</f>
        <v/>
      </c>
      <c r="T863" s="383" t="str">
        <f t="shared" ca="1" si="168"/>
        <v/>
      </c>
      <c r="U863" s="383" t="str">
        <f t="shared" ca="1" si="174"/>
        <v/>
      </c>
      <c r="X863" s="383" t="str">
        <f t="shared" ca="1" si="169"/>
        <v/>
      </c>
      <c r="Y863" s="383" t="str">
        <f ca="1">IF(SUM(X863)&gt;0,MAX($Y$109:Y862)+1,"")</f>
        <v/>
      </c>
      <c r="AB863" s="383" t="str" cm="1">
        <f t="array" aca="1" ref="AB863" ca="1">IF($K863="","",INDIRECT("'"&amp;$B863&amp;"'!$J$7"))</f>
        <v/>
      </c>
      <c r="AC863" s="383" t="str" cm="1">
        <f t="array" aca="1" ref="AC863" ca="1">IF($K863="","",INDIRECT("'"&amp;$B863&amp;"'!$J$5"))</f>
        <v/>
      </c>
      <c r="AD863" s="383" t="str" cm="1">
        <f t="array" aca="1" ref="AD863" ca="1">IF($K863="","",INDIRECT("'"&amp;$B863&amp;"'!$J$6"))</f>
        <v/>
      </c>
    </row>
    <row r="864" spans="1:30" hidden="1">
      <c r="A864" s="93"/>
      <c r="B864" s="138" t="str">
        <f t="shared" si="163"/>
        <v/>
      </c>
      <c r="C864" s="28" t="str">
        <f>IF(B864="","",INDEX(Konfig!$A$21:$B$1011,MATCH(MID(B864,1,(FIND(" ",B864)-1)),Konfig!$A$21:$A$1011,0),2))</f>
        <v/>
      </c>
      <c r="D864" s="126"/>
      <c r="E864" s="126" t="str">
        <f t="shared" si="166"/>
        <v/>
      </c>
      <c r="F864" s="126" t="str">
        <f t="shared" si="170"/>
        <v/>
      </c>
      <c r="G864" s="123" t="str">
        <f t="shared" si="164"/>
        <v/>
      </c>
      <c r="H864" s="139"/>
      <c r="I864" s="123" t="str">
        <f t="shared" si="165"/>
        <v xml:space="preserve"> </v>
      </c>
      <c r="K864" s="388" t="str">
        <f t="shared" ca="1" si="171"/>
        <v/>
      </c>
      <c r="L864" s="388" t="str">
        <f t="shared" ca="1" si="172"/>
        <v/>
      </c>
      <c r="M864" s="384" t="str">
        <f t="shared" ca="1" si="173"/>
        <v/>
      </c>
      <c r="N864" s="384" t="str">
        <f t="shared" ca="1" si="173"/>
        <v/>
      </c>
      <c r="O864" s="384" t="str">
        <f t="shared" ca="1" si="173"/>
        <v/>
      </c>
      <c r="P864" s="384" t="str">
        <f t="shared" ca="1" si="173"/>
        <v/>
      </c>
      <c r="Q864" s="384" t="str">
        <f t="shared" ca="1" si="167"/>
        <v/>
      </c>
      <c r="R864" s="131" t="str">
        <f ca="1">IF(AND(SUM($T$109:$U864)&gt;0,COUNTIF(R$108:$S863,"A")=0), "A","")</f>
        <v/>
      </c>
      <c r="S864" s="131" t="str">
        <f ca="1">IF(AND(SUM($T864:$U$1097)&gt;0,COUNTIF(S865:$S$1098,"E")=0), "E","")</f>
        <v/>
      </c>
      <c r="T864" s="383" t="str">
        <f t="shared" ca="1" si="168"/>
        <v/>
      </c>
      <c r="U864" s="383" t="str">
        <f t="shared" ca="1" si="174"/>
        <v/>
      </c>
      <c r="X864" s="383" t="str">
        <f t="shared" ca="1" si="169"/>
        <v/>
      </c>
      <c r="Y864" s="383" t="str">
        <f ca="1">IF(SUM(X864)&gt;0,MAX($Y$109:Y863)+1,"")</f>
        <v/>
      </c>
      <c r="AB864" s="383" t="str" cm="1">
        <f t="array" aca="1" ref="AB864" ca="1">IF($K864="","",INDIRECT("'"&amp;$B864&amp;"'!$J$7"))</f>
        <v/>
      </c>
      <c r="AC864" s="383" t="str" cm="1">
        <f t="array" aca="1" ref="AC864" ca="1">IF($K864="","",INDIRECT("'"&amp;$B864&amp;"'!$J$5"))</f>
        <v/>
      </c>
      <c r="AD864" s="383" t="str" cm="1">
        <f t="array" aca="1" ref="AD864" ca="1">IF($K864="","",INDIRECT("'"&amp;$B864&amp;"'!$J$6"))</f>
        <v/>
      </c>
    </row>
    <row r="865" spans="1:30" hidden="1">
      <c r="A865" s="93"/>
      <c r="B865" s="138" t="str">
        <f t="shared" si="163"/>
        <v/>
      </c>
      <c r="C865" s="28" t="str">
        <f>IF(B865="","",INDEX(Konfig!$A$21:$B$1011,MATCH(MID(B865,1,(FIND(" ",B865)-1)),Konfig!$A$21:$A$1011,0),2))</f>
        <v/>
      </c>
      <c r="D865" s="126"/>
      <c r="E865" s="126" t="str">
        <f t="shared" si="166"/>
        <v/>
      </c>
      <c r="F865" s="126" t="str">
        <f t="shared" si="170"/>
        <v/>
      </c>
      <c r="G865" s="123" t="str">
        <f t="shared" si="164"/>
        <v/>
      </c>
      <c r="H865" s="139"/>
      <c r="I865" s="123" t="str">
        <f t="shared" si="165"/>
        <v xml:space="preserve"> </v>
      </c>
      <c r="K865" s="388" t="str">
        <f t="shared" ca="1" si="171"/>
        <v/>
      </c>
      <c r="L865" s="388" t="str">
        <f t="shared" ca="1" si="172"/>
        <v/>
      </c>
      <c r="M865" s="384" t="str">
        <f t="shared" ca="1" si="173"/>
        <v/>
      </c>
      <c r="N865" s="384" t="str">
        <f t="shared" ca="1" si="173"/>
        <v/>
      </c>
      <c r="O865" s="384" t="str">
        <f t="shared" ca="1" si="173"/>
        <v/>
      </c>
      <c r="P865" s="384" t="str">
        <f t="shared" ca="1" si="173"/>
        <v/>
      </c>
      <c r="Q865" s="384" t="str">
        <f t="shared" ca="1" si="167"/>
        <v/>
      </c>
      <c r="R865" s="131" t="str">
        <f ca="1">IF(AND(SUM($T$109:$U865)&gt;0,COUNTIF(R$108:$S864,"A")=0), "A","")</f>
        <v/>
      </c>
      <c r="S865" s="131" t="str">
        <f ca="1">IF(AND(SUM($T865:$U$1097)&gt;0,COUNTIF(S866:$S$1098,"E")=0), "E","")</f>
        <v/>
      </c>
      <c r="T865" s="383" t="str">
        <f t="shared" ca="1" si="168"/>
        <v/>
      </c>
      <c r="U865" s="383" t="str">
        <f t="shared" ca="1" si="174"/>
        <v/>
      </c>
      <c r="X865" s="383" t="str">
        <f t="shared" ca="1" si="169"/>
        <v/>
      </c>
      <c r="Y865" s="383" t="str">
        <f ca="1">IF(SUM(X865)&gt;0,MAX($Y$109:Y864)+1,"")</f>
        <v/>
      </c>
      <c r="AB865" s="383" t="str" cm="1">
        <f t="array" aca="1" ref="AB865" ca="1">IF($K865="","",INDIRECT("'"&amp;$B865&amp;"'!$J$7"))</f>
        <v/>
      </c>
      <c r="AC865" s="383" t="str" cm="1">
        <f t="array" aca="1" ref="AC865" ca="1">IF($K865="","",INDIRECT("'"&amp;$B865&amp;"'!$J$5"))</f>
        <v/>
      </c>
      <c r="AD865" s="383" t="str" cm="1">
        <f t="array" aca="1" ref="AD865" ca="1">IF($K865="","",INDIRECT("'"&amp;$B865&amp;"'!$J$6"))</f>
        <v/>
      </c>
    </row>
    <row r="866" spans="1:30" hidden="1">
      <c r="A866" s="93"/>
      <c r="B866" s="138" t="str">
        <f t="shared" si="163"/>
        <v/>
      </c>
      <c r="C866" s="28" t="str">
        <f>IF(B866="","",INDEX(Konfig!$A$21:$B$1011,MATCH(MID(B866,1,(FIND(" ",B866)-1)),Konfig!$A$21:$A$1011,0),2))</f>
        <v/>
      </c>
      <c r="D866" s="126"/>
      <c r="E866" s="126" t="str">
        <f t="shared" si="166"/>
        <v/>
      </c>
      <c r="F866" s="126" t="str">
        <f t="shared" si="170"/>
        <v/>
      </c>
      <c r="G866" s="123" t="str">
        <f t="shared" si="164"/>
        <v/>
      </c>
      <c r="H866" s="139"/>
      <c r="I866" s="123" t="str">
        <f t="shared" si="165"/>
        <v xml:space="preserve"> </v>
      </c>
      <c r="K866" s="388" t="str">
        <f t="shared" ca="1" si="171"/>
        <v/>
      </c>
      <c r="L866" s="388" t="str">
        <f t="shared" ca="1" si="172"/>
        <v/>
      </c>
      <c r="M866" s="384" t="str">
        <f t="shared" ca="1" si="173"/>
        <v/>
      </c>
      <c r="N866" s="384" t="str">
        <f t="shared" ca="1" si="173"/>
        <v/>
      </c>
      <c r="O866" s="384" t="str">
        <f t="shared" ca="1" si="173"/>
        <v/>
      </c>
      <c r="P866" s="384" t="str">
        <f t="shared" ca="1" si="173"/>
        <v/>
      </c>
      <c r="Q866" s="384" t="str">
        <f t="shared" ca="1" si="167"/>
        <v/>
      </c>
      <c r="R866" s="131" t="str">
        <f ca="1">IF(AND(SUM($T$109:$U866)&gt;0,COUNTIF(R$108:$S865,"A")=0), "A","")</f>
        <v/>
      </c>
      <c r="S866" s="131" t="str">
        <f ca="1">IF(AND(SUM($T866:$U$1097)&gt;0,COUNTIF(S867:$S$1098,"E")=0), "E","")</f>
        <v/>
      </c>
      <c r="T866" s="383" t="str">
        <f t="shared" ca="1" si="168"/>
        <v/>
      </c>
      <c r="U866" s="383" t="str">
        <f t="shared" ca="1" si="174"/>
        <v/>
      </c>
      <c r="X866" s="383" t="str">
        <f t="shared" ca="1" si="169"/>
        <v/>
      </c>
      <c r="Y866" s="383" t="str">
        <f ca="1">IF(SUM(X866)&gt;0,MAX($Y$109:Y865)+1,"")</f>
        <v/>
      </c>
      <c r="AB866" s="383" t="str" cm="1">
        <f t="array" aca="1" ref="AB866" ca="1">IF($K866="","",INDIRECT("'"&amp;$B866&amp;"'!$J$7"))</f>
        <v/>
      </c>
      <c r="AC866" s="383" t="str" cm="1">
        <f t="array" aca="1" ref="AC866" ca="1">IF($K866="","",INDIRECT("'"&amp;$B866&amp;"'!$J$5"))</f>
        <v/>
      </c>
      <c r="AD866" s="383" t="str" cm="1">
        <f t="array" aca="1" ref="AD866" ca="1">IF($K866="","",INDIRECT("'"&amp;$B866&amp;"'!$J$6"))</f>
        <v/>
      </c>
    </row>
    <row r="867" spans="1:30" hidden="1">
      <c r="A867" s="93"/>
      <c r="B867" s="138" t="str">
        <f t="shared" si="163"/>
        <v/>
      </c>
      <c r="C867" s="28" t="str">
        <f>IF(B867="","",INDEX(Konfig!$A$21:$B$1011,MATCH(MID(B867,1,(FIND(" ",B867)-1)),Konfig!$A$21:$A$1011,0),2))</f>
        <v/>
      </c>
      <c r="D867" s="126"/>
      <c r="E867" s="126" t="str">
        <f t="shared" si="166"/>
        <v/>
      </c>
      <c r="F867" s="126" t="str">
        <f t="shared" si="170"/>
        <v/>
      </c>
      <c r="G867" s="123" t="str">
        <f t="shared" si="164"/>
        <v/>
      </c>
      <c r="H867" s="139"/>
      <c r="I867" s="123" t="str">
        <f t="shared" si="165"/>
        <v xml:space="preserve"> </v>
      </c>
      <c r="K867" s="388" t="str">
        <f t="shared" ca="1" si="171"/>
        <v/>
      </c>
      <c r="L867" s="388" t="str">
        <f t="shared" ca="1" si="172"/>
        <v/>
      </c>
      <c r="M867" s="384" t="str">
        <f t="shared" ca="1" si="173"/>
        <v/>
      </c>
      <c r="N867" s="384" t="str">
        <f t="shared" ca="1" si="173"/>
        <v/>
      </c>
      <c r="O867" s="384" t="str">
        <f t="shared" ca="1" si="173"/>
        <v/>
      </c>
      <c r="P867" s="384" t="str">
        <f t="shared" ca="1" si="173"/>
        <v/>
      </c>
      <c r="Q867" s="384" t="str">
        <f t="shared" ca="1" si="167"/>
        <v/>
      </c>
      <c r="R867" s="131" t="str">
        <f ca="1">IF(AND(SUM($T$109:$U867)&gt;0,COUNTIF(R$108:$S866,"A")=0), "A","")</f>
        <v/>
      </c>
      <c r="S867" s="131" t="str">
        <f ca="1">IF(AND(SUM($T867:$U$1097)&gt;0,COUNTIF(S868:$S$1098,"E")=0), "E","")</f>
        <v/>
      </c>
      <c r="T867" s="383" t="str">
        <f t="shared" ca="1" si="168"/>
        <v/>
      </c>
      <c r="U867" s="383" t="str">
        <f t="shared" ca="1" si="174"/>
        <v/>
      </c>
      <c r="X867" s="383" t="str">
        <f t="shared" ca="1" si="169"/>
        <v/>
      </c>
      <c r="Y867" s="383" t="str">
        <f ca="1">IF(SUM(X867)&gt;0,MAX($Y$109:Y866)+1,"")</f>
        <v/>
      </c>
      <c r="AB867" s="383" t="str" cm="1">
        <f t="array" aca="1" ref="AB867" ca="1">IF($K867="","",INDIRECT("'"&amp;$B867&amp;"'!$J$7"))</f>
        <v/>
      </c>
      <c r="AC867" s="383" t="str" cm="1">
        <f t="array" aca="1" ref="AC867" ca="1">IF($K867="","",INDIRECT("'"&amp;$B867&amp;"'!$J$5"))</f>
        <v/>
      </c>
      <c r="AD867" s="383" t="str" cm="1">
        <f t="array" aca="1" ref="AD867" ca="1">IF($K867="","",INDIRECT("'"&amp;$B867&amp;"'!$J$6"))</f>
        <v/>
      </c>
    </row>
    <row r="868" spans="1:30" hidden="1">
      <c r="A868" s="93"/>
      <c r="B868" s="138" t="str">
        <f t="shared" ref="B868:B931" si="175">IF(HYPERLINK("#"&amp;"'"&amp;H868&amp;"'!A1",H868)=0,"",HYPERLINK("#"&amp;"'"&amp;H868&amp;"'!A1",H868))</f>
        <v/>
      </c>
      <c r="C868" s="28" t="str">
        <f>IF(B868="","",INDEX(Konfig!$A$21:$B$1011,MATCH(MID(B868,1,(FIND(" ",B868)-1)),Konfig!$A$21:$A$1011,0),2))</f>
        <v/>
      </c>
      <c r="D868" s="126"/>
      <c r="E868" s="126" t="str">
        <f t="shared" si="166"/>
        <v/>
      </c>
      <c r="F868" s="126" t="str">
        <f t="shared" si="170"/>
        <v/>
      </c>
      <c r="G868" s="123" t="str">
        <f t="shared" ref="G868:G931" si="176">IFERROR(LEFT(H868,SEARCH(".",H868)+1),"")</f>
        <v/>
      </c>
      <c r="H868" s="139"/>
      <c r="I868" s="123" t="str">
        <f t="shared" ref="I868:I931" si="177">IFERROR(CONCATENATE(B868," ",C868),"")</f>
        <v xml:space="preserve"> </v>
      </c>
      <c r="K868" s="388" t="str">
        <f t="shared" ca="1" si="171"/>
        <v/>
      </c>
      <c r="L868" s="388" t="str">
        <f t="shared" ca="1" si="172"/>
        <v/>
      </c>
      <c r="M868" s="384" t="str">
        <f t="shared" ca="1" si="173"/>
        <v/>
      </c>
      <c r="N868" s="384" t="str">
        <f t="shared" ca="1" si="173"/>
        <v/>
      </c>
      <c r="O868" s="384" t="str">
        <f t="shared" ca="1" si="173"/>
        <v/>
      </c>
      <c r="P868" s="384" t="str">
        <f t="shared" ca="1" si="173"/>
        <v/>
      </c>
      <c r="Q868" s="384" t="str">
        <f t="shared" ca="1" si="167"/>
        <v/>
      </c>
      <c r="R868" s="131" t="str">
        <f ca="1">IF(AND(SUM($T$109:$U868)&gt;0,COUNTIF(R$108:$S867,"A")=0), "A","")</f>
        <v/>
      </c>
      <c r="S868" s="131" t="str">
        <f ca="1">IF(AND(SUM($T868:$U$1097)&gt;0,COUNTIF(S869:$S$1098,"E")=0), "E","")</f>
        <v/>
      </c>
      <c r="T868" s="383" t="str">
        <f t="shared" ca="1" si="168"/>
        <v/>
      </c>
      <c r="U868" s="383" t="str">
        <f t="shared" ca="1" si="174"/>
        <v/>
      </c>
      <c r="X868" s="383" t="str">
        <f t="shared" ca="1" si="169"/>
        <v/>
      </c>
      <c r="Y868" s="383" t="str">
        <f ca="1">IF(SUM(X868)&gt;0,MAX($Y$109:Y867)+1,"")</f>
        <v/>
      </c>
      <c r="AB868" s="383" t="str" cm="1">
        <f t="array" aca="1" ref="AB868" ca="1">IF($K868="","",INDIRECT("'"&amp;$B868&amp;"'!$J$7"))</f>
        <v/>
      </c>
      <c r="AC868" s="383" t="str" cm="1">
        <f t="array" aca="1" ref="AC868" ca="1">IF($K868="","",INDIRECT("'"&amp;$B868&amp;"'!$J$5"))</f>
        <v/>
      </c>
      <c r="AD868" s="383" t="str" cm="1">
        <f t="array" aca="1" ref="AD868" ca="1">IF($K868="","",INDIRECT("'"&amp;$B868&amp;"'!$J$6"))</f>
        <v/>
      </c>
    </row>
    <row r="869" spans="1:30" hidden="1">
      <c r="A869" s="93"/>
      <c r="B869" s="138" t="str">
        <f t="shared" si="175"/>
        <v/>
      </c>
      <c r="C869" s="28" t="str">
        <f>IF(B869="","",INDEX(Konfig!$A$21:$B$1011,MATCH(MID(B869,1,(FIND(" ",B869)-1)),Konfig!$A$21:$A$1011,0),2))</f>
        <v/>
      </c>
      <c r="D869" s="126"/>
      <c r="E869" s="126" t="str">
        <f t="shared" si="166"/>
        <v/>
      </c>
      <c r="F869" s="126" t="str">
        <f t="shared" si="170"/>
        <v/>
      </c>
      <c r="G869" s="123" t="str">
        <f t="shared" si="176"/>
        <v/>
      </c>
      <c r="H869" s="139"/>
      <c r="I869" s="123" t="str">
        <f t="shared" si="177"/>
        <v xml:space="preserve"> </v>
      </c>
      <c r="K869" s="388" t="str">
        <f t="shared" ca="1" si="171"/>
        <v/>
      </c>
      <c r="L869" s="388" t="str">
        <f t="shared" ca="1" si="172"/>
        <v/>
      </c>
      <c r="M869" s="384" t="str">
        <f t="shared" ca="1" si="173"/>
        <v/>
      </c>
      <c r="N869" s="384" t="str">
        <f t="shared" ca="1" si="173"/>
        <v/>
      </c>
      <c r="O869" s="384" t="str">
        <f t="shared" ca="1" si="173"/>
        <v/>
      </c>
      <c r="P869" s="384" t="str">
        <f t="shared" ca="1" si="173"/>
        <v/>
      </c>
      <c r="Q869" s="384" t="str">
        <f t="shared" ca="1" si="167"/>
        <v/>
      </c>
      <c r="R869" s="131" t="str">
        <f ca="1">IF(AND(SUM($T$109:$U869)&gt;0,COUNTIF(R$108:$S868,"A")=0), "A","")</f>
        <v/>
      </c>
      <c r="S869" s="131" t="str">
        <f ca="1">IF(AND(SUM($T869:$U$1097)&gt;0,COUNTIF(S870:$S$1098,"E")=0), "E","")</f>
        <v/>
      </c>
      <c r="T869" s="383" t="str">
        <f t="shared" ca="1" si="168"/>
        <v/>
      </c>
      <c r="U869" s="383" t="str">
        <f t="shared" ca="1" si="174"/>
        <v/>
      </c>
      <c r="X869" s="383" t="str">
        <f t="shared" ca="1" si="169"/>
        <v/>
      </c>
      <c r="Y869" s="383" t="str">
        <f ca="1">IF(SUM(X869)&gt;0,MAX($Y$109:Y868)+1,"")</f>
        <v/>
      </c>
      <c r="AB869" s="383" t="str" cm="1">
        <f t="array" aca="1" ref="AB869" ca="1">IF($K869="","",INDIRECT("'"&amp;$B869&amp;"'!$J$7"))</f>
        <v/>
      </c>
      <c r="AC869" s="383" t="str" cm="1">
        <f t="array" aca="1" ref="AC869" ca="1">IF($K869="","",INDIRECT("'"&amp;$B869&amp;"'!$J$5"))</f>
        <v/>
      </c>
      <c r="AD869" s="383" t="str" cm="1">
        <f t="array" aca="1" ref="AD869" ca="1">IF($K869="","",INDIRECT("'"&amp;$B869&amp;"'!$J$6"))</f>
        <v/>
      </c>
    </row>
    <row r="870" spans="1:30" hidden="1">
      <c r="A870" s="93"/>
      <c r="B870" s="138" t="str">
        <f t="shared" si="175"/>
        <v/>
      </c>
      <c r="C870" s="28" t="str">
        <f>IF(B870="","",INDEX(Konfig!$A$21:$B$1011,MATCH(MID(B870,1,(FIND(" ",B870)-1)),Konfig!$A$21:$A$1011,0),2))</f>
        <v/>
      </c>
      <c r="D870" s="126"/>
      <c r="E870" s="126" t="str">
        <f t="shared" si="166"/>
        <v/>
      </c>
      <c r="F870" s="126" t="str">
        <f t="shared" si="170"/>
        <v/>
      </c>
      <c r="G870" s="123" t="str">
        <f t="shared" si="176"/>
        <v/>
      </c>
      <c r="H870" s="139"/>
      <c r="I870" s="123" t="str">
        <f t="shared" si="177"/>
        <v xml:space="preserve"> </v>
      </c>
      <c r="K870" s="388" t="str">
        <f t="shared" ca="1" si="171"/>
        <v/>
      </c>
      <c r="L870" s="388" t="str">
        <f t="shared" ca="1" si="172"/>
        <v/>
      </c>
      <c r="M870" s="384" t="str">
        <f t="shared" ca="1" si="173"/>
        <v/>
      </c>
      <c r="N870" s="384" t="str">
        <f t="shared" ca="1" si="173"/>
        <v/>
      </c>
      <c r="O870" s="384" t="str">
        <f t="shared" ca="1" si="173"/>
        <v/>
      </c>
      <c r="P870" s="384" t="str">
        <f t="shared" ca="1" si="173"/>
        <v/>
      </c>
      <c r="Q870" s="384" t="str">
        <f t="shared" ca="1" si="167"/>
        <v/>
      </c>
      <c r="R870" s="131" t="str">
        <f ca="1">IF(AND(SUM($T$109:$U870)&gt;0,COUNTIF(R$108:$S869,"A")=0), "A","")</f>
        <v/>
      </c>
      <c r="S870" s="131" t="str">
        <f ca="1">IF(AND(SUM($T870:$U$1097)&gt;0,COUNTIF(S871:$S$1098,"E")=0), "E","")</f>
        <v/>
      </c>
      <c r="T870" s="383" t="str">
        <f t="shared" ca="1" si="168"/>
        <v/>
      </c>
      <c r="U870" s="383" t="str">
        <f t="shared" ca="1" si="174"/>
        <v/>
      </c>
      <c r="X870" s="383" t="str">
        <f t="shared" ca="1" si="169"/>
        <v/>
      </c>
      <c r="Y870" s="383" t="str">
        <f ca="1">IF(SUM(X870)&gt;0,MAX($Y$109:Y869)+1,"")</f>
        <v/>
      </c>
      <c r="AB870" s="383" t="str" cm="1">
        <f t="array" aca="1" ref="AB870" ca="1">IF($K870="","",INDIRECT("'"&amp;$B870&amp;"'!$J$7"))</f>
        <v/>
      </c>
      <c r="AC870" s="383" t="str" cm="1">
        <f t="array" aca="1" ref="AC870" ca="1">IF($K870="","",INDIRECT("'"&amp;$B870&amp;"'!$J$5"))</f>
        <v/>
      </c>
      <c r="AD870" s="383" t="str" cm="1">
        <f t="array" aca="1" ref="AD870" ca="1">IF($K870="","",INDIRECT("'"&amp;$B870&amp;"'!$J$6"))</f>
        <v/>
      </c>
    </row>
    <row r="871" spans="1:30" hidden="1">
      <c r="A871" s="93"/>
      <c r="B871" s="138" t="str">
        <f t="shared" si="175"/>
        <v/>
      </c>
      <c r="C871" s="28" t="str">
        <f>IF(B871="","",INDEX(Konfig!$A$21:$B$1011,MATCH(MID(B871,1,(FIND(" ",B871)-1)),Konfig!$A$21:$A$1011,0),2))</f>
        <v/>
      </c>
      <c r="D871" s="126"/>
      <c r="E871" s="126" t="str">
        <f t="shared" si="166"/>
        <v/>
      </c>
      <c r="F871" s="126" t="str">
        <f t="shared" si="170"/>
        <v/>
      </c>
      <c r="G871" s="123" t="str">
        <f t="shared" si="176"/>
        <v/>
      </c>
      <c r="H871" s="139"/>
      <c r="I871" s="123" t="str">
        <f t="shared" si="177"/>
        <v xml:space="preserve"> </v>
      </c>
      <c r="K871" s="388" t="str">
        <f t="shared" ca="1" si="171"/>
        <v/>
      </c>
      <c r="L871" s="388" t="str">
        <f t="shared" ca="1" si="172"/>
        <v/>
      </c>
      <c r="M871" s="384" t="str">
        <f t="shared" ca="1" si="173"/>
        <v/>
      </c>
      <c r="N871" s="384" t="str">
        <f t="shared" ca="1" si="173"/>
        <v/>
      </c>
      <c r="O871" s="384" t="str">
        <f t="shared" ca="1" si="173"/>
        <v/>
      </c>
      <c r="P871" s="384" t="str">
        <f t="shared" ca="1" si="173"/>
        <v/>
      </c>
      <c r="Q871" s="384" t="str">
        <f t="shared" ca="1" si="167"/>
        <v/>
      </c>
      <c r="R871" s="131" t="str">
        <f ca="1">IF(AND(SUM($T$109:$U871)&gt;0,COUNTIF(R$108:$S870,"A")=0), "A","")</f>
        <v/>
      </c>
      <c r="S871" s="131" t="str">
        <f ca="1">IF(AND(SUM($T871:$U$1097)&gt;0,COUNTIF(S872:$S$1098,"E")=0), "E","")</f>
        <v/>
      </c>
      <c r="T871" s="383" t="str">
        <f t="shared" ca="1" si="168"/>
        <v/>
      </c>
      <c r="U871" s="383" t="str">
        <f t="shared" ca="1" si="174"/>
        <v/>
      </c>
      <c r="X871" s="383" t="str">
        <f t="shared" ca="1" si="169"/>
        <v/>
      </c>
      <c r="Y871" s="383" t="str">
        <f ca="1">IF(SUM(X871)&gt;0,MAX($Y$109:Y870)+1,"")</f>
        <v/>
      </c>
      <c r="AB871" s="383" t="str" cm="1">
        <f t="array" aca="1" ref="AB871" ca="1">IF($K871="","",INDIRECT("'"&amp;$B871&amp;"'!$J$7"))</f>
        <v/>
      </c>
      <c r="AC871" s="383" t="str" cm="1">
        <f t="array" aca="1" ref="AC871" ca="1">IF($K871="","",INDIRECT("'"&amp;$B871&amp;"'!$J$5"))</f>
        <v/>
      </c>
      <c r="AD871" s="383" t="str" cm="1">
        <f t="array" aca="1" ref="AD871" ca="1">IF($K871="","",INDIRECT("'"&amp;$B871&amp;"'!$J$6"))</f>
        <v/>
      </c>
    </row>
    <row r="872" spans="1:30" hidden="1">
      <c r="A872" s="93"/>
      <c r="B872" s="138" t="str">
        <f t="shared" si="175"/>
        <v/>
      </c>
      <c r="C872" s="28" t="str">
        <f>IF(B872="","",INDEX(Konfig!$A$21:$B$1011,MATCH(MID(B872,1,(FIND(" ",B872)-1)),Konfig!$A$21:$A$1011,0),2))</f>
        <v/>
      </c>
      <c r="D872" s="126"/>
      <c r="E872" s="126" t="str">
        <f t="shared" si="166"/>
        <v/>
      </c>
      <c r="F872" s="126" t="str">
        <f t="shared" si="170"/>
        <v/>
      </c>
      <c r="G872" s="123" t="str">
        <f t="shared" si="176"/>
        <v/>
      </c>
      <c r="H872" s="139"/>
      <c r="I872" s="123" t="str">
        <f t="shared" si="177"/>
        <v xml:space="preserve"> </v>
      </c>
      <c r="K872" s="388" t="str">
        <f t="shared" ca="1" si="171"/>
        <v/>
      </c>
      <c r="L872" s="388" t="str">
        <f t="shared" ca="1" si="172"/>
        <v/>
      </c>
      <c r="M872" s="384" t="str">
        <f t="shared" ca="1" si="173"/>
        <v/>
      </c>
      <c r="N872" s="384" t="str">
        <f t="shared" ca="1" si="173"/>
        <v/>
      </c>
      <c r="O872" s="384" t="str">
        <f t="shared" ca="1" si="173"/>
        <v/>
      </c>
      <c r="P872" s="384" t="str">
        <f t="shared" ca="1" si="173"/>
        <v/>
      </c>
      <c r="Q872" s="384" t="str">
        <f t="shared" ca="1" si="167"/>
        <v/>
      </c>
      <c r="R872" s="131" t="str">
        <f ca="1">IF(AND(SUM($T$109:$U872)&gt;0,COUNTIF(R$108:$S871,"A")=0), "A","")</f>
        <v/>
      </c>
      <c r="S872" s="131" t="str">
        <f ca="1">IF(AND(SUM($T872:$U$1097)&gt;0,COUNTIF(S873:$S$1098,"E")=0), "E","")</f>
        <v/>
      </c>
      <c r="T872" s="383" t="str">
        <f t="shared" ca="1" si="168"/>
        <v/>
      </c>
      <c r="U872" s="383" t="str">
        <f t="shared" ca="1" si="174"/>
        <v/>
      </c>
      <c r="X872" s="383" t="str">
        <f t="shared" ca="1" si="169"/>
        <v/>
      </c>
      <c r="Y872" s="383" t="str">
        <f ca="1">IF(SUM(X872)&gt;0,MAX($Y$109:Y871)+1,"")</f>
        <v/>
      </c>
      <c r="AB872" s="383" t="str" cm="1">
        <f t="array" aca="1" ref="AB872" ca="1">IF($K872="","",INDIRECT("'"&amp;$B872&amp;"'!$J$7"))</f>
        <v/>
      </c>
      <c r="AC872" s="383" t="str" cm="1">
        <f t="array" aca="1" ref="AC872" ca="1">IF($K872="","",INDIRECT("'"&amp;$B872&amp;"'!$J$5"))</f>
        <v/>
      </c>
      <c r="AD872" s="383" t="str" cm="1">
        <f t="array" aca="1" ref="AD872" ca="1">IF($K872="","",INDIRECT("'"&amp;$B872&amp;"'!$J$6"))</f>
        <v/>
      </c>
    </row>
    <row r="873" spans="1:30" hidden="1">
      <c r="A873" s="93"/>
      <c r="B873" s="138" t="str">
        <f t="shared" si="175"/>
        <v/>
      </c>
      <c r="C873" s="28" t="str">
        <f>IF(B873="","",INDEX(Konfig!$A$21:$B$1011,MATCH(MID(B873,1,(FIND(" ",B873)-1)),Konfig!$A$21:$A$1011,0),2))</f>
        <v/>
      </c>
      <c r="D873" s="126"/>
      <c r="E873" s="126" t="str">
        <f t="shared" si="166"/>
        <v/>
      </c>
      <c r="F873" s="126" t="str">
        <f t="shared" si="170"/>
        <v/>
      </c>
      <c r="G873" s="123" t="str">
        <f t="shared" si="176"/>
        <v/>
      </c>
      <c r="H873" s="139"/>
      <c r="I873" s="123" t="str">
        <f t="shared" si="177"/>
        <v xml:space="preserve"> </v>
      </c>
      <c r="K873" s="388" t="str">
        <f t="shared" ca="1" si="171"/>
        <v/>
      </c>
      <c r="L873" s="388" t="str">
        <f t="shared" ca="1" si="172"/>
        <v/>
      </c>
      <c r="M873" s="384" t="str">
        <f t="shared" ca="1" si="173"/>
        <v/>
      </c>
      <c r="N873" s="384" t="str">
        <f t="shared" ca="1" si="173"/>
        <v/>
      </c>
      <c r="O873" s="384" t="str">
        <f t="shared" ca="1" si="173"/>
        <v/>
      </c>
      <c r="P873" s="384" t="str">
        <f t="shared" ca="1" si="173"/>
        <v/>
      </c>
      <c r="Q873" s="384" t="str">
        <f t="shared" ca="1" si="167"/>
        <v/>
      </c>
      <c r="R873" s="131" t="str">
        <f ca="1">IF(AND(SUM($T$109:$U873)&gt;0,COUNTIF(R$108:$S872,"A")=0), "A","")</f>
        <v/>
      </c>
      <c r="S873" s="131" t="str">
        <f ca="1">IF(AND(SUM($T873:$U$1097)&gt;0,COUNTIF(S874:$S$1098,"E")=0), "E","")</f>
        <v/>
      </c>
      <c r="T873" s="383" t="str">
        <f t="shared" ca="1" si="168"/>
        <v/>
      </c>
      <c r="U873" s="383" t="str">
        <f t="shared" ca="1" si="174"/>
        <v/>
      </c>
      <c r="X873" s="383" t="str">
        <f t="shared" ca="1" si="169"/>
        <v/>
      </c>
      <c r="Y873" s="383" t="str">
        <f ca="1">IF(SUM(X873)&gt;0,MAX($Y$109:Y872)+1,"")</f>
        <v/>
      </c>
      <c r="AB873" s="383" t="str" cm="1">
        <f t="array" aca="1" ref="AB873" ca="1">IF($K873="","",INDIRECT("'"&amp;$B873&amp;"'!$J$7"))</f>
        <v/>
      </c>
      <c r="AC873" s="383" t="str" cm="1">
        <f t="array" aca="1" ref="AC873" ca="1">IF($K873="","",INDIRECT("'"&amp;$B873&amp;"'!$J$5"))</f>
        <v/>
      </c>
      <c r="AD873" s="383" t="str" cm="1">
        <f t="array" aca="1" ref="AD873" ca="1">IF($K873="","",INDIRECT("'"&amp;$B873&amp;"'!$J$6"))</f>
        <v/>
      </c>
    </row>
    <row r="874" spans="1:30" hidden="1">
      <c r="A874" s="93"/>
      <c r="B874" s="138" t="str">
        <f t="shared" si="175"/>
        <v/>
      </c>
      <c r="C874" s="28" t="str">
        <f>IF(B874="","",INDEX(Konfig!$A$21:$B$1011,MATCH(MID(B874,1,(FIND(" ",B874)-1)),Konfig!$A$21:$A$1011,0),2))</f>
        <v/>
      </c>
      <c r="D874" s="126"/>
      <c r="E874" s="126" t="str">
        <f t="shared" si="166"/>
        <v/>
      </c>
      <c r="F874" s="126" t="str">
        <f t="shared" si="170"/>
        <v/>
      </c>
      <c r="G874" s="123" t="str">
        <f t="shared" si="176"/>
        <v/>
      </c>
      <c r="H874" s="139"/>
      <c r="I874" s="123" t="str">
        <f t="shared" si="177"/>
        <v xml:space="preserve"> </v>
      </c>
      <c r="K874" s="388" t="str">
        <f t="shared" ca="1" si="171"/>
        <v/>
      </c>
      <c r="L874" s="388" t="str">
        <f t="shared" ca="1" si="172"/>
        <v/>
      </c>
      <c r="M874" s="384" t="str">
        <f t="shared" ca="1" si="173"/>
        <v/>
      </c>
      <c r="N874" s="384" t="str">
        <f t="shared" ca="1" si="173"/>
        <v/>
      </c>
      <c r="O874" s="384" t="str">
        <f t="shared" ca="1" si="173"/>
        <v/>
      </c>
      <c r="P874" s="384" t="str">
        <f t="shared" ca="1" si="173"/>
        <v/>
      </c>
      <c r="Q874" s="384" t="str">
        <f t="shared" ca="1" si="167"/>
        <v/>
      </c>
      <c r="R874" s="131" t="str">
        <f ca="1">IF(AND(SUM($T$109:$U874)&gt;0,COUNTIF(R$108:$S873,"A")=0), "A","")</f>
        <v/>
      </c>
      <c r="S874" s="131" t="str">
        <f ca="1">IF(AND(SUM($T874:$U$1097)&gt;0,COUNTIF(S875:$S$1098,"E")=0), "E","")</f>
        <v/>
      </c>
      <c r="T874" s="383" t="str">
        <f t="shared" ca="1" si="168"/>
        <v/>
      </c>
      <c r="U874" s="383" t="str">
        <f t="shared" ca="1" si="174"/>
        <v/>
      </c>
      <c r="X874" s="383" t="str">
        <f t="shared" ca="1" si="169"/>
        <v/>
      </c>
      <c r="Y874" s="383" t="str">
        <f ca="1">IF(SUM(X874)&gt;0,MAX($Y$109:Y873)+1,"")</f>
        <v/>
      </c>
      <c r="AB874" s="383" t="str" cm="1">
        <f t="array" aca="1" ref="AB874" ca="1">IF($K874="","",INDIRECT("'"&amp;$B874&amp;"'!$J$7"))</f>
        <v/>
      </c>
      <c r="AC874" s="383" t="str" cm="1">
        <f t="array" aca="1" ref="AC874" ca="1">IF($K874="","",INDIRECT("'"&amp;$B874&amp;"'!$J$5"))</f>
        <v/>
      </c>
      <c r="AD874" s="383" t="str" cm="1">
        <f t="array" aca="1" ref="AD874" ca="1">IF($K874="","",INDIRECT("'"&amp;$B874&amp;"'!$J$6"))</f>
        <v/>
      </c>
    </row>
    <row r="875" spans="1:30" hidden="1">
      <c r="A875" s="93"/>
      <c r="B875" s="138" t="str">
        <f t="shared" si="175"/>
        <v/>
      </c>
      <c r="C875" s="28" t="str">
        <f>IF(B875="","",INDEX(Konfig!$A$21:$B$1011,MATCH(MID(B875,1,(FIND(" ",B875)-1)),Konfig!$A$21:$A$1011,0),2))</f>
        <v/>
      </c>
      <c r="D875" s="126"/>
      <c r="E875" s="126" t="str">
        <f t="shared" si="166"/>
        <v/>
      </c>
      <c r="F875" s="126" t="str">
        <f t="shared" si="170"/>
        <v/>
      </c>
      <c r="G875" s="123" t="str">
        <f t="shared" si="176"/>
        <v/>
      </c>
      <c r="H875" s="139"/>
      <c r="I875" s="123" t="str">
        <f t="shared" si="177"/>
        <v xml:space="preserve"> </v>
      </c>
      <c r="K875" s="388" t="str">
        <f t="shared" ca="1" si="171"/>
        <v/>
      </c>
      <c r="L875" s="388" t="str">
        <f t="shared" ca="1" si="172"/>
        <v/>
      </c>
      <c r="M875" s="384" t="str">
        <f t="shared" ca="1" si="173"/>
        <v/>
      </c>
      <c r="N875" s="384" t="str">
        <f t="shared" ca="1" si="173"/>
        <v/>
      </c>
      <c r="O875" s="384" t="str">
        <f t="shared" ca="1" si="173"/>
        <v/>
      </c>
      <c r="P875" s="384" t="str">
        <f t="shared" ca="1" si="173"/>
        <v/>
      </c>
      <c r="Q875" s="384" t="str">
        <f t="shared" ca="1" si="167"/>
        <v/>
      </c>
      <c r="R875" s="131" t="str">
        <f ca="1">IF(AND(SUM($T$109:$U875)&gt;0,COUNTIF(R$108:$S874,"A")=0), "A","")</f>
        <v/>
      </c>
      <c r="S875" s="131" t="str">
        <f ca="1">IF(AND(SUM($T875:$U$1097)&gt;0,COUNTIF(S876:$S$1098,"E")=0), "E","")</f>
        <v/>
      </c>
      <c r="T875" s="383" t="str">
        <f t="shared" ca="1" si="168"/>
        <v/>
      </c>
      <c r="U875" s="383" t="str">
        <f t="shared" ca="1" si="174"/>
        <v/>
      </c>
      <c r="X875" s="383" t="str">
        <f t="shared" ca="1" si="169"/>
        <v/>
      </c>
      <c r="Y875" s="383" t="str">
        <f ca="1">IF(SUM(X875)&gt;0,MAX($Y$109:Y874)+1,"")</f>
        <v/>
      </c>
      <c r="AB875" s="383" t="str" cm="1">
        <f t="array" aca="1" ref="AB875" ca="1">IF($K875="","",INDIRECT("'"&amp;$B875&amp;"'!$J$7"))</f>
        <v/>
      </c>
      <c r="AC875" s="383" t="str" cm="1">
        <f t="array" aca="1" ref="AC875" ca="1">IF($K875="","",INDIRECT("'"&amp;$B875&amp;"'!$J$5"))</f>
        <v/>
      </c>
      <c r="AD875" s="383" t="str" cm="1">
        <f t="array" aca="1" ref="AD875" ca="1">IF($K875="","",INDIRECT("'"&amp;$B875&amp;"'!$J$6"))</f>
        <v/>
      </c>
    </row>
    <row r="876" spans="1:30" hidden="1">
      <c r="A876" s="93"/>
      <c r="B876" s="138" t="str">
        <f t="shared" si="175"/>
        <v/>
      </c>
      <c r="C876" s="28" t="str">
        <f>IF(B876="","",INDEX(Konfig!$A$21:$B$1011,MATCH(MID(B876,1,(FIND(" ",B876)-1)),Konfig!$A$21:$A$1011,0),2))</f>
        <v/>
      </c>
      <c r="D876" s="126"/>
      <c r="E876" s="126" t="str">
        <f t="shared" si="166"/>
        <v/>
      </c>
      <c r="F876" s="126" t="str">
        <f t="shared" si="170"/>
        <v/>
      </c>
      <c r="G876" s="123" t="str">
        <f t="shared" si="176"/>
        <v/>
      </c>
      <c r="H876" s="139"/>
      <c r="I876" s="123" t="str">
        <f t="shared" si="177"/>
        <v xml:space="preserve"> </v>
      </c>
      <c r="K876" s="388" t="str">
        <f t="shared" ca="1" si="171"/>
        <v/>
      </c>
      <c r="L876" s="388" t="str">
        <f t="shared" ca="1" si="172"/>
        <v/>
      </c>
      <c r="M876" s="384" t="str">
        <f t="shared" ca="1" si="173"/>
        <v/>
      </c>
      <c r="N876" s="384" t="str">
        <f t="shared" ca="1" si="173"/>
        <v/>
      </c>
      <c r="O876" s="384" t="str">
        <f t="shared" ca="1" si="173"/>
        <v/>
      </c>
      <c r="P876" s="384" t="str">
        <f t="shared" ca="1" si="173"/>
        <v/>
      </c>
      <c r="Q876" s="384" t="str">
        <f t="shared" ca="1" si="167"/>
        <v/>
      </c>
      <c r="R876" s="131" t="str">
        <f ca="1">IF(AND(SUM($T$109:$U876)&gt;0,COUNTIF(R$108:$S875,"A")=0), "A","")</f>
        <v/>
      </c>
      <c r="S876" s="131" t="str">
        <f ca="1">IF(AND(SUM($T876:$U$1097)&gt;0,COUNTIF(S877:$S$1098,"E")=0), "E","")</f>
        <v/>
      </c>
      <c r="T876" s="383" t="str">
        <f t="shared" ca="1" si="168"/>
        <v/>
      </c>
      <c r="U876" s="383" t="str">
        <f t="shared" ca="1" si="174"/>
        <v/>
      </c>
      <c r="X876" s="383" t="str">
        <f t="shared" ca="1" si="169"/>
        <v/>
      </c>
      <c r="Y876" s="383" t="str">
        <f ca="1">IF(SUM(X876)&gt;0,MAX($Y$109:Y875)+1,"")</f>
        <v/>
      </c>
      <c r="AB876" s="383" t="str" cm="1">
        <f t="array" aca="1" ref="AB876" ca="1">IF($K876="","",INDIRECT("'"&amp;$B876&amp;"'!$J$7"))</f>
        <v/>
      </c>
      <c r="AC876" s="383" t="str" cm="1">
        <f t="array" aca="1" ref="AC876" ca="1">IF($K876="","",INDIRECT("'"&amp;$B876&amp;"'!$J$5"))</f>
        <v/>
      </c>
      <c r="AD876" s="383" t="str" cm="1">
        <f t="array" aca="1" ref="AD876" ca="1">IF($K876="","",INDIRECT("'"&amp;$B876&amp;"'!$J$6"))</f>
        <v/>
      </c>
    </row>
    <row r="877" spans="1:30" hidden="1">
      <c r="A877" s="93"/>
      <c r="B877" s="138" t="str">
        <f t="shared" si="175"/>
        <v/>
      </c>
      <c r="C877" s="28" t="str">
        <f>IF(B877="","",INDEX(Konfig!$A$21:$B$1011,MATCH(MID(B877,1,(FIND(" ",B877)-1)),Konfig!$A$21:$A$1011,0),2))</f>
        <v/>
      </c>
      <c r="D877" s="126"/>
      <c r="E877" s="126" t="str">
        <f t="shared" ref="E877:E940" si="178">IFERROR(IF(VALUE(LEFT(G877,SEARCH(".",G877)-1))&lt;10,"",VALUE(LEFT(G877,SEARCH(".",G877)-1))),"")</f>
        <v/>
      </c>
      <c r="F877" s="126" t="str">
        <f t="shared" si="170"/>
        <v/>
      </c>
      <c r="G877" s="123" t="str">
        <f t="shared" si="176"/>
        <v/>
      </c>
      <c r="H877" s="139"/>
      <c r="I877" s="123" t="str">
        <f t="shared" si="177"/>
        <v xml:space="preserve"> </v>
      </c>
      <c r="K877" s="388" t="str">
        <f t="shared" ca="1" si="171"/>
        <v/>
      </c>
      <c r="L877" s="388" t="str">
        <f t="shared" ca="1" si="172"/>
        <v/>
      </c>
      <c r="M877" s="384" t="str">
        <f t="shared" ca="1" si="173"/>
        <v/>
      </c>
      <c r="N877" s="384" t="str">
        <f t="shared" ca="1" si="173"/>
        <v/>
      </c>
      <c r="O877" s="384" t="str">
        <f t="shared" ca="1" si="173"/>
        <v/>
      </c>
      <c r="P877" s="384" t="str">
        <f t="shared" ca="1" si="173"/>
        <v/>
      </c>
      <c r="Q877" s="384" t="str">
        <f t="shared" ref="Q877:Q940" ca="1" si="179">IF($K877="","",COUNTIF(INDIRECT("'"&amp;$B877&amp;"'!$D$11:$D$512"),0))</f>
        <v/>
      </c>
      <c r="R877" s="131" t="str">
        <f ca="1">IF(AND(SUM($T$109:$U877)&gt;0,COUNTIF(R$108:$S876,"A")=0), "A","")</f>
        <v/>
      </c>
      <c r="S877" s="131" t="str">
        <f ca="1">IF(AND(SUM($T877:$U$1097)&gt;0,COUNTIF(S878:$S$1098,"E")=0), "E","")</f>
        <v/>
      </c>
      <c r="T877" s="383" t="str">
        <f t="shared" ref="T877:T940" ca="1" si="180">IF($K877="","",COUNTIFS(INDIRECT("'"&amp;$B877&amp;"'!$J$11:$J$512"),"KO",INDIRECT("'"&amp;$B877&amp;"'!$N$11:$N$512"),"IAE"))</f>
        <v/>
      </c>
      <c r="U877" s="383" t="str">
        <f t="shared" ca="1" si="174"/>
        <v/>
      </c>
      <c r="X877" s="383" t="str">
        <f t="shared" ref="X877:X940" ca="1" si="181">IF($K877="","",COUNTIFS(INDIRECT("'"&amp;$B877&amp;"'!$J$11:$J$512"),"EW",INDIRECT("'"&amp;$B877&amp;"'!$N$11:$N$512"),"IAE"))</f>
        <v/>
      </c>
      <c r="Y877" s="383" t="str">
        <f ca="1">IF(SUM(X877)&gt;0,MAX($Y$109:Y876)+1,"")</f>
        <v/>
      </c>
      <c r="AB877" s="383" t="str" cm="1">
        <f t="array" aca="1" ref="AB877" ca="1">IF($K877="","",INDIRECT("'"&amp;$B877&amp;"'!$J$7"))</f>
        <v/>
      </c>
      <c r="AC877" s="383" t="str" cm="1">
        <f t="array" aca="1" ref="AC877" ca="1">IF($K877="","",INDIRECT("'"&amp;$B877&amp;"'!$J$5"))</f>
        <v/>
      </c>
      <c r="AD877" s="383" t="str" cm="1">
        <f t="array" aca="1" ref="AD877" ca="1">IF($K877="","",INDIRECT("'"&amp;$B877&amp;"'!$J$6"))</f>
        <v/>
      </c>
    </row>
    <row r="878" spans="1:30" hidden="1">
      <c r="A878" s="93"/>
      <c r="B878" s="138" t="str">
        <f t="shared" si="175"/>
        <v/>
      </c>
      <c r="C878" s="28" t="str">
        <f>IF(B878="","",INDEX(Konfig!$A$21:$B$1011,MATCH(MID(B878,1,(FIND(" ",B878)-1)),Konfig!$A$21:$A$1011,0),2))</f>
        <v/>
      </c>
      <c r="D878" s="126"/>
      <c r="E878" s="126" t="str">
        <f t="shared" si="178"/>
        <v/>
      </c>
      <c r="F878" s="126" t="str">
        <f t="shared" si="170"/>
        <v/>
      </c>
      <c r="G878" s="123" t="str">
        <f t="shared" si="176"/>
        <v/>
      </c>
      <c r="H878" s="139"/>
      <c r="I878" s="123" t="str">
        <f t="shared" si="177"/>
        <v xml:space="preserve"> </v>
      </c>
      <c r="K878" s="388" t="str">
        <f t="shared" ca="1" si="171"/>
        <v/>
      </c>
      <c r="L878" s="388" t="str">
        <f t="shared" ca="1" si="172"/>
        <v/>
      </c>
      <c r="M878" s="384" t="str">
        <f t="shared" ca="1" si="173"/>
        <v/>
      </c>
      <c r="N878" s="384" t="str">
        <f t="shared" ca="1" si="173"/>
        <v/>
      </c>
      <c r="O878" s="384" t="str">
        <f t="shared" ca="1" si="173"/>
        <v/>
      </c>
      <c r="P878" s="384" t="str">
        <f t="shared" ca="1" si="173"/>
        <v/>
      </c>
      <c r="Q878" s="384" t="str">
        <f t="shared" ca="1" si="179"/>
        <v/>
      </c>
      <c r="R878" s="131" t="str">
        <f ca="1">IF(AND(SUM($T$109:$U878)&gt;0,COUNTIF(R$108:$S877,"A")=0), "A","")</f>
        <v/>
      </c>
      <c r="S878" s="131" t="str">
        <f ca="1">IF(AND(SUM($T878:$U$1097)&gt;0,COUNTIF(S879:$S$1098,"E")=0), "E","")</f>
        <v/>
      </c>
      <c r="T878" s="383" t="str">
        <f t="shared" ca="1" si="180"/>
        <v/>
      </c>
      <c r="U878" s="383" t="str">
        <f t="shared" ca="1" si="174"/>
        <v/>
      </c>
      <c r="X878" s="383" t="str">
        <f t="shared" ca="1" si="181"/>
        <v/>
      </c>
      <c r="Y878" s="383" t="str">
        <f ca="1">IF(SUM(X878)&gt;0,MAX($Y$109:Y877)+1,"")</f>
        <v/>
      </c>
      <c r="AB878" s="383" t="str" cm="1">
        <f t="array" aca="1" ref="AB878" ca="1">IF($K878="","",INDIRECT("'"&amp;$B878&amp;"'!$J$7"))</f>
        <v/>
      </c>
      <c r="AC878" s="383" t="str" cm="1">
        <f t="array" aca="1" ref="AC878" ca="1">IF($K878="","",INDIRECT("'"&amp;$B878&amp;"'!$J$5"))</f>
        <v/>
      </c>
      <c r="AD878" s="383" t="str" cm="1">
        <f t="array" aca="1" ref="AD878" ca="1">IF($K878="","",INDIRECT("'"&amp;$B878&amp;"'!$J$6"))</f>
        <v/>
      </c>
    </row>
    <row r="879" spans="1:30" hidden="1">
      <c r="A879" s="93"/>
      <c r="B879" s="138" t="str">
        <f t="shared" si="175"/>
        <v/>
      </c>
      <c r="C879" s="28" t="str">
        <f>IF(B879="","",INDEX(Konfig!$A$21:$B$1011,MATCH(MID(B879,1,(FIND(" ",B879)-1)),Konfig!$A$21:$A$1011,0),2))</f>
        <v/>
      </c>
      <c r="D879" s="126"/>
      <c r="E879" s="126" t="str">
        <f t="shared" si="178"/>
        <v/>
      </c>
      <c r="F879" s="126" t="str">
        <f t="shared" si="170"/>
        <v/>
      </c>
      <c r="G879" s="123" t="str">
        <f t="shared" si="176"/>
        <v/>
      </c>
      <c r="H879" s="139"/>
      <c r="I879" s="123" t="str">
        <f t="shared" si="177"/>
        <v xml:space="preserve"> </v>
      </c>
      <c r="K879" s="388" t="str">
        <f t="shared" ca="1" si="171"/>
        <v/>
      </c>
      <c r="L879" s="388" t="str">
        <f t="shared" ca="1" si="172"/>
        <v/>
      </c>
      <c r="M879" s="384" t="str">
        <f t="shared" ca="1" si="173"/>
        <v/>
      </c>
      <c r="N879" s="384" t="str">
        <f t="shared" ca="1" si="173"/>
        <v/>
      </c>
      <c r="O879" s="384" t="str">
        <f t="shared" ca="1" si="173"/>
        <v/>
      </c>
      <c r="P879" s="384" t="str">
        <f t="shared" ca="1" si="173"/>
        <v/>
      </c>
      <c r="Q879" s="384" t="str">
        <f t="shared" ca="1" si="179"/>
        <v/>
      </c>
      <c r="R879" s="131" t="str">
        <f ca="1">IF(AND(SUM($T$109:$U879)&gt;0,COUNTIF(R$108:$S878,"A")=0), "A","")</f>
        <v/>
      </c>
      <c r="S879" s="131" t="str">
        <f ca="1">IF(AND(SUM($T879:$U$1097)&gt;0,COUNTIF(S880:$S$1098,"E")=0), "E","")</f>
        <v/>
      </c>
      <c r="T879" s="383" t="str">
        <f t="shared" ca="1" si="180"/>
        <v/>
      </c>
      <c r="U879" s="383" t="str">
        <f t="shared" ca="1" si="174"/>
        <v/>
      </c>
      <c r="X879" s="383" t="str">
        <f t="shared" ca="1" si="181"/>
        <v/>
      </c>
      <c r="Y879" s="383" t="str">
        <f ca="1">IF(SUM(X879)&gt;0,MAX($Y$109:Y878)+1,"")</f>
        <v/>
      </c>
      <c r="AB879" s="383" t="str" cm="1">
        <f t="array" aca="1" ref="AB879" ca="1">IF($K879="","",INDIRECT("'"&amp;$B879&amp;"'!$J$7"))</f>
        <v/>
      </c>
      <c r="AC879" s="383" t="str" cm="1">
        <f t="array" aca="1" ref="AC879" ca="1">IF($K879="","",INDIRECT("'"&amp;$B879&amp;"'!$J$5"))</f>
        <v/>
      </c>
      <c r="AD879" s="383" t="str" cm="1">
        <f t="array" aca="1" ref="AD879" ca="1">IF($K879="","",INDIRECT("'"&amp;$B879&amp;"'!$J$6"))</f>
        <v/>
      </c>
    </row>
    <row r="880" spans="1:30" hidden="1">
      <c r="A880" s="93"/>
      <c r="B880" s="138" t="str">
        <f t="shared" si="175"/>
        <v/>
      </c>
      <c r="C880" s="28" t="str">
        <f>IF(B880="","",INDEX(Konfig!$A$21:$B$1011,MATCH(MID(B880,1,(FIND(" ",B880)-1)),Konfig!$A$21:$A$1011,0),2))</f>
        <v/>
      </c>
      <c r="D880" s="126"/>
      <c r="E880" s="126" t="str">
        <f t="shared" si="178"/>
        <v/>
      </c>
      <c r="F880" s="126" t="str">
        <f t="shared" si="170"/>
        <v/>
      </c>
      <c r="G880" s="123" t="str">
        <f t="shared" si="176"/>
        <v/>
      </c>
      <c r="H880" s="139"/>
      <c r="I880" s="123" t="str">
        <f t="shared" si="177"/>
        <v xml:space="preserve"> </v>
      </c>
      <c r="K880" s="388" t="str">
        <f t="shared" ca="1" si="171"/>
        <v/>
      </c>
      <c r="L880" s="388" t="str">
        <f t="shared" ca="1" si="172"/>
        <v/>
      </c>
      <c r="M880" s="384" t="str">
        <f t="shared" ca="1" si="173"/>
        <v/>
      </c>
      <c r="N880" s="384" t="str">
        <f t="shared" ca="1" si="173"/>
        <v/>
      </c>
      <c r="O880" s="384" t="str">
        <f t="shared" ca="1" si="173"/>
        <v/>
      </c>
      <c r="P880" s="384" t="str">
        <f t="shared" ca="1" si="173"/>
        <v/>
      </c>
      <c r="Q880" s="384" t="str">
        <f t="shared" ca="1" si="179"/>
        <v/>
      </c>
      <c r="R880" s="131" t="str">
        <f ca="1">IF(AND(SUM($T$109:$U880)&gt;0,COUNTIF(R$108:$S879,"A")=0), "A","")</f>
        <v/>
      </c>
      <c r="S880" s="131" t="str">
        <f ca="1">IF(AND(SUM($T880:$U$1097)&gt;0,COUNTIF(S881:$S$1098,"E")=0), "E","")</f>
        <v/>
      </c>
      <c r="T880" s="383" t="str">
        <f t="shared" ca="1" si="180"/>
        <v/>
      </c>
      <c r="U880" s="383" t="str">
        <f t="shared" ca="1" si="174"/>
        <v/>
      </c>
      <c r="X880" s="383" t="str">
        <f t="shared" ca="1" si="181"/>
        <v/>
      </c>
      <c r="Y880" s="383" t="str">
        <f ca="1">IF(SUM(X880)&gt;0,MAX($Y$109:Y879)+1,"")</f>
        <v/>
      </c>
      <c r="AB880" s="383" t="str" cm="1">
        <f t="array" aca="1" ref="AB880" ca="1">IF($K880="","",INDIRECT("'"&amp;$B880&amp;"'!$J$7"))</f>
        <v/>
      </c>
      <c r="AC880" s="383" t="str" cm="1">
        <f t="array" aca="1" ref="AC880" ca="1">IF($K880="","",INDIRECT("'"&amp;$B880&amp;"'!$J$5"))</f>
        <v/>
      </c>
      <c r="AD880" s="383" t="str" cm="1">
        <f t="array" aca="1" ref="AD880" ca="1">IF($K880="","",INDIRECT("'"&amp;$B880&amp;"'!$J$6"))</f>
        <v/>
      </c>
    </row>
    <row r="881" spans="1:30" hidden="1">
      <c r="A881" s="93"/>
      <c r="B881" s="138" t="str">
        <f t="shared" si="175"/>
        <v/>
      </c>
      <c r="C881" s="28" t="str">
        <f>IF(B881="","",INDEX(Konfig!$A$21:$B$1011,MATCH(MID(B881,1,(FIND(" ",B881)-1)),Konfig!$A$21:$A$1011,0),2))</f>
        <v/>
      </c>
      <c r="D881" s="126"/>
      <c r="E881" s="126" t="str">
        <f t="shared" si="178"/>
        <v/>
      </c>
      <c r="F881" s="126" t="str">
        <f t="shared" si="170"/>
        <v/>
      </c>
      <c r="G881" s="123" t="str">
        <f t="shared" si="176"/>
        <v/>
      </c>
      <c r="H881" s="139"/>
      <c r="I881" s="123" t="str">
        <f t="shared" si="177"/>
        <v xml:space="preserve"> </v>
      </c>
      <c r="K881" s="388" t="str">
        <f t="shared" ca="1" si="171"/>
        <v/>
      </c>
      <c r="L881" s="388" t="str">
        <f t="shared" ca="1" si="172"/>
        <v/>
      </c>
      <c r="M881" s="384" t="str">
        <f t="shared" ca="1" si="173"/>
        <v/>
      </c>
      <c r="N881" s="384" t="str">
        <f t="shared" ca="1" si="173"/>
        <v/>
      </c>
      <c r="O881" s="384" t="str">
        <f t="shared" ca="1" si="173"/>
        <v/>
      </c>
      <c r="P881" s="384" t="str">
        <f t="shared" ca="1" si="173"/>
        <v/>
      </c>
      <c r="Q881" s="384" t="str">
        <f t="shared" ca="1" si="179"/>
        <v/>
      </c>
      <c r="R881" s="131" t="str">
        <f ca="1">IF(AND(SUM($T$109:$U881)&gt;0,COUNTIF(R$108:$S880,"A")=0), "A","")</f>
        <v/>
      </c>
      <c r="S881" s="131" t="str">
        <f ca="1">IF(AND(SUM($T881:$U$1097)&gt;0,COUNTIF(S882:$S$1098,"E")=0), "E","")</f>
        <v/>
      </c>
      <c r="T881" s="383" t="str">
        <f t="shared" ca="1" si="180"/>
        <v/>
      </c>
      <c r="U881" s="383" t="str">
        <f t="shared" ca="1" si="174"/>
        <v/>
      </c>
      <c r="X881" s="383" t="str">
        <f t="shared" ca="1" si="181"/>
        <v/>
      </c>
      <c r="Y881" s="383" t="str">
        <f ca="1">IF(SUM(X881)&gt;0,MAX($Y$109:Y880)+1,"")</f>
        <v/>
      </c>
      <c r="AB881" s="383" t="str" cm="1">
        <f t="array" aca="1" ref="AB881" ca="1">IF($K881="","",INDIRECT("'"&amp;$B881&amp;"'!$J$7"))</f>
        <v/>
      </c>
      <c r="AC881" s="383" t="str" cm="1">
        <f t="array" aca="1" ref="AC881" ca="1">IF($K881="","",INDIRECT("'"&amp;$B881&amp;"'!$J$5"))</f>
        <v/>
      </c>
      <c r="AD881" s="383" t="str" cm="1">
        <f t="array" aca="1" ref="AD881" ca="1">IF($K881="","",INDIRECT("'"&amp;$B881&amp;"'!$J$6"))</f>
        <v/>
      </c>
    </row>
    <row r="882" spans="1:30" hidden="1">
      <c r="A882" s="93"/>
      <c r="B882" s="138" t="str">
        <f t="shared" si="175"/>
        <v/>
      </c>
      <c r="C882" s="28" t="str">
        <f>IF(B882="","",INDEX(Konfig!$A$21:$B$1011,MATCH(MID(B882,1,(FIND(" ",B882)-1)),Konfig!$A$21:$A$1011,0),2))</f>
        <v/>
      </c>
      <c r="D882" s="126"/>
      <c r="E882" s="126" t="str">
        <f t="shared" si="178"/>
        <v/>
      </c>
      <c r="F882" s="126" t="str">
        <f t="shared" si="170"/>
        <v/>
      </c>
      <c r="G882" s="123" t="str">
        <f t="shared" si="176"/>
        <v/>
      </c>
      <c r="H882" s="139"/>
      <c r="I882" s="123" t="str">
        <f t="shared" si="177"/>
        <v xml:space="preserve"> </v>
      </c>
      <c r="K882" s="388" t="str">
        <f t="shared" ca="1" si="171"/>
        <v/>
      </c>
      <c r="L882" s="388" t="str">
        <f t="shared" ca="1" si="172"/>
        <v/>
      </c>
      <c r="M882" s="384" t="str">
        <f t="shared" ca="1" si="173"/>
        <v/>
      </c>
      <c r="N882" s="384" t="str">
        <f t="shared" ca="1" si="173"/>
        <v/>
      </c>
      <c r="O882" s="384" t="str">
        <f t="shared" ca="1" si="173"/>
        <v/>
      </c>
      <c r="P882" s="384" t="str">
        <f t="shared" ca="1" si="173"/>
        <v/>
      </c>
      <c r="Q882" s="384" t="str">
        <f t="shared" ca="1" si="179"/>
        <v/>
      </c>
      <c r="R882" s="131" t="str">
        <f ca="1">IF(AND(SUM($T$109:$U882)&gt;0,COUNTIF(R$108:$S881,"A")=0), "A","")</f>
        <v/>
      </c>
      <c r="S882" s="131" t="str">
        <f ca="1">IF(AND(SUM($T882:$U$1097)&gt;0,COUNTIF(S883:$S$1098,"E")=0), "E","")</f>
        <v/>
      </c>
      <c r="T882" s="383" t="str">
        <f t="shared" ca="1" si="180"/>
        <v/>
      </c>
      <c r="U882" s="383" t="str">
        <f t="shared" ca="1" si="174"/>
        <v/>
      </c>
      <c r="X882" s="383" t="str">
        <f t="shared" ca="1" si="181"/>
        <v/>
      </c>
      <c r="Y882" s="383" t="str">
        <f ca="1">IF(SUM(X882)&gt;0,MAX($Y$109:Y881)+1,"")</f>
        <v/>
      </c>
      <c r="AB882" s="383" t="str" cm="1">
        <f t="array" aca="1" ref="AB882" ca="1">IF($K882="","",INDIRECT("'"&amp;$B882&amp;"'!$J$7"))</f>
        <v/>
      </c>
      <c r="AC882" s="383" t="str" cm="1">
        <f t="array" aca="1" ref="AC882" ca="1">IF($K882="","",INDIRECT("'"&amp;$B882&amp;"'!$J$5"))</f>
        <v/>
      </c>
      <c r="AD882" s="383" t="str" cm="1">
        <f t="array" aca="1" ref="AD882" ca="1">IF($K882="","",INDIRECT("'"&amp;$B882&amp;"'!$J$6"))</f>
        <v/>
      </c>
    </row>
    <row r="883" spans="1:30" hidden="1">
      <c r="A883" s="93"/>
      <c r="B883" s="138" t="str">
        <f t="shared" si="175"/>
        <v/>
      </c>
      <c r="C883" s="28" t="str">
        <f>IF(B883="","",INDEX(Konfig!$A$21:$B$1011,MATCH(MID(B883,1,(FIND(" ",B883)-1)),Konfig!$A$21:$A$1011,0),2))</f>
        <v/>
      </c>
      <c r="D883" s="126"/>
      <c r="E883" s="126" t="str">
        <f t="shared" si="178"/>
        <v/>
      </c>
      <c r="F883" s="126" t="str">
        <f t="shared" si="170"/>
        <v/>
      </c>
      <c r="G883" s="123" t="str">
        <f t="shared" si="176"/>
        <v/>
      </c>
      <c r="H883" s="139"/>
      <c r="I883" s="123" t="str">
        <f t="shared" si="177"/>
        <v xml:space="preserve"> </v>
      </c>
      <c r="K883" s="388" t="str">
        <f t="shared" ca="1" si="171"/>
        <v/>
      </c>
      <c r="L883" s="388" t="str">
        <f t="shared" ca="1" si="172"/>
        <v/>
      </c>
      <c r="M883" s="384" t="str">
        <f t="shared" ca="1" si="173"/>
        <v/>
      </c>
      <c r="N883" s="384" t="str">
        <f t="shared" ca="1" si="173"/>
        <v/>
      </c>
      <c r="O883" s="384" t="str">
        <f t="shared" ca="1" si="173"/>
        <v/>
      </c>
      <c r="P883" s="384" t="str">
        <f t="shared" ca="1" si="173"/>
        <v/>
      </c>
      <c r="Q883" s="384" t="str">
        <f t="shared" ca="1" si="179"/>
        <v/>
      </c>
      <c r="R883" s="131" t="str">
        <f ca="1">IF(AND(SUM($T$109:$U883)&gt;0,COUNTIF(R$108:$S882,"A")=0), "A","")</f>
        <v/>
      </c>
      <c r="S883" s="131" t="str">
        <f ca="1">IF(AND(SUM($T883:$U$1097)&gt;0,COUNTIF(S884:$S$1098,"E")=0), "E","")</f>
        <v/>
      </c>
      <c r="T883" s="383" t="str">
        <f t="shared" ca="1" si="180"/>
        <v/>
      </c>
      <c r="U883" s="383" t="str">
        <f t="shared" ca="1" si="174"/>
        <v/>
      </c>
      <c r="X883" s="383" t="str">
        <f t="shared" ca="1" si="181"/>
        <v/>
      </c>
      <c r="Y883" s="383" t="str">
        <f ca="1">IF(SUM(X883)&gt;0,MAX($Y$109:Y882)+1,"")</f>
        <v/>
      </c>
      <c r="AB883" s="383" t="str" cm="1">
        <f t="array" aca="1" ref="AB883" ca="1">IF($K883="","",INDIRECT("'"&amp;$B883&amp;"'!$J$7"))</f>
        <v/>
      </c>
      <c r="AC883" s="383" t="str" cm="1">
        <f t="array" aca="1" ref="AC883" ca="1">IF($K883="","",INDIRECT("'"&amp;$B883&amp;"'!$J$5"))</f>
        <v/>
      </c>
      <c r="AD883" s="383" t="str" cm="1">
        <f t="array" aca="1" ref="AD883" ca="1">IF($K883="","",INDIRECT("'"&amp;$B883&amp;"'!$J$6"))</f>
        <v/>
      </c>
    </row>
    <row r="884" spans="1:30" hidden="1">
      <c r="A884" s="93"/>
      <c r="B884" s="138" t="str">
        <f t="shared" si="175"/>
        <v/>
      </c>
      <c r="C884" s="28" t="str">
        <f>IF(B884="","",INDEX(Konfig!$A$21:$B$1011,MATCH(MID(B884,1,(FIND(" ",B884)-1)),Konfig!$A$21:$A$1011,0),2))</f>
        <v/>
      </c>
      <c r="D884" s="126"/>
      <c r="E884" s="126" t="str">
        <f t="shared" si="178"/>
        <v/>
      </c>
      <c r="F884" s="126" t="str">
        <f t="shared" si="170"/>
        <v/>
      </c>
      <c r="G884" s="123" t="str">
        <f t="shared" si="176"/>
        <v/>
      </c>
      <c r="H884" s="139"/>
      <c r="I884" s="123" t="str">
        <f t="shared" si="177"/>
        <v xml:space="preserve"> </v>
      </c>
      <c r="K884" s="388" t="str">
        <f t="shared" ca="1" si="171"/>
        <v/>
      </c>
      <c r="L884" s="388" t="str">
        <f t="shared" ca="1" si="172"/>
        <v/>
      </c>
      <c r="M884" s="384" t="str">
        <f t="shared" ca="1" si="173"/>
        <v/>
      </c>
      <c r="N884" s="384" t="str">
        <f t="shared" ca="1" si="173"/>
        <v/>
      </c>
      <c r="O884" s="384" t="str">
        <f t="shared" ca="1" si="173"/>
        <v/>
      </c>
      <c r="P884" s="384" t="str">
        <f t="shared" ca="1" si="173"/>
        <v/>
      </c>
      <c r="Q884" s="384" t="str">
        <f t="shared" ca="1" si="179"/>
        <v/>
      </c>
      <c r="R884" s="131" t="str">
        <f ca="1">IF(AND(SUM($T$109:$U884)&gt;0,COUNTIF(R$108:$S883,"A")=0), "A","")</f>
        <v/>
      </c>
      <c r="S884" s="131" t="str">
        <f ca="1">IF(AND(SUM($T884:$U$1097)&gt;0,COUNTIF(S885:$S$1098,"E")=0), "E","")</f>
        <v/>
      </c>
      <c r="T884" s="383" t="str">
        <f t="shared" ca="1" si="180"/>
        <v/>
      </c>
      <c r="U884" s="383" t="str">
        <f t="shared" ca="1" si="174"/>
        <v/>
      </c>
      <c r="X884" s="383" t="str">
        <f t="shared" ca="1" si="181"/>
        <v/>
      </c>
      <c r="Y884" s="383" t="str">
        <f ca="1">IF(SUM(X884)&gt;0,MAX($Y$109:Y883)+1,"")</f>
        <v/>
      </c>
      <c r="AB884" s="383" t="str" cm="1">
        <f t="array" aca="1" ref="AB884" ca="1">IF($K884="","",INDIRECT("'"&amp;$B884&amp;"'!$J$7"))</f>
        <v/>
      </c>
      <c r="AC884" s="383" t="str" cm="1">
        <f t="array" aca="1" ref="AC884" ca="1">IF($K884="","",INDIRECT("'"&amp;$B884&amp;"'!$J$5"))</f>
        <v/>
      </c>
      <c r="AD884" s="383" t="str" cm="1">
        <f t="array" aca="1" ref="AD884" ca="1">IF($K884="","",INDIRECT("'"&amp;$B884&amp;"'!$J$6"))</f>
        <v/>
      </c>
    </row>
    <row r="885" spans="1:30" hidden="1">
      <c r="A885" s="93"/>
      <c r="B885" s="138" t="str">
        <f t="shared" si="175"/>
        <v/>
      </c>
      <c r="C885" s="28" t="str">
        <f>IF(B885="","",INDEX(Konfig!$A$21:$B$1011,MATCH(MID(B885,1,(FIND(" ",B885)-1)),Konfig!$A$21:$A$1011,0),2))</f>
        <v/>
      </c>
      <c r="D885" s="126"/>
      <c r="E885" s="126" t="str">
        <f t="shared" si="178"/>
        <v/>
      </c>
      <c r="F885" s="126" t="str">
        <f t="shared" si="170"/>
        <v/>
      </c>
      <c r="G885" s="123" t="str">
        <f t="shared" si="176"/>
        <v/>
      </c>
      <c r="H885" s="139"/>
      <c r="I885" s="123" t="str">
        <f t="shared" si="177"/>
        <v xml:space="preserve"> </v>
      </c>
      <c r="K885" s="388" t="str">
        <f t="shared" ca="1" si="171"/>
        <v/>
      </c>
      <c r="L885" s="388" t="str">
        <f t="shared" ca="1" si="172"/>
        <v/>
      </c>
      <c r="M885" s="384" t="str">
        <f t="shared" ca="1" si="173"/>
        <v/>
      </c>
      <c r="N885" s="384" t="str">
        <f t="shared" ca="1" si="173"/>
        <v/>
      </c>
      <c r="O885" s="384" t="str">
        <f t="shared" ca="1" si="173"/>
        <v/>
      </c>
      <c r="P885" s="384" t="str">
        <f t="shared" ca="1" si="173"/>
        <v/>
      </c>
      <c r="Q885" s="384" t="str">
        <f t="shared" ca="1" si="179"/>
        <v/>
      </c>
      <c r="R885" s="131" t="str">
        <f ca="1">IF(AND(SUM($T$109:$U885)&gt;0,COUNTIF(R$108:$S884,"A")=0), "A","")</f>
        <v/>
      </c>
      <c r="S885" s="131" t="str">
        <f ca="1">IF(AND(SUM($T885:$U$1097)&gt;0,COUNTIF(S886:$S$1098,"E")=0), "E","")</f>
        <v/>
      </c>
      <c r="T885" s="383" t="str">
        <f t="shared" ca="1" si="180"/>
        <v/>
      </c>
      <c r="U885" s="383" t="str">
        <f t="shared" ca="1" si="174"/>
        <v/>
      </c>
      <c r="X885" s="383" t="str">
        <f t="shared" ca="1" si="181"/>
        <v/>
      </c>
      <c r="Y885" s="383" t="str">
        <f ca="1">IF(SUM(X885)&gt;0,MAX($Y$109:Y884)+1,"")</f>
        <v/>
      </c>
      <c r="AB885" s="383" t="str" cm="1">
        <f t="array" aca="1" ref="AB885" ca="1">IF($K885="","",INDIRECT("'"&amp;$B885&amp;"'!$J$7"))</f>
        <v/>
      </c>
      <c r="AC885" s="383" t="str" cm="1">
        <f t="array" aca="1" ref="AC885" ca="1">IF($K885="","",INDIRECT("'"&amp;$B885&amp;"'!$J$5"))</f>
        <v/>
      </c>
      <c r="AD885" s="383" t="str" cm="1">
        <f t="array" aca="1" ref="AD885" ca="1">IF($K885="","",INDIRECT("'"&amp;$B885&amp;"'!$J$6"))</f>
        <v/>
      </c>
    </row>
    <row r="886" spans="1:30" hidden="1">
      <c r="A886" s="93"/>
      <c r="B886" s="138" t="str">
        <f t="shared" si="175"/>
        <v/>
      </c>
      <c r="C886" s="28" t="str">
        <f>IF(B886="","",INDEX(Konfig!$A$21:$B$1011,MATCH(MID(B886,1,(FIND(" ",B886)-1)),Konfig!$A$21:$A$1011,0),2))</f>
        <v/>
      </c>
      <c r="D886" s="126"/>
      <c r="E886" s="126" t="str">
        <f t="shared" si="178"/>
        <v/>
      </c>
      <c r="F886" s="126" t="str">
        <f t="shared" si="170"/>
        <v/>
      </c>
      <c r="G886" s="123" t="str">
        <f t="shared" si="176"/>
        <v/>
      </c>
      <c r="H886" s="139"/>
      <c r="I886" s="123" t="str">
        <f t="shared" si="177"/>
        <v xml:space="preserve"> </v>
      </c>
      <c r="K886" s="388" t="str">
        <f t="shared" ca="1" si="171"/>
        <v/>
      </c>
      <c r="L886" s="388" t="str">
        <f t="shared" ca="1" si="172"/>
        <v/>
      </c>
      <c r="M886" s="384" t="str">
        <f t="shared" ca="1" si="173"/>
        <v/>
      </c>
      <c r="N886" s="384" t="str">
        <f t="shared" ca="1" si="173"/>
        <v/>
      </c>
      <c r="O886" s="384" t="str">
        <f t="shared" ca="1" si="173"/>
        <v/>
      </c>
      <c r="P886" s="384" t="str">
        <f t="shared" ca="1" si="173"/>
        <v/>
      </c>
      <c r="Q886" s="384" t="str">
        <f t="shared" ca="1" si="179"/>
        <v/>
      </c>
      <c r="R886" s="131" t="str">
        <f ca="1">IF(AND(SUM($T$109:$U886)&gt;0,COUNTIF(R$108:$S885,"A")=0), "A","")</f>
        <v/>
      </c>
      <c r="S886" s="131" t="str">
        <f ca="1">IF(AND(SUM($T886:$U$1097)&gt;0,COUNTIF(S887:$S$1098,"E")=0), "E","")</f>
        <v/>
      </c>
      <c r="T886" s="383" t="str">
        <f t="shared" ca="1" si="180"/>
        <v/>
      </c>
      <c r="U886" s="383" t="str">
        <f t="shared" ca="1" si="174"/>
        <v/>
      </c>
      <c r="X886" s="383" t="str">
        <f t="shared" ca="1" si="181"/>
        <v/>
      </c>
      <c r="Y886" s="383" t="str">
        <f ca="1">IF(SUM(X886)&gt;0,MAX($Y$109:Y885)+1,"")</f>
        <v/>
      </c>
      <c r="AB886" s="383" t="str" cm="1">
        <f t="array" aca="1" ref="AB886" ca="1">IF($K886="","",INDIRECT("'"&amp;$B886&amp;"'!$J$7"))</f>
        <v/>
      </c>
      <c r="AC886" s="383" t="str" cm="1">
        <f t="array" aca="1" ref="AC886" ca="1">IF($K886="","",INDIRECT("'"&amp;$B886&amp;"'!$J$5"))</f>
        <v/>
      </c>
      <c r="AD886" s="383" t="str" cm="1">
        <f t="array" aca="1" ref="AD886" ca="1">IF($K886="","",INDIRECT("'"&amp;$B886&amp;"'!$J$6"))</f>
        <v/>
      </c>
    </row>
    <row r="887" spans="1:30" hidden="1">
      <c r="A887" s="93"/>
      <c r="B887" s="138" t="str">
        <f t="shared" si="175"/>
        <v/>
      </c>
      <c r="C887" s="28" t="str">
        <f>IF(B887="","",INDEX(Konfig!$A$21:$B$1011,MATCH(MID(B887,1,(FIND(" ",B887)-1)),Konfig!$A$21:$A$1011,0),2))</f>
        <v/>
      </c>
      <c r="D887" s="126"/>
      <c r="E887" s="126" t="str">
        <f t="shared" si="178"/>
        <v/>
      </c>
      <c r="F887" s="126" t="str">
        <f t="shared" si="170"/>
        <v/>
      </c>
      <c r="G887" s="123" t="str">
        <f t="shared" si="176"/>
        <v/>
      </c>
      <c r="H887" s="139"/>
      <c r="I887" s="123" t="str">
        <f t="shared" si="177"/>
        <v xml:space="preserve"> </v>
      </c>
      <c r="K887" s="388" t="str">
        <f t="shared" ca="1" si="171"/>
        <v/>
      </c>
      <c r="L887" s="388" t="str">
        <f t="shared" ca="1" si="172"/>
        <v/>
      </c>
      <c r="M887" s="384" t="str">
        <f t="shared" ca="1" si="173"/>
        <v/>
      </c>
      <c r="N887" s="384" t="str">
        <f t="shared" ca="1" si="173"/>
        <v/>
      </c>
      <c r="O887" s="384" t="str">
        <f t="shared" ca="1" si="173"/>
        <v/>
      </c>
      <c r="P887" s="384" t="str">
        <f t="shared" ca="1" si="173"/>
        <v/>
      </c>
      <c r="Q887" s="384" t="str">
        <f t="shared" ca="1" si="179"/>
        <v/>
      </c>
      <c r="R887" s="131" t="str">
        <f ca="1">IF(AND(SUM($T$109:$U887)&gt;0,COUNTIF(R$108:$S886,"A")=0), "A","")</f>
        <v/>
      </c>
      <c r="S887" s="131" t="str">
        <f ca="1">IF(AND(SUM($T887:$U$1097)&gt;0,COUNTIF(S888:$S$1098,"E")=0), "E","")</f>
        <v/>
      </c>
      <c r="T887" s="383" t="str">
        <f t="shared" ca="1" si="180"/>
        <v/>
      </c>
      <c r="U887" s="383" t="str">
        <f t="shared" ca="1" si="174"/>
        <v/>
      </c>
      <c r="X887" s="383" t="str">
        <f t="shared" ca="1" si="181"/>
        <v/>
      </c>
      <c r="Y887" s="383" t="str">
        <f ca="1">IF(SUM(X887)&gt;0,MAX($Y$109:Y886)+1,"")</f>
        <v/>
      </c>
      <c r="AB887" s="383" t="str" cm="1">
        <f t="array" aca="1" ref="AB887" ca="1">IF($K887="","",INDIRECT("'"&amp;$B887&amp;"'!$J$7"))</f>
        <v/>
      </c>
      <c r="AC887" s="383" t="str" cm="1">
        <f t="array" aca="1" ref="AC887" ca="1">IF($K887="","",INDIRECT("'"&amp;$B887&amp;"'!$J$5"))</f>
        <v/>
      </c>
      <c r="AD887" s="383" t="str" cm="1">
        <f t="array" aca="1" ref="AD887" ca="1">IF($K887="","",INDIRECT("'"&amp;$B887&amp;"'!$J$6"))</f>
        <v/>
      </c>
    </row>
    <row r="888" spans="1:30" hidden="1">
      <c r="A888" s="93"/>
      <c r="B888" s="138" t="str">
        <f t="shared" si="175"/>
        <v/>
      </c>
      <c r="C888" s="28" t="str">
        <f>IF(B888="","",INDEX(Konfig!$A$21:$B$1011,MATCH(MID(B888,1,(FIND(" ",B888)-1)),Konfig!$A$21:$A$1011,0),2))</f>
        <v/>
      </c>
      <c r="D888" s="126"/>
      <c r="E888" s="126" t="str">
        <f t="shared" si="178"/>
        <v/>
      </c>
      <c r="F888" s="126" t="str">
        <f t="shared" si="170"/>
        <v/>
      </c>
      <c r="G888" s="123" t="str">
        <f t="shared" si="176"/>
        <v/>
      </c>
      <c r="H888" s="139"/>
      <c r="I888" s="123" t="str">
        <f t="shared" si="177"/>
        <v xml:space="preserve"> </v>
      </c>
      <c r="K888" s="388" t="str">
        <f t="shared" ca="1" si="171"/>
        <v/>
      </c>
      <c r="L888" s="388" t="str">
        <f t="shared" ca="1" si="172"/>
        <v/>
      </c>
      <c r="M888" s="384" t="str">
        <f t="shared" ca="1" si="173"/>
        <v/>
      </c>
      <c r="N888" s="384" t="str">
        <f t="shared" ca="1" si="173"/>
        <v/>
      </c>
      <c r="O888" s="384" t="str">
        <f t="shared" ca="1" si="173"/>
        <v/>
      </c>
      <c r="P888" s="384" t="str">
        <f t="shared" ca="1" si="173"/>
        <v/>
      </c>
      <c r="Q888" s="384" t="str">
        <f t="shared" ca="1" si="179"/>
        <v/>
      </c>
      <c r="R888" s="131" t="str">
        <f ca="1">IF(AND(SUM($T$109:$U888)&gt;0,COUNTIF(R$108:$S887,"A")=0), "A","")</f>
        <v/>
      </c>
      <c r="S888" s="131" t="str">
        <f ca="1">IF(AND(SUM($T888:$U$1097)&gt;0,COUNTIF(S889:$S$1098,"E")=0), "E","")</f>
        <v/>
      </c>
      <c r="T888" s="383" t="str">
        <f t="shared" ca="1" si="180"/>
        <v/>
      </c>
      <c r="U888" s="383" t="str">
        <f t="shared" ca="1" si="174"/>
        <v/>
      </c>
      <c r="X888" s="383" t="str">
        <f t="shared" ca="1" si="181"/>
        <v/>
      </c>
      <c r="Y888" s="383" t="str">
        <f ca="1">IF(SUM(X888)&gt;0,MAX($Y$109:Y887)+1,"")</f>
        <v/>
      </c>
      <c r="AB888" s="383" t="str" cm="1">
        <f t="array" aca="1" ref="AB888" ca="1">IF($K888="","",INDIRECT("'"&amp;$B888&amp;"'!$J$7"))</f>
        <v/>
      </c>
      <c r="AC888" s="383" t="str" cm="1">
        <f t="array" aca="1" ref="AC888" ca="1">IF($K888="","",INDIRECT("'"&amp;$B888&amp;"'!$J$5"))</f>
        <v/>
      </c>
      <c r="AD888" s="383" t="str" cm="1">
        <f t="array" aca="1" ref="AD888" ca="1">IF($K888="","",INDIRECT("'"&amp;$B888&amp;"'!$J$6"))</f>
        <v/>
      </c>
    </row>
    <row r="889" spans="1:30" hidden="1">
      <c r="A889" s="93"/>
      <c r="B889" s="138" t="str">
        <f t="shared" si="175"/>
        <v/>
      </c>
      <c r="C889" s="28" t="str">
        <f>IF(B889="","",INDEX(Konfig!$A$21:$B$1011,MATCH(MID(B889,1,(FIND(" ",B889)-1)),Konfig!$A$21:$A$1011,0),2))</f>
        <v/>
      </c>
      <c r="D889" s="126"/>
      <c r="E889" s="126" t="str">
        <f t="shared" si="178"/>
        <v/>
      </c>
      <c r="F889" s="126" t="str">
        <f t="shared" si="170"/>
        <v/>
      </c>
      <c r="G889" s="123" t="str">
        <f t="shared" si="176"/>
        <v/>
      </c>
      <c r="H889" s="139"/>
      <c r="I889" s="123" t="str">
        <f t="shared" si="177"/>
        <v xml:space="preserve"> </v>
      </c>
      <c r="K889" s="388" t="str">
        <f t="shared" ca="1" si="171"/>
        <v/>
      </c>
      <c r="L889" s="388" t="str">
        <f t="shared" ca="1" si="172"/>
        <v/>
      </c>
      <c r="M889" s="384" t="str">
        <f t="shared" ca="1" si="173"/>
        <v/>
      </c>
      <c r="N889" s="384" t="str">
        <f t="shared" ca="1" si="173"/>
        <v/>
      </c>
      <c r="O889" s="384" t="str">
        <f t="shared" ca="1" si="173"/>
        <v/>
      </c>
      <c r="P889" s="384" t="str">
        <f t="shared" ca="1" si="173"/>
        <v/>
      </c>
      <c r="Q889" s="384" t="str">
        <f t="shared" ca="1" si="179"/>
        <v/>
      </c>
      <c r="R889" s="131" t="str">
        <f ca="1">IF(AND(SUM($T$109:$U889)&gt;0,COUNTIF(R$108:$S888,"A")=0), "A","")</f>
        <v/>
      </c>
      <c r="S889" s="131" t="str">
        <f ca="1">IF(AND(SUM($T889:$U$1097)&gt;0,COUNTIF(S890:$S$1098,"E")=0), "E","")</f>
        <v/>
      </c>
      <c r="T889" s="383" t="str">
        <f t="shared" ca="1" si="180"/>
        <v/>
      </c>
      <c r="U889" s="383" t="str">
        <f t="shared" ca="1" si="174"/>
        <v/>
      </c>
      <c r="X889" s="383" t="str">
        <f t="shared" ca="1" si="181"/>
        <v/>
      </c>
      <c r="Y889" s="383" t="str">
        <f ca="1">IF(SUM(X889)&gt;0,MAX($Y$109:Y888)+1,"")</f>
        <v/>
      </c>
      <c r="AB889" s="383" t="str" cm="1">
        <f t="array" aca="1" ref="AB889" ca="1">IF($K889="","",INDIRECT("'"&amp;$B889&amp;"'!$J$7"))</f>
        <v/>
      </c>
      <c r="AC889" s="383" t="str" cm="1">
        <f t="array" aca="1" ref="AC889" ca="1">IF($K889="","",INDIRECT("'"&amp;$B889&amp;"'!$J$5"))</f>
        <v/>
      </c>
      <c r="AD889" s="383" t="str" cm="1">
        <f t="array" aca="1" ref="AD889" ca="1">IF($K889="","",INDIRECT("'"&amp;$B889&amp;"'!$J$6"))</f>
        <v/>
      </c>
    </row>
    <row r="890" spans="1:30" hidden="1">
      <c r="A890" s="93"/>
      <c r="B890" s="138" t="str">
        <f t="shared" si="175"/>
        <v/>
      </c>
      <c r="C890" s="28" t="str">
        <f>IF(B890="","",INDEX(Konfig!$A$21:$B$1011,MATCH(MID(B890,1,(FIND(" ",B890)-1)),Konfig!$A$21:$A$1011,0),2))</f>
        <v/>
      </c>
      <c r="D890" s="126"/>
      <c r="E890" s="126" t="str">
        <f t="shared" si="178"/>
        <v/>
      </c>
      <c r="F890" s="126" t="str">
        <f t="shared" si="170"/>
        <v/>
      </c>
      <c r="G890" s="123" t="str">
        <f t="shared" si="176"/>
        <v/>
      </c>
      <c r="H890" s="139"/>
      <c r="I890" s="123" t="str">
        <f t="shared" si="177"/>
        <v xml:space="preserve"> </v>
      </c>
      <c r="K890" s="388" t="str">
        <f t="shared" ca="1" si="171"/>
        <v/>
      </c>
      <c r="L890" s="388" t="str">
        <f t="shared" ca="1" si="172"/>
        <v/>
      </c>
      <c r="M890" s="384" t="str">
        <f t="shared" ca="1" si="173"/>
        <v/>
      </c>
      <c r="N890" s="384" t="str">
        <f t="shared" ca="1" si="173"/>
        <v/>
      </c>
      <c r="O890" s="384" t="str">
        <f t="shared" ca="1" si="173"/>
        <v/>
      </c>
      <c r="P890" s="384" t="str">
        <f t="shared" ca="1" si="173"/>
        <v/>
      </c>
      <c r="Q890" s="384" t="str">
        <f t="shared" ca="1" si="179"/>
        <v/>
      </c>
      <c r="R890" s="131" t="str">
        <f ca="1">IF(AND(SUM($T$109:$U890)&gt;0,COUNTIF(R$108:$S889,"A")=0), "A","")</f>
        <v/>
      </c>
      <c r="S890" s="131" t="str">
        <f ca="1">IF(AND(SUM($T890:$U$1097)&gt;0,COUNTIF(S891:$S$1098,"E")=0), "E","")</f>
        <v/>
      </c>
      <c r="T890" s="383" t="str">
        <f t="shared" ca="1" si="180"/>
        <v/>
      </c>
      <c r="U890" s="383" t="str">
        <f t="shared" ca="1" si="174"/>
        <v/>
      </c>
      <c r="X890" s="383" t="str">
        <f t="shared" ca="1" si="181"/>
        <v/>
      </c>
      <c r="Y890" s="383" t="str">
        <f ca="1">IF(SUM(X890)&gt;0,MAX($Y$109:Y889)+1,"")</f>
        <v/>
      </c>
      <c r="AB890" s="383" t="str" cm="1">
        <f t="array" aca="1" ref="AB890" ca="1">IF($K890="","",INDIRECT("'"&amp;$B890&amp;"'!$J$7"))</f>
        <v/>
      </c>
      <c r="AC890" s="383" t="str" cm="1">
        <f t="array" aca="1" ref="AC890" ca="1">IF($K890="","",INDIRECT("'"&amp;$B890&amp;"'!$J$5"))</f>
        <v/>
      </c>
      <c r="AD890" s="383" t="str" cm="1">
        <f t="array" aca="1" ref="AD890" ca="1">IF($K890="","",INDIRECT("'"&amp;$B890&amp;"'!$J$6"))</f>
        <v/>
      </c>
    </row>
    <row r="891" spans="1:30" hidden="1">
      <c r="A891" s="93"/>
      <c r="B891" s="138" t="str">
        <f t="shared" si="175"/>
        <v/>
      </c>
      <c r="C891" s="28" t="str">
        <f>IF(B891="","",INDEX(Konfig!$A$21:$B$1011,MATCH(MID(B891,1,(FIND(" ",B891)-1)),Konfig!$A$21:$A$1011,0),2))</f>
        <v/>
      </c>
      <c r="D891" s="126"/>
      <c r="E891" s="126" t="str">
        <f t="shared" si="178"/>
        <v/>
      </c>
      <c r="F891" s="126" t="str">
        <f t="shared" ref="F891:F954" si="182">IFERROR(IF(VALUE(LEFT(G891,SEARCH(".",G891)-1))&lt;10,"",VALUE(MID(G891,SEARCH(".",G891)+1,1))),"")</f>
        <v/>
      </c>
      <c r="G891" s="123" t="str">
        <f t="shared" si="176"/>
        <v/>
      </c>
      <c r="H891" s="139"/>
      <c r="I891" s="123" t="str">
        <f t="shared" si="177"/>
        <v xml:space="preserve"> </v>
      </c>
      <c r="K891" s="388" t="str">
        <f t="shared" ca="1" si="171"/>
        <v/>
      </c>
      <c r="L891" s="388" t="str">
        <f t="shared" ca="1" si="172"/>
        <v/>
      </c>
      <c r="M891" s="384" t="str">
        <f t="shared" ca="1" si="173"/>
        <v/>
      </c>
      <c r="N891" s="384" t="str">
        <f t="shared" ca="1" si="173"/>
        <v/>
      </c>
      <c r="O891" s="384" t="str">
        <f t="shared" ca="1" si="173"/>
        <v/>
      </c>
      <c r="P891" s="384" t="str">
        <f t="shared" ca="1" si="173"/>
        <v/>
      </c>
      <c r="Q891" s="384" t="str">
        <f t="shared" ca="1" si="179"/>
        <v/>
      </c>
      <c r="R891" s="131" t="str">
        <f ca="1">IF(AND(SUM($T$109:$U891)&gt;0,COUNTIF(R$108:$S890,"A")=0), "A","")</f>
        <v/>
      </c>
      <c r="S891" s="131" t="str">
        <f ca="1">IF(AND(SUM($T891:$U$1097)&gt;0,COUNTIF(S892:$S$1098,"E")=0), "E","")</f>
        <v/>
      </c>
      <c r="T891" s="383" t="str">
        <f t="shared" ca="1" si="180"/>
        <v/>
      </c>
      <c r="U891" s="383" t="str">
        <f t="shared" ca="1" si="174"/>
        <v/>
      </c>
      <c r="X891" s="383" t="str">
        <f t="shared" ca="1" si="181"/>
        <v/>
      </c>
      <c r="Y891" s="383" t="str">
        <f ca="1">IF(SUM(X891)&gt;0,MAX($Y$109:Y890)+1,"")</f>
        <v/>
      </c>
      <c r="AB891" s="383" t="str" cm="1">
        <f t="array" aca="1" ref="AB891" ca="1">IF($K891="","",INDIRECT("'"&amp;$B891&amp;"'!$J$7"))</f>
        <v/>
      </c>
      <c r="AC891" s="383" t="str" cm="1">
        <f t="array" aca="1" ref="AC891" ca="1">IF($K891="","",INDIRECT("'"&amp;$B891&amp;"'!$J$5"))</f>
        <v/>
      </c>
      <c r="AD891" s="383" t="str" cm="1">
        <f t="array" aca="1" ref="AD891" ca="1">IF($K891="","",INDIRECT("'"&amp;$B891&amp;"'!$J$6"))</f>
        <v/>
      </c>
    </row>
    <row r="892" spans="1:30" hidden="1">
      <c r="A892" s="93"/>
      <c r="B892" s="138" t="str">
        <f t="shared" si="175"/>
        <v/>
      </c>
      <c r="C892" s="28" t="str">
        <f>IF(B892="","",INDEX(Konfig!$A$21:$B$1011,MATCH(MID(B892,1,(FIND(" ",B892)-1)),Konfig!$A$21:$A$1011,0),2))</f>
        <v/>
      </c>
      <c r="D892" s="126"/>
      <c r="E892" s="126" t="str">
        <f t="shared" si="178"/>
        <v/>
      </c>
      <c r="F892" s="126" t="str">
        <f t="shared" si="182"/>
        <v/>
      </c>
      <c r="G892" s="123" t="str">
        <f t="shared" si="176"/>
        <v/>
      </c>
      <c r="H892" s="139"/>
      <c r="I892" s="123" t="str">
        <f t="shared" si="177"/>
        <v xml:space="preserve"> </v>
      </c>
      <c r="K892" s="388" t="str">
        <f t="shared" ca="1" si="171"/>
        <v/>
      </c>
      <c r="L892" s="388" t="str">
        <f t="shared" ca="1" si="172"/>
        <v/>
      </c>
      <c r="M892" s="384" t="str">
        <f t="shared" ca="1" si="173"/>
        <v/>
      </c>
      <c r="N892" s="384" t="str">
        <f t="shared" ca="1" si="173"/>
        <v/>
      </c>
      <c r="O892" s="384" t="str">
        <f t="shared" ca="1" si="173"/>
        <v/>
      </c>
      <c r="P892" s="384" t="str">
        <f ca="1">IF($K892="","",COUNTIF(INDIRECT("'"&amp;$B892&amp;"'!$J$12:$J$512"),P$107))</f>
        <v/>
      </c>
      <c r="Q892" s="384" t="str">
        <f t="shared" ca="1" si="179"/>
        <v/>
      </c>
      <c r="R892" s="131" t="str">
        <f ca="1">IF(AND(SUM($T$109:$U892)&gt;0,COUNTIF(R$108:$S891,"A")=0), "A","")</f>
        <v/>
      </c>
      <c r="S892" s="131" t="str">
        <f ca="1">IF(AND(SUM($T892:$U$1097)&gt;0,COUNTIF(S893:$S$1098,"E")=0), "E","")</f>
        <v/>
      </c>
      <c r="T892" s="383" t="str">
        <f t="shared" ca="1" si="180"/>
        <v/>
      </c>
      <c r="U892" s="383" t="str">
        <f t="shared" ca="1" si="174"/>
        <v/>
      </c>
      <c r="X892" s="383" t="str">
        <f t="shared" ca="1" si="181"/>
        <v/>
      </c>
      <c r="Y892" s="383" t="str">
        <f ca="1">IF(SUM(X892)&gt;0,MAX($Y$109:Y891)+1,"")</f>
        <v/>
      </c>
      <c r="AB892" s="383" t="str" cm="1">
        <f t="array" aca="1" ref="AB892" ca="1">IF($K892="","",INDIRECT("'"&amp;$B892&amp;"'!$J$7"))</f>
        <v/>
      </c>
      <c r="AC892" s="383" t="str" cm="1">
        <f t="array" aca="1" ref="AC892" ca="1">IF($K892="","",INDIRECT("'"&amp;$B892&amp;"'!$J$5"))</f>
        <v/>
      </c>
      <c r="AD892" s="383" t="str" cm="1">
        <f t="array" aca="1" ref="AD892" ca="1">IF($K892="","",INDIRECT("'"&amp;$B892&amp;"'!$J$6"))</f>
        <v/>
      </c>
    </row>
    <row r="893" spans="1:30" hidden="1">
      <c r="A893" s="93"/>
      <c r="B893" s="138" t="str">
        <f t="shared" si="175"/>
        <v/>
      </c>
      <c r="C893" s="28" t="str">
        <f>IF(B893="","",INDEX(Konfig!$A$21:$B$1011,MATCH(MID(B893,1,(FIND(" ",B893)-1)),Konfig!$A$21:$A$1011,0),2))</f>
        <v/>
      </c>
      <c r="D893" s="126"/>
      <c r="E893" s="126" t="str">
        <f t="shared" si="178"/>
        <v/>
      </c>
      <c r="F893" s="126" t="str">
        <f t="shared" si="182"/>
        <v/>
      </c>
      <c r="G893" s="123" t="str">
        <f t="shared" si="176"/>
        <v/>
      </c>
      <c r="H893" s="139"/>
      <c r="I893" s="123" t="str">
        <f t="shared" si="177"/>
        <v xml:space="preserve"> </v>
      </c>
      <c r="K893" s="388" t="str">
        <f t="shared" ref="K893:K956" ca="1" si="183">IF(B893="","",IF(VALUE(MID(B893,1,SEARCH(".",B893)-1))&lt;10,"",COUNTA(INDIRECT("'"&amp;B893&amp;"'!$F$12:$F$512"))))</f>
        <v/>
      </c>
      <c r="L893" s="388" t="str">
        <f t="shared" ref="L893:L956" ca="1" si="184">IF(K893="","",SUM(M893:N893))</f>
        <v/>
      </c>
      <c r="M893" s="384" t="str">
        <f t="shared" ref="M893:P956" ca="1" si="185">IF($K893="","",COUNTIF(INDIRECT("'"&amp;$B893&amp;"'!$J$12:$J$512"),M$107))</f>
        <v/>
      </c>
      <c r="N893" s="384" t="str">
        <f t="shared" ca="1" si="185"/>
        <v/>
      </c>
      <c r="O893" s="384" t="str">
        <f t="shared" ca="1" si="185"/>
        <v/>
      </c>
      <c r="P893" s="384" t="str">
        <f t="shared" ca="1" si="185"/>
        <v/>
      </c>
      <c r="Q893" s="384" t="str">
        <f t="shared" ca="1" si="179"/>
        <v/>
      </c>
      <c r="R893" s="131" t="str">
        <f ca="1">IF(AND(SUM($T$109:$U893)&gt;0,COUNTIF(R$108:$S892,"A")=0), "A","")</f>
        <v/>
      </c>
      <c r="S893" s="131" t="str">
        <f ca="1">IF(AND(SUM($T893:$U$1097)&gt;0,COUNTIF(S894:$S$1098,"E")=0), "E","")</f>
        <v/>
      </c>
      <c r="T893" s="383" t="str">
        <f t="shared" ca="1" si="180"/>
        <v/>
      </c>
      <c r="U893" s="383" t="str">
        <f t="shared" ref="U893:U956" ca="1" si="186">IF($K893="","",COUNTIFS(INDIRECT("'"&amp;$B893&amp;"'!$J$11:$J$512"),"BW",INDIRECT("'"&amp;$B893&amp;"'!$N$11:$N$512"),"IAE"))</f>
        <v/>
      </c>
      <c r="X893" s="383" t="str">
        <f t="shared" ca="1" si="181"/>
        <v/>
      </c>
      <c r="Y893" s="383" t="str">
        <f ca="1">IF(SUM(X893)&gt;0,MAX($Y$109:Y892)+1,"")</f>
        <v/>
      </c>
      <c r="AB893" s="383" t="str" cm="1">
        <f t="array" aca="1" ref="AB893" ca="1">IF($K893="","",INDIRECT("'"&amp;$B893&amp;"'!$J$7"))</f>
        <v/>
      </c>
      <c r="AC893" s="383" t="str" cm="1">
        <f t="array" aca="1" ref="AC893" ca="1">IF($K893="","",INDIRECT("'"&amp;$B893&amp;"'!$J$5"))</f>
        <v/>
      </c>
      <c r="AD893" s="383" t="str" cm="1">
        <f t="array" aca="1" ref="AD893" ca="1">IF($K893="","",INDIRECT("'"&amp;$B893&amp;"'!$J$6"))</f>
        <v/>
      </c>
    </row>
    <row r="894" spans="1:30" hidden="1">
      <c r="A894" s="93"/>
      <c r="B894" s="138" t="str">
        <f t="shared" si="175"/>
        <v/>
      </c>
      <c r="C894" s="28" t="str">
        <f>IF(B894="","",INDEX(Konfig!$A$21:$B$1011,MATCH(MID(B894,1,(FIND(" ",B894)-1)),Konfig!$A$21:$A$1011,0),2))</f>
        <v/>
      </c>
      <c r="D894" s="126"/>
      <c r="E894" s="126" t="str">
        <f t="shared" si="178"/>
        <v/>
      </c>
      <c r="F894" s="126" t="str">
        <f t="shared" si="182"/>
        <v/>
      </c>
      <c r="G894" s="123" t="str">
        <f t="shared" si="176"/>
        <v/>
      </c>
      <c r="H894" s="139"/>
      <c r="I894" s="123" t="str">
        <f t="shared" si="177"/>
        <v xml:space="preserve"> </v>
      </c>
      <c r="K894" s="388" t="str">
        <f t="shared" ca="1" si="183"/>
        <v/>
      </c>
      <c r="L894" s="388" t="str">
        <f t="shared" ca="1" si="184"/>
        <v/>
      </c>
      <c r="M894" s="384" t="str">
        <f t="shared" ca="1" si="185"/>
        <v/>
      </c>
      <c r="N894" s="384" t="str">
        <f t="shared" ca="1" si="185"/>
        <v/>
      </c>
      <c r="O894" s="384" t="str">
        <f t="shared" ca="1" si="185"/>
        <v/>
      </c>
      <c r="P894" s="384" t="str">
        <f t="shared" ca="1" si="185"/>
        <v/>
      </c>
      <c r="Q894" s="384" t="str">
        <f t="shared" ca="1" si="179"/>
        <v/>
      </c>
      <c r="R894" s="131" t="str">
        <f ca="1">IF(AND(SUM($T$109:$U894)&gt;0,COUNTIF(R$108:$S893,"A")=0), "A","")</f>
        <v/>
      </c>
      <c r="S894" s="131" t="str">
        <f ca="1">IF(AND(SUM($T894:$U$1097)&gt;0,COUNTIF(S895:$S$1098,"E")=0), "E","")</f>
        <v/>
      </c>
      <c r="T894" s="383" t="str">
        <f t="shared" ca="1" si="180"/>
        <v/>
      </c>
      <c r="U894" s="383" t="str">
        <f t="shared" ca="1" si="186"/>
        <v/>
      </c>
      <c r="X894" s="383" t="str">
        <f t="shared" ca="1" si="181"/>
        <v/>
      </c>
      <c r="Y894" s="383" t="str">
        <f ca="1">IF(SUM(X894)&gt;0,MAX($Y$109:Y893)+1,"")</f>
        <v/>
      </c>
      <c r="AB894" s="383" t="str" cm="1">
        <f t="array" aca="1" ref="AB894" ca="1">IF($K894="","",INDIRECT("'"&amp;$B894&amp;"'!$J$7"))</f>
        <v/>
      </c>
      <c r="AC894" s="383" t="str" cm="1">
        <f t="array" aca="1" ref="AC894" ca="1">IF($K894="","",INDIRECT("'"&amp;$B894&amp;"'!$J$5"))</f>
        <v/>
      </c>
      <c r="AD894" s="383" t="str" cm="1">
        <f t="array" aca="1" ref="AD894" ca="1">IF($K894="","",INDIRECT("'"&amp;$B894&amp;"'!$J$6"))</f>
        <v/>
      </c>
    </row>
    <row r="895" spans="1:30" hidden="1">
      <c r="A895" s="93"/>
      <c r="B895" s="138" t="str">
        <f t="shared" si="175"/>
        <v/>
      </c>
      <c r="C895" s="28" t="str">
        <f>IF(B895="","",INDEX(Konfig!$A$21:$B$1011,MATCH(MID(B895,1,(FIND(" ",B895)-1)),Konfig!$A$21:$A$1011,0),2))</f>
        <v/>
      </c>
      <c r="D895" s="126"/>
      <c r="E895" s="126" t="str">
        <f t="shared" si="178"/>
        <v/>
      </c>
      <c r="F895" s="126" t="str">
        <f t="shared" si="182"/>
        <v/>
      </c>
      <c r="G895" s="123" t="str">
        <f t="shared" si="176"/>
        <v/>
      </c>
      <c r="H895" s="139"/>
      <c r="I895" s="123" t="str">
        <f t="shared" si="177"/>
        <v xml:space="preserve"> </v>
      </c>
      <c r="K895" s="388" t="str">
        <f t="shared" ca="1" si="183"/>
        <v/>
      </c>
      <c r="L895" s="388" t="str">
        <f t="shared" ca="1" si="184"/>
        <v/>
      </c>
      <c r="M895" s="384" t="str">
        <f t="shared" ca="1" si="185"/>
        <v/>
      </c>
      <c r="N895" s="384" t="str">
        <f t="shared" ca="1" si="185"/>
        <v/>
      </c>
      <c r="O895" s="384" t="str">
        <f t="shared" ca="1" si="185"/>
        <v/>
      </c>
      <c r="P895" s="384" t="str">
        <f t="shared" ca="1" si="185"/>
        <v/>
      </c>
      <c r="Q895" s="384" t="str">
        <f t="shared" ca="1" si="179"/>
        <v/>
      </c>
      <c r="R895" s="131" t="str">
        <f ca="1">IF(AND(SUM($T$109:$U895)&gt;0,COUNTIF(R$108:$S894,"A")=0), "A","")</f>
        <v/>
      </c>
      <c r="S895" s="131" t="str">
        <f ca="1">IF(AND(SUM($T895:$U$1097)&gt;0,COUNTIF(S896:$S$1098,"E")=0), "E","")</f>
        <v/>
      </c>
      <c r="T895" s="383" t="str">
        <f t="shared" ca="1" si="180"/>
        <v/>
      </c>
      <c r="U895" s="383" t="str">
        <f t="shared" ca="1" si="186"/>
        <v/>
      </c>
      <c r="X895" s="383" t="str">
        <f t="shared" ca="1" si="181"/>
        <v/>
      </c>
      <c r="Y895" s="383" t="str">
        <f ca="1">IF(SUM(X895)&gt;0,MAX($Y$109:Y894)+1,"")</f>
        <v/>
      </c>
      <c r="AB895" s="383" t="str" cm="1">
        <f t="array" aca="1" ref="AB895" ca="1">IF($K895="","",INDIRECT("'"&amp;$B895&amp;"'!$J$7"))</f>
        <v/>
      </c>
      <c r="AC895" s="383" t="str" cm="1">
        <f t="array" aca="1" ref="AC895" ca="1">IF($K895="","",INDIRECT("'"&amp;$B895&amp;"'!$J$5"))</f>
        <v/>
      </c>
      <c r="AD895" s="383" t="str" cm="1">
        <f t="array" aca="1" ref="AD895" ca="1">IF($K895="","",INDIRECT("'"&amp;$B895&amp;"'!$J$6"))</f>
        <v/>
      </c>
    </row>
    <row r="896" spans="1:30" hidden="1">
      <c r="A896" s="93"/>
      <c r="B896" s="138" t="str">
        <f t="shared" si="175"/>
        <v/>
      </c>
      <c r="C896" s="28" t="str">
        <f>IF(B896="","",INDEX(Konfig!$A$21:$B$1011,MATCH(MID(B896,1,(FIND(" ",B896)-1)),Konfig!$A$21:$A$1011,0),2))</f>
        <v/>
      </c>
      <c r="D896" s="126"/>
      <c r="E896" s="126" t="str">
        <f t="shared" si="178"/>
        <v/>
      </c>
      <c r="F896" s="126" t="str">
        <f t="shared" si="182"/>
        <v/>
      </c>
      <c r="G896" s="123" t="str">
        <f t="shared" si="176"/>
        <v/>
      </c>
      <c r="H896" s="139"/>
      <c r="I896" s="123" t="str">
        <f t="shared" si="177"/>
        <v xml:space="preserve"> </v>
      </c>
      <c r="K896" s="388" t="str">
        <f t="shared" ca="1" si="183"/>
        <v/>
      </c>
      <c r="L896" s="388" t="str">
        <f t="shared" ca="1" si="184"/>
        <v/>
      </c>
      <c r="M896" s="384" t="str">
        <f t="shared" ca="1" si="185"/>
        <v/>
      </c>
      <c r="N896" s="384" t="str">
        <f t="shared" ca="1" si="185"/>
        <v/>
      </c>
      <c r="O896" s="384" t="str">
        <f t="shared" ca="1" si="185"/>
        <v/>
      </c>
      <c r="P896" s="384" t="str">
        <f t="shared" ca="1" si="185"/>
        <v/>
      </c>
      <c r="Q896" s="384" t="str">
        <f t="shared" ca="1" si="179"/>
        <v/>
      </c>
      <c r="R896" s="131" t="str">
        <f ca="1">IF(AND(SUM($T$109:$U896)&gt;0,COUNTIF(R$108:$S895,"A")=0), "A","")</f>
        <v/>
      </c>
      <c r="S896" s="131" t="str">
        <f ca="1">IF(AND(SUM($T896:$U$1097)&gt;0,COUNTIF(S897:$S$1098,"E")=0), "E","")</f>
        <v/>
      </c>
      <c r="T896" s="383" t="str">
        <f t="shared" ca="1" si="180"/>
        <v/>
      </c>
      <c r="U896" s="383" t="str">
        <f t="shared" ca="1" si="186"/>
        <v/>
      </c>
      <c r="X896" s="383" t="str">
        <f t="shared" ca="1" si="181"/>
        <v/>
      </c>
      <c r="Y896" s="383" t="str">
        <f ca="1">IF(SUM(X896)&gt;0,MAX($Y$109:Y895)+1,"")</f>
        <v/>
      </c>
      <c r="AB896" s="383" t="str" cm="1">
        <f t="array" aca="1" ref="AB896" ca="1">IF($K896="","",INDIRECT("'"&amp;$B896&amp;"'!$J$7"))</f>
        <v/>
      </c>
      <c r="AC896" s="383" t="str" cm="1">
        <f t="array" aca="1" ref="AC896" ca="1">IF($K896="","",INDIRECT("'"&amp;$B896&amp;"'!$J$5"))</f>
        <v/>
      </c>
      <c r="AD896" s="383" t="str" cm="1">
        <f t="array" aca="1" ref="AD896" ca="1">IF($K896="","",INDIRECT("'"&amp;$B896&amp;"'!$J$6"))</f>
        <v/>
      </c>
    </row>
    <row r="897" spans="1:30" hidden="1">
      <c r="A897" s="93"/>
      <c r="B897" s="138" t="str">
        <f t="shared" si="175"/>
        <v/>
      </c>
      <c r="C897" s="28" t="str">
        <f>IF(B897="","",INDEX(Konfig!$A$21:$B$1011,MATCH(MID(B897,1,(FIND(" ",B897)-1)),Konfig!$A$21:$A$1011,0),2))</f>
        <v/>
      </c>
      <c r="D897" s="126"/>
      <c r="E897" s="126" t="str">
        <f t="shared" si="178"/>
        <v/>
      </c>
      <c r="F897" s="126" t="str">
        <f t="shared" si="182"/>
        <v/>
      </c>
      <c r="G897" s="123" t="str">
        <f t="shared" si="176"/>
        <v/>
      </c>
      <c r="H897" s="139"/>
      <c r="I897" s="123" t="str">
        <f t="shared" si="177"/>
        <v xml:space="preserve"> </v>
      </c>
      <c r="K897" s="388" t="str">
        <f t="shared" ca="1" si="183"/>
        <v/>
      </c>
      <c r="L897" s="388" t="str">
        <f t="shared" ca="1" si="184"/>
        <v/>
      </c>
      <c r="M897" s="384" t="str">
        <f t="shared" ca="1" si="185"/>
        <v/>
      </c>
      <c r="N897" s="384" t="str">
        <f t="shared" ca="1" si="185"/>
        <v/>
      </c>
      <c r="O897" s="384" t="str">
        <f t="shared" ca="1" si="185"/>
        <v/>
      </c>
      <c r="P897" s="384" t="str">
        <f t="shared" ca="1" si="185"/>
        <v/>
      </c>
      <c r="Q897" s="384" t="str">
        <f t="shared" ca="1" si="179"/>
        <v/>
      </c>
      <c r="R897" s="131" t="str">
        <f ca="1">IF(AND(SUM($T$109:$U897)&gt;0,COUNTIF(R$108:$S896,"A")=0), "A","")</f>
        <v/>
      </c>
      <c r="S897" s="131" t="str">
        <f ca="1">IF(AND(SUM($T897:$U$1097)&gt;0,COUNTIF(S898:$S$1098,"E")=0), "E","")</f>
        <v/>
      </c>
      <c r="T897" s="383" t="str">
        <f t="shared" ca="1" si="180"/>
        <v/>
      </c>
      <c r="U897" s="383" t="str">
        <f t="shared" ca="1" si="186"/>
        <v/>
      </c>
      <c r="X897" s="383" t="str">
        <f t="shared" ca="1" si="181"/>
        <v/>
      </c>
      <c r="Y897" s="383" t="str">
        <f ca="1">IF(SUM(X897)&gt;0,MAX($Y$109:Y896)+1,"")</f>
        <v/>
      </c>
      <c r="AB897" s="383" t="str" cm="1">
        <f t="array" aca="1" ref="AB897" ca="1">IF($K897="","",INDIRECT("'"&amp;$B897&amp;"'!$J$7"))</f>
        <v/>
      </c>
      <c r="AC897" s="383" t="str" cm="1">
        <f t="array" aca="1" ref="AC897" ca="1">IF($K897="","",INDIRECT("'"&amp;$B897&amp;"'!$J$5"))</f>
        <v/>
      </c>
      <c r="AD897" s="383" t="str" cm="1">
        <f t="array" aca="1" ref="AD897" ca="1">IF($K897="","",INDIRECT("'"&amp;$B897&amp;"'!$J$6"))</f>
        <v/>
      </c>
    </row>
    <row r="898" spans="1:30" hidden="1">
      <c r="A898" s="93"/>
      <c r="B898" s="138" t="str">
        <f t="shared" si="175"/>
        <v/>
      </c>
      <c r="C898" s="28" t="str">
        <f>IF(B898="","",INDEX(Konfig!$A$21:$B$1011,MATCH(MID(B898,1,(FIND(" ",B898)-1)),Konfig!$A$21:$A$1011,0),2))</f>
        <v/>
      </c>
      <c r="D898" s="126"/>
      <c r="E898" s="126" t="str">
        <f t="shared" si="178"/>
        <v/>
      </c>
      <c r="F898" s="126" t="str">
        <f t="shared" si="182"/>
        <v/>
      </c>
      <c r="G898" s="123" t="str">
        <f t="shared" si="176"/>
        <v/>
      </c>
      <c r="H898" s="139"/>
      <c r="I898" s="123" t="str">
        <f t="shared" si="177"/>
        <v xml:space="preserve"> </v>
      </c>
      <c r="K898" s="388" t="str">
        <f t="shared" ca="1" si="183"/>
        <v/>
      </c>
      <c r="L898" s="388" t="str">
        <f t="shared" ca="1" si="184"/>
        <v/>
      </c>
      <c r="M898" s="384" t="str">
        <f t="shared" ca="1" si="185"/>
        <v/>
      </c>
      <c r="N898" s="384" t="str">
        <f t="shared" ca="1" si="185"/>
        <v/>
      </c>
      <c r="O898" s="384" t="str">
        <f t="shared" ca="1" si="185"/>
        <v/>
      </c>
      <c r="P898" s="384" t="str">
        <f t="shared" ca="1" si="185"/>
        <v/>
      </c>
      <c r="Q898" s="384" t="str">
        <f t="shared" ca="1" si="179"/>
        <v/>
      </c>
      <c r="R898" s="131" t="str">
        <f ca="1">IF(AND(SUM($T$109:$U898)&gt;0,COUNTIF(R$108:$S897,"A")=0), "A","")</f>
        <v/>
      </c>
      <c r="S898" s="131" t="str">
        <f ca="1">IF(AND(SUM($T898:$U$1097)&gt;0,COUNTIF(S899:$S$1098,"E")=0), "E","")</f>
        <v/>
      </c>
      <c r="T898" s="383" t="str">
        <f t="shared" ca="1" si="180"/>
        <v/>
      </c>
      <c r="U898" s="383" t="str">
        <f t="shared" ca="1" si="186"/>
        <v/>
      </c>
      <c r="X898" s="383" t="str">
        <f t="shared" ca="1" si="181"/>
        <v/>
      </c>
      <c r="Y898" s="383" t="str">
        <f ca="1">IF(SUM(X898)&gt;0,MAX($Y$109:Y897)+1,"")</f>
        <v/>
      </c>
      <c r="AB898" s="383" t="str" cm="1">
        <f t="array" aca="1" ref="AB898" ca="1">IF($K898="","",INDIRECT("'"&amp;$B898&amp;"'!$J$7"))</f>
        <v/>
      </c>
      <c r="AC898" s="383" t="str" cm="1">
        <f t="array" aca="1" ref="AC898" ca="1">IF($K898="","",INDIRECT("'"&amp;$B898&amp;"'!$J$5"))</f>
        <v/>
      </c>
      <c r="AD898" s="383" t="str" cm="1">
        <f t="array" aca="1" ref="AD898" ca="1">IF($K898="","",INDIRECT("'"&amp;$B898&amp;"'!$J$6"))</f>
        <v/>
      </c>
    </row>
    <row r="899" spans="1:30" hidden="1">
      <c r="A899" s="93"/>
      <c r="B899" s="138" t="str">
        <f t="shared" si="175"/>
        <v/>
      </c>
      <c r="C899" s="28" t="str">
        <f>IF(B899="","",INDEX(Konfig!$A$21:$B$1011,MATCH(MID(B899,1,(FIND(" ",B899)-1)),Konfig!$A$21:$A$1011,0),2))</f>
        <v/>
      </c>
      <c r="D899" s="126"/>
      <c r="E899" s="126" t="str">
        <f t="shared" si="178"/>
        <v/>
      </c>
      <c r="F899" s="126" t="str">
        <f t="shared" si="182"/>
        <v/>
      </c>
      <c r="G899" s="123" t="str">
        <f t="shared" si="176"/>
        <v/>
      </c>
      <c r="H899" s="139"/>
      <c r="I899" s="123" t="str">
        <f t="shared" si="177"/>
        <v xml:space="preserve"> </v>
      </c>
      <c r="K899" s="388" t="str">
        <f t="shared" ca="1" si="183"/>
        <v/>
      </c>
      <c r="L899" s="388" t="str">
        <f t="shared" ca="1" si="184"/>
        <v/>
      </c>
      <c r="M899" s="384" t="str">
        <f t="shared" ca="1" si="185"/>
        <v/>
      </c>
      <c r="N899" s="384" t="str">
        <f t="shared" ca="1" si="185"/>
        <v/>
      </c>
      <c r="O899" s="384" t="str">
        <f t="shared" ca="1" si="185"/>
        <v/>
      </c>
      <c r="P899" s="384" t="str">
        <f t="shared" ca="1" si="185"/>
        <v/>
      </c>
      <c r="Q899" s="384" t="str">
        <f t="shared" ca="1" si="179"/>
        <v/>
      </c>
      <c r="R899" s="131" t="str">
        <f ca="1">IF(AND(SUM($T$109:$U899)&gt;0,COUNTIF(R$108:$S898,"A")=0), "A","")</f>
        <v/>
      </c>
      <c r="S899" s="131" t="str">
        <f ca="1">IF(AND(SUM($T899:$U$1097)&gt;0,COUNTIF(S900:$S$1098,"E")=0), "E","")</f>
        <v/>
      </c>
      <c r="T899" s="383" t="str">
        <f t="shared" ca="1" si="180"/>
        <v/>
      </c>
      <c r="U899" s="383" t="str">
        <f t="shared" ca="1" si="186"/>
        <v/>
      </c>
      <c r="X899" s="383" t="str">
        <f t="shared" ca="1" si="181"/>
        <v/>
      </c>
      <c r="Y899" s="383" t="str">
        <f ca="1">IF(SUM(X899)&gt;0,MAX($Y$109:Y898)+1,"")</f>
        <v/>
      </c>
      <c r="AB899" s="383" t="str" cm="1">
        <f t="array" aca="1" ref="AB899" ca="1">IF($K899="","",INDIRECT("'"&amp;$B899&amp;"'!$J$7"))</f>
        <v/>
      </c>
      <c r="AC899" s="383" t="str" cm="1">
        <f t="array" aca="1" ref="AC899" ca="1">IF($K899="","",INDIRECT("'"&amp;$B899&amp;"'!$J$5"))</f>
        <v/>
      </c>
      <c r="AD899" s="383" t="str" cm="1">
        <f t="array" aca="1" ref="AD899" ca="1">IF($K899="","",INDIRECT("'"&amp;$B899&amp;"'!$J$6"))</f>
        <v/>
      </c>
    </row>
    <row r="900" spans="1:30" hidden="1">
      <c r="A900" s="93"/>
      <c r="B900" s="138" t="str">
        <f t="shared" si="175"/>
        <v/>
      </c>
      <c r="C900" s="28" t="str">
        <f>IF(B900="","",INDEX(Konfig!$A$21:$B$1011,MATCH(MID(B900,1,(FIND(" ",B900)-1)),Konfig!$A$21:$A$1011,0),2))</f>
        <v/>
      </c>
      <c r="D900" s="126"/>
      <c r="E900" s="126" t="str">
        <f t="shared" si="178"/>
        <v/>
      </c>
      <c r="F900" s="126" t="str">
        <f t="shared" si="182"/>
        <v/>
      </c>
      <c r="G900" s="123" t="str">
        <f t="shared" si="176"/>
        <v/>
      </c>
      <c r="H900" s="139"/>
      <c r="I900" s="123" t="str">
        <f t="shared" si="177"/>
        <v xml:space="preserve"> </v>
      </c>
      <c r="K900" s="388" t="str">
        <f t="shared" ca="1" si="183"/>
        <v/>
      </c>
      <c r="L900" s="388" t="str">
        <f t="shared" ca="1" si="184"/>
        <v/>
      </c>
      <c r="M900" s="384" t="str">
        <f t="shared" ca="1" si="185"/>
        <v/>
      </c>
      <c r="N900" s="384" t="str">
        <f t="shared" ca="1" si="185"/>
        <v/>
      </c>
      <c r="O900" s="384" t="str">
        <f t="shared" ca="1" si="185"/>
        <v/>
      </c>
      <c r="P900" s="384" t="str">
        <f t="shared" ca="1" si="185"/>
        <v/>
      </c>
      <c r="Q900" s="384" t="str">
        <f t="shared" ca="1" si="179"/>
        <v/>
      </c>
      <c r="R900" s="131" t="str">
        <f ca="1">IF(AND(SUM($T$109:$U900)&gt;0,COUNTIF(R$108:$S899,"A")=0), "A","")</f>
        <v/>
      </c>
      <c r="S900" s="131" t="str">
        <f ca="1">IF(AND(SUM($T900:$U$1097)&gt;0,COUNTIF(S901:$S$1098,"E")=0), "E","")</f>
        <v/>
      </c>
      <c r="T900" s="383" t="str">
        <f t="shared" ca="1" si="180"/>
        <v/>
      </c>
      <c r="U900" s="383" t="str">
        <f t="shared" ca="1" si="186"/>
        <v/>
      </c>
      <c r="X900" s="383" t="str">
        <f t="shared" ca="1" si="181"/>
        <v/>
      </c>
      <c r="Y900" s="383" t="str">
        <f ca="1">IF(SUM(X900)&gt;0,MAX($Y$109:Y899)+1,"")</f>
        <v/>
      </c>
      <c r="AB900" s="383" t="str" cm="1">
        <f t="array" aca="1" ref="AB900" ca="1">IF($K900="","",INDIRECT("'"&amp;$B900&amp;"'!$J$7"))</f>
        <v/>
      </c>
      <c r="AC900" s="383" t="str" cm="1">
        <f t="array" aca="1" ref="AC900" ca="1">IF($K900="","",INDIRECT("'"&amp;$B900&amp;"'!$J$5"))</f>
        <v/>
      </c>
      <c r="AD900" s="383" t="str" cm="1">
        <f t="array" aca="1" ref="AD900" ca="1">IF($K900="","",INDIRECT("'"&amp;$B900&amp;"'!$J$6"))</f>
        <v/>
      </c>
    </row>
    <row r="901" spans="1:30" hidden="1">
      <c r="A901" s="93"/>
      <c r="B901" s="138" t="str">
        <f t="shared" si="175"/>
        <v/>
      </c>
      <c r="C901" s="28" t="str">
        <f>IF(B901="","",INDEX(Konfig!$A$21:$B$1011,MATCH(MID(B901,1,(FIND(" ",B901)-1)),Konfig!$A$21:$A$1011,0),2))</f>
        <v/>
      </c>
      <c r="D901" s="126"/>
      <c r="E901" s="126" t="str">
        <f t="shared" si="178"/>
        <v/>
      </c>
      <c r="F901" s="126" t="str">
        <f t="shared" si="182"/>
        <v/>
      </c>
      <c r="G901" s="123" t="str">
        <f t="shared" si="176"/>
        <v/>
      </c>
      <c r="H901" s="139"/>
      <c r="I901" s="123" t="str">
        <f t="shared" si="177"/>
        <v xml:space="preserve"> </v>
      </c>
      <c r="K901" s="388" t="str">
        <f t="shared" ca="1" si="183"/>
        <v/>
      </c>
      <c r="L901" s="388" t="str">
        <f t="shared" ca="1" si="184"/>
        <v/>
      </c>
      <c r="M901" s="384" t="str">
        <f t="shared" ca="1" si="185"/>
        <v/>
      </c>
      <c r="N901" s="384" t="str">
        <f t="shared" ca="1" si="185"/>
        <v/>
      </c>
      <c r="O901" s="384" t="str">
        <f t="shared" ca="1" si="185"/>
        <v/>
      </c>
      <c r="P901" s="384" t="str">
        <f t="shared" ca="1" si="185"/>
        <v/>
      </c>
      <c r="Q901" s="384" t="str">
        <f t="shared" ca="1" si="179"/>
        <v/>
      </c>
      <c r="R901" s="131" t="str">
        <f ca="1">IF(AND(SUM($T$109:$U901)&gt;0,COUNTIF(R$108:$S900,"A")=0), "A","")</f>
        <v/>
      </c>
      <c r="S901" s="131" t="str">
        <f ca="1">IF(AND(SUM($T901:$U$1097)&gt;0,COUNTIF(S902:$S$1098,"E")=0), "E","")</f>
        <v/>
      </c>
      <c r="T901" s="383" t="str">
        <f t="shared" ca="1" si="180"/>
        <v/>
      </c>
      <c r="U901" s="383" t="str">
        <f t="shared" ca="1" si="186"/>
        <v/>
      </c>
      <c r="X901" s="383" t="str">
        <f t="shared" ca="1" si="181"/>
        <v/>
      </c>
      <c r="Y901" s="383" t="str">
        <f ca="1">IF(SUM(X901)&gt;0,MAX($Y$109:Y900)+1,"")</f>
        <v/>
      </c>
      <c r="AB901" s="383" t="str" cm="1">
        <f t="array" aca="1" ref="AB901" ca="1">IF($K901="","",INDIRECT("'"&amp;$B901&amp;"'!$J$7"))</f>
        <v/>
      </c>
      <c r="AC901" s="383" t="str" cm="1">
        <f t="array" aca="1" ref="AC901" ca="1">IF($K901="","",INDIRECT("'"&amp;$B901&amp;"'!$J$5"))</f>
        <v/>
      </c>
      <c r="AD901" s="383" t="str" cm="1">
        <f t="array" aca="1" ref="AD901" ca="1">IF($K901="","",INDIRECT("'"&amp;$B901&amp;"'!$J$6"))</f>
        <v/>
      </c>
    </row>
    <row r="902" spans="1:30" hidden="1">
      <c r="A902" s="93"/>
      <c r="B902" s="138" t="str">
        <f t="shared" si="175"/>
        <v/>
      </c>
      <c r="C902" s="28" t="str">
        <f>IF(B902="","",INDEX(Konfig!$A$21:$B$1011,MATCH(MID(B902,1,(FIND(" ",B902)-1)),Konfig!$A$21:$A$1011,0),2))</f>
        <v/>
      </c>
      <c r="D902" s="126"/>
      <c r="E902" s="126" t="str">
        <f t="shared" si="178"/>
        <v/>
      </c>
      <c r="F902" s="126" t="str">
        <f t="shared" si="182"/>
        <v/>
      </c>
      <c r="G902" s="123" t="str">
        <f t="shared" si="176"/>
        <v/>
      </c>
      <c r="H902" s="139"/>
      <c r="I902" s="123" t="str">
        <f t="shared" si="177"/>
        <v xml:space="preserve"> </v>
      </c>
      <c r="K902" s="388" t="str">
        <f t="shared" ca="1" si="183"/>
        <v/>
      </c>
      <c r="L902" s="388" t="str">
        <f t="shared" ca="1" si="184"/>
        <v/>
      </c>
      <c r="M902" s="384" t="str">
        <f t="shared" ca="1" si="185"/>
        <v/>
      </c>
      <c r="N902" s="384" t="str">
        <f t="shared" ca="1" si="185"/>
        <v/>
      </c>
      <c r="O902" s="384" t="str">
        <f t="shared" ca="1" si="185"/>
        <v/>
      </c>
      <c r="P902" s="384" t="str">
        <f t="shared" ca="1" si="185"/>
        <v/>
      </c>
      <c r="Q902" s="384" t="str">
        <f t="shared" ca="1" si="179"/>
        <v/>
      </c>
      <c r="R902" s="131" t="str">
        <f ca="1">IF(AND(SUM($T$109:$U902)&gt;0,COUNTIF(R$108:$S901,"A")=0), "A","")</f>
        <v/>
      </c>
      <c r="S902" s="131" t="str">
        <f ca="1">IF(AND(SUM($T902:$U$1097)&gt;0,COUNTIF(S903:$S$1098,"E")=0), "E","")</f>
        <v/>
      </c>
      <c r="T902" s="383" t="str">
        <f t="shared" ca="1" si="180"/>
        <v/>
      </c>
      <c r="U902" s="383" t="str">
        <f t="shared" ca="1" si="186"/>
        <v/>
      </c>
      <c r="X902" s="383" t="str">
        <f t="shared" ca="1" si="181"/>
        <v/>
      </c>
      <c r="Y902" s="383" t="str">
        <f ca="1">IF(SUM(X902)&gt;0,MAX($Y$109:Y901)+1,"")</f>
        <v/>
      </c>
      <c r="AB902" s="383" t="str" cm="1">
        <f t="array" aca="1" ref="AB902" ca="1">IF($K902="","",INDIRECT("'"&amp;$B902&amp;"'!$J$7"))</f>
        <v/>
      </c>
      <c r="AC902" s="383" t="str" cm="1">
        <f t="array" aca="1" ref="AC902" ca="1">IF($K902="","",INDIRECT("'"&amp;$B902&amp;"'!$J$5"))</f>
        <v/>
      </c>
      <c r="AD902" s="383" t="str" cm="1">
        <f t="array" aca="1" ref="AD902" ca="1">IF($K902="","",INDIRECT("'"&amp;$B902&amp;"'!$J$6"))</f>
        <v/>
      </c>
    </row>
    <row r="903" spans="1:30" hidden="1">
      <c r="A903" s="93"/>
      <c r="B903" s="138" t="str">
        <f t="shared" si="175"/>
        <v/>
      </c>
      <c r="C903" s="28" t="str">
        <f>IF(B903="","",INDEX(Konfig!$A$21:$B$1011,MATCH(MID(B903,1,(FIND(" ",B903)-1)),Konfig!$A$21:$A$1011,0),2))</f>
        <v/>
      </c>
      <c r="D903" s="126"/>
      <c r="E903" s="126" t="str">
        <f t="shared" si="178"/>
        <v/>
      </c>
      <c r="F903" s="126" t="str">
        <f t="shared" si="182"/>
        <v/>
      </c>
      <c r="G903" s="123" t="str">
        <f t="shared" si="176"/>
        <v/>
      </c>
      <c r="H903" s="139"/>
      <c r="I903" s="123" t="str">
        <f t="shared" si="177"/>
        <v xml:space="preserve"> </v>
      </c>
      <c r="K903" s="388" t="str">
        <f t="shared" ca="1" si="183"/>
        <v/>
      </c>
      <c r="L903" s="388" t="str">
        <f t="shared" ca="1" si="184"/>
        <v/>
      </c>
      <c r="M903" s="384" t="str">
        <f t="shared" ca="1" si="185"/>
        <v/>
      </c>
      <c r="N903" s="384" t="str">
        <f t="shared" ca="1" si="185"/>
        <v/>
      </c>
      <c r="O903" s="384" t="str">
        <f t="shared" ca="1" si="185"/>
        <v/>
      </c>
      <c r="P903" s="384" t="str">
        <f t="shared" ca="1" si="185"/>
        <v/>
      </c>
      <c r="Q903" s="384" t="str">
        <f t="shared" ca="1" si="179"/>
        <v/>
      </c>
      <c r="R903" s="131" t="str">
        <f ca="1">IF(AND(SUM($T$109:$U903)&gt;0,COUNTIF(R$108:$S902,"A")=0), "A","")</f>
        <v/>
      </c>
      <c r="S903" s="131" t="str">
        <f ca="1">IF(AND(SUM($T903:$U$1097)&gt;0,COUNTIF(S904:$S$1098,"E")=0), "E","")</f>
        <v/>
      </c>
      <c r="T903" s="383" t="str">
        <f t="shared" ca="1" si="180"/>
        <v/>
      </c>
      <c r="U903" s="383" t="str">
        <f t="shared" ca="1" si="186"/>
        <v/>
      </c>
      <c r="X903" s="383" t="str">
        <f t="shared" ca="1" si="181"/>
        <v/>
      </c>
      <c r="Y903" s="383" t="str">
        <f ca="1">IF(SUM(X903)&gt;0,MAX($Y$109:Y902)+1,"")</f>
        <v/>
      </c>
      <c r="AB903" s="383" t="str" cm="1">
        <f t="array" aca="1" ref="AB903" ca="1">IF($K903="","",INDIRECT("'"&amp;$B903&amp;"'!$J$7"))</f>
        <v/>
      </c>
      <c r="AC903" s="383" t="str" cm="1">
        <f t="array" aca="1" ref="AC903" ca="1">IF($K903="","",INDIRECT("'"&amp;$B903&amp;"'!$J$5"))</f>
        <v/>
      </c>
      <c r="AD903" s="383" t="str" cm="1">
        <f t="array" aca="1" ref="AD903" ca="1">IF($K903="","",INDIRECT("'"&amp;$B903&amp;"'!$J$6"))</f>
        <v/>
      </c>
    </row>
    <row r="904" spans="1:30" hidden="1">
      <c r="A904" s="93"/>
      <c r="B904" s="138" t="str">
        <f t="shared" si="175"/>
        <v/>
      </c>
      <c r="C904" s="28" t="str">
        <f>IF(B904="","",INDEX(Konfig!$A$21:$B$1011,MATCH(MID(B904,1,(FIND(" ",B904)-1)),Konfig!$A$21:$A$1011,0),2))</f>
        <v/>
      </c>
      <c r="D904" s="126"/>
      <c r="E904" s="126" t="str">
        <f t="shared" si="178"/>
        <v/>
      </c>
      <c r="F904" s="126" t="str">
        <f t="shared" si="182"/>
        <v/>
      </c>
      <c r="G904" s="123" t="str">
        <f t="shared" si="176"/>
        <v/>
      </c>
      <c r="H904" s="139"/>
      <c r="I904" s="123" t="str">
        <f t="shared" si="177"/>
        <v xml:space="preserve"> </v>
      </c>
      <c r="K904" s="388" t="str">
        <f t="shared" ca="1" si="183"/>
        <v/>
      </c>
      <c r="L904" s="388" t="str">
        <f t="shared" ca="1" si="184"/>
        <v/>
      </c>
      <c r="M904" s="384" t="str">
        <f t="shared" ca="1" si="185"/>
        <v/>
      </c>
      <c r="N904" s="384" t="str">
        <f t="shared" ca="1" si="185"/>
        <v/>
      </c>
      <c r="O904" s="384" t="str">
        <f t="shared" ca="1" si="185"/>
        <v/>
      </c>
      <c r="P904" s="384" t="str">
        <f t="shared" ca="1" si="185"/>
        <v/>
      </c>
      <c r="Q904" s="384" t="str">
        <f t="shared" ca="1" si="179"/>
        <v/>
      </c>
      <c r="R904" s="131" t="str">
        <f ca="1">IF(AND(SUM($T$109:$U904)&gt;0,COUNTIF(R$108:$S903,"A")=0), "A","")</f>
        <v/>
      </c>
      <c r="S904" s="131" t="str">
        <f ca="1">IF(AND(SUM($T904:$U$1097)&gt;0,COUNTIF(S905:$S$1098,"E")=0), "E","")</f>
        <v/>
      </c>
      <c r="T904" s="383" t="str">
        <f t="shared" ca="1" si="180"/>
        <v/>
      </c>
      <c r="U904" s="383" t="str">
        <f t="shared" ca="1" si="186"/>
        <v/>
      </c>
      <c r="X904" s="383" t="str">
        <f t="shared" ca="1" si="181"/>
        <v/>
      </c>
      <c r="Y904" s="383" t="str">
        <f ca="1">IF(SUM(X904)&gt;0,MAX($Y$109:Y903)+1,"")</f>
        <v/>
      </c>
      <c r="AB904" s="383" t="str" cm="1">
        <f t="array" aca="1" ref="AB904" ca="1">IF($K904="","",INDIRECT("'"&amp;$B904&amp;"'!$J$7"))</f>
        <v/>
      </c>
      <c r="AC904" s="383" t="str" cm="1">
        <f t="array" aca="1" ref="AC904" ca="1">IF($K904="","",INDIRECT("'"&amp;$B904&amp;"'!$J$5"))</f>
        <v/>
      </c>
      <c r="AD904" s="383" t="str" cm="1">
        <f t="array" aca="1" ref="AD904" ca="1">IF($K904="","",INDIRECT("'"&amp;$B904&amp;"'!$J$6"))</f>
        <v/>
      </c>
    </row>
    <row r="905" spans="1:30" hidden="1">
      <c r="A905" s="93"/>
      <c r="B905" s="138" t="str">
        <f t="shared" si="175"/>
        <v/>
      </c>
      <c r="C905" s="28" t="str">
        <f>IF(B905="","",INDEX(Konfig!$A$21:$B$1011,MATCH(MID(B905,1,(FIND(" ",B905)-1)),Konfig!$A$21:$A$1011,0),2))</f>
        <v/>
      </c>
      <c r="D905" s="126"/>
      <c r="E905" s="126" t="str">
        <f t="shared" si="178"/>
        <v/>
      </c>
      <c r="F905" s="126" t="str">
        <f t="shared" si="182"/>
        <v/>
      </c>
      <c r="G905" s="123" t="str">
        <f t="shared" si="176"/>
        <v/>
      </c>
      <c r="H905" s="139"/>
      <c r="I905" s="123" t="str">
        <f t="shared" si="177"/>
        <v xml:space="preserve"> </v>
      </c>
      <c r="K905" s="388" t="str">
        <f t="shared" ca="1" si="183"/>
        <v/>
      </c>
      <c r="L905" s="388" t="str">
        <f t="shared" ca="1" si="184"/>
        <v/>
      </c>
      <c r="M905" s="384" t="str">
        <f t="shared" ca="1" si="185"/>
        <v/>
      </c>
      <c r="N905" s="384" t="str">
        <f t="shared" ca="1" si="185"/>
        <v/>
      </c>
      <c r="O905" s="384" t="str">
        <f t="shared" ca="1" si="185"/>
        <v/>
      </c>
      <c r="P905" s="384" t="str">
        <f t="shared" ca="1" si="185"/>
        <v/>
      </c>
      <c r="Q905" s="384" t="str">
        <f t="shared" ca="1" si="179"/>
        <v/>
      </c>
      <c r="R905" s="131" t="str">
        <f ca="1">IF(AND(SUM($T$109:$U905)&gt;0,COUNTIF(R$108:$S904,"A")=0), "A","")</f>
        <v/>
      </c>
      <c r="S905" s="131" t="str">
        <f ca="1">IF(AND(SUM($T905:$U$1097)&gt;0,COUNTIF(S906:$S$1098,"E")=0), "E","")</f>
        <v/>
      </c>
      <c r="T905" s="383" t="str">
        <f t="shared" ca="1" si="180"/>
        <v/>
      </c>
      <c r="U905" s="383" t="str">
        <f t="shared" ca="1" si="186"/>
        <v/>
      </c>
      <c r="X905" s="383" t="str">
        <f t="shared" ca="1" si="181"/>
        <v/>
      </c>
      <c r="Y905" s="383" t="str">
        <f ca="1">IF(SUM(X905)&gt;0,MAX($Y$109:Y904)+1,"")</f>
        <v/>
      </c>
      <c r="AB905" s="383" t="str" cm="1">
        <f t="array" aca="1" ref="AB905" ca="1">IF($K905="","",INDIRECT("'"&amp;$B905&amp;"'!$J$7"))</f>
        <v/>
      </c>
      <c r="AC905" s="383" t="str" cm="1">
        <f t="array" aca="1" ref="AC905" ca="1">IF($K905="","",INDIRECT("'"&amp;$B905&amp;"'!$J$5"))</f>
        <v/>
      </c>
      <c r="AD905" s="383" t="str" cm="1">
        <f t="array" aca="1" ref="AD905" ca="1">IF($K905="","",INDIRECT("'"&amp;$B905&amp;"'!$J$6"))</f>
        <v/>
      </c>
    </row>
    <row r="906" spans="1:30" hidden="1">
      <c r="A906" s="93"/>
      <c r="B906" s="138" t="str">
        <f t="shared" si="175"/>
        <v/>
      </c>
      <c r="C906" s="28" t="str">
        <f>IF(B906="","",INDEX(Konfig!$A$21:$B$1011,MATCH(MID(B906,1,(FIND(" ",B906)-1)),Konfig!$A$21:$A$1011,0),2))</f>
        <v/>
      </c>
      <c r="D906" s="126"/>
      <c r="E906" s="126" t="str">
        <f t="shared" si="178"/>
        <v/>
      </c>
      <c r="F906" s="126" t="str">
        <f t="shared" si="182"/>
        <v/>
      </c>
      <c r="G906" s="123" t="str">
        <f t="shared" si="176"/>
        <v/>
      </c>
      <c r="H906" s="139"/>
      <c r="I906" s="123" t="str">
        <f t="shared" si="177"/>
        <v xml:space="preserve"> </v>
      </c>
      <c r="K906" s="388" t="str">
        <f t="shared" ca="1" si="183"/>
        <v/>
      </c>
      <c r="L906" s="388" t="str">
        <f t="shared" ca="1" si="184"/>
        <v/>
      </c>
      <c r="M906" s="384" t="str">
        <f t="shared" ca="1" si="185"/>
        <v/>
      </c>
      <c r="N906" s="384" t="str">
        <f t="shared" ca="1" si="185"/>
        <v/>
      </c>
      <c r="O906" s="384" t="str">
        <f t="shared" ca="1" si="185"/>
        <v/>
      </c>
      <c r="P906" s="384" t="str">
        <f t="shared" ca="1" si="185"/>
        <v/>
      </c>
      <c r="Q906" s="384" t="str">
        <f t="shared" ca="1" si="179"/>
        <v/>
      </c>
      <c r="R906" s="131" t="str">
        <f ca="1">IF(AND(SUM($T$109:$U906)&gt;0,COUNTIF(R$108:$S905,"A")=0), "A","")</f>
        <v/>
      </c>
      <c r="S906" s="131" t="str">
        <f ca="1">IF(AND(SUM($T906:$U$1097)&gt;0,COUNTIF(S907:$S$1098,"E")=0), "E","")</f>
        <v/>
      </c>
      <c r="T906" s="383" t="str">
        <f t="shared" ca="1" si="180"/>
        <v/>
      </c>
      <c r="U906" s="383" t="str">
        <f t="shared" ca="1" si="186"/>
        <v/>
      </c>
      <c r="X906" s="383" t="str">
        <f t="shared" ca="1" si="181"/>
        <v/>
      </c>
      <c r="Y906" s="383" t="str">
        <f ca="1">IF(SUM(X906)&gt;0,MAX($Y$109:Y905)+1,"")</f>
        <v/>
      </c>
      <c r="AB906" s="383" t="str" cm="1">
        <f t="array" aca="1" ref="AB906" ca="1">IF($K906="","",INDIRECT("'"&amp;$B906&amp;"'!$J$7"))</f>
        <v/>
      </c>
      <c r="AC906" s="383" t="str" cm="1">
        <f t="array" aca="1" ref="AC906" ca="1">IF($K906="","",INDIRECT("'"&amp;$B906&amp;"'!$J$5"))</f>
        <v/>
      </c>
      <c r="AD906" s="383" t="str" cm="1">
        <f t="array" aca="1" ref="AD906" ca="1">IF($K906="","",INDIRECT("'"&amp;$B906&amp;"'!$J$6"))</f>
        <v/>
      </c>
    </row>
    <row r="907" spans="1:30" hidden="1">
      <c r="A907" s="93"/>
      <c r="B907" s="138" t="str">
        <f t="shared" si="175"/>
        <v/>
      </c>
      <c r="C907" s="28" t="str">
        <f>IF(B907="","",INDEX(Konfig!$A$21:$B$1011,MATCH(MID(B907,1,(FIND(" ",B907)-1)),Konfig!$A$21:$A$1011,0),2))</f>
        <v/>
      </c>
      <c r="D907" s="126"/>
      <c r="E907" s="126" t="str">
        <f t="shared" si="178"/>
        <v/>
      </c>
      <c r="F907" s="126" t="str">
        <f t="shared" si="182"/>
        <v/>
      </c>
      <c r="G907" s="123" t="str">
        <f t="shared" si="176"/>
        <v/>
      </c>
      <c r="H907" s="139"/>
      <c r="I907" s="123" t="str">
        <f t="shared" si="177"/>
        <v xml:space="preserve"> </v>
      </c>
      <c r="K907" s="388" t="str">
        <f t="shared" ca="1" si="183"/>
        <v/>
      </c>
      <c r="L907" s="388" t="str">
        <f t="shared" ca="1" si="184"/>
        <v/>
      </c>
      <c r="M907" s="384" t="str">
        <f t="shared" ca="1" si="185"/>
        <v/>
      </c>
      <c r="N907" s="384" t="str">
        <f t="shared" ca="1" si="185"/>
        <v/>
      </c>
      <c r="O907" s="384" t="str">
        <f t="shared" ca="1" si="185"/>
        <v/>
      </c>
      <c r="P907" s="384" t="str">
        <f t="shared" ca="1" si="185"/>
        <v/>
      </c>
      <c r="Q907" s="384" t="str">
        <f t="shared" ca="1" si="179"/>
        <v/>
      </c>
      <c r="R907" s="131" t="str">
        <f ca="1">IF(AND(SUM($T$109:$U907)&gt;0,COUNTIF(R$108:$S906,"A")=0), "A","")</f>
        <v/>
      </c>
      <c r="S907" s="131" t="str">
        <f ca="1">IF(AND(SUM($T907:$U$1097)&gt;0,COUNTIF(S908:$S$1098,"E")=0), "E","")</f>
        <v/>
      </c>
      <c r="T907" s="383" t="str">
        <f t="shared" ca="1" si="180"/>
        <v/>
      </c>
      <c r="U907" s="383" t="str">
        <f t="shared" ca="1" si="186"/>
        <v/>
      </c>
      <c r="X907" s="383" t="str">
        <f t="shared" ca="1" si="181"/>
        <v/>
      </c>
      <c r="Y907" s="383" t="str">
        <f ca="1">IF(SUM(X907)&gt;0,MAX($Y$109:Y906)+1,"")</f>
        <v/>
      </c>
      <c r="AB907" s="383" t="str" cm="1">
        <f t="array" aca="1" ref="AB907" ca="1">IF($K907="","",INDIRECT("'"&amp;$B907&amp;"'!$J$7"))</f>
        <v/>
      </c>
      <c r="AC907" s="383" t="str" cm="1">
        <f t="array" aca="1" ref="AC907" ca="1">IF($K907="","",INDIRECT("'"&amp;$B907&amp;"'!$J$5"))</f>
        <v/>
      </c>
      <c r="AD907" s="383" t="str" cm="1">
        <f t="array" aca="1" ref="AD907" ca="1">IF($K907="","",INDIRECT("'"&amp;$B907&amp;"'!$J$6"))</f>
        <v/>
      </c>
    </row>
    <row r="908" spans="1:30" hidden="1">
      <c r="A908" s="93"/>
      <c r="B908" s="138" t="str">
        <f t="shared" si="175"/>
        <v/>
      </c>
      <c r="C908" s="28" t="str">
        <f>IF(B908="","",INDEX(Konfig!$A$21:$B$1011,MATCH(MID(B908,1,(FIND(" ",B908)-1)),Konfig!$A$21:$A$1011,0),2))</f>
        <v/>
      </c>
      <c r="D908" s="126"/>
      <c r="E908" s="126" t="str">
        <f t="shared" si="178"/>
        <v/>
      </c>
      <c r="F908" s="126" t="str">
        <f t="shared" si="182"/>
        <v/>
      </c>
      <c r="G908" s="123" t="str">
        <f t="shared" si="176"/>
        <v/>
      </c>
      <c r="H908" s="139"/>
      <c r="I908" s="123" t="str">
        <f t="shared" si="177"/>
        <v xml:space="preserve"> </v>
      </c>
      <c r="K908" s="388" t="str">
        <f t="shared" ca="1" si="183"/>
        <v/>
      </c>
      <c r="L908" s="388" t="str">
        <f t="shared" ca="1" si="184"/>
        <v/>
      </c>
      <c r="M908" s="384" t="str">
        <f t="shared" ca="1" si="185"/>
        <v/>
      </c>
      <c r="N908" s="384" t="str">
        <f t="shared" ca="1" si="185"/>
        <v/>
      </c>
      <c r="O908" s="384" t="str">
        <f t="shared" ca="1" si="185"/>
        <v/>
      </c>
      <c r="P908" s="384" t="str">
        <f t="shared" ca="1" si="185"/>
        <v/>
      </c>
      <c r="Q908" s="384" t="str">
        <f t="shared" ca="1" si="179"/>
        <v/>
      </c>
      <c r="R908" s="131" t="str">
        <f ca="1">IF(AND(SUM($T$109:$U908)&gt;0,COUNTIF(R$108:$S907,"A")=0), "A","")</f>
        <v/>
      </c>
      <c r="S908" s="131" t="str">
        <f ca="1">IF(AND(SUM($T908:$U$1097)&gt;0,COUNTIF(S909:$S$1098,"E")=0), "E","")</f>
        <v/>
      </c>
      <c r="T908" s="383" t="str">
        <f t="shared" ca="1" si="180"/>
        <v/>
      </c>
      <c r="U908" s="383" t="str">
        <f t="shared" ca="1" si="186"/>
        <v/>
      </c>
      <c r="X908" s="383" t="str">
        <f t="shared" ca="1" si="181"/>
        <v/>
      </c>
      <c r="Y908" s="383" t="str">
        <f ca="1">IF(SUM(X908)&gt;0,MAX($Y$109:Y907)+1,"")</f>
        <v/>
      </c>
      <c r="AB908" s="383" t="str" cm="1">
        <f t="array" aca="1" ref="AB908" ca="1">IF($K908="","",INDIRECT("'"&amp;$B908&amp;"'!$J$7"))</f>
        <v/>
      </c>
      <c r="AC908" s="383" t="str" cm="1">
        <f t="array" aca="1" ref="AC908" ca="1">IF($K908="","",INDIRECT("'"&amp;$B908&amp;"'!$J$5"))</f>
        <v/>
      </c>
      <c r="AD908" s="383" t="str" cm="1">
        <f t="array" aca="1" ref="AD908" ca="1">IF($K908="","",INDIRECT("'"&amp;$B908&amp;"'!$J$6"))</f>
        <v/>
      </c>
    </row>
    <row r="909" spans="1:30" hidden="1">
      <c r="A909" s="93"/>
      <c r="B909" s="138" t="str">
        <f t="shared" si="175"/>
        <v/>
      </c>
      <c r="C909" s="28" t="str">
        <f>IF(B909="","",INDEX(Konfig!$A$21:$B$1011,MATCH(MID(B909,1,(FIND(" ",B909)-1)),Konfig!$A$21:$A$1011,0),2))</f>
        <v/>
      </c>
      <c r="D909" s="126"/>
      <c r="E909" s="126" t="str">
        <f t="shared" si="178"/>
        <v/>
      </c>
      <c r="F909" s="126" t="str">
        <f t="shared" si="182"/>
        <v/>
      </c>
      <c r="G909" s="123" t="str">
        <f t="shared" si="176"/>
        <v/>
      </c>
      <c r="H909" s="139"/>
      <c r="I909" s="123" t="str">
        <f t="shared" si="177"/>
        <v xml:space="preserve"> </v>
      </c>
      <c r="K909" s="388" t="str">
        <f t="shared" ca="1" si="183"/>
        <v/>
      </c>
      <c r="L909" s="388" t="str">
        <f t="shared" ca="1" si="184"/>
        <v/>
      </c>
      <c r="M909" s="384" t="str">
        <f t="shared" ca="1" si="185"/>
        <v/>
      </c>
      <c r="N909" s="384" t="str">
        <f t="shared" ca="1" si="185"/>
        <v/>
      </c>
      <c r="O909" s="384" t="str">
        <f t="shared" ca="1" si="185"/>
        <v/>
      </c>
      <c r="P909" s="384" t="str">
        <f t="shared" ca="1" si="185"/>
        <v/>
      </c>
      <c r="Q909" s="384" t="str">
        <f t="shared" ca="1" si="179"/>
        <v/>
      </c>
      <c r="R909" s="131" t="str">
        <f ca="1">IF(AND(SUM($T$109:$U909)&gt;0,COUNTIF(R$108:$S908,"A")=0), "A","")</f>
        <v/>
      </c>
      <c r="S909" s="131" t="str">
        <f ca="1">IF(AND(SUM($T909:$U$1097)&gt;0,COUNTIF(S910:$S$1098,"E")=0), "E","")</f>
        <v/>
      </c>
      <c r="T909" s="383" t="str">
        <f t="shared" ca="1" si="180"/>
        <v/>
      </c>
      <c r="U909" s="383" t="str">
        <f t="shared" ca="1" si="186"/>
        <v/>
      </c>
      <c r="X909" s="383" t="str">
        <f t="shared" ca="1" si="181"/>
        <v/>
      </c>
      <c r="Y909" s="383" t="str">
        <f ca="1">IF(SUM(X909)&gt;0,MAX($Y$109:Y908)+1,"")</f>
        <v/>
      </c>
      <c r="AB909" s="383" t="str" cm="1">
        <f t="array" aca="1" ref="AB909" ca="1">IF($K909="","",INDIRECT("'"&amp;$B909&amp;"'!$J$7"))</f>
        <v/>
      </c>
      <c r="AC909" s="383" t="str" cm="1">
        <f t="array" aca="1" ref="AC909" ca="1">IF($K909="","",INDIRECT("'"&amp;$B909&amp;"'!$J$5"))</f>
        <v/>
      </c>
      <c r="AD909" s="383" t="str" cm="1">
        <f t="array" aca="1" ref="AD909" ca="1">IF($K909="","",INDIRECT("'"&amp;$B909&amp;"'!$J$6"))</f>
        <v/>
      </c>
    </row>
    <row r="910" spans="1:30" hidden="1">
      <c r="A910" s="93"/>
      <c r="B910" s="138" t="str">
        <f t="shared" si="175"/>
        <v/>
      </c>
      <c r="C910" s="28" t="str">
        <f>IF(B910="","",INDEX(Konfig!$A$21:$B$1011,MATCH(MID(B910,1,(FIND(" ",B910)-1)),Konfig!$A$21:$A$1011,0),2))</f>
        <v/>
      </c>
      <c r="D910" s="126"/>
      <c r="E910" s="126" t="str">
        <f t="shared" si="178"/>
        <v/>
      </c>
      <c r="F910" s="126" t="str">
        <f t="shared" si="182"/>
        <v/>
      </c>
      <c r="G910" s="123" t="str">
        <f t="shared" si="176"/>
        <v/>
      </c>
      <c r="H910" s="139"/>
      <c r="I910" s="123" t="str">
        <f t="shared" si="177"/>
        <v xml:space="preserve"> </v>
      </c>
      <c r="K910" s="388" t="str">
        <f t="shared" ca="1" si="183"/>
        <v/>
      </c>
      <c r="L910" s="388" t="str">
        <f t="shared" ca="1" si="184"/>
        <v/>
      </c>
      <c r="M910" s="384" t="str">
        <f t="shared" ca="1" si="185"/>
        <v/>
      </c>
      <c r="N910" s="384" t="str">
        <f t="shared" ca="1" si="185"/>
        <v/>
      </c>
      <c r="O910" s="384" t="str">
        <f t="shared" ca="1" si="185"/>
        <v/>
      </c>
      <c r="P910" s="384" t="str">
        <f t="shared" ca="1" si="185"/>
        <v/>
      </c>
      <c r="Q910" s="384" t="str">
        <f t="shared" ca="1" si="179"/>
        <v/>
      </c>
      <c r="R910" s="131" t="str">
        <f ca="1">IF(AND(SUM($T$109:$U910)&gt;0,COUNTIF(R$108:$S909,"A")=0), "A","")</f>
        <v/>
      </c>
      <c r="S910" s="131" t="str">
        <f ca="1">IF(AND(SUM($T910:$U$1097)&gt;0,COUNTIF(S911:$S$1098,"E")=0), "E","")</f>
        <v/>
      </c>
      <c r="T910" s="383" t="str">
        <f t="shared" ca="1" si="180"/>
        <v/>
      </c>
      <c r="U910" s="383" t="str">
        <f t="shared" ca="1" si="186"/>
        <v/>
      </c>
      <c r="X910" s="383" t="str">
        <f t="shared" ca="1" si="181"/>
        <v/>
      </c>
      <c r="Y910" s="383" t="str">
        <f ca="1">IF(SUM(X910)&gt;0,MAX($Y$109:Y909)+1,"")</f>
        <v/>
      </c>
      <c r="AB910" s="383" t="str" cm="1">
        <f t="array" aca="1" ref="AB910" ca="1">IF($K910="","",INDIRECT("'"&amp;$B910&amp;"'!$J$7"))</f>
        <v/>
      </c>
      <c r="AC910" s="383" t="str" cm="1">
        <f t="array" aca="1" ref="AC910" ca="1">IF($K910="","",INDIRECT("'"&amp;$B910&amp;"'!$J$5"))</f>
        <v/>
      </c>
      <c r="AD910" s="383" t="str" cm="1">
        <f t="array" aca="1" ref="AD910" ca="1">IF($K910="","",INDIRECT("'"&amp;$B910&amp;"'!$J$6"))</f>
        <v/>
      </c>
    </row>
    <row r="911" spans="1:30" hidden="1">
      <c r="A911" s="93"/>
      <c r="B911" s="138" t="str">
        <f t="shared" si="175"/>
        <v/>
      </c>
      <c r="C911" s="28" t="str">
        <f>IF(B911="","",INDEX(Konfig!$A$21:$B$1011,MATCH(MID(B911,1,(FIND(" ",B911)-1)),Konfig!$A$21:$A$1011,0),2))</f>
        <v/>
      </c>
      <c r="D911" s="126"/>
      <c r="E911" s="126" t="str">
        <f t="shared" si="178"/>
        <v/>
      </c>
      <c r="F911" s="126" t="str">
        <f t="shared" si="182"/>
        <v/>
      </c>
      <c r="G911" s="123" t="str">
        <f t="shared" si="176"/>
        <v/>
      </c>
      <c r="H911" s="139"/>
      <c r="I911" s="123" t="str">
        <f t="shared" si="177"/>
        <v xml:space="preserve"> </v>
      </c>
      <c r="K911" s="388" t="str">
        <f t="shared" ca="1" si="183"/>
        <v/>
      </c>
      <c r="L911" s="388" t="str">
        <f t="shared" ca="1" si="184"/>
        <v/>
      </c>
      <c r="M911" s="384" t="str">
        <f t="shared" ca="1" si="185"/>
        <v/>
      </c>
      <c r="N911" s="384" t="str">
        <f t="shared" ca="1" si="185"/>
        <v/>
      </c>
      <c r="O911" s="384" t="str">
        <f t="shared" ca="1" si="185"/>
        <v/>
      </c>
      <c r="P911" s="384" t="str">
        <f t="shared" ca="1" si="185"/>
        <v/>
      </c>
      <c r="Q911" s="384" t="str">
        <f t="shared" ca="1" si="179"/>
        <v/>
      </c>
      <c r="R911" s="131" t="str">
        <f ca="1">IF(AND(SUM($T$109:$U911)&gt;0,COUNTIF(R$108:$S910,"A")=0), "A","")</f>
        <v/>
      </c>
      <c r="S911" s="131" t="str">
        <f ca="1">IF(AND(SUM($T911:$U$1097)&gt;0,COUNTIF(S912:$S$1098,"E")=0), "E","")</f>
        <v/>
      </c>
      <c r="T911" s="383" t="str">
        <f t="shared" ca="1" si="180"/>
        <v/>
      </c>
      <c r="U911" s="383" t="str">
        <f t="shared" ca="1" si="186"/>
        <v/>
      </c>
      <c r="X911" s="383" t="str">
        <f t="shared" ca="1" si="181"/>
        <v/>
      </c>
      <c r="Y911" s="383" t="str">
        <f ca="1">IF(SUM(X911)&gt;0,MAX($Y$109:Y910)+1,"")</f>
        <v/>
      </c>
      <c r="AB911" s="383" t="str" cm="1">
        <f t="array" aca="1" ref="AB911" ca="1">IF($K911="","",INDIRECT("'"&amp;$B911&amp;"'!$J$7"))</f>
        <v/>
      </c>
      <c r="AC911" s="383" t="str" cm="1">
        <f t="array" aca="1" ref="AC911" ca="1">IF($K911="","",INDIRECT("'"&amp;$B911&amp;"'!$J$5"))</f>
        <v/>
      </c>
      <c r="AD911" s="383" t="str" cm="1">
        <f t="array" aca="1" ref="AD911" ca="1">IF($K911="","",INDIRECT("'"&amp;$B911&amp;"'!$J$6"))</f>
        <v/>
      </c>
    </row>
    <row r="912" spans="1:30" hidden="1">
      <c r="A912" s="93"/>
      <c r="B912" s="138" t="str">
        <f t="shared" si="175"/>
        <v/>
      </c>
      <c r="C912" s="28" t="str">
        <f>IF(B912="","",INDEX(Konfig!$A$21:$B$1011,MATCH(MID(B912,1,(FIND(" ",B912)-1)),Konfig!$A$21:$A$1011,0),2))</f>
        <v/>
      </c>
      <c r="D912" s="126"/>
      <c r="E912" s="126" t="str">
        <f t="shared" si="178"/>
        <v/>
      </c>
      <c r="F912" s="126" t="str">
        <f t="shared" si="182"/>
        <v/>
      </c>
      <c r="G912" s="123" t="str">
        <f t="shared" si="176"/>
        <v/>
      </c>
      <c r="H912" s="139"/>
      <c r="I912" s="123" t="str">
        <f t="shared" si="177"/>
        <v xml:space="preserve"> </v>
      </c>
      <c r="K912" s="388" t="str">
        <f t="shared" ca="1" si="183"/>
        <v/>
      </c>
      <c r="L912" s="388" t="str">
        <f t="shared" ca="1" si="184"/>
        <v/>
      </c>
      <c r="M912" s="384" t="str">
        <f t="shared" ca="1" si="185"/>
        <v/>
      </c>
      <c r="N912" s="384" t="str">
        <f t="shared" ca="1" si="185"/>
        <v/>
      </c>
      <c r="O912" s="384" t="str">
        <f t="shared" ca="1" si="185"/>
        <v/>
      </c>
      <c r="P912" s="384" t="str">
        <f t="shared" ca="1" si="185"/>
        <v/>
      </c>
      <c r="Q912" s="384" t="str">
        <f t="shared" ca="1" si="179"/>
        <v/>
      </c>
      <c r="R912" s="131" t="str">
        <f ca="1">IF(AND(SUM($T$109:$U912)&gt;0,COUNTIF(R$108:$S911,"A")=0), "A","")</f>
        <v/>
      </c>
      <c r="S912" s="131" t="str">
        <f ca="1">IF(AND(SUM($T912:$U$1097)&gt;0,COUNTIF(S913:$S$1098,"E")=0), "E","")</f>
        <v/>
      </c>
      <c r="T912" s="383" t="str">
        <f t="shared" ca="1" si="180"/>
        <v/>
      </c>
      <c r="U912" s="383" t="str">
        <f t="shared" ca="1" si="186"/>
        <v/>
      </c>
      <c r="X912" s="383" t="str">
        <f t="shared" ca="1" si="181"/>
        <v/>
      </c>
      <c r="Y912" s="383" t="str">
        <f ca="1">IF(SUM(X912)&gt;0,MAX($Y$109:Y911)+1,"")</f>
        <v/>
      </c>
      <c r="AB912" s="383" t="str" cm="1">
        <f t="array" aca="1" ref="AB912" ca="1">IF($K912="","",INDIRECT("'"&amp;$B912&amp;"'!$J$7"))</f>
        <v/>
      </c>
      <c r="AC912" s="383" t="str" cm="1">
        <f t="array" aca="1" ref="AC912" ca="1">IF($K912="","",INDIRECT("'"&amp;$B912&amp;"'!$J$5"))</f>
        <v/>
      </c>
      <c r="AD912" s="383" t="str" cm="1">
        <f t="array" aca="1" ref="AD912" ca="1">IF($K912="","",INDIRECT("'"&amp;$B912&amp;"'!$J$6"))</f>
        <v/>
      </c>
    </row>
    <row r="913" spans="1:30" hidden="1">
      <c r="A913" s="93"/>
      <c r="B913" s="138" t="str">
        <f t="shared" si="175"/>
        <v/>
      </c>
      <c r="C913" s="28" t="str">
        <f>IF(B913="","",INDEX(Konfig!$A$21:$B$1011,MATCH(MID(B913,1,(FIND(" ",B913)-1)),Konfig!$A$21:$A$1011,0),2))</f>
        <v/>
      </c>
      <c r="D913" s="126"/>
      <c r="E913" s="126" t="str">
        <f t="shared" si="178"/>
        <v/>
      </c>
      <c r="F913" s="126" t="str">
        <f t="shared" si="182"/>
        <v/>
      </c>
      <c r="G913" s="123" t="str">
        <f t="shared" si="176"/>
        <v/>
      </c>
      <c r="H913" s="139"/>
      <c r="I913" s="123" t="str">
        <f t="shared" si="177"/>
        <v xml:space="preserve"> </v>
      </c>
      <c r="K913" s="388" t="str">
        <f t="shared" ca="1" si="183"/>
        <v/>
      </c>
      <c r="L913" s="388" t="str">
        <f t="shared" ca="1" si="184"/>
        <v/>
      </c>
      <c r="M913" s="384" t="str">
        <f t="shared" ca="1" si="185"/>
        <v/>
      </c>
      <c r="N913" s="384" t="str">
        <f t="shared" ca="1" si="185"/>
        <v/>
      </c>
      <c r="O913" s="384" t="str">
        <f t="shared" ca="1" si="185"/>
        <v/>
      </c>
      <c r="P913" s="384" t="str">
        <f t="shared" ca="1" si="185"/>
        <v/>
      </c>
      <c r="Q913" s="384" t="str">
        <f t="shared" ca="1" si="179"/>
        <v/>
      </c>
      <c r="R913" s="131" t="str">
        <f ca="1">IF(AND(SUM($T$109:$U913)&gt;0,COUNTIF(R$108:$S912,"A")=0), "A","")</f>
        <v/>
      </c>
      <c r="S913" s="131" t="str">
        <f ca="1">IF(AND(SUM($T913:$U$1097)&gt;0,COUNTIF(S914:$S$1098,"E")=0), "E","")</f>
        <v/>
      </c>
      <c r="T913" s="383" t="str">
        <f t="shared" ca="1" si="180"/>
        <v/>
      </c>
      <c r="U913" s="383" t="str">
        <f t="shared" ca="1" si="186"/>
        <v/>
      </c>
      <c r="X913" s="383" t="str">
        <f t="shared" ca="1" si="181"/>
        <v/>
      </c>
      <c r="Y913" s="383" t="str">
        <f ca="1">IF(SUM(X913)&gt;0,MAX($Y$109:Y912)+1,"")</f>
        <v/>
      </c>
      <c r="AB913" s="383" t="str" cm="1">
        <f t="array" aca="1" ref="AB913" ca="1">IF($K913="","",INDIRECT("'"&amp;$B913&amp;"'!$J$7"))</f>
        <v/>
      </c>
      <c r="AC913" s="383" t="str" cm="1">
        <f t="array" aca="1" ref="AC913" ca="1">IF($K913="","",INDIRECT("'"&amp;$B913&amp;"'!$J$5"))</f>
        <v/>
      </c>
      <c r="AD913" s="383" t="str" cm="1">
        <f t="array" aca="1" ref="AD913" ca="1">IF($K913="","",INDIRECT("'"&amp;$B913&amp;"'!$J$6"))</f>
        <v/>
      </c>
    </row>
    <row r="914" spans="1:30" hidden="1">
      <c r="A914" s="93"/>
      <c r="B914" s="138" t="str">
        <f t="shared" si="175"/>
        <v/>
      </c>
      <c r="C914" s="28" t="str">
        <f>IF(B914="","",INDEX(Konfig!$A$21:$B$1011,MATCH(MID(B914,1,(FIND(" ",B914)-1)),Konfig!$A$21:$A$1011,0),2))</f>
        <v/>
      </c>
      <c r="D914" s="126"/>
      <c r="E914" s="126" t="str">
        <f t="shared" si="178"/>
        <v/>
      </c>
      <c r="F914" s="126" t="str">
        <f t="shared" si="182"/>
        <v/>
      </c>
      <c r="G914" s="123" t="str">
        <f t="shared" si="176"/>
        <v/>
      </c>
      <c r="H914" s="139"/>
      <c r="I914" s="123" t="str">
        <f t="shared" si="177"/>
        <v xml:space="preserve"> </v>
      </c>
      <c r="K914" s="388" t="str">
        <f t="shared" ca="1" si="183"/>
        <v/>
      </c>
      <c r="L914" s="388" t="str">
        <f t="shared" ca="1" si="184"/>
        <v/>
      </c>
      <c r="M914" s="384" t="str">
        <f t="shared" ca="1" si="185"/>
        <v/>
      </c>
      <c r="N914" s="384" t="str">
        <f t="shared" ca="1" si="185"/>
        <v/>
      </c>
      <c r="O914" s="384" t="str">
        <f t="shared" ca="1" si="185"/>
        <v/>
      </c>
      <c r="P914" s="384" t="str">
        <f t="shared" ca="1" si="185"/>
        <v/>
      </c>
      <c r="Q914" s="384" t="str">
        <f t="shared" ca="1" si="179"/>
        <v/>
      </c>
      <c r="R914" s="131" t="str">
        <f ca="1">IF(AND(SUM($T$109:$U914)&gt;0,COUNTIF(R$108:$S913,"A")=0), "A","")</f>
        <v/>
      </c>
      <c r="S914" s="131" t="str">
        <f ca="1">IF(AND(SUM($T914:$U$1097)&gt;0,COUNTIF(S915:$S$1098,"E")=0), "E","")</f>
        <v/>
      </c>
      <c r="T914" s="383" t="str">
        <f t="shared" ca="1" si="180"/>
        <v/>
      </c>
      <c r="U914" s="383" t="str">
        <f t="shared" ca="1" si="186"/>
        <v/>
      </c>
      <c r="X914" s="383" t="str">
        <f t="shared" ca="1" si="181"/>
        <v/>
      </c>
      <c r="Y914" s="383" t="str">
        <f ca="1">IF(SUM(X914)&gt;0,MAX($Y$109:Y913)+1,"")</f>
        <v/>
      </c>
      <c r="AB914" s="383" t="str" cm="1">
        <f t="array" aca="1" ref="AB914" ca="1">IF($K914="","",INDIRECT("'"&amp;$B914&amp;"'!$J$7"))</f>
        <v/>
      </c>
      <c r="AC914" s="383" t="str" cm="1">
        <f t="array" aca="1" ref="AC914" ca="1">IF($K914="","",INDIRECT("'"&amp;$B914&amp;"'!$J$5"))</f>
        <v/>
      </c>
      <c r="AD914" s="383" t="str" cm="1">
        <f t="array" aca="1" ref="AD914" ca="1">IF($K914="","",INDIRECT("'"&amp;$B914&amp;"'!$J$6"))</f>
        <v/>
      </c>
    </row>
    <row r="915" spans="1:30" hidden="1">
      <c r="A915" s="93"/>
      <c r="B915" s="138" t="str">
        <f t="shared" si="175"/>
        <v/>
      </c>
      <c r="C915" s="28" t="str">
        <f>IF(B915="","",INDEX(Konfig!$A$21:$B$1011,MATCH(MID(B915,1,(FIND(" ",B915)-1)),Konfig!$A$21:$A$1011,0),2))</f>
        <v/>
      </c>
      <c r="D915" s="126"/>
      <c r="E915" s="126" t="str">
        <f t="shared" si="178"/>
        <v/>
      </c>
      <c r="F915" s="126" t="str">
        <f t="shared" si="182"/>
        <v/>
      </c>
      <c r="G915" s="123" t="str">
        <f t="shared" si="176"/>
        <v/>
      </c>
      <c r="H915" s="139"/>
      <c r="I915" s="123" t="str">
        <f t="shared" si="177"/>
        <v xml:space="preserve"> </v>
      </c>
      <c r="K915" s="388" t="str">
        <f t="shared" ca="1" si="183"/>
        <v/>
      </c>
      <c r="L915" s="388" t="str">
        <f t="shared" ca="1" si="184"/>
        <v/>
      </c>
      <c r="M915" s="384" t="str">
        <f t="shared" ca="1" si="185"/>
        <v/>
      </c>
      <c r="N915" s="384" t="str">
        <f t="shared" ca="1" si="185"/>
        <v/>
      </c>
      <c r="O915" s="384" t="str">
        <f t="shared" ca="1" si="185"/>
        <v/>
      </c>
      <c r="P915" s="384" t="str">
        <f t="shared" ca="1" si="185"/>
        <v/>
      </c>
      <c r="Q915" s="384" t="str">
        <f t="shared" ca="1" si="179"/>
        <v/>
      </c>
      <c r="R915" s="131" t="str">
        <f ca="1">IF(AND(SUM($T$109:$U915)&gt;0,COUNTIF(R$108:$S914,"A")=0), "A","")</f>
        <v/>
      </c>
      <c r="S915" s="131" t="str">
        <f ca="1">IF(AND(SUM($T915:$U$1097)&gt;0,COUNTIF(S916:$S$1098,"E")=0), "E","")</f>
        <v/>
      </c>
      <c r="T915" s="383" t="str">
        <f t="shared" ca="1" si="180"/>
        <v/>
      </c>
      <c r="U915" s="383" t="str">
        <f t="shared" ca="1" si="186"/>
        <v/>
      </c>
      <c r="X915" s="383" t="str">
        <f t="shared" ca="1" si="181"/>
        <v/>
      </c>
      <c r="Y915" s="383" t="str">
        <f ca="1">IF(SUM(X915)&gt;0,MAX($Y$109:Y914)+1,"")</f>
        <v/>
      </c>
      <c r="AB915" s="383" t="str" cm="1">
        <f t="array" aca="1" ref="AB915" ca="1">IF($K915="","",INDIRECT("'"&amp;$B915&amp;"'!$J$7"))</f>
        <v/>
      </c>
      <c r="AC915" s="383" t="str" cm="1">
        <f t="array" aca="1" ref="AC915" ca="1">IF($K915="","",INDIRECT("'"&amp;$B915&amp;"'!$J$5"))</f>
        <v/>
      </c>
      <c r="AD915" s="383" t="str" cm="1">
        <f t="array" aca="1" ref="AD915" ca="1">IF($K915="","",INDIRECT("'"&amp;$B915&amp;"'!$J$6"))</f>
        <v/>
      </c>
    </row>
    <row r="916" spans="1:30" hidden="1">
      <c r="A916" s="93"/>
      <c r="B916" s="138" t="str">
        <f t="shared" si="175"/>
        <v/>
      </c>
      <c r="C916" s="28" t="str">
        <f>IF(B916="","",INDEX(Konfig!$A$21:$B$1011,MATCH(MID(B916,1,(FIND(" ",B916)-1)),Konfig!$A$21:$A$1011,0),2))</f>
        <v/>
      </c>
      <c r="D916" s="126"/>
      <c r="E916" s="126" t="str">
        <f t="shared" si="178"/>
        <v/>
      </c>
      <c r="F916" s="126" t="str">
        <f t="shared" si="182"/>
        <v/>
      </c>
      <c r="G916" s="123" t="str">
        <f t="shared" si="176"/>
        <v/>
      </c>
      <c r="H916" s="139"/>
      <c r="I916" s="123" t="str">
        <f t="shared" si="177"/>
        <v xml:space="preserve"> </v>
      </c>
      <c r="K916" s="388" t="str">
        <f t="shared" ca="1" si="183"/>
        <v/>
      </c>
      <c r="L916" s="388" t="str">
        <f t="shared" ca="1" si="184"/>
        <v/>
      </c>
      <c r="M916" s="384" t="str">
        <f t="shared" ca="1" si="185"/>
        <v/>
      </c>
      <c r="N916" s="384" t="str">
        <f t="shared" ca="1" si="185"/>
        <v/>
      </c>
      <c r="O916" s="384" t="str">
        <f t="shared" ca="1" si="185"/>
        <v/>
      </c>
      <c r="P916" s="384" t="str">
        <f t="shared" ca="1" si="185"/>
        <v/>
      </c>
      <c r="Q916" s="384" t="str">
        <f t="shared" ca="1" si="179"/>
        <v/>
      </c>
      <c r="R916" s="131" t="str">
        <f ca="1">IF(AND(SUM($T$109:$U916)&gt;0,COUNTIF(R$108:$S915,"A")=0), "A","")</f>
        <v/>
      </c>
      <c r="S916" s="131" t="str">
        <f ca="1">IF(AND(SUM($T916:$U$1097)&gt;0,COUNTIF(S917:$S$1098,"E")=0), "E","")</f>
        <v/>
      </c>
      <c r="T916" s="383" t="str">
        <f t="shared" ca="1" si="180"/>
        <v/>
      </c>
      <c r="U916" s="383" t="str">
        <f t="shared" ca="1" si="186"/>
        <v/>
      </c>
      <c r="X916" s="383" t="str">
        <f t="shared" ca="1" si="181"/>
        <v/>
      </c>
      <c r="Y916" s="383" t="str">
        <f ca="1">IF(SUM(X916)&gt;0,MAX($Y$109:Y915)+1,"")</f>
        <v/>
      </c>
      <c r="AB916" s="383" t="str" cm="1">
        <f t="array" aca="1" ref="AB916" ca="1">IF($K916="","",INDIRECT("'"&amp;$B916&amp;"'!$J$7"))</f>
        <v/>
      </c>
      <c r="AC916" s="383" t="str" cm="1">
        <f t="array" aca="1" ref="AC916" ca="1">IF($K916="","",INDIRECT("'"&amp;$B916&amp;"'!$J$5"))</f>
        <v/>
      </c>
      <c r="AD916" s="383" t="str" cm="1">
        <f t="array" aca="1" ref="AD916" ca="1">IF($K916="","",INDIRECT("'"&amp;$B916&amp;"'!$J$6"))</f>
        <v/>
      </c>
    </row>
    <row r="917" spans="1:30" hidden="1">
      <c r="A917" s="93"/>
      <c r="B917" s="138" t="str">
        <f t="shared" si="175"/>
        <v/>
      </c>
      <c r="C917" s="28" t="str">
        <f>IF(B917="","",INDEX(Konfig!$A$21:$B$1011,MATCH(MID(B917,1,(FIND(" ",B917)-1)),Konfig!$A$21:$A$1011,0),2))</f>
        <v/>
      </c>
      <c r="D917" s="126"/>
      <c r="E917" s="126" t="str">
        <f t="shared" si="178"/>
        <v/>
      </c>
      <c r="F917" s="126" t="str">
        <f t="shared" si="182"/>
        <v/>
      </c>
      <c r="G917" s="123" t="str">
        <f t="shared" si="176"/>
        <v/>
      </c>
      <c r="H917" s="139"/>
      <c r="I917" s="123" t="str">
        <f t="shared" si="177"/>
        <v xml:space="preserve"> </v>
      </c>
      <c r="K917" s="388" t="str">
        <f t="shared" ca="1" si="183"/>
        <v/>
      </c>
      <c r="L917" s="388" t="str">
        <f t="shared" ca="1" si="184"/>
        <v/>
      </c>
      <c r="M917" s="384" t="str">
        <f t="shared" ca="1" si="185"/>
        <v/>
      </c>
      <c r="N917" s="384" t="str">
        <f t="shared" ca="1" si="185"/>
        <v/>
      </c>
      <c r="O917" s="384" t="str">
        <f t="shared" ca="1" si="185"/>
        <v/>
      </c>
      <c r="P917" s="384" t="str">
        <f t="shared" ca="1" si="185"/>
        <v/>
      </c>
      <c r="Q917" s="384" t="str">
        <f t="shared" ca="1" si="179"/>
        <v/>
      </c>
      <c r="R917" s="131" t="str">
        <f ca="1">IF(AND(SUM($T$109:$U917)&gt;0,COUNTIF(R$108:$S916,"A")=0), "A","")</f>
        <v/>
      </c>
      <c r="S917" s="131" t="str">
        <f ca="1">IF(AND(SUM($T917:$U$1097)&gt;0,COUNTIF(S918:$S$1098,"E")=0), "E","")</f>
        <v/>
      </c>
      <c r="T917" s="383" t="str">
        <f t="shared" ca="1" si="180"/>
        <v/>
      </c>
      <c r="U917" s="383" t="str">
        <f t="shared" ca="1" si="186"/>
        <v/>
      </c>
      <c r="X917" s="383" t="str">
        <f t="shared" ca="1" si="181"/>
        <v/>
      </c>
      <c r="Y917" s="383" t="str">
        <f ca="1">IF(SUM(X917)&gt;0,MAX($Y$109:Y916)+1,"")</f>
        <v/>
      </c>
      <c r="AB917" s="383" t="str" cm="1">
        <f t="array" aca="1" ref="AB917" ca="1">IF($K917="","",INDIRECT("'"&amp;$B917&amp;"'!$J$7"))</f>
        <v/>
      </c>
      <c r="AC917" s="383" t="str" cm="1">
        <f t="array" aca="1" ref="AC917" ca="1">IF($K917="","",INDIRECT("'"&amp;$B917&amp;"'!$J$5"))</f>
        <v/>
      </c>
      <c r="AD917" s="383" t="str" cm="1">
        <f t="array" aca="1" ref="AD917" ca="1">IF($K917="","",INDIRECT("'"&amp;$B917&amp;"'!$J$6"))</f>
        <v/>
      </c>
    </row>
    <row r="918" spans="1:30" hidden="1">
      <c r="A918" s="93"/>
      <c r="B918" s="138" t="str">
        <f t="shared" si="175"/>
        <v/>
      </c>
      <c r="C918" s="28" t="str">
        <f>IF(B918="","",INDEX(Konfig!$A$21:$B$1011,MATCH(MID(B918,1,(FIND(" ",B918)-1)),Konfig!$A$21:$A$1011,0),2))</f>
        <v/>
      </c>
      <c r="D918" s="126"/>
      <c r="E918" s="126" t="str">
        <f t="shared" si="178"/>
        <v/>
      </c>
      <c r="F918" s="126" t="str">
        <f t="shared" si="182"/>
        <v/>
      </c>
      <c r="G918" s="123" t="str">
        <f t="shared" si="176"/>
        <v/>
      </c>
      <c r="H918" s="139"/>
      <c r="I918" s="123" t="str">
        <f t="shared" si="177"/>
        <v xml:space="preserve"> </v>
      </c>
      <c r="K918" s="388" t="str">
        <f t="shared" ca="1" si="183"/>
        <v/>
      </c>
      <c r="L918" s="388" t="str">
        <f t="shared" ca="1" si="184"/>
        <v/>
      </c>
      <c r="M918" s="384" t="str">
        <f t="shared" ca="1" si="185"/>
        <v/>
      </c>
      <c r="N918" s="384" t="str">
        <f t="shared" ca="1" si="185"/>
        <v/>
      </c>
      <c r="O918" s="384" t="str">
        <f t="shared" ca="1" si="185"/>
        <v/>
      </c>
      <c r="P918" s="384" t="str">
        <f t="shared" ca="1" si="185"/>
        <v/>
      </c>
      <c r="Q918" s="384" t="str">
        <f t="shared" ca="1" si="179"/>
        <v/>
      </c>
      <c r="R918" s="131" t="str">
        <f ca="1">IF(AND(SUM($T$109:$U918)&gt;0,COUNTIF(R$108:$S917,"A")=0), "A","")</f>
        <v/>
      </c>
      <c r="S918" s="131" t="str">
        <f ca="1">IF(AND(SUM($T918:$U$1097)&gt;0,COUNTIF(S919:$S$1098,"E")=0), "E","")</f>
        <v/>
      </c>
      <c r="T918" s="383" t="str">
        <f t="shared" ca="1" si="180"/>
        <v/>
      </c>
      <c r="U918" s="383" t="str">
        <f t="shared" ca="1" si="186"/>
        <v/>
      </c>
      <c r="X918" s="383" t="str">
        <f t="shared" ca="1" si="181"/>
        <v/>
      </c>
      <c r="Y918" s="383" t="str">
        <f ca="1">IF(SUM(X918)&gt;0,MAX($Y$109:Y917)+1,"")</f>
        <v/>
      </c>
      <c r="AB918" s="383" t="str" cm="1">
        <f t="array" aca="1" ref="AB918" ca="1">IF($K918="","",INDIRECT("'"&amp;$B918&amp;"'!$J$7"))</f>
        <v/>
      </c>
      <c r="AC918" s="383" t="str" cm="1">
        <f t="array" aca="1" ref="AC918" ca="1">IF($K918="","",INDIRECT("'"&amp;$B918&amp;"'!$J$5"))</f>
        <v/>
      </c>
      <c r="AD918" s="383" t="str" cm="1">
        <f t="array" aca="1" ref="AD918" ca="1">IF($K918="","",INDIRECT("'"&amp;$B918&amp;"'!$J$6"))</f>
        <v/>
      </c>
    </row>
    <row r="919" spans="1:30" hidden="1">
      <c r="A919" s="93"/>
      <c r="B919" s="138" t="str">
        <f t="shared" si="175"/>
        <v/>
      </c>
      <c r="C919" s="28" t="str">
        <f>IF(B919="","",INDEX(Konfig!$A$21:$B$1011,MATCH(MID(B919,1,(FIND(" ",B919)-1)),Konfig!$A$21:$A$1011,0),2))</f>
        <v/>
      </c>
      <c r="D919" s="126"/>
      <c r="E919" s="126" t="str">
        <f t="shared" si="178"/>
        <v/>
      </c>
      <c r="F919" s="126" t="str">
        <f t="shared" si="182"/>
        <v/>
      </c>
      <c r="G919" s="123" t="str">
        <f t="shared" si="176"/>
        <v/>
      </c>
      <c r="H919" s="139"/>
      <c r="I919" s="123" t="str">
        <f t="shared" si="177"/>
        <v xml:space="preserve"> </v>
      </c>
      <c r="K919" s="388" t="str">
        <f t="shared" ca="1" si="183"/>
        <v/>
      </c>
      <c r="L919" s="388" t="str">
        <f t="shared" ca="1" si="184"/>
        <v/>
      </c>
      <c r="M919" s="384" t="str">
        <f t="shared" ca="1" si="185"/>
        <v/>
      </c>
      <c r="N919" s="384" t="str">
        <f t="shared" ca="1" si="185"/>
        <v/>
      </c>
      <c r="O919" s="384" t="str">
        <f t="shared" ca="1" si="185"/>
        <v/>
      </c>
      <c r="P919" s="384" t="str">
        <f t="shared" ca="1" si="185"/>
        <v/>
      </c>
      <c r="Q919" s="384" t="str">
        <f t="shared" ca="1" si="179"/>
        <v/>
      </c>
      <c r="R919" s="131" t="str">
        <f ca="1">IF(AND(SUM($T$109:$U919)&gt;0,COUNTIF(R$108:$S918,"A")=0), "A","")</f>
        <v/>
      </c>
      <c r="S919" s="131" t="str">
        <f ca="1">IF(AND(SUM($T919:$U$1097)&gt;0,COUNTIF(S920:$S$1098,"E")=0), "E","")</f>
        <v/>
      </c>
      <c r="T919" s="383" t="str">
        <f t="shared" ca="1" si="180"/>
        <v/>
      </c>
      <c r="U919" s="383" t="str">
        <f t="shared" ca="1" si="186"/>
        <v/>
      </c>
      <c r="X919" s="383" t="str">
        <f t="shared" ca="1" si="181"/>
        <v/>
      </c>
      <c r="Y919" s="383" t="str">
        <f ca="1">IF(SUM(X919)&gt;0,MAX($Y$109:Y918)+1,"")</f>
        <v/>
      </c>
      <c r="AB919" s="383" t="str" cm="1">
        <f t="array" aca="1" ref="AB919" ca="1">IF($K919="","",INDIRECT("'"&amp;$B919&amp;"'!$J$7"))</f>
        <v/>
      </c>
      <c r="AC919" s="383" t="str" cm="1">
        <f t="array" aca="1" ref="AC919" ca="1">IF($K919="","",INDIRECT("'"&amp;$B919&amp;"'!$J$5"))</f>
        <v/>
      </c>
      <c r="AD919" s="383" t="str" cm="1">
        <f t="array" aca="1" ref="AD919" ca="1">IF($K919="","",INDIRECT("'"&amp;$B919&amp;"'!$J$6"))</f>
        <v/>
      </c>
    </row>
    <row r="920" spans="1:30" hidden="1">
      <c r="A920" s="93"/>
      <c r="B920" s="138" t="str">
        <f t="shared" si="175"/>
        <v/>
      </c>
      <c r="C920" s="28" t="str">
        <f>IF(B920="","",INDEX(Konfig!$A$21:$B$1011,MATCH(MID(B920,1,(FIND(" ",B920)-1)),Konfig!$A$21:$A$1011,0),2))</f>
        <v/>
      </c>
      <c r="D920" s="126"/>
      <c r="E920" s="126" t="str">
        <f t="shared" si="178"/>
        <v/>
      </c>
      <c r="F920" s="126" t="str">
        <f t="shared" si="182"/>
        <v/>
      </c>
      <c r="G920" s="123" t="str">
        <f t="shared" si="176"/>
        <v/>
      </c>
      <c r="H920" s="139"/>
      <c r="I920" s="123" t="str">
        <f t="shared" si="177"/>
        <v xml:space="preserve"> </v>
      </c>
      <c r="K920" s="388" t="str">
        <f t="shared" ca="1" si="183"/>
        <v/>
      </c>
      <c r="L920" s="388" t="str">
        <f t="shared" ca="1" si="184"/>
        <v/>
      </c>
      <c r="M920" s="384" t="str">
        <f t="shared" ca="1" si="185"/>
        <v/>
      </c>
      <c r="N920" s="384" t="str">
        <f t="shared" ca="1" si="185"/>
        <v/>
      </c>
      <c r="O920" s="384" t="str">
        <f t="shared" ca="1" si="185"/>
        <v/>
      </c>
      <c r="P920" s="384" t="str">
        <f t="shared" ca="1" si="185"/>
        <v/>
      </c>
      <c r="Q920" s="384" t="str">
        <f t="shared" ca="1" si="179"/>
        <v/>
      </c>
      <c r="R920" s="131" t="str">
        <f ca="1">IF(AND(SUM($T$109:$U920)&gt;0,COUNTIF(R$108:$S919,"A")=0), "A","")</f>
        <v/>
      </c>
      <c r="S920" s="131" t="str">
        <f ca="1">IF(AND(SUM($T920:$U$1097)&gt;0,COUNTIF(S921:$S$1098,"E")=0), "E","")</f>
        <v/>
      </c>
      <c r="T920" s="383" t="str">
        <f t="shared" ca="1" si="180"/>
        <v/>
      </c>
      <c r="U920" s="383" t="str">
        <f t="shared" ca="1" si="186"/>
        <v/>
      </c>
      <c r="X920" s="383" t="str">
        <f t="shared" ca="1" si="181"/>
        <v/>
      </c>
      <c r="Y920" s="383" t="str">
        <f ca="1">IF(SUM(X920)&gt;0,MAX($Y$109:Y919)+1,"")</f>
        <v/>
      </c>
      <c r="AB920" s="383" t="str" cm="1">
        <f t="array" aca="1" ref="AB920" ca="1">IF($K920="","",INDIRECT("'"&amp;$B920&amp;"'!$J$7"))</f>
        <v/>
      </c>
      <c r="AC920" s="383" t="str" cm="1">
        <f t="array" aca="1" ref="AC920" ca="1">IF($K920="","",INDIRECT("'"&amp;$B920&amp;"'!$J$5"))</f>
        <v/>
      </c>
      <c r="AD920" s="383" t="str" cm="1">
        <f t="array" aca="1" ref="AD920" ca="1">IF($K920="","",INDIRECT("'"&amp;$B920&amp;"'!$J$6"))</f>
        <v/>
      </c>
    </row>
    <row r="921" spans="1:30" hidden="1">
      <c r="A921" s="93"/>
      <c r="B921" s="138" t="str">
        <f t="shared" si="175"/>
        <v/>
      </c>
      <c r="C921" s="28" t="str">
        <f>IF(B921="","",INDEX(Konfig!$A$21:$B$1011,MATCH(MID(B921,1,(FIND(" ",B921)-1)),Konfig!$A$21:$A$1011,0),2))</f>
        <v/>
      </c>
      <c r="D921" s="126"/>
      <c r="E921" s="126" t="str">
        <f t="shared" si="178"/>
        <v/>
      </c>
      <c r="F921" s="126" t="str">
        <f t="shared" si="182"/>
        <v/>
      </c>
      <c r="G921" s="123" t="str">
        <f t="shared" si="176"/>
        <v/>
      </c>
      <c r="H921" s="139"/>
      <c r="I921" s="123" t="str">
        <f t="shared" si="177"/>
        <v xml:space="preserve"> </v>
      </c>
      <c r="K921" s="388" t="str">
        <f t="shared" ca="1" si="183"/>
        <v/>
      </c>
      <c r="L921" s="388" t="str">
        <f t="shared" ca="1" si="184"/>
        <v/>
      </c>
      <c r="M921" s="384" t="str">
        <f t="shared" ca="1" si="185"/>
        <v/>
      </c>
      <c r="N921" s="384" t="str">
        <f t="shared" ca="1" si="185"/>
        <v/>
      </c>
      <c r="O921" s="384" t="str">
        <f t="shared" ca="1" si="185"/>
        <v/>
      </c>
      <c r="P921" s="384" t="str">
        <f t="shared" ca="1" si="185"/>
        <v/>
      </c>
      <c r="Q921" s="384" t="str">
        <f t="shared" ca="1" si="179"/>
        <v/>
      </c>
      <c r="R921" s="131" t="str">
        <f ca="1">IF(AND(SUM($T$109:$U921)&gt;0,COUNTIF(R$108:$S920,"A")=0), "A","")</f>
        <v/>
      </c>
      <c r="S921" s="131" t="str">
        <f ca="1">IF(AND(SUM($T921:$U$1097)&gt;0,COUNTIF(S922:$S$1098,"E")=0), "E","")</f>
        <v/>
      </c>
      <c r="T921" s="383" t="str">
        <f t="shared" ca="1" si="180"/>
        <v/>
      </c>
      <c r="U921" s="383" t="str">
        <f t="shared" ca="1" si="186"/>
        <v/>
      </c>
      <c r="X921" s="383" t="str">
        <f t="shared" ca="1" si="181"/>
        <v/>
      </c>
      <c r="Y921" s="383" t="str">
        <f ca="1">IF(SUM(X921)&gt;0,MAX($Y$109:Y920)+1,"")</f>
        <v/>
      </c>
      <c r="AB921" s="383" t="str" cm="1">
        <f t="array" aca="1" ref="AB921" ca="1">IF($K921="","",INDIRECT("'"&amp;$B921&amp;"'!$J$7"))</f>
        <v/>
      </c>
      <c r="AC921" s="383" t="str" cm="1">
        <f t="array" aca="1" ref="AC921" ca="1">IF($K921="","",INDIRECT("'"&amp;$B921&amp;"'!$J$5"))</f>
        <v/>
      </c>
      <c r="AD921" s="383" t="str" cm="1">
        <f t="array" aca="1" ref="AD921" ca="1">IF($K921="","",INDIRECT("'"&amp;$B921&amp;"'!$J$6"))</f>
        <v/>
      </c>
    </row>
    <row r="922" spans="1:30" hidden="1">
      <c r="A922" s="93"/>
      <c r="B922" s="138" t="str">
        <f t="shared" si="175"/>
        <v/>
      </c>
      <c r="C922" s="28" t="str">
        <f>IF(B922="","",INDEX(Konfig!$A$21:$B$1011,MATCH(MID(B922,1,(FIND(" ",B922)-1)),Konfig!$A$21:$A$1011,0),2))</f>
        <v/>
      </c>
      <c r="D922" s="126"/>
      <c r="E922" s="126" t="str">
        <f t="shared" si="178"/>
        <v/>
      </c>
      <c r="F922" s="126" t="str">
        <f t="shared" si="182"/>
        <v/>
      </c>
      <c r="G922" s="123" t="str">
        <f t="shared" si="176"/>
        <v/>
      </c>
      <c r="H922" s="139"/>
      <c r="I922" s="123" t="str">
        <f t="shared" si="177"/>
        <v xml:space="preserve"> </v>
      </c>
      <c r="K922" s="388" t="str">
        <f t="shared" ca="1" si="183"/>
        <v/>
      </c>
      <c r="L922" s="388" t="str">
        <f t="shared" ca="1" si="184"/>
        <v/>
      </c>
      <c r="M922" s="384" t="str">
        <f t="shared" ca="1" si="185"/>
        <v/>
      </c>
      <c r="N922" s="384" t="str">
        <f t="shared" ca="1" si="185"/>
        <v/>
      </c>
      <c r="O922" s="384" t="str">
        <f t="shared" ca="1" si="185"/>
        <v/>
      </c>
      <c r="P922" s="384" t="str">
        <f t="shared" ca="1" si="185"/>
        <v/>
      </c>
      <c r="Q922" s="384" t="str">
        <f t="shared" ca="1" si="179"/>
        <v/>
      </c>
      <c r="R922" s="131" t="str">
        <f ca="1">IF(AND(SUM($T$109:$U922)&gt;0,COUNTIF(R$108:$S921,"A")=0), "A","")</f>
        <v/>
      </c>
      <c r="S922" s="131" t="str">
        <f ca="1">IF(AND(SUM($T922:$U$1097)&gt;0,COUNTIF(S923:$S$1098,"E")=0), "E","")</f>
        <v/>
      </c>
      <c r="T922" s="383" t="str">
        <f t="shared" ca="1" si="180"/>
        <v/>
      </c>
      <c r="U922" s="383" t="str">
        <f t="shared" ca="1" si="186"/>
        <v/>
      </c>
      <c r="X922" s="383" t="str">
        <f t="shared" ca="1" si="181"/>
        <v/>
      </c>
      <c r="Y922" s="383" t="str">
        <f ca="1">IF(SUM(X922)&gt;0,MAX($Y$109:Y921)+1,"")</f>
        <v/>
      </c>
      <c r="AB922" s="383" t="str" cm="1">
        <f t="array" aca="1" ref="AB922" ca="1">IF($K922="","",INDIRECT("'"&amp;$B922&amp;"'!$J$7"))</f>
        <v/>
      </c>
      <c r="AC922" s="383" t="str" cm="1">
        <f t="array" aca="1" ref="AC922" ca="1">IF($K922="","",INDIRECT("'"&amp;$B922&amp;"'!$J$5"))</f>
        <v/>
      </c>
      <c r="AD922" s="383" t="str" cm="1">
        <f t="array" aca="1" ref="AD922" ca="1">IF($K922="","",INDIRECT("'"&amp;$B922&amp;"'!$J$6"))</f>
        <v/>
      </c>
    </row>
    <row r="923" spans="1:30" hidden="1">
      <c r="A923" s="93"/>
      <c r="B923" s="138" t="str">
        <f t="shared" si="175"/>
        <v/>
      </c>
      <c r="C923" s="28" t="str">
        <f>IF(B923="","",INDEX(Konfig!$A$21:$B$1011,MATCH(MID(B923,1,(FIND(" ",B923)-1)),Konfig!$A$21:$A$1011,0),2))</f>
        <v/>
      </c>
      <c r="D923" s="126"/>
      <c r="E923" s="126" t="str">
        <f t="shared" si="178"/>
        <v/>
      </c>
      <c r="F923" s="126" t="str">
        <f t="shared" si="182"/>
        <v/>
      </c>
      <c r="G923" s="123" t="str">
        <f t="shared" si="176"/>
        <v/>
      </c>
      <c r="H923" s="139"/>
      <c r="I923" s="123" t="str">
        <f t="shared" si="177"/>
        <v xml:space="preserve"> </v>
      </c>
      <c r="K923" s="388" t="str">
        <f t="shared" ca="1" si="183"/>
        <v/>
      </c>
      <c r="L923" s="388" t="str">
        <f t="shared" ca="1" si="184"/>
        <v/>
      </c>
      <c r="M923" s="384" t="str">
        <f t="shared" ca="1" si="185"/>
        <v/>
      </c>
      <c r="N923" s="384" t="str">
        <f t="shared" ca="1" si="185"/>
        <v/>
      </c>
      <c r="O923" s="384" t="str">
        <f t="shared" ca="1" si="185"/>
        <v/>
      </c>
      <c r="P923" s="384" t="str">
        <f t="shared" ca="1" si="185"/>
        <v/>
      </c>
      <c r="Q923" s="384" t="str">
        <f t="shared" ca="1" si="179"/>
        <v/>
      </c>
      <c r="R923" s="131" t="str">
        <f ca="1">IF(AND(SUM($T$109:$U923)&gt;0,COUNTIF(R$108:$S922,"A")=0), "A","")</f>
        <v/>
      </c>
      <c r="S923" s="131" t="str">
        <f ca="1">IF(AND(SUM($T923:$U$1097)&gt;0,COUNTIF(S924:$S$1098,"E")=0), "E","")</f>
        <v/>
      </c>
      <c r="T923" s="383" t="str">
        <f t="shared" ca="1" si="180"/>
        <v/>
      </c>
      <c r="U923" s="383" t="str">
        <f t="shared" ca="1" si="186"/>
        <v/>
      </c>
      <c r="X923" s="383" t="str">
        <f t="shared" ca="1" si="181"/>
        <v/>
      </c>
      <c r="Y923" s="383" t="str">
        <f ca="1">IF(SUM(X923)&gt;0,MAX($Y$109:Y922)+1,"")</f>
        <v/>
      </c>
      <c r="AB923" s="383" t="str" cm="1">
        <f t="array" aca="1" ref="AB923" ca="1">IF($K923="","",INDIRECT("'"&amp;$B923&amp;"'!$J$7"))</f>
        <v/>
      </c>
      <c r="AC923" s="383" t="str" cm="1">
        <f t="array" aca="1" ref="AC923" ca="1">IF($K923="","",INDIRECT("'"&amp;$B923&amp;"'!$J$5"))</f>
        <v/>
      </c>
      <c r="AD923" s="383" t="str" cm="1">
        <f t="array" aca="1" ref="AD923" ca="1">IF($K923="","",INDIRECT("'"&amp;$B923&amp;"'!$J$6"))</f>
        <v/>
      </c>
    </row>
    <row r="924" spans="1:30" hidden="1">
      <c r="A924" s="93"/>
      <c r="B924" s="138" t="str">
        <f t="shared" si="175"/>
        <v/>
      </c>
      <c r="C924" s="28" t="str">
        <f>IF(B924="","",INDEX(Konfig!$A$21:$B$1011,MATCH(MID(B924,1,(FIND(" ",B924)-1)),Konfig!$A$21:$A$1011,0),2))</f>
        <v/>
      </c>
      <c r="D924" s="126"/>
      <c r="E924" s="126" t="str">
        <f t="shared" si="178"/>
        <v/>
      </c>
      <c r="F924" s="126" t="str">
        <f t="shared" si="182"/>
        <v/>
      </c>
      <c r="G924" s="123" t="str">
        <f t="shared" si="176"/>
        <v/>
      </c>
      <c r="H924" s="139"/>
      <c r="I924" s="123" t="str">
        <f t="shared" si="177"/>
        <v xml:space="preserve"> </v>
      </c>
      <c r="K924" s="388" t="str">
        <f t="shared" ca="1" si="183"/>
        <v/>
      </c>
      <c r="L924" s="388" t="str">
        <f t="shared" ca="1" si="184"/>
        <v/>
      </c>
      <c r="M924" s="384" t="str">
        <f t="shared" ca="1" si="185"/>
        <v/>
      </c>
      <c r="N924" s="384" t="str">
        <f t="shared" ca="1" si="185"/>
        <v/>
      </c>
      <c r="O924" s="384" t="str">
        <f t="shared" ca="1" si="185"/>
        <v/>
      </c>
      <c r="P924" s="384" t="str">
        <f t="shared" ca="1" si="185"/>
        <v/>
      </c>
      <c r="Q924" s="384" t="str">
        <f t="shared" ca="1" si="179"/>
        <v/>
      </c>
      <c r="R924" s="131" t="str">
        <f ca="1">IF(AND(SUM($T$109:$U924)&gt;0,COUNTIF(R$108:$S923,"A")=0), "A","")</f>
        <v/>
      </c>
      <c r="S924" s="131" t="str">
        <f ca="1">IF(AND(SUM($T924:$U$1097)&gt;0,COUNTIF(S925:$S$1098,"E")=0), "E","")</f>
        <v/>
      </c>
      <c r="T924" s="383" t="str">
        <f t="shared" ca="1" si="180"/>
        <v/>
      </c>
      <c r="U924" s="383" t="str">
        <f t="shared" ca="1" si="186"/>
        <v/>
      </c>
      <c r="X924" s="383" t="str">
        <f t="shared" ca="1" si="181"/>
        <v/>
      </c>
      <c r="Y924" s="383" t="str">
        <f ca="1">IF(SUM(X924)&gt;0,MAX($Y$109:Y923)+1,"")</f>
        <v/>
      </c>
      <c r="AB924" s="383" t="str" cm="1">
        <f t="array" aca="1" ref="AB924" ca="1">IF($K924="","",INDIRECT("'"&amp;$B924&amp;"'!$J$7"))</f>
        <v/>
      </c>
      <c r="AC924" s="383" t="str" cm="1">
        <f t="array" aca="1" ref="AC924" ca="1">IF($K924="","",INDIRECT("'"&amp;$B924&amp;"'!$J$5"))</f>
        <v/>
      </c>
      <c r="AD924" s="383" t="str" cm="1">
        <f t="array" aca="1" ref="AD924" ca="1">IF($K924="","",INDIRECT("'"&amp;$B924&amp;"'!$J$6"))</f>
        <v/>
      </c>
    </row>
    <row r="925" spans="1:30" hidden="1">
      <c r="A925" s="93"/>
      <c r="B925" s="138" t="str">
        <f t="shared" si="175"/>
        <v/>
      </c>
      <c r="C925" s="28" t="str">
        <f>IF(B925="","",INDEX(Konfig!$A$21:$B$1011,MATCH(MID(B925,1,(FIND(" ",B925)-1)),Konfig!$A$21:$A$1011,0),2))</f>
        <v/>
      </c>
      <c r="D925" s="126"/>
      <c r="E925" s="126" t="str">
        <f t="shared" si="178"/>
        <v/>
      </c>
      <c r="F925" s="126" t="str">
        <f t="shared" si="182"/>
        <v/>
      </c>
      <c r="G925" s="123" t="str">
        <f t="shared" si="176"/>
        <v/>
      </c>
      <c r="H925" s="139"/>
      <c r="I925" s="123" t="str">
        <f t="shared" si="177"/>
        <v xml:space="preserve"> </v>
      </c>
      <c r="K925" s="388" t="str">
        <f t="shared" ca="1" si="183"/>
        <v/>
      </c>
      <c r="L925" s="388" t="str">
        <f t="shared" ca="1" si="184"/>
        <v/>
      </c>
      <c r="M925" s="384" t="str">
        <f t="shared" ca="1" si="185"/>
        <v/>
      </c>
      <c r="N925" s="384" t="str">
        <f t="shared" ca="1" si="185"/>
        <v/>
      </c>
      <c r="O925" s="384" t="str">
        <f t="shared" ca="1" si="185"/>
        <v/>
      </c>
      <c r="P925" s="384" t="str">
        <f t="shared" ca="1" si="185"/>
        <v/>
      </c>
      <c r="Q925" s="384" t="str">
        <f t="shared" ca="1" si="179"/>
        <v/>
      </c>
      <c r="R925" s="131" t="str">
        <f ca="1">IF(AND(SUM($T$109:$U925)&gt;0,COUNTIF(R$108:$S924,"A")=0), "A","")</f>
        <v/>
      </c>
      <c r="S925" s="131" t="str">
        <f ca="1">IF(AND(SUM($T925:$U$1097)&gt;0,COUNTIF(S926:$S$1098,"E")=0), "E","")</f>
        <v/>
      </c>
      <c r="T925" s="383" t="str">
        <f t="shared" ca="1" si="180"/>
        <v/>
      </c>
      <c r="U925" s="383" t="str">
        <f t="shared" ca="1" si="186"/>
        <v/>
      </c>
      <c r="X925" s="383" t="str">
        <f t="shared" ca="1" si="181"/>
        <v/>
      </c>
      <c r="Y925" s="383" t="str">
        <f ca="1">IF(SUM(X925)&gt;0,MAX($Y$109:Y924)+1,"")</f>
        <v/>
      </c>
      <c r="AB925" s="383" t="str" cm="1">
        <f t="array" aca="1" ref="AB925" ca="1">IF($K925="","",INDIRECT("'"&amp;$B925&amp;"'!$J$7"))</f>
        <v/>
      </c>
      <c r="AC925" s="383" t="str" cm="1">
        <f t="array" aca="1" ref="AC925" ca="1">IF($K925="","",INDIRECT("'"&amp;$B925&amp;"'!$J$5"))</f>
        <v/>
      </c>
      <c r="AD925" s="383" t="str" cm="1">
        <f t="array" aca="1" ref="AD925" ca="1">IF($K925="","",INDIRECT("'"&amp;$B925&amp;"'!$J$6"))</f>
        <v/>
      </c>
    </row>
    <row r="926" spans="1:30" hidden="1">
      <c r="A926" s="93"/>
      <c r="B926" s="138" t="str">
        <f t="shared" si="175"/>
        <v/>
      </c>
      <c r="C926" s="28" t="str">
        <f>IF(B926="","",INDEX(Konfig!$A$21:$B$1011,MATCH(MID(B926,1,(FIND(" ",B926)-1)),Konfig!$A$21:$A$1011,0),2))</f>
        <v/>
      </c>
      <c r="D926" s="126"/>
      <c r="E926" s="126" t="str">
        <f t="shared" si="178"/>
        <v/>
      </c>
      <c r="F926" s="126" t="str">
        <f t="shared" si="182"/>
        <v/>
      </c>
      <c r="G926" s="123" t="str">
        <f t="shared" si="176"/>
        <v/>
      </c>
      <c r="H926" s="139"/>
      <c r="I926" s="123" t="str">
        <f t="shared" si="177"/>
        <v xml:space="preserve"> </v>
      </c>
      <c r="K926" s="388" t="str">
        <f t="shared" ca="1" si="183"/>
        <v/>
      </c>
      <c r="L926" s="388" t="str">
        <f t="shared" ca="1" si="184"/>
        <v/>
      </c>
      <c r="M926" s="384" t="str">
        <f t="shared" ca="1" si="185"/>
        <v/>
      </c>
      <c r="N926" s="384" t="str">
        <f t="shared" ca="1" si="185"/>
        <v/>
      </c>
      <c r="O926" s="384" t="str">
        <f t="shared" ca="1" si="185"/>
        <v/>
      </c>
      <c r="P926" s="384" t="str">
        <f t="shared" ca="1" si="185"/>
        <v/>
      </c>
      <c r="Q926" s="384" t="str">
        <f t="shared" ca="1" si="179"/>
        <v/>
      </c>
      <c r="R926" s="131" t="str">
        <f ca="1">IF(AND(SUM($T$109:$U926)&gt;0,COUNTIF(R$108:$S925,"A")=0), "A","")</f>
        <v/>
      </c>
      <c r="S926" s="131" t="str">
        <f ca="1">IF(AND(SUM($T926:$U$1097)&gt;0,COUNTIF(S927:$S$1098,"E")=0), "E","")</f>
        <v/>
      </c>
      <c r="T926" s="383" t="str">
        <f t="shared" ca="1" si="180"/>
        <v/>
      </c>
      <c r="U926" s="383" t="str">
        <f t="shared" ca="1" si="186"/>
        <v/>
      </c>
      <c r="X926" s="383" t="str">
        <f t="shared" ca="1" si="181"/>
        <v/>
      </c>
      <c r="Y926" s="383" t="str">
        <f ca="1">IF(SUM(X926)&gt;0,MAX($Y$109:Y925)+1,"")</f>
        <v/>
      </c>
      <c r="AB926" s="383" t="str" cm="1">
        <f t="array" aca="1" ref="AB926" ca="1">IF($K926="","",INDIRECT("'"&amp;$B926&amp;"'!$J$7"))</f>
        <v/>
      </c>
      <c r="AC926" s="383" t="str" cm="1">
        <f t="array" aca="1" ref="AC926" ca="1">IF($K926="","",INDIRECT("'"&amp;$B926&amp;"'!$J$5"))</f>
        <v/>
      </c>
      <c r="AD926" s="383" t="str" cm="1">
        <f t="array" aca="1" ref="AD926" ca="1">IF($K926="","",INDIRECT("'"&amp;$B926&amp;"'!$J$6"))</f>
        <v/>
      </c>
    </row>
    <row r="927" spans="1:30" hidden="1">
      <c r="A927" s="93"/>
      <c r="B927" s="138" t="str">
        <f t="shared" si="175"/>
        <v/>
      </c>
      <c r="C927" s="28" t="str">
        <f>IF(B927="","",INDEX(Konfig!$A$21:$B$1011,MATCH(MID(B927,1,(FIND(" ",B927)-1)),Konfig!$A$21:$A$1011,0),2))</f>
        <v/>
      </c>
      <c r="D927" s="126"/>
      <c r="E927" s="126" t="str">
        <f t="shared" si="178"/>
        <v/>
      </c>
      <c r="F927" s="126" t="str">
        <f t="shared" si="182"/>
        <v/>
      </c>
      <c r="G927" s="123" t="str">
        <f t="shared" si="176"/>
        <v/>
      </c>
      <c r="H927" s="139"/>
      <c r="I927" s="123" t="str">
        <f t="shared" si="177"/>
        <v xml:space="preserve"> </v>
      </c>
      <c r="K927" s="388" t="str">
        <f t="shared" ca="1" si="183"/>
        <v/>
      </c>
      <c r="L927" s="388" t="str">
        <f t="shared" ca="1" si="184"/>
        <v/>
      </c>
      <c r="M927" s="384" t="str">
        <f t="shared" ca="1" si="185"/>
        <v/>
      </c>
      <c r="N927" s="384" t="str">
        <f t="shared" ca="1" si="185"/>
        <v/>
      </c>
      <c r="O927" s="384" t="str">
        <f t="shared" ca="1" si="185"/>
        <v/>
      </c>
      <c r="P927" s="384" t="str">
        <f t="shared" ca="1" si="185"/>
        <v/>
      </c>
      <c r="Q927" s="384" t="str">
        <f t="shared" ca="1" si="179"/>
        <v/>
      </c>
      <c r="R927" s="131" t="str">
        <f ca="1">IF(AND(SUM($T$109:$U927)&gt;0,COUNTIF(R$108:$S926,"A")=0), "A","")</f>
        <v/>
      </c>
      <c r="S927" s="131" t="str">
        <f ca="1">IF(AND(SUM($T927:$U$1097)&gt;0,COUNTIF(S928:$S$1098,"E")=0), "E","")</f>
        <v/>
      </c>
      <c r="T927" s="383" t="str">
        <f t="shared" ca="1" si="180"/>
        <v/>
      </c>
      <c r="U927" s="383" t="str">
        <f t="shared" ca="1" si="186"/>
        <v/>
      </c>
      <c r="X927" s="383" t="str">
        <f t="shared" ca="1" si="181"/>
        <v/>
      </c>
      <c r="Y927" s="383" t="str">
        <f ca="1">IF(SUM(X927)&gt;0,MAX($Y$109:Y926)+1,"")</f>
        <v/>
      </c>
      <c r="AB927" s="383" t="str" cm="1">
        <f t="array" aca="1" ref="AB927" ca="1">IF($K927="","",INDIRECT("'"&amp;$B927&amp;"'!$J$7"))</f>
        <v/>
      </c>
      <c r="AC927" s="383" t="str" cm="1">
        <f t="array" aca="1" ref="AC927" ca="1">IF($K927="","",INDIRECT("'"&amp;$B927&amp;"'!$J$5"))</f>
        <v/>
      </c>
      <c r="AD927" s="383" t="str" cm="1">
        <f t="array" aca="1" ref="AD927" ca="1">IF($K927="","",INDIRECT("'"&amp;$B927&amp;"'!$J$6"))</f>
        <v/>
      </c>
    </row>
    <row r="928" spans="1:30" hidden="1">
      <c r="A928" s="93"/>
      <c r="B928" s="138" t="str">
        <f t="shared" si="175"/>
        <v/>
      </c>
      <c r="C928" s="28" t="str">
        <f>IF(B928="","",INDEX(Konfig!$A$21:$B$1011,MATCH(MID(B928,1,(FIND(" ",B928)-1)),Konfig!$A$21:$A$1011,0),2))</f>
        <v/>
      </c>
      <c r="D928" s="126"/>
      <c r="E928" s="126" t="str">
        <f t="shared" si="178"/>
        <v/>
      </c>
      <c r="F928" s="126" t="str">
        <f t="shared" si="182"/>
        <v/>
      </c>
      <c r="G928" s="123" t="str">
        <f t="shared" si="176"/>
        <v/>
      </c>
      <c r="H928" s="139"/>
      <c r="I928" s="123" t="str">
        <f t="shared" si="177"/>
        <v xml:space="preserve"> </v>
      </c>
      <c r="K928" s="388" t="str">
        <f t="shared" ca="1" si="183"/>
        <v/>
      </c>
      <c r="L928" s="388" t="str">
        <f t="shared" ca="1" si="184"/>
        <v/>
      </c>
      <c r="M928" s="384" t="str">
        <f t="shared" ca="1" si="185"/>
        <v/>
      </c>
      <c r="N928" s="384" t="str">
        <f t="shared" ca="1" si="185"/>
        <v/>
      </c>
      <c r="O928" s="384" t="str">
        <f t="shared" ca="1" si="185"/>
        <v/>
      </c>
      <c r="P928" s="384" t="str">
        <f t="shared" ca="1" si="185"/>
        <v/>
      </c>
      <c r="Q928" s="384" t="str">
        <f t="shared" ca="1" si="179"/>
        <v/>
      </c>
      <c r="R928" s="131" t="str">
        <f ca="1">IF(AND(SUM($T$109:$U928)&gt;0,COUNTIF(R$108:$S927,"A")=0), "A","")</f>
        <v/>
      </c>
      <c r="S928" s="131" t="str">
        <f ca="1">IF(AND(SUM($T928:$U$1097)&gt;0,COUNTIF(S929:$S$1098,"E")=0), "E","")</f>
        <v/>
      </c>
      <c r="T928" s="383" t="str">
        <f t="shared" ca="1" si="180"/>
        <v/>
      </c>
      <c r="U928" s="383" t="str">
        <f t="shared" ca="1" si="186"/>
        <v/>
      </c>
      <c r="X928" s="383" t="str">
        <f t="shared" ca="1" si="181"/>
        <v/>
      </c>
      <c r="Y928" s="383" t="str">
        <f ca="1">IF(SUM(X928)&gt;0,MAX($Y$109:Y927)+1,"")</f>
        <v/>
      </c>
      <c r="AB928" s="383" t="str" cm="1">
        <f t="array" aca="1" ref="AB928" ca="1">IF($K928="","",INDIRECT("'"&amp;$B928&amp;"'!$J$7"))</f>
        <v/>
      </c>
      <c r="AC928" s="383" t="str" cm="1">
        <f t="array" aca="1" ref="AC928" ca="1">IF($K928="","",INDIRECT("'"&amp;$B928&amp;"'!$J$5"))</f>
        <v/>
      </c>
      <c r="AD928" s="383" t="str" cm="1">
        <f t="array" aca="1" ref="AD928" ca="1">IF($K928="","",INDIRECT("'"&amp;$B928&amp;"'!$J$6"))</f>
        <v/>
      </c>
    </row>
    <row r="929" spans="1:30" hidden="1">
      <c r="A929" s="93"/>
      <c r="B929" s="138" t="str">
        <f t="shared" si="175"/>
        <v/>
      </c>
      <c r="C929" s="28" t="str">
        <f>IF(B929="","",INDEX(Konfig!$A$21:$B$1011,MATCH(MID(B929,1,(FIND(" ",B929)-1)),Konfig!$A$21:$A$1011,0),2))</f>
        <v/>
      </c>
      <c r="D929" s="126"/>
      <c r="E929" s="126" t="str">
        <f t="shared" si="178"/>
        <v/>
      </c>
      <c r="F929" s="126" t="str">
        <f t="shared" si="182"/>
        <v/>
      </c>
      <c r="G929" s="123" t="str">
        <f t="shared" si="176"/>
        <v/>
      </c>
      <c r="H929" s="139"/>
      <c r="I929" s="123" t="str">
        <f t="shared" si="177"/>
        <v xml:space="preserve"> </v>
      </c>
      <c r="K929" s="388" t="str">
        <f t="shared" ca="1" si="183"/>
        <v/>
      </c>
      <c r="L929" s="388" t="str">
        <f t="shared" ca="1" si="184"/>
        <v/>
      </c>
      <c r="M929" s="384" t="str">
        <f t="shared" ca="1" si="185"/>
        <v/>
      </c>
      <c r="N929" s="384" t="str">
        <f t="shared" ca="1" si="185"/>
        <v/>
      </c>
      <c r="O929" s="384" t="str">
        <f t="shared" ca="1" si="185"/>
        <v/>
      </c>
      <c r="P929" s="384" t="str">
        <f t="shared" ca="1" si="185"/>
        <v/>
      </c>
      <c r="Q929" s="384" t="str">
        <f t="shared" ca="1" si="179"/>
        <v/>
      </c>
      <c r="R929" s="131" t="str">
        <f ca="1">IF(AND(SUM($T$109:$U929)&gt;0,COUNTIF(R$108:$S928,"A")=0), "A","")</f>
        <v/>
      </c>
      <c r="S929" s="131" t="str">
        <f ca="1">IF(AND(SUM($T929:$U$1097)&gt;0,COUNTIF(S930:$S$1098,"E")=0), "E","")</f>
        <v/>
      </c>
      <c r="T929" s="383" t="str">
        <f t="shared" ca="1" si="180"/>
        <v/>
      </c>
      <c r="U929" s="383" t="str">
        <f t="shared" ca="1" si="186"/>
        <v/>
      </c>
      <c r="X929" s="383" t="str">
        <f t="shared" ca="1" si="181"/>
        <v/>
      </c>
      <c r="Y929" s="383" t="str">
        <f ca="1">IF(SUM(X929)&gt;0,MAX($Y$109:Y928)+1,"")</f>
        <v/>
      </c>
      <c r="AB929" s="383" t="str" cm="1">
        <f t="array" aca="1" ref="AB929" ca="1">IF($K929="","",INDIRECT("'"&amp;$B929&amp;"'!$J$7"))</f>
        <v/>
      </c>
      <c r="AC929" s="383" t="str" cm="1">
        <f t="array" aca="1" ref="AC929" ca="1">IF($K929="","",INDIRECT("'"&amp;$B929&amp;"'!$J$5"))</f>
        <v/>
      </c>
      <c r="AD929" s="383" t="str" cm="1">
        <f t="array" aca="1" ref="AD929" ca="1">IF($K929="","",INDIRECT("'"&amp;$B929&amp;"'!$J$6"))</f>
        <v/>
      </c>
    </row>
    <row r="930" spans="1:30" hidden="1">
      <c r="A930" s="93"/>
      <c r="B930" s="138" t="str">
        <f t="shared" si="175"/>
        <v/>
      </c>
      <c r="C930" s="28" t="str">
        <f>IF(B930="","",INDEX(Konfig!$A$21:$B$1011,MATCH(MID(B930,1,(FIND(" ",B930)-1)),Konfig!$A$21:$A$1011,0),2))</f>
        <v/>
      </c>
      <c r="D930" s="126"/>
      <c r="E930" s="126" t="str">
        <f t="shared" si="178"/>
        <v/>
      </c>
      <c r="F930" s="126" t="str">
        <f t="shared" si="182"/>
        <v/>
      </c>
      <c r="G930" s="123" t="str">
        <f t="shared" si="176"/>
        <v/>
      </c>
      <c r="H930" s="139"/>
      <c r="I930" s="123" t="str">
        <f t="shared" si="177"/>
        <v xml:space="preserve"> </v>
      </c>
      <c r="K930" s="388" t="str">
        <f t="shared" ca="1" si="183"/>
        <v/>
      </c>
      <c r="L930" s="388" t="str">
        <f t="shared" ca="1" si="184"/>
        <v/>
      </c>
      <c r="M930" s="384" t="str">
        <f t="shared" ca="1" si="185"/>
        <v/>
      </c>
      <c r="N930" s="384" t="str">
        <f t="shared" ca="1" si="185"/>
        <v/>
      </c>
      <c r="O930" s="384" t="str">
        <f t="shared" ca="1" si="185"/>
        <v/>
      </c>
      <c r="P930" s="384" t="str">
        <f t="shared" ca="1" si="185"/>
        <v/>
      </c>
      <c r="Q930" s="384" t="str">
        <f t="shared" ca="1" si="179"/>
        <v/>
      </c>
      <c r="R930" s="131" t="str">
        <f ca="1">IF(AND(SUM($T$109:$U930)&gt;0,COUNTIF(R$108:$S929,"A")=0), "A","")</f>
        <v/>
      </c>
      <c r="S930" s="131" t="str">
        <f ca="1">IF(AND(SUM($T930:$U$1097)&gt;0,COUNTIF(S931:$S$1098,"E")=0), "E","")</f>
        <v/>
      </c>
      <c r="T930" s="383" t="str">
        <f t="shared" ca="1" si="180"/>
        <v/>
      </c>
      <c r="U930" s="383" t="str">
        <f t="shared" ca="1" si="186"/>
        <v/>
      </c>
      <c r="X930" s="383" t="str">
        <f t="shared" ca="1" si="181"/>
        <v/>
      </c>
      <c r="Y930" s="383" t="str">
        <f ca="1">IF(SUM(X930)&gt;0,MAX($Y$109:Y929)+1,"")</f>
        <v/>
      </c>
      <c r="AB930" s="383" t="str" cm="1">
        <f t="array" aca="1" ref="AB930" ca="1">IF($K930="","",INDIRECT("'"&amp;$B930&amp;"'!$J$7"))</f>
        <v/>
      </c>
      <c r="AC930" s="383" t="str" cm="1">
        <f t="array" aca="1" ref="AC930" ca="1">IF($K930="","",INDIRECT("'"&amp;$B930&amp;"'!$J$5"))</f>
        <v/>
      </c>
      <c r="AD930" s="383" t="str" cm="1">
        <f t="array" aca="1" ref="AD930" ca="1">IF($K930="","",INDIRECT("'"&amp;$B930&amp;"'!$J$6"))</f>
        <v/>
      </c>
    </row>
    <row r="931" spans="1:30" hidden="1">
      <c r="A931" s="93"/>
      <c r="B931" s="138" t="str">
        <f t="shared" si="175"/>
        <v/>
      </c>
      <c r="C931" s="28" t="str">
        <f>IF(B931="","",INDEX(Konfig!$A$21:$B$1011,MATCH(MID(B931,1,(FIND(" ",B931)-1)),Konfig!$A$21:$A$1011,0),2))</f>
        <v/>
      </c>
      <c r="D931" s="126"/>
      <c r="E931" s="126" t="str">
        <f t="shared" si="178"/>
        <v/>
      </c>
      <c r="F931" s="126" t="str">
        <f t="shared" si="182"/>
        <v/>
      </c>
      <c r="G931" s="123" t="str">
        <f t="shared" si="176"/>
        <v/>
      </c>
      <c r="H931" s="139"/>
      <c r="I931" s="123" t="str">
        <f t="shared" si="177"/>
        <v xml:space="preserve"> </v>
      </c>
      <c r="K931" s="388" t="str">
        <f t="shared" ca="1" si="183"/>
        <v/>
      </c>
      <c r="L931" s="388" t="str">
        <f t="shared" ca="1" si="184"/>
        <v/>
      </c>
      <c r="M931" s="384" t="str">
        <f t="shared" ca="1" si="185"/>
        <v/>
      </c>
      <c r="N931" s="384" t="str">
        <f t="shared" ca="1" si="185"/>
        <v/>
      </c>
      <c r="O931" s="384" t="str">
        <f t="shared" ca="1" si="185"/>
        <v/>
      </c>
      <c r="P931" s="384" t="str">
        <f t="shared" ca="1" si="185"/>
        <v/>
      </c>
      <c r="Q931" s="384" t="str">
        <f t="shared" ca="1" si="179"/>
        <v/>
      </c>
      <c r="R931" s="131" t="str">
        <f ca="1">IF(AND(SUM($T$109:$U931)&gt;0,COUNTIF(R$108:$S930,"A")=0), "A","")</f>
        <v/>
      </c>
      <c r="S931" s="131" t="str">
        <f ca="1">IF(AND(SUM($T931:$U$1097)&gt;0,COUNTIF(S932:$S$1098,"E")=0), "E","")</f>
        <v/>
      </c>
      <c r="T931" s="383" t="str">
        <f t="shared" ca="1" si="180"/>
        <v/>
      </c>
      <c r="U931" s="383" t="str">
        <f t="shared" ca="1" si="186"/>
        <v/>
      </c>
      <c r="X931" s="383" t="str">
        <f t="shared" ca="1" si="181"/>
        <v/>
      </c>
      <c r="Y931" s="383" t="str">
        <f ca="1">IF(SUM(X931)&gt;0,MAX($Y$109:Y930)+1,"")</f>
        <v/>
      </c>
      <c r="AB931" s="383" t="str" cm="1">
        <f t="array" aca="1" ref="AB931" ca="1">IF($K931="","",INDIRECT("'"&amp;$B931&amp;"'!$J$7"))</f>
        <v/>
      </c>
      <c r="AC931" s="383" t="str" cm="1">
        <f t="array" aca="1" ref="AC931" ca="1">IF($K931="","",INDIRECT("'"&amp;$B931&amp;"'!$J$5"))</f>
        <v/>
      </c>
      <c r="AD931" s="383" t="str" cm="1">
        <f t="array" aca="1" ref="AD931" ca="1">IF($K931="","",INDIRECT("'"&amp;$B931&amp;"'!$J$6"))</f>
        <v/>
      </c>
    </row>
    <row r="932" spans="1:30" hidden="1">
      <c r="A932" s="93"/>
      <c r="B932" s="138" t="str">
        <f t="shared" ref="B932:B995" si="187">IF(HYPERLINK("#"&amp;"'"&amp;H932&amp;"'!A1",H932)=0,"",HYPERLINK("#"&amp;"'"&amp;H932&amp;"'!A1",H932))</f>
        <v/>
      </c>
      <c r="C932" s="28" t="str">
        <f>IF(B932="","",INDEX(Konfig!$A$21:$B$1011,MATCH(MID(B932,1,(FIND(" ",B932)-1)),Konfig!$A$21:$A$1011,0),2))</f>
        <v/>
      </c>
      <c r="D932" s="126"/>
      <c r="E932" s="126" t="str">
        <f t="shared" si="178"/>
        <v/>
      </c>
      <c r="F932" s="126" t="str">
        <f t="shared" si="182"/>
        <v/>
      </c>
      <c r="G932" s="123" t="str">
        <f t="shared" ref="G932:G995" si="188">IFERROR(LEFT(H932,SEARCH(".",H932)+1),"")</f>
        <v/>
      </c>
      <c r="H932" s="139"/>
      <c r="I932" s="123" t="str">
        <f t="shared" ref="I932:I995" si="189">IFERROR(CONCATENATE(B932," ",C932),"")</f>
        <v xml:space="preserve"> </v>
      </c>
      <c r="K932" s="388" t="str">
        <f t="shared" ca="1" si="183"/>
        <v/>
      </c>
      <c r="L932" s="388" t="str">
        <f t="shared" ca="1" si="184"/>
        <v/>
      </c>
      <c r="M932" s="384" t="str">
        <f t="shared" ca="1" si="185"/>
        <v/>
      </c>
      <c r="N932" s="384" t="str">
        <f t="shared" ca="1" si="185"/>
        <v/>
      </c>
      <c r="O932" s="384" t="str">
        <f t="shared" ca="1" si="185"/>
        <v/>
      </c>
      <c r="P932" s="384" t="str">
        <f t="shared" ca="1" si="185"/>
        <v/>
      </c>
      <c r="Q932" s="384" t="str">
        <f t="shared" ca="1" si="179"/>
        <v/>
      </c>
      <c r="R932" s="131" t="str">
        <f ca="1">IF(AND(SUM($T$109:$U932)&gt;0,COUNTIF(R$108:$S931,"A")=0), "A","")</f>
        <v/>
      </c>
      <c r="S932" s="131" t="str">
        <f ca="1">IF(AND(SUM($T932:$U$1097)&gt;0,COUNTIF(S933:$S$1098,"E")=0), "E","")</f>
        <v/>
      </c>
      <c r="T932" s="383" t="str">
        <f t="shared" ca="1" si="180"/>
        <v/>
      </c>
      <c r="U932" s="383" t="str">
        <f t="shared" ca="1" si="186"/>
        <v/>
      </c>
      <c r="X932" s="383" t="str">
        <f t="shared" ca="1" si="181"/>
        <v/>
      </c>
      <c r="Y932" s="383" t="str">
        <f ca="1">IF(SUM(X932)&gt;0,MAX($Y$109:Y931)+1,"")</f>
        <v/>
      </c>
      <c r="AB932" s="383" t="str" cm="1">
        <f t="array" aca="1" ref="AB932" ca="1">IF($K932="","",INDIRECT("'"&amp;$B932&amp;"'!$J$7"))</f>
        <v/>
      </c>
      <c r="AC932" s="383" t="str" cm="1">
        <f t="array" aca="1" ref="AC932" ca="1">IF($K932="","",INDIRECT("'"&amp;$B932&amp;"'!$J$5"))</f>
        <v/>
      </c>
      <c r="AD932" s="383" t="str" cm="1">
        <f t="array" aca="1" ref="AD932" ca="1">IF($K932="","",INDIRECT("'"&amp;$B932&amp;"'!$J$6"))</f>
        <v/>
      </c>
    </row>
    <row r="933" spans="1:30" hidden="1">
      <c r="A933" s="93"/>
      <c r="B933" s="138" t="str">
        <f t="shared" si="187"/>
        <v/>
      </c>
      <c r="C933" s="28" t="str">
        <f>IF(B933="","",INDEX(Konfig!$A$21:$B$1011,MATCH(MID(B933,1,(FIND(" ",B933)-1)),Konfig!$A$21:$A$1011,0),2))</f>
        <v/>
      </c>
      <c r="D933" s="126"/>
      <c r="E933" s="126" t="str">
        <f t="shared" si="178"/>
        <v/>
      </c>
      <c r="F933" s="126" t="str">
        <f t="shared" si="182"/>
        <v/>
      </c>
      <c r="G933" s="123" t="str">
        <f t="shared" si="188"/>
        <v/>
      </c>
      <c r="H933" s="139"/>
      <c r="I933" s="123" t="str">
        <f t="shared" si="189"/>
        <v xml:space="preserve"> </v>
      </c>
      <c r="K933" s="388" t="str">
        <f t="shared" ca="1" si="183"/>
        <v/>
      </c>
      <c r="L933" s="388" t="str">
        <f t="shared" ca="1" si="184"/>
        <v/>
      </c>
      <c r="M933" s="384" t="str">
        <f t="shared" ca="1" si="185"/>
        <v/>
      </c>
      <c r="N933" s="384" t="str">
        <f t="shared" ca="1" si="185"/>
        <v/>
      </c>
      <c r="O933" s="384" t="str">
        <f t="shared" ca="1" si="185"/>
        <v/>
      </c>
      <c r="P933" s="384" t="str">
        <f t="shared" ca="1" si="185"/>
        <v/>
      </c>
      <c r="Q933" s="384" t="str">
        <f t="shared" ca="1" si="179"/>
        <v/>
      </c>
      <c r="R933" s="131" t="str">
        <f ca="1">IF(AND(SUM($T$109:$U933)&gt;0,COUNTIF(R$108:$S932,"A")=0), "A","")</f>
        <v/>
      </c>
      <c r="S933" s="131" t="str">
        <f ca="1">IF(AND(SUM($T933:$U$1097)&gt;0,COUNTIF(S934:$S$1098,"E")=0), "E","")</f>
        <v/>
      </c>
      <c r="T933" s="383" t="str">
        <f t="shared" ca="1" si="180"/>
        <v/>
      </c>
      <c r="U933" s="383" t="str">
        <f t="shared" ca="1" si="186"/>
        <v/>
      </c>
      <c r="X933" s="383" t="str">
        <f t="shared" ca="1" si="181"/>
        <v/>
      </c>
      <c r="Y933" s="383" t="str">
        <f ca="1">IF(SUM(X933)&gt;0,MAX($Y$109:Y932)+1,"")</f>
        <v/>
      </c>
      <c r="AB933" s="383" t="str" cm="1">
        <f t="array" aca="1" ref="AB933" ca="1">IF($K933="","",INDIRECT("'"&amp;$B933&amp;"'!$J$7"))</f>
        <v/>
      </c>
      <c r="AC933" s="383" t="str" cm="1">
        <f t="array" aca="1" ref="AC933" ca="1">IF($K933="","",INDIRECT("'"&amp;$B933&amp;"'!$J$5"))</f>
        <v/>
      </c>
      <c r="AD933" s="383" t="str" cm="1">
        <f t="array" aca="1" ref="AD933" ca="1">IF($K933="","",INDIRECT("'"&amp;$B933&amp;"'!$J$6"))</f>
        <v/>
      </c>
    </row>
    <row r="934" spans="1:30" hidden="1">
      <c r="A934" s="93"/>
      <c r="B934" s="138" t="str">
        <f t="shared" si="187"/>
        <v/>
      </c>
      <c r="C934" s="28" t="str">
        <f>IF(B934="","",INDEX(Konfig!$A$21:$B$1011,MATCH(MID(B934,1,(FIND(" ",B934)-1)),Konfig!$A$21:$A$1011,0),2))</f>
        <v/>
      </c>
      <c r="D934" s="126"/>
      <c r="E934" s="126" t="str">
        <f t="shared" si="178"/>
        <v/>
      </c>
      <c r="F934" s="126" t="str">
        <f t="shared" si="182"/>
        <v/>
      </c>
      <c r="G934" s="123" t="str">
        <f t="shared" si="188"/>
        <v/>
      </c>
      <c r="H934" s="139"/>
      <c r="I934" s="123" t="str">
        <f t="shared" si="189"/>
        <v xml:space="preserve"> </v>
      </c>
      <c r="K934" s="388" t="str">
        <f t="shared" ca="1" si="183"/>
        <v/>
      </c>
      <c r="L934" s="388" t="str">
        <f t="shared" ca="1" si="184"/>
        <v/>
      </c>
      <c r="M934" s="384" t="str">
        <f t="shared" ca="1" si="185"/>
        <v/>
      </c>
      <c r="N934" s="384" t="str">
        <f t="shared" ca="1" si="185"/>
        <v/>
      </c>
      <c r="O934" s="384" t="str">
        <f t="shared" ca="1" si="185"/>
        <v/>
      </c>
      <c r="P934" s="384" t="str">
        <f t="shared" ca="1" si="185"/>
        <v/>
      </c>
      <c r="Q934" s="384" t="str">
        <f t="shared" ca="1" si="179"/>
        <v/>
      </c>
      <c r="R934" s="131" t="str">
        <f ca="1">IF(AND(SUM($T$109:$U934)&gt;0,COUNTIF(R$108:$S933,"A")=0), "A","")</f>
        <v/>
      </c>
      <c r="S934" s="131" t="str">
        <f ca="1">IF(AND(SUM($T934:$U$1097)&gt;0,COUNTIF(S935:$S$1098,"E")=0), "E","")</f>
        <v/>
      </c>
      <c r="T934" s="383" t="str">
        <f t="shared" ca="1" si="180"/>
        <v/>
      </c>
      <c r="U934" s="383" t="str">
        <f t="shared" ca="1" si="186"/>
        <v/>
      </c>
      <c r="X934" s="383" t="str">
        <f t="shared" ca="1" si="181"/>
        <v/>
      </c>
      <c r="Y934" s="383" t="str">
        <f ca="1">IF(SUM(X934)&gt;0,MAX($Y$109:Y933)+1,"")</f>
        <v/>
      </c>
      <c r="AB934" s="383" t="str" cm="1">
        <f t="array" aca="1" ref="AB934" ca="1">IF($K934="","",INDIRECT("'"&amp;$B934&amp;"'!$J$7"))</f>
        <v/>
      </c>
      <c r="AC934" s="383" t="str" cm="1">
        <f t="array" aca="1" ref="AC934" ca="1">IF($K934="","",INDIRECT("'"&amp;$B934&amp;"'!$J$5"))</f>
        <v/>
      </c>
      <c r="AD934" s="383" t="str" cm="1">
        <f t="array" aca="1" ref="AD934" ca="1">IF($K934="","",INDIRECT("'"&amp;$B934&amp;"'!$J$6"))</f>
        <v/>
      </c>
    </row>
    <row r="935" spans="1:30" hidden="1">
      <c r="A935" s="93"/>
      <c r="B935" s="138" t="str">
        <f t="shared" si="187"/>
        <v/>
      </c>
      <c r="C935" s="28" t="str">
        <f>IF(B935="","",INDEX(Konfig!$A$21:$B$1011,MATCH(MID(B935,1,(FIND(" ",B935)-1)),Konfig!$A$21:$A$1011,0),2))</f>
        <v/>
      </c>
      <c r="D935" s="126"/>
      <c r="E935" s="126" t="str">
        <f t="shared" si="178"/>
        <v/>
      </c>
      <c r="F935" s="126" t="str">
        <f t="shared" si="182"/>
        <v/>
      </c>
      <c r="G935" s="123" t="str">
        <f t="shared" si="188"/>
        <v/>
      </c>
      <c r="H935" s="139"/>
      <c r="I935" s="123" t="str">
        <f t="shared" si="189"/>
        <v xml:space="preserve"> </v>
      </c>
      <c r="K935" s="388" t="str">
        <f t="shared" ca="1" si="183"/>
        <v/>
      </c>
      <c r="L935" s="388" t="str">
        <f t="shared" ca="1" si="184"/>
        <v/>
      </c>
      <c r="M935" s="384" t="str">
        <f t="shared" ca="1" si="185"/>
        <v/>
      </c>
      <c r="N935" s="384" t="str">
        <f t="shared" ca="1" si="185"/>
        <v/>
      </c>
      <c r="O935" s="384" t="str">
        <f t="shared" ca="1" si="185"/>
        <v/>
      </c>
      <c r="P935" s="384" t="str">
        <f t="shared" ca="1" si="185"/>
        <v/>
      </c>
      <c r="Q935" s="384" t="str">
        <f t="shared" ca="1" si="179"/>
        <v/>
      </c>
      <c r="R935" s="131" t="str">
        <f ca="1">IF(AND(SUM($T$109:$U935)&gt;0,COUNTIF(R$108:$S934,"A")=0), "A","")</f>
        <v/>
      </c>
      <c r="S935" s="131" t="str">
        <f ca="1">IF(AND(SUM($T935:$U$1097)&gt;0,COUNTIF(S936:$S$1098,"E")=0), "E","")</f>
        <v/>
      </c>
      <c r="T935" s="383" t="str">
        <f t="shared" ca="1" si="180"/>
        <v/>
      </c>
      <c r="U935" s="383" t="str">
        <f t="shared" ca="1" si="186"/>
        <v/>
      </c>
      <c r="X935" s="383" t="str">
        <f t="shared" ca="1" si="181"/>
        <v/>
      </c>
      <c r="Y935" s="383" t="str">
        <f ca="1">IF(SUM(X935)&gt;0,MAX($Y$109:Y934)+1,"")</f>
        <v/>
      </c>
      <c r="AB935" s="383" t="str" cm="1">
        <f t="array" aca="1" ref="AB935" ca="1">IF($K935="","",INDIRECT("'"&amp;$B935&amp;"'!$J$7"))</f>
        <v/>
      </c>
      <c r="AC935" s="383" t="str" cm="1">
        <f t="array" aca="1" ref="AC935" ca="1">IF($K935="","",INDIRECT("'"&amp;$B935&amp;"'!$J$5"))</f>
        <v/>
      </c>
      <c r="AD935" s="383" t="str" cm="1">
        <f t="array" aca="1" ref="AD935" ca="1">IF($K935="","",INDIRECT("'"&amp;$B935&amp;"'!$J$6"))</f>
        <v/>
      </c>
    </row>
    <row r="936" spans="1:30" hidden="1">
      <c r="A936" s="93"/>
      <c r="B936" s="138" t="str">
        <f t="shared" si="187"/>
        <v/>
      </c>
      <c r="C936" s="28" t="str">
        <f>IF(B936="","",INDEX(Konfig!$A$21:$B$1011,MATCH(MID(B936,1,(FIND(" ",B936)-1)),Konfig!$A$21:$A$1011,0),2))</f>
        <v/>
      </c>
      <c r="D936" s="126"/>
      <c r="E936" s="126" t="str">
        <f t="shared" si="178"/>
        <v/>
      </c>
      <c r="F936" s="126" t="str">
        <f t="shared" si="182"/>
        <v/>
      </c>
      <c r="G936" s="123" t="str">
        <f t="shared" si="188"/>
        <v/>
      </c>
      <c r="H936" s="139"/>
      <c r="I936" s="123" t="str">
        <f t="shared" si="189"/>
        <v xml:space="preserve"> </v>
      </c>
      <c r="K936" s="388" t="str">
        <f t="shared" ca="1" si="183"/>
        <v/>
      </c>
      <c r="L936" s="388" t="str">
        <f t="shared" ca="1" si="184"/>
        <v/>
      </c>
      <c r="M936" s="384" t="str">
        <f t="shared" ca="1" si="185"/>
        <v/>
      </c>
      <c r="N936" s="384" t="str">
        <f t="shared" ca="1" si="185"/>
        <v/>
      </c>
      <c r="O936" s="384" t="str">
        <f t="shared" ca="1" si="185"/>
        <v/>
      </c>
      <c r="P936" s="384" t="str">
        <f t="shared" ca="1" si="185"/>
        <v/>
      </c>
      <c r="Q936" s="384" t="str">
        <f t="shared" ca="1" si="179"/>
        <v/>
      </c>
      <c r="R936" s="131" t="str">
        <f ca="1">IF(AND(SUM($T$109:$U936)&gt;0,COUNTIF(R$108:$S935,"A")=0), "A","")</f>
        <v/>
      </c>
      <c r="S936" s="131" t="str">
        <f ca="1">IF(AND(SUM($T936:$U$1097)&gt;0,COUNTIF(S937:$S$1098,"E")=0), "E","")</f>
        <v/>
      </c>
      <c r="T936" s="383" t="str">
        <f t="shared" ca="1" si="180"/>
        <v/>
      </c>
      <c r="U936" s="383" t="str">
        <f t="shared" ca="1" si="186"/>
        <v/>
      </c>
      <c r="X936" s="383" t="str">
        <f t="shared" ca="1" si="181"/>
        <v/>
      </c>
      <c r="Y936" s="383" t="str">
        <f ca="1">IF(SUM(X936)&gt;0,MAX($Y$109:Y935)+1,"")</f>
        <v/>
      </c>
      <c r="AB936" s="383" t="str" cm="1">
        <f t="array" aca="1" ref="AB936" ca="1">IF($K936="","",INDIRECT("'"&amp;$B936&amp;"'!$J$7"))</f>
        <v/>
      </c>
      <c r="AC936" s="383" t="str" cm="1">
        <f t="array" aca="1" ref="AC936" ca="1">IF($K936="","",INDIRECT("'"&amp;$B936&amp;"'!$J$5"))</f>
        <v/>
      </c>
      <c r="AD936" s="383" t="str" cm="1">
        <f t="array" aca="1" ref="AD936" ca="1">IF($K936="","",INDIRECT("'"&amp;$B936&amp;"'!$J$6"))</f>
        <v/>
      </c>
    </row>
    <row r="937" spans="1:30" hidden="1">
      <c r="A937" s="93"/>
      <c r="B937" s="138" t="str">
        <f t="shared" si="187"/>
        <v/>
      </c>
      <c r="C937" s="28" t="str">
        <f>IF(B937="","",INDEX(Konfig!$A$21:$B$1011,MATCH(MID(B937,1,(FIND(" ",B937)-1)),Konfig!$A$21:$A$1011,0),2))</f>
        <v/>
      </c>
      <c r="D937" s="126"/>
      <c r="E937" s="126" t="str">
        <f t="shared" si="178"/>
        <v/>
      </c>
      <c r="F937" s="126" t="str">
        <f t="shared" si="182"/>
        <v/>
      </c>
      <c r="G937" s="123" t="str">
        <f t="shared" si="188"/>
        <v/>
      </c>
      <c r="H937" s="139"/>
      <c r="I937" s="123" t="str">
        <f t="shared" si="189"/>
        <v xml:space="preserve"> </v>
      </c>
      <c r="K937" s="388" t="str">
        <f t="shared" ca="1" si="183"/>
        <v/>
      </c>
      <c r="L937" s="388" t="str">
        <f t="shared" ca="1" si="184"/>
        <v/>
      </c>
      <c r="M937" s="384" t="str">
        <f t="shared" ca="1" si="185"/>
        <v/>
      </c>
      <c r="N937" s="384" t="str">
        <f t="shared" ca="1" si="185"/>
        <v/>
      </c>
      <c r="O937" s="384" t="str">
        <f t="shared" ca="1" si="185"/>
        <v/>
      </c>
      <c r="P937" s="384" t="str">
        <f t="shared" ca="1" si="185"/>
        <v/>
      </c>
      <c r="Q937" s="384" t="str">
        <f t="shared" ca="1" si="179"/>
        <v/>
      </c>
      <c r="R937" s="131" t="str">
        <f ca="1">IF(AND(SUM($T$109:$U937)&gt;0,COUNTIF(R$108:$S936,"A")=0), "A","")</f>
        <v/>
      </c>
      <c r="S937" s="131" t="str">
        <f ca="1">IF(AND(SUM($T937:$U$1097)&gt;0,COUNTIF(S938:$S$1098,"E")=0), "E","")</f>
        <v/>
      </c>
      <c r="T937" s="383" t="str">
        <f t="shared" ca="1" si="180"/>
        <v/>
      </c>
      <c r="U937" s="383" t="str">
        <f t="shared" ca="1" si="186"/>
        <v/>
      </c>
      <c r="X937" s="383" t="str">
        <f t="shared" ca="1" si="181"/>
        <v/>
      </c>
      <c r="Y937" s="383" t="str">
        <f ca="1">IF(SUM(X937)&gt;0,MAX($Y$109:Y936)+1,"")</f>
        <v/>
      </c>
      <c r="AB937" s="383" t="str" cm="1">
        <f t="array" aca="1" ref="AB937" ca="1">IF($K937="","",INDIRECT("'"&amp;$B937&amp;"'!$J$7"))</f>
        <v/>
      </c>
      <c r="AC937" s="383" t="str" cm="1">
        <f t="array" aca="1" ref="AC937" ca="1">IF($K937="","",INDIRECT("'"&amp;$B937&amp;"'!$J$5"))</f>
        <v/>
      </c>
      <c r="AD937" s="383" t="str" cm="1">
        <f t="array" aca="1" ref="AD937" ca="1">IF($K937="","",INDIRECT("'"&amp;$B937&amp;"'!$J$6"))</f>
        <v/>
      </c>
    </row>
    <row r="938" spans="1:30" hidden="1">
      <c r="A938" s="93"/>
      <c r="B938" s="138" t="str">
        <f t="shared" si="187"/>
        <v/>
      </c>
      <c r="C938" s="28" t="str">
        <f>IF(B938="","",INDEX(Konfig!$A$21:$B$1011,MATCH(MID(B938,1,(FIND(" ",B938)-1)),Konfig!$A$21:$A$1011,0),2))</f>
        <v/>
      </c>
      <c r="D938" s="126"/>
      <c r="E938" s="126" t="str">
        <f t="shared" si="178"/>
        <v/>
      </c>
      <c r="F938" s="126" t="str">
        <f t="shared" si="182"/>
        <v/>
      </c>
      <c r="G938" s="123" t="str">
        <f t="shared" si="188"/>
        <v/>
      </c>
      <c r="H938" s="139"/>
      <c r="I938" s="123" t="str">
        <f t="shared" si="189"/>
        <v xml:space="preserve"> </v>
      </c>
      <c r="K938" s="388" t="str">
        <f t="shared" ca="1" si="183"/>
        <v/>
      </c>
      <c r="L938" s="388" t="str">
        <f t="shared" ca="1" si="184"/>
        <v/>
      </c>
      <c r="M938" s="384" t="str">
        <f t="shared" ca="1" si="185"/>
        <v/>
      </c>
      <c r="N938" s="384" t="str">
        <f t="shared" ca="1" si="185"/>
        <v/>
      </c>
      <c r="O938" s="384" t="str">
        <f t="shared" ca="1" si="185"/>
        <v/>
      </c>
      <c r="P938" s="384" t="str">
        <f t="shared" ca="1" si="185"/>
        <v/>
      </c>
      <c r="Q938" s="384" t="str">
        <f t="shared" ca="1" si="179"/>
        <v/>
      </c>
      <c r="R938" s="131" t="str">
        <f ca="1">IF(AND(SUM($T$109:$U938)&gt;0,COUNTIF(R$108:$S937,"A")=0), "A","")</f>
        <v/>
      </c>
      <c r="S938" s="131" t="str">
        <f ca="1">IF(AND(SUM($T938:$U$1097)&gt;0,COUNTIF(S939:$S$1098,"E")=0), "E","")</f>
        <v/>
      </c>
      <c r="T938" s="383" t="str">
        <f t="shared" ca="1" si="180"/>
        <v/>
      </c>
      <c r="U938" s="383" t="str">
        <f t="shared" ca="1" si="186"/>
        <v/>
      </c>
      <c r="X938" s="383" t="str">
        <f t="shared" ca="1" si="181"/>
        <v/>
      </c>
      <c r="Y938" s="383" t="str">
        <f ca="1">IF(SUM(X938)&gt;0,MAX($Y$109:Y937)+1,"")</f>
        <v/>
      </c>
      <c r="AB938" s="383" t="str" cm="1">
        <f t="array" aca="1" ref="AB938" ca="1">IF($K938="","",INDIRECT("'"&amp;$B938&amp;"'!$J$7"))</f>
        <v/>
      </c>
      <c r="AC938" s="383" t="str" cm="1">
        <f t="array" aca="1" ref="AC938" ca="1">IF($K938="","",INDIRECT("'"&amp;$B938&amp;"'!$J$5"))</f>
        <v/>
      </c>
      <c r="AD938" s="383" t="str" cm="1">
        <f t="array" aca="1" ref="AD938" ca="1">IF($K938="","",INDIRECT("'"&amp;$B938&amp;"'!$J$6"))</f>
        <v/>
      </c>
    </row>
    <row r="939" spans="1:30" hidden="1">
      <c r="A939" s="93"/>
      <c r="B939" s="138" t="str">
        <f t="shared" si="187"/>
        <v/>
      </c>
      <c r="C939" s="28" t="str">
        <f>IF(B939="","",INDEX(Konfig!$A$21:$B$1011,MATCH(MID(B939,1,(FIND(" ",B939)-1)),Konfig!$A$21:$A$1011,0),2))</f>
        <v/>
      </c>
      <c r="D939" s="126"/>
      <c r="E939" s="126" t="str">
        <f t="shared" si="178"/>
        <v/>
      </c>
      <c r="F939" s="126" t="str">
        <f t="shared" si="182"/>
        <v/>
      </c>
      <c r="G939" s="123" t="str">
        <f t="shared" si="188"/>
        <v/>
      </c>
      <c r="H939" s="139"/>
      <c r="I939" s="123" t="str">
        <f t="shared" si="189"/>
        <v xml:space="preserve"> </v>
      </c>
      <c r="K939" s="388" t="str">
        <f t="shared" ca="1" si="183"/>
        <v/>
      </c>
      <c r="L939" s="388" t="str">
        <f t="shared" ca="1" si="184"/>
        <v/>
      </c>
      <c r="M939" s="384" t="str">
        <f t="shared" ca="1" si="185"/>
        <v/>
      </c>
      <c r="N939" s="384" t="str">
        <f t="shared" ca="1" si="185"/>
        <v/>
      </c>
      <c r="O939" s="384" t="str">
        <f t="shared" ca="1" si="185"/>
        <v/>
      </c>
      <c r="P939" s="384" t="str">
        <f t="shared" ca="1" si="185"/>
        <v/>
      </c>
      <c r="Q939" s="384" t="str">
        <f t="shared" ca="1" si="179"/>
        <v/>
      </c>
      <c r="R939" s="131" t="str">
        <f ca="1">IF(AND(SUM($T$109:$U939)&gt;0,COUNTIF(R$108:$S938,"A")=0), "A","")</f>
        <v/>
      </c>
      <c r="S939" s="131" t="str">
        <f ca="1">IF(AND(SUM($T939:$U$1097)&gt;0,COUNTIF(S940:$S$1098,"E")=0), "E","")</f>
        <v/>
      </c>
      <c r="T939" s="383" t="str">
        <f t="shared" ca="1" si="180"/>
        <v/>
      </c>
      <c r="U939" s="383" t="str">
        <f t="shared" ca="1" si="186"/>
        <v/>
      </c>
      <c r="X939" s="383" t="str">
        <f t="shared" ca="1" si="181"/>
        <v/>
      </c>
      <c r="Y939" s="383" t="str">
        <f ca="1">IF(SUM(X939)&gt;0,MAX($Y$109:Y938)+1,"")</f>
        <v/>
      </c>
      <c r="AB939" s="383" t="str" cm="1">
        <f t="array" aca="1" ref="AB939" ca="1">IF($K939="","",INDIRECT("'"&amp;$B939&amp;"'!$J$7"))</f>
        <v/>
      </c>
      <c r="AC939" s="383" t="str" cm="1">
        <f t="array" aca="1" ref="AC939" ca="1">IF($K939="","",INDIRECT("'"&amp;$B939&amp;"'!$J$5"))</f>
        <v/>
      </c>
      <c r="AD939" s="383" t="str" cm="1">
        <f t="array" aca="1" ref="AD939" ca="1">IF($K939="","",INDIRECT("'"&amp;$B939&amp;"'!$J$6"))</f>
        <v/>
      </c>
    </row>
    <row r="940" spans="1:30" hidden="1">
      <c r="A940" s="93"/>
      <c r="B940" s="138" t="str">
        <f t="shared" si="187"/>
        <v/>
      </c>
      <c r="C940" s="28" t="str">
        <f>IF(B940="","",INDEX(Konfig!$A$21:$B$1011,MATCH(MID(B940,1,(FIND(" ",B940)-1)),Konfig!$A$21:$A$1011,0),2))</f>
        <v/>
      </c>
      <c r="D940" s="126"/>
      <c r="E940" s="126" t="str">
        <f t="shared" si="178"/>
        <v/>
      </c>
      <c r="F940" s="126" t="str">
        <f t="shared" si="182"/>
        <v/>
      </c>
      <c r="G940" s="123" t="str">
        <f t="shared" si="188"/>
        <v/>
      </c>
      <c r="H940" s="139"/>
      <c r="I940" s="123" t="str">
        <f t="shared" si="189"/>
        <v xml:space="preserve"> </v>
      </c>
      <c r="K940" s="388" t="str">
        <f t="shared" ca="1" si="183"/>
        <v/>
      </c>
      <c r="L940" s="388" t="str">
        <f t="shared" ca="1" si="184"/>
        <v/>
      </c>
      <c r="M940" s="384" t="str">
        <f t="shared" ca="1" si="185"/>
        <v/>
      </c>
      <c r="N940" s="384" t="str">
        <f t="shared" ca="1" si="185"/>
        <v/>
      </c>
      <c r="O940" s="384" t="str">
        <f t="shared" ca="1" si="185"/>
        <v/>
      </c>
      <c r="P940" s="384" t="str">
        <f t="shared" ca="1" si="185"/>
        <v/>
      </c>
      <c r="Q940" s="384" t="str">
        <f t="shared" ca="1" si="179"/>
        <v/>
      </c>
      <c r="R940" s="131" t="str">
        <f ca="1">IF(AND(SUM($T$109:$U940)&gt;0,COUNTIF(R$108:$S939,"A")=0), "A","")</f>
        <v/>
      </c>
      <c r="S940" s="131" t="str">
        <f ca="1">IF(AND(SUM($T940:$U$1097)&gt;0,COUNTIF(S941:$S$1098,"E")=0), "E","")</f>
        <v/>
      </c>
      <c r="T940" s="383" t="str">
        <f t="shared" ca="1" si="180"/>
        <v/>
      </c>
      <c r="U940" s="383" t="str">
        <f t="shared" ca="1" si="186"/>
        <v/>
      </c>
      <c r="X940" s="383" t="str">
        <f t="shared" ca="1" si="181"/>
        <v/>
      </c>
      <c r="Y940" s="383" t="str">
        <f ca="1">IF(SUM(X940)&gt;0,MAX($Y$109:Y939)+1,"")</f>
        <v/>
      </c>
      <c r="AB940" s="383" t="str" cm="1">
        <f t="array" aca="1" ref="AB940" ca="1">IF($K940="","",INDIRECT("'"&amp;$B940&amp;"'!$J$7"))</f>
        <v/>
      </c>
      <c r="AC940" s="383" t="str" cm="1">
        <f t="array" aca="1" ref="AC940" ca="1">IF($K940="","",INDIRECT("'"&amp;$B940&amp;"'!$J$5"))</f>
        <v/>
      </c>
      <c r="AD940" s="383" t="str" cm="1">
        <f t="array" aca="1" ref="AD940" ca="1">IF($K940="","",INDIRECT("'"&amp;$B940&amp;"'!$J$6"))</f>
        <v/>
      </c>
    </row>
    <row r="941" spans="1:30" hidden="1">
      <c r="A941" s="93"/>
      <c r="B941" s="138" t="str">
        <f t="shared" si="187"/>
        <v/>
      </c>
      <c r="C941" s="28" t="str">
        <f>IF(B941="","",INDEX(Konfig!$A$21:$B$1011,MATCH(MID(B941,1,(FIND(" ",B941)-1)),Konfig!$A$21:$A$1011,0),2))</f>
        <v/>
      </c>
      <c r="D941" s="126"/>
      <c r="E941" s="126" t="str">
        <f t="shared" ref="E941:E1004" si="190">IFERROR(IF(VALUE(LEFT(G941,SEARCH(".",G941)-1))&lt;10,"",VALUE(LEFT(G941,SEARCH(".",G941)-1))),"")</f>
        <v/>
      </c>
      <c r="F941" s="126" t="str">
        <f t="shared" si="182"/>
        <v/>
      </c>
      <c r="G941" s="123" t="str">
        <f t="shared" si="188"/>
        <v/>
      </c>
      <c r="H941" s="139"/>
      <c r="I941" s="123" t="str">
        <f t="shared" si="189"/>
        <v xml:space="preserve"> </v>
      </c>
      <c r="K941" s="388" t="str">
        <f t="shared" ca="1" si="183"/>
        <v/>
      </c>
      <c r="L941" s="388" t="str">
        <f t="shared" ca="1" si="184"/>
        <v/>
      </c>
      <c r="M941" s="384" t="str">
        <f t="shared" ca="1" si="185"/>
        <v/>
      </c>
      <c r="N941" s="384" t="str">
        <f t="shared" ca="1" si="185"/>
        <v/>
      </c>
      <c r="O941" s="384" t="str">
        <f t="shared" ca="1" si="185"/>
        <v/>
      </c>
      <c r="P941" s="384" t="str">
        <f t="shared" ca="1" si="185"/>
        <v/>
      </c>
      <c r="Q941" s="384" t="str">
        <f t="shared" ref="Q941:Q1004" ca="1" si="191">IF($K941="","",COUNTIF(INDIRECT("'"&amp;$B941&amp;"'!$D$11:$D$512"),0))</f>
        <v/>
      </c>
      <c r="R941" s="131" t="str">
        <f ca="1">IF(AND(SUM($T$109:$U941)&gt;0,COUNTIF(R$108:$S940,"A")=0), "A","")</f>
        <v/>
      </c>
      <c r="S941" s="131" t="str">
        <f ca="1">IF(AND(SUM($T941:$U$1097)&gt;0,COUNTIF(S942:$S$1098,"E")=0), "E","")</f>
        <v/>
      </c>
      <c r="T941" s="383" t="str">
        <f t="shared" ref="T941:T1004" ca="1" si="192">IF($K941="","",COUNTIFS(INDIRECT("'"&amp;$B941&amp;"'!$J$11:$J$512"),"KO",INDIRECT("'"&amp;$B941&amp;"'!$N$11:$N$512"),"IAE"))</f>
        <v/>
      </c>
      <c r="U941" s="383" t="str">
        <f t="shared" ca="1" si="186"/>
        <v/>
      </c>
      <c r="X941" s="383" t="str">
        <f t="shared" ref="X941:X1004" ca="1" si="193">IF($K941="","",COUNTIFS(INDIRECT("'"&amp;$B941&amp;"'!$J$11:$J$512"),"EW",INDIRECT("'"&amp;$B941&amp;"'!$N$11:$N$512"),"IAE"))</f>
        <v/>
      </c>
      <c r="Y941" s="383" t="str">
        <f ca="1">IF(SUM(X941)&gt;0,MAX($Y$109:Y940)+1,"")</f>
        <v/>
      </c>
      <c r="AB941" s="383" t="str" cm="1">
        <f t="array" aca="1" ref="AB941" ca="1">IF($K941="","",INDIRECT("'"&amp;$B941&amp;"'!$J$7"))</f>
        <v/>
      </c>
      <c r="AC941" s="383" t="str" cm="1">
        <f t="array" aca="1" ref="AC941" ca="1">IF($K941="","",INDIRECT("'"&amp;$B941&amp;"'!$J$5"))</f>
        <v/>
      </c>
      <c r="AD941" s="383" t="str" cm="1">
        <f t="array" aca="1" ref="AD941" ca="1">IF($K941="","",INDIRECT("'"&amp;$B941&amp;"'!$J$6"))</f>
        <v/>
      </c>
    </row>
    <row r="942" spans="1:30" hidden="1">
      <c r="A942" s="93"/>
      <c r="B942" s="138" t="str">
        <f t="shared" si="187"/>
        <v/>
      </c>
      <c r="C942" s="28" t="str">
        <f>IF(B942="","",INDEX(Konfig!$A$21:$B$1011,MATCH(MID(B942,1,(FIND(" ",B942)-1)),Konfig!$A$21:$A$1011,0),2))</f>
        <v/>
      </c>
      <c r="D942" s="126"/>
      <c r="E942" s="126" t="str">
        <f t="shared" si="190"/>
        <v/>
      </c>
      <c r="F942" s="126" t="str">
        <f t="shared" si="182"/>
        <v/>
      </c>
      <c r="G942" s="123" t="str">
        <f t="shared" si="188"/>
        <v/>
      </c>
      <c r="H942" s="139"/>
      <c r="I942" s="123" t="str">
        <f t="shared" si="189"/>
        <v xml:space="preserve"> </v>
      </c>
      <c r="K942" s="388" t="str">
        <f t="shared" ca="1" si="183"/>
        <v/>
      </c>
      <c r="L942" s="388" t="str">
        <f t="shared" ca="1" si="184"/>
        <v/>
      </c>
      <c r="M942" s="384" t="str">
        <f t="shared" ca="1" si="185"/>
        <v/>
      </c>
      <c r="N942" s="384" t="str">
        <f t="shared" ca="1" si="185"/>
        <v/>
      </c>
      <c r="O942" s="384" t="str">
        <f t="shared" ca="1" si="185"/>
        <v/>
      </c>
      <c r="P942" s="384" t="str">
        <f t="shared" ca="1" si="185"/>
        <v/>
      </c>
      <c r="Q942" s="384" t="str">
        <f t="shared" ca="1" si="191"/>
        <v/>
      </c>
      <c r="R942" s="131" t="str">
        <f ca="1">IF(AND(SUM($T$109:$U942)&gt;0,COUNTIF(R$108:$S941,"A")=0), "A","")</f>
        <v/>
      </c>
      <c r="S942" s="131" t="str">
        <f ca="1">IF(AND(SUM($T942:$U$1097)&gt;0,COUNTIF(S943:$S$1098,"E")=0), "E","")</f>
        <v/>
      </c>
      <c r="T942" s="383" t="str">
        <f t="shared" ca="1" si="192"/>
        <v/>
      </c>
      <c r="U942" s="383" t="str">
        <f t="shared" ca="1" si="186"/>
        <v/>
      </c>
      <c r="X942" s="383" t="str">
        <f t="shared" ca="1" si="193"/>
        <v/>
      </c>
      <c r="Y942" s="383" t="str">
        <f ca="1">IF(SUM(X942)&gt;0,MAX($Y$109:Y941)+1,"")</f>
        <v/>
      </c>
      <c r="AB942" s="383" t="str" cm="1">
        <f t="array" aca="1" ref="AB942" ca="1">IF($K942="","",INDIRECT("'"&amp;$B942&amp;"'!$J$7"))</f>
        <v/>
      </c>
      <c r="AC942" s="383" t="str" cm="1">
        <f t="array" aca="1" ref="AC942" ca="1">IF($K942="","",INDIRECT("'"&amp;$B942&amp;"'!$J$5"))</f>
        <v/>
      </c>
      <c r="AD942" s="383" t="str" cm="1">
        <f t="array" aca="1" ref="AD942" ca="1">IF($K942="","",INDIRECT("'"&amp;$B942&amp;"'!$J$6"))</f>
        <v/>
      </c>
    </row>
    <row r="943" spans="1:30" hidden="1">
      <c r="A943" s="93"/>
      <c r="B943" s="138" t="str">
        <f t="shared" si="187"/>
        <v/>
      </c>
      <c r="C943" s="28" t="str">
        <f>IF(B943="","",INDEX(Konfig!$A$21:$B$1011,MATCH(MID(B943,1,(FIND(" ",B943)-1)),Konfig!$A$21:$A$1011,0),2))</f>
        <v/>
      </c>
      <c r="D943" s="126"/>
      <c r="E943" s="126" t="str">
        <f t="shared" si="190"/>
        <v/>
      </c>
      <c r="F943" s="126" t="str">
        <f t="shared" si="182"/>
        <v/>
      </c>
      <c r="G943" s="123" t="str">
        <f t="shared" si="188"/>
        <v/>
      </c>
      <c r="H943" s="139"/>
      <c r="I943" s="123" t="str">
        <f t="shared" si="189"/>
        <v xml:space="preserve"> </v>
      </c>
      <c r="K943" s="388" t="str">
        <f t="shared" ca="1" si="183"/>
        <v/>
      </c>
      <c r="L943" s="388" t="str">
        <f t="shared" ca="1" si="184"/>
        <v/>
      </c>
      <c r="M943" s="384" t="str">
        <f t="shared" ca="1" si="185"/>
        <v/>
      </c>
      <c r="N943" s="384" t="str">
        <f t="shared" ca="1" si="185"/>
        <v/>
      </c>
      <c r="O943" s="384" t="str">
        <f t="shared" ca="1" si="185"/>
        <v/>
      </c>
      <c r="P943" s="384" t="str">
        <f t="shared" ca="1" si="185"/>
        <v/>
      </c>
      <c r="Q943" s="384" t="str">
        <f t="shared" ca="1" si="191"/>
        <v/>
      </c>
      <c r="R943" s="131" t="str">
        <f ca="1">IF(AND(SUM($T$109:$U943)&gt;0,COUNTIF(R$108:$S942,"A")=0), "A","")</f>
        <v/>
      </c>
      <c r="S943" s="131" t="str">
        <f ca="1">IF(AND(SUM($T943:$U$1097)&gt;0,COUNTIF(S944:$S$1098,"E")=0), "E","")</f>
        <v/>
      </c>
      <c r="T943" s="383" t="str">
        <f t="shared" ca="1" si="192"/>
        <v/>
      </c>
      <c r="U943" s="383" t="str">
        <f t="shared" ca="1" si="186"/>
        <v/>
      </c>
      <c r="X943" s="383" t="str">
        <f t="shared" ca="1" si="193"/>
        <v/>
      </c>
      <c r="Y943" s="383" t="str">
        <f ca="1">IF(SUM(X943)&gt;0,MAX($Y$109:Y942)+1,"")</f>
        <v/>
      </c>
      <c r="AB943" s="383" t="str" cm="1">
        <f t="array" aca="1" ref="AB943" ca="1">IF($K943="","",INDIRECT("'"&amp;$B943&amp;"'!$J$7"))</f>
        <v/>
      </c>
      <c r="AC943" s="383" t="str" cm="1">
        <f t="array" aca="1" ref="AC943" ca="1">IF($K943="","",INDIRECT("'"&amp;$B943&amp;"'!$J$5"))</f>
        <v/>
      </c>
      <c r="AD943" s="383" t="str" cm="1">
        <f t="array" aca="1" ref="AD943" ca="1">IF($K943="","",INDIRECT("'"&amp;$B943&amp;"'!$J$6"))</f>
        <v/>
      </c>
    </row>
    <row r="944" spans="1:30" hidden="1">
      <c r="A944" s="93"/>
      <c r="B944" s="138" t="str">
        <f t="shared" si="187"/>
        <v/>
      </c>
      <c r="C944" s="28" t="str">
        <f>IF(B944="","",INDEX(Konfig!$A$21:$B$1011,MATCH(MID(B944,1,(FIND(" ",B944)-1)),Konfig!$A$21:$A$1011,0),2))</f>
        <v/>
      </c>
      <c r="D944" s="126"/>
      <c r="E944" s="126" t="str">
        <f t="shared" si="190"/>
        <v/>
      </c>
      <c r="F944" s="126" t="str">
        <f t="shared" si="182"/>
        <v/>
      </c>
      <c r="G944" s="123" t="str">
        <f t="shared" si="188"/>
        <v/>
      </c>
      <c r="H944" s="139"/>
      <c r="I944" s="123" t="str">
        <f t="shared" si="189"/>
        <v xml:space="preserve"> </v>
      </c>
      <c r="K944" s="388" t="str">
        <f t="shared" ca="1" si="183"/>
        <v/>
      </c>
      <c r="L944" s="388" t="str">
        <f t="shared" ca="1" si="184"/>
        <v/>
      </c>
      <c r="M944" s="384" t="str">
        <f t="shared" ca="1" si="185"/>
        <v/>
      </c>
      <c r="N944" s="384" t="str">
        <f t="shared" ca="1" si="185"/>
        <v/>
      </c>
      <c r="O944" s="384" t="str">
        <f t="shared" ca="1" si="185"/>
        <v/>
      </c>
      <c r="P944" s="384" t="str">
        <f t="shared" ca="1" si="185"/>
        <v/>
      </c>
      <c r="Q944" s="384" t="str">
        <f t="shared" ca="1" si="191"/>
        <v/>
      </c>
      <c r="R944" s="131" t="str">
        <f ca="1">IF(AND(SUM($T$109:$U944)&gt;0,COUNTIF(R$108:$S943,"A")=0), "A","")</f>
        <v/>
      </c>
      <c r="S944" s="131" t="str">
        <f ca="1">IF(AND(SUM($T944:$U$1097)&gt;0,COUNTIF(S945:$S$1098,"E")=0), "E","")</f>
        <v/>
      </c>
      <c r="T944" s="383" t="str">
        <f t="shared" ca="1" si="192"/>
        <v/>
      </c>
      <c r="U944" s="383" t="str">
        <f t="shared" ca="1" si="186"/>
        <v/>
      </c>
      <c r="X944" s="383" t="str">
        <f t="shared" ca="1" si="193"/>
        <v/>
      </c>
      <c r="Y944" s="383" t="str">
        <f ca="1">IF(SUM(X944)&gt;0,MAX($Y$109:Y943)+1,"")</f>
        <v/>
      </c>
      <c r="AB944" s="383" t="str" cm="1">
        <f t="array" aca="1" ref="AB944" ca="1">IF($K944="","",INDIRECT("'"&amp;$B944&amp;"'!$J$7"))</f>
        <v/>
      </c>
      <c r="AC944" s="383" t="str" cm="1">
        <f t="array" aca="1" ref="AC944" ca="1">IF($K944="","",INDIRECT("'"&amp;$B944&amp;"'!$J$5"))</f>
        <v/>
      </c>
      <c r="AD944" s="383" t="str" cm="1">
        <f t="array" aca="1" ref="AD944" ca="1">IF($K944="","",INDIRECT("'"&amp;$B944&amp;"'!$J$6"))</f>
        <v/>
      </c>
    </row>
    <row r="945" spans="1:30" hidden="1">
      <c r="A945" s="93"/>
      <c r="B945" s="138" t="str">
        <f t="shared" si="187"/>
        <v/>
      </c>
      <c r="C945" s="28" t="str">
        <f>IF(B945="","",INDEX(Konfig!$A$21:$B$1011,MATCH(MID(B945,1,(FIND(" ",B945)-1)),Konfig!$A$21:$A$1011,0),2))</f>
        <v/>
      </c>
      <c r="D945" s="126"/>
      <c r="E945" s="126" t="str">
        <f t="shared" si="190"/>
        <v/>
      </c>
      <c r="F945" s="126" t="str">
        <f t="shared" si="182"/>
        <v/>
      </c>
      <c r="G945" s="123" t="str">
        <f t="shared" si="188"/>
        <v/>
      </c>
      <c r="H945" s="139"/>
      <c r="I945" s="123" t="str">
        <f t="shared" si="189"/>
        <v xml:space="preserve"> </v>
      </c>
      <c r="K945" s="388" t="str">
        <f t="shared" ca="1" si="183"/>
        <v/>
      </c>
      <c r="L945" s="388" t="str">
        <f t="shared" ca="1" si="184"/>
        <v/>
      </c>
      <c r="M945" s="384" t="str">
        <f t="shared" ca="1" si="185"/>
        <v/>
      </c>
      <c r="N945" s="384" t="str">
        <f t="shared" ca="1" si="185"/>
        <v/>
      </c>
      <c r="O945" s="384" t="str">
        <f t="shared" ca="1" si="185"/>
        <v/>
      </c>
      <c r="P945" s="384" t="str">
        <f t="shared" ca="1" si="185"/>
        <v/>
      </c>
      <c r="Q945" s="384" t="str">
        <f t="shared" ca="1" si="191"/>
        <v/>
      </c>
      <c r="R945" s="131" t="str">
        <f ca="1">IF(AND(SUM($T$109:$U945)&gt;0,COUNTIF(R$108:$S944,"A")=0), "A","")</f>
        <v/>
      </c>
      <c r="S945" s="131" t="str">
        <f ca="1">IF(AND(SUM($T945:$U$1097)&gt;0,COUNTIF(S946:$S$1098,"E")=0), "E","")</f>
        <v/>
      </c>
      <c r="T945" s="383" t="str">
        <f t="shared" ca="1" si="192"/>
        <v/>
      </c>
      <c r="U945" s="383" t="str">
        <f t="shared" ca="1" si="186"/>
        <v/>
      </c>
      <c r="X945" s="383" t="str">
        <f t="shared" ca="1" si="193"/>
        <v/>
      </c>
      <c r="Y945" s="383" t="str">
        <f ca="1">IF(SUM(X945)&gt;0,MAX($Y$109:Y944)+1,"")</f>
        <v/>
      </c>
      <c r="AB945" s="383" t="str" cm="1">
        <f t="array" aca="1" ref="AB945" ca="1">IF($K945="","",INDIRECT("'"&amp;$B945&amp;"'!$J$7"))</f>
        <v/>
      </c>
      <c r="AC945" s="383" t="str" cm="1">
        <f t="array" aca="1" ref="AC945" ca="1">IF($K945="","",INDIRECT("'"&amp;$B945&amp;"'!$J$5"))</f>
        <v/>
      </c>
      <c r="AD945" s="383" t="str" cm="1">
        <f t="array" aca="1" ref="AD945" ca="1">IF($K945="","",INDIRECT("'"&amp;$B945&amp;"'!$J$6"))</f>
        <v/>
      </c>
    </row>
    <row r="946" spans="1:30" hidden="1">
      <c r="A946" s="93"/>
      <c r="B946" s="138" t="str">
        <f t="shared" si="187"/>
        <v/>
      </c>
      <c r="C946" s="28" t="str">
        <f>IF(B946="","",INDEX(Konfig!$A$21:$B$1011,MATCH(MID(B946,1,(FIND(" ",B946)-1)),Konfig!$A$21:$A$1011,0),2))</f>
        <v/>
      </c>
      <c r="D946" s="126"/>
      <c r="E946" s="126" t="str">
        <f t="shared" si="190"/>
        <v/>
      </c>
      <c r="F946" s="126" t="str">
        <f t="shared" si="182"/>
        <v/>
      </c>
      <c r="G946" s="123" t="str">
        <f t="shared" si="188"/>
        <v/>
      </c>
      <c r="H946" s="139"/>
      <c r="I946" s="123" t="str">
        <f t="shared" si="189"/>
        <v xml:space="preserve"> </v>
      </c>
      <c r="K946" s="388" t="str">
        <f t="shared" ca="1" si="183"/>
        <v/>
      </c>
      <c r="L946" s="388" t="str">
        <f t="shared" ca="1" si="184"/>
        <v/>
      </c>
      <c r="M946" s="384" t="str">
        <f t="shared" ca="1" si="185"/>
        <v/>
      </c>
      <c r="N946" s="384" t="str">
        <f t="shared" ca="1" si="185"/>
        <v/>
      </c>
      <c r="O946" s="384" t="str">
        <f t="shared" ca="1" si="185"/>
        <v/>
      </c>
      <c r="P946" s="384" t="str">
        <f t="shared" ca="1" si="185"/>
        <v/>
      </c>
      <c r="Q946" s="384" t="str">
        <f t="shared" ca="1" si="191"/>
        <v/>
      </c>
      <c r="R946" s="131" t="str">
        <f ca="1">IF(AND(SUM($T$109:$U946)&gt;0,COUNTIF(R$108:$S945,"A")=0), "A","")</f>
        <v/>
      </c>
      <c r="S946" s="131" t="str">
        <f ca="1">IF(AND(SUM($T946:$U$1097)&gt;0,COUNTIF(S947:$S$1098,"E")=0), "E","")</f>
        <v/>
      </c>
      <c r="T946" s="383" t="str">
        <f t="shared" ca="1" si="192"/>
        <v/>
      </c>
      <c r="U946" s="383" t="str">
        <f t="shared" ca="1" si="186"/>
        <v/>
      </c>
      <c r="X946" s="383" t="str">
        <f t="shared" ca="1" si="193"/>
        <v/>
      </c>
      <c r="Y946" s="383" t="str">
        <f ca="1">IF(SUM(X946)&gt;0,MAX($Y$109:Y945)+1,"")</f>
        <v/>
      </c>
      <c r="AB946" s="383" t="str" cm="1">
        <f t="array" aca="1" ref="AB946" ca="1">IF($K946="","",INDIRECT("'"&amp;$B946&amp;"'!$J$7"))</f>
        <v/>
      </c>
      <c r="AC946" s="383" t="str" cm="1">
        <f t="array" aca="1" ref="AC946" ca="1">IF($K946="","",INDIRECT("'"&amp;$B946&amp;"'!$J$5"))</f>
        <v/>
      </c>
      <c r="AD946" s="383" t="str" cm="1">
        <f t="array" aca="1" ref="AD946" ca="1">IF($K946="","",INDIRECT("'"&amp;$B946&amp;"'!$J$6"))</f>
        <v/>
      </c>
    </row>
    <row r="947" spans="1:30" hidden="1">
      <c r="A947" s="93"/>
      <c r="B947" s="138" t="str">
        <f t="shared" si="187"/>
        <v/>
      </c>
      <c r="C947" s="28" t="str">
        <f>IF(B947="","",INDEX(Konfig!$A$21:$B$1011,MATCH(MID(B947,1,(FIND(" ",B947)-1)),Konfig!$A$21:$A$1011,0),2))</f>
        <v/>
      </c>
      <c r="D947" s="126"/>
      <c r="E947" s="126" t="str">
        <f t="shared" si="190"/>
        <v/>
      </c>
      <c r="F947" s="126" t="str">
        <f t="shared" si="182"/>
        <v/>
      </c>
      <c r="G947" s="123" t="str">
        <f t="shared" si="188"/>
        <v/>
      </c>
      <c r="H947" s="139"/>
      <c r="I947" s="123" t="str">
        <f t="shared" si="189"/>
        <v xml:space="preserve"> </v>
      </c>
      <c r="K947" s="388" t="str">
        <f t="shared" ca="1" si="183"/>
        <v/>
      </c>
      <c r="L947" s="388" t="str">
        <f t="shared" ca="1" si="184"/>
        <v/>
      </c>
      <c r="M947" s="384" t="str">
        <f t="shared" ca="1" si="185"/>
        <v/>
      </c>
      <c r="N947" s="384" t="str">
        <f t="shared" ca="1" si="185"/>
        <v/>
      </c>
      <c r="O947" s="384" t="str">
        <f t="shared" ca="1" si="185"/>
        <v/>
      </c>
      <c r="P947" s="384" t="str">
        <f t="shared" ca="1" si="185"/>
        <v/>
      </c>
      <c r="Q947" s="384" t="str">
        <f t="shared" ca="1" si="191"/>
        <v/>
      </c>
      <c r="R947" s="131" t="str">
        <f ca="1">IF(AND(SUM($T$109:$U947)&gt;0,COUNTIF(R$108:$S946,"A")=0), "A","")</f>
        <v/>
      </c>
      <c r="S947" s="131" t="str">
        <f ca="1">IF(AND(SUM($T947:$U$1097)&gt;0,COUNTIF(S948:$S$1098,"E")=0), "E","")</f>
        <v/>
      </c>
      <c r="T947" s="383" t="str">
        <f t="shared" ca="1" si="192"/>
        <v/>
      </c>
      <c r="U947" s="383" t="str">
        <f t="shared" ca="1" si="186"/>
        <v/>
      </c>
      <c r="X947" s="383" t="str">
        <f t="shared" ca="1" si="193"/>
        <v/>
      </c>
      <c r="Y947" s="383" t="str">
        <f ca="1">IF(SUM(X947)&gt;0,MAX($Y$109:Y946)+1,"")</f>
        <v/>
      </c>
      <c r="AB947" s="383" t="str" cm="1">
        <f t="array" aca="1" ref="AB947" ca="1">IF($K947="","",INDIRECT("'"&amp;$B947&amp;"'!$J$7"))</f>
        <v/>
      </c>
      <c r="AC947" s="383" t="str" cm="1">
        <f t="array" aca="1" ref="AC947" ca="1">IF($K947="","",INDIRECT("'"&amp;$B947&amp;"'!$J$5"))</f>
        <v/>
      </c>
      <c r="AD947" s="383" t="str" cm="1">
        <f t="array" aca="1" ref="AD947" ca="1">IF($K947="","",INDIRECT("'"&amp;$B947&amp;"'!$J$6"))</f>
        <v/>
      </c>
    </row>
    <row r="948" spans="1:30" hidden="1">
      <c r="A948" s="93"/>
      <c r="B948" s="138" t="str">
        <f t="shared" si="187"/>
        <v/>
      </c>
      <c r="C948" s="28" t="str">
        <f>IF(B948="","",INDEX(Konfig!$A$21:$B$1011,MATCH(MID(B948,1,(FIND(" ",B948)-1)),Konfig!$A$21:$A$1011,0),2))</f>
        <v/>
      </c>
      <c r="D948" s="126"/>
      <c r="E948" s="126" t="str">
        <f t="shared" si="190"/>
        <v/>
      </c>
      <c r="F948" s="126" t="str">
        <f t="shared" si="182"/>
        <v/>
      </c>
      <c r="G948" s="123" t="str">
        <f t="shared" si="188"/>
        <v/>
      </c>
      <c r="H948" s="139"/>
      <c r="I948" s="123" t="str">
        <f t="shared" si="189"/>
        <v xml:space="preserve"> </v>
      </c>
      <c r="K948" s="388" t="str">
        <f t="shared" ca="1" si="183"/>
        <v/>
      </c>
      <c r="L948" s="388" t="str">
        <f t="shared" ca="1" si="184"/>
        <v/>
      </c>
      <c r="M948" s="384" t="str">
        <f t="shared" ca="1" si="185"/>
        <v/>
      </c>
      <c r="N948" s="384" t="str">
        <f t="shared" ca="1" si="185"/>
        <v/>
      </c>
      <c r="O948" s="384" t="str">
        <f t="shared" ca="1" si="185"/>
        <v/>
      </c>
      <c r="P948" s="384" t="str">
        <f t="shared" ca="1" si="185"/>
        <v/>
      </c>
      <c r="Q948" s="384" t="str">
        <f t="shared" ca="1" si="191"/>
        <v/>
      </c>
      <c r="R948" s="131" t="str">
        <f ca="1">IF(AND(SUM($T$109:$U948)&gt;0,COUNTIF(R$108:$S947,"A")=0), "A","")</f>
        <v/>
      </c>
      <c r="S948" s="131" t="str">
        <f ca="1">IF(AND(SUM($T948:$U$1097)&gt;0,COUNTIF(S949:$S$1098,"E")=0), "E","")</f>
        <v/>
      </c>
      <c r="T948" s="383" t="str">
        <f t="shared" ca="1" si="192"/>
        <v/>
      </c>
      <c r="U948" s="383" t="str">
        <f t="shared" ca="1" si="186"/>
        <v/>
      </c>
      <c r="X948" s="383" t="str">
        <f t="shared" ca="1" si="193"/>
        <v/>
      </c>
      <c r="Y948" s="383" t="str">
        <f ca="1">IF(SUM(X948)&gt;0,MAX($Y$109:Y947)+1,"")</f>
        <v/>
      </c>
      <c r="AB948" s="383" t="str" cm="1">
        <f t="array" aca="1" ref="AB948" ca="1">IF($K948="","",INDIRECT("'"&amp;$B948&amp;"'!$J$7"))</f>
        <v/>
      </c>
      <c r="AC948" s="383" t="str" cm="1">
        <f t="array" aca="1" ref="AC948" ca="1">IF($K948="","",INDIRECT("'"&amp;$B948&amp;"'!$J$5"))</f>
        <v/>
      </c>
      <c r="AD948" s="383" t="str" cm="1">
        <f t="array" aca="1" ref="AD948" ca="1">IF($K948="","",INDIRECT("'"&amp;$B948&amp;"'!$J$6"))</f>
        <v/>
      </c>
    </row>
    <row r="949" spans="1:30" hidden="1">
      <c r="A949" s="93"/>
      <c r="B949" s="138" t="str">
        <f t="shared" si="187"/>
        <v/>
      </c>
      <c r="C949" s="28" t="str">
        <f>IF(B949="","",INDEX(Konfig!$A$21:$B$1011,MATCH(MID(B949,1,(FIND(" ",B949)-1)),Konfig!$A$21:$A$1011,0),2))</f>
        <v/>
      </c>
      <c r="D949" s="126"/>
      <c r="E949" s="126" t="str">
        <f t="shared" si="190"/>
        <v/>
      </c>
      <c r="F949" s="126" t="str">
        <f t="shared" si="182"/>
        <v/>
      </c>
      <c r="G949" s="123" t="str">
        <f t="shared" si="188"/>
        <v/>
      </c>
      <c r="H949" s="139"/>
      <c r="I949" s="123" t="str">
        <f t="shared" si="189"/>
        <v xml:space="preserve"> </v>
      </c>
      <c r="K949" s="388" t="str">
        <f t="shared" ca="1" si="183"/>
        <v/>
      </c>
      <c r="L949" s="388" t="str">
        <f t="shared" ca="1" si="184"/>
        <v/>
      </c>
      <c r="M949" s="384" t="str">
        <f t="shared" ca="1" si="185"/>
        <v/>
      </c>
      <c r="N949" s="384" t="str">
        <f t="shared" ca="1" si="185"/>
        <v/>
      </c>
      <c r="O949" s="384" t="str">
        <f t="shared" ca="1" si="185"/>
        <v/>
      </c>
      <c r="P949" s="384" t="str">
        <f t="shared" ca="1" si="185"/>
        <v/>
      </c>
      <c r="Q949" s="384" t="str">
        <f t="shared" ca="1" si="191"/>
        <v/>
      </c>
      <c r="R949" s="131" t="str">
        <f ca="1">IF(AND(SUM($T$109:$U949)&gt;0,COUNTIF(R$108:$S948,"A")=0), "A","")</f>
        <v/>
      </c>
      <c r="S949" s="131" t="str">
        <f ca="1">IF(AND(SUM($T949:$U$1097)&gt;0,COUNTIF(S950:$S$1098,"E")=0), "E","")</f>
        <v/>
      </c>
      <c r="T949" s="383" t="str">
        <f t="shared" ca="1" si="192"/>
        <v/>
      </c>
      <c r="U949" s="383" t="str">
        <f t="shared" ca="1" si="186"/>
        <v/>
      </c>
      <c r="X949" s="383" t="str">
        <f t="shared" ca="1" si="193"/>
        <v/>
      </c>
      <c r="Y949" s="383" t="str">
        <f ca="1">IF(SUM(X949)&gt;0,MAX($Y$109:Y948)+1,"")</f>
        <v/>
      </c>
      <c r="AB949" s="383" t="str" cm="1">
        <f t="array" aca="1" ref="AB949" ca="1">IF($K949="","",INDIRECT("'"&amp;$B949&amp;"'!$J$7"))</f>
        <v/>
      </c>
      <c r="AC949" s="383" t="str" cm="1">
        <f t="array" aca="1" ref="AC949" ca="1">IF($K949="","",INDIRECT("'"&amp;$B949&amp;"'!$J$5"))</f>
        <v/>
      </c>
      <c r="AD949" s="383" t="str" cm="1">
        <f t="array" aca="1" ref="AD949" ca="1">IF($K949="","",INDIRECT("'"&amp;$B949&amp;"'!$J$6"))</f>
        <v/>
      </c>
    </row>
    <row r="950" spans="1:30" hidden="1">
      <c r="A950" s="93"/>
      <c r="B950" s="138" t="str">
        <f t="shared" si="187"/>
        <v/>
      </c>
      <c r="C950" s="28" t="str">
        <f>IF(B950="","",INDEX(Konfig!$A$21:$B$1011,MATCH(MID(B950,1,(FIND(" ",B950)-1)),Konfig!$A$21:$A$1011,0),2))</f>
        <v/>
      </c>
      <c r="D950" s="126"/>
      <c r="E950" s="126" t="str">
        <f t="shared" si="190"/>
        <v/>
      </c>
      <c r="F950" s="126" t="str">
        <f t="shared" si="182"/>
        <v/>
      </c>
      <c r="G950" s="123" t="str">
        <f t="shared" si="188"/>
        <v/>
      </c>
      <c r="H950" s="139"/>
      <c r="I950" s="123" t="str">
        <f t="shared" si="189"/>
        <v xml:space="preserve"> </v>
      </c>
      <c r="K950" s="388" t="str">
        <f t="shared" ca="1" si="183"/>
        <v/>
      </c>
      <c r="L950" s="388" t="str">
        <f t="shared" ca="1" si="184"/>
        <v/>
      </c>
      <c r="M950" s="384" t="str">
        <f t="shared" ca="1" si="185"/>
        <v/>
      </c>
      <c r="N950" s="384" t="str">
        <f t="shared" ca="1" si="185"/>
        <v/>
      </c>
      <c r="O950" s="384" t="str">
        <f t="shared" ca="1" si="185"/>
        <v/>
      </c>
      <c r="P950" s="384" t="str">
        <f t="shared" ca="1" si="185"/>
        <v/>
      </c>
      <c r="Q950" s="384" t="str">
        <f t="shared" ca="1" si="191"/>
        <v/>
      </c>
      <c r="R950" s="131" t="str">
        <f ca="1">IF(AND(SUM($T$109:$U950)&gt;0,COUNTIF(R$108:$S949,"A")=0), "A","")</f>
        <v/>
      </c>
      <c r="S950" s="131" t="str">
        <f ca="1">IF(AND(SUM($T950:$U$1097)&gt;0,COUNTIF(S951:$S$1098,"E")=0), "E","")</f>
        <v/>
      </c>
      <c r="T950" s="383" t="str">
        <f t="shared" ca="1" si="192"/>
        <v/>
      </c>
      <c r="U950" s="383" t="str">
        <f t="shared" ca="1" si="186"/>
        <v/>
      </c>
      <c r="X950" s="383" t="str">
        <f t="shared" ca="1" si="193"/>
        <v/>
      </c>
      <c r="Y950" s="383" t="str">
        <f ca="1">IF(SUM(X950)&gt;0,MAX($Y$109:Y949)+1,"")</f>
        <v/>
      </c>
      <c r="AB950" s="383" t="str" cm="1">
        <f t="array" aca="1" ref="AB950" ca="1">IF($K950="","",INDIRECT("'"&amp;$B950&amp;"'!$J$7"))</f>
        <v/>
      </c>
      <c r="AC950" s="383" t="str" cm="1">
        <f t="array" aca="1" ref="AC950" ca="1">IF($K950="","",INDIRECT("'"&amp;$B950&amp;"'!$J$5"))</f>
        <v/>
      </c>
      <c r="AD950" s="383" t="str" cm="1">
        <f t="array" aca="1" ref="AD950" ca="1">IF($K950="","",INDIRECT("'"&amp;$B950&amp;"'!$J$6"))</f>
        <v/>
      </c>
    </row>
    <row r="951" spans="1:30" hidden="1">
      <c r="A951" s="93"/>
      <c r="B951" s="138" t="str">
        <f t="shared" si="187"/>
        <v/>
      </c>
      <c r="C951" s="28" t="str">
        <f>IF(B951="","",INDEX(Konfig!$A$21:$B$1011,MATCH(MID(B951,1,(FIND(" ",B951)-1)),Konfig!$A$21:$A$1011,0),2))</f>
        <v/>
      </c>
      <c r="D951" s="126"/>
      <c r="E951" s="126" t="str">
        <f t="shared" si="190"/>
        <v/>
      </c>
      <c r="F951" s="126" t="str">
        <f t="shared" si="182"/>
        <v/>
      </c>
      <c r="G951" s="123" t="str">
        <f t="shared" si="188"/>
        <v/>
      </c>
      <c r="H951" s="139"/>
      <c r="I951" s="123" t="str">
        <f t="shared" si="189"/>
        <v xml:space="preserve"> </v>
      </c>
      <c r="K951" s="388" t="str">
        <f t="shared" ca="1" si="183"/>
        <v/>
      </c>
      <c r="L951" s="388" t="str">
        <f t="shared" ca="1" si="184"/>
        <v/>
      </c>
      <c r="M951" s="384" t="str">
        <f t="shared" ca="1" si="185"/>
        <v/>
      </c>
      <c r="N951" s="384" t="str">
        <f t="shared" ca="1" si="185"/>
        <v/>
      </c>
      <c r="O951" s="384" t="str">
        <f t="shared" ca="1" si="185"/>
        <v/>
      </c>
      <c r="P951" s="384" t="str">
        <f t="shared" ca="1" si="185"/>
        <v/>
      </c>
      <c r="Q951" s="384" t="str">
        <f t="shared" ca="1" si="191"/>
        <v/>
      </c>
      <c r="R951" s="131" t="str">
        <f ca="1">IF(AND(SUM($T$109:$U951)&gt;0,COUNTIF(R$108:$S950,"A")=0), "A","")</f>
        <v/>
      </c>
      <c r="S951" s="131" t="str">
        <f ca="1">IF(AND(SUM($T951:$U$1097)&gt;0,COUNTIF(S952:$S$1098,"E")=0), "E","")</f>
        <v/>
      </c>
      <c r="T951" s="383" t="str">
        <f t="shared" ca="1" si="192"/>
        <v/>
      </c>
      <c r="U951" s="383" t="str">
        <f t="shared" ca="1" si="186"/>
        <v/>
      </c>
      <c r="X951" s="383" t="str">
        <f t="shared" ca="1" si="193"/>
        <v/>
      </c>
      <c r="Y951" s="383" t="str">
        <f ca="1">IF(SUM(X951)&gt;0,MAX($Y$109:Y950)+1,"")</f>
        <v/>
      </c>
      <c r="AB951" s="383" t="str" cm="1">
        <f t="array" aca="1" ref="AB951" ca="1">IF($K951="","",INDIRECT("'"&amp;$B951&amp;"'!$J$7"))</f>
        <v/>
      </c>
      <c r="AC951" s="383" t="str" cm="1">
        <f t="array" aca="1" ref="AC951" ca="1">IF($K951="","",INDIRECT("'"&amp;$B951&amp;"'!$J$5"))</f>
        <v/>
      </c>
      <c r="AD951" s="383" t="str" cm="1">
        <f t="array" aca="1" ref="AD951" ca="1">IF($K951="","",INDIRECT("'"&amp;$B951&amp;"'!$J$6"))</f>
        <v/>
      </c>
    </row>
    <row r="952" spans="1:30" hidden="1">
      <c r="A952" s="93"/>
      <c r="B952" s="138" t="str">
        <f t="shared" si="187"/>
        <v/>
      </c>
      <c r="C952" s="28" t="str">
        <f>IF(B952="","",INDEX(Konfig!$A$21:$B$1011,MATCH(MID(B952,1,(FIND(" ",B952)-1)),Konfig!$A$21:$A$1011,0),2))</f>
        <v/>
      </c>
      <c r="D952" s="126"/>
      <c r="E952" s="126" t="str">
        <f t="shared" si="190"/>
        <v/>
      </c>
      <c r="F952" s="126" t="str">
        <f t="shared" si="182"/>
        <v/>
      </c>
      <c r="G952" s="123" t="str">
        <f t="shared" si="188"/>
        <v/>
      </c>
      <c r="H952" s="139"/>
      <c r="I952" s="123" t="str">
        <f t="shared" si="189"/>
        <v xml:space="preserve"> </v>
      </c>
      <c r="K952" s="388" t="str">
        <f t="shared" ca="1" si="183"/>
        <v/>
      </c>
      <c r="L952" s="388" t="str">
        <f t="shared" ca="1" si="184"/>
        <v/>
      </c>
      <c r="M952" s="384" t="str">
        <f t="shared" ca="1" si="185"/>
        <v/>
      </c>
      <c r="N952" s="384" t="str">
        <f t="shared" ca="1" si="185"/>
        <v/>
      </c>
      <c r="O952" s="384" t="str">
        <f t="shared" ca="1" si="185"/>
        <v/>
      </c>
      <c r="P952" s="384" t="str">
        <f t="shared" ca="1" si="185"/>
        <v/>
      </c>
      <c r="Q952" s="384" t="str">
        <f t="shared" ca="1" si="191"/>
        <v/>
      </c>
      <c r="R952" s="131" t="str">
        <f ca="1">IF(AND(SUM($T$109:$U952)&gt;0,COUNTIF(R$108:$S951,"A")=0), "A","")</f>
        <v/>
      </c>
      <c r="S952" s="131" t="str">
        <f ca="1">IF(AND(SUM($T952:$U$1097)&gt;0,COUNTIF(S953:$S$1098,"E")=0), "E","")</f>
        <v/>
      </c>
      <c r="T952" s="383" t="str">
        <f t="shared" ca="1" si="192"/>
        <v/>
      </c>
      <c r="U952" s="383" t="str">
        <f t="shared" ca="1" si="186"/>
        <v/>
      </c>
      <c r="X952" s="383" t="str">
        <f t="shared" ca="1" si="193"/>
        <v/>
      </c>
      <c r="Y952" s="383" t="str">
        <f ca="1">IF(SUM(X952)&gt;0,MAX($Y$109:Y951)+1,"")</f>
        <v/>
      </c>
      <c r="AB952" s="383" t="str" cm="1">
        <f t="array" aca="1" ref="AB952" ca="1">IF($K952="","",INDIRECT("'"&amp;$B952&amp;"'!$J$7"))</f>
        <v/>
      </c>
      <c r="AC952" s="383" t="str" cm="1">
        <f t="array" aca="1" ref="AC952" ca="1">IF($K952="","",INDIRECT("'"&amp;$B952&amp;"'!$J$5"))</f>
        <v/>
      </c>
      <c r="AD952" s="383" t="str" cm="1">
        <f t="array" aca="1" ref="AD952" ca="1">IF($K952="","",INDIRECT("'"&amp;$B952&amp;"'!$J$6"))</f>
        <v/>
      </c>
    </row>
    <row r="953" spans="1:30" hidden="1">
      <c r="A953" s="93"/>
      <c r="B953" s="138" t="str">
        <f t="shared" si="187"/>
        <v/>
      </c>
      <c r="C953" s="28" t="str">
        <f>IF(B953="","",INDEX(Konfig!$A$21:$B$1011,MATCH(MID(B953,1,(FIND(" ",B953)-1)),Konfig!$A$21:$A$1011,0),2))</f>
        <v/>
      </c>
      <c r="D953" s="126"/>
      <c r="E953" s="126" t="str">
        <f t="shared" si="190"/>
        <v/>
      </c>
      <c r="F953" s="126" t="str">
        <f t="shared" si="182"/>
        <v/>
      </c>
      <c r="G953" s="123" t="str">
        <f t="shared" si="188"/>
        <v/>
      </c>
      <c r="H953" s="139"/>
      <c r="I953" s="123" t="str">
        <f t="shared" si="189"/>
        <v xml:space="preserve"> </v>
      </c>
      <c r="K953" s="388" t="str">
        <f t="shared" ca="1" si="183"/>
        <v/>
      </c>
      <c r="L953" s="388" t="str">
        <f t="shared" ca="1" si="184"/>
        <v/>
      </c>
      <c r="M953" s="384" t="str">
        <f t="shared" ca="1" si="185"/>
        <v/>
      </c>
      <c r="N953" s="384" t="str">
        <f t="shared" ca="1" si="185"/>
        <v/>
      </c>
      <c r="O953" s="384" t="str">
        <f t="shared" ca="1" si="185"/>
        <v/>
      </c>
      <c r="P953" s="384" t="str">
        <f t="shared" ca="1" si="185"/>
        <v/>
      </c>
      <c r="Q953" s="384" t="str">
        <f t="shared" ca="1" si="191"/>
        <v/>
      </c>
      <c r="R953" s="131" t="str">
        <f ca="1">IF(AND(SUM($T$109:$U953)&gt;0,COUNTIF(R$108:$S952,"A")=0), "A","")</f>
        <v/>
      </c>
      <c r="S953" s="131" t="str">
        <f ca="1">IF(AND(SUM($T953:$U$1097)&gt;0,COUNTIF(S954:$S$1098,"E")=0), "E","")</f>
        <v/>
      </c>
      <c r="T953" s="383" t="str">
        <f t="shared" ca="1" si="192"/>
        <v/>
      </c>
      <c r="U953" s="383" t="str">
        <f t="shared" ca="1" si="186"/>
        <v/>
      </c>
      <c r="X953" s="383" t="str">
        <f t="shared" ca="1" si="193"/>
        <v/>
      </c>
      <c r="Y953" s="383" t="str">
        <f ca="1">IF(SUM(X953)&gt;0,MAX($Y$109:Y952)+1,"")</f>
        <v/>
      </c>
      <c r="AB953" s="383" t="str" cm="1">
        <f t="array" aca="1" ref="AB953" ca="1">IF($K953="","",INDIRECT("'"&amp;$B953&amp;"'!$J$7"))</f>
        <v/>
      </c>
      <c r="AC953" s="383" t="str" cm="1">
        <f t="array" aca="1" ref="AC953" ca="1">IF($K953="","",INDIRECT("'"&amp;$B953&amp;"'!$J$5"))</f>
        <v/>
      </c>
      <c r="AD953" s="383" t="str" cm="1">
        <f t="array" aca="1" ref="AD953" ca="1">IF($K953="","",INDIRECT("'"&amp;$B953&amp;"'!$J$6"))</f>
        <v/>
      </c>
    </row>
    <row r="954" spans="1:30" hidden="1">
      <c r="A954" s="93"/>
      <c r="B954" s="138" t="str">
        <f t="shared" si="187"/>
        <v/>
      </c>
      <c r="C954" s="28" t="str">
        <f>IF(B954="","",INDEX(Konfig!$A$21:$B$1011,MATCH(MID(B954,1,(FIND(" ",B954)-1)),Konfig!$A$21:$A$1011,0),2))</f>
        <v/>
      </c>
      <c r="D954" s="126"/>
      <c r="E954" s="126" t="str">
        <f t="shared" si="190"/>
        <v/>
      </c>
      <c r="F954" s="126" t="str">
        <f t="shared" si="182"/>
        <v/>
      </c>
      <c r="G954" s="123" t="str">
        <f t="shared" si="188"/>
        <v/>
      </c>
      <c r="H954" s="139"/>
      <c r="I954" s="123" t="str">
        <f t="shared" si="189"/>
        <v xml:space="preserve"> </v>
      </c>
      <c r="K954" s="388" t="str">
        <f t="shared" ca="1" si="183"/>
        <v/>
      </c>
      <c r="L954" s="388" t="str">
        <f t="shared" ca="1" si="184"/>
        <v/>
      </c>
      <c r="M954" s="384" t="str">
        <f t="shared" ca="1" si="185"/>
        <v/>
      </c>
      <c r="N954" s="384" t="str">
        <f t="shared" ca="1" si="185"/>
        <v/>
      </c>
      <c r="O954" s="384" t="str">
        <f t="shared" ca="1" si="185"/>
        <v/>
      </c>
      <c r="P954" s="384" t="str">
        <f t="shared" ca="1" si="185"/>
        <v/>
      </c>
      <c r="Q954" s="384" t="str">
        <f t="shared" ca="1" si="191"/>
        <v/>
      </c>
      <c r="R954" s="131" t="str">
        <f ca="1">IF(AND(SUM($T$109:$U954)&gt;0,COUNTIF(R$108:$S953,"A")=0), "A","")</f>
        <v/>
      </c>
      <c r="S954" s="131" t="str">
        <f ca="1">IF(AND(SUM($T954:$U$1097)&gt;0,COUNTIF(S955:$S$1098,"E")=0), "E","")</f>
        <v/>
      </c>
      <c r="T954" s="383" t="str">
        <f t="shared" ca="1" si="192"/>
        <v/>
      </c>
      <c r="U954" s="383" t="str">
        <f t="shared" ca="1" si="186"/>
        <v/>
      </c>
      <c r="X954" s="383" t="str">
        <f t="shared" ca="1" si="193"/>
        <v/>
      </c>
      <c r="Y954" s="383" t="str">
        <f ca="1">IF(SUM(X954)&gt;0,MAX($Y$109:Y953)+1,"")</f>
        <v/>
      </c>
      <c r="AB954" s="383" t="str" cm="1">
        <f t="array" aca="1" ref="AB954" ca="1">IF($K954="","",INDIRECT("'"&amp;$B954&amp;"'!$J$7"))</f>
        <v/>
      </c>
      <c r="AC954" s="383" t="str" cm="1">
        <f t="array" aca="1" ref="AC954" ca="1">IF($K954="","",INDIRECT("'"&amp;$B954&amp;"'!$J$5"))</f>
        <v/>
      </c>
      <c r="AD954" s="383" t="str" cm="1">
        <f t="array" aca="1" ref="AD954" ca="1">IF($K954="","",INDIRECT("'"&amp;$B954&amp;"'!$J$6"))</f>
        <v/>
      </c>
    </row>
    <row r="955" spans="1:30" hidden="1">
      <c r="A955" s="93"/>
      <c r="B955" s="138" t="str">
        <f t="shared" si="187"/>
        <v/>
      </c>
      <c r="C955" s="28" t="str">
        <f>IF(B955="","",INDEX(Konfig!$A$21:$B$1011,MATCH(MID(B955,1,(FIND(" ",B955)-1)),Konfig!$A$21:$A$1011,0),2))</f>
        <v/>
      </c>
      <c r="D955" s="126"/>
      <c r="E955" s="126" t="str">
        <f t="shared" si="190"/>
        <v/>
      </c>
      <c r="F955" s="126" t="str">
        <f t="shared" ref="F955:F1018" si="194">IFERROR(IF(VALUE(LEFT(G955,SEARCH(".",G955)-1))&lt;10,"",VALUE(MID(G955,SEARCH(".",G955)+1,1))),"")</f>
        <v/>
      </c>
      <c r="G955" s="123" t="str">
        <f t="shared" si="188"/>
        <v/>
      </c>
      <c r="H955" s="139"/>
      <c r="I955" s="123" t="str">
        <f t="shared" si="189"/>
        <v xml:space="preserve"> </v>
      </c>
      <c r="K955" s="388" t="str">
        <f t="shared" ca="1" si="183"/>
        <v/>
      </c>
      <c r="L955" s="388" t="str">
        <f t="shared" ca="1" si="184"/>
        <v/>
      </c>
      <c r="M955" s="384" t="str">
        <f t="shared" ca="1" si="185"/>
        <v/>
      </c>
      <c r="N955" s="384" t="str">
        <f t="shared" ca="1" si="185"/>
        <v/>
      </c>
      <c r="O955" s="384" t="str">
        <f t="shared" ca="1" si="185"/>
        <v/>
      </c>
      <c r="P955" s="384" t="str">
        <f t="shared" ca="1" si="185"/>
        <v/>
      </c>
      <c r="Q955" s="384" t="str">
        <f t="shared" ca="1" si="191"/>
        <v/>
      </c>
      <c r="R955" s="131" t="str">
        <f ca="1">IF(AND(SUM($T$109:$U955)&gt;0,COUNTIF(R$108:$S954,"A")=0), "A","")</f>
        <v/>
      </c>
      <c r="S955" s="131" t="str">
        <f ca="1">IF(AND(SUM($T955:$U$1097)&gt;0,COUNTIF(S956:$S$1098,"E")=0), "E","")</f>
        <v/>
      </c>
      <c r="T955" s="383" t="str">
        <f t="shared" ca="1" si="192"/>
        <v/>
      </c>
      <c r="U955" s="383" t="str">
        <f t="shared" ca="1" si="186"/>
        <v/>
      </c>
      <c r="X955" s="383" t="str">
        <f t="shared" ca="1" si="193"/>
        <v/>
      </c>
      <c r="Y955" s="383" t="str">
        <f ca="1">IF(SUM(X955)&gt;0,MAX($Y$109:Y954)+1,"")</f>
        <v/>
      </c>
      <c r="AB955" s="383" t="str" cm="1">
        <f t="array" aca="1" ref="AB955" ca="1">IF($K955="","",INDIRECT("'"&amp;$B955&amp;"'!$J$7"))</f>
        <v/>
      </c>
      <c r="AC955" s="383" t="str" cm="1">
        <f t="array" aca="1" ref="AC955" ca="1">IF($K955="","",INDIRECT("'"&amp;$B955&amp;"'!$J$5"))</f>
        <v/>
      </c>
      <c r="AD955" s="383" t="str" cm="1">
        <f t="array" aca="1" ref="AD955" ca="1">IF($K955="","",INDIRECT("'"&amp;$B955&amp;"'!$J$6"))</f>
        <v/>
      </c>
    </row>
    <row r="956" spans="1:30" hidden="1">
      <c r="A956" s="93"/>
      <c r="B956" s="138" t="str">
        <f t="shared" si="187"/>
        <v/>
      </c>
      <c r="C956" s="28" t="str">
        <f>IF(B956="","",INDEX(Konfig!$A$21:$B$1011,MATCH(MID(B956,1,(FIND(" ",B956)-1)),Konfig!$A$21:$A$1011,0),2))</f>
        <v/>
      </c>
      <c r="D956" s="126"/>
      <c r="E956" s="126" t="str">
        <f t="shared" si="190"/>
        <v/>
      </c>
      <c r="F956" s="126" t="str">
        <f t="shared" si="194"/>
        <v/>
      </c>
      <c r="G956" s="123" t="str">
        <f t="shared" si="188"/>
        <v/>
      </c>
      <c r="H956" s="139"/>
      <c r="I956" s="123" t="str">
        <f t="shared" si="189"/>
        <v xml:space="preserve"> </v>
      </c>
      <c r="K956" s="388" t="str">
        <f t="shared" ca="1" si="183"/>
        <v/>
      </c>
      <c r="L956" s="388" t="str">
        <f t="shared" ca="1" si="184"/>
        <v/>
      </c>
      <c r="M956" s="384" t="str">
        <f t="shared" ca="1" si="185"/>
        <v/>
      </c>
      <c r="N956" s="384" t="str">
        <f t="shared" ca="1" si="185"/>
        <v/>
      </c>
      <c r="O956" s="384" t="str">
        <f t="shared" ca="1" si="185"/>
        <v/>
      </c>
      <c r="P956" s="384" t="str">
        <f ca="1">IF($K956="","",COUNTIF(INDIRECT("'"&amp;$B956&amp;"'!$J$12:$J$512"),P$107))</f>
        <v/>
      </c>
      <c r="Q956" s="384" t="str">
        <f t="shared" ca="1" si="191"/>
        <v/>
      </c>
      <c r="R956" s="131" t="str">
        <f ca="1">IF(AND(SUM($T$109:$U956)&gt;0,COUNTIF(R$108:$S955,"A")=0), "A","")</f>
        <v/>
      </c>
      <c r="S956" s="131" t="str">
        <f ca="1">IF(AND(SUM($T956:$U$1097)&gt;0,COUNTIF(S957:$S$1098,"E")=0), "E","")</f>
        <v/>
      </c>
      <c r="T956" s="383" t="str">
        <f t="shared" ca="1" si="192"/>
        <v/>
      </c>
      <c r="U956" s="383" t="str">
        <f t="shared" ca="1" si="186"/>
        <v/>
      </c>
      <c r="X956" s="383" t="str">
        <f t="shared" ca="1" si="193"/>
        <v/>
      </c>
      <c r="Y956" s="383" t="str">
        <f ca="1">IF(SUM(X956)&gt;0,MAX($Y$109:Y955)+1,"")</f>
        <v/>
      </c>
      <c r="AB956" s="383" t="str" cm="1">
        <f t="array" aca="1" ref="AB956" ca="1">IF($K956="","",INDIRECT("'"&amp;$B956&amp;"'!$J$7"))</f>
        <v/>
      </c>
      <c r="AC956" s="383" t="str" cm="1">
        <f t="array" aca="1" ref="AC956" ca="1">IF($K956="","",INDIRECT("'"&amp;$B956&amp;"'!$J$5"))</f>
        <v/>
      </c>
      <c r="AD956" s="383" t="str" cm="1">
        <f t="array" aca="1" ref="AD956" ca="1">IF($K956="","",INDIRECT("'"&amp;$B956&amp;"'!$J$6"))</f>
        <v/>
      </c>
    </row>
    <row r="957" spans="1:30" hidden="1">
      <c r="A957" s="93"/>
      <c r="B957" s="138" t="str">
        <f t="shared" si="187"/>
        <v/>
      </c>
      <c r="C957" s="28" t="str">
        <f>IF(B957="","",INDEX(Konfig!$A$21:$B$1011,MATCH(MID(B957,1,(FIND(" ",B957)-1)),Konfig!$A$21:$A$1011,0),2))</f>
        <v/>
      </c>
      <c r="D957" s="126"/>
      <c r="E957" s="126" t="str">
        <f t="shared" si="190"/>
        <v/>
      </c>
      <c r="F957" s="126" t="str">
        <f t="shared" si="194"/>
        <v/>
      </c>
      <c r="G957" s="123" t="str">
        <f t="shared" si="188"/>
        <v/>
      </c>
      <c r="H957" s="139"/>
      <c r="I957" s="123" t="str">
        <f t="shared" si="189"/>
        <v xml:space="preserve"> </v>
      </c>
      <c r="K957" s="388" t="str">
        <f t="shared" ref="K957:K1020" ca="1" si="195">IF(B957="","",IF(VALUE(MID(B957,1,SEARCH(".",B957)-1))&lt;10,"",COUNTA(INDIRECT("'"&amp;B957&amp;"'!$F$12:$F$512"))))</f>
        <v/>
      </c>
      <c r="L957" s="388" t="str">
        <f t="shared" ref="L957:L1020" ca="1" si="196">IF(K957="","",SUM(M957:N957))</f>
        <v/>
      </c>
      <c r="M957" s="384" t="str">
        <f t="shared" ref="M957:P1020" ca="1" si="197">IF($K957="","",COUNTIF(INDIRECT("'"&amp;$B957&amp;"'!$J$12:$J$512"),M$107))</f>
        <v/>
      </c>
      <c r="N957" s="384" t="str">
        <f t="shared" ca="1" si="197"/>
        <v/>
      </c>
      <c r="O957" s="384" t="str">
        <f t="shared" ca="1" si="197"/>
        <v/>
      </c>
      <c r="P957" s="384" t="str">
        <f t="shared" ca="1" si="197"/>
        <v/>
      </c>
      <c r="Q957" s="384" t="str">
        <f t="shared" ca="1" si="191"/>
        <v/>
      </c>
      <c r="R957" s="131" t="str">
        <f ca="1">IF(AND(SUM($T$109:$U957)&gt;0,COUNTIF(R$108:$S956,"A")=0), "A","")</f>
        <v/>
      </c>
      <c r="S957" s="131" t="str">
        <f ca="1">IF(AND(SUM($T957:$U$1097)&gt;0,COUNTIF(S958:$S$1098,"E")=0), "E","")</f>
        <v/>
      </c>
      <c r="T957" s="383" t="str">
        <f t="shared" ca="1" si="192"/>
        <v/>
      </c>
      <c r="U957" s="383" t="str">
        <f t="shared" ref="U957:U1020" ca="1" si="198">IF($K957="","",COUNTIFS(INDIRECT("'"&amp;$B957&amp;"'!$J$11:$J$512"),"BW",INDIRECT("'"&amp;$B957&amp;"'!$N$11:$N$512"),"IAE"))</f>
        <v/>
      </c>
      <c r="X957" s="383" t="str">
        <f t="shared" ca="1" si="193"/>
        <v/>
      </c>
      <c r="Y957" s="383" t="str">
        <f ca="1">IF(SUM(X957)&gt;0,MAX($Y$109:Y956)+1,"")</f>
        <v/>
      </c>
      <c r="AB957" s="383" t="str" cm="1">
        <f t="array" aca="1" ref="AB957" ca="1">IF($K957="","",INDIRECT("'"&amp;$B957&amp;"'!$J$7"))</f>
        <v/>
      </c>
      <c r="AC957" s="383" t="str" cm="1">
        <f t="array" aca="1" ref="AC957" ca="1">IF($K957="","",INDIRECT("'"&amp;$B957&amp;"'!$J$5"))</f>
        <v/>
      </c>
      <c r="AD957" s="383" t="str" cm="1">
        <f t="array" aca="1" ref="AD957" ca="1">IF($K957="","",INDIRECT("'"&amp;$B957&amp;"'!$J$6"))</f>
        <v/>
      </c>
    </row>
    <row r="958" spans="1:30" hidden="1">
      <c r="A958" s="93"/>
      <c r="B958" s="138" t="str">
        <f t="shared" si="187"/>
        <v/>
      </c>
      <c r="C958" s="28" t="str">
        <f>IF(B958="","",INDEX(Konfig!$A$21:$B$1011,MATCH(MID(B958,1,(FIND(" ",B958)-1)),Konfig!$A$21:$A$1011,0),2))</f>
        <v/>
      </c>
      <c r="D958" s="126"/>
      <c r="E958" s="126" t="str">
        <f t="shared" si="190"/>
        <v/>
      </c>
      <c r="F958" s="126" t="str">
        <f t="shared" si="194"/>
        <v/>
      </c>
      <c r="G958" s="123" t="str">
        <f t="shared" si="188"/>
        <v/>
      </c>
      <c r="H958" s="139"/>
      <c r="I958" s="123" t="str">
        <f t="shared" si="189"/>
        <v xml:space="preserve"> </v>
      </c>
      <c r="K958" s="388" t="str">
        <f t="shared" ca="1" si="195"/>
        <v/>
      </c>
      <c r="L958" s="388" t="str">
        <f t="shared" ca="1" si="196"/>
        <v/>
      </c>
      <c r="M958" s="384" t="str">
        <f t="shared" ca="1" si="197"/>
        <v/>
      </c>
      <c r="N958" s="384" t="str">
        <f t="shared" ca="1" si="197"/>
        <v/>
      </c>
      <c r="O958" s="384" t="str">
        <f t="shared" ca="1" si="197"/>
        <v/>
      </c>
      <c r="P958" s="384" t="str">
        <f t="shared" ca="1" si="197"/>
        <v/>
      </c>
      <c r="Q958" s="384" t="str">
        <f t="shared" ca="1" si="191"/>
        <v/>
      </c>
      <c r="R958" s="131" t="str">
        <f ca="1">IF(AND(SUM($T$109:$U958)&gt;0,COUNTIF(R$108:$S957,"A")=0), "A","")</f>
        <v/>
      </c>
      <c r="S958" s="131" t="str">
        <f ca="1">IF(AND(SUM($T958:$U$1097)&gt;0,COUNTIF(S959:$S$1098,"E")=0), "E","")</f>
        <v/>
      </c>
      <c r="T958" s="383" t="str">
        <f t="shared" ca="1" si="192"/>
        <v/>
      </c>
      <c r="U958" s="383" t="str">
        <f t="shared" ca="1" si="198"/>
        <v/>
      </c>
      <c r="X958" s="383" t="str">
        <f t="shared" ca="1" si="193"/>
        <v/>
      </c>
      <c r="Y958" s="383" t="str">
        <f ca="1">IF(SUM(X958)&gt;0,MAX($Y$109:Y957)+1,"")</f>
        <v/>
      </c>
      <c r="AB958" s="383" t="str" cm="1">
        <f t="array" aca="1" ref="AB958" ca="1">IF($K958="","",INDIRECT("'"&amp;$B958&amp;"'!$J$7"))</f>
        <v/>
      </c>
      <c r="AC958" s="383" t="str" cm="1">
        <f t="array" aca="1" ref="AC958" ca="1">IF($K958="","",INDIRECT("'"&amp;$B958&amp;"'!$J$5"))</f>
        <v/>
      </c>
      <c r="AD958" s="383" t="str" cm="1">
        <f t="array" aca="1" ref="AD958" ca="1">IF($K958="","",INDIRECT("'"&amp;$B958&amp;"'!$J$6"))</f>
        <v/>
      </c>
    </row>
    <row r="959" spans="1:30" hidden="1">
      <c r="A959" s="93"/>
      <c r="B959" s="138" t="str">
        <f t="shared" si="187"/>
        <v/>
      </c>
      <c r="C959" s="28" t="str">
        <f>IF(B959="","",INDEX(Konfig!$A$21:$B$1011,MATCH(MID(B959,1,(FIND(" ",B959)-1)),Konfig!$A$21:$A$1011,0),2))</f>
        <v/>
      </c>
      <c r="D959" s="126"/>
      <c r="E959" s="126" t="str">
        <f t="shared" si="190"/>
        <v/>
      </c>
      <c r="F959" s="126" t="str">
        <f t="shared" si="194"/>
        <v/>
      </c>
      <c r="G959" s="123" t="str">
        <f t="shared" si="188"/>
        <v/>
      </c>
      <c r="H959" s="139"/>
      <c r="I959" s="123" t="str">
        <f t="shared" si="189"/>
        <v xml:space="preserve"> </v>
      </c>
      <c r="K959" s="388" t="str">
        <f t="shared" ca="1" si="195"/>
        <v/>
      </c>
      <c r="L959" s="388" t="str">
        <f t="shared" ca="1" si="196"/>
        <v/>
      </c>
      <c r="M959" s="384" t="str">
        <f t="shared" ca="1" si="197"/>
        <v/>
      </c>
      <c r="N959" s="384" t="str">
        <f t="shared" ca="1" si="197"/>
        <v/>
      </c>
      <c r="O959" s="384" t="str">
        <f t="shared" ca="1" si="197"/>
        <v/>
      </c>
      <c r="P959" s="384" t="str">
        <f t="shared" ca="1" si="197"/>
        <v/>
      </c>
      <c r="Q959" s="384" t="str">
        <f t="shared" ca="1" si="191"/>
        <v/>
      </c>
      <c r="R959" s="131" t="str">
        <f ca="1">IF(AND(SUM($T$109:$U959)&gt;0,COUNTIF(R$108:$S958,"A")=0), "A","")</f>
        <v/>
      </c>
      <c r="S959" s="131" t="str">
        <f ca="1">IF(AND(SUM($T959:$U$1097)&gt;0,COUNTIF(S960:$S$1098,"E")=0), "E","")</f>
        <v/>
      </c>
      <c r="T959" s="383" t="str">
        <f t="shared" ca="1" si="192"/>
        <v/>
      </c>
      <c r="U959" s="383" t="str">
        <f t="shared" ca="1" si="198"/>
        <v/>
      </c>
      <c r="X959" s="383" t="str">
        <f t="shared" ca="1" si="193"/>
        <v/>
      </c>
      <c r="Y959" s="383" t="str">
        <f ca="1">IF(SUM(X959)&gt;0,MAX($Y$109:Y958)+1,"")</f>
        <v/>
      </c>
      <c r="AB959" s="383" t="str" cm="1">
        <f t="array" aca="1" ref="AB959" ca="1">IF($K959="","",INDIRECT("'"&amp;$B959&amp;"'!$J$7"))</f>
        <v/>
      </c>
      <c r="AC959" s="383" t="str" cm="1">
        <f t="array" aca="1" ref="AC959" ca="1">IF($K959="","",INDIRECT("'"&amp;$B959&amp;"'!$J$5"))</f>
        <v/>
      </c>
      <c r="AD959" s="383" t="str" cm="1">
        <f t="array" aca="1" ref="AD959" ca="1">IF($K959="","",INDIRECT("'"&amp;$B959&amp;"'!$J$6"))</f>
        <v/>
      </c>
    </row>
    <row r="960" spans="1:30" hidden="1">
      <c r="A960" s="93"/>
      <c r="B960" s="138" t="str">
        <f t="shared" si="187"/>
        <v/>
      </c>
      <c r="C960" s="28" t="str">
        <f>IF(B960="","",INDEX(Konfig!$A$21:$B$1011,MATCH(MID(B960,1,(FIND(" ",B960)-1)),Konfig!$A$21:$A$1011,0),2))</f>
        <v/>
      </c>
      <c r="D960" s="126"/>
      <c r="E960" s="126" t="str">
        <f t="shared" si="190"/>
        <v/>
      </c>
      <c r="F960" s="126" t="str">
        <f t="shared" si="194"/>
        <v/>
      </c>
      <c r="G960" s="123" t="str">
        <f t="shared" si="188"/>
        <v/>
      </c>
      <c r="H960" s="139"/>
      <c r="I960" s="123" t="str">
        <f t="shared" si="189"/>
        <v xml:space="preserve"> </v>
      </c>
      <c r="K960" s="388" t="str">
        <f t="shared" ca="1" si="195"/>
        <v/>
      </c>
      <c r="L960" s="388" t="str">
        <f t="shared" ca="1" si="196"/>
        <v/>
      </c>
      <c r="M960" s="384" t="str">
        <f t="shared" ca="1" si="197"/>
        <v/>
      </c>
      <c r="N960" s="384" t="str">
        <f t="shared" ca="1" si="197"/>
        <v/>
      </c>
      <c r="O960" s="384" t="str">
        <f t="shared" ca="1" si="197"/>
        <v/>
      </c>
      <c r="P960" s="384" t="str">
        <f t="shared" ca="1" si="197"/>
        <v/>
      </c>
      <c r="Q960" s="384" t="str">
        <f t="shared" ca="1" si="191"/>
        <v/>
      </c>
      <c r="R960" s="131" t="str">
        <f ca="1">IF(AND(SUM($T$109:$U960)&gt;0,COUNTIF(R$108:$S959,"A")=0), "A","")</f>
        <v/>
      </c>
      <c r="S960" s="131" t="str">
        <f ca="1">IF(AND(SUM($T960:$U$1097)&gt;0,COUNTIF(S961:$S$1098,"E")=0), "E","")</f>
        <v/>
      </c>
      <c r="T960" s="383" t="str">
        <f t="shared" ca="1" si="192"/>
        <v/>
      </c>
      <c r="U960" s="383" t="str">
        <f t="shared" ca="1" si="198"/>
        <v/>
      </c>
      <c r="X960" s="383" t="str">
        <f t="shared" ca="1" si="193"/>
        <v/>
      </c>
      <c r="Y960" s="383" t="str">
        <f ca="1">IF(SUM(X960)&gt;0,MAX($Y$109:Y959)+1,"")</f>
        <v/>
      </c>
      <c r="AB960" s="383" t="str" cm="1">
        <f t="array" aca="1" ref="AB960" ca="1">IF($K960="","",INDIRECT("'"&amp;$B960&amp;"'!$J$7"))</f>
        <v/>
      </c>
      <c r="AC960" s="383" t="str" cm="1">
        <f t="array" aca="1" ref="AC960" ca="1">IF($K960="","",INDIRECT("'"&amp;$B960&amp;"'!$J$5"))</f>
        <v/>
      </c>
      <c r="AD960" s="383" t="str" cm="1">
        <f t="array" aca="1" ref="AD960" ca="1">IF($K960="","",INDIRECT("'"&amp;$B960&amp;"'!$J$6"))</f>
        <v/>
      </c>
    </row>
    <row r="961" spans="1:30" hidden="1">
      <c r="A961" s="93"/>
      <c r="B961" s="138" t="str">
        <f t="shared" si="187"/>
        <v/>
      </c>
      <c r="C961" s="28" t="str">
        <f>IF(B961="","",INDEX(Konfig!$A$21:$B$1011,MATCH(MID(B961,1,(FIND(" ",B961)-1)),Konfig!$A$21:$A$1011,0),2))</f>
        <v/>
      </c>
      <c r="D961" s="126"/>
      <c r="E961" s="126" t="str">
        <f t="shared" si="190"/>
        <v/>
      </c>
      <c r="F961" s="126" t="str">
        <f t="shared" si="194"/>
        <v/>
      </c>
      <c r="G961" s="123" t="str">
        <f t="shared" si="188"/>
        <v/>
      </c>
      <c r="H961" s="139"/>
      <c r="I961" s="123" t="str">
        <f t="shared" si="189"/>
        <v xml:space="preserve"> </v>
      </c>
      <c r="K961" s="388" t="str">
        <f t="shared" ca="1" si="195"/>
        <v/>
      </c>
      <c r="L961" s="388" t="str">
        <f t="shared" ca="1" si="196"/>
        <v/>
      </c>
      <c r="M961" s="384" t="str">
        <f t="shared" ca="1" si="197"/>
        <v/>
      </c>
      <c r="N961" s="384" t="str">
        <f t="shared" ca="1" si="197"/>
        <v/>
      </c>
      <c r="O961" s="384" t="str">
        <f t="shared" ca="1" si="197"/>
        <v/>
      </c>
      <c r="P961" s="384" t="str">
        <f t="shared" ca="1" si="197"/>
        <v/>
      </c>
      <c r="Q961" s="384" t="str">
        <f t="shared" ca="1" si="191"/>
        <v/>
      </c>
      <c r="R961" s="131" t="str">
        <f ca="1">IF(AND(SUM($T$109:$U961)&gt;0,COUNTIF(R$108:$S960,"A")=0), "A","")</f>
        <v/>
      </c>
      <c r="S961" s="131" t="str">
        <f ca="1">IF(AND(SUM($T961:$U$1097)&gt;0,COUNTIF(S962:$S$1098,"E")=0), "E","")</f>
        <v/>
      </c>
      <c r="T961" s="383" t="str">
        <f t="shared" ca="1" si="192"/>
        <v/>
      </c>
      <c r="U961" s="383" t="str">
        <f t="shared" ca="1" si="198"/>
        <v/>
      </c>
      <c r="X961" s="383" t="str">
        <f t="shared" ca="1" si="193"/>
        <v/>
      </c>
      <c r="Y961" s="383" t="str">
        <f ca="1">IF(SUM(X961)&gt;0,MAX($Y$109:Y960)+1,"")</f>
        <v/>
      </c>
      <c r="AB961" s="383" t="str" cm="1">
        <f t="array" aca="1" ref="AB961" ca="1">IF($K961="","",INDIRECT("'"&amp;$B961&amp;"'!$J$7"))</f>
        <v/>
      </c>
      <c r="AC961" s="383" t="str" cm="1">
        <f t="array" aca="1" ref="AC961" ca="1">IF($K961="","",INDIRECT("'"&amp;$B961&amp;"'!$J$5"))</f>
        <v/>
      </c>
      <c r="AD961" s="383" t="str" cm="1">
        <f t="array" aca="1" ref="AD961" ca="1">IF($K961="","",INDIRECT("'"&amp;$B961&amp;"'!$J$6"))</f>
        <v/>
      </c>
    </row>
    <row r="962" spans="1:30" hidden="1">
      <c r="A962" s="93"/>
      <c r="B962" s="138" t="str">
        <f t="shared" si="187"/>
        <v/>
      </c>
      <c r="C962" s="28" t="str">
        <f>IF(B962="","",INDEX(Konfig!$A$21:$B$1011,MATCH(MID(B962,1,(FIND(" ",B962)-1)),Konfig!$A$21:$A$1011,0),2))</f>
        <v/>
      </c>
      <c r="D962" s="126"/>
      <c r="E962" s="126" t="str">
        <f t="shared" si="190"/>
        <v/>
      </c>
      <c r="F962" s="126" t="str">
        <f t="shared" si="194"/>
        <v/>
      </c>
      <c r="G962" s="123" t="str">
        <f t="shared" si="188"/>
        <v/>
      </c>
      <c r="H962" s="139"/>
      <c r="I962" s="123" t="str">
        <f t="shared" si="189"/>
        <v xml:space="preserve"> </v>
      </c>
      <c r="K962" s="388" t="str">
        <f t="shared" ca="1" si="195"/>
        <v/>
      </c>
      <c r="L962" s="388" t="str">
        <f t="shared" ca="1" si="196"/>
        <v/>
      </c>
      <c r="M962" s="384" t="str">
        <f t="shared" ca="1" si="197"/>
        <v/>
      </c>
      <c r="N962" s="384" t="str">
        <f t="shared" ca="1" si="197"/>
        <v/>
      </c>
      <c r="O962" s="384" t="str">
        <f t="shared" ca="1" si="197"/>
        <v/>
      </c>
      <c r="P962" s="384" t="str">
        <f t="shared" ca="1" si="197"/>
        <v/>
      </c>
      <c r="Q962" s="384" t="str">
        <f t="shared" ca="1" si="191"/>
        <v/>
      </c>
      <c r="R962" s="131" t="str">
        <f ca="1">IF(AND(SUM($T$109:$U962)&gt;0,COUNTIF(R$108:$S961,"A")=0), "A","")</f>
        <v/>
      </c>
      <c r="S962" s="131" t="str">
        <f ca="1">IF(AND(SUM($T962:$U$1097)&gt;0,COUNTIF(S963:$S$1098,"E")=0), "E","")</f>
        <v/>
      </c>
      <c r="T962" s="383" t="str">
        <f t="shared" ca="1" si="192"/>
        <v/>
      </c>
      <c r="U962" s="383" t="str">
        <f t="shared" ca="1" si="198"/>
        <v/>
      </c>
      <c r="X962" s="383" t="str">
        <f t="shared" ca="1" si="193"/>
        <v/>
      </c>
      <c r="Y962" s="383" t="str">
        <f ca="1">IF(SUM(X962)&gt;0,MAX($Y$109:Y961)+1,"")</f>
        <v/>
      </c>
      <c r="AB962" s="383" t="str" cm="1">
        <f t="array" aca="1" ref="AB962" ca="1">IF($K962="","",INDIRECT("'"&amp;$B962&amp;"'!$J$7"))</f>
        <v/>
      </c>
      <c r="AC962" s="383" t="str" cm="1">
        <f t="array" aca="1" ref="AC962" ca="1">IF($K962="","",INDIRECT("'"&amp;$B962&amp;"'!$J$5"))</f>
        <v/>
      </c>
      <c r="AD962" s="383" t="str" cm="1">
        <f t="array" aca="1" ref="AD962" ca="1">IF($K962="","",INDIRECT("'"&amp;$B962&amp;"'!$J$6"))</f>
        <v/>
      </c>
    </row>
    <row r="963" spans="1:30" hidden="1">
      <c r="A963" s="93"/>
      <c r="B963" s="138" t="str">
        <f t="shared" si="187"/>
        <v/>
      </c>
      <c r="C963" s="28" t="str">
        <f>IF(B963="","",INDEX(Konfig!$A$21:$B$1011,MATCH(MID(B963,1,(FIND(" ",B963)-1)),Konfig!$A$21:$A$1011,0),2))</f>
        <v/>
      </c>
      <c r="D963" s="126"/>
      <c r="E963" s="126" t="str">
        <f t="shared" si="190"/>
        <v/>
      </c>
      <c r="F963" s="126" t="str">
        <f t="shared" si="194"/>
        <v/>
      </c>
      <c r="G963" s="123" t="str">
        <f t="shared" si="188"/>
        <v/>
      </c>
      <c r="H963" s="139"/>
      <c r="I963" s="123" t="str">
        <f t="shared" si="189"/>
        <v xml:space="preserve"> </v>
      </c>
      <c r="K963" s="388" t="str">
        <f t="shared" ca="1" si="195"/>
        <v/>
      </c>
      <c r="L963" s="388" t="str">
        <f t="shared" ca="1" si="196"/>
        <v/>
      </c>
      <c r="M963" s="384" t="str">
        <f t="shared" ca="1" si="197"/>
        <v/>
      </c>
      <c r="N963" s="384" t="str">
        <f t="shared" ca="1" si="197"/>
        <v/>
      </c>
      <c r="O963" s="384" t="str">
        <f t="shared" ca="1" si="197"/>
        <v/>
      </c>
      <c r="P963" s="384" t="str">
        <f t="shared" ca="1" si="197"/>
        <v/>
      </c>
      <c r="Q963" s="384" t="str">
        <f t="shared" ca="1" si="191"/>
        <v/>
      </c>
      <c r="R963" s="131" t="str">
        <f ca="1">IF(AND(SUM($T$109:$U963)&gt;0,COUNTIF(R$108:$S962,"A")=0), "A","")</f>
        <v/>
      </c>
      <c r="S963" s="131" t="str">
        <f ca="1">IF(AND(SUM($T963:$U$1097)&gt;0,COUNTIF(S964:$S$1098,"E")=0), "E","")</f>
        <v/>
      </c>
      <c r="T963" s="383" t="str">
        <f t="shared" ca="1" si="192"/>
        <v/>
      </c>
      <c r="U963" s="383" t="str">
        <f t="shared" ca="1" si="198"/>
        <v/>
      </c>
      <c r="X963" s="383" t="str">
        <f t="shared" ca="1" si="193"/>
        <v/>
      </c>
      <c r="Y963" s="383" t="str">
        <f ca="1">IF(SUM(X963)&gt;0,MAX($Y$109:Y962)+1,"")</f>
        <v/>
      </c>
      <c r="AB963" s="383" t="str" cm="1">
        <f t="array" aca="1" ref="AB963" ca="1">IF($K963="","",INDIRECT("'"&amp;$B963&amp;"'!$J$7"))</f>
        <v/>
      </c>
      <c r="AC963" s="383" t="str" cm="1">
        <f t="array" aca="1" ref="AC963" ca="1">IF($K963="","",INDIRECT("'"&amp;$B963&amp;"'!$J$5"))</f>
        <v/>
      </c>
      <c r="AD963" s="383" t="str" cm="1">
        <f t="array" aca="1" ref="AD963" ca="1">IF($K963="","",INDIRECT("'"&amp;$B963&amp;"'!$J$6"))</f>
        <v/>
      </c>
    </row>
    <row r="964" spans="1:30" hidden="1">
      <c r="A964" s="93"/>
      <c r="B964" s="138" t="str">
        <f t="shared" si="187"/>
        <v/>
      </c>
      <c r="C964" s="28" t="str">
        <f>IF(B964="","",INDEX(Konfig!$A$21:$B$1011,MATCH(MID(B964,1,(FIND(" ",B964)-1)),Konfig!$A$21:$A$1011,0),2))</f>
        <v/>
      </c>
      <c r="D964" s="126"/>
      <c r="E964" s="126" t="str">
        <f t="shared" si="190"/>
        <v/>
      </c>
      <c r="F964" s="126" t="str">
        <f t="shared" si="194"/>
        <v/>
      </c>
      <c r="G964" s="123" t="str">
        <f t="shared" si="188"/>
        <v/>
      </c>
      <c r="H964" s="139"/>
      <c r="I964" s="123" t="str">
        <f t="shared" si="189"/>
        <v xml:space="preserve"> </v>
      </c>
      <c r="K964" s="388" t="str">
        <f t="shared" ca="1" si="195"/>
        <v/>
      </c>
      <c r="L964" s="388" t="str">
        <f t="shared" ca="1" si="196"/>
        <v/>
      </c>
      <c r="M964" s="384" t="str">
        <f t="shared" ca="1" si="197"/>
        <v/>
      </c>
      <c r="N964" s="384" t="str">
        <f t="shared" ca="1" si="197"/>
        <v/>
      </c>
      <c r="O964" s="384" t="str">
        <f t="shared" ca="1" si="197"/>
        <v/>
      </c>
      <c r="P964" s="384" t="str">
        <f t="shared" ca="1" si="197"/>
        <v/>
      </c>
      <c r="Q964" s="384" t="str">
        <f t="shared" ca="1" si="191"/>
        <v/>
      </c>
      <c r="R964" s="131" t="str">
        <f ca="1">IF(AND(SUM($T$109:$U964)&gt;0,COUNTIF(R$108:$S963,"A")=0), "A","")</f>
        <v/>
      </c>
      <c r="S964" s="131" t="str">
        <f ca="1">IF(AND(SUM($T964:$U$1097)&gt;0,COUNTIF(S965:$S$1098,"E")=0), "E","")</f>
        <v/>
      </c>
      <c r="T964" s="383" t="str">
        <f t="shared" ca="1" si="192"/>
        <v/>
      </c>
      <c r="U964" s="383" t="str">
        <f t="shared" ca="1" si="198"/>
        <v/>
      </c>
      <c r="X964" s="383" t="str">
        <f t="shared" ca="1" si="193"/>
        <v/>
      </c>
      <c r="Y964" s="383" t="str">
        <f ca="1">IF(SUM(X964)&gt;0,MAX($Y$109:Y963)+1,"")</f>
        <v/>
      </c>
      <c r="AB964" s="383" t="str" cm="1">
        <f t="array" aca="1" ref="AB964" ca="1">IF($K964="","",INDIRECT("'"&amp;$B964&amp;"'!$J$7"))</f>
        <v/>
      </c>
      <c r="AC964" s="383" t="str" cm="1">
        <f t="array" aca="1" ref="AC964" ca="1">IF($K964="","",INDIRECT("'"&amp;$B964&amp;"'!$J$5"))</f>
        <v/>
      </c>
      <c r="AD964" s="383" t="str" cm="1">
        <f t="array" aca="1" ref="AD964" ca="1">IF($K964="","",INDIRECT("'"&amp;$B964&amp;"'!$J$6"))</f>
        <v/>
      </c>
    </row>
    <row r="965" spans="1:30" hidden="1">
      <c r="A965" s="93"/>
      <c r="B965" s="138" t="str">
        <f t="shared" si="187"/>
        <v/>
      </c>
      <c r="C965" s="28" t="str">
        <f>IF(B965="","",INDEX(Konfig!$A$21:$B$1011,MATCH(MID(B965,1,(FIND(" ",B965)-1)),Konfig!$A$21:$A$1011,0),2))</f>
        <v/>
      </c>
      <c r="D965" s="126"/>
      <c r="E965" s="126" t="str">
        <f t="shared" si="190"/>
        <v/>
      </c>
      <c r="F965" s="126" t="str">
        <f t="shared" si="194"/>
        <v/>
      </c>
      <c r="G965" s="123" t="str">
        <f t="shared" si="188"/>
        <v/>
      </c>
      <c r="H965" s="139"/>
      <c r="I965" s="123" t="str">
        <f t="shared" si="189"/>
        <v xml:space="preserve"> </v>
      </c>
      <c r="K965" s="388" t="str">
        <f t="shared" ca="1" si="195"/>
        <v/>
      </c>
      <c r="L965" s="388" t="str">
        <f t="shared" ca="1" si="196"/>
        <v/>
      </c>
      <c r="M965" s="384" t="str">
        <f t="shared" ca="1" si="197"/>
        <v/>
      </c>
      <c r="N965" s="384" t="str">
        <f t="shared" ca="1" si="197"/>
        <v/>
      </c>
      <c r="O965" s="384" t="str">
        <f t="shared" ca="1" si="197"/>
        <v/>
      </c>
      <c r="P965" s="384" t="str">
        <f t="shared" ca="1" si="197"/>
        <v/>
      </c>
      <c r="Q965" s="384" t="str">
        <f t="shared" ca="1" si="191"/>
        <v/>
      </c>
      <c r="R965" s="131" t="str">
        <f ca="1">IF(AND(SUM($T$109:$U965)&gt;0,COUNTIF(R$108:$S964,"A")=0), "A","")</f>
        <v/>
      </c>
      <c r="S965" s="131" t="str">
        <f ca="1">IF(AND(SUM($T965:$U$1097)&gt;0,COUNTIF(S966:$S$1098,"E")=0), "E","")</f>
        <v/>
      </c>
      <c r="T965" s="383" t="str">
        <f t="shared" ca="1" si="192"/>
        <v/>
      </c>
      <c r="U965" s="383" t="str">
        <f t="shared" ca="1" si="198"/>
        <v/>
      </c>
      <c r="X965" s="383" t="str">
        <f t="shared" ca="1" si="193"/>
        <v/>
      </c>
      <c r="Y965" s="383" t="str">
        <f ca="1">IF(SUM(X965)&gt;0,MAX($Y$109:Y964)+1,"")</f>
        <v/>
      </c>
      <c r="AB965" s="383" t="str" cm="1">
        <f t="array" aca="1" ref="AB965" ca="1">IF($K965="","",INDIRECT("'"&amp;$B965&amp;"'!$J$7"))</f>
        <v/>
      </c>
      <c r="AC965" s="383" t="str" cm="1">
        <f t="array" aca="1" ref="AC965" ca="1">IF($K965="","",INDIRECT("'"&amp;$B965&amp;"'!$J$5"))</f>
        <v/>
      </c>
      <c r="AD965" s="383" t="str" cm="1">
        <f t="array" aca="1" ref="AD965" ca="1">IF($K965="","",INDIRECT("'"&amp;$B965&amp;"'!$J$6"))</f>
        <v/>
      </c>
    </row>
    <row r="966" spans="1:30" hidden="1">
      <c r="A966" s="93"/>
      <c r="B966" s="138" t="str">
        <f t="shared" si="187"/>
        <v/>
      </c>
      <c r="C966" s="28" t="str">
        <f>IF(B966="","",INDEX(Konfig!$A$21:$B$1011,MATCH(MID(B966,1,(FIND(" ",B966)-1)),Konfig!$A$21:$A$1011,0),2))</f>
        <v/>
      </c>
      <c r="D966" s="126"/>
      <c r="E966" s="126" t="str">
        <f t="shared" si="190"/>
        <v/>
      </c>
      <c r="F966" s="126" t="str">
        <f t="shared" si="194"/>
        <v/>
      </c>
      <c r="G966" s="123" t="str">
        <f t="shared" si="188"/>
        <v/>
      </c>
      <c r="H966" s="139"/>
      <c r="I966" s="123" t="str">
        <f t="shared" si="189"/>
        <v xml:space="preserve"> </v>
      </c>
      <c r="K966" s="388" t="str">
        <f t="shared" ca="1" si="195"/>
        <v/>
      </c>
      <c r="L966" s="388" t="str">
        <f t="shared" ca="1" si="196"/>
        <v/>
      </c>
      <c r="M966" s="384" t="str">
        <f t="shared" ca="1" si="197"/>
        <v/>
      </c>
      <c r="N966" s="384" t="str">
        <f t="shared" ca="1" si="197"/>
        <v/>
      </c>
      <c r="O966" s="384" t="str">
        <f t="shared" ca="1" si="197"/>
        <v/>
      </c>
      <c r="P966" s="384" t="str">
        <f t="shared" ca="1" si="197"/>
        <v/>
      </c>
      <c r="Q966" s="384" t="str">
        <f t="shared" ca="1" si="191"/>
        <v/>
      </c>
      <c r="R966" s="131" t="str">
        <f ca="1">IF(AND(SUM($T$109:$U966)&gt;0,COUNTIF(R$108:$S965,"A")=0), "A","")</f>
        <v/>
      </c>
      <c r="S966" s="131" t="str">
        <f ca="1">IF(AND(SUM($T966:$U$1097)&gt;0,COUNTIF(S967:$S$1098,"E")=0), "E","")</f>
        <v/>
      </c>
      <c r="T966" s="383" t="str">
        <f t="shared" ca="1" si="192"/>
        <v/>
      </c>
      <c r="U966" s="383" t="str">
        <f t="shared" ca="1" si="198"/>
        <v/>
      </c>
      <c r="X966" s="383" t="str">
        <f t="shared" ca="1" si="193"/>
        <v/>
      </c>
      <c r="Y966" s="383" t="str">
        <f ca="1">IF(SUM(X966)&gt;0,MAX($Y$109:Y965)+1,"")</f>
        <v/>
      </c>
      <c r="AB966" s="383" t="str" cm="1">
        <f t="array" aca="1" ref="AB966" ca="1">IF($K966="","",INDIRECT("'"&amp;$B966&amp;"'!$J$7"))</f>
        <v/>
      </c>
      <c r="AC966" s="383" t="str" cm="1">
        <f t="array" aca="1" ref="AC966" ca="1">IF($K966="","",INDIRECT("'"&amp;$B966&amp;"'!$J$5"))</f>
        <v/>
      </c>
      <c r="AD966" s="383" t="str" cm="1">
        <f t="array" aca="1" ref="AD966" ca="1">IF($K966="","",INDIRECT("'"&amp;$B966&amp;"'!$J$6"))</f>
        <v/>
      </c>
    </row>
    <row r="967" spans="1:30" hidden="1">
      <c r="A967" s="93"/>
      <c r="B967" s="138" t="str">
        <f t="shared" si="187"/>
        <v/>
      </c>
      <c r="C967" s="28" t="str">
        <f>IF(B967="","",INDEX(Konfig!$A$21:$B$1011,MATCH(MID(B967,1,(FIND(" ",B967)-1)),Konfig!$A$21:$A$1011,0),2))</f>
        <v/>
      </c>
      <c r="D967" s="126"/>
      <c r="E967" s="126" t="str">
        <f t="shared" si="190"/>
        <v/>
      </c>
      <c r="F967" s="126" t="str">
        <f t="shared" si="194"/>
        <v/>
      </c>
      <c r="G967" s="123" t="str">
        <f t="shared" si="188"/>
        <v/>
      </c>
      <c r="H967" s="139"/>
      <c r="I967" s="123" t="str">
        <f t="shared" si="189"/>
        <v xml:space="preserve"> </v>
      </c>
      <c r="K967" s="388" t="str">
        <f t="shared" ca="1" si="195"/>
        <v/>
      </c>
      <c r="L967" s="388" t="str">
        <f t="shared" ca="1" si="196"/>
        <v/>
      </c>
      <c r="M967" s="384" t="str">
        <f t="shared" ca="1" si="197"/>
        <v/>
      </c>
      <c r="N967" s="384" t="str">
        <f t="shared" ca="1" si="197"/>
        <v/>
      </c>
      <c r="O967" s="384" t="str">
        <f t="shared" ca="1" si="197"/>
        <v/>
      </c>
      <c r="P967" s="384" t="str">
        <f t="shared" ca="1" si="197"/>
        <v/>
      </c>
      <c r="Q967" s="384" t="str">
        <f t="shared" ca="1" si="191"/>
        <v/>
      </c>
      <c r="R967" s="131" t="str">
        <f ca="1">IF(AND(SUM($T$109:$U967)&gt;0,COUNTIF(R$108:$S966,"A")=0), "A","")</f>
        <v/>
      </c>
      <c r="S967" s="131" t="str">
        <f ca="1">IF(AND(SUM($T967:$U$1097)&gt;0,COUNTIF(S968:$S$1098,"E")=0), "E","")</f>
        <v/>
      </c>
      <c r="T967" s="383" t="str">
        <f t="shared" ca="1" si="192"/>
        <v/>
      </c>
      <c r="U967" s="383" t="str">
        <f t="shared" ca="1" si="198"/>
        <v/>
      </c>
      <c r="X967" s="383" t="str">
        <f t="shared" ca="1" si="193"/>
        <v/>
      </c>
      <c r="Y967" s="383" t="str">
        <f ca="1">IF(SUM(X967)&gt;0,MAX($Y$109:Y966)+1,"")</f>
        <v/>
      </c>
      <c r="AB967" s="383" t="str" cm="1">
        <f t="array" aca="1" ref="AB967" ca="1">IF($K967="","",INDIRECT("'"&amp;$B967&amp;"'!$J$7"))</f>
        <v/>
      </c>
      <c r="AC967" s="383" t="str" cm="1">
        <f t="array" aca="1" ref="AC967" ca="1">IF($K967="","",INDIRECT("'"&amp;$B967&amp;"'!$J$5"))</f>
        <v/>
      </c>
      <c r="AD967" s="383" t="str" cm="1">
        <f t="array" aca="1" ref="AD967" ca="1">IF($K967="","",INDIRECT("'"&amp;$B967&amp;"'!$J$6"))</f>
        <v/>
      </c>
    </row>
    <row r="968" spans="1:30" hidden="1">
      <c r="A968" s="93"/>
      <c r="B968" s="138" t="str">
        <f t="shared" si="187"/>
        <v/>
      </c>
      <c r="C968" s="28" t="str">
        <f>IF(B968="","",INDEX(Konfig!$A$21:$B$1011,MATCH(MID(B968,1,(FIND(" ",B968)-1)),Konfig!$A$21:$A$1011,0),2))</f>
        <v/>
      </c>
      <c r="D968" s="126"/>
      <c r="E968" s="126" t="str">
        <f t="shared" si="190"/>
        <v/>
      </c>
      <c r="F968" s="126" t="str">
        <f t="shared" si="194"/>
        <v/>
      </c>
      <c r="G968" s="123" t="str">
        <f t="shared" si="188"/>
        <v/>
      </c>
      <c r="H968" s="139"/>
      <c r="I968" s="123" t="str">
        <f t="shared" si="189"/>
        <v xml:space="preserve"> </v>
      </c>
      <c r="K968" s="388" t="str">
        <f t="shared" ca="1" si="195"/>
        <v/>
      </c>
      <c r="L968" s="388" t="str">
        <f t="shared" ca="1" si="196"/>
        <v/>
      </c>
      <c r="M968" s="384" t="str">
        <f t="shared" ca="1" si="197"/>
        <v/>
      </c>
      <c r="N968" s="384" t="str">
        <f t="shared" ca="1" si="197"/>
        <v/>
      </c>
      <c r="O968" s="384" t="str">
        <f t="shared" ca="1" si="197"/>
        <v/>
      </c>
      <c r="P968" s="384" t="str">
        <f t="shared" ca="1" si="197"/>
        <v/>
      </c>
      <c r="Q968" s="384" t="str">
        <f t="shared" ca="1" si="191"/>
        <v/>
      </c>
      <c r="R968" s="131" t="str">
        <f ca="1">IF(AND(SUM($T$109:$U968)&gt;0,COUNTIF(R$108:$S967,"A")=0), "A","")</f>
        <v/>
      </c>
      <c r="S968" s="131" t="str">
        <f ca="1">IF(AND(SUM($T968:$U$1097)&gt;0,COUNTIF(S969:$S$1098,"E")=0), "E","")</f>
        <v/>
      </c>
      <c r="T968" s="383" t="str">
        <f t="shared" ca="1" si="192"/>
        <v/>
      </c>
      <c r="U968" s="383" t="str">
        <f t="shared" ca="1" si="198"/>
        <v/>
      </c>
      <c r="X968" s="383" t="str">
        <f t="shared" ca="1" si="193"/>
        <v/>
      </c>
      <c r="Y968" s="383" t="str">
        <f ca="1">IF(SUM(X968)&gt;0,MAX($Y$109:Y967)+1,"")</f>
        <v/>
      </c>
      <c r="AB968" s="383" t="str" cm="1">
        <f t="array" aca="1" ref="AB968" ca="1">IF($K968="","",INDIRECT("'"&amp;$B968&amp;"'!$J$7"))</f>
        <v/>
      </c>
      <c r="AC968" s="383" t="str" cm="1">
        <f t="array" aca="1" ref="AC968" ca="1">IF($K968="","",INDIRECT("'"&amp;$B968&amp;"'!$J$5"))</f>
        <v/>
      </c>
      <c r="AD968" s="383" t="str" cm="1">
        <f t="array" aca="1" ref="AD968" ca="1">IF($K968="","",INDIRECT("'"&amp;$B968&amp;"'!$J$6"))</f>
        <v/>
      </c>
    </row>
    <row r="969" spans="1:30" hidden="1">
      <c r="A969" s="93"/>
      <c r="B969" s="138" t="str">
        <f t="shared" si="187"/>
        <v/>
      </c>
      <c r="C969" s="28" t="str">
        <f>IF(B969="","",INDEX(Konfig!$A$21:$B$1011,MATCH(MID(B969,1,(FIND(" ",B969)-1)),Konfig!$A$21:$A$1011,0),2))</f>
        <v/>
      </c>
      <c r="D969" s="126"/>
      <c r="E969" s="126" t="str">
        <f t="shared" si="190"/>
        <v/>
      </c>
      <c r="F969" s="126" t="str">
        <f t="shared" si="194"/>
        <v/>
      </c>
      <c r="G969" s="123" t="str">
        <f t="shared" si="188"/>
        <v/>
      </c>
      <c r="H969" s="139"/>
      <c r="I969" s="123" t="str">
        <f t="shared" si="189"/>
        <v xml:space="preserve"> </v>
      </c>
      <c r="K969" s="388" t="str">
        <f t="shared" ca="1" si="195"/>
        <v/>
      </c>
      <c r="L969" s="388" t="str">
        <f t="shared" ca="1" si="196"/>
        <v/>
      </c>
      <c r="M969" s="384" t="str">
        <f t="shared" ca="1" si="197"/>
        <v/>
      </c>
      <c r="N969" s="384" t="str">
        <f t="shared" ca="1" si="197"/>
        <v/>
      </c>
      <c r="O969" s="384" t="str">
        <f t="shared" ca="1" si="197"/>
        <v/>
      </c>
      <c r="P969" s="384" t="str">
        <f t="shared" ca="1" si="197"/>
        <v/>
      </c>
      <c r="Q969" s="384" t="str">
        <f t="shared" ca="1" si="191"/>
        <v/>
      </c>
      <c r="R969" s="131" t="str">
        <f ca="1">IF(AND(SUM($T$109:$U969)&gt;0,COUNTIF(R$108:$S968,"A")=0), "A","")</f>
        <v/>
      </c>
      <c r="S969" s="131" t="str">
        <f ca="1">IF(AND(SUM($T969:$U$1097)&gt;0,COUNTIF(S970:$S$1098,"E")=0), "E","")</f>
        <v/>
      </c>
      <c r="T969" s="383" t="str">
        <f t="shared" ca="1" si="192"/>
        <v/>
      </c>
      <c r="U969" s="383" t="str">
        <f t="shared" ca="1" si="198"/>
        <v/>
      </c>
      <c r="X969" s="383" t="str">
        <f t="shared" ca="1" si="193"/>
        <v/>
      </c>
      <c r="Y969" s="383" t="str">
        <f ca="1">IF(SUM(X969)&gt;0,MAX($Y$109:Y968)+1,"")</f>
        <v/>
      </c>
      <c r="AB969" s="383" t="str" cm="1">
        <f t="array" aca="1" ref="AB969" ca="1">IF($K969="","",INDIRECT("'"&amp;$B969&amp;"'!$J$7"))</f>
        <v/>
      </c>
      <c r="AC969" s="383" t="str" cm="1">
        <f t="array" aca="1" ref="AC969" ca="1">IF($K969="","",INDIRECT("'"&amp;$B969&amp;"'!$J$5"))</f>
        <v/>
      </c>
      <c r="AD969" s="383" t="str" cm="1">
        <f t="array" aca="1" ref="AD969" ca="1">IF($K969="","",INDIRECT("'"&amp;$B969&amp;"'!$J$6"))</f>
        <v/>
      </c>
    </row>
    <row r="970" spans="1:30" hidden="1">
      <c r="A970" s="93"/>
      <c r="B970" s="138" t="str">
        <f t="shared" si="187"/>
        <v/>
      </c>
      <c r="C970" s="28" t="str">
        <f>IF(B970="","",INDEX(Konfig!$A$21:$B$1011,MATCH(MID(B970,1,(FIND(" ",B970)-1)),Konfig!$A$21:$A$1011,0),2))</f>
        <v/>
      </c>
      <c r="D970" s="126"/>
      <c r="E970" s="126" t="str">
        <f t="shared" si="190"/>
        <v/>
      </c>
      <c r="F970" s="126" t="str">
        <f t="shared" si="194"/>
        <v/>
      </c>
      <c r="G970" s="123" t="str">
        <f t="shared" si="188"/>
        <v/>
      </c>
      <c r="H970" s="139"/>
      <c r="I970" s="123" t="str">
        <f t="shared" si="189"/>
        <v xml:space="preserve"> </v>
      </c>
      <c r="K970" s="388" t="str">
        <f t="shared" ca="1" si="195"/>
        <v/>
      </c>
      <c r="L970" s="388" t="str">
        <f t="shared" ca="1" si="196"/>
        <v/>
      </c>
      <c r="M970" s="384" t="str">
        <f t="shared" ca="1" si="197"/>
        <v/>
      </c>
      <c r="N970" s="384" t="str">
        <f t="shared" ca="1" si="197"/>
        <v/>
      </c>
      <c r="O970" s="384" t="str">
        <f t="shared" ca="1" si="197"/>
        <v/>
      </c>
      <c r="P970" s="384" t="str">
        <f t="shared" ca="1" si="197"/>
        <v/>
      </c>
      <c r="Q970" s="384" t="str">
        <f t="shared" ca="1" si="191"/>
        <v/>
      </c>
      <c r="R970" s="131" t="str">
        <f ca="1">IF(AND(SUM($T$109:$U970)&gt;0,COUNTIF(R$108:$S969,"A")=0), "A","")</f>
        <v/>
      </c>
      <c r="S970" s="131" t="str">
        <f ca="1">IF(AND(SUM($T970:$U$1097)&gt;0,COUNTIF(S971:$S$1098,"E")=0), "E","")</f>
        <v/>
      </c>
      <c r="T970" s="383" t="str">
        <f t="shared" ca="1" si="192"/>
        <v/>
      </c>
      <c r="U970" s="383" t="str">
        <f t="shared" ca="1" si="198"/>
        <v/>
      </c>
      <c r="X970" s="383" t="str">
        <f t="shared" ca="1" si="193"/>
        <v/>
      </c>
      <c r="Y970" s="383" t="str">
        <f ca="1">IF(SUM(X970)&gt;0,MAX($Y$109:Y969)+1,"")</f>
        <v/>
      </c>
      <c r="AB970" s="383" t="str" cm="1">
        <f t="array" aca="1" ref="AB970" ca="1">IF($K970="","",INDIRECT("'"&amp;$B970&amp;"'!$J$7"))</f>
        <v/>
      </c>
      <c r="AC970" s="383" t="str" cm="1">
        <f t="array" aca="1" ref="AC970" ca="1">IF($K970="","",INDIRECT("'"&amp;$B970&amp;"'!$J$5"))</f>
        <v/>
      </c>
      <c r="AD970" s="383" t="str" cm="1">
        <f t="array" aca="1" ref="AD970" ca="1">IF($K970="","",INDIRECT("'"&amp;$B970&amp;"'!$J$6"))</f>
        <v/>
      </c>
    </row>
    <row r="971" spans="1:30" hidden="1">
      <c r="A971" s="93"/>
      <c r="B971" s="138" t="str">
        <f t="shared" si="187"/>
        <v/>
      </c>
      <c r="C971" s="28" t="str">
        <f>IF(B971="","",INDEX(Konfig!$A$21:$B$1011,MATCH(MID(B971,1,(FIND(" ",B971)-1)),Konfig!$A$21:$A$1011,0),2))</f>
        <v/>
      </c>
      <c r="D971" s="126"/>
      <c r="E971" s="126" t="str">
        <f t="shared" si="190"/>
        <v/>
      </c>
      <c r="F971" s="126" t="str">
        <f t="shared" si="194"/>
        <v/>
      </c>
      <c r="G971" s="123" t="str">
        <f t="shared" si="188"/>
        <v/>
      </c>
      <c r="H971" s="139"/>
      <c r="I971" s="123" t="str">
        <f t="shared" si="189"/>
        <v xml:space="preserve"> </v>
      </c>
      <c r="K971" s="388" t="str">
        <f t="shared" ca="1" si="195"/>
        <v/>
      </c>
      <c r="L971" s="388" t="str">
        <f t="shared" ca="1" si="196"/>
        <v/>
      </c>
      <c r="M971" s="384" t="str">
        <f t="shared" ca="1" si="197"/>
        <v/>
      </c>
      <c r="N971" s="384" t="str">
        <f t="shared" ca="1" si="197"/>
        <v/>
      </c>
      <c r="O971" s="384" t="str">
        <f t="shared" ca="1" si="197"/>
        <v/>
      </c>
      <c r="P971" s="384" t="str">
        <f t="shared" ca="1" si="197"/>
        <v/>
      </c>
      <c r="Q971" s="384" t="str">
        <f t="shared" ca="1" si="191"/>
        <v/>
      </c>
      <c r="R971" s="131" t="str">
        <f ca="1">IF(AND(SUM($T$109:$U971)&gt;0,COUNTIF(R$108:$S970,"A")=0), "A","")</f>
        <v/>
      </c>
      <c r="S971" s="131" t="str">
        <f ca="1">IF(AND(SUM($T971:$U$1097)&gt;0,COUNTIF(S972:$S$1098,"E")=0), "E","")</f>
        <v/>
      </c>
      <c r="T971" s="383" t="str">
        <f t="shared" ca="1" si="192"/>
        <v/>
      </c>
      <c r="U971" s="383" t="str">
        <f t="shared" ca="1" si="198"/>
        <v/>
      </c>
      <c r="X971" s="383" t="str">
        <f t="shared" ca="1" si="193"/>
        <v/>
      </c>
      <c r="Y971" s="383" t="str">
        <f ca="1">IF(SUM(X971)&gt;0,MAX($Y$109:Y970)+1,"")</f>
        <v/>
      </c>
      <c r="AB971" s="383" t="str" cm="1">
        <f t="array" aca="1" ref="AB971" ca="1">IF($K971="","",INDIRECT("'"&amp;$B971&amp;"'!$J$7"))</f>
        <v/>
      </c>
      <c r="AC971" s="383" t="str" cm="1">
        <f t="array" aca="1" ref="AC971" ca="1">IF($K971="","",INDIRECT("'"&amp;$B971&amp;"'!$J$5"))</f>
        <v/>
      </c>
      <c r="AD971" s="383" t="str" cm="1">
        <f t="array" aca="1" ref="AD971" ca="1">IF($K971="","",INDIRECT("'"&amp;$B971&amp;"'!$J$6"))</f>
        <v/>
      </c>
    </row>
    <row r="972" spans="1:30" hidden="1">
      <c r="A972" s="93"/>
      <c r="B972" s="138" t="str">
        <f t="shared" si="187"/>
        <v/>
      </c>
      <c r="C972" s="28" t="str">
        <f>IF(B972="","",INDEX(Konfig!$A$21:$B$1011,MATCH(MID(B972,1,(FIND(" ",B972)-1)),Konfig!$A$21:$A$1011,0),2))</f>
        <v/>
      </c>
      <c r="D972" s="126"/>
      <c r="E972" s="126" t="str">
        <f t="shared" si="190"/>
        <v/>
      </c>
      <c r="F972" s="126" t="str">
        <f t="shared" si="194"/>
        <v/>
      </c>
      <c r="G972" s="123" t="str">
        <f t="shared" si="188"/>
        <v/>
      </c>
      <c r="H972" s="139"/>
      <c r="I972" s="123" t="str">
        <f t="shared" si="189"/>
        <v xml:space="preserve"> </v>
      </c>
      <c r="K972" s="388" t="str">
        <f t="shared" ca="1" si="195"/>
        <v/>
      </c>
      <c r="L972" s="388" t="str">
        <f t="shared" ca="1" si="196"/>
        <v/>
      </c>
      <c r="M972" s="384" t="str">
        <f t="shared" ca="1" si="197"/>
        <v/>
      </c>
      <c r="N972" s="384" t="str">
        <f t="shared" ca="1" si="197"/>
        <v/>
      </c>
      <c r="O972" s="384" t="str">
        <f t="shared" ca="1" si="197"/>
        <v/>
      </c>
      <c r="P972" s="384" t="str">
        <f t="shared" ca="1" si="197"/>
        <v/>
      </c>
      <c r="Q972" s="384" t="str">
        <f t="shared" ca="1" si="191"/>
        <v/>
      </c>
      <c r="R972" s="131" t="str">
        <f ca="1">IF(AND(SUM($T$109:$U972)&gt;0,COUNTIF(R$108:$S971,"A")=0), "A","")</f>
        <v/>
      </c>
      <c r="S972" s="131" t="str">
        <f ca="1">IF(AND(SUM($T972:$U$1097)&gt;0,COUNTIF(S973:$S$1098,"E")=0), "E","")</f>
        <v/>
      </c>
      <c r="T972" s="383" t="str">
        <f t="shared" ca="1" si="192"/>
        <v/>
      </c>
      <c r="U972" s="383" t="str">
        <f t="shared" ca="1" si="198"/>
        <v/>
      </c>
      <c r="X972" s="383" t="str">
        <f t="shared" ca="1" si="193"/>
        <v/>
      </c>
      <c r="Y972" s="383" t="str">
        <f ca="1">IF(SUM(X972)&gt;0,MAX($Y$109:Y971)+1,"")</f>
        <v/>
      </c>
      <c r="AB972" s="383" t="str" cm="1">
        <f t="array" aca="1" ref="AB972" ca="1">IF($K972="","",INDIRECT("'"&amp;$B972&amp;"'!$J$7"))</f>
        <v/>
      </c>
      <c r="AC972" s="383" t="str" cm="1">
        <f t="array" aca="1" ref="AC972" ca="1">IF($K972="","",INDIRECT("'"&amp;$B972&amp;"'!$J$5"))</f>
        <v/>
      </c>
      <c r="AD972" s="383" t="str" cm="1">
        <f t="array" aca="1" ref="AD972" ca="1">IF($K972="","",INDIRECT("'"&amp;$B972&amp;"'!$J$6"))</f>
        <v/>
      </c>
    </row>
    <row r="973" spans="1:30" hidden="1">
      <c r="A973" s="93"/>
      <c r="B973" s="138" t="str">
        <f t="shared" si="187"/>
        <v/>
      </c>
      <c r="C973" s="28" t="str">
        <f>IF(B973="","",INDEX(Konfig!$A$21:$B$1011,MATCH(MID(B973,1,(FIND(" ",B973)-1)),Konfig!$A$21:$A$1011,0),2))</f>
        <v/>
      </c>
      <c r="D973" s="126"/>
      <c r="E973" s="126" t="str">
        <f t="shared" si="190"/>
        <v/>
      </c>
      <c r="F973" s="126" t="str">
        <f t="shared" si="194"/>
        <v/>
      </c>
      <c r="G973" s="123" t="str">
        <f t="shared" si="188"/>
        <v/>
      </c>
      <c r="H973" s="139"/>
      <c r="I973" s="123" t="str">
        <f t="shared" si="189"/>
        <v xml:space="preserve"> </v>
      </c>
      <c r="K973" s="388" t="str">
        <f t="shared" ca="1" si="195"/>
        <v/>
      </c>
      <c r="L973" s="388" t="str">
        <f t="shared" ca="1" si="196"/>
        <v/>
      </c>
      <c r="M973" s="384" t="str">
        <f t="shared" ca="1" si="197"/>
        <v/>
      </c>
      <c r="N973" s="384" t="str">
        <f t="shared" ca="1" si="197"/>
        <v/>
      </c>
      <c r="O973" s="384" t="str">
        <f t="shared" ca="1" si="197"/>
        <v/>
      </c>
      <c r="P973" s="384" t="str">
        <f t="shared" ca="1" si="197"/>
        <v/>
      </c>
      <c r="Q973" s="384" t="str">
        <f t="shared" ca="1" si="191"/>
        <v/>
      </c>
      <c r="R973" s="131" t="str">
        <f ca="1">IF(AND(SUM($T$109:$U973)&gt;0,COUNTIF(R$108:$S972,"A")=0), "A","")</f>
        <v/>
      </c>
      <c r="S973" s="131" t="str">
        <f ca="1">IF(AND(SUM($T973:$U$1097)&gt;0,COUNTIF(S974:$S$1098,"E")=0), "E","")</f>
        <v/>
      </c>
      <c r="T973" s="383" t="str">
        <f t="shared" ca="1" si="192"/>
        <v/>
      </c>
      <c r="U973" s="383" t="str">
        <f t="shared" ca="1" si="198"/>
        <v/>
      </c>
      <c r="X973" s="383" t="str">
        <f t="shared" ca="1" si="193"/>
        <v/>
      </c>
      <c r="Y973" s="383" t="str">
        <f ca="1">IF(SUM(X973)&gt;0,MAX($Y$109:Y972)+1,"")</f>
        <v/>
      </c>
      <c r="AB973" s="383" t="str" cm="1">
        <f t="array" aca="1" ref="AB973" ca="1">IF($K973="","",INDIRECT("'"&amp;$B973&amp;"'!$J$7"))</f>
        <v/>
      </c>
      <c r="AC973" s="383" t="str" cm="1">
        <f t="array" aca="1" ref="AC973" ca="1">IF($K973="","",INDIRECT("'"&amp;$B973&amp;"'!$J$5"))</f>
        <v/>
      </c>
      <c r="AD973" s="383" t="str" cm="1">
        <f t="array" aca="1" ref="AD973" ca="1">IF($K973="","",INDIRECT("'"&amp;$B973&amp;"'!$J$6"))</f>
        <v/>
      </c>
    </row>
    <row r="974" spans="1:30" hidden="1">
      <c r="A974" s="93"/>
      <c r="B974" s="138" t="str">
        <f t="shared" si="187"/>
        <v/>
      </c>
      <c r="C974" s="28" t="str">
        <f>IF(B974="","",INDEX(Konfig!$A$21:$B$1011,MATCH(MID(B974,1,(FIND(" ",B974)-1)),Konfig!$A$21:$A$1011,0),2))</f>
        <v/>
      </c>
      <c r="D974" s="126"/>
      <c r="E974" s="126" t="str">
        <f t="shared" si="190"/>
        <v/>
      </c>
      <c r="F974" s="126" t="str">
        <f t="shared" si="194"/>
        <v/>
      </c>
      <c r="G974" s="123" t="str">
        <f t="shared" si="188"/>
        <v/>
      </c>
      <c r="H974" s="139"/>
      <c r="I974" s="123" t="str">
        <f t="shared" si="189"/>
        <v xml:space="preserve"> </v>
      </c>
      <c r="K974" s="388" t="str">
        <f t="shared" ca="1" si="195"/>
        <v/>
      </c>
      <c r="L974" s="388" t="str">
        <f t="shared" ca="1" si="196"/>
        <v/>
      </c>
      <c r="M974" s="384" t="str">
        <f t="shared" ca="1" si="197"/>
        <v/>
      </c>
      <c r="N974" s="384" t="str">
        <f t="shared" ca="1" si="197"/>
        <v/>
      </c>
      <c r="O974" s="384" t="str">
        <f t="shared" ca="1" si="197"/>
        <v/>
      </c>
      <c r="P974" s="384" t="str">
        <f t="shared" ca="1" si="197"/>
        <v/>
      </c>
      <c r="Q974" s="384" t="str">
        <f t="shared" ca="1" si="191"/>
        <v/>
      </c>
      <c r="R974" s="131" t="str">
        <f ca="1">IF(AND(SUM($T$109:$U974)&gt;0,COUNTIF(R$108:$S973,"A")=0), "A","")</f>
        <v/>
      </c>
      <c r="S974" s="131" t="str">
        <f ca="1">IF(AND(SUM($T974:$U$1097)&gt;0,COUNTIF(S975:$S$1098,"E")=0), "E","")</f>
        <v/>
      </c>
      <c r="T974" s="383" t="str">
        <f t="shared" ca="1" si="192"/>
        <v/>
      </c>
      <c r="U974" s="383" t="str">
        <f t="shared" ca="1" si="198"/>
        <v/>
      </c>
      <c r="X974" s="383" t="str">
        <f t="shared" ca="1" si="193"/>
        <v/>
      </c>
      <c r="Y974" s="383" t="str">
        <f ca="1">IF(SUM(X974)&gt;0,MAX($Y$109:Y973)+1,"")</f>
        <v/>
      </c>
      <c r="AB974" s="383" t="str" cm="1">
        <f t="array" aca="1" ref="AB974" ca="1">IF($K974="","",INDIRECT("'"&amp;$B974&amp;"'!$J$7"))</f>
        <v/>
      </c>
      <c r="AC974" s="383" t="str" cm="1">
        <f t="array" aca="1" ref="AC974" ca="1">IF($K974="","",INDIRECT("'"&amp;$B974&amp;"'!$J$5"))</f>
        <v/>
      </c>
      <c r="AD974" s="383" t="str" cm="1">
        <f t="array" aca="1" ref="AD974" ca="1">IF($K974="","",INDIRECT("'"&amp;$B974&amp;"'!$J$6"))</f>
        <v/>
      </c>
    </row>
    <row r="975" spans="1:30" hidden="1">
      <c r="A975" s="93"/>
      <c r="B975" s="138" t="str">
        <f t="shared" si="187"/>
        <v/>
      </c>
      <c r="C975" s="28" t="str">
        <f>IF(B975="","",INDEX(Konfig!$A$21:$B$1011,MATCH(MID(B975,1,(FIND(" ",B975)-1)),Konfig!$A$21:$A$1011,0),2))</f>
        <v/>
      </c>
      <c r="D975" s="126"/>
      <c r="E975" s="126" t="str">
        <f t="shared" si="190"/>
        <v/>
      </c>
      <c r="F975" s="126" t="str">
        <f t="shared" si="194"/>
        <v/>
      </c>
      <c r="G975" s="123" t="str">
        <f t="shared" si="188"/>
        <v/>
      </c>
      <c r="H975" s="139"/>
      <c r="I975" s="123" t="str">
        <f t="shared" si="189"/>
        <v xml:space="preserve"> </v>
      </c>
      <c r="K975" s="388" t="str">
        <f t="shared" ca="1" si="195"/>
        <v/>
      </c>
      <c r="L975" s="388" t="str">
        <f t="shared" ca="1" si="196"/>
        <v/>
      </c>
      <c r="M975" s="384" t="str">
        <f t="shared" ca="1" si="197"/>
        <v/>
      </c>
      <c r="N975" s="384" t="str">
        <f t="shared" ca="1" si="197"/>
        <v/>
      </c>
      <c r="O975" s="384" t="str">
        <f t="shared" ca="1" si="197"/>
        <v/>
      </c>
      <c r="P975" s="384" t="str">
        <f t="shared" ca="1" si="197"/>
        <v/>
      </c>
      <c r="Q975" s="384" t="str">
        <f t="shared" ca="1" si="191"/>
        <v/>
      </c>
      <c r="R975" s="131" t="str">
        <f ca="1">IF(AND(SUM($T$109:$U975)&gt;0,COUNTIF(R$108:$S974,"A")=0), "A","")</f>
        <v/>
      </c>
      <c r="S975" s="131" t="str">
        <f ca="1">IF(AND(SUM($T975:$U$1097)&gt;0,COUNTIF(S976:$S$1098,"E")=0), "E","")</f>
        <v/>
      </c>
      <c r="T975" s="383" t="str">
        <f t="shared" ca="1" si="192"/>
        <v/>
      </c>
      <c r="U975" s="383" t="str">
        <f t="shared" ca="1" si="198"/>
        <v/>
      </c>
      <c r="X975" s="383" t="str">
        <f t="shared" ca="1" si="193"/>
        <v/>
      </c>
      <c r="Y975" s="383" t="str">
        <f ca="1">IF(SUM(X975)&gt;0,MAX($Y$109:Y974)+1,"")</f>
        <v/>
      </c>
      <c r="AB975" s="383" t="str" cm="1">
        <f t="array" aca="1" ref="AB975" ca="1">IF($K975="","",INDIRECT("'"&amp;$B975&amp;"'!$J$7"))</f>
        <v/>
      </c>
      <c r="AC975" s="383" t="str" cm="1">
        <f t="array" aca="1" ref="AC975" ca="1">IF($K975="","",INDIRECT("'"&amp;$B975&amp;"'!$J$5"))</f>
        <v/>
      </c>
      <c r="AD975" s="383" t="str" cm="1">
        <f t="array" aca="1" ref="AD975" ca="1">IF($K975="","",INDIRECT("'"&amp;$B975&amp;"'!$J$6"))</f>
        <v/>
      </c>
    </row>
    <row r="976" spans="1:30" hidden="1">
      <c r="A976" s="93"/>
      <c r="B976" s="138" t="str">
        <f t="shared" si="187"/>
        <v/>
      </c>
      <c r="C976" s="28" t="str">
        <f>IF(B976="","",INDEX(Konfig!$A$21:$B$1011,MATCH(MID(B976,1,(FIND(" ",B976)-1)),Konfig!$A$21:$A$1011,0),2))</f>
        <v/>
      </c>
      <c r="D976" s="126"/>
      <c r="E976" s="126" t="str">
        <f t="shared" si="190"/>
        <v/>
      </c>
      <c r="F976" s="126" t="str">
        <f t="shared" si="194"/>
        <v/>
      </c>
      <c r="G976" s="123" t="str">
        <f t="shared" si="188"/>
        <v/>
      </c>
      <c r="H976" s="139"/>
      <c r="I976" s="123" t="str">
        <f t="shared" si="189"/>
        <v xml:space="preserve"> </v>
      </c>
      <c r="K976" s="388" t="str">
        <f t="shared" ca="1" si="195"/>
        <v/>
      </c>
      <c r="L976" s="388" t="str">
        <f t="shared" ca="1" si="196"/>
        <v/>
      </c>
      <c r="M976" s="384" t="str">
        <f t="shared" ca="1" si="197"/>
        <v/>
      </c>
      <c r="N976" s="384" t="str">
        <f t="shared" ca="1" si="197"/>
        <v/>
      </c>
      <c r="O976" s="384" t="str">
        <f t="shared" ca="1" si="197"/>
        <v/>
      </c>
      <c r="P976" s="384" t="str">
        <f t="shared" ca="1" si="197"/>
        <v/>
      </c>
      <c r="Q976" s="384" t="str">
        <f t="shared" ca="1" si="191"/>
        <v/>
      </c>
      <c r="R976" s="131" t="str">
        <f ca="1">IF(AND(SUM($T$109:$U976)&gt;0,COUNTIF(R$108:$S975,"A")=0), "A","")</f>
        <v/>
      </c>
      <c r="S976" s="131" t="str">
        <f ca="1">IF(AND(SUM($T976:$U$1097)&gt;0,COUNTIF(S977:$S$1098,"E")=0), "E","")</f>
        <v/>
      </c>
      <c r="T976" s="383" t="str">
        <f t="shared" ca="1" si="192"/>
        <v/>
      </c>
      <c r="U976" s="383" t="str">
        <f t="shared" ca="1" si="198"/>
        <v/>
      </c>
      <c r="X976" s="383" t="str">
        <f t="shared" ca="1" si="193"/>
        <v/>
      </c>
      <c r="Y976" s="383" t="str">
        <f ca="1">IF(SUM(X976)&gt;0,MAX($Y$109:Y975)+1,"")</f>
        <v/>
      </c>
      <c r="AB976" s="383" t="str" cm="1">
        <f t="array" aca="1" ref="AB976" ca="1">IF($K976="","",INDIRECT("'"&amp;$B976&amp;"'!$J$7"))</f>
        <v/>
      </c>
      <c r="AC976" s="383" t="str" cm="1">
        <f t="array" aca="1" ref="AC976" ca="1">IF($K976="","",INDIRECT("'"&amp;$B976&amp;"'!$J$5"))</f>
        <v/>
      </c>
      <c r="AD976" s="383" t="str" cm="1">
        <f t="array" aca="1" ref="AD976" ca="1">IF($K976="","",INDIRECT("'"&amp;$B976&amp;"'!$J$6"))</f>
        <v/>
      </c>
    </row>
    <row r="977" spans="1:30" hidden="1">
      <c r="A977" s="93"/>
      <c r="B977" s="138" t="str">
        <f t="shared" si="187"/>
        <v/>
      </c>
      <c r="C977" s="28" t="str">
        <f>IF(B977="","",INDEX(Konfig!$A$21:$B$1011,MATCH(MID(B977,1,(FIND(" ",B977)-1)),Konfig!$A$21:$A$1011,0),2))</f>
        <v/>
      </c>
      <c r="D977" s="126"/>
      <c r="E977" s="126" t="str">
        <f t="shared" si="190"/>
        <v/>
      </c>
      <c r="F977" s="126" t="str">
        <f t="shared" si="194"/>
        <v/>
      </c>
      <c r="G977" s="123" t="str">
        <f t="shared" si="188"/>
        <v/>
      </c>
      <c r="H977" s="139"/>
      <c r="I977" s="123" t="str">
        <f t="shared" si="189"/>
        <v xml:space="preserve"> </v>
      </c>
      <c r="K977" s="388" t="str">
        <f t="shared" ca="1" si="195"/>
        <v/>
      </c>
      <c r="L977" s="388" t="str">
        <f t="shared" ca="1" si="196"/>
        <v/>
      </c>
      <c r="M977" s="384" t="str">
        <f t="shared" ca="1" si="197"/>
        <v/>
      </c>
      <c r="N977" s="384" t="str">
        <f t="shared" ca="1" si="197"/>
        <v/>
      </c>
      <c r="O977" s="384" t="str">
        <f t="shared" ca="1" si="197"/>
        <v/>
      </c>
      <c r="P977" s="384" t="str">
        <f t="shared" ca="1" si="197"/>
        <v/>
      </c>
      <c r="Q977" s="384" t="str">
        <f t="shared" ca="1" si="191"/>
        <v/>
      </c>
      <c r="R977" s="131" t="str">
        <f ca="1">IF(AND(SUM($T$109:$U977)&gt;0,COUNTIF(R$108:$S976,"A")=0), "A","")</f>
        <v/>
      </c>
      <c r="S977" s="131" t="str">
        <f ca="1">IF(AND(SUM($T977:$U$1097)&gt;0,COUNTIF(S978:$S$1098,"E")=0), "E","")</f>
        <v/>
      </c>
      <c r="T977" s="383" t="str">
        <f t="shared" ca="1" si="192"/>
        <v/>
      </c>
      <c r="U977" s="383" t="str">
        <f t="shared" ca="1" si="198"/>
        <v/>
      </c>
      <c r="X977" s="383" t="str">
        <f t="shared" ca="1" si="193"/>
        <v/>
      </c>
      <c r="Y977" s="383" t="str">
        <f ca="1">IF(SUM(X977)&gt;0,MAX($Y$109:Y976)+1,"")</f>
        <v/>
      </c>
      <c r="AB977" s="383" t="str" cm="1">
        <f t="array" aca="1" ref="AB977" ca="1">IF($K977="","",INDIRECT("'"&amp;$B977&amp;"'!$J$7"))</f>
        <v/>
      </c>
      <c r="AC977" s="383" t="str" cm="1">
        <f t="array" aca="1" ref="AC977" ca="1">IF($K977="","",INDIRECT("'"&amp;$B977&amp;"'!$J$5"))</f>
        <v/>
      </c>
      <c r="AD977" s="383" t="str" cm="1">
        <f t="array" aca="1" ref="AD977" ca="1">IF($K977="","",INDIRECT("'"&amp;$B977&amp;"'!$J$6"))</f>
        <v/>
      </c>
    </row>
    <row r="978" spans="1:30" hidden="1">
      <c r="A978" s="93"/>
      <c r="B978" s="138" t="str">
        <f t="shared" si="187"/>
        <v/>
      </c>
      <c r="C978" s="28" t="str">
        <f>IF(B978="","",INDEX(Konfig!$A$21:$B$1011,MATCH(MID(B978,1,(FIND(" ",B978)-1)),Konfig!$A$21:$A$1011,0),2))</f>
        <v/>
      </c>
      <c r="D978" s="126"/>
      <c r="E978" s="126" t="str">
        <f t="shared" si="190"/>
        <v/>
      </c>
      <c r="F978" s="126" t="str">
        <f t="shared" si="194"/>
        <v/>
      </c>
      <c r="G978" s="123" t="str">
        <f t="shared" si="188"/>
        <v/>
      </c>
      <c r="H978" s="139"/>
      <c r="I978" s="123" t="str">
        <f t="shared" si="189"/>
        <v xml:space="preserve"> </v>
      </c>
      <c r="K978" s="388" t="str">
        <f t="shared" ca="1" si="195"/>
        <v/>
      </c>
      <c r="L978" s="388" t="str">
        <f t="shared" ca="1" si="196"/>
        <v/>
      </c>
      <c r="M978" s="384" t="str">
        <f t="shared" ca="1" si="197"/>
        <v/>
      </c>
      <c r="N978" s="384" t="str">
        <f t="shared" ca="1" si="197"/>
        <v/>
      </c>
      <c r="O978" s="384" t="str">
        <f t="shared" ca="1" si="197"/>
        <v/>
      </c>
      <c r="P978" s="384" t="str">
        <f t="shared" ca="1" si="197"/>
        <v/>
      </c>
      <c r="Q978" s="384" t="str">
        <f t="shared" ca="1" si="191"/>
        <v/>
      </c>
      <c r="R978" s="131" t="str">
        <f ca="1">IF(AND(SUM($T$109:$U978)&gt;0,COUNTIF(R$108:$S977,"A")=0), "A","")</f>
        <v/>
      </c>
      <c r="S978" s="131" t="str">
        <f ca="1">IF(AND(SUM($T978:$U$1097)&gt;0,COUNTIF(S979:$S$1098,"E")=0), "E","")</f>
        <v/>
      </c>
      <c r="T978" s="383" t="str">
        <f t="shared" ca="1" si="192"/>
        <v/>
      </c>
      <c r="U978" s="383" t="str">
        <f t="shared" ca="1" si="198"/>
        <v/>
      </c>
      <c r="X978" s="383" t="str">
        <f t="shared" ca="1" si="193"/>
        <v/>
      </c>
      <c r="Y978" s="383" t="str">
        <f ca="1">IF(SUM(X978)&gt;0,MAX($Y$109:Y977)+1,"")</f>
        <v/>
      </c>
      <c r="AB978" s="383" t="str" cm="1">
        <f t="array" aca="1" ref="AB978" ca="1">IF($K978="","",INDIRECT("'"&amp;$B978&amp;"'!$J$7"))</f>
        <v/>
      </c>
      <c r="AC978" s="383" t="str" cm="1">
        <f t="array" aca="1" ref="AC978" ca="1">IF($K978="","",INDIRECT("'"&amp;$B978&amp;"'!$J$5"))</f>
        <v/>
      </c>
      <c r="AD978" s="383" t="str" cm="1">
        <f t="array" aca="1" ref="AD978" ca="1">IF($K978="","",INDIRECT("'"&amp;$B978&amp;"'!$J$6"))</f>
        <v/>
      </c>
    </row>
    <row r="979" spans="1:30" hidden="1">
      <c r="A979" s="93"/>
      <c r="B979" s="138" t="str">
        <f t="shared" si="187"/>
        <v/>
      </c>
      <c r="C979" s="28" t="str">
        <f>IF(B979="","",INDEX(Konfig!$A$21:$B$1011,MATCH(MID(B979,1,(FIND(" ",B979)-1)),Konfig!$A$21:$A$1011,0),2))</f>
        <v/>
      </c>
      <c r="D979" s="126"/>
      <c r="E979" s="126" t="str">
        <f t="shared" si="190"/>
        <v/>
      </c>
      <c r="F979" s="126" t="str">
        <f t="shared" si="194"/>
        <v/>
      </c>
      <c r="G979" s="123" t="str">
        <f t="shared" si="188"/>
        <v/>
      </c>
      <c r="H979" s="139"/>
      <c r="I979" s="123" t="str">
        <f t="shared" si="189"/>
        <v xml:space="preserve"> </v>
      </c>
      <c r="K979" s="388" t="str">
        <f t="shared" ca="1" si="195"/>
        <v/>
      </c>
      <c r="L979" s="388" t="str">
        <f t="shared" ca="1" si="196"/>
        <v/>
      </c>
      <c r="M979" s="384" t="str">
        <f t="shared" ca="1" si="197"/>
        <v/>
      </c>
      <c r="N979" s="384" t="str">
        <f t="shared" ca="1" si="197"/>
        <v/>
      </c>
      <c r="O979" s="384" t="str">
        <f t="shared" ca="1" si="197"/>
        <v/>
      </c>
      <c r="P979" s="384" t="str">
        <f t="shared" ca="1" si="197"/>
        <v/>
      </c>
      <c r="Q979" s="384" t="str">
        <f t="shared" ca="1" si="191"/>
        <v/>
      </c>
      <c r="R979" s="131" t="str">
        <f ca="1">IF(AND(SUM($T$109:$U979)&gt;0,COUNTIF(R$108:$S978,"A")=0), "A","")</f>
        <v/>
      </c>
      <c r="S979" s="131" t="str">
        <f ca="1">IF(AND(SUM($T979:$U$1097)&gt;0,COUNTIF(S980:$S$1098,"E")=0), "E","")</f>
        <v/>
      </c>
      <c r="T979" s="383" t="str">
        <f t="shared" ca="1" si="192"/>
        <v/>
      </c>
      <c r="U979" s="383" t="str">
        <f t="shared" ca="1" si="198"/>
        <v/>
      </c>
      <c r="X979" s="383" t="str">
        <f t="shared" ca="1" si="193"/>
        <v/>
      </c>
      <c r="Y979" s="383" t="str">
        <f ca="1">IF(SUM(X979)&gt;0,MAX($Y$109:Y978)+1,"")</f>
        <v/>
      </c>
      <c r="AB979" s="383" t="str" cm="1">
        <f t="array" aca="1" ref="AB979" ca="1">IF($K979="","",INDIRECT("'"&amp;$B979&amp;"'!$J$7"))</f>
        <v/>
      </c>
      <c r="AC979" s="383" t="str" cm="1">
        <f t="array" aca="1" ref="AC979" ca="1">IF($K979="","",INDIRECT("'"&amp;$B979&amp;"'!$J$5"))</f>
        <v/>
      </c>
      <c r="AD979" s="383" t="str" cm="1">
        <f t="array" aca="1" ref="AD979" ca="1">IF($K979="","",INDIRECT("'"&amp;$B979&amp;"'!$J$6"))</f>
        <v/>
      </c>
    </row>
    <row r="980" spans="1:30" hidden="1">
      <c r="A980" s="93"/>
      <c r="B980" s="138" t="str">
        <f t="shared" si="187"/>
        <v/>
      </c>
      <c r="C980" s="28" t="str">
        <f>IF(B980="","",INDEX(Konfig!$A$21:$B$1011,MATCH(MID(B980,1,(FIND(" ",B980)-1)),Konfig!$A$21:$A$1011,0),2))</f>
        <v/>
      </c>
      <c r="D980" s="126"/>
      <c r="E980" s="126" t="str">
        <f t="shared" si="190"/>
        <v/>
      </c>
      <c r="F980" s="126" t="str">
        <f t="shared" si="194"/>
        <v/>
      </c>
      <c r="G980" s="123" t="str">
        <f t="shared" si="188"/>
        <v/>
      </c>
      <c r="H980" s="139"/>
      <c r="I980" s="123" t="str">
        <f t="shared" si="189"/>
        <v xml:space="preserve"> </v>
      </c>
      <c r="K980" s="388" t="str">
        <f t="shared" ca="1" si="195"/>
        <v/>
      </c>
      <c r="L980" s="388" t="str">
        <f t="shared" ca="1" si="196"/>
        <v/>
      </c>
      <c r="M980" s="384" t="str">
        <f t="shared" ca="1" si="197"/>
        <v/>
      </c>
      <c r="N980" s="384" t="str">
        <f t="shared" ca="1" si="197"/>
        <v/>
      </c>
      <c r="O980" s="384" t="str">
        <f t="shared" ca="1" si="197"/>
        <v/>
      </c>
      <c r="P980" s="384" t="str">
        <f t="shared" ca="1" si="197"/>
        <v/>
      </c>
      <c r="Q980" s="384" t="str">
        <f t="shared" ca="1" si="191"/>
        <v/>
      </c>
      <c r="R980" s="131" t="str">
        <f ca="1">IF(AND(SUM($T$109:$U980)&gt;0,COUNTIF(R$108:$S979,"A")=0), "A","")</f>
        <v/>
      </c>
      <c r="S980" s="131" t="str">
        <f ca="1">IF(AND(SUM($T980:$U$1097)&gt;0,COUNTIF(S981:$S$1098,"E")=0), "E","")</f>
        <v/>
      </c>
      <c r="T980" s="383" t="str">
        <f t="shared" ca="1" si="192"/>
        <v/>
      </c>
      <c r="U980" s="383" t="str">
        <f t="shared" ca="1" si="198"/>
        <v/>
      </c>
      <c r="X980" s="383" t="str">
        <f t="shared" ca="1" si="193"/>
        <v/>
      </c>
      <c r="Y980" s="383" t="str">
        <f ca="1">IF(SUM(X980)&gt;0,MAX($Y$109:Y979)+1,"")</f>
        <v/>
      </c>
      <c r="AB980" s="383" t="str" cm="1">
        <f t="array" aca="1" ref="AB980" ca="1">IF($K980="","",INDIRECT("'"&amp;$B980&amp;"'!$J$7"))</f>
        <v/>
      </c>
      <c r="AC980" s="383" t="str" cm="1">
        <f t="array" aca="1" ref="AC980" ca="1">IF($K980="","",INDIRECT("'"&amp;$B980&amp;"'!$J$5"))</f>
        <v/>
      </c>
      <c r="AD980" s="383" t="str" cm="1">
        <f t="array" aca="1" ref="AD980" ca="1">IF($K980="","",INDIRECT("'"&amp;$B980&amp;"'!$J$6"))</f>
        <v/>
      </c>
    </row>
    <row r="981" spans="1:30" hidden="1">
      <c r="A981" s="93"/>
      <c r="B981" s="138" t="str">
        <f t="shared" si="187"/>
        <v/>
      </c>
      <c r="C981" s="28" t="str">
        <f>IF(B981="","",INDEX(Konfig!$A$21:$B$1011,MATCH(MID(B981,1,(FIND(" ",B981)-1)),Konfig!$A$21:$A$1011,0),2))</f>
        <v/>
      </c>
      <c r="D981" s="126"/>
      <c r="E981" s="126" t="str">
        <f t="shared" si="190"/>
        <v/>
      </c>
      <c r="F981" s="126" t="str">
        <f t="shared" si="194"/>
        <v/>
      </c>
      <c r="G981" s="123" t="str">
        <f t="shared" si="188"/>
        <v/>
      </c>
      <c r="H981" s="139"/>
      <c r="I981" s="123" t="str">
        <f t="shared" si="189"/>
        <v xml:space="preserve"> </v>
      </c>
      <c r="K981" s="388" t="str">
        <f t="shared" ca="1" si="195"/>
        <v/>
      </c>
      <c r="L981" s="388" t="str">
        <f t="shared" ca="1" si="196"/>
        <v/>
      </c>
      <c r="M981" s="384" t="str">
        <f t="shared" ca="1" si="197"/>
        <v/>
      </c>
      <c r="N981" s="384" t="str">
        <f t="shared" ca="1" si="197"/>
        <v/>
      </c>
      <c r="O981" s="384" t="str">
        <f t="shared" ca="1" si="197"/>
        <v/>
      </c>
      <c r="P981" s="384" t="str">
        <f t="shared" ca="1" si="197"/>
        <v/>
      </c>
      <c r="Q981" s="384" t="str">
        <f t="shared" ca="1" si="191"/>
        <v/>
      </c>
      <c r="R981" s="131" t="str">
        <f ca="1">IF(AND(SUM($T$109:$U981)&gt;0,COUNTIF(R$108:$S980,"A")=0), "A","")</f>
        <v/>
      </c>
      <c r="S981" s="131" t="str">
        <f ca="1">IF(AND(SUM($T981:$U$1097)&gt;0,COUNTIF(S982:$S$1098,"E")=0), "E","")</f>
        <v/>
      </c>
      <c r="T981" s="383" t="str">
        <f t="shared" ca="1" si="192"/>
        <v/>
      </c>
      <c r="U981" s="383" t="str">
        <f t="shared" ca="1" si="198"/>
        <v/>
      </c>
      <c r="X981" s="383" t="str">
        <f t="shared" ca="1" si="193"/>
        <v/>
      </c>
      <c r="Y981" s="383" t="str">
        <f ca="1">IF(SUM(X981)&gt;0,MAX($Y$109:Y980)+1,"")</f>
        <v/>
      </c>
      <c r="AB981" s="383" t="str" cm="1">
        <f t="array" aca="1" ref="AB981" ca="1">IF($K981="","",INDIRECT("'"&amp;$B981&amp;"'!$J$7"))</f>
        <v/>
      </c>
      <c r="AC981" s="383" t="str" cm="1">
        <f t="array" aca="1" ref="AC981" ca="1">IF($K981="","",INDIRECT("'"&amp;$B981&amp;"'!$J$5"))</f>
        <v/>
      </c>
      <c r="AD981" s="383" t="str" cm="1">
        <f t="array" aca="1" ref="AD981" ca="1">IF($K981="","",INDIRECT("'"&amp;$B981&amp;"'!$J$6"))</f>
        <v/>
      </c>
    </row>
    <row r="982" spans="1:30" hidden="1">
      <c r="A982" s="93"/>
      <c r="B982" s="138" t="str">
        <f t="shared" si="187"/>
        <v/>
      </c>
      <c r="C982" s="28" t="str">
        <f>IF(B982="","",INDEX(Konfig!$A$21:$B$1011,MATCH(MID(B982,1,(FIND(" ",B982)-1)),Konfig!$A$21:$A$1011,0),2))</f>
        <v/>
      </c>
      <c r="D982" s="126"/>
      <c r="E982" s="126" t="str">
        <f t="shared" si="190"/>
        <v/>
      </c>
      <c r="F982" s="126" t="str">
        <f t="shared" si="194"/>
        <v/>
      </c>
      <c r="G982" s="123" t="str">
        <f t="shared" si="188"/>
        <v/>
      </c>
      <c r="H982" s="139"/>
      <c r="I982" s="123" t="str">
        <f t="shared" si="189"/>
        <v xml:space="preserve"> </v>
      </c>
      <c r="K982" s="388" t="str">
        <f t="shared" ca="1" si="195"/>
        <v/>
      </c>
      <c r="L982" s="388" t="str">
        <f t="shared" ca="1" si="196"/>
        <v/>
      </c>
      <c r="M982" s="384" t="str">
        <f t="shared" ca="1" si="197"/>
        <v/>
      </c>
      <c r="N982" s="384" t="str">
        <f t="shared" ca="1" si="197"/>
        <v/>
      </c>
      <c r="O982" s="384" t="str">
        <f t="shared" ca="1" si="197"/>
        <v/>
      </c>
      <c r="P982" s="384" t="str">
        <f t="shared" ca="1" si="197"/>
        <v/>
      </c>
      <c r="Q982" s="384" t="str">
        <f t="shared" ca="1" si="191"/>
        <v/>
      </c>
      <c r="R982" s="131" t="str">
        <f ca="1">IF(AND(SUM($T$109:$U982)&gt;0,COUNTIF(R$108:$S981,"A")=0), "A","")</f>
        <v/>
      </c>
      <c r="S982" s="131" t="str">
        <f ca="1">IF(AND(SUM($T982:$U$1097)&gt;0,COUNTIF(S983:$S$1098,"E")=0), "E","")</f>
        <v/>
      </c>
      <c r="T982" s="383" t="str">
        <f t="shared" ca="1" si="192"/>
        <v/>
      </c>
      <c r="U982" s="383" t="str">
        <f t="shared" ca="1" si="198"/>
        <v/>
      </c>
      <c r="X982" s="383" t="str">
        <f t="shared" ca="1" si="193"/>
        <v/>
      </c>
      <c r="Y982" s="383" t="str">
        <f ca="1">IF(SUM(X982)&gt;0,MAX($Y$109:Y981)+1,"")</f>
        <v/>
      </c>
      <c r="AB982" s="383" t="str" cm="1">
        <f t="array" aca="1" ref="AB982" ca="1">IF($K982="","",INDIRECT("'"&amp;$B982&amp;"'!$J$7"))</f>
        <v/>
      </c>
      <c r="AC982" s="383" t="str" cm="1">
        <f t="array" aca="1" ref="AC982" ca="1">IF($K982="","",INDIRECT("'"&amp;$B982&amp;"'!$J$5"))</f>
        <v/>
      </c>
      <c r="AD982" s="383" t="str" cm="1">
        <f t="array" aca="1" ref="AD982" ca="1">IF($K982="","",INDIRECT("'"&amp;$B982&amp;"'!$J$6"))</f>
        <v/>
      </c>
    </row>
    <row r="983" spans="1:30" hidden="1">
      <c r="A983" s="93"/>
      <c r="B983" s="138" t="str">
        <f t="shared" si="187"/>
        <v/>
      </c>
      <c r="C983" s="28" t="str">
        <f>IF(B983="","",INDEX(Konfig!$A$21:$B$1011,MATCH(MID(B983,1,(FIND(" ",B983)-1)),Konfig!$A$21:$A$1011,0),2))</f>
        <v/>
      </c>
      <c r="D983" s="126"/>
      <c r="E983" s="126" t="str">
        <f t="shared" si="190"/>
        <v/>
      </c>
      <c r="F983" s="126" t="str">
        <f t="shared" si="194"/>
        <v/>
      </c>
      <c r="G983" s="123" t="str">
        <f t="shared" si="188"/>
        <v/>
      </c>
      <c r="H983" s="139"/>
      <c r="I983" s="123" t="str">
        <f t="shared" si="189"/>
        <v xml:space="preserve"> </v>
      </c>
      <c r="K983" s="388" t="str">
        <f t="shared" ca="1" si="195"/>
        <v/>
      </c>
      <c r="L983" s="388" t="str">
        <f t="shared" ca="1" si="196"/>
        <v/>
      </c>
      <c r="M983" s="384" t="str">
        <f t="shared" ca="1" si="197"/>
        <v/>
      </c>
      <c r="N983" s="384" t="str">
        <f t="shared" ca="1" si="197"/>
        <v/>
      </c>
      <c r="O983" s="384" t="str">
        <f t="shared" ca="1" si="197"/>
        <v/>
      </c>
      <c r="P983" s="384" t="str">
        <f t="shared" ca="1" si="197"/>
        <v/>
      </c>
      <c r="Q983" s="384" t="str">
        <f t="shared" ca="1" si="191"/>
        <v/>
      </c>
      <c r="R983" s="131" t="str">
        <f ca="1">IF(AND(SUM($T$109:$U983)&gt;0,COUNTIF(R$108:$S982,"A")=0), "A","")</f>
        <v/>
      </c>
      <c r="S983" s="131" t="str">
        <f ca="1">IF(AND(SUM($T983:$U$1097)&gt;0,COUNTIF(S984:$S$1098,"E")=0), "E","")</f>
        <v/>
      </c>
      <c r="T983" s="383" t="str">
        <f t="shared" ca="1" si="192"/>
        <v/>
      </c>
      <c r="U983" s="383" t="str">
        <f t="shared" ca="1" si="198"/>
        <v/>
      </c>
      <c r="X983" s="383" t="str">
        <f t="shared" ca="1" si="193"/>
        <v/>
      </c>
      <c r="Y983" s="383" t="str">
        <f ca="1">IF(SUM(X983)&gt;0,MAX($Y$109:Y982)+1,"")</f>
        <v/>
      </c>
      <c r="AB983" s="383" t="str" cm="1">
        <f t="array" aca="1" ref="AB983" ca="1">IF($K983="","",INDIRECT("'"&amp;$B983&amp;"'!$J$7"))</f>
        <v/>
      </c>
      <c r="AC983" s="383" t="str" cm="1">
        <f t="array" aca="1" ref="AC983" ca="1">IF($K983="","",INDIRECT("'"&amp;$B983&amp;"'!$J$5"))</f>
        <v/>
      </c>
      <c r="AD983" s="383" t="str" cm="1">
        <f t="array" aca="1" ref="AD983" ca="1">IF($K983="","",INDIRECT("'"&amp;$B983&amp;"'!$J$6"))</f>
        <v/>
      </c>
    </row>
    <row r="984" spans="1:30" hidden="1">
      <c r="A984" s="93"/>
      <c r="B984" s="138" t="str">
        <f t="shared" si="187"/>
        <v/>
      </c>
      <c r="C984" s="28" t="str">
        <f>IF(B984="","",INDEX(Konfig!$A$21:$B$1011,MATCH(MID(B984,1,(FIND(" ",B984)-1)),Konfig!$A$21:$A$1011,0),2))</f>
        <v/>
      </c>
      <c r="D984" s="126"/>
      <c r="E984" s="126" t="str">
        <f t="shared" si="190"/>
        <v/>
      </c>
      <c r="F984" s="126" t="str">
        <f t="shared" si="194"/>
        <v/>
      </c>
      <c r="G984" s="123" t="str">
        <f t="shared" si="188"/>
        <v/>
      </c>
      <c r="H984" s="139"/>
      <c r="I984" s="123" t="str">
        <f t="shared" si="189"/>
        <v xml:space="preserve"> </v>
      </c>
      <c r="K984" s="388" t="str">
        <f t="shared" ca="1" si="195"/>
        <v/>
      </c>
      <c r="L984" s="388" t="str">
        <f t="shared" ca="1" si="196"/>
        <v/>
      </c>
      <c r="M984" s="384" t="str">
        <f t="shared" ca="1" si="197"/>
        <v/>
      </c>
      <c r="N984" s="384" t="str">
        <f t="shared" ca="1" si="197"/>
        <v/>
      </c>
      <c r="O984" s="384" t="str">
        <f t="shared" ca="1" si="197"/>
        <v/>
      </c>
      <c r="P984" s="384" t="str">
        <f t="shared" ca="1" si="197"/>
        <v/>
      </c>
      <c r="Q984" s="384" t="str">
        <f t="shared" ca="1" si="191"/>
        <v/>
      </c>
      <c r="R984" s="131" t="str">
        <f ca="1">IF(AND(SUM($T$109:$U984)&gt;0,COUNTIF(R$108:$S983,"A")=0), "A","")</f>
        <v/>
      </c>
      <c r="S984" s="131" t="str">
        <f ca="1">IF(AND(SUM($T984:$U$1097)&gt;0,COUNTIF(S985:$S$1098,"E")=0), "E","")</f>
        <v/>
      </c>
      <c r="T984" s="383" t="str">
        <f t="shared" ca="1" si="192"/>
        <v/>
      </c>
      <c r="U984" s="383" t="str">
        <f t="shared" ca="1" si="198"/>
        <v/>
      </c>
      <c r="X984" s="383" t="str">
        <f t="shared" ca="1" si="193"/>
        <v/>
      </c>
      <c r="Y984" s="383" t="str">
        <f ca="1">IF(SUM(X984)&gt;0,MAX($Y$109:Y983)+1,"")</f>
        <v/>
      </c>
      <c r="AB984" s="383" t="str" cm="1">
        <f t="array" aca="1" ref="AB984" ca="1">IF($K984="","",INDIRECT("'"&amp;$B984&amp;"'!$J$7"))</f>
        <v/>
      </c>
      <c r="AC984" s="383" t="str" cm="1">
        <f t="array" aca="1" ref="AC984" ca="1">IF($K984="","",INDIRECT("'"&amp;$B984&amp;"'!$J$5"))</f>
        <v/>
      </c>
      <c r="AD984" s="383" t="str" cm="1">
        <f t="array" aca="1" ref="AD984" ca="1">IF($K984="","",INDIRECT("'"&amp;$B984&amp;"'!$J$6"))</f>
        <v/>
      </c>
    </row>
    <row r="985" spans="1:30" hidden="1">
      <c r="A985" s="93"/>
      <c r="B985" s="138" t="str">
        <f t="shared" si="187"/>
        <v/>
      </c>
      <c r="C985" s="28" t="str">
        <f>IF(B985="","",INDEX(Konfig!$A$21:$B$1011,MATCH(MID(B985,1,(FIND(" ",B985)-1)),Konfig!$A$21:$A$1011,0),2))</f>
        <v/>
      </c>
      <c r="D985" s="126"/>
      <c r="E985" s="126" t="str">
        <f t="shared" si="190"/>
        <v/>
      </c>
      <c r="F985" s="126" t="str">
        <f t="shared" si="194"/>
        <v/>
      </c>
      <c r="G985" s="123" t="str">
        <f t="shared" si="188"/>
        <v/>
      </c>
      <c r="H985" s="139"/>
      <c r="I985" s="123" t="str">
        <f t="shared" si="189"/>
        <v xml:space="preserve"> </v>
      </c>
      <c r="K985" s="388" t="str">
        <f t="shared" ca="1" si="195"/>
        <v/>
      </c>
      <c r="L985" s="388" t="str">
        <f t="shared" ca="1" si="196"/>
        <v/>
      </c>
      <c r="M985" s="384" t="str">
        <f t="shared" ca="1" si="197"/>
        <v/>
      </c>
      <c r="N985" s="384" t="str">
        <f t="shared" ca="1" si="197"/>
        <v/>
      </c>
      <c r="O985" s="384" t="str">
        <f t="shared" ca="1" si="197"/>
        <v/>
      </c>
      <c r="P985" s="384" t="str">
        <f t="shared" ca="1" si="197"/>
        <v/>
      </c>
      <c r="Q985" s="384" t="str">
        <f t="shared" ca="1" si="191"/>
        <v/>
      </c>
      <c r="R985" s="131" t="str">
        <f ca="1">IF(AND(SUM($T$109:$U985)&gt;0,COUNTIF(R$108:$S984,"A")=0), "A","")</f>
        <v/>
      </c>
      <c r="S985" s="131" t="str">
        <f ca="1">IF(AND(SUM($T985:$U$1097)&gt;0,COUNTIF(S986:$S$1098,"E")=0), "E","")</f>
        <v/>
      </c>
      <c r="T985" s="383" t="str">
        <f t="shared" ca="1" si="192"/>
        <v/>
      </c>
      <c r="U985" s="383" t="str">
        <f t="shared" ca="1" si="198"/>
        <v/>
      </c>
      <c r="X985" s="383" t="str">
        <f t="shared" ca="1" si="193"/>
        <v/>
      </c>
      <c r="Y985" s="383" t="str">
        <f ca="1">IF(SUM(X985)&gt;0,MAX($Y$109:Y984)+1,"")</f>
        <v/>
      </c>
      <c r="AB985" s="383" t="str" cm="1">
        <f t="array" aca="1" ref="AB985" ca="1">IF($K985="","",INDIRECT("'"&amp;$B985&amp;"'!$J$7"))</f>
        <v/>
      </c>
      <c r="AC985" s="383" t="str" cm="1">
        <f t="array" aca="1" ref="AC985" ca="1">IF($K985="","",INDIRECT("'"&amp;$B985&amp;"'!$J$5"))</f>
        <v/>
      </c>
      <c r="AD985" s="383" t="str" cm="1">
        <f t="array" aca="1" ref="AD985" ca="1">IF($K985="","",INDIRECT("'"&amp;$B985&amp;"'!$J$6"))</f>
        <v/>
      </c>
    </row>
    <row r="986" spans="1:30" hidden="1">
      <c r="A986" s="93"/>
      <c r="B986" s="138" t="str">
        <f t="shared" si="187"/>
        <v/>
      </c>
      <c r="C986" s="28" t="str">
        <f>IF(B986="","",INDEX(Konfig!$A$21:$B$1011,MATCH(MID(B986,1,(FIND(" ",B986)-1)),Konfig!$A$21:$A$1011,0),2))</f>
        <v/>
      </c>
      <c r="D986" s="126"/>
      <c r="E986" s="126" t="str">
        <f t="shared" si="190"/>
        <v/>
      </c>
      <c r="F986" s="126" t="str">
        <f t="shared" si="194"/>
        <v/>
      </c>
      <c r="G986" s="123" t="str">
        <f t="shared" si="188"/>
        <v/>
      </c>
      <c r="H986" s="139"/>
      <c r="I986" s="123" t="str">
        <f t="shared" si="189"/>
        <v xml:space="preserve"> </v>
      </c>
      <c r="K986" s="388" t="str">
        <f t="shared" ca="1" si="195"/>
        <v/>
      </c>
      <c r="L986" s="388" t="str">
        <f t="shared" ca="1" si="196"/>
        <v/>
      </c>
      <c r="M986" s="384" t="str">
        <f t="shared" ca="1" si="197"/>
        <v/>
      </c>
      <c r="N986" s="384" t="str">
        <f t="shared" ca="1" si="197"/>
        <v/>
      </c>
      <c r="O986" s="384" t="str">
        <f t="shared" ca="1" si="197"/>
        <v/>
      </c>
      <c r="P986" s="384" t="str">
        <f t="shared" ca="1" si="197"/>
        <v/>
      </c>
      <c r="Q986" s="384" t="str">
        <f t="shared" ca="1" si="191"/>
        <v/>
      </c>
      <c r="R986" s="131" t="str">
        <f ca="1">IF(AND(SUM($T$109:$U986)&gt;0,COUNTIF(R$108:$S985,"A")=0), "A","")</f>
        <v/>
      </c>
      <c r="S986" s="131" t="str">
        <f ca="1">IF(AND(SUM($T986:$U$1097)&gt;0,COUNTIF(S987:$S$1098,"E")=0), "E","")</f>
        <v/>
      </c>
      <c r="T986" s="383" t="str">
        <f t="shared" ca="1" si="192"/>
        <v/>
      </c>
      <c r="U986" s="383" t="str">
        <f t="shared" ca="1" si="198"/>
        <v/>
      </c>
      <c r="X986" s="383" t="str">
        <f t="shared" ca="1" si="193"/>
        <v/>
      </c>
      <c r="Y986" s="383" t="str">
        <f ca="1">IF(SUM(X986)&gt;0,MAX($Y$109:Y985)+1,"")</f>
        <v/>
      </c>
      <c r="AB986" s="383" t="str" cm="1">
        <f t="array" aca="1" ref="AB986" ca="1">IF($K986="","",INDIRECT("'"&amp;$B986&amp;"'!$J$7"))</f>
        <v/>
      </c>
      <c r="AC986" s="383" t="str" cm="1">
        <f t="array" aca="1" ref="AC986" ca="1">IF($K986="","",INDIRECT("'"&amp;$B986&amp;"'!$J$5"))</f>
        <v/>
      </c>
      <c r="AD986" s="383" t="str" cm="1">
        <f t="array" aca="1" ref="AD986" ca="1">IF($K986="","",INDIRECT("'"&amp;$B986&amp;"'!$J$6"))</f>
        <v/>
      </c>
    </row>
    <row r="987" spans="1:30" hidden="1">
      <c r="A987" s="93"/>
      <c r="B987" s="138" t="str">
        <f t="shared" si="187"/>
        <v/>
      </c>
      <c r="C987" s="28" t="str">
        <f>IF(B987="","",INDEX(Konfig!$A$21:$B$1011,MATCH(MID(B987,1,(FIND(" ",B987)-1)),Konfig!$A$21:$A$1011,0),2))</f>
        <v/>
      </c>
      <c r="D987" s="126"/>
      <c r="E987" s="126" t="str">
        <f t="shared" si="190"/>
        <v/>
      </c>
      <c r="F987" s="126" t="str">
        <f t="shared" si="194"/>
        <v/>
      </c>
      <c r="G987" s="123" t="str">
        <f t="shared" si="188"/>
        <v/>
      </c>
      <c r="H987" s="139"/>
      <c r="I987" s="123" t="str">
        <f t="shared" si="189"/>
        <v xml:space="preserve"> </v>
      </c>
      <c r="K987" s="388" t="str">
        <f t="shared" ca="1" si="195"/>
        <v/>
      </c>
      <c r="L987" s="388" t="str">
        <f t="shared" ca="1" si="196"/>
        <v/>
      </c>
      <c r="M987" s="384" t="str">
        <f t="shared" ca="1" si="197"/>
        <v/>
      </c>
      <c r="N987" s="384" t="str">
        <f t="shared" ca="1" si="197"/>
        <v/>
      </c>
      <c r="O987" s="384" t="str">
        <f t="shared" ca="1" si="197"/>
        <v/>
      </c>
      <c r="P987" s="384" t="str">
        <f t="shared" ca="1" si="197"/>
        <v/>
      </c>
      <c r="Q987" s="384" t="str">
        <f t="shared" ca="1" si="191"/>
        <v/>
      </c>
      <c r="R987" s="131" t="str">
        <f ca="1">IF(AND(SUM($T$109:$U987)&gt;0,COUNTIF(R$108:$S986,"A")=0), "A","")</f>
        <v/>
      </c>
      <c r="S987" s="131" t="str">
        <f ca="1">IF(AND(SUM($T987:$U$1097)&gt;0,COUNTIF(S988:$S$1098,"E")=0), "E","")</f>
        <v/>
      </c>
      <c r="T987" s="383" t="str">
        <f t="shared" ca="1" si="192"/>
        <v/>
      </c>
      <c r="U987" s="383" t="str">
        <f t="shared" ca="1" si="198"/>
        <v/>
      </c>
      <c r="X987" s="383" t="str">
        <f t="shared" ca="1" si="193"/>
        <v/>
      </c>
      <c r="Y987" s="383" t="str">
        <f ca="1">IF(SUM(X987)&gt;0,MAX($Y$109:Y986)+1,"")</f>
        <v/>
      </c>
      <c r="AB987" s="383" t="str" cm="1">
        <f t="array" aca="1" ref="AB987" ca="1">IF($K987="","",INDIRECT("'"&amp;$B987&amp;"'!$J$7"))</f>
        <v/>
      </c>
      <c r="AC987" s="383" t="str" cm="1">
        <f t="array" aca="1" ref="AC987" ca="1">IF($K987="","",INDIRECT("'"&amp;$B987&amp;"'!$J$5"))</f>
        <v/>
      </c>
      <c r="AD987" s="383" t="str" cm="1">
        <f t="array" aca="1" ref="AD987" ca="1">IF($K987="","",INDIRECT("'"&amp;$B987&amp;"'!$J$6"))</f>
        <v/>
      </c>
    </row>
    <row r="988" spans="1:30" hidden="1">
      <c r="A988" s="93"/>
      <c r="B988" s="138" t="str">
        <f t="shared" si="187"/>
        <v/>
      </c>
      <c r="C988" s="28" t="str">
        <f>IF(B988="","",INDEX(Konfig!$A$21:$B$1011,MATCH(MID(B988,1,(FIND(" ",B988)-1)),Konfig!$A$21:$A$1011,0),2))</f>
        <v/>
      </c>
      <c r="D988" s="126"/>
      <c r="E988" s="126" t="str">
        <f t="shared" si="190"/>
        <v/>
      </c>
      <c r="F988" s="126" t="str">
        <f t="shared" si="194"/>
        <v/>
      </c>
      <c r="G988" s="123" t="str">
        <f t="shared" si="188"/>
        <v/>
      </c>
      <c r="H988" s="139"/>
      <c r="I988" s="123" t="str">
        <f t="shared" si="189"/>
        <v xml:space="preserve"> </v>
      </c>
      <c r="K988" s="388" t="str">
        <f t="shared" ca="1" si="195"/>
        <v/>
      </c>
      <c r="L988" s="388" t="str">
        <f t="shared" ca="1" si="196"/>
        <v/>
      </c>
      <c r="M988" s="384" t="str">
        <f t="shared" ca="1" si="197"/>
        <v/>
      </c>
      <c r="N988" s="384" t="str">
        <f t="shared" ca="1" si="197"/>
        <v/>
      </c>
      <c r="O988" s="384" t="str">
        <f t="shared" ca="1" si="197"/>
        <v/>
      </c>
      <c r="P988" s="384" t="str">
        <f t="shared" ca="1" si="197"/>
        <v/>
      </c>
      <c r="Q988" s="384" t="str">
        <f t="shared" ca="1" si="191"/>
        <v/>
      </c>
      <c r="R988" s="131" t="str">
        <f ca="1">IF(AND(SUM($T$109:$U988)&gt;0,COUNTIF(R$108:$S987,"A")=0), "A","")</f>
        <v/>
      </c>
      <c r="S988" s="131" t="str">
        <f ca="1">IF(AND(SUM($T988:$U$1097)&gt;0,COUNTIF(S989:$S$1098,"E")=0), "E","")</f>
        <v/>
      </c>
      <c r="T988" s="383" t="str">
        <f t="shared" ca="1" si="192"/>
        <v/>
      </c>
      <c r="U988" s="383" t="str">
        <f t="shared" ca="1" si="198"/>
        <v/>
      </c>
      <c r="X988" s="383" t="str">
        <f t="shared" ca="1" si="193"/>
        <v/>
      </c>
      <c r="Y988" s="383" t="str">
        <f ca="1">IF(SUM(X988)&gt;0,MAX($Y$109:Y987)+1,"")</f>
        <v/>
      </c>
      <c r="AB988" s="383" t="str" cm="1">
        <f t="array" aca="1" ref="AB988" ca="1">IF($K988="","",INDIRECT("'"&amp;$B988&amp;"'!$J$7"))</f>
        <v/>
      </c>
      <c r="AC988" s="383" t="str" cm="1">
        <f t="array" aca="1" ref="AC988" ca="1">IF($K988="","",INDIRECT("'"&amp;$B988&amp;"'!$J$5"))</f>
        <v/>
      </c>
      <c r="AD988" s="383" t="str" cm="1">
        <f t="array" aca="1" ref="AD988" ca="1">IF($K988="","",INDIRECT("'"&amp;$B988&amp;"'!$J$6"))</f>
        <v/>
      </c>
    </row>
    <row r="989" spans="1:30" hidden="1">
      <c r="A989" s="93"/>
      <c r="B989" s="138" t="str">
        <f t="shared" si="187"/>
        <v/>
      </c>
      <c r="C989" s="28" t="str">
        <f>IF(B989="","",INDEX(Konfig!$A$21:$B$1011,MATCH(MID(B989,1,(FIND(" ",B989)-1)),Konfig!$A$21:$A$1011,0),2))</f>
        <v/>
      </c>
      <c r="D989" s="126"/>
      <c r="E989" s="126" t="str">
        <f t="shared" si="190"/>
        <v/>
      </c>
      <c r="F989" s="126" t="str">
        <f t="shared" si="194"/>
        <v/>
      </c>
      <c r="G989" s="123" t="str">
        <f t="shared" si="188"/>
        <v/>
      </c>
      <c r="H989" s="139"/>
      <c r="I989" s="123" t="str">
        <f t="shared" si="189"/>
        <v xml:space="preserve"> </v>
      </c>
      <c r="K989" s="388" t="str">
        <f t="shared" ca="1" si="195"/>
        <v/>
      </c>
      <c r="L989" s="388" t="str">
        <f t="shared" ca="1" si="196"/>
        <v/>
      </c>
      <c r="M989" s="384" t="str">
        <f t="shared" ca="1" si="197"/>
        <v/>
      </c>
      <c r="N989" s="384" t="str">
        <f t="shared" ca="1" si="197"/>
        <v/>
      </c>
      <c r="O989" s="384" t="str">
        <f t="shared" ca="1" si="197"/>
        <v/>
      </c>
      <c r="P989" s="384" t="str">
        <f t="shared" ca="1" si="197"/>
        <v/>
      </c>
      <c r="Q989" s="384" t="str">
        <f t="shared" ca="1" si="191"/>
        <v/>
      </c>
      <c r="R989" s="131" t="str">
        <f ca="1">IF(AND(SUM($T$109:$U989)&gt;0,COUNTIF(R$108:$S988,"A")=0), "A","")</f>
        <v/>
      </c>
      <c r="S989" s="131" t="str">
        <f ca="1">IF(AND(SUM($T989:$U$1097)&gt;0,COUNTIF(S990:$S$1098,"E")=0), "E","")</f>
        <v/>
      </c>
      <c r="T989" s="383" t="str">
        <f t="shared" ca="1" si="192"/>
        <v/>
      </c>
      <c r="U989" s="383" t="str">
        <f t="shared" ca="1" si="198"/>
        <v/>
      </c>
      <c r="X989" s="383" t="str">
        <f t="shared" ca="1" si="193"/>
        <v/>
      </c>
      <c r="Y989" s="383" t="str">
        <f ca="1">IF(SUM(X989)&gt;0,MAX($Y$109:Y988)+1,"")</f>
        <v/>
      </c>
      <c r="AB989" s="383" t="str" cm="1">
        <f t="array" aca="1" ref="AB989" ca="1">IF($K989="","",INDIRECT("'"&amp;$B989&amp;"'!$J$7"))</f>
        <v/>
      </c>
      <c r="AC989" s="383" t="str" cm="1">
        <f t="array" aca="1" ref="AC989" ca="1">IF($K989="","",INDIRECT("'"&amp;$B989&amp;"'!$J$5"))</f>
        <v/>
      </c>
      <c r="AD989" s="383" t="str" cm="1">
        <f t="array" aca="1" ref="AD989" ca="1">IF($K989="","",INDIRECT("'"&amp;$B989&amp;"'!$J$6"))</f>
        <v/>
      </c>
    </row>
    <row r="990" spans="1:30" hidden="1">
      <c r="A990" s="93"/>
      <c r="B990" s="138" t="str">
        <f t="shared" si="187"/>
        <v/>
      </c>
      <c r="C990" s="28" t="str">
        <f>IF(B990="","",INDEX(Konfig!$A$21:$B$1011,MATCH(MID(B990,1,(FIND(" ",B990)-1)),Konfig!$A$21:$A$1011,0),2))</f>
        <v/>
      </c>
      <c r="D990" s="126"/>
      <c r="E990" s="126" t="str">
        <f t="shared" si="190"/>
        <v/>
      </c>
      <c r="F990" s="126" t="str">
        <f t="shared" si="194"/>
        <v/>
      </c>
      <c r="G990" s="123" t="str">
        <f t="shared" si="188"/>
        <v/>
      </c>
      <c r="H990" s="139"/>
      <c r="I990" s="123" t="str">
        <f t="shared" si="189"/>
        <v xml:space="preserve"> </v>
      </c>
      <c r="K990" s="388" t="str">
        <f t="shared" ca="1" si="195"/>
        <v/>
      </c>
      <c r="L990" s="388" t="str">
        <f t="shared" ca="1" si="196"/>
        <v/>
      </c>
      <c r="M990" s="384" t="str">
        <f t="shared" ca="1" si="197"/>
        <v/>
      </c>
      <c r="N990" s="384" t="str">
        <f t="shared" ca="1" si="197"/>
        <v/>
      </c>
      <c r="O990" s="384" t="str">
        <f t="shared" ca="1" si="197"/>
        <v/>
      </c>
      <c r="P990" s="384" t="str">
        <f t="shared" ca="1" si="197"/>
        <v/>
      </c>
      <c r="Q990" s="384" t="str">
        <f t="shared" ca="1" si="191"/>
        <v/>
      </c>
      <c r="R990" s="131" t="str">
        <f ca="1">IF(AND(SUM($T$109:$U990)&gt;0,COUNTIF(R$108:$S989,"A")=0), "A","")</f>
        <v/>
      </c>
      <c r="S990" s="131" t="str">
        <f ca="1">IF(AND(SUM($T990:$U$1097)&gt;0,COUNTIF(S991:$S$1098,"E")=0), "E","")</f>
        <v/>
      </c>
      <c r="T990" s="383" t="str">
        <f t="shared" ca="1" si="192"/>
        <v/>
      </c>
      <c r="U990" s="383" t="str">
        <f t="shared" ca="1" si="198"/>
        <v/>
      </c>
      <c r="X990" s="383" t="str">
        <f t="shared" ca="1" si="193"/>
        <v/>
      </c>
      <c r="Y990" s="383" t="str">
        <f ca="1">IF(SUM(X990)&gt;0,MAX($Y$109:Y989)+1,"")</f>
        <v/>
      </c>
      <c r="AB990" s="383" t="str" cm="1">
        <f t="array" aca="1" ref="AB990" ca="1">IF($K990="","",INDIRECT("'"&amp;$B990&amp;"'!$J$7"))</f>
        <v/>
      </c>
      <c r="AC990" s="383" t="str" cm="1">
        <f t="array" aca="1" ref="AC990" ca="1">IF($K990="","",INDIRECT("'"&amp;$B990&amp;"'!$J$5"))</f>
        <v/>
      </c>
      <c r="AD990" s="383" t="str" cm="1">
        <f t="array" aca="1" ref="AD990" ca="1">IF($K990="","",INDIRECT("'"&amp;$B990&amp;"'!$J$6"))</f>
        <v/>
      </c>
    </row>
    <row r="991" spans="1:30" hidden="1">
      <c r="A991" s="93"/>
      <c r="B991" s="138" t="str">
        <f t="shared" si="187"/>
        <v/>
      </c>
      <c r="C991" s="28" t="str">
        <f>IF(B991="","",INDEX(Konfig!$A$21:$B$1011,MATCH(MID(B991,1,(FIND(" ",B991)-1)),Konfig!$A$21:$A$1011,0),2))</f>
        <v/>
      </c>
      <c r="D991" s="126"/>
      <c r="E991" s="126" t="str">
        <f t="shared" si="190"/>
        <v/>
      </c>
      <c r="F991" s="126" t="str">
        <f t="shared" si="194"/>
        <v/>
      </c>
      <c r="G991" s="123" t="str">
        <f t="shared" si="188"/>
        <v/>
      </c>
      <c r="H991" s="139"/>
      <c r="I991" s="123" t="str">
        <f t="shared" si="189"/>
        <v xml:space="preserve"> </v>
      </c>
      <c r="K991" s="388" t="str">
        <f t="shared" ca="1" si="195"/>
        <v/>
      </c>
      <c r="L991" s="388" t="str">
        <f t="shared" ca="1" si="196"/>
        <v/>
      </c>
      <c r="M991" s="384" t="str">
        <f t="shared" ca="1" si="197"/>
        <v/>
      </c>
      <c r="N991" s="384" t="str">
        <f t="shared" ca="1" si="197"/>
        <v/>
      </c>
      <c r="O991" s="384" t="str">
        <f t="shared" ca="1" si="197"/>
        <v/>
      </c>
      <c r="P991" s="384" t="str">
        <f t="shared" ca="1" si="197"/>
        <v/>
      </c>
      <c r="Q991" s="384" t="str">
        <f t="shared" ca="1" si="191"/>
        <v/>
      </c>
      <c r="R991" s="131" t="str">
        <f ca="1">IF(AND(SUM($T$109:$U991)&gt;0,COUNTIF(R$108:$S990,"A")=0), "A","")</f>
        <v/>
      </c>
      <c r="S991" s="131" t="str">
        <f ca="1">IF(AND(SUM($T991:$U$1097)&gt;0,COUNTIF(S992:$S$1098,"E")=0), "E","")</f>
        <v/>
      </c>
      <c r="T991" s="383" t="str">
        <f t="shared" ca="1" si="192"/>
        <v/>
      </c>
      <c r="U991" s="383" t="str">
        <f t="shared" ca="1" si="198"/>
        <v/>
      </c>
      <c r="X991" s="383" t="str">
        <f t="shared" ca="1" si="193"/>
        <v/>
      </c>
      <c r="Y991" s="383" t="str">
        <f ca="1">IF(SUM(X991)&gt;0,MAX($Y$109:Y990)+1,"")</f>
        <v/>
      </c>
      <c r="AB991" s="383" t="str" cm="1">
        <f t="array" aca="1" ref="AB991" ca="1">IF($K991="","",INDIRECT("'"&amp;$B991&amp;"'!$J$7"))</f>
        <v/>
      </c>
      <c r="AC991" s="383" t="str" cm="1">
        <f t="array" aca="1" ref="AC991" ca="1">IF($K991="","",INDIRECT("'"&amp;$B991&amp;"'!$J$5"))</f>
        <v/>
      </c>
      <c r="AD991" s="383" t="str" cm="1">
        <f t="array" aca="1" ref="AD991" ca="1">IF($K991="","",INDIRECT("'"&amp;$B991&amp;"'!$J$6"))</f>
        <v/>
      </c>
    </row>
    <row r="992" spans="1:30" hidden="1">
      <c r="A992" s="93"/>
      <c r="B992" s="138" t="str">
        <f t="shared" si="187"/>
        <v/>
      </c>
      <c r="C992" s="28" t="str">
        <f>IF(B992="","",INDEX(Konfig!$A$21:$B$1011,MATCH(MID(B992,1,(FIND(" ",B992)-1)),Konfig!$A$21:$A$1011,0),2))</f>
        <v/>
      </c>
      <c r="D992" s="126"/>
      <c r="E992" s="126" t="str">
        <f t="shared" si="190"/>
        <v/>
      </c>
      <c r="F992" s="126" t="str">
        <f t="shared" si="194"/>
        <v/>
      </c>
      <c r="G992" s="123" t="str">
        <f t="shared" si="188"/>
        <v/>
      </c>
      <c r="H992" s="139"/>
      <c r="I992" s="123" t="str">
        <f t="shared" si="189"/>
        <v xml:space="preserve"> </v>
      </c>
      <c r="K992" s="388" t="str">
        <f t="shared" ca="1" si="195"/>
        <v/>
      </c>
      <c r="L992" s="388" t="str">
        <f t="shared" ca="1" si="196"/>
        <v/>
      </c>
      <c r="M992" s="384" t="str">
        <f t="shared" ca="1" si="197"/>
        <v/>
      </c>
      <c r="N992" s="384" t="str">
        <f t="shared" ca="1" si="197"/>
        <v/>
      </c>
      <c r="O992" s="384" t="str">
        <f t="shared" ca="1" si="197"/>
        <v/>
      </c>
      <c r="P992" s="384" t="str">
        <f t="shared" ca="1" si="197"/>
        <v/>
      </c>
      <c r="Q992" s="384" t="str">
        <f t="shared" ca="1" si="191"/>
        <v/>
      </c>
      <c r="R992" s="131" t="str">
        <f ca="1">IF(AND(SUM($T$109:$U992)&gt;0,COUNTIF(R$108:$S991,"A")=0), "A","")</f>
        <v/>
      </c>
      <c r="S992" s="131" t="str">
        <f ca="1">IF(AND(SUM($T992:$U$1097)&gt;0,COUNTIF(S993:$S$1098,"E")=0), "E","")</f>
        <v/>
      </c>
      <c r="T992" s="383" t="str">
        <f t="shared" ca="1" si="192"/>
        <v/>
      </c>
      <c r="U992" s="383" t="str">
        <f t="shared" ca="1" si="198"/>
        <v/>
      </c>
      <c r="X992" s="383" t="str">
        <f t="shared" ca="1" si="193"/>
        <v/>
      </c>
      <c r="Y992" s="383" t="str">
        <f ca="1">IF(SUM(X992)&gt;0,MAX($Y$109:Y991)+1,"")</f>
        <v/>
      </c>
      <c r="AB992" s="383" t="str" cm="1">
        <f t="array" aca="1" ref="AB992" ca="1">IF($K992="","",INDIRECT("'"&amp;$B992&amp;"'!$J$7"))</f>
        <v/>
      </c>
      <c r="AC992" s="383" t="str" cm="1">
        <f t="array" aca="1" ref="AC992" ca="1">IF($K992="","",INDIRECT("'"&amp;$B992&amp;"'!$J$5"))</f>
        <v/>
      </c>
      <c r="AD992" s="383" t="str" cm="1">
        <f t="array" aca="1" ref="AD992" ca="1">IF($K992="","",INDIRECT("'"&amp;$B992&amp;"'!$J$6"))</f>
        <v/>
      </c>
    </row>
    <row r="993" spans="1:30" hidden="1">
      <c r="A993" s="93"/>
      <c r="B993" s="138" t="str">
        <f t="shared" si="187"/>
        <v/>
      </c>
      <c r="C993" s="28" t="str">
        <f>IF(B993="","",INDEX(Konfig!$A$21:$B$1011,MATCH(MID(B993,1,(FIND(" ",B993)-1)),Konfig!$A$21:$A$1011,0),2))</f>
        <v/>
      </c>
      <c r="D993" s="126"/>
      <c r="E993" s="126" t="str">
        <f t="shared" si="190"/>
        <v/>
      </c>
      <c r="F993" s="126" t="str">
        <f t="shared" si="194"/>
        <v/>
      </c>
      <c r="G993" s="123" t="str">
        <f t="shared" si="188"/>
        <v/>
      </c>
      <c r="H993" s="139"/>
      <c r="I993" s="123" t="str">
        <f t="shared" si="189"/>
        <v xml:space="preserve"> </v>
      </c>
      <c r="K993" s="388" t="str">
        <f t="shared" ca="1" si="195"/>
        <v/>
      </c>
      <c r="L993" s="388" t="str">
        <f t="shared" ca="1" si="196"/>
        <v/>
      </c>
      <c r="M993" s="384" t="str">
        <f t="shared" ca="1" si="197"/>
        <v/>
      </c>
      <c r="N993" s="384" t="str">
        <f t="shared" ca="1" si="197"/>
        <v/>
      </c>
      <c r="O993" s="384" t="str">
        <f t="shared" ca="1" si="197"/>
        <v/>
      </c>
      <c r="P993" s="384" t="str">
        <f t="shared" ca="1" si="197"/>
        <v/>
      </c>
      <c r="Q993" s="384" t="str">
        <f t="shared" ca="1" si="191"/>
        <v/>
      </c>
      <c r="R993" s="131" t="str">
        <f ca="1">IF(AND(SUM($T$109:$U993)&gt;0,COUNTIF(R$108:$S992,"A")=0), "A","")</f>
        <v/>
      </c>
      <c r="S993" s="131" t="str">
        <f ca="1">IF(AND(SUM($T993:$U$1097)&gt;0,COUNTIF(S994:$S$1098,"E")=0), "E","")</f>
        <v/>
      </c>
      <c r="T993" s="383" t="str">
        <f t="shared" ca="1" si="192"/>
        <v/>
      </c>
      <c r="U993" s="383" t="str">
        <f t="shared" ca="1" si="198"/>
        <v/>
      </c>
      <c r="X993" s="383" t="str">
        <f t="shared" ca="1" si="193"/>
        <v/>
      </c>
      <c r="Y993" s="383" t="str">
        <f ca="1">IF(SUM(X993)&gt;0,MAX($Y$109:Y992)+1,"")</f>
        <v/>
      </c>
      <c r="AB993" s="383" t="str" cm="1">
        <f t="array" aca="1" ref="AB993" ca="1">IF($K993="","",INDIRECT("'"&amp;$B993&amp;"'!$J$7"))</f>
        <v/>
      </c>
      <c r="AC993" s="383" t="str" cm="1">
        <f t="array" aca="1" ref="AC993" ca="1">IF($K993="","",INDIRECT("'"&amp;$B993&amp;"'!$J$5"))</f>
        <v/>
      </c>
      <c r="AD993" s="383" t="str" cm="1">
        <f t="array" aca="1" ref="AD993" ca="1">IF($K993="","",INDIRECT("'"&amp;$B993&amp;"'!$J$6"))</f>
        <v/>
      </c>
    </row>
    <row r="994" spans="1:30" hidden="1">
      <c r="A994" s="93"/>
      <c r="B994" s="138" t="str">
        <f t="shared" si="187"/>
        <v/>
      </c>
      <c r="C994" s="28" t="str">
        <f>IF(B994="","",INDEX(Konfig!$A$21:$B$1011,MATCH(MID(B994,1,(FIND(" ",B994)-1)),Konfig!$A$21:$A$1011,0),2))</f>
        <v/>
      </c>
      <c r="D994" s="126"/>
      <c r="E994" s="126" t="str">
        <f t="shared" si="190"/>
        <v/>
      </c>
      <c r="F994" s="126" t="str">
        <f t="shared" si="194"/>
        <v/>
      </c>
      <c r="G994" s="123" t="str">
        <f t="shared" si="188"/>
        <v/>
      </c>
      <c r="H994" s="139"/>
      <c r="I994" s="123" t="str">
        <f t="shared" si="189"/>
        <v xml:space="preserve"> </v>
      </c>
      <c r="K994" s="388" t="str">
        <f t="shared" ca="1" si="195"/>
        <v/>
      </c>
      <c r="L994" s="388" t="str">
        <f t="shared" ca="1" si="196"/>
        <v/>
      </c>
      <c r="M994" s="384" t="str">
        <f t="shared" ca="1" si="197"/>
        <v/>
      </c>
      <c r="N994" s="384" t="str">
        <f t="shared" ca="1" si="197"/>
        <v/>
      </c>
      <c r="O994" s="384" t="str">
        <f t="shared" ca="1" si="197"/>
        <v/>
      </c>
      <c r="P994" s="384" t="str">
        <f t="shared" ca="1" si="197"/>
        <v/>
      </c>
      <c r="Q994" s="384" t="str">
        <f t="shared" ca="1" si="191"/>
        <v/>
      </c>
      <c r="R994" s="131" t="str">
        <f ca="1">IF(AND(SUM($T$109:$U994)&gt;0,COUNTIF(R$108:$S993,"A")=0), "A","")</f>
        <v/>
      </c>
      <c r="S994" s="131" t="str">
        <f ca="1">IF(AND(SUM($T994:$U$1097)&gt;0,COUNTIF(S995:$S$1098,"E")=0), "E","")</f>
        <v/>
      </c>
      <c r="T994" s="383" t="str">
        <f t="shared" ca="1" si="192"/>
        <v/>
      </c>
      <c r="U994" s="383" t="str">
        <f t="shared" ca="1" si="198"/>
        <v/>
      </c>
      <c r="X994" s="383" t="str">
        <f t="shared" ca="1" si="193"/>
        <v/>
      </c>
      <c r="Y994" s="383" t="str">
        <f ca="1">IF(SUM(X994)&gt;0,MAX($Y$109:Y993)+1,"")</f>
        <v/>
      </c>
      <c r="AB994" s="383" t="str" cm="1">
        <f t="array" aca="1" ref="AB994" ca="1">IF($K994="","",INDIRECT("'"&amp;$B994&amp;"'!$J$7"))</f>
        <v/>
      </c>
      <c r="AC994" s="383" t="str" cm="1">
        <f t="array" aca="1" ref="AC994" ca="1">IF($K994="","",INDIRECT("'"&amp;$B994&amp;"'!$J$5"))</f>
        <v/>
      </c>
      <c r="AD994" s="383" t="str" cm="1">
        <f t="array" aca="1" ref="AD994" ca="1">IF($K994="","",INDIRECT("'"&amp;$B994&amp;"'!$J$6"))</f>
        <v/>
      </c>
    </row>
    <row r="995" spans="1:30" hidden="1">
      <c r="A995" s="93"/>
      <c r="B995" s="138" t="str">
        <f t="shared" si="187"/>
        <v/>
      </c>
      <c r="C995" s="28" t="str">
        <f>IF(B995="","",INDEX(Konfig!$A$21:$B$1011,MATCH(MID(B995,1,(FIND(" ",B995)-1)),Konfig!$A$21:$A$1011,0),2))</f>
        <v/>
      </c>
      <c r="D995" s="126"/>
      <c r="E995" s="126" t="str">
        <f t="shared" si="190"/>
        <v/>
      </c>
      <c r="F995" s="126" t="str">
        <f t="shared" si="194"/>
        <v/>
      </c>
      <c r="G995" s="123" t="str">
        <f t="shared" si="188"/>
        <v/>
      </c>
      <c r="H995" s="139"/>
      <c r="I995" s="123" t="str">
        <f t="shared" si="189"/>
        <v xml:space="preserve"> </v>
      </c>
      <c r="K995" s="388" t="str">
        <f t="shared" ca="1" si="195"/>
        <v/>
      </c>
      <c r="L995" s="388" t="str">
        <f t="shared" ca="1" si="196"/>
        <v/>
      </c>
      <c r="M995" s="384" t="str">
        <f t="shared" ca="1" si="197"/>
        <v/>
      </c>
      <c r="N995" s="384" t="str">
        <f t="shared" ca="1" si="197"/>
        <v/>
      </c>
      <c r="O995" s="384" t="str">
        <f t="shared" ca="1" si="197"/>
        <v/>
      </c>
      <c r="P995" s="384" t="str">
        <f t="shared" ca="1" si="197"/>
        <v/>
      </c>
      <c r="Q995" s="384" t="str">
        <f t="shared" ca="1" si="191"/>
        <v/>
      </c>
      <c r="R995" s="131" t="str">
        <f ca="1">IF(AND(SUM($T$109:$U995)&gt;0,COUNTIF(R$108:$S994,"A")=0), "A","")</f>
        <v/>
      </c>
      <c r="S995" s="131" t="str">
        <f ca="1">IF(AND(SUM($T995:$U$1097)&gt;0,COUNTIF(S996:$S$1098,"E")=0), "E","")</f>
        <v/>
      </c>
      <c r="T995" s="383" t="str">
        <f t="shared" ca="1" si="192"/>
        <v/>
      </c>
      <c r="U995" s="383" t="str">
        <f t="shared" ca="1" si="198"/>
        <v/>
      </c>
      <c r="X995" s="383" t="str">
        <f t="shared" ca="1" si="193"/>
        <v/>
      </c>
      <c r="Y995" s="383" t="str">
        <f ca="1">IF(SUM(X995)&gt;0,MAX($Y$109:Y994)+1,"")</f>
        <v/>
      </c>
      <c r="AB995" s="383" t="str" cm="1">
        <f t="array" aca="1" ref="AB995" ca="1">IF($K995="","",INDIRECT("'"&amp;$B995&amp;"'!$J$7"))</f>
        <v/>
      </c>
      <c r="AC995" s="383" t="str" cm="1">
        <f t="array" aca="1" ref="AC995" ca="1">IF($K995="","",INDIRECT("'"&amp;$B995&amp;"'!$J$5"))</f>
        <v/>
      </c>
      <c r="AD995" s="383" t="str" cm="1">
        <f t="array" aca="1" ref="AD995" ca="1">IF($K995="","",INDIRECT("'"&amp;$B995&amp;"'!$J$6"))</f>
        <v/>
      </c>
    </row>
    <row r="996" spans="1:30" hidden="1">
      <c r="A996" s="93"/>
      <c r="B996" s="138" t="str">
        <f t="shared" ref="B996:B1059" si="199">IF(HYPERLINK("#"&amp;"'"&amp;H996&amp;"'!A1",H996)=0,"",HYPERLINK("#"&amp;"'"&amp;H996&amp;"'!A1",H996))</f>
        <v/>
      </c>
      <c r="C996" s="28" t="str">
        <f>IF(B996="","",INDEX(Konfig!$A$21:$B$1011,MATCH(MID(B996,1,(FIND(" ",B996)-1)),Konfig!$A$21:$A$1011,0),2))</f>
        <v/>
      </c>
      <c r="D996" s="126"/>
      <c r="E996" s="126" t="str">
        <f t="shared" si="190"/>
        <v/>
      </c>
      <c r="F996" s="126" t="str">
        <f t="shared" si="194"/>
        <v/>
      </c>
      <c r="G996" s="123" t="str">
        <f t="shared" ref="G996:G1059" si="200">IFERROR(LEFT(H996,SEARCH(".",H996)+1),"")</f>
        <v/>
      </c>
      <c r="H996" s="139"/>
      <c r="I996" s="123" t="str">
        <f t="shared" ref="I996:I1059" si="201">IFERROR(CONCATENATE(B996," ",C996),"")</f>
        <v xml:space="preserve"> </v>
      </c>
      <c r="K996" s="388" t="str">
        <f t="shared" ca="1" si="195"/>
        <v/>
      </c>
      <c r="L996" s="388" t="str">
        <f t="shared" ca="1" si="196"/>
        <v/>
      </c>
      <c r="M996" s="384" t="str">
        <f t="shared" ca="1" si="197"/>
        <v/>
      </c>
      <c r="N996" s="384" t="str">
        <f t="shared" ca="1" si="197"/>
        <v/>
      </c>
      <c r="O996" s="384" t="str">
        <f t="shared" ca="1" si="197"/>
        <v/>
      </c>
      <c r="P996" s="384" t="str">
        <f t="shared" ca="1" si="197"/>
        <v/>
      </c>
      <c r="Q996" s="384" t="str">
        <f t="shared" ca="1" si="191"/>
        <v/>
      </c>
      <c r="R996" s="131" t="str">
        <f ca="1">IF(AND(SUM($T$109:$U996)&gt;0,COUNTIF(R$108:$S995,"A")=0), "A","")</f>
        <v/>
      </c>
      <c r="S996" s="131" t="str">
        <f ca="1">IF(AND(SUM($T996:$U$1097)&gt;0,COUNTIF(S997:$S$1098,"E")=0), "E","")</f>
        <v/>
      </c>
      <c r="T996" s="383" t="str">
        <f t="shared" ca="1" si="192"/>
        <v/>
      </c>
      <c r="U996" s="383" t="str">
        <f t="shared" ca="1" si="198"/>
        <v/>
      </c>
      <c r="X996" s="383" t="str">
        <f t="shared" ca="1" si="193"/>
        <v/>
      </c>
      <c r="Y996" s="383" t="str">
        <f ca="1">IF(SUM(X996)&gt;0,MAX($Y$109:Y995)+1,"")</f>
        <v/>
      </c>
      <c r="AB996" s="383" t="str" cm="1">
        <f t="array" aca="1" ref="AB996" ca="1">IF($K996="","",INDIRECT("'"&amp;$B996&amp;"'!$J$7"))</f>
        <v/>
      </c>
      <c r="AC996" s="383" t="str" cm="1">
        <f t="array" aca="1" ref="AC996" ca="1">IF($K996="","",INDIRECT("'"&amp;$B996&amp;"'!$J$5"))</f>
        <v/>
      </c>
      <c r="AD996" s="383" t="str" cm="1">
        <f t="array" aca="1" ref="AD996" ca="1">IF($K996="","",INDIRECT("'"&amp;$B996&amp;"'!$J$6"))</f>
        <v/>
      </c>
    </row>
    <row r="997" spans="1:30" hidden="1">
      <c r="A997" s="93"/>
      <c r="B997" s="138" t="str">
        <f t="shared" si="199"/>
        <v/>
      </c>
      <c r="C997" s="28" t="str">
        <f>IF(B997="","",INDEX(Konfig!$A$21:$B$1011,MATCH(MID(B997,1,(FIND(" ",B997)-1)),Konfig!$A$21:$A$1011,0),2))</f>
        <v/>
      </c>
      <c r="D997" s="126"/>
      <c r="E997" s="126" t="str">
        <f t="shared" si="190"/>
        <v/>
      </c>
      <c r="F997" s="126" t="str">
        <f t="shared" si="194"/>
        <v/>
      </c>
      <c r="G997" s="123" t="str">
        <f t="shared" si="200"/>
        <v/>
      </c>
      <c r="H997" s="139"/>
      <c r="I997" s="123" t="str">
        <f t="shared" si="201"/>
        <v xml:space="preserve"> </v>
      </c>
      <c r="K997" s="388" t="str">
        <f t="shared" ca="1" si="195"/>
        <v/>
      </c>
      <c r="L997" s="388" t="str">
        <f t="shared" ca="1" si="196"/>
        <v/>
      </c>
      <c r="M997" s="384" t="str">
        <f t="shared" ca="1" si="197"/>
        <v/>
      </c>
      <c r="N997" s="384" t="str">
        <f t="shared" ca="1" si="197"/>
        <v/>
      </c>
      <c r="O997" s="384" t="str">
        <f t="shared" ca="1" si="197"/>
        <v/>
      </c>
      <c r="P997" s="384" t="str">
        <f t="shared" ca="1" si="197"/>
        <v/>
      </c>
      <c r="Q997" s="384" t="str">
        <f t="shared" ca="1" si="191"/>
        <v/>
      </c>
      <c r="R997" s="131" t="str">
        <f ca="1">IF(AND(SUM($T$109:$U997)&gt;0,COUNTIF(R$108:$S996,"A")=0), "A","")</f>
        <v/>
      </c>
      <c r="S997" s="131" t="str">
        <f ca="1">IF(AND(SUM($T997:$U$1097)&gt;0,COUNTIF(S998:$S$1098,"E")=0), "E","")</f>
        <v/>
      </c>
      <c r="T997" s="383" t="str">
        <f t="shared" ca="1" si="192"/>
        <v/>
      </c>
      <c r="U997" s="383" t="str">
        <f t="shared" ca="1" si="198"/>
        <v/>
      </c>
      <c r="X997" s="383" t="str">
        <f t="shared" ca="1" si="193"/>
        <v/>
      </c>
      <c r="Y997" s="383" t="str">
        <f ca="1">IF(SUM(X997)&gt;0,MAX($Y$109:Y996)+1,"")</f>
        <v/>
      </c>
      <c r="AB997" s="383" t="str" cm="1">
        <f t="array" aca="1" ref="AB997" ca="1">IF($K997="","",INDIRECT("'"&amp;$B997&amp;"'!$J$7"))</f>
        <v/>
      </c>
      <c r="AC997" s="383" t="str" cm="1">
        <f t="array" aca="1" ref="AC997" ca="1">IF($K997="","",INDIRECT("'"&amp;$B997&amp;"'!$J$5"))</f>
        <v/>
      </c>
      <c r="AD997" s="383" t="str" cm="1">
        <f t="array" aca="1" ref="AD997" ca="1">IF($K997="","",INDIRECT("'"&amp;$B997&amp;"'!$J$6"))</f>
        <v/>
      </c>
    </row>
    <row r="998" spans="1:30" hidden="1">
      <c r="A998" s="93"/>
      <c r="B998" s="138" t="str">
        <f t="shared" si="199"/>
        <v/>
      </c>
      <c r="C998" s="28" t="str">
        <f>IF(B998="","",INDEX(Konfig!$A$21:$B$1011,MATCH(MID(B998,1,(FIND(" ",B998)-1)),Konfig!$A$21:$A$1011,0),2))</f>
        <v/>
      </c>
      <c r="D998" s="126"/>
      <c r="E998" s="126" t="str">
        <f t="shared" si="190"/>
        <v/>
      </c>
      <c r="F998" s="126" t="str">
        <f t="shared" si="194"/>
        <v/>
      </c>
      <c r="G998" s="123" t="str">
        <f t="shared" si="200"/>
        <v/>
      </c>
      <c r="H998" s="139"/>
      <c r="I998" s="123" t="str">
        <f t="shared" si="201"/>
        <v xml:space="preserve"> </v>
      </c>
      <c r="K998" s="388" t="str">
        <f t="shared" ca="1" si="195"/>
        <v/>
      </c>
      <c r="L998" s="388" t="str">
        <f t="shared" ca="1" si="196"/>
        <v/>
      </c>
      <c r="M998" s="384" t="str">
        <f t="shared" ca="1" si="197"/>
        <v/>
      </c>
      <c r="N998" s="384" t="str">
        <f t="shared" ca="1" si="197"/>
        <v/>
      </c>
      <c r="O998" s="384" t="str">
        <f t="shared" ca="1" si="197"/>
        <v/>
      </c>
      <c r="P998" s="384" t="str">
        <f t="shared" ca="1" si="197"/>
        <v/>
      </c>
      <c r="Q998" s="384" t="str">
        <f t="shared" ca="1" si="191"/>
        <v/>
      </c>
      <c r="R998" s="131" t="str">
        <f ca="1">IF(AND(SUM($T$109:$U998)&gt;0,COUNTIF(R$108:$S997,"A")=0), "A","")</f>
        <v/>
      </c>
      <c r="S998" s="131" t="str">
        <f ca="1">IF(AND(SUM($T998:$U$1097)&gt;0,COUNTIF(S999:$S$1098,"E")=0), "E","")</f>
        <v/>
      </c>
      <c r="T998" s="383" t="str">
        <f t="shared" ca="1" si="192"/>
        <v/>
      </c>
      <c r="U998" s="383" t="str">
        <f t="shared" ca="1" si="198"/>
        <v/>
      </c>
      <c r="X998" s="383" t="str">
        <f t="shared" ca="1" si="193"/>
        <v/>
      </c>
      <c r="Y998" s="383" t="str">
        <f ca="1">IF(SUM(X998)&gt;0,MAX($Y$109:Y997)+1,"")</f>
        <v/>
      </c>
      <c r="AB998" s="383" t="str" cm="1">
        <f t="array" aca="1" ref="AB998" ca="1">IF($K998="","",INDIRECT("'"&amp;$B998&amp;"'!$J$7"))</f>
        <v/>
      </c>
      <c r="AC998" s="383" t="str" cm="1">
        <f t="array" aca="1" ref="AC998" ca="1">IF($K998="","",INDIRECT("'"&amp;$B998&amp;"'!$J$5"))</f>
        <v/>
      </c>
      <c r="AD998" s="383" t="str" cm="1">
        <f t="array" aca="1" ref="AD998" ca="1">IF($K998="","",INDIRECT("'"&amp;$B998&amp;"'!$J$6"))</f>
        <v/>
      </c>
    </row>
    <row r="999" spans="1:30" hidden="1">
      <c r="A999" s="93"/>
      <c r="B999" s="138" t="str">
        <f t="shared" si="199"/>
        <v/>
      </c>
      <c r="C999" s="28" t="str">
        <f>IF(B999="","",INDEX(Konfig!$A$21:$B$1011,MATCH(MID(B999,1,(FIND(" ",B999)-1)),Konfig!$A$21:$A$1011,0),2))</f>
        <v/>
      </c>
      <c r="D999" s="126"/>
      <c r="E999" s="126" t="str">
        <f t="shared" si="190"/>
        <v/>
      </c>
      <c r="F999" s="126" t="str">
        <f t="shared" si="194"/>
        <v/>
      </c>
      <c r="G999" s="123" t="str">
        <f t="shared" si="200"/>
        <v/>
      </c>
      <c r="H999" s="139"/>
      <c r="I999" s="123" t="str">
        <f t="shared" si="201"/>
        <v xml:space="preserve"> </v>
      </c>
      <c r="K999" s="388" t="str">
        <f t="shared" ca="1" si="195"/>
        <v/>
      </c>
      <c r="L999" s="388" t="str">
        <f t="shared" ca="1" si="196"/>
        <v/>
      </c>
      <c r="M999" s="384" t="str">
        <f t="shared" ca="1" si="197"/>
        <v/>
      </c>
      <c r="N999" s="384" t="str">
        <f t="shared" ca="1" si="197"/>
        <v/>
      </c>
      <c r="O999" s="384" t="str">
        <f t="shared" ca="1" si="197"/>
        <v/>
      </c>
      <c r="P999" s="384" t="str">
        <f t="shared" ca="1" si="197"/>
        <v/>
      </c>
      <c r="Q999" s="384" t="str">
        <f t="shared" ca="1" si="191"/>
        <v/>
      </c>
      <c r="R999" s="131" t="str">
        <f ca="1">IF(AND(SUM($T$109:$U999)&gt;0,COUNTIF(R$108:$S998,"A")=0), "A","")</f>
        <v/>
      </c>
      <c r="S999" s="131" t="str">
        <f ca="1">IF(AND(SUM($T999:$U$1097)&gt;0,COUNTIF(S1000:$S$1098,"E")=0), "E","")</f>
        <v/>
      </c>
      <c r="T999" s="383" t="str">
        <f t="shared" ca="1" si="192"/>
        <v/>
      </c>
      <c r="U999" s="383" t="str">
        <f t="shared" ca="1" si="198"/>
        <v/>
      </c>
      <c r="X999" s="383" t="str">
        <f t="shared" ca="1" si="193"/>
        <v/>
      </c>
      <c r="Y999" s="383" t="str">
        <f ca="1">IF(SUM(X999)&gt;0,MAX($Y$109:Y998)+1,"")</f>
        <v/>
      </c>
      <c r="AB999" s="383" t="str" cm="1">
        <f t="array" aca="1" ref="AB999" ca="1">IF($K999="","",INDIRECT("'"&amp;$B999&amp;"'!$J$7"))</f>
        <v/>
      </c>
      <c r="AC999" s="383" t="str" cm="1">
        <f t="array" aca="1" ref="AC999" ca="1">IF($K999="","",INDIRECT("'"&amp;$B999&amp;"'!$J$5"))</f>
        <v/>
      </c>
      <c r="AD999" s="383" t="str" cm="1">
        <f t="array" aca="1" ref="AD999" ca="1">IF($K999="","",INDIRECT("'"&amp;$B999&amp;"'!$J$6"))</f>
        <v/>
      </c>
    </row>
    <row r="1000" spans="1:30" hidden="1">
      <c r="A1000" s="93"/>
      <c r="B1000" s="138" t="str">
        <f t="shared" si="199"/>
        <v/>
      </c>
      <c r="C1000" s="28" t="str">
        <f>IF(B1000="","",INDEX(Konfig!$A$21:$B$1011,MATCH(MID(B1000,1,(FIND(" ",B1000)-1)),Konfig!$A$21:$A$1011,0),2))</f>
        <v/>
      </c>
      <c r="D1000" s="126"/>
      <c r="E1000" s="126" t="str">
        <f t="shared" si="190"/>
        <v/>
      </c>
      <c r="F1000" s="126" t="str">
        <f t="shared" si="194"/>
        <v/>
      </c>
      <c r="G1000" s="123" t="str">
        <f t="shared" si="200"/>
        <v/>
      </c>
      <c r="H1000" s="139"/>
      <c r="I1000" s="123" t="str">
        <f t="shared" si="201"/>
        <v xml:space="preserve"> </v>
      </c>
      <c r="K1000" s="388" t="str">
        <f t="shared" ca="1" si="195"/>
        <v/>
      </c>
      <c r="L1000" s="388" t="str">
        <f t="shared" ca="1" si="196"/>
        <v/>
      </c>
      <c r="M1000" s="384" t="str">
        <f t="shared" ca="1" si="197"/>
        <v/>
      </c>
      <c r="N1000" s="384" t="str">
        <f t="shared" ca="1" si="197"/>
        <v/>
      </c>
      <c r="O1000" s="384" t="str">
        <f t="shared" ca="1" si="197"/>
        <v/>
      </c>
      <c r="P1000" s="384" t="str">
        <f t="shared" ca="1" si="197"/>
        <v/>
      </c>
      <c r="Q1000" s="384" t="str">
        <f t="shared" ca="1" si="191"/>
        <v/>
      </c>
      <c r="R1000" s="131" t="str">
        <f ca="1">IF(AND(SUM($T$109:$U1000)&gt;0,COUNTIF(R$108:$S999,"A")=0), "A","")</f>
        <v/>
      </c>
      <c r="S1000" s="131" t="str">
        <f ca="1">IF(AND(SUM($T1000:$U$1097)&gt;0,COUNTIF(S1001:$S$1098,"E")=0), "E","")</f>
        <v/>
      </c>
      <c r="T1000" s="383" t="str">
        <f t="shared" ca="1" si="192"/>
        <v/>
      </c>
      <c r="U1000" s="383" t="str">
        <f t="shared" ca="1" si="198"/>
        <v/>
      </c>
      <c r="X1000" s="383" t="str">
        <f t="shared" ca="1" si="193"/>
        <v/>
      </c>
      <c r="Y1000" s="383" t="str">
        <f ca="1">IF(SUM(X1000)&gt;0,MAX($Y$109:Y999)+1,"")</f>
        <v/>
      </c>
      <c r="AB1000" s="383" t="str" cm="1">
        <f t="array" aca="1" ref="AB1000" ca="1">IF($K1000="","",INDIRECT("'"&amp;$B1000&amp;"'!$J$7"))</f>
        <v/>
      </c>
      <c r="AC1000" s="383" t="str" cm="1">
        <f t="array" aca="1" ref="AC1000" ca="1">IF($K1000="","",INDIRECT("'"&amp;$B1000&amp;"'!$J$5"))</f>
        <v/>
      </c>
      <c r="AD1000" s="383" t="str" cm="1">
        <f t="array" aca="1" ref="AD1000" ca="1">IF($K1000="","",INDIRECT("'"&amp;$B1000&amp;"'!$J$6"))</f>
        <v/>
      </c>
    </row>
    <row r="1001" spans="1:30" hidden="1">
      <c r="A1001" s="93"/>
      <c r="B1001" s="138" t="str">
        <f t="shared" si="199"/>
        <v/>
      </c>
      <c r="C1001" s="28" t="str">
        <f>IF(B1001="","",INDEX(Konfig!$A$21:$B$1011,MATCH(MID(B1001,1,(FIND(" ",B1001)-1)),Konfig!$A$21:$A$1011,0),2))</f>
        <v/>
      </c>
      <c r="D1001" s="126"/>
      <c r="E1001" s="126" t="str">
        <f t="shared" si="190"/>
        <v/>
      </c>
      <c r="F1001" s="126" t="str">
        <f t="shared" si="194"/>
        <v/>
      </c>
      <c r="G1001" s="123" t="str">
        <f t="shared" si="200"/>
        <v/>
      </c>
      <c r="H1001" s="139"/>
      <c r="I1001" s="123" t="str">
        <f t="shared" si="201"/>
        <v xml:space="preserve"> </v>
      </c>
      <c r="K1001" s="388" t="str">
        <f t="shared" ca="1" si="195"/>
        <v/>
      </c>
      <c r="L1001" s="388" t="str">
        <f t="shared" ca="1" si="196"/>
        <v/>
      </c>
      <c r="M1001" s="384" t="str">
        <f t="shared" ca="1" si="197"/>
        <v/>
      </c>
      <c r="N1001" s="384" t="str">
        <f t="shared" ca="1" si="197"/>
        <v/>
      </c>
      <c r="O1001" s="384" t="str">
        <f t="shared" ca="1" si="197"/>
        <v/>
      </c>
      <c r="P1001" s="384" t="str">
        <f t="shared" ca="1" si="197"/>
        <v/>
      </c>
      <c r="Q1001" s="384" t="str">
        <f t="shared" ca="1" si="191"/>
        <v/>
      </c>
      <c r="R1001" s="131" t="str">
        <f ca="1">IF(AND(SUM($T$109:$U1001)&gt;0,COUNTIF(R$108:$S1000,"A")=0), "A","")</f>
        <v/>
      </c>
      <c r="S1001" s="131" t="str">
        <f ca="1">IF(AND(SUM($T1001:$U$1097)&gt;0,COUNTIF(S1002:$S$1098,"E")=0), "E","")</f>
        <v/>
      </c>
      <c r="T1001" s="383" t="str">
        <f t="shared" ca="1" si="192"/>
        <v/>
      </c>
      <c r="U1001" s="383" t="str">
        <f t="shared" ca="1" si="198"/>
        <v/>
      </c>
      <c r="X1001" s="383" t="str">
        <f t="shared" ca="1" si="193"/>
        <v/>
      </c>
      <c r="Y1001" s="383" t="str">
        <f ca="1">IF(SUM(X1001)&gt;0,MAX($Y$109:Y1000)+1,"")</f>
        <v/>
      </c>
      <c r="AB1001" s="383" t="str" cm="1">
        <f t="array" aca="1" ref="AB1001" ca="1">IF($K1001="","",INDIRECT("'"&amp;$B1001&amp;"'!$J$7"))</f>
        <v/>
      </c>
      <c r="AC1001" s="383" t="str" cm="1">
        <f t="array" aca="1" ref="AC1001" ca="1">IF($K1001="","",INDIRECT("'"&amp;$B1001&amp;"'!$J$5"))</f>
        <v/>
      </c>
      <c r="AD1001" s="383" t="str" cm="1">
        <f t="array" aca="1" ref="AD1001" ca="1">IF($K1001="","",INDIRECT("'"&amp;$B1001&amp;"'!$J$6"))</f>
        <v/>
      </c>
    </row>
    <row r="1002" spans="1:30" hidden="1">
      <c r="A1002" s="93"/>
      <c r="B1002" s="138" t="str">
        <f t="shared" si="199"/>
        <v/>
      </c>
      <c r="C1002" s="28" t="str">
        <f>IF(B1002="","",INDEX(Konfig!$A$21:$B$1011,MATCH(MID(B1002,1,(FIND(" ",B1002)-1)),Konfig!$A$21:$A$1011,0),2))</f>
        <v/>
      </c>
      <c r="D1002" s="126"/>
      <c r="E1002" s="126" t="str">
        <f t="shared" si="190"/>
        <v/>
      </c>
      <c r="F1002" s="126" t="str">
        <f t="shared" si="194"/>
        <v/>
      </c>
      <c r="G1002" s="123" t="str">
        <f t="shared" si="200"/>
        <v/>
      </c>
      <c r="H1002" s="139"/>
      <c r="I1002" s="123" t="str">
        <f t="shared" si="201"/>
        <v xml:space="preserve"> </v>
      </c>
      <c r="K1002" s="388" t="str">
        <f t="shared" ca="1" si="195"/>
        <v/>
      </c>
      <c r="L1002" s="388" t="str">
        <f t="shared" ca="1" si="196"/>
        <v/>
      </c>
      <c r="M1002" s="384" t="str">
        <f t="shared" ca="1" si="197"/>
        <v/>
      </c>
      <c r="N1002" s="384" t="str">
        <f t="shared" ca="1" si="197"/>
        <v/>
      </c>
      <c r="O1002" s="384" t="str">
        <f t="shared" ca="1" si="197"/>
        <v/>
      </c>
      <c r="P1002" s="384" t="str">
        <f t="shared" ca="1" si="197"/>
        <v/>
      </c>
      <c r="Q1002" s="384" t="str">
        <f t="shared" ca="1" si="191"/>
        <v/>
      </c>
      <c r="R1002" s="131" t="str">
        <f ca="1">IF(AND(SUM($T$109:$U1002)&gt;0,COUNTIF(R$108:$S1001,"A")=0), "A","")</f>
        <v/>
      </c>
      <c r="S1002" s="131" t="str">
        <f ca="1">IF(AND(SUM($T1002:$U$1097)&gt;0,COUNTIF(S1003:$S$1098,"E")=0), "E","")</f>
        <v/>
      </c>
      <c r="T1002" s="383" t="str">
        <f t="shared" ca="1" si="192"/>
        <v/>
      </c>
      <c r="U1002" s="383" t="str">
        <f t="shared" ca="1" si="198"/>
        <v/>
      </c>
      <c r="X1002" s="383" t="str">
        <f t="shared" ca="1" si="193"/>
        <v/>
      </c>
      <c r="Y1002" s="383" t="str">
        <f ca="1">IF(SUM(X1002)&gt;0,MAX($Y$109:Y1001)+1,"")</f>
        <v/>
      </c>
      <c r="AB1002" s="383" t="str" cm="1">
        <f t="array" aca="1" ref="AB1002" ca="1">IF($K1002="","",INDIRECT("'"&amp;$B1002&amp;"'!$J$7"))</f>
        <v/>
      </c>
      <c r="AC1002" s="383" t="str" cm="1">
        <f t="array" aca="1" ref="AC1002" ca="1">IF($K1002="","",INDIRECT("'"&amp;$B1002&amp;"'!$J$5"))</f>
        <v/>
      </c>
      <c r="AD1002" s="383" t="str" cm="1">
        <f t="array" aca="1" ref="AD1002" ca="1">IF($K1002="","",INDIRECT("'"&amp;$B1002&amp;"'!$J$6"))</f>
        <v/>
      </c>
    </row>
    <row r="1003" spans="1:30" hidden="1">
      <c r="A1003" s="93"/>
      <c r="B1003" s="138" t="str">
        <f t="shared" si="199"/>
        <v/>
      </c>
      <c r="C1003" s="28" t="str">
        <f>IF(B1003="","",INDEX(Konfig!$A$21:$B$1011,MATCH(MID(B1003,1,(FIND(" ",B1003)-1)),Konfig!$A$21:$A$1011,0),2))</f>
        <v/>
      </c>
      <c r="D1003" s="126"/>
      <c r="E1003" s="126" t="str">
        <f t="shared" si="190"/>
        <v/>
      </c>
      <c r="F1003" s="126" t="str">
        <f t="shared" si="194"/>
        <v/>
      </c>
      <c r="G1003" s="123" t="str">
        <f t="shared" si="200"/>
        <v/>
      </c>
      <c r="H1003" s="139"/>
      <c r="I1003" s="123" t="str">
        <f t="shared" si="201"/>
        <v xml:space="preserve"> </v>
      </c>
      <c r="K1003" s="388" t="str">
        <f t="shared" ca="1" si="195"/>
        <v/>
      </c>
      <c r="L1003" s="388" t="str">
        <f t="shared" ca="1" si="196"/>
        <v/>
      </c>
      <c r="M1003" s="384" t="str">
        <f t="shared" ca="1" si="197"/>
        <v/>
      </c>
      <c r="N1003" s="384" t="str">
        <f t="shared" ca="1" si="197"/>
        <v/>
      </c>
      <c r="O1003" s="384" t="str">
        <f t="shared" ca="1" si="197"/>
        <v/>
      </c>
      <c r="P1003" s="384" t="str">
        <f t="shared" ca="1" si="197"/>
        <v/>
      </c>
      <c r="Q1003" s="384" t="str">
        <f t="shared" ca="1" si="191"/>
        <v/>
      </c>
      <c r="R1003" s="131" t="str">
        <f ca="1">IF(AND(SUM($T$109:$U1003)&gt;0,COUNTIF(R$108:$S1002,"A")=0), "A","")</f>
        <v/>
      </c>
      <c r="S1003" s="131" t="str">
        <f ca="1">IF(AND(SUM($T1003:$U$1097)&gt;0,COUNTIF(S1004:$S$1098,"E")=0), "E","")</f>
        <v/>
      </c>
      <c r="T1003" s="383" t="str">
        <f t="shared" ca="1" si="192"/>
        <v/>
      </c>
      <c r="U1003" s="383" t="str">
        <f t="shared" ca="1" si="198"/>
        <v/>
      </c>
      <c r="X1003" s="383" t="str">
        <f t="shared" ca="1" si="193"/>
        <v/>
      </c>
      <c r="Y1003" s="383" t="str">
        <f ca="1">IF(SUM(X1003)&gt;0,MAX($Y$109:Y1002)+1,"")</f>
        <v/>
      </c>
      <c r="AB1003" s="383" t="str" cm="1">
        <f t="array" aca="1" ref="AB1003" ca="1">IF($K1003="","",INDIRECT("'"&amp;$B1003&amp;"'!$J$7"))</f>
        <v/>
      </c>
      <c r="AC1003" s="383" t="str" cm="1">
        <f t="array" aca="1" ref="AC1003" ca="1">IF($K1003="","",INDIRECT("'"&amp;$B1003&amp;"'!$J$5"))</f>
        <v/>
      </c>
      <c r="AD1003" s="383" t="str" cm="1">
        <f t="array" aca="1" ref="AD1003" ca="1">IF($K1003="","",INDIRECT("'"&amp;$B1003&amp;"'!$J$6"))</f>
        <v/>
      </c>
    </row>
    <row r="1004" spans="1:30" hidden="1">
      <c r="A1004" s="93"/>
      <c r="B1004" s="138" t="str">
        <f t="shared" si="199"/>
        <v/>
      </c>
      <c r="C1004" s="28" t="str">
        <f>IF(B1004="","",INDEX(Konfig!$A$21:$B$1011,MATCH(MID(B1004,1,(FIND(" ",B1004)-1)),Konfig!$A$21:$A$1011,0),2))</f>
        <v/>
      </c>
      <c r="D1004" s="126"/>
      <c r="E1004" s="126" t="str">
        <f t="shared" si="190"/>
        <v/>
      </c>
      <c r="F1004" s="126" t="str">
        <f t="shared" si="194"/>
        <v/>
      </c>
      <c r="G1004" s="123" t="str">
        <f t="shared" si="200"/>
        <v/>
      </c>
      <c r="H1004" s="139"/>
      <c r="I1004" s="123" t="str">
        <f t="shared" si="201"/>
        <v xml:space="preserve"> </v>
      </c>
      <c r="K1004" s="388" t="str">
        <f t="shared" ca="1" si="195"/>
        <v/>
      </c>
      <c r="L1004" s="388" t="str">
        <f t="shared" ca="1" si="196"/>
        <v/>
      </c>
      <c r="M1004" s="384" t="str">
        <f t="shared" ca="1" si="197"/>
        <v/>
      </c>
      <c r="N1004" s="384" t="str">
        <f t="shared" ca="1" si="197"/>
        <v/>
      </c>
      <c r="O1004" s="384" t="str">
        <f t="shared" ca="1" si="197"/>
        <v/>
      </c>
      <c r="P1004" s="384" t="str">
        <f t="shared" ca="1" si="197"/>
        <v/>
      </c>
      <c r="Q1004" s="384" t="str">
        <f t="shared" ca="1" si="191"/>
        <v/>
      </c>
      <c r="R1004" s="131" t="str">
        <f ca="1">IF(AND(SUM($T$109:$U1004)&gt;0,COUNTIF(R$108:$S1003,"A")=0), "A","")</f>
        <v/>
      </c>
      <c r="S1004" s="131" t="str">
        <f ca="1">IF(AND(SUM($T1004:$U$1097)&gt;0,COUNTIF(S1005:$S$1098,"E")=0), "E","")</f>
        <v/>
      </c>
      <c r="T1004" s="383" t="str">
        <f t="shared" ca="1" si="192"/>
        <v/>
      </c>
      <c r="U1004" s="383" t="str">
        <f t="shared" ca="1" si="198"/>
        <v/>
      </c>
      <c r="X1004" s="383" t="str">
        <f t="shared" ca="1" si="193"/>
        <v/>
      </c>
      <c r="Y1004" s="383" t="str">
        <f ca="1">IF(SUM(X1004)&gt;0,MAX($Y$109:Y1003)+1,"")</f>
        <v/>
      </c>
      <c r="AB1004" s="383" t="str" cm="1">
        <f t="array" aca="1" ref="AB1004" ca="1">IF($K1004="","",INDIRECT("'"&amp;$B1004&amp;"'!$J$7"))</f>
        <v/>
      </c>
      <c r="AC1004" s="383" t="str" cm="1">
        <f t="array" aca="1" ref="AC1004" ca="1">IF($K1004="","",INDIRECT("'"&amp;$B1004&amp;"'!$J$5"))</f>
        <v/>
      </c>
      <c r="AD1004" s="383" t="str" cm="1">
        <f t="array" aca="1" ref="AD1004" ca="1">IF($K1004="","",INDIRECT("'"&amp;$B1004&amp;"'!$J$6"))</f>
        <v/>
      </c>
    </row>
    <row r="1005" spans="1:30" hidden="1">
      <c r="A1005" s="93"/>
      <c r="B1005" s="138" t="str">
        <f t="shared" si="199"/>
        <v/>
      </c>
      <c r="C1005" s="28" t="str">
        <f>IF(B1005="","",INDEX(Konfig!$A$21:$B$1011,MATCH(MID(B1005,1,(FIND(" ",B1005)-1)),Konfig!$A$21:$A$1011,0),2))</f>
        <v/>
      </c>
      <c r="D1005" s="126"/>
      <c r="E1005" s="126" t="str">
        <f t="shared" ref="E1005:E1068" si="202">IFERROR(IF(VALUE(LEFT(G1005,SEARCH(".",G1005)-1))&lt;10,"",VALUE(LEFT(G1005,SEARCH(".",G1005)-1))),"")</f>
        <v/>
      </c>
      <c r="F1005" s="126" t="str">
        <f t="shared" si="194"/>
        <v/>
      </c>
      <c r="G1005" s="123" t="str">
        <f t="shared" si="200"/>
        <v/>
      </c>
      <c r="H1005" s="139"/>
      <c r="I1005" s="123" t="str">
        <f t="shared" si="201"/>
        <v xml:space="preserve"> </v>
      </c>
      <c r="K1005" s="388" t="str">
        <f t="shared" ca="1" si="195"/>
        <v/>
      </c>
      <c r="L1005" s="388" t="str">
        <f t="shared" ca="1" si="196"/>
        <v/>
      </c>
      <c r="M1005" s="384" t="str">
        <f t="shared" ca="1" si="197"/>
        <v/>
      </c>
      <c r="N1005" s="384" t="str">
        <f t="shared" ca="1" si="197"/>
        <v/>
      </c>
      <c r="O1005" s="384" t="str">
        <f t="shared" ca="1" si="197"/>
        <v/>
      </c>
      <c r="P1005" s="384" t="str">
        <f t="shared" ca="1" si="197"/>
        <v/>
      </c>
      <c r="Q1005" s="384" t="str">
        <f t="shared" ref="Q1005:Q1068" ca="1" si="203">IF($K1005="","",COUNTIF(INDIRECT("'"&amp;$B1005&amp;"'!$D$11:$D$512"),0))</f>
        <v/>
      </c>
      <c r="R1005" s="131" t="str">
        <f ca="1">IF(AND(SUM($T$109:$U1005)&gt;0,COUNTIF(R$108:$S1004,"A")=0), "A","")</f>
        <v/>
      </c>
      <c r="S1005" s="131" t="str">
        <f ca="1">IF(AND(SUM($T1005:$U$1097)&gt;0,COUNTIF(S1006:$S$1098,"E")=0), "E","")</f>
        <v/>
      </c>
      <c r="T1005" s="383" t="str">
        <f t="shared" ref="T1005:T1068" ca="1" si="204">IF($K1005="","",COUNTIFS(INDIRECT("'"&amp;$B1005&amp;"'!$J$11:$J$512"),"KO",INDIRECT("'"&amp;$B1005&amp;"'!$N$11:$N$512"),"IAE"))</f>
        <v/>
      </c>
      <c r="U1005" s="383" t="str">
        <f t="shared" ca="1" si="198"/>
        <v/>
      </c>
      <c r="X1005" s="383" t="str">
        <f t="shared" ref="X1005:X1068" ca="1" si="205">IF($K1005="","",COUNTIFS(INDIRECT("'"&amp;$B1005&amp;"'!$J$11:$J$512"),"EW",INDIRECT("'"&amp;$B1005&amp;"'!$N$11:$N$512"),"IAE"))</f>
        <v/>
      </c>
      <c r="Y1005" s="383" t="str">
        <f ca="1">IF(SUM(X1005)&gt;0,MAX($Y$109:Y1004)+1,"")</f>
        <v/>
      </c>
      <c r="AB1005" s="383" t="str" cm="1">
        <f t="array" aca="1" ref="AB1005" ca="1">IF($K1005="","",INDIRECT("'"&amp;$B1005&amp;"'!$J$7"))</f>
        <v/>
      </c>
      <c r="AC1005" s="383" t="str" cm="1">
        <f t="array" aca="1" ref="AC1005" ca="1">IF($K1005="","",INDIRECT("'"&amp;$B1005&amp;"'!$J$5"))</f>
        <v/>
      </c>
      <c r="AD1005" s="383" t="str" cm="1">
        <f t="array" aca="1" ref="AD1005" ca="1">IF($K1005="","",INDIRECT("'"&amp;$B1005&amp;"'!$J$6"))</f>
        <v/>
      </c>
    </row>
    <row r="1006" spans="1:30" hidden="1">
      <c r="A1006" s="93"/>
      <c r="B1006" s="138" t="str">
        <f t="shared" si="199"/>
        <v/>
      </c>
      <c r="C1006" s="28" t="str">
        <f>IF(B1006="","",INDEX(Konfig!$A$21:$B$1011,MATCH(MID(B1006,1,(FIND(" ",B1006)-1)),Konfig!$A$21:$A$1011,0),2))</f>
        <v/>
      </c>
      <c r="D1006" s="126"/>
      <c r="E1006" s="126" t="str">
        <f t="shared" si="202"/>
        <v/>
      </c>
      <c r="F1006" s="126" t="str">
        <f t="shared" si="194"/>
        <v/>
      </c>
      <c r="G1006" s="123" t="str">
        <f t="shared" si="200"/>
        <v/>
      </c>
      <c r="H1006" s="139"/>
      <c r="I1006" s="123" t="str">
        <f t="shared" si="201"/>
        <v xml:space="preserve"> </v>
      </c>
      <c r="K1006" s="388" t="str">
        <f t="shared" ca="1" si="195"/>
        <v/>
      </c>
      <c r="L1006" s="388" t="str">
        <f t="shared" ca="1" si="196"/>
        <v/>
      </c>
      <c r="M1006" s="384" t="str">
        <f t="shared" ca="1" si="197"/>
        <v/>
      </c>
      <c r="N1006" s="384" t="str">
        <f t="shared" ca="1" si="197"/>
        <v/>
      </c>
      <c r="O1006" s="384" t="str">
        <f t="shared" ca="1" si="197"/>
        <v/>
      </c>
      <c r="P1006" s="384" t="str">
        <f t="shared" ca="1" si="197"/>
        <v/>
      </c>
      <c r="Q1006" s="384" t="str">
        <f t="shared" ca="1" si="203"/>
        <v/>
      </c>
      <c r="R1006" s="131" t="str">
        <f ca="1">IF(AND(SUM($T$109:$U1006)&gt;0,COUNTIF(R$108:$S1005,"A")=0), "A","")</f>
        <v/>
      </c>
      <c r="S1006" s="131" t="str">
        <f ca="1">IF(AND(SUM($T1006:$U$1097)&gt;0,COUNTIF(S1007:$S$1098,"E")=0), "E","")</f>
        <v/>
      </c>
      <c r="T1006" s="383" t="str">
        <f t="shared" ca="1" si="204"/>
        <v/>
      </c>
      <c r="U1006" s="383" t="str">
        <f t="shared" ca="1" si="198"/>
        <v/>
      </c>
      <c r="X1006" s="383" t="str">
        <f t="shared" ca="1" si="205"/>
        <v/>
      </c>
      <c r="Y1006" s="383" t="str">
        <f ca="1">IF(SUM(X1006)&gt;0,MAX($Y$109:Y1005)+1,"")</f>
        <v/>
      </c>
      <c r="AB1006" s="383" t="str" cm="1">
        <f t="array" aca="1" ref="AB1006" ca="1">IF($K1006="","",INDIRECT("'"&amp;$B1006&amp;"'!$J$7"))</f>
        <v/>
      </c>
      <c r="AC1006" s="383" t="str" cm="1">
        <f t="array" aca="1" ref="AC1006" ca="1">IF($K1006="","",INDIRECT("'"&amp;$B1006&amp;"'!$J$5"))</f>
        <v/>
      </c>
      <c r="AD1006" s="383" t="str" cm="1">
        <f t="array" aca="1" ref="AD1006" ca="1">IF($K1006="","",INDIRECT("'"&amp;$B1006&amp;"'!$J$6"))</f>
        <v/>
      </c>
    </row>
    <row r="1007" spans="1:30" hidden="1">
      <c r="A1007" s="93"/>
      <c r="B1007" s="138" t="str">
        <f t="shared" si="199"/>
        <v/>
      </c>
      <c r="C1007" s="28" t="str">
        <f>IF(B1007="","",INDEX(Konfig!$A$21:$B$1011,MATCH(MID(B1007,1,(FIND(" ",B1007)-1)),Konfig!$A$21:$A$1011,0),2))</f>
        <v/>
      </c>
      <c r="D1007" s="126"/>
      <c r="E1007" s="126" t="str">
        <f t="shared" si="202"/>
        <v/>
      </c>
      <c r="F1007" s="126" t="str">
        <f t="shared" si="194"/>
        <v/>
      </c>
      <c r="G1007" s="123" t="str">
        <f t="shared" si="200"/>
        <v/>
      </c>
      <c r="H1007" s="139"/>
      <c r="I1007" s="123" t="str">
        <f t="shared" si="201"/>
        <v xml:space="preserve"> </v>
      </c>
      <c r="K1007" s="388" t="str">
        <f t="shared" ca="1" si="195"/>
        <v/>
      </c>
      <c r="L1007" s="388" t="str">
        <f t="shared" ca="1" si="196"/>
        <v/>
      </c>
      <c r="M1007" s="384" t="str">
        <f t="shared" ca="1" si="197"/>
        <v/>
      </c>
      <c r="N1007" s="384" t="str">
        <f t="shared" ca="1" si="197"/>
        <v/>
      </c>
      <c r="O1007" s="384" t="str">
        <f t="shared" ca="1" si="197"/>
        <v/>
      </c>
      <c r="P1007" s="384" t="str">
        <f t="shared" ca="1" si="197"/>
        <v/>
      </c>
      <c r="Q1007" s="384" t="str">
        <f t="shared" ca="1" si="203"/>
        <v/>
      </c>
      <c r="R1007" s="131" t="str">
        <f ca="1">IF(AND(SUM($T$109:$U1007)&gt;0,COUNTIF(R$108:$S1006,"A")=0), "A","")</f>
        <v/>
      </c>
      <c r="S1007" s="131" t="str">
        <f ca="1">IF(AND(SUM($T1007:$U$1097)&gt;0,COUNTIF(S1008:$S$1098,"E")=0), "E","")</f>
        <v/>
      </c>
      <c r="T1007" s="383" t="str">
        <f t="shared" ca="1" si="204"/>
        <v/>
      </c>
      <c r="U1007" s="383" t="str">
        <f t="shared" ca="1" si="198"/>
        <v/>
      </c>
      <c r="X1007" s="383" t="str">
        <f t="shared" ca="1" si="205"/>
        <v/>
      </c>
      <c r="Y1007" s="383" t="str">
        <f ca="1">IF(SUM(X1007)&gt;0,MAX($Y$109:Y1006)+1,"")</f>
        <v/>
      </c>
      <c r="AB1007" s="383" t="str" cm="1">
        <f t="array" aca="1" ref="AB1007" ca="1">IF($K1007="","",INDIRECT("'"&amp;$B1007&amp;"'!$J$7"))</f>
        <v/>
      </c>
      <c r="AC1007" s="383" t="str" cm="1">
        <f t="array" aca="1" ref="AC1007" ca="1">IF($K1007="","",INDIRECT("'"&amp;$B1007&amp;"'!$J$5"))</f>
        <v/>
      </c>
      <c r="AD1007" s="383" t="str" cm="1">
        <f t="array" aca="1" ref="AD1007" ca="1">IF($K1007="","",INDIRECT("'"&amp;$B1007&amp;"'!$J$6"))</f>
        <v/>
      </c>
    </row>
    <row r="1008" spans="1:30" hidden="1">
      <c r="A1008" s="93"/>
      <c r="B1008" s="138" t="str">
        <f t="shared" si="199"/>
        <v/>
      </c>
      <c r="C1008" s="28" t="str">
        <f>IF(B1008="","",INDEX(Konfig!$A$21:$B$1011,MATCH(MID(B1008,1,(FIND(" ",B1008)-1)),Konfig!$A$21:$A$1011,0),2))</f>
        <v/>
      </c>
      <c r="D1008" s="126"/>
      <c r="E1008" s="126" t="str">
        <f t="shared" si="202"/>
        <v/>
      </c>
      <c r="F1008" s="126" t="str">
        <f t="shared" si="194"/>
        <v/>
      </c>
      <c r="G1008" s="123" t="str">
        <f t="shared" si="200"/>
        <v/>
      </c>
      <c r="H1008" s="139"/>
      <c r="I1008" s="123" t="str">
        <f t="shared" si="201"/>
        <v xml:space="preserve"> </v>
      </c>
      <c r="K1008" s="388" t="str">
        <f t="shared" ca="1" si="195"/>
        <v/>
      </c>
      <c r="L1008" s="388" t="str">
        <f t="shared" ca="1" si="196"/>
        <v/>
      </c>
      <c r="M1008" s="384" t="str">
        <f t="shared" ca="1" si="197"/>
        <v/>
      </c>
      <c r="N1008" s="384" t="str">
        <f t="shared" ca="1" si="197"/>
        <v/>
      </c>
      <c r="O1008" s="384" t="str">
        <f t="shared" ca="1" si="197"/>
        <v/>
      </c>
      <c r="P1008" s="384" t="str">
        <f t="shared" ca="1" si="197"/>
        <v/>
      </c>
      <c r="Q1008" s="384" t="str">
        <f t="shared" ca="1" si="203"/>
        <v/>
      </c>
      <c r="R1008" s="131" t="str">
        <f ca="1">IF(AND(SUM($T$109:$U1008)&gt;0,COUNTIF(R$108:$S1007,"A")=0), "A","")</f>
        <v/>
      </c>
      <c r="S1008" s="131" t="str">
        <f ca="1">IF(AND(SUM($T1008:$U$1097)&gt;0,COUNTIF(S1009:$S$1098,"E")=0), "E","")</f>
        <v/>
      </c>
      <c r="T1008" s="383" t="str">
        <f t="shared" ca="1" si="204"/>
        <v/>
      </c>
      <c r="U1008" s="383" t="str">
        <f t="shared" ca="1" si="198"/>
        <v/>
      </c>
      <c r="X1008" s="383" t="str">
        <f t="shared" ca="1" si="205"/>
        <v/>
      </c>
      <c r="Y1008" s="383" t="str">
        <f ca="1">IF(SUM(X1008)&gt;0,MAX($Y$109:Y1007)+1,"")</f>
        <v/>
      </c>
      <c r="AB1008" s="383" t="str" cm="1">
        <f t="array" aca="1" ref="AB1008" ca="1">IF($K1008="","",INDIRECT("'"&amp;$B1008&amp;"'!$J$7"))</f>
        <v/>
      </c>
      <c r="AC1008" s="383" t="str" cm="1">
        <f t="array" aca="1" ref="AC1008" ca="1">IF($K1008="","",INDIRECT("'"&amp;$B1008&amp;"'!$J$5"))</f>
        <v/>
      </c>
      <c r="AD1008" s="383" t="str" cm="1">
        <f t="array" aca="1" ref="AD1008" ca="1">IF($K1008="","",INDIRECT("'"&amp;$B1008&amp;"'!$J$6"))</f>
        <v/>
      </c>
    </row>
    <row r="1009" spans="1:30" hidden="1">
      <c r="A1009" s="93"/>
      <c r="B1009" s="138" t="str">
        <f t="shared" si="199"/>
        <v/>
      </c>
      <c r="C1009" s="28" t="str">
        <f>IF(B1009="","",INDEX(Konfig!$A$21:$B$1011,MATCH(MID(B1009,1,(FIND(" ",B1009)-1)),Konfig!$A$21:$A$1011,0),2))</f>
        <v/>
      </c>
      <c r="D1009" s="126"/>
      <c r="E1009" s="126" t="str">
        <f t="shared" si="202"/>
        <v/>
      </c>
      <c r="F1009" s="126" t="str">
        <f t="shared" si="194"/>
        <v/>
      </c>
      <c r="G1009" s="123" t="str">
        <f t="shared" si="200"/>
        <v/>
      </c>
      <c r="H1009" s="139"/>
      <c r="I1009" s="123" t="str">
        <f t="shared" si="201"/>
        <v xml:space="preserve"> </v>
      </c>
      <c r="K1009" s="388" t="str">
        <f t="shared" ca="1" si="195"/>
        <v/>
      </c>
      <c r="L1009" s="388" t="str">
        <f t="shared" ca="1" si="196"/>
        <v/>
      </c>
      <c r="M1009" s="384" t="str">
        <f t="shared" ca="1" si="197"/>
        <v/>
      </c>
      <c r="N1009" s="384" t="str">
        <f t="shared" ca="1" si="197"/>
        <v/>
      </c>
      <c r="O1009" s="384" t="str">
        <f t="shared" ca="1" si="197"/>
        <v/>
      </c>
      <c r="P1009" s="384" t="str">
        <f t="shared" ca="1" si="197"/>
        <v/>
      </c>
      <c r="Q1009" s="384" t="str">
        <f t="shared" ca="1" si="203"/>
        <v/>
      </c>
      <c r="R1009" s="131" t="str">
        <f ca="1">IF(AND(SUM($T$109:$U1009)&gt;0,COUNTIF(R$108:$S1008,"A")=0), "A","")</f>
        <v/>
      </c>
      <c r="S1009" s="131" t="str">
        <f ca="1">IF(AND(SUM($T1009:$U$1097)&gt;0,COUNTIF(S1010:$S$1098,"E")=0), "E","")</f>
        <v/>
      </c>
      <c r="T1009" s="383" t="str">
        <f t="shared" ca="1" si="204"/>
        <v/>
      </c>
      <c r="U1009" s="383" t="str">
        <f t="shared" ca="1" si="198"/>
        <v/>
      </c>
      <c r="X1009" s="383" t="str">
        <f t="shared" ca="1" si="205"/>
        <v/>
      </c>
      <c r="Y1009" s="383" t="str">
        <f ca="1">IF(SUM(X1009)&gt;0,MAX($Y$109:Y1008)+1,"")</f>
        <v/>
      </c>
      <c r="AB1009" s="383" t="str" cm="1">
        <f t="array" aca="1" ref="AB1009" ca="1">IF($K1009="","",INDIRECT("'"&amp;$B1009&amp;"'!$J$7"))</f>
        <v/>
      </c>
      <c r="AC1009" s="383" t="str" cm="1">
        <f t="array" aca="1" ref="AC1009" ca="1">IF($K1009="","",INDIRECT("'"&amp;$B1009&amp;"'!$J$5"))</f>
        <v/>
      </c>
      <c r="AD1009" s="383" t="str" cm="1">
        <f t="array" aca="1" ref="AD1009" ca="1">IF($K1009="","",INDIRECT("'"&amp;$B1009&amp;"'!$J$6"))</f>
        <v/>
      </c>
    </row>
    <row r="1010" spans="1:30" hidden="1">
      <c r="A1010" s="93"/>
      <c r="B1010" s="138" t="str">
        <f t="shared" si="199"/>
        <v/>
      </c>
      <c r="C1010" s="28" t="str">
        <f>IF(B1010="","",INDEX(Konfig!$A$21:$B$1011,MATCH(MID(B1010,1,(FIND(" ",B1010)-1)),Konfig!$A$21:$A$1011,0),2))</f>
        <v/>
      </c>
      <c r="D1010" s="126"/>
      <c r="E1010" s="126" t="str">
        <f t="shared" si="202"/>
        <v/>
      </c>
      <c r="F1010" s="126" t="str">
        <f t="shared" si="194"/>
        <v/>
      </c>
      <c r="G1010" s="123" t="str">
        <f t="shared" si="200"/>
        <v/>
      </c>
      <c r="H1010" s="139"/>
      <c r="I1010" s="123" t="str">
        <f t="shared" si="201"/>
        <v xml:space="preserve"> </v>
      </c>
      <c r="K1010" s="388" t="str">
        <f t="shared" ca="1" si="195"/>
        <v/>
      </c>
      <c r="L1010" s="388" t="str">
        <f t="shared" ca="1" si="196"/>
        <v/>
      </c>
      <c r="M1010" s="384" t="str">
        <f t="shared" ca="1" si="197"/>
        <v/>
      </c>
      <c r="N1010" s="384" t="str">
        <f t="shared" ca="1" si="197"/>
        <v/>
      </c>
      <c r="O1010" s="384" t="str">
        <f t="shared" ca="1" si="197"/>
        <v/>
      </c>
      <c r="P1010" s="384" t="str">
        <f t="shared" ca="1" si="197"/>
        <v/>
      </c>
      <c r="Q1010" s="384" t="str">
        <f t="shared" ca="1" si="203"/>
        <v/>
      </c>
      <c r="R1010" s="131" t="str">
        <f ca="1">IF(AND(SUM($T$109:$U1010)&gt;0,COUNTIF(R$108:$S1009,"A")=0), "A","")</f>
        <v/>
      </c>
      <c r="S1010" s="131" t="str">
        <f ca="1">IF(AND(SUM($T1010:$U$1097)&gt;0,COUNTIF(S1011:$S$1098,"E")=0), "E","")</f>
        <v/>
      </c>
      <c r="T1010" s="383" t="str">
        <f t="shared" ca="1" si="204"/>
        <v/>
      </c>
      <c r="U1010" s="383" t="str">
        <f t="shared" ca="1" si="198"/>
        <v/>
      </c>
      <c r="X1010" s="383" t="str">
        <f t="shared" ca="1" si="205"/>
        <v/>
      </c>
      <c r="Y1010" s="383" t="str">
        <f ca="1">IF(SUM(X1010)&gt;0,MAX($Y$109:Y1009)+1,"")</f>
        <v/>
      </c>
      <c r="AB1010" s="383" t="str" cm="1">
        <f t="array" aca="1" ref="AB1010" ca="1">IF($K1010="","",INDIRECT("'"&amp;$B1010&amp;"'!$J$7"))</f>
        <v/>
      </c>
      <c r="AC1010" s="383" t="str" cm="1">
        <f t="array" aca="1" ref="AC1010" ca="1">IF($K1010="","",INDIRECT("'"&amp;$B1010&amp;"'!$J$5"))</f>
        <v/>
      </c>
      <c r="AD1010" s="383" t="str" cm="1">
        <f t="array" aca="1" ref="AD1010" ca="1">IF($K1010="","",INDIRECT("'"&amp;$B1010&amp;"'!$J$6"))</f>
        <v/>
      </c>
    </row>
    <row r="1011" spans="1:30" hidden="1">
      <c r="A1011" s="93"/>
      <c r="B1011" s="138" t="str">
        <f t="shared" si="199"/>
        <v/>
      </c>
      <c r="C1011" s="28" t="str">
        <f>IF(B1011="","",INDEX(Konfig!$A$21:$B$1011,MATCH(MID(B1011,1,(FIND(" ",B1011)-1)),Konfig!$A$21:$A$1011,0),2))</f>
        <v/>
      </c>
      <c r="D1011" s="126"/>
      <c r="E1011" s="126" t="str">
        <f t="shared" si="202"/>
        <v/>
      </c>
      <c r="F1011" s="126" t="str">
        <f t="shared" si="194"/>
        <v/>
      </c>
      <c r="G1011" s="123" t="str">
        <f t="shared" si="200"/>
        <v/>
      </c>
      <c r="H1011" s="139"/>
      <c r="I1011" s="123" t="str">
        <f t="shared" si="201"/>
        <v xml:space="preserve"> </v>
      </c>
      <c r="K1011" s="388" t="str">
        <f t="shared" ca="1" si="195"/>
        <v/>
      </c>
      <c r="L1011" s="388" t="str">
        <f t="shared" ca="1" si="196"/>
        <v/>
      </c>
      <c r="M1011" s="384" t="str">
        <f t="shared" ca="1" si="197"/>
        <v/>
      </c>
      <c r="N1011" s="384" t="str">
        <f t="shared" ca="1" si="197"/>
        <v/>
      </c>
      <c r="O1011" s="384" t="str">
        <f t="shared" ca="1" si="197"/>
        <v/>
      </c>
      <c r="P1011" s="384" t="str">
        <f t="shared" ca="1" si="197"/>
        <v/>
      </c>
      <c r="Q1011" s="384" t="str">
        <f t="shared" ca="1" si="203"/>
        <v/>
      </c>
      <c r="R1011" s="131" t="str">
        <f ca="1">IF(AND(SUM($T$109:$U1011)&gt;0,COUNTIF(R$108:$S1010,"A")=0), "A","")</f>
        <v/>
      </c>
      <c r="S1011" s="131" t="str">
        <f ca="1">IF(AND(SUM($T1011:$U$1097)&gt;0,COUNTIF(S1012:$S$1098,"E")=0), "E","")</f>
        <v/>
      </c>
      <c r="T1011" s="383" t="str">
        <f t="shared" ca="1" si="204"/>
        <v/>
      </c>
      <c r="U1011" s="383" t="str">
        <f t="shared" ca="1" si="198"/>
        <v/>
      </c>
      <c r="X1011" s="383" t="str">
        <f t="shared" ca="1" si="205"/>
        <v/>
      </c>
      <c r="Y1011" s="383" t="str">
        <f ca="1">IF(SUM(X1011)&gt;0,MAX($Y$109:Y1010)+1,"")</f>
        <v/>
      </c>
      <c r="AB1011" s="383" t="str" cm="1">
        <f t="array" aca="1" ref="AB1011" ca="1">IF($K1011="","",INDIRECT("'"&amp;$B1011&amp;"'!$J$7"))</f>
        <v/>
      </c>
      <c r="AC1011" s="383" t="str" cm="1">
        <f t="array" aca="1" ref="AC1011" ca="1">IF($K1011="","",INDIRECT("'"&amp;$B1011&amp;"'!$J$5"))</f>
        <v/>
      </c>
      <c r="AD1011" s="383" t="str" cm="1">
        <f t="array" aca="1" ref="AD1011" ca="1">IF($K1011="","",INDIRECT("'"&amp;$B1011&amp;"'!$J$6"))</f>
        <v/>
      </c>
    </row>
    <row r="1012" spans="1:30" hidden="1">
      <c r="A1012" s="93"/>
      <c r="B1012" s="138" t="str">
        <f t="shared" si="199"/>
        <v/>
      </c>
      <c r="C1012" s="28" t="str">
        <f>IF(B1012="","",INDEX(Konfig!$A$21:$B$1011,MATCH(MID(B1012,1,(FIND(" ",B1012)-1)),Konfig!$A$21:$A$1011,0),2))</f>
        <v/>
      </c>
      <c r="D1012" s="126"/>
      <c r="E1012" s="126" t="str">
        <f t="shared" si="202"/>
        <v/>
      </c>
      <c r="F1012" s="126" t="str">
        <f t="shared" si="194"/>
        <v/>
      </c>
      <c r="G1012" s="123" t="str">
        <f t="shared" si="200"/>
        <v/>
      </c>
      <c r="H1012" s="139"/>
      <c r="I1012" s="123" t="str">
        <f t="shared" si="201"/>
        <v xml:space="preserve"> </v>
      </c>
      <c r="K1012" s="388" t="str">
        <f t="shared" ca="1" si="195"/>
        <v/>
      </c>
      <c r="L1012" s="388" t="str">
        <f t="shared" ca="1" si="196"/>
        <v/>
      </c>
      <c r="M1012" s="384" t="str">
        <f t="shared" ca="1" si="197"/>
        <v/>
      </c>
      <c r="N1012" s="384" t="str">
        <f t="shared" ca="1" si="197"/>
        <v/>
      </c>
      <c r="O1012" s="384" t="str">
        <f t="shared" ca="1" si="197"/>
        <v/>
      </c>
      <c r="P1012" s="384" t="str">
        <f t="shared" ca="1" si="197"/>
        <v/>
      </c>
      <c r="Q1012" s="384" t="str">
        <f t="shared" ca="1" si="203"/>
        <v/>
      </c>
      <c r="R1012" s="131" t="str">
        <f ca="1">IF(AND(SUM($T$109:$U1012)&gt;0,COUNTIF(R$108:$S1011,"A")=0), "A","")</f>
        <v/>
      </c>
      <c r="S1012" s="131" t="str">
        <f ca="1">IF(AND(SUM($T1012:$U$1097)&gt;0,COUNTIF(S1013:$S$1098,"E")=0), "E","")</f>
        <v/>
      </c>
      <c r="T1012" s="383" t="str">
        <f t="shared" ca="1" si="204"/>
        <v/>
      </c>
      <c r="U1012" s="383" t="str">
        <f t="shared" ca="1" si="198"/>
        <v/>
      </c>
      <c r="X1012" s="383" t="str">
        <f t="shared" ca="1" si="205"/>
        <v/>
      </c>
      <c r="Y1012" s="383" t="str">
        <f ca="1">IF(SUM(X1012)&gt;0,MAX($Y$109:Y1011)+1,"")</f>
        <v/>
      </c>
      <c r="AB1012" s="383" t="str" cm="1">
        <f t="array" aca="1" ref="AB1012" ca="1">IF($K1012="","",INDIRECT("'"&amp;$B1012&amp;"'!$J$7"))</f>
        <v/>
      </c>
      <c r="AC1012" s="383" t="str" cm="1">
        <f t="array" aca="1" ref="AC1012" ca="1">IF($K1012="","",INDIRECT("'"&amp;$B1012&amp;"'!$J$5"))</f>
        <v/>
      </c>
      <c r="AD1012" s="383" t="str" cm="1">
        <f t="array" aca="1" ref="AD1012" ca="1">IF($K1012="","",INDIRECT("'"&amp;$B1012&amp;"'!$J$6"))</f>
        <v/>
      </c>
    </row>
    <row r="1013" spans="1:30" hidden="1">
      <c r="A1013" s="93"/>
      <c r="B1013" s="138" t="str">
        <f t="shared" si="199"/>
        <v/>
      </c>
      <c r="C1013" s="28" t="str">
        <f>IF(B1013="","",INDEX(Konfig!$A$21:$B$1011,MATCH(MID(B1013,1,(FIND(" ",B1013)-1)),Konfig!$A$21:$A$1011,0),2))</f>
        <v/>
      </c>
      <c r="D1013" s="126"/>
      <c r="E1013" s="126" t="str">
        <f t="shared" si="202"/>
        <v/>
      </c>
      <c r="F1013" s="126" t="str">
        <f t="shared" si="194"/>
        <v/>
      </c>
      <c r="G1013" s="123" t="str">
        <f t="shared" si="200"/>
        <v/>
      </c>
      <c r="H1013" s="139"/>
      <c r="I1013" s="123" t="str">
        <f t="shared" si="201"/>
        <v xml:space="preserve"> </v>
      </c>
      <c r="K1013" s="388" t="str">
        <f t="shared" ca="1" si="195"/>
        <v/>
      </c>
      <c r="L1013" s="388" t="str">
        <f t="shared" ca="1" si="196"/>
        <v/>
      </c>
      <c r="M1013" s="384" t="str">
        <f t="shared" ca="1" si="197"/>
        <v/>
      </c>
      <c r="N1013" s="384" t="str">
        <f t="shared" ca="1" si="197"/>
        <v/>
      </c>
      <c r="O1013" s="384" t="str">
        <f t="shared" ca="1" si="197"/>
        <v/>
      </c>
      <c r="P1013" s="384" t="str">
        <f t="shared" ca="1" si="197"/>
        <v/>
      </c>
      <c r="Q1013" s="384" t="str">
        <f t="shared" ca="1" si="203"/>
        <v/>
      </c>
      <c r="R1013" s="131" t="str">
        <f ca="1">IF(AND(SUM($T$109:$U1013)&gt;0,COUNTIF(R$108:$S1012,"A")=0), "A","")</f>
        <v/>
      </c>
      <c r="S1013" s="131" t="str">
        <f ca="1">IF(AND(SUM($T1013:$U$1097)&gt;0,COUNTIF(S1014:$S$1098,"E")=0), "E","")</f>
        <v/>
      </c>
      <c r="T1013" s="383" t="str">
        <f t="shared" ca="1" si="204"/>
        <v/>
      </c>
      <c r="U1013" s="383" t="str">
        <f t="shared" ca="1" si="198"/>
        <v/>
      </c>
      <c r="X1013" s="383" t="str">
        <f t="shared" ca="1" si="205"/>
        <v/>
      </c>
      <c r="Y1013" s="383" t="str">
        <f ca="1">IF(SUM(X1013)&gt;0,MAX($Y$109:Y1012)+1,"")</f>
        <v/>
      </c>
      <c r="AB1013" s="383" t="str" cm="1">
        <f t="array" aca="1" ref="AB1013" ca="1">IF($K1013="","",INDIRECT("'"&amp;$B1013&amp;"'!$J$7"))</f>
        <v/>
      </c>
      <c r="AC1013" s="383" t="str" cm="1">
        <f t="array" aca="1" ref="AC1013" ca="1">IF($K1013="","",INDIRECT("'"&amp;$B1013&amp;"'!$J$5"))</f>
        <v/>
      </c>
      <c r="AD1013" s="383" t="str" cm="1">
        <f t="array" aca="1" ref="AD1013" ca="1">IF($K1013="","",INDIRECT("'"&amp;$B1013&amp;"'!$J$6"))</f>
        <v/>
      </c>
    </row>
    <row r="1014" spans="1:30" hidden="1">
      <c r="A1014" s="93"/>
      <c r="B1014" s="138" t="str">
        <f t="shared" si="199"/>
        <v/>
      </c>
      <c r="C1014" s="28" t="str">
        <f>IF(B1014="","",INDEX(Konfig!$A$21:$B$1011,MATCH(MID(B1014,1,(FIND(" ",B1014)-1)),Konfig!$A$21:$A$1011,0),2))</f>
        <v/>
      </c>
      <c r="D1014" s="126"/>
      <c r="E1014" s="126" t="str">
        <f t="shared" si="202"/>
        <v/>
      </c>
      <c r="F1014" s="126" t="str">
        <f t="shared" si="194"/>
        <v/>
      </c>
      <c r="G1014" s="123" t="str">
        <f t="shared" si="200"/>
        <v/>
      </c>
      <c r="H1014" s="139"/>
      <c r="I1014" s="123" t="str">
        <f t="shared" si="201"/>
        <v xml:space="preserve"> </v>
      </c>
      <c r="K1014" s="388" t="str">
        <f t="shared" ca="1" si="195"/>
        <v/>
      </c>
      <c r="L1014" s="388" t="str">
        <f t="shared" ca="1" si="196"/>
        <v/>
      </c>
      <c r="M1014" s="384" t="str">
        <f t="shared" ca="1" si="197"/>
        <v/>
      </c>
      <c r="N1014" s="384" t="str">
        <f t="shared" ca="1" si="197"/>
        <v/>
      </c>
      <c r="O1014" s="384" t="str">
        <f t="shared" ca="1" si="197"/>
        <v/>
      </c>
      <c r="P1014" s="384" t="str">
        <f t="shared" ca="1" si="197"/>
        <v/>
      </c>
      <c r="Q1014" s="384" t="str">
        <f t="shared" ca="1" si="203"/>
        <v/>
      </c>
      <c r="R1014" s="131" t="str">
        <f ca="1">IF(AND(SUM($T$109:$U1014)&gt;0,COUNTIF(R$108:$S1013,"A")=0), "A","")</f>
        <v/>
      </c>
      <c r="S1014" s="131" t="str">
        <f ca="1">IF(AND(SUM($T1014:$U$1097)&gt;0,COUNTIF(S1015:$S$1098,"E")=0), "E","")</f>
        <v/>
      </c>
      <c r="T1014" s="383" t="str">
        <f t="shared" ca="1" si="204"/>
        <v/>
      </c>
      <c r="U1014" s="383" t="str">
        <f t="shared" ca="1" si="198"/>
        <v/>
      </c>
      <c r="X1014" s="383" t="str">
        <f t="shared" ca="1" si="205"/>
        <v/>
      </c>
      <c r="Y1014" s="383" t="str">
        <f ca="1">IF(SUM(X1014)&gt;0,MAX($Y$109:Y1013)+1,"")</f>
        <v/>
      </c>
      <c r="AB1014" s="383" t="str" cm="1">
        <f t="array" aca="1" ref="AB1014" ca="1">IF($K1014="","",INDIRECT("'"&amp;$B1014&amp;"'!$J$7"))</f>
        <v/>
      </c>
      <c r="AC1014" s="383" t="str" cm="1">
        <f t="array" aca="1" ref="AC1014" ca="1">IF($K1014="","",INDIRECT("'"&amp;$B1014&amp;"'!$J$5"))</f>
        <v/>
      </c>
      <c r="AD1014" s="383" t="str" cm="1">
        <f t="array" aca="1" ref="AD1014" ca="1">IF($K1014="","",INDIRECT("'"&amp;$B1014&amp;"'!$J$6"))</f>
        <v/>
      </c>
    </row>
    <row r="1015" spans="1:30" hidden="1">
      <c r="A1015" s="93"/>
      <c r="B1015" s="138" t="str">
        <f t="shared" si="199"/>
        <v/>
      </c>
      <c r="C1015" s="28" t="str">
        <f>IF(B1015="","",INDEX(Konfig!$A$21:$B$1011,MATCH(MID(B1015,1,(FIND(" ",B1015)-1)),Konfig!$A$21:$A$1011,0),2))</f>
        <v/>
      </c>
      <c r="D1015" s="126"/>
      <c r="E1015" s="126" t="str">
        <f t="shared" si="202"/>
        <v/>
      </c>
      <c r="F1015" s="126" t="str">
        <f t="shared" si="194"/>
        <v/>
      </c>
      <c r="G1015" s="123" t="str">
        <f t="shared" si="200"/>
        <v/>
      </c>
      <c r="H1015" s="139"/>
      <c r="I1015" s="123" t="str">
        <f t="shared" si="201"/>
        <v xml:space="preserve"> </v>
      </c>
      <c r="K1015" s="388" t="str">
        <f t="shared" ca="1" si="195"/>
        <v/>
      </c>
      <c r="L1015" s="388" t="str">
        <f t="shared" ca="1" si="196"/>
        <v/>
      </c>
      <c r="M1015" s="384" t="str">
        <f t="shared" ca="1" si="197"/>
        <v/>
      </c>
      <c r="N1015" s="384" t="str">
        <f t="shared" ca="1" si="197"/>
        <v/>
      </c>
      <c r="O1015" s="384" t="str">
        <f t="shared" ca="1" si="197"/>
        <v/>
      </c>
      <c r="P1015" s="384" t="str">
        <f t="shared" ca="1" si="197"/>
        <v/>
      </c>
      <c r="Q1015" s="384" t="str">
        <f t="shared" ca="1" si="203"/>
        <v/>
      </c>
      <c r="R1015" s="131" t="str">
        <f ca="1">IF(AND(SUM($T$109:$U1015)&gt;0,COUNTIF(R$108:$S1014,"A")=0), "A","")</f>
        <v/>
      </c>
      <c r="S1015" s="131" t="str">
        <f ca="1">IF(AND(SUM($T1015:$U$1097)&gt;0,COUNTIF(S1016:$S$1098,"E")=0), "E","")</f>
        <v/>
      </c>
      <c r="T1015" s="383" t="str">
        <f t="shared" ca="1" si="204"/>
        <v/>
      </c>
      <c r="U1015" s="383" t="str">
        <f t="shared" ca="1" si="198"/>
        <v/>
      </c>
      <c r="X1015" s="383" t="str">
        <f t="shared" ca="1" si="205"/>
        <v/>
      </c>
      <c r="Y1015" s="383" t="str">
        <f ca="1">IF(SUM(X1015)&gt;0,MAX($Y$109:Y1014)+1,"")</f>
        <v/>
      </c>
      <c r="AB1015" s="383" t="str" cm="1">
        <f t="array" aca="1" ref="AB1015" ca="1">IF($K1015="","",INDIRECT("'"&amp;$B1015&amp;"'!$J$7"))</f>
        <v/>
      </c>
      <c r="AC1015" s="383" t="str" cm="1">
        <f t="array" aca="1" ref="AC1015" ca="1">IF($K1015="","",INDIRECT("'"&amp;$B1015&amp;"'!$J$5"))</f>
        <v/>
      </c>
      <c r="AD1015" s="383" t="str" cm="1">
        <f t="array" aca="1" ref="AD1015" ca="1">IF($K1015="","",INDIRECT("'"&amp;$B1015&amp;"'!$J$6"))</f>
        <v/>
      </c>
    </row>
    <row r="1016" spans="1:30" hidden="1">
      <c r="A1016" s="93"/>
      <c r="B1016" s="138" t="str">
        <f t="shared" si="199"/>
        <v/>
      </c>
      <c r="C1016" s="28" t="str">
        <f>IF(B1016="","",INDEX(Konfig!$A$21:$B$1011,MATCH(MID(B1016,1,(FIND(" ",B1016)-1)),Konfig!$A$21:$A$1011,0),2))</f>
        <v/>
      </c>
      <c r="D1016" s="126"/>
      <c r="E1016" s="126" t="str">
        <f t="shared" si="202"/>
        <v/>
      </c>
      <c r="F1016" s="126" t="str">
        <f t="shared" si="194"/>
        <v/>
      </c>
      <c r="G1016" s="123" t="str">
        <f t="shared" si="200"/>
        <v/>
      </c>
      <c r="H1016" s="139"/>
      <c r="I1016" s="123" t="str">
        <f t="shared" si="201"/>
        <v xml:space="preserve"> </v>
      </c>
      <c r="K1016" s="388" t="str">
        <f t="shared" ca="1" si="195"/>
        <v/>
      </c>
      <c r="L1016" s="388" t="str">
        <f t="shared" ca="1" si="196"/>
        <v/>
      </c>
      <c r="M1016" s="384" t="str">
        <f t="shared" ca="1" si="197"/>
        <v/>
      </c>
      <c r="N1016" s="384" t="str">
        <f t="shared" ca="1" si="197"/>
        <v/>
      </c>
      <c r="O1016" s="384" t="str">
        <f t="shared" ca="1" si="197"/>
        <v/>
      </c>
      <c r="P1016" s="384" t="str">
        <f t="shared" ca="1" si="197"/>
        <v/>
      </c>
      <c r="Q1016" s="384" t="str">
        <f t="shared" ca="1" si="203"/>
        <v/>
      </c>
      <c r="R1016" s="131" t="str">
        <f ca="1">IF(AND(SUM($T$109:$U1016)&gt;0,COUNTIF(R$108:$S1015,"A")=0), "A","")</f>
        <v/>
      </c>
      <c r="S1016" s="131" t="str">
        <f ca="1">IF(AND(SUM($T1016:$U$1097)&gt;0,COUNTIF(S1017:$S$1098,"E")=0), "E","")</f>
        <v/>
      </c>
      <c r="T1016" s="383" t="str">
        <f t="shared" ca="1" si="204"/>
        <v/>
      </c>
      <c r="U1016" s="383" t="str">
        <f t="shared" ca="1" si="198"/>
        <v/>
      </c>
      <c r="X1016" s="383" t="str">
        <f t="shared" ca="1" si="205"/>
        <v/>
      </c>
      <c r="Y1016" s="383" t="str">
        <f ca="1">IF(SUM(X1016)&gt;0,MAX($Y$109:Y1015)+1,"")</f>
        <v/>
      </c>
      <c r="AB1016" s="383" t="str" cm="1">
        <f t="array" aca="1" ref="AB1016" ca="1">IF($K1016="","",INDIRECT("'"&amp;$B1016&amp;"'!$J$7"))</f>
        <v/>
      </c>
      <c r="AC1016" s="383" t="str" cm="1">
        <f t="array" aca="1" ref="AC1016" ca="1">IF($K1016="","",INDIRECT("'"&amp;$B1016&amp;"'!$J$5"))</f>
        <v/>
      </c>
      <c r="AD1016" s="383" t="str" cm="1">
        <f t="array" aca="1" ref="AD1016" ca="1">IF($K1016="","",INDIRECT("'"&amp;$B1016&amp;"'!$J$6"))</f>
        <v/>
      </c>
    </row>
    <row r="1017" spans="1:30" hidden="1">
      <c r="A1017" s="93"/>
      <c r="B1017" s="138" t="str">
        <f t="shared" si="199"/>
        <v/>
      </c>
      <c r="C1017" s="28" t="str">
        <f>IF(B1017="","",INDEX(Konfig!$A$21:$B$1011,MATCH(MID(B1017,1,(FIND(" ",B1017)-1)),Konfig!$A$21:$A$1011,0),2))</f>
        <v/>
      </c>
      <c r="D1017" s="126"/>
      <c r="E1017" s="126" t="str">
        <f t="shared" si="202"/>
        <v/>
      </c>
      <c r="F1017" s="126" t="str">
        <f t="shared" si="194"/>
        <v/>
      </c>
      <c r="G1017" s="123" t="str">
        <f t="shared" si="200"/>
        <v/>
      </c>
      <c r="H1017" s="139"/>
      <c r="I1017" s="123" t="str">
        <f t="shared" si="201"/>
        <v xml:space="preserve"> </v>
      </c>
      <c r="K1017" s="388" t="str">
        <f t="shared" ca="1" si="195"/>
        <v/>
      </c>
      <c r="L1017" s="388" t="str">
        <f t="shared" ca="1" si="196"/>
        <v/>
      </c>
      <c r="M1017" s="384" t="str">
        <f t="shared" ca="1" si="197"/>
        <v/>
      </c>
      <c r="N1017" s="384" t="str">
        <f t="shared" ca="1" si="197"/>
        <v/>
      </c>
      <c r="O1017" s="384" t="str">
        <f t="shared" ca="1" si="197"/>
        <v/>
      </c>
      <c r="P1017" s="384" t="str">
        <f t="shared" ca="1" si="197"/>
        <v/>
      </c>
      <c r="Q1017" s="384" t="str">
        <f t="shared" ca="1" si="203"/>
        <v/>
      </c>
      <c r="R1017" s="131" t="str">
        <f ca="1">IF(AND(SUM($T$109:$U1017)&gt;0,COUNTIF(R$108:$S1016,"A")=0), "A","")</f>
        <v/>
      </c>
      <c r="S1017" s="131" t="str">
        <f ca="1">IF(AND(SUM($T1017:$U$1097)&gt;0,COUNTIF(S1018:$S$1098,"E")=0), "E","")</f>
        <v/>
      </c>
      <c r="T1017" s="383" t="str">
        <f t="shared" ca="1" si="204"/>
        <v/>
      </c>
      <c r="U1017" s="383" t="str">
        <f t="shared" ca="1" si="198"/>
        <v/>
      </c>
      <c r="X1017" s="383" t="str">
        <f t="shared" ca="1" si="205"/>
        <v/>
      </c>
      <c r="Y1017" s="383" t="str">
        <f ca="1">IF(SUM(X1017)&gt;0,MAX($Y$109:Y1016)+1,"")</f>
        <v/>
      </c>
      <c r="AB1017" s="383" t="str" cm="1">
        <f t="array" aca="1" ref="AB1017" ca="1">IF($K1017="","",INDIRECT("'"&amp;$B1017&amp;"'!$J$7"))</f>
        <v/>
      </c>
      <c r="AC1017" s="383" t="str" cm="1">
        <f t="array" aca="1" ref="AC1017" ca="1">IF($K1017="","",INDIRECT("'"&amp;$B1017&amp;"'!$J$5"))</f>
        <v/>
      </c>
      <c r="AD1017" s="383" t="str" cm="1">
        <f t="array" aca="1" ref="AD1017" ca="1">IF($K1017="","",INDIRECT("'"&amp;$B1017&amp;"'!$J$6"))</f>
        <v/>
      </c>
    </row>
    <row r="1018" spans="1:30" hidden="1">
      <c r="A1018" s="93"/>
      <c r="B1018" s="138" t="str">
        <f t="shared" si="199"/>
        <v/>
      </c>
      <c r="C1018" s="28" t="str">
        <f>IF(B1018="","",INDEX(Konfig!$A$21:$B$1011,MATCH(MID(B1018,1,(FIND(" ",B1018)-1)),Konfig!$A$21:$A$1011,0),2))</f>
        <v/>
      </c>
      <c r="D1018" s="126"/>
      <c r="E1018" s="126" t="str">
        <f t="shared" si="202"/>
        <v/>
      </c>
      <c r="F1018" s="126" t="str">
        <f t="shared" si="194"/>
        <v/>
      </c>
      <c r="G1018" s="123" t="str">
        <f t="shared" si="200"/>
        <v/>
      </c>
      <c r="H1018" s="139"/>
      <c r="I1018" s="123" t="str">
        <f t="shared" si="201"/>
        <v xml:space="preserve"> </v>
      </c>
      <c r="K1018" s="388" t="str">
        <f t="shared" ca="1" si="195"/>
        <v/>
      </c>
      <c r="L1018" s="388" t="str">
        <f t="shared" ca="1" si="196"/>
        <v/>
      </c>
      <c r="M1018" s="384" t="str">
        <f t="shared" ca="1" si="197"/>
        <v/>
      </c>
      <c r="N1018" s="384" t="str">
        <f t="shared" ca="1" si="197"/>
        <v/>
      </c>
      <c r="O1018" s="384" t="str">
        <f t="shared" ca="1" si="197"/>
        <v/>
      </c>
      <c r="P1018" s="384" t="str">
        <f t="shared" ca="1" si="197"/>
        <v/>
      </c>
      <c r="Q1018" s="384" t="str">
        <f t="shared" ca="1" si="203"/>
        <v/>
      </c>
      <c r="R1018" s="131" t="str">
        <f ca="1">IF(AND(SUM($T$109:$U1018)&gt;0,COUNTIF(R$108:$S1017,"A")=0), "A","")</f>
        <v/>
      </c>
      <c r="S1018" s="131" t="str">
        <f ca="1">IF(AND(SUM($T1018:$U$1097)&gt;0,COUNTIF(S1019:$S$1098,"E")=0), "E","")</f>
        <v/>
      </c>
      <c r="T1018" s="383" t="str">
        <f t="shared" ca="1" si="204"/>
        <v/>
      </c>
      <c r="U1018" s="383" t="str">
        <f t="shared" ca="1" si="198"/>
        <v/>
      </c>
      <c r="X1018" s="383" t="str">
        <f t="shared" ca="1" si="205"/>
        <v/>
      </c>
      <c r="Y1018" s="383" t="str">
        <f ca="1">IF(SUM(X1018)&gt;0,MAX($Y$109:Y1017)+1,"")</f>
        <v/>
      </c>
      <c r="AB1018" s="383" t="str" cm="1">
        <f t="array" aca="1" ref="AB1018" ca="1">IF($K1018="","",INDIRECT("'"&amp;$B1018&amp;"'!$J$7"))</f>
        <v/>
      </c>
      <c r="AC1018" s="383" t="str" cm="1">
        <f t="array" aca="1" ref="AC1018" ca="1">IF($K1018="","",INDIRECT("'"&amp;$B1018&amp;"'!$J$5"))</f>
        <v/>
      </c>
      <c r="AD1018" s="383" t="str" cm="1">
        <f t="array" aca="1" ref="AD1018" ca="1">IF($K1018="","",INDIRECT("'"&amp;$B1018&amp;"'!$J$6"))</f>
        <v/>
      </c>
    </row>
    <row r="1019" spans="1:30" hidden="1">
      <c r="A1019" s="93"/>
      <c r="B1019" s="138" t="str">
        <f t="shared" si="199"/>
        <v/>
      </c>
      <c r="C1019" s="28" t="str">
        <f>IF(B1019="","",INDEX(Konfig!$A$21:$B$1011,MATCH(MID(B1019,1,(FIND(" ",B1019)-1)),Konfig!$A$21:$A$1011,0),2))</f>
        <v/>
      </c>
      <c r="D1019" s="126"/>
      <c r="E1019" s="126" t="str">
        <f t="shared" si="202"/>
        <v/>
      </c>
      <c r="F1019" s="126" t="str">
        <f t="shared" ref="F1019:F1082" si="206">IFERROR(IF(VALUE(LEFT(G1019,SEARCH(".",G1019)-1))&lt;10,"",VALUE(MID(G1019,SEARCH(".",G1019)+1,1))),"")</f>
        <v/>
      </c>
      <c r="G1019" s="123" t="str">
        <f t="shared" si="200"/>
        <v/>
      </c>
      <c r="H1019" s="139"/>
      <c r="I1019" s="123" t="str">
        <f t="shared" si="201"/>
        <v xml:space="preserve"> </v>
      </c>
      <c r="K1019" s="388" t="str">
        <f t="shared" ca="1" si="195"/>
        <v/>
      </c>
      <c r="L1019" s="388" t="str">
        <f t="shared" ca="1" si="196"/>
        <v/>
      </c>
      <c r="M1019" s="384" t="str">
        <f t="shared" ca="1" si="197"/>
        <v/>
      </c>
      <c r="N1019" s="384" t="str">
        <f t="shared" ca="1" si="197"/>
        <v/>
      </c>
      <c r="O1019" s="384" t="str">
        <f t="shared" ca="1" si="197"/>
        <v/>
      </c>
      <c r="P1019" s="384" t="str">
        <f t="shared" ca="1" si="197"/>
        <v/>
      </c>
      <c r="Q1019" s="384" t="str">
        <f t="shared" ca="1" si="203"/>
        <v/>
      </c>
      <c r="R1019" s="131" t="str">
        <f ca="1">IF(AND(SUM($T$109:$U1019)&gt;0,COUNTIF(R$108:$S1018,"A")=0), "A","")</f>
        <v/>
      </c>
      <c r="S1019" s="131" t="str">
        <f ca="1">IF(AND(SUM($T1019:$U$1097)&gt;0,COUNTIF(S1020:$S$1098,"E")=0), "E","")</f>
        <v/>
      </c>
      <c r="T1019" s="383" t="str">
        <f t="shared" ca="1" si="204"/>
        <v/>
      </c>
      <c r="U1019" s="383" t="str">
        <f t="shared" ca="1" si="198"/>
        <v/>
      </c>
      <c r="X1019" s="383" t="str">
        <f t="shared" ca="1" si="205"/>
        <v/>
      </c>
      <c r="Y1019" s="383" t="str">
        <f ca="1">IF(SUM(X1019)&gt;0,MAX($Y$109:Y1018)+1,"")</f>
        <v/>
      </c>
      <c r="AB1019" s="383" t="str" cm="1">
        <f t="array" aca="1" ref="AB1019" ca="1">IF($K1019="","",INDIRECT("'"&amp;$B1019&amp;"'!$J$7"))</f>
        <v/>
      </c>
      <c r="AC1019" s="383" t="str" cm="1">
        <f t="array" aca="1" ref="AC1019" ca="1">IF($K1019="","",INDIRECT("'"&amp;$B1019&amp;"'!$J$5"))</f>
        <v/>
      </c>
      <c r="AD1019" s="383" t="str" cm="1">
        <f t="array" aca="1" ref="AD1019" ca="1">IF($K1019="","",INDIRECT("'"&amp;$B1019&amp;"'!$J$6"))</f>
        <v/>
      </c>
    </row>
    <row r="1020" spans="1:30" hidden="1">
      <c r="A1020" s="93"/>
      <c r="B1020" s="138" t="str">
        <f t="shared" si="199"/>
        <v/>
      </c>
      <c r="C1020" s="28" t="str">
        <f>IF(B1020="","",INDEX(Konfig!$A$21:$B$1011,MATCH(MID(B1020,1,(FIND(" ",B1020)-1)),Konfig!$A$21:$A$1011,0),2))</f>
        <v/>
      </c>
      <c r="D1020" s="126"/>
      <c r="E1020" s="126" t="str">
        <f t="shared" si="202"/>
        <v/>
      </c>
      <c r="F1020" s="126" t="str">
        <f t="shared" si="206"/>
        <v/>
      </c>
      <c r="G1020" s="123" t="str">
        <f t="shared" si="200"/>
        <v/>
      </c>
      <c r="H1020" s="139"/>
      <c r="I1020" s="123" t="str">
        <f t="shared" si="201"/>
        <v xml:space="preserve"> </v>
      </c>
      <c r="K1020" s="388" t="str">
        <f t="shared" ca="1" si="195"/>
        <v/>
      </c>
      <c r="L1020" s="388" t="str">
        <f t="shared" ca="1" si="196"/>
        <v/>
      </c>
      <c r="M1020" s="384" t="str">
        <f t="shared" ca="1" si="197"/>
        <v/>
      </c>
      <c r="N1020" s="384" t="str">
        <f t="shared" ca="1" si="197"/>
        <v/>
      </c>
      <c r="O1020" s="384" t="str">
        <f t="shared" ca="1" si="197"/>
        <v/>
      </c>
      <c r="P1020" s="384" t="str">
        <f ca="1">IF($K1020="","",COUNTIF(INDIRECT("'"&amp;$B1020&amp;"'!$J$12:$J$512"),P$107))</f>
        <v/>
      </c>
      <c r="Q1020" s="384" t="str">
        <f t="shared" ca="1" si="203"/>
        <v/>
      </c>
      <c r="R1020" s="131" t="str">
        <f ca="1">IF(AND(SUM($T$109:$U1020)&gt;0,COUNTIF(R$108:$S1019,"A")=0), "A","")</f>
        <v/>
      </c>
      <c r="S1020" s="131" t="str">
        <f ca="1">IF(AND(SUM($T1020:$U$1097)&gt;0,COUNTIF(S1021:$S$1098,"E")=0), "E","")</f>
        <v/>
      </c>
      <c r="T1020" s="383" t="str">
        <f t="shared" ca="1" si="204"/>
        <v/>
      </c>
      <c r="U1020" s="383" t="str">
        <f t="shared" ca="1" si="198"/>
        <v/>
      </c>
      <c r="X1020" s="383" t="str">
        <f t="shared" ca="1" si="205"/>
        <v/>
      </c>
      <c r="Y1020" s="383" t="str">
        <f ca="1">IF(SUM(X1020)&gt;0,MAX($Y$109:Y1019)+1,"")</f>
        <v/>
      </c>
      <c r="AB1020" s="383" t="str" cm="1">
        <f t="array" aca="1" ref="AB1020" ca="1">IF($K1020="","",INDIRECT("'"&amp;$B1020&amp;"'!$J$7"))</f>
        <v/>
      </c>
      <c r="AC1020" s="383" t="str" cm="1">
        <f t="array" aca="1" ref="AC1020" ca="1">IF($K1020="","",INDIRECT("'"&amp;$B1020&amp;"'!$J$5"))</f>
        <v/>
      </c>
      <c r="AD1020" s="383" t="str" cm="1">
        <f t="array" aca="1" ref="AD1020" ca="1">IF($K1020="","",INDIRECT("'"&amp;$B1020&amp;"'!$J$6"))</f>
        <v/>
      </c>
    </row>
    <row r="1021" spans="1:30" hidden="1">
      <c r="A1021" s="93"/>
      <c r="B1021" s="138" t="str">
        <f t="shared" si="199"/>
        <v/>
      </c>
      <c r="C1021" s="28" t="str">
        <f>IF(B1021="","",INDEX(Konfig!$A$21:$B$1011,MATCH(MID(B1021,1,(FIND(" ",B1021)-1)),Konfig!$A$21:$A$1011,0),2))</f>
        <v/>
      </c>
      <c r="D1021" s="126"/>
      <c r="E1021" s="126" t="str">
        <f t="shared" si="202"/>
        <v/>
      </c>
      <c r="F1021" s="126" t="str">
        <f t="shared" si="206"/>
        <v/>
      </c>
      <c r="G1021" s="123" t="str">
        <f t="shared" si="200"/>
        <v/>
      </c>
      <c r="H1021" s="139"/>
      <c r="I1021" s="123" t="str">
        <f t="shared" si="201"/>
        <v xml:space="preserve"> </v>
      </c>
      <c r="K1021" s="388" t="str">
        <f t="shared" ref="K1021:K1084" ca="1" si="207">IF(B1021="","",IF(VALUE(MID(B1021,1,SEARCH(".",B1021)-1))&lt;10,"",COUNTA(INDIRECT("'"&amp;B1021&amp;"'!$F$12:$F$512"))))</f>
        <v/>
      </c>
      <c r="L1021" s="388" t="str">
        <f t="shared" ref="L1021:L1084" ca="1" si="208">IF(K1021="","",SUM(M1021:N1021))</f>
        <v/>
      </c>
      <c r="M1021" s="384" t="str">
        <f t="shared" ref="M1021:P1084" ca="1" si="209">IF($K1021="","",COUNTIF(INDIRECT("'"&amp;$B1021&amp;"'!$J$12:$J$512"),M$107))</f>
        <v/>
      </c>
      <c r="N1021" s="384" t="str">
        <f t="shared" ca="1" si="209"/>
        <v/>
      </c>
      <c r="O1021" s="384" t="str">
        <f t="shared" ca="1" si="209"/>
        <v/>
      </c>
      <c r="P1021" s="384" t="str">
        <f t="shared" ca="1" si="209"/>
        <v/>
      </c>
      <c r="Q1021" s="384" t="str">
        <f t="shared" ca="1" si="203"/>
        <v/>
      </c>
      <c r="R1021" s="131" t="str">
        <f ca="1">IF(AND(SUM($T$109:$U1021)&gt;0,COUNTIF(R$108:$S1020,"A")=0), "A","")</f>
        <v/>
      </c>
      <c r="S1021" s="131" t="str">
        <f ca="1">IF(AND(SUM($T1021:$U$1097)&gt;0,COUNTIF(S1022:$S$1098,"E")=0), "E","")</f>
        <v/>
      </c>
      <c r="T1021" s="383" t="str">
        <f t="shared" ca="1" si="204"/>
        <v/>
      </c>
      <c r="U1021" s="383" t="str">
        <f t="shared" ref="U1021:U1084" ca="1" si="210">IF($K1021="","",COUNTIFS(INDIRECT("'"&amp;$B1021&amp;"'!$J$11:$J$512"),"BW",INDIRECT("'"&amp;$B1021&amp;"'!$N$11:$N$512"),"IAE"))</f>
        <v/>
      </c>
      <c r="X1021" s="383" t="str">
        <f t="shared" ca="1" si="205"/>
        <v/>
      </c>
      <c r="Y1021" s="383" t="str">
        <f ca="1">IF(SUM(X1021)&gt;0,MAX($Y$109:Y1020)+1,"")</f>
        <v/>
      </c>
      <c r="AB1021" s="383" t="str" cm="1">
        <f t="array" aca="1" ref="AB1021" ca="1">IF($K1021="","",INDIRECT("'"&amp;$B1021&amp;"'!$J$7"))</f>
        <v/>
      </c>
      <c r="AC1021" s="383" t="str" cm="1">
        <f t="array" aca="1" ref="AC1021" ca="1">IF($K1021="","",INDIRECT("'"&amp;$B1021&amp;"'!$J$5"))</f>
        <v/>
      </c>
      <c r="AD1021" s="383" t="str" cm="1">
        <f t="array" aca="1" ref="AD1021" ca="1">IF($K1021="","",INDIRECT("'"&amp;$B1021&amp;"'!$J$6"))</f>
        <v/>
      </c>
    </row>
    <row r="1022" spans="1:30" hidden="1">
      <c r="A1022" s="93"/>
      <c r="B1022" s="138" t="str">
        <f t="shared" si="199"/>
        <v/>
      </c>
      <c r="C1022" s="28" t="str">
        <f>IF(B1022="","",INDEX(Konfig!$A$21:$B$1011,MATCH(MID(B1022,1,(FIND(" ",B1022)-1)),Konfig!$A$21:$A$1011,0),2))</f>
        <v/>
      </c>
      <c r="D1022" s="126"/>
      <c r="E1022" s="126" t="str">
        <f t="shared" si="202"/>
        <v/>
      </c>
      <c r="F1022" s="126" t="str">
        <f t="shared" si="206"/>
        <v/>
      </c>
      <c r="G1022" s="123" t="str">
        <f t="shared" si="200"/>
        <v/>
      </c>
      <c r="H1022" s="139"/>
      <c r="I1022" s="123" t="str">
        <f t="shared" si="201"/>
        <v xml:space="preserve"> </v>
      </c>
      <c r="K1022" s="388" t="str">
        <f t="shared" ca="1" si="207"/>
        <v/>
      </c>
      <c r="L1022" s="388" t="str">
        <f t="shared" ca="1" si="208"/>
        <v/>
      </c>
      <c r="M1022" s="384" t="str">
        <f t="shared" ca="1" si="209"/>
        <v/>
      </c>
      <c r="N1022" s="384" t="str">
        <f t="shared" ca="1" si="209"/>
        <v/>
      </c>
      <c r="O1022" s="384" t="str">
        <f t="shared" ca="1" si="209"/>
        <v/>
      </c>
      <c r="P1022" s="384" t="str">
        <f t="shared" ca="1" si="209"/>
        <v/>
      </c>
      <c r="Q1022" s="384" t="str">
        <f t="shared" ca="1" si="203"/>
        <v/>
      </c>
      <c r="R1022" s="131" t="str">
        <f ca="1">IF(AND(SUM($T$109:$U1022)&gt;0,COUNTIF(R$108:$S1021,"A")=0), "A","")</f>
        <v/>
      </c>
      <c r="S1022" s="131" t="str">
        <f ca="1">IF(AND(SUM($T1022:$U$1097)&gt;0,COUNTIF(S1023:$S$1098,"E")=0), "E","")</f>
        <v/>
      </c>
      <c r="T1022" s="383" t="str">
        <f t="shared" ca="1" si="204"/>
        <v/>
      </c>
      <c r="U1022" s="383" t="str">
        <f t="shared" ca="1" si="210"/>
        <v/>
      </c>
      <c r="X1022" s="383" t="str">
        <f t="shared" ca="1" si="205"/>
        <v/>
      </c>
      <c r="Y1022" s="383" t="str">
        <f ca="1">IF(SUM(X1022)&gt;0,MAX($Y$109:Y1021)+1,"")</f>
        <v/>
      </c>
      <c r="AB1022" s="383" t="str" cm="1">
        <f t="array" aca="1" ref="AB1022" ca="1">IF($K1022="","",INDIRECT("'"&amp;$B1022&amp;"'!$J$7"))</f>
        <v/>
      </c>
      <c r="AC1022" s="383" t="str" cm="1">
        <f t="array" aca="1" ref="AC1022" ca="1">IF($K1022="","",INDIRECT("'"&amp;$B1022&amp;"'!$J$5"))</f>
        <v/>
      </c>
      <c r="AD1022" s="383" t="str" cm="1">
        <f t="array" aca="1" ref="AD1022" ca="1">IF($K1022="","",INDIRECT("'"&amp;$B1022&amp;"'!$J$6"))</f>
        <v/>
      </c>
    </row>
    <row r="1023" spans="1:30" hidden="1">
      <c r="A1023" s="93"/>
      <c r="B1023" s="138" t="str">
        <f t="shared" si="199"/>
        <v/>
      </c>
      <c r="C1023" s="28" t="str">
        <f>IF(B1023="","",INDEX(Konfig!$A$21:$B$1011,MATCH(MID(B1023,1,(FIND(" ",B1023)-1)),Konfig!$A$21:$A$1011,0),2))</f>
        <v/>
      </c>
      <c r="D1023" s="126"/>
      <c r="E1023" s="126" t="str">
        <f t="shared" si="202"/>
        <v/>
      </c>
      <c r="F1023" s="126" t="str">
        <f t="shared" si="206"/>
        <v/>
      </c>
      <c r="G1023" s="123" t="str">
        <f t="shared" si="200"/>
        <v/>
      </c>
      <c r="H1023" s="139"/>
      <c r="I1023" s="123" t="str">
        <f t="shared" si="201"/>
        <v xml:space="preserve"> </v>
      </c>
      <c r="K1023" s="388" t="str">
        <f t="shared" ca="1" si="207"/>
        <v/>
      </c>
      <c r="L1023" s="388" t="str">
        <f t="shared" ca="1" si="208"/>
        <v/>
      </c>
      <c r="M1023" s="384" t="str">
        <f t="shared" ca="1" si="209"/>
        <v/>
      </c>
      <c r="N1023" s="384" t="str">
        <f t="shared" ca="1" si="209"/>
        <v/>
      </c>
      <c r="O1023" s="384" t="str">
        <f t="shared" ca="1" si="209"/>
        <v/>
      </c>
      <c r="P1023" s="384" t="str">
        <f t="shared" ca="1" si="209"/>
        <v/>
      </c>
      <c r="Q1023" s="384" t="str">
        <f t="shared" ca="1" si="203"/>
        <v/>
      </c>
      <c r="R1023" s="131" t="str">
        <f ca="1">IF(AND(SUM($T$109:$U1023)&gt;0,COUNTIF(R$108:$S1022,"A")=0), "A","")</f>
        <v/>
      </c>
      <c r="S1023" s="131" t="str">
        <f ca="1">IF(AND(SUM($T1023:$U$1097)&gt;0,COUNTIF(S1024:$S$1098,"E")=0), "E","")</f>
        <v/>
      </c>
      <c r="T1023" s="383" t="str">
        <f t="shared" ca="1" si="204"/>
        <v/>
      </c>
      <c r="U1023" s="383" t="str">
        <f t="shared" ca="1" si="210"/>
        <v/>
      </c>
      <c r="X1023" s="383" t="str">
        <f t="shared" ca="1" si="205"/>
        <v/>
      </c>
      <c r="Y1023" s="383" t="str">
        <f ca="1">IF(SUM(X1023)&gt;0,MAX($Y$109:Y1022)+1,"")</f>
        <v/>
      </c>
      <c r="AB1023" s="383" t="str" cm="1">
        <f t="array" aca="1" ref="AB1023" ca="1">IF($K1023="","",INDIRECT("'"&amp;$B1023&amp;"'!$J$7"))</f>
        <v/>
      </c>
      <c r="AC1023" s="383" t="str" cm="1">
        <f t="array" aca="1" ref="AC1023" ca="1">IF($K1023="","",INDIRECT("'"&amp;$B1023&amp;"'!$J$5"))</f>
        <v/>
      </c>
      <c r="AD1023" s="383" t="str" cm="1">
        <f t="array" aca="1" ref="AD1023" ca="1">IF($K1023="","",INDIRECT("'"&amp;$B1023&amp;"'!$J$6"))</f>
        <v/>
      </c>
    </row>
    <row r="1024" spans="1:30" hidden="1">
      <c r="A1024" s="93"/>
      <c r="B1024" s="138" t="str">
        <f t="shared" si="199"/>
        <v/>
      </c>
      <c r="C1024" s="28" t="str">
        <f>IF(B1024="","",INDEX(Konfig!$A$21:$B$1011,MATCH(MID(B1024,1,(FIND(" ",B1024)-1)),Konfig!$A$21:$A$1011,0),2))</f>
        <v/>
      </c>
      <c r="D1024" s="126"/>
      <c r="E1024" s="126" t="str">
        <f t="shared" si="202"/>
        <v/>
      </c>
      <c r="F1024" s="126" t="str">
        <f t="shared" si="206"/>
        <v/>
      </c>
      <c r="G1024" s="123" t="str">
        <f t="shared" si="200"/>
        <v/>
      </c>
      <c r="H1024" s="139"/>
      <c r="I1024" s="123" t="str">
        <f t="shared" si="201"/>
        <v xml:space="preserve"> </v>
      </c>
      <c r="K1024" s="388" t="str">
        <f t="shared" ca="1" si="207"/>
        <v/>
      </c>
      <c r="L1024" s="388" t="str">
        <f t="shared" ca="1" si="208"/>
        <v/>
      </c>
      <c r="M1024" s="384" t="str">
        <f t="shared" ca="1" si="209"/>
        <v/>
      </c>
      <c r="N1024" s="384" t="str">
        <f t="shared" ca="1" si="209"/>
        <v/>
      </c>
      <c r="O1024" s="384" t="str">
        <f t="shared" ca="1" si="209"/>
        <v/>
      </c>
      <c r="P1024" s="384" t="str">
        <f t="shared" ca="1" si="209"/>
        <v/>
      </c>
      <c r="Q1024" s="384" t="str">
        <f t="shared" ca="1" si="203"/>
        <v/>
      </c>
      <c r="R1024" s="131" t="str">
        <f ca="1">IF(AND(SUM($T$109:$U1024)&gt;0,COUNTIF(R$108:$S1023,"A")=0), "A","")</f>
        <v/>
      </c>
      <c r="S1024" s="131" t="str">
        <f ca="1">IF(AND(SUM($T1024:$U$1097)&gt;0,COUNTIF(S1025:$S$1098,"E")=0), "E","")</f>
        <v/>
      </c>
      <c r="T1024" s="383" t="str">
        <f t="shared" ca="1" si="204"/>
        <v/>
      </c>
      <c r="U1024" s="383" t="str">
        <f t="shared" ca="1" si="210"/>
        <v/>
      </c>
      <c r="X1024" s="383" t="str">
        <f t="shared" ca="1" si="205"/>
        <v/>
      </c>
      <c r="Y1024" s="383" t="str">
        <f ca="1">IF(SUM(X1024)&gt;0,MAX($Y$109:Y1023)+1,"")</f>
        <v/>
      </c>
      <c r="AB1024" s="383" t="str" cm="1">
        <f t="array" aca="1" ref="AB1024" ca="1">IF($K1024="","",INDIRECT("'"&amp;$B1024&amp;"'!$J$7"))</f>
        <v/>
      </c>
      <c r="AC1024" s="383" t="str" cm="1">
        <f t="array" aca="1" ref="AC1024" ca="1">IF($K1024="","",INDIRECT("'"&amp;$B1024&amp;"'!$J$5"))</f>
        <v/>
      </c>
      <c r="AD1024" s="383" t="str" cm="1">
        <f t="array" aca="1" ref="AD1024" ca="1">IF($K1024="","",INDIRECT("'"&amp;$B1024&amp;"'!$J$6"))</f>
        <v/>
      </c>
    </row>
    <row r="1025" spans="1:30" hidden="1">
      <c r="A1025" s="93"/>
      <c r="B1025" s="138" t="str">
        <f t="shared" si="199"/>
        <v/>
      </c>
      <c r="C1025" s="28" t="str">
        <f>IF(B1025="","",INDEX(Konfig!$A$21:$B$1011,MATCH(MID(B1025,1,(FIND(" ",B1025)-1)),Konfig!$A$21:$A$1011,0),2))</f>
        <v/>
      </c>
      <c r="D1025" s="126"/>
      <c r="E1025" s="126" t="str">
        <f t="shared" si="202"/>
        <v/>
      </c>
      <c r="F1025" s="126" t="str">
        <f t="shared" si="206"/>
        <v/>
      </c>
      <c r="G1025" s="123" t="str">
        <f t="shared" si="200"/>
        <v/>
      </c>
      <c r="H1025" s="139"/>
      <c r="I1025" s="123" t="str">
        <f t="shared" si="201"/>
        <v xml:space="preserve"> </v>
      </c>
      <c r="K1025" s="388" t="str">
        <f t="shared" ca="1" si="207"/>
        <v/>
      </c>
      <c r="L1025" s="388" t="str">
        <f t="shared" ca="1" si="208"/>
        <v/>
      </c>
      <c r="M1025" s="384" t="str">
        <f t="shared" ca="1" si="209"/>
        <v/>
      </c>
      <c r="N1025" s="384" t="str">
        <f t="shared" ca="1" si="209"/>
        <v/>
      </c>
      <c r="O1025" s="384" t="str">
        <f t="shared" ca="1" si="209"/>
        <v/>
      </c>
      <c r="P1025" s="384" t="str">
        <f t="shared" ca="1" si="209"/>
        <v/>
      </c>
      <c r="Q1025" s="384" t="str">
        <f t="shared" ca="1" si="203"/>
        <v/>
      </c>
      <c r="R1025" s="131" t="str">
        <f ca="1">IF(AND(SUM($T$109:$U1025)&gt;0,COUNTIF(R$108:$S1024,"A")=0), "A","")</f>
        <v/>
      </c>
      <c r="S1025" s="131" t="str">
        <f ca="1">IF(AND(SUM($T1025:$U$1097)&gt;0,COUNTIF(S1026:$S$1098,"E")=0), "E","")</f>
        <v/>
      </c>
      <c r="T1025" s="383" t="str">
        <f t="shared" ca="1" si="204"/>
        <v/>
      </c>
      <c r="U1025" s="383" t="str">
        <f t="shared" ca="1" si="210"/>
        <v/>
      </c>
      <c r="X1025" s="383" t="str">
        <f t="shared" ca="1" si="205"/>
        <v/>
      </c>
      <c r="Y1025" s="383" t="str">
        <f ca="1">IF(SUM(X1025)&gt;0,MAX($Y$109:Y1024)+1,"")</f>
        <v/>
      </c>
      <c r="AB1025" s="383" t="str" cm="1">
        <f t="array" aca="1" ref="AB1025" ca="1">IF($K1025="","",INDIRECT("'"&amp;$B1025&amp;"'!$J$7"))</f>
        <v/>
      </c>
      <c r="AC1025" s="383" t="str" cm="1">
        <f t="array" aca="1" ref="AC1025" ca="1">IF($K1025="","",INDIRECT("'"&amp;$B1025&amp;"'!$J$5"))</f>
        <v/>
      </c>
      <c r="AD1025" s="383" t="str" cm="1">
        <f t="array" aca="1" ref="AD1025" ca="1">IF($K1025="","",INDIRECT("'"&amp;$B1025&amp;"'!$J$6"))</f>
        <v/>
      </c>
    </row>
    <row r="1026" spans="1:30" hidden="1">
      <c r="A1026" s="93"/>
      <c r="B1026" s="138" t="str">
        <f t="shared" si="199"/>
        <v/>
      </c>
      <c r="C1026" s="28" t="str">
        <f>IF(B1026="","",INDEX(Konfig!$A$21:$B$1011,MATCH(MID(B1026,1,(FIND(" ",B1026)-1)),Konfig!$A$21:$A$1011,0),2))</f>
        <v/>
      </c>
      <c r="D1026" s="126"/>
      <c r="E1026" s="126" t="str">
        <f t="shared" si="202"/>
        <v/>
      </c>
      <c r="F1026" s="126" t="str">
        <f t="shared" si="206"/>
        <v/>
      </c>
      <c r="G1026" s="123" t="str">
        <f t="shared" si="200"/>
        <v/>
      </c>
      <c r="H1026" s="139"/>
      <c r="I1026" s="123" t="str">
        <f t="shared" si="201"/>
        <v xml:space="preserve"> </v>
      </c>
      <c r="K1026" s="388" t="str">
        <f t="shared" ca="1" si="207"/>
        <v/>
      </c>
      <c r="L1026" s="388" t="str">
        <f t="shared" ca="1" si="208"/>
        <v/>
      </c>
      <c r="M1026" s="384" t="str">
        <f t="shared" ca="1" si="209"/>
        <v/>
      </c>
      <c r="N1026" s="384" t="str">
        <f t="shared" ca="1" si="209"/>
        <v/>
      </c>
      <c r="O1026" s="384" t="str">
        <f t="shared" ca="1" si="209"/>
        <v/>
      </c>
      <c r="P1026" s="384" t="str">
        <f t="shared" ca="1" si="209"/>
        <v/>
      </c>
      <c r="Q1026" s="384" t="str">
        <f t="shared" ca="1" si="203"/>
        <v/>
      </c>
      <c r="R1026" s="131" t="str">
        <f ca="1">IF(AND(SUM($T$109:$U1026)&gt;0,COUNTIF(R$108:$S1025,"A")=0), "A","")</f>
        <v/>
      </c>
      <c r="S1026" s="131" t="str">
        <f ca="1">IF(AND(SUM($T1026:$U$1097)&gt;0,COUNTIF(S1027:$S$1098,"E")=0), "E","")</f>
        <v/>
      </c>
      <c r="T1026" s="383" t="str">
        <f t="shared" ca="1" si="204"/>
        <v/>
      </c>
      <c r="U1026" s="383" t="str">
        <f t="shared" ca="1" si="210"/>
        <v/>
      </c>
      <c r="X1026" s="383" t="str">
        <f t="shared" ca="1" si="205"/>
        <v/>
      </c>
      <c r="Y1026" s="383" t="str">
        <f ca="1">IF(SUM(X1026)&gt;0,MAX($Y$109:Y1025)+1,"")</f>
        <v/>
      </c>
      <c r="AB1026" s="383" t="str" cm="1">
        <f t="array" aca="1" ref="AB1026" ca="1">IF($K1026="","",INDIRECT("'"&amp;$B1026&amp;"'!$J$7"))</f>
        <v/>
      </c>
      <c r="AC1026" s="383" t="str" cm="1">
        <f t="array" aca="1" ref="AC1026" ca="1">IF($K1026="","",INDIRECT("'"&amp;$B1026&amp;"'!$J$5"))</f>
        <v/>
      </c>
      <c r="AD1026" s="383" t="str" cm="1">
        <f t="array" aca="1" ref="AD1026" ca="1">IF($K1026="","",INDIRECT("'"&amp;$B1026&amp;"'!$J$6"))</f>
        <v/>
      </c>
    </row>
    <row r="1027" spans="1:30" hidden="1">
      <c r="A1027" s="93"/>
      <c r="B1027" s="138" t="str">
        <f t="shared" si="199"/>
        <v/>
      </c>
      <c r="C1027" s="28" t="str">
        <f>IF(B1027="","",INDEX(Konfig!$A$21:$B$1011,MATCH(MID(B1027,1,(FIND(" ",B1027)-1)),Konfig!$A$21:$A$1011,0),2))</f>
        <v/>
      </c>
      <c r="D1027" s="126"/>
      <c r="E1027" s="126" t="str">
        <f t="shared" si="202"/>
        <v/>
      </c>
      <c r="F1027" s="126" t="str">
        <f t="shared" si="206"/>
        <v/>
      </c>
      <c r="G1027" s="123" t="str">
        <f t="shared" si="200"/>
        <v/>
      </c>
      <c r="H1027" s="139"/>
      <c r="I1027" s="123" t="str">
        <f t="shared" si="201"/>
        <v xml:space="preserve"> </v>
      </c>
      <c r="K1027" s="388" t="str">
        <f t="shared" ca="1" si="207"/>
        <v/>
      </c>
      <c r="L1027" s="388" t="str">
        <f t="shared" ca="1" si="208"/>
        <v/>
      </c>
      <c r="M1027" s="384" t="str">
        <f t="shared" ca="1" si="209"/>
        <v/>
      </c>
      <c r="N1027" s="384" t="str">
        <f t="shared" ca="1" si="209"/>
        <v/>
      </c>
      <c r="O1027" s="384" t="str">
        <f t="shared" ca="1" si="209"/>
        <v/>
      </c>
      <c r="P1027" s="384" t="str">
        <f t="shared" ca="1" si="209"/>
        <v/>
      </c>
      <c r="Q1027" s="384" t="str">
        <f t="shared" ca="1" si="203"/>
        <v/>
      </c>
      <c r="R1027" s="131" t="str">
        <f ca="1">IF(AND(SUM($T$109:$U1027)&gt;0,COUNTIF(R$108:$S1026,"A")=0), "A","")</f>
        <v/>
      </c>
      <c r="S1027" s="131" t="str">
        <f ca="1">IF(AND(SUM($T1027:$U$1097)&gt;0,COUNTIF(S1028:$S$1098,"E")=0), "E","")</f>
        <v/>
      </c>
      <c r="T1027" s="383" t="str">
        <f t="shared" ca="1" si="204"/>
        <v/>
      </c>
      <c r="U1027" s="383" t="str">
        <f t="shared" ca="1" si="210"/>
        <v/>
      </c>
      <c r="X1027" s="383" t="str">
        <f t="shared" ca="1" si="205"/>
        <v/>
      </c>
      <c r="Y1027" s="383" t="str">
        <f ca="1">IF(SUM(X1027)&gt;0,MAX($Y$109:Y1026)+1,"")</f>
        <v/>
      </c>
      <c r="AB1027" s="383" t="str" cm="1">
        <f t="array" aca="1" ref="AB1027" ca="1">IF($K1027="","",INDIRECT("'"&amp;$B1027&amp;"'!$J$7"))</f>
        <v/>
      </c>
      <c r="AC1027" s="383" t="str" cm="1">
        <f t="array" aca="1" ref="AC1027" ca="1">IF($K1027="","",INDIRECT("'"&amp;$B1027&amp;"'!$J$5"))</f>
        <v/>
      </c>
      <c r="AD1027" s="383" t="str" cm="1">
        <f t="array" aca="1" ref="AD1027" ca="1">IF($K1027="","",INDIRECT("'"&amp;$B1027&amp;"'!$J$6"))</f>
        <v/>
      </c>
    </row>
    <row r="1028" spans="1:30" hidden="1">
      <c r="A1028" s="93"/>
      <c r="B1028" s="138" t="str">
        <f t="shared" si="199"/>
        <v/>
      </c>
      <c r="C1028" s="28" t="str">
        <f>IF(B1028="","",INDEX(Konfig!$A$21:$B$1011,MATCH(MID(B1028,1,(FIND(" ",B1028)-1)),Konfig!$A$21:$A$1011,0),2))</f>
        <v/>
      </c>
      <c r="D1028" s="126"/>
      <c r="E1028" s="126" t="str">
        <f t="shared" si="202"/>
        <v/>
      </c>
      <c r="F1028" s="126" t="str">
        <f t="shared" si="206"/>
        <v/>
      </c>
      <c r="G1028" s="123" t="str">
        <f t="shared" si="200"/>
        <v/>
      </c>
      <c r="H1028" s="139"/>
      <c r="I1028" s="123" t="str">
        <f t="shared" si="201"/>
        <v xml:space="preserve"> </v>
      </c>
      <c r="K1028" s="388" t="str">
        <f t="shared" ca="1" si="207"/>
        <v/>
      </c>
      <c r="L1028" s="388" t="str">
        <f t="shared" ca="1" si="208"/>
        <v/>
      </c>
      <c r="M1028" s="384" t="str">
        <f t="shared" ca="1" si="209"/>
        <v/>
      </c>
      <c r="N1028" s="384" t="str">
        <f t="shared" ca="1" si="209"/>
        <v/>
      </c>
      <c r="O1028" s="384" t="str">
        <f t="shared" ca="1" si="209"/>
        <v/>
      </c>
      <c r="P1028" s="384" t="str">
        <f t="shared" ca="1" si="209"/>
        <v/>
      </c>
      <c r="Q1028" s="384" t="str">
        <f t="shared" ca="1" si="203"/>
        <v/>
      </c>
      <c r="R1028" s="131" t="str">
        <f ca="1">IF(AND(SUM($T$109:$U1028)&gt;0,COUNTIF(R$108:$S1027,"A")=0), "A","")</f>
        <v/>
      </c>
      <c r="S1028" s="131" t="str">
        <f ca="1">IF(AND(SUM($T1028:$U$1097)&gt;0,COUNTIF(S1029:$S$1098,"E")=0), "E","")</f>
        <v/>
      </c>
      <c r="T1028" s="383" t="str">
        <f t="shared" ca="1" si="204"/>
        <v/>
      </c>
      <c r="U1028" s="383" t="str">
        <f t="shared" ca="1" si="210"/>
        <v/>
      </c>
      <c r="X1028" s="383" t="str">
        <f t="shared" ca="1" si="205"/>
        <v/>
      </c>
      <c r="Y1028" s="383" t="str">
        <f ca="1">IF(SUM(X1028)&gt;0,MAX($Y$109:Y1027)+1,"")</f>
        <v/>
      </c>
      <c r="AB1028" s="383" t="str" cm="1">
        <f t="array" aca="1" ref="AB1028" ca="1">IF($K1028="","",INDIRECT("'"&amp;$B1028&amp;"'!$J$7"))</f>
        <v/>
      </c>
      <c r="AC1028" s="383" t="str" cm="1">
        <f t="array" aca="1" ref="AC1028" ca="1">IF($K1028="","",INDIRECT("'"&amp;$B1028&amp;"'!$J$5"))</f>
        <v/>
      </c>
      <c r="AD1028" s="383" t="str" cm="1">
        <f t="array" aca="1" ref="AD1028" ca="1">IF($K1028="","",INDIRECT("'"&amp;$B1028&amp;"'!$J$6"))</f>
        <v/>
      </c>
    </row>
    <row r="1029" spans="1:30" hidden="1">
      <c r="A1029" s="93"/>
      <c r="B1029" s="138" t="str">
        <f t="shared" si="199"/>
        <v/>
      </c>
      <c r="C1029" s="28" t="str">
        <f>IF(B1029="","",INDEX(Konfig!$A$21:$B$1011,MATCH(MID(B1029,1,(FIND(" ",B1029)-1)),Konfig!$A$21:$A$1011,0),2))</f>
        <v/>
      </c>
      <c r="D1029" s="126"/>
      <c r="E1029" s="126" t="str">
        <f t="shared" si="202"/>
        <v/>
      </c>
      <c r="F1029" s="126" t="str">
        <f t="shared" si="206"/>
        <v/>
      </c>
      <c r="G1029" s="123" t="str">
        <f t="shared" si="200"/>
        <v/>
      </c>
      <c r="H1029" s="139"/>
      <c r="I1029" s="123" t="str">
        <f t="shared" si="201"/>
        <v xml:space="preserve"> </v>
      </c>
      <c r="K1029" s="388" t="str">
        <f t="shared" ca="1" si="207"/>
        <v/>
      </c>
      <c r="L1029" s="388" t="str">
        <f t="shared" ca="1" si="208"/>
        <v/>
      </c>
      <c r="M1029" s="384" t="str">
        <f t="shared" ca="1" si="209"/>
        <v/>
      </c>
      <c r="N1029" s="384" t="str">
        <f t="shared" ca="1" si="209"/>
        <v/>
      </c>
      <c r="O1029" s="384" t="str">
        <f t="shared" ca="1" si="209"/>
        <v/>
      </c>
      <c r="P1029" s="384" t="str">
        <f t="shared" ca="1" si="209"/>
        <v/>
      </c>
      <c r="Q1029" s="384" t="str">
        <f t="shared" ca="1" si="203"/>
        <v/>
      </c>
      <c r="R1029" s="131" t="str">
        <f ca="1">IF(AND(SUM($T$109:$U1029)&gt;0,COUNTIF(R$108:$S1028,"A")=0), "A","")</f>
        <v/>
      </c>
      <c r="S1029" s="131" t="str">
        <f ca="1">IF(AND(SUM($T1029:$U$1097)&gt;0,COUNTIF(S1030:$S$1098,"E")=0), "E","")</f>
        <v/>
      </c>
      <c r="T1029" s="383" t="str">
        <f t="shared" ca="1" si="204"/>
        <v/>
      </c>
      <c r="U1029" s="383" t="str">
        <f t="shared" ca="1" si="210"/>
        <v/>
      </c>
      <c r="X1029" s="383" t="str">
        <f t="shared" ca="1" si="205"/>
        <v/>
      </c>
      <c r="Y1029" s="383" t="str">
        <f ca="1">IF(SUM(X1029)&gt;0,MAX($Y$109:Y1028)+1,"")</f>
        <v/>
      </c>
      <c r="AB1029" s="383" t="str" cm="1">
        <f t="array" aca="1" ref="AB1029" ca="1">IF($K1029="","",INDIRECT("'"&amp;$B1029&amp;"'!$J$7"))</f>
        <v/>
      </c>
      <c r="AC1029" s="383" t="str" cm="1">
        <f t="array" aca="1" ref="AC1029" ca="1">IF($K1029="","",INDIRECT("'"&amp;$B1029&amp;"'!$J$5"))</f>
        <v/>
      </c>
      <c r="AD1029" s="383" t="str" cm="1">
        <f t="array" aca="1" ref="AD1029" ca="1">IF($K1029="","",INDIRECT("'"&amp;$B1029&amp;"'!$J$6"))</f>
        <v/>
      </c>
    </row>
    <row r="1030" spans="1:30" hidden="1">
      <c r="A1030" s="93"/>
      <c r="B1030" s="138" t="str">
        <f t="shared" si="199"/>
        <v/>
      </c>
      <c r="C1030" s="28" t="str">
        <f>IF(B1030="","",INDEX(Konfig!$A$21:$B$1011,MATCH(MID(B1030,1,(FIND(" ",B1030)-1)),Konfig!$A$21:$A$1011,0),2))</f>
        <v/>
      </c>
      <c r="D1030" s="126"/>
      <c r="E1030" s="126" t="str">
        <f t="shared" si="202"/>
        <v/>
      </c>
      <c r="F1030" s="126" t="str">
        <f t="shared" si="206"/>
        <v/>
      </c>
      <c r="G1030" s="123" t="str">
        <f t="shared" si="200"/>
        <v/>
      </c>
      <c r="H1030" s="139"/>
      <c r="I1030" s="123" t="str">
        <f t="shared" si="201"/>
        <v xml:space="preserve"> </v>
      </c>
      <c r="K1030" s="388" t="str">
        <f t="shared" ca="1" si="207"/>
        <v/>
      </c>
      <c r="L1030" s="388" t="str">
        <f t="shared" ca="1" si="208"/>
        <v/>
      </c>
      <c r="M1030" s="384" t="str">
        <f t="shared" ca="1" si="209"/>
        <v/>
      </c>
      <c r="N1030" s="384" t="str">
        <f t="shared" ca="1" si="209"/>
        <v/>
      </c>
      <c r="O1030" s="384" t="str">
        <f t="shared" ca="1" si="209"/>
        <v/>
      </c>
      <c r="P1030" s="384" t="str">
        <f t="shared" ca="1" si="209"/>
        <v/>
      </c>
      <c r="Q1030" s="384" t="str">
        <f t="shared" ca="1" si="203"/>
        <v/>
      </c>
      <c r="R1030" s="131" t="str">
        <f ca="1">IF(AND(SUM($T$109:$U1030)&gt;0,COUNTIF(R$108:$S1029,"A")=0), "A","")</f>
        <v/>
      </c>
      <c r="S1030" s="131" t="str">
        <f ca="1">IF(AND(SUM($T1030:$U$1097)&gt;0,COUNTIF(S1031:$S$1098,"E")=0), "E","")</f>
        <v/>
      </c>
      <c r="T1030" s="383" t="str">
        <f t="shared" ca="1" si="204"/>
        <v/>
      </c>
      <c r="U1030" s="383" t="str">
        <f t="shared" ca="1" si="210"/>
        <v/>
      </c>
      <c r="X1030" s="383" t="str">
        <f t="shared" ca="1" si="205"/>
        <v/>
      </c>
      <c r="Y1030" s="383" t="str">
        <f ca="1">IF(SUM(X1030)&gt;0,MAX($Y$109:Y1029)+1,"")</f>
        <v/>
      </c>
      <c r="AB1030" s="383" t="str" cm="1">
        <f t="array" aca="1" ref="AB1030" ca="1">IF($K1030="","",INDIRECT("'"&amp;$B1030&amp;"'!$J$7"))</f>
        <v/>
      </c>
      <c r="AC1030" s="383" t="str" cm="1">
        <f t="array" aca="1" ref="AC1030" ca="1">IF($K1030="","",INDIRECT("'"&amp;$B1030&amp;"'!$J$5"))</f>
        <v/>
      </c>
      <c r="AD1030" s="383" t="str" cm="1">
        <f t="array" aca="1" ref="AD1030" ca="1">IF($K1030="","",INDIRECT("'"&amp;$B1030&amp;"'!$J$6"))</f>
        <v/>
      </c>
    </row>
    <row r="1031" spans="1:30" hidden="1">
      <c r="A1031" s="93"/>
      <c r="B1031" s="138" t="str">
        <f t="shared" si="199"/>
        <v/>
      </c>
      <c r="C1031" s="28" t="str">
        <f>IF(B1031="","",INDEX(Konfig!$A$21:$B$1011,MATCH(MID(B1031,1,(FIND(" ",B1031)-1)),Konfig!$A$21:$A$1011,0),2))</f>
        <v/>
      </c>
      <c r="D1031" s="126"/>
      <c r="E1031" s="126" t="str">
        <f t="shared" si="202"/>
        <v/>
      </c>
      <c r="F1031" s="126" t="str">
        <f t="shared" si="206"/>
        <v/>
      </c>
      <c r="G1031" s="123" t="str">
        <f t="shared" si="200"/>
        <v/>
      </c>
      <c r="H1031" s="139"/>
      <c r="I1031" s="123" t="str">
        <f t="shared" si="201"/>
        <v xml:space="preserve"> </v>
      </c>
      <c r="K1031" s="388" t="str">
        <f t="shared" ca="1" si="207"/>
        <v/>
      </c>
      <c r="L1031" s="388" t="str">
        <f t="shared" ca="1" si="208"/>
        <v/>
      </c>
      <c r="M1031" s="384" t="str">
        <f t="shared" ca="1" si="209"/>
        <v/>
      </c>
      <c r="N1031" s="384" t="str">
        <f t="shared" ca="1" si="209"/>
        <v/>
      </c>
      <c r="O1031" s="384" t="str">
        <f t="shared" ca="1" si="209"/>
        <v/>
      </c>
      <c r="P1031" s="384" t="str">
        <f t="shared" ca="1" si="209"/>
        <v/>
      </c>
      <c r="Q1031" s="384" t="str">
        <f t="shared" ca="1" si="203"/>
        <v/>
      </c>
      <c r="R1031" s="131" t="str">
        <f ca="1">IF(AND(SUM($T$109:$U1031)&gt;0,COUNTIF(R$108:$S1030,"A")=0), "A","")</f>
        <v/>
      </c>
      <c r="S1031" s="131" t="str">
        <f ca="1">IF(AND(SUM($T1031:$U$1097)&gt;0,COUNTIF(S1032:$S$1098,"E")=0), "E","")</f>
        <v/>
      </c>
      <c r="T1031" s="383" t="str">
        <f t="shared" ca="1" si="204"/>
        <v/>
      </c>
      <c r="U1031" s="383" t="str">
        <f t="shared" ca="1" si="210"/>
        <v/>
      </c>
      <c r="X1031" s="383" t="str">
        <f t="shared" ca="1" si="205"/>
        <v/>
      </c>
      <c r="Y1031" s="383" t="str">
        <f ca="1">IF(SUM(X1031)&gt;0,MAX($Y$109:Y1030)+1,"")</f>
        <v/>
      </c>
      <c r="AB1031" s="383" t="str" cm="1">
        <f t="array" aca="1" ref="AB1031" ca="1">IF($K1031="","",INDIRECT("'"&amp;$B1031&amp;"'!$J$7"))</f>
        <v/>
      </c>
      <c r="AC1031" s="383" t="str" cm="1">
        <f t="array" aca="1" ref="AC1031" ca="1">IF($K1031="","",INDIRECT("'"&amp;$B1031&amp;"'!$J$5"))</f>
        <v/>
      </c>
      <c r="AD1031" s="383" t="str" cm="1">
        <f t="array" aca="1" ref="AD1031" ca="1">IF($K1031="","",INDIRECT("'"&amp;$B1031&amp;"'!$J$6"))</f>
        <v/>
      </c>
    </row>
    <row r="1032" spans="1:30" hidden="1">
      <c r="A1032" s="93"/>
      <c r="B1032" s="138" t="str">
        <f t="shared" si="199"/>
        <v/>
      </c>
      <c r="C1032" s="28" t="str">
        <f>IF(B1032="","",INDEX(Konfig!$A$21:$B$1011,MATCH(MID(B1032,1,(FIND(" ",B1032)-1)),Konfig!$A$21:$A$1011,0),2))</f>
        <v/>
      </c>
      <c r="D1032" s="126"/>
      <c r="E1032" s="126" t="str">
        <f t="shared" si="202"/>
        <v/>
      </c>
      <c r="F1032" s="126" t="str">
        <f t="shared" si="206"/>
        <v/>
      </c>
      <c r="G1032" s="123" t="str">
        <f t="shared" si="200"/>
        <v/>
      </c>
      <c r="H1032" s="139"/>
      <c r="I1032" s="123" t="str">
        <f t="shared" si="201"/>
        <v xml:space="preserve"> </v>
      </c>
      <c r="K1032" s="388" t="str">
        <f t="shared" ca="1" si="207"/>
        <v/>
      </c>
      <c r="L1032" s="388" t="str">
        <f t="shared" ca="1" si="208"/>
        <v/>
      </c>
      <c r="M1032" s="384" t="str">
        <f t="shared" ca="1" si="209"/>
        <v/>
      </c>
      <c r="N1032" s="384" t="str">
        <f t="shared" ca="1" si="209"/>
        <v/>
      </c>
      <c r="O1032" s="384" t="str">
        <f t="shared" ca="1" si="209"/>
        <v/>
      </c>
      <c r="P1032" s="384" t="str">
        <f t="shared" ca="1" si="209"/>
        <v/>
      </c>
      <c r="Q1032" s="384" t="str">
        <f t="shared" ca="1" si="203"/>
        <v/>
      </c>
      <c r="R1032" s="131" t="str">
        <f ca="1">IF(AND(SUM($T$109:$U1032)&gt;0,COUNTIF(R$108:$S1031,"A")=0), "A","")</f>
        <v/>
      </c>
      <c r="S1032" s="131" t="str">
        <f ca="1">IF(AND(SUM($T1032:$U$1097)&gt;0,COUNTIF(S1033:$S$1098,"E")=0), "E","")</f>
        <v/>
      </c>
      <c r="T1032" s="383" t="str">
        <f t="shared" ca="1" si="204"/>
        <v/>
      </c>
      <c r="U1032" s="383" t="str">
        <f t="shared" ca="1" si="210"/>
        <v/>
      </c>
      <c r="X1032" s="383" t="str">
        <f t="shared" ca="1" si="205"/>
        <v/>
      </c>
      <c r="Y1032" s="383" t="str">
        <f ca="1">IF(SUM(X1032)&gt;0,MAX($Y$109:Y1031)+1,"")</f>
        <v/>
      </c>
      <c r="AB1032" s="383" t="str" cm="1">
        <f t="array" aca="1" ref="AB1032" ca="1">IF($K1032="","",INDIRECT("'"&amp;$B1032&amp;"'!$J$7"))</f>
        <v/>
      </c>
      <c r="AC1032" s="383" t="str" cm="1">
        <f t="array" aca="1" ref="AC1032" ca="1">IF($K1032="","",INDIRECT("'"&amp;$B1032&amp;"'!$J$5"))</f>
        <v/>
      </c>
      <c r="AD1032" s="383" t="str" cm="1">
        <f t="array" aca="1" ref="AD1032" ca="1">IF($K1032="","",INDIRECT("'"&amp;$B1032&amp;"'!$J$6"))</f>
        <v/>
      </c>
    </row>
    <row r="1033" spans="1:30" hidden="1">
      <c r="A1033" s="93"/>
      <c r="B1033" s="138" t="str">
        <f t="shared" si="199"/>
        <v/>
      </c>
      <c r="C1033" s="28" t="str">
        <f>IF(B1033="","",INDEX(Konfig!$A$21:$B$1011,MATCH(MID(B1033,1,(FIND(" ",B1033)-1)),Konfig!$A$21:$A$1011,0),2))</f>
        <v/>
      </c>
      <c r="D1033" s="126"/>
      <c r="E1033" s="126" t="str">
        <f t="shared" si="202"/>
        <v/>
      </c>
      <c r="F1033" s="126" t="str">
        <f t="shared" si="206"/>
        <v/>
      </c>
      <c r="G1033" s="123" t="str">
        <f t="shared" si="200"/>
        <v/>
      </c>
      <c r="H1033" s="139"/>
      <c r="I1033" s="123" t="str">
        <f t="shared" si="201"/>
        <v xml:space="preserve"> </v>
      </c>
      <c r="K1033" s="388" t="str">
        <f t="shared" ca="1" si="207"/>
        <v/>
      </c>
      <c r="L1033" s="388" t="str">
        <f t="shared" ca="1" si="208"/>
        <v/>
      </c>
      <c r="M1033" s="384" t="str">
        <f t="shared" ca="1" si="209"/>
        <v/>
      </c>
      <c r="N1033" s="384" t="str">
        <f t="shared" ca="1" si="209"/>
        <v/>
      </c>
      <c r="O1033" s="384" t="str">
        <f t="shared" ca="1" si="209"/>
        <v/>
      </c>
      <c r="P1033" s="384" t="str">
        <f t="shared" ca="1" si="209"/>
        <v/>
      </c>
      <c r="Q1033" s="384" t="str">
        <f t="shared" ca="1" si="203"/>
        <v/>
      </c>
      <c r="R1033" s="131" t="str">
        <f ca="1">IF(AND(SUM($T$109:$U1033)&gt;0,COUNTIF(R$108:$S1032,"A")=0), "A","")</f>
        <v/>
      </c>
      <c r="S1033" s="131" t="str">
        <f ca="1">IF(AND(SUM($T1033:$U$1097)&gt;0,COUNTIF(S1034:$S$1098,"E")=0), "E","")</f>
        <v/>
      </c>
      <c r="T1033" s="383" t="str">
        <f t="shared" ca="1" si="204"/>
        <v/>
      </c>
      <c r="U1033" s="383" t="str">
        <f t="shared" ca="1" si="210"/>
        <v/>
      </c>
      <c r="X1033" s="383" t="str">
        <f t="shared" ca="1" si="205"/>
        <v/>
      </c>
      <c r="Y1033" s="383" t="str">
        <f ca="1">IF(SUM(X1033)&gt;0,MAX($Y$109:Y1032)+1,"")</f>
        <v/>
      </c>
      <c r="AB1033" s="383" t="str" cm="1">
        <f t="array" aca="1" ref="AB1033" ca="1">IF($K1033="","",INDIRECT("'"&amp;$B1033&amp;"'!$J$7"))</f>
        <v/>
      </c>
      <c r="AC1033" s="383" t="str" cm="1">
        <f t="array" aca="1" ref="AC1033" ca="1">IF($K1033="","",INDIRECT("'"&amp;$B1033&amp;"'!$J$5"))</f>
        <v/>
      </c>
      <c r="AD1033" s="383" t="str" cm="1">
        <f t="array" aca="1" ref="AD1033" ca="1">IF($K1033="","",INDIRECT("'"&amp;$B1033&amp;"'!$J$6"))</f>
        <v/>
      </c>
    </row>
    <row r="1034" spans="1:30" hidden="1">
      <c r="A1034" s="93"/>
      <c r="B1034" s="138" t="str">
        <f t="shared" si="199"/>
        <v/>
      </c>
      <c r="C1034" s="28" t="str">
        <f>IF(B1034="","",INDEX(Konfig!$A$21:$B$1011,MATCH(MID(B1034,1,(FIND(" ",B1034)-1)),Konfig!$A$21:$A$1011,0),2))</f>
        <v/>
      </c>
      <c r="D1034" s="126"/>
      <c r="E1034" s="126" t="str">
        <f t="shared" si="202"/>
        <v/>
      </c>
      <c r="F1034" s="126" t="str">
        <f t="shared" si="206"/>
        <v/>
      </c>
      <c r="G1034" s="123" t="str">
        <f t="shared" si="200"/>
        <v/>
      </c>
      <c r="H1034" s="139"/>
      <c r="I1034" s="123" t="str">
        <f t="shared" si="201"/>
        <v xml:space="preserve"> </v>
      </c>
      <c r="K1034" s="388" t="str">
        <f t="shared" ca="1" si="207"/>
        <v/>
      </c>
      <c r="L1034" s="388" t="str">
        <f t="shared" ca="1" si="208"/>
        <v/>
      </c>
      <c r="M1034" s="384" t="str">
        <f t="shared" ca="1" si="209"/>
        <v/>
      </c>
      <c r="N1034" s="384" t="str">
        <f t="shared" ca="1" si="209"/>
        <v/>
      </c>
      <c r="O1034" s="384" t="str">
        <f t="shared" ca="1" si="209"/>
        <v/>
      </c>
      <c r="P1034" s="384" t="str">
        <f t="shared" ca="1" si="209"/>
        <v/>
      </c>
      <c r="Q1034" s="384" t="str">
        <f t="shared" ca="1" si="203"/>
        <v/>
      </c>
      <c r="R1034" s="131" t="str">
        <f ca="1">IF(AND(SUM($T$109:$U1034)&gt;0,COUNTIF(R$108:$S1033,"A")=0), "A","")</f>
        <v/>
      </c>
      <c r="S1034" s="131" t="str">
        <f ca="1">IF(AND(SUM($T1034:$U$1097)&gt;0,COUNTIF(S1035:$S$1098,"E")=0), "E","")</f>
        <v/>
      </c>
      <c r="T1034" s="383" t="str">
        <f t="shared" ca="1" si="204"/>
        <v/>
      </c>
      <c r="U1034" s="383" t="str">
        <f t="shared" ca="1" si="210"/>
        <v/>
      </c>
      <c r="X1034" s="383" t="str">
        <f t="shared" ca="1" si="205"/>
        <v/>
      </c>
      <c r="Y1034" s="383" t="str">
        <f ca="1">IF(SUM(X1034)&gt;0,MAX($Y$109:Y1033)+1,"")</f>
        <v/>
      </c>
      <c r="AB1034" s="383" t="str" cm="1">
        <f t="array" aca="1" ref="AB1034" ca="1">IF($K1034="","",INDIRECT("'"&amp;$B1034&amp;"'!$J$7"))</f>
        <v/>
      </c>
      <c r="AC1034" s="383" t="str" cm="1">
        <f t="array" aca="1" ref="AC1034" ca="1">IF($K1034="","",INDIRECT("'"&amp;$B1034&amp;"'!$J$5"))</f>
        <v/>
      </c>
      <c r="AD1034" s="383" t="str" cm="1">
        <f t="array" aca="1" ref="AD1034" ca="1">IF($K1034="","",INDIRECT("'"&amp;$B1034&amp;"'!$J$6"))</f>
        <v/>
      </c>
    </row>
    <row r="1035" spans="1:30" hidden="1">
      <c r="A1035" s="93"/>
      <c r="B1035" s="138" t="str">
        <f t="shared" si="199"/>
        <v/>
      </c>
      <c r="C1035" s="28" t="str">
        <f>IF(B1035="","",INDEX(Konfig!$A$21:$B$1011,MATCH(MID(B1035,1,(FIND(" ",B1035)-1)),Konfig!$A$21:$A$1011,0),2))</f>
        <v/>
      </c>
      <c r="D1035" s="126"/>
      <c r="E1035" s="126" t="str">
        <f t="shared" si="202"/>
        <v/>
      </c>
      <c r="F1035" s="126" t="str">
        <f t="shared" si="206"/>
        <v/>
      </c>
      <c r="G1035" s="123" t="str">
        <f t="shared" si="200"/>
        <v/>
      </c>
      <c r="H1035" s="139"/>
      <c r="I1035" s="123" t="str">
        <f t="shared" si="201"/>
        <v xml:space="preserve"> </v>
      </c>
      <c r="K1035" s="388" t="str">
        <f t="shared" ca="1" si="207"/>
        <v/>
      </c>
      <c r="L1035" s="388" t="str">
        <f t="shared" ca="1" si="208"/>
        <v/>
      </c>
      <c r="M1035" s="384" t="str">
        <f t="shared" ca="1" si="209"/>
        <v/>
      </c>
      <c r="N1035" s="384" t="str">
        <f t="shared" ca="1" si="209"/>
        <v/>
      </c>
      <c r="O1035" s="384" t="str">
        <f t="shared" ca="1" si="209"/>
        <v/>
      </c>
      <c r="P1035" s="384" t="str">
        <f t="shared" ca="1" si="209"/>
        <v/>
      </c>
      <c r="Q1035" s="384" t="str">
        <f t="shared" ca="1" si="203"/>
        <v/>
      </c>
      <c r="R1035" s="131" t="str">
        <f ca="1">IF(AND(SUM($T$109:$U1035)&gt;0,COUNTIF(R$108:$S1034,"A")=0), "A","")</f>
        <v/>
      </c>
      <c r="S1035" s="131" t="str">
        <f ca="1">IF(AND(SUM($T1035:$U$1097)&gt;0,COUNTIF(S1036:$S$1098,"E")=0), "E","")</f>
        <v/>
      </c>
      <c r="T1035" s="383" t="str">
        <f t="shared" ca="1" si="204"/>
        <v/>
      </c>
      <c r="U1035" s="383" t="str">
        <f t="shared" ca="1" si="210"/>
        <v/>
      </c>
      <c r="X1035" s="383" t="str">
        <f t="shared" ca="1" si="205"/>
        <v/>
      </c>
      <c r="Y1035" s="383" t="str">
        <f ca="1">IF(SUM(X1035)&gt;0,MAX($Y$109:Y1034)+1,"")</f>
        <v/>
      </c>
      <c r="AB1035" s="383" t="str" cm="1">
        <f t="array" aca="1" ref="AB1035" ca="1">IF($K1035="","",INDIRECT("'"&amp;$B1035&amp;"'!$J$7"))</f>
        <v/>
      </c>
      <c r="AC1035" s="383" t="str" cm="1">
        <f t="array" aca="1" ref="AC1035" ca="1">IF($K1035="","",INDIRECT("'"&amp;$B1035&amp;"'!$J$5"))</f>
        <v/>
      </c>
      <c r="AD1035" s="383" t="str" cm="1">
        <f t="array" aca="1" ref="AD1035" ca="1">IF($K1035="","",INDIRECT("'"&amp;$B1035&amp;"'!$J$6"))</f>
        <v/>
      </c>
    </row>
    <row r="1036" spans="1:30" hidden="1">
      <c r="A1036" s="93"/>
      <c r="B1036" s="138" t="str">
        <f t="shared" si="199"/>
        <v/>
      </c>
      <c r="C1036" s="28" t="str">
        <f>IF(B1036="","",INDEX(Konfig!$A$21:$B$1011,MATCH(MID(B1036,1,(FIND(" ",B1036)-1)),Konfig!$A$21:$A$1011,0),2))</f>
        <v/>
      </c>
      <c r="D1036" s="126"/>
      <c r="E1036" s="126" t="str">
        <f t="shared" si="202"/>
        <v/>
      </c>
      <c r="F1036" s="126" t="str">
        <f t="shared" si="206"/>
        <v/>
      </c>
      <c r="G1036" s="123" t="str">
        <f t="shared" si="200"/>
        <v/>
      </c>
      <c r="H1036" s="139"/>
      <c r="I1036" s="123" t="str">
        <f t="shared" si="201"/>
        <v xml:space="preserve"> </v>
      </c>
      <c r="K1036" s="388" t="str">
        <f t="shared" ca="1" si="207"/>
        <v/>
      </c>
      <c r="L1036" s="388" t="str">
        <f t="shared" ca="1" si="208"/>
        <v/>
      </c>
      <c r="M1036" s="384" t="str">
        <f t="shared" ca="1" si="209"/>
        <v/>
      </c>
      <c r="N1036" s="384" t="str">
        <f t="shared" ca="1" si="209"/>
        <v/>
      </c>
      <c r="O1036" s="384" t="str">
        <f t="shared" ca="1" si="209"/>
        <v/>
      </c>
      <c r="P1036" s="384" t="str">
        <f t="shared" ca="1" si="209"/>
        <v/>
      </c>
      <c r="Q1036" s="384" t="str">
        <f t="shared" ca="1" si="203"/>
        <v/>
      </c>
      <c r="R1036" s="131" t="str">
        <f ca="1">IF(AND(SUM($T$109:$U1036)&gt;0,COUNTIF(R$108:$S1035,"A")=0), "A","")</f>
        <v/>
      </c>
      <c r="S1036" s="131" t="str">
        <f ca="1">IF(AND(SUM($T1036:$U$1097)&gt;0,COUNTIF(S1037:$S$1098,"E")=0), "E","")</f>
        <v/>
      </c>
      <c r="T1036" s="383" t="str">
        <f t="shared" ca="1" si="204"/>
        <v/>
      </c>
      <c r="U1036" s="383" t="str">
        <f t="shared" ca="1" si="210"/>
        <v/>
      </c>
      <c r="X1036" s="383" t="str">
        <f t="shared" ca="1" si="205"/>
        <v/>
      </c>
      <c r="Y1036" s="383" t="str">
        <f ca="1">IF(SUM(X1036)&gt;0,MAX($Y$109:Y1035)+1,"")</f>
        <v/>
      </c>
      <c r="AB1036" s="383" t="str" cm="1">
        <f t="array" aca="1" ref="AB1036" ca="1">IF($K1036="","",INDIRECT("'"&amp;$B1036&amp;"'!$J$7"))</f>
        <v/>
      </c>
      <c r="AC1036" s="383" t="str" cm="1">
        <f t="array" aca="1" ref="AC1036" ca="1">IF($K1036="","",INDIRECT("'"&amp;$B1036&amp;"'!$J$5"))</f>
        <v/>
      </c>
      <c r="AD1036" s="383" t="str" cm="1">
        <f t="array" aca="1" ref="AD1036" ca="1">IF($K1036="","",INDIRECT("'"&amp;$B1036&amp;"'!$J$6"))</f>
        <v/>
      </c>
    </row>
    <row r="1037" spans="1:30" hidden="1">
      <c r="A1037" s="93"/>
      <c r="B1037" s="138" t="str">
        <f t="shared" si="199"/>
        <v/>
      </c>
      <c r="C1037" s="28" t="str">
        <f>IF(B1037="","",INDEX(Konfig!$A$21:$B$1011,MATCH(MID(B1037,1,(FIND(" ",B1037)-1)),Konfig!$A$21:$A$1011,0),2))</f>
        <v/>
      </c>
      <c r="D1037" s="126"/>
      <c r="E1037" s="126" t="str">
        <f t="shared" si="202"/>
        <v/>
      </c>
      <c r="F1037" s="126" t="str">
        <f t="shared" si="206"/>
        <v/>
      </c>
      <c r="G1037" s="123" t="str">
        <f t="shared" si="200"/>
        <v/>
      </c>
      <c r="H1037" s="139"/>
      <c r="I1037" s="123" t="str">
        <f t="shared" si="201"/>
        <v xml:space="preserve"> </v>
      </c>
      <c r="K1037" s="388" t="str">
        <f t="shared" ca="1" si="207"/>
        <v/>
      </c>
      <c r="L1037" s="388" t="str">
        <f t="shared" ca="1" si="208"/>
        <v/>
      </c>
      <c r="M1037" s="384" t="str">
        <f t="shared" ca="1" si="209"/>
        <v/>
      </c>
      <c r="N1037" s="384" t="str">
        <f t="shared" ca="1" si="209"/>
        <v/>
      </c>
      <c r="O1037" s="384" t="str">
        <f t="shared" ca="1" si="209"/>
        <v/>
      </c>
      <c r="P1037" s="384" t="str">
        <f t="shared" ca="1" si="209"/>
        <v/>
      </c>
      <c r="Q1037" s="384" t="str">
        <f t="shared" ca="1" si="203"/>
        <v/>
      </c>
      <c r="R1037" s="131" t="str">
        <f ca="1">IF(AND(SUM($T$109:$U1037)&gt;0,COUNTIF(R$108:$S1036,"A")=0), "A","")</f>
        <v/>
      </c>
      <c r="S1037" s="131" t="str">
        <f ca="1">IF(AND(SUM($T1037:$U$1097)&gt;0,COUNTIF(S1038:$S$1098,"E")=0), "E","")</f>
        <v/>
      </c>
      <c r="T1037" s="383" t="str">
        <f t="shared" ca="1" si="204"/>
        <v/>
      </c>
      <c r="U1037" s="383" t="str">
        <f t="shared" ca="1" si="210"/>
        <v/>
      </c>
      <c r="X1037" s="383" t="str">
        <f t="shared" ca="1" si="205"/>
        <v/>
      </c>
      <c r="Y1037" s="383" t="str">
        <f ca="1">IF(SUM(X1037)&gt;0,MAX($Y$109:Y1036)+1,"")</f>
        <v/>
      </c>
      <c r="AB1037" s="383" t="str" cm="1">
        <f t="array" aca="1" ref="AB1037" ca="1">IF($K1037="","",INDIRECT("'"&amp;$B1037&amp;"'!$J$7"))</f>
        <v/>
      </c>
      <c r="AC1037" s="383" t="str" cm="1">
        <f t="array" aca="1" ref="AC1037" ca="1">IF($K1037="","",INDIRECT("'"&amp;$B1037&amp;"'!$J$5"))</f>
        <v/>
      </c>
      <c r="AD1037" s="383" t="str" cm="1">
        <f t="array" aca="1" ref="AD1037" ca="1">IF($K1037="","",INDIRECT("'"&amp;$B1037&amp;"'!$J$6"))</f>
        <v/>
      </c>
    </row>
    <row r="1038" spans="1:30" hidden="1">
      <c r="A1038" s="93"/>
      <c r="B1038" s="138" t="str">
        <f t="shared" si="199"/>
        <v/>
      </c>
      <c r="C1038" s="28" t="str">
        <f>IF(B1038="","",INDEX(Konfig!$A$21:$B$1011,MATCH(MID(B1038,1,(FIND(" ",B1038)-1)),Konfig!$A$21:$A$1011,0),2))</f>
        <v/>
      </c>
      <c r="D1038" s="126"/>
      <c r="E1038" s="126" t="str">
        <f t="shared" si="202"/>
        <v/>
      </c>
      <c r="F1038" s="126" t="str">
        <f t="shared" si="206"/>
        <v/>
      </c>
      <c r="G1038" s="123" t="str">
        <f t="shared" si="200"/>
        <v/>
      </c>
      <c r="H1038" s="139"/>
      <c r="I1038" s="123" t="str">
        <f t="shared" si="201"/>
        <v xml:space="preserve"> </v>
      </c>
      <c r="K1038" s="388" t="str">
        <f t="shared" ca="1" si="207"/>
        <v/>
      </c>
      <c r="L1038" s="388" t="str">
        <f t="shared" ca="1" si="208"/>
        <v/>
      </c>
      <c r="M1038" s="384" t="str">
        <f t="shared" ca="1" si="209"/>
        <v/>
      </c>
      <c r="N1038" s="384" t="str">
        <f t="shared" ca="1" si="209"/>
        <v/>
      </c>
      <c r="O1038" s="384" t="str">
        <f t="shared" ca="1" si="209"/>
        <v/>
      </c>
      <c r="P1038" s="384" t="str">
        <f t="shared" ca="1" si="209"/>
        <v/>
      </c>
      <c r="Q1038" s="384" t="str">
        <f t="shared" ca="1" si="203"/>
        <v/>
      </c>
      <c r="R1038" s="131" t="str">
        <f ca="1">IF(AND(SUM($T$109:$U1038)&gt;0,COUNTIF(R$108:$S1037,"A")=0), "A","")</f>
        <v/>
      </c>
      <c r="S1038" s="131" t="str">
        <f ca="1">IF(AND(SUM($T1038:$U$1097)&gt;0,COUNTIF(S1039:$S$1098,"E")=0), "E","")</f>
        <v/>
      </c>
      <c r="T1038" s="383" t="str">
        <f t="shared" ca="1" si="204"/>
        <v/>
      </c>
      <c r="U1038" s="383" t="str">
        <f t="shared" ca="1" si="210"/>
        <v/>
      </c>
      <c r="X1038" s="383" t="str">
        <f t="shared" ca="1" si="205"/>
        <v/>
      </c>
      <c r="Y1038" s="383" t="str">
        <f ca="1">IF(SUM(X1038)&gt;0,MAX($Y$109:Y1037)+1,"")</f>
        <v/>
      </c>
      <c r="AB1038" s="383" t="str" cm="1">
        <f t="array" aca="1" ref="AB1038" ca="1">IF($K1038="","",INDIRECT("'"&amp;$B1038&amp;"'!$J$7"))</f>
        <v/>
      </c>
      <c r="AC1038" s="383" t="str" cm="1">
        <f t="array" aca="1" ref="AC1038" ca="1">IF($K1038="","",INDIRECT("'"&amp;$B1038&amp;"'!$J$5"))</f>
        <v/>
      </c>
      <c r="AD1038" s="383" t="str" cm="1">
        <f t="array" aca="1" ref="AD1038" ca="1">IF($K1038="","",INDIRECT("'"&amp;$B1038&amp;"'!$J$6"))</f>
        <v/>
      </c>
    </row>
    <row r="1039" spans="1:30" hidden="1">
      <c r="A1039" s="93"/>
      <c r="B1039" s="138" t="str">
        <f t="shared" si="199"/>
        <v/>
      </c>
      <c r="C1039" s="28" t="str">
        <f>IF(B1039="","",INDEX(Konfig!$A$21:$B$1011,MATCH(MID(B1039,1,(FIND(" ",B1039)-1)),Konfig!$A$21:$A$1011,0),2))</f>
        <v/>
      </c>
      <c r="D1039" s="126"/>
      <c r="E1039" s="126" t="str">
        <f t="shared" si="202"/>
        <v/>
      </c>
      <c r="F1039" s="126" t="str">
        <f t="shared" si="206"/>
        <v/>
      </c>
      <c r="G1039" s="123" t="str">
        <f t="shared" si="200"/>
        <v/>
      </c>
      <c r="H1039" s="139"/>
      <c r="I1039" s="123" t="str">
        <f t="shared" si="201"/>
        <v xml:space="preserve"> </v>
      </c>
      <c r="K1039" s="388" t="str">
        <f t="shared" ca="1" si="207"/>
        <v/>
      </c>
      <c r="L1039" s="388" t="str">
        <f t="shared" ca="1" si="208"/>
        <v/>
      </c>
      <c r="M1039" s="384" t="str">
        <f t="shared" ca="1" si="209"/>
        <v/>
      </c>
      <c r="N1039" s="384" t="str">
        <f t="shared" ca="1" si="209"/>
        <v/>
      </c>
      <c r="O1039" s="384" t="str">
        <f t="shared" ca="1" si="209"/>
        <v/>
      </c>
      <c r="P1039" s="384" t="str">
        <f t="shared" ca="1" si="209"/>
        <v/>
      </c>
      <c r="Q1039" s="384" t="str">
        <f t="shared" ca="1" si="203"/>
        <v/>
      </c>
      <c r="R1039" s="131" t="str">
        <f ca="1">IF(AND(SUM($T$109:$U1039)&gt;0,COUNTIF(R$108:$S1038,"A")=0), "A","")</f>
        <v/>
      </c>
      <c r="S1039" s="131" t="str">
        <f ca="1">IF(AND(SUM($T1039:$U$1097)&gt;0,COUNTIF(S1040:$S$1098,"E")=0), "E","")</f>
        <v/>
      </c>
      <c r="T1039" s="383" t="str">
        <f t="shared" ca="1" si="204"/>
        <v/>
      </c>
      <c r="U1039" s="383" t="str">
        <f t="shared" ca="1" si="210"/>
        <v/>
      </c>
      <c r="X1039" s="383" t="str">
        <f t="shared" ca="1" si="205"/>
        <v/>
      </c>
      <c r="Y1039" s="383" t="str">
        <f ca="1">IF(SUM(X1039)&gt;0,MAX($Y$109:Y1038)+1,"")</f>
        <v/>
      </c>
      <c r="AB1039" s="383" t="str" cm="1">
        <f t="array" aca="1" ref="AB1039" ca="1">IF($K1039="","",INDIRECT("'"&amp;$B1039&amp;"'!$J$7"))</f>
        <v/>
      </c>
      <c r="AC1039" s="383" t="str" cm="1">
        <f t="array" aca="1" ref="AC1039" ca="1">IF($K1039="","",INDIRECT("'"&amp;$B1039&amp;"'!$J$5"))</f>
        <v/>
      </c>
      <c r="AD1039" s="383" t="str" cm="1">
        <f t="array" aca="1" ref="AD1039" ca="1">IF($K1039="","",INDIRECT("'"&amp;$B1039&amp;"'!$J$6"))</f>
        <v/>
      </c>
    </row>
    <row r="1040" spans="1:30" hidden="1">
      <c r="A1040" s="93"/>
      <c r="B1040" s="138" t="str">
        <f t="shared" si="199"/>
        <v/>
      </c>
      <c r="C1040" s="28" t="str">
        <f>IF(B1040="","",INDEX(Konfig!$A$21:$B$1011,MATCH(MID(B1040,1,(FIND(" ",B1040)-1)),Konfig!$A$21:$A$1011,0),2))</f>
        <v/>
      </c>
      <c r="D1040" s="126"/>
      <c r="E1040" s="126" t="str">
        <f t="shared" si="202"/>
        <v/>
      </c>
      <c r="F1040" s="126" t="str">
        <f t="shared" si="206"/>
        <v/>
      </c>
      <c r="G1040" s="123" t="str">
        <f t="shared" si="200"/>
        <v/>
      </c>
      <c r="H1040" s="139"/>
      <c r="I1040" s="123" t="str">
        <f t="shared" si="201"/>
        <v xml:space="preserve"> </v>
      </c>
      <c r="K1040" s="388" t="str">
        <f t="shared" ca="1" si="207"/>
        <v/>
      </c>
      <c r="L1040" s="388" t="str">
        <f t="shared" ca="1" si="208"/>
        <v/>
      </c>
      <c r="M1040" s="384" t="str">
        <f t="shared" ca="1" si="209"/>
        <v/>
      </c>
      <c r="N1040" s="384" t="str">
        <f t="shared" ca="1" si="209"/>
        <v/>
      </c>
      <c r="O1040" s="384" t="str">
        <f t="shared" ca="1" si="209"/>
        <v/>
      </c>
      <c r="P1040" s="384" t="str">
        <f t="shared" ca="1" si="209"/>
        <v/>
      </c>
      <c r="Q1040" s="384" t="str">
        <f t="shared" ca="1" si="203"/>
        <v/>
      </c>
      <c r="R1040" s="131" t="str">
        <f ca="1">IF(AND(SUM($T$109:$U1040)&gt;0,COUNTIF(R$108:$S1039,"A")=0), "A","")</f>
        <v/>
      </c>
      <c r="S1040" s="131" t="str">
        <f ca="1">IF(AND(SUM($T1040:$U$1097)&gt;0,COUNTIF(S1041:$S$1098,"E")=0), "E","")</f>
        <v/>
      </c>
      <c r="T1040" s="383" t="str">
        <f t="shared" ca="1" si="204"/>
        <v/>
      </c>
      <c r="U1040" s="383" t="str">
        <f t="shared" ca="1" si="210"/>
        <v/>
      </c>
      <c r="X1040" s="383" t="str">
        <f t="shared" ca="1" si="205"/>
        <v/>
      </c>
      <c r="Y1040" s="383" t="str">
        <f ca="1">IF(SUM(X1040)&gt;0,MAX($Y$109:Y1039)+1,"")</f>
        <v/>
      </c>
      <c r="AB1040" s="383" t="str" cm="1">
        <f t="array" aca="1" ref="AB1040" ca="1">IF($K1040="","",INDIRECT("'"&amp;$B1040&amp;"'!$J$7"))</f>
        <v/>
      </c>
      <c r="AC1040" s="383" t="str" cm="1">
        <f t="array" aca="1" ref="AC1040" ca="1">IF($K1040="","",INDIRECT("'"&amp;$B1040&amp;"'!$J$5"))</f>
        <v/>
      </c>
      <c r="AD1040" s="383" t="str" cm="1">
        <f t="array" aca="1" ref="AD1040" ca="1">IF($K1040="","",INDIRECT("'"&amp;$B1040&amp;"'!$J$6"))</f>
        <v/>
      </c>
    </row>
    <row r="1041" spans="1:30" hidden="1">
      <c r="A1041" s="93"/>
      <c r="B1041" s="138" t="str">
        <f t="shared" si="199"/>
        <v/>
      </c>
      <c r="C1041" s="28" t="str">
        <f>IF(B1041="","",INDEX(Konfig!$A$21:$B$1011,MATCH(MID(B1041,1,(FIND(" ",B1041)-1)),Konfig!$A$21:$A$1011,0),2))</f>
        <v/>
      </c>
      <c r="D1041" s="126"/>
      <c r="E1041" s="126" t="str">
        <f t="shared" si="202"/>
        <v/>
      </c>
      <c r="F1041" s="126" t="str">
        <f t="shared" si="206"/>
        <v/>
      </c>
      <c r="G1041" s="123" t="str">
        <f t="shared" si="200"/>
        <v/>
      </c>
      <c r="H1041" s="139"/>
      <c r="I1041" s="123" t="str">
        <f t="shared" si="201"/>
        <v xml:space="preserve"> </v>
      </c>
      <c r="K1041" s="388" t="str">
        <f t="shared" ca="1" si="207"/>
        <v/>
      </c>
      <c r="L1041" s="388" t="str">
        <f t="shared" ca="1" si="208"/>
        <v/>
      </c>
      <c r="M1041" s="384" t="str">
        <f t="shared" ca="1" si="209"/>
        <v/>
      </c>
      <c r="N1041" s="384" t="str">
        <f t="shared" ca="1" si="209"/>
        <v/>
      </c>
      <c r="O1041" s="384" t="str">
        <f t="shared" ca="1" si="209"/>
        <v/>
      </c>
      <c r="P1041" s="384" t="str">
        <f t="shared" ca="1" si="209"/>
        <v/>
      </c>
      <c r="Q1041" s="384" t="str">
        <f t="shared" ca="1" si="203"/>
        <v/>
      </c>
      <c r="R1041" s="131" t="str">
        <f ca="1">IF(AND(SUM($T$109:$U1041)&gt;0,COUNTIF(R$108:$S1040,"A")=0), "A","")</f>
        <v/>
      </c>
      <c r="S1041" s="131" t="str">
        <f ca="1">IF(AND(SUM($T1041:$U$1097)&gt;0,COUNTIF(S1042:$S$1098,"E")=0), "E","")</f>
        <v/>
      </c>
      <c r="T1041" s="383" t="str">
        <f t="shared" ca="1" si="204"/>
        <v/>
      </c>
      <c r="U1041" s="383" t="str">
        <f t="shared" ca="1" si="210"/>
        <v/>
      </c>
      <c r="X1041" s="383" t="str">
        <f t="shared" ca="1" si="205"/>
        <v/>
      </c>
      <c r="Y1041" s="383" t="str">
        <f ca="1">IF(SUM(X1041)&gt;0,MAX($Y$109:Y1040)+1,"")</f>
        <v/>
      </c>
      <c r="AB1041" s="383" t="str" cm="1">
        <f t="array" aca="1" ref="AB1041" ca="1">IF($K1041="","",INDIRECT("'"&amp;$B1041&amp;"'!$J$7"))</f>
        <v/>
      </c>
      <c r="AC1041" s="383" t="str" cm="1">
        <f t="array" aca="1" ref="AC1041" ca="1">IF($K1041="","",INDIRECT("'"&amp;$B1041&amp;"'!$J$5"))</f>
        <v/>
      </c>
      <c r="AD1041" s="383" t="str" cm="1">
        <f t="array" aca="1" ref="AD1041" ca="1">IF($K1041="","",INDIRECT("'"&amp;$B1041&amp;"'!$J$6"))</f>
        <v/>
      </c>
    </row>
    <row r="1042" spans="1:30" hidden="1">
      <c r="A1042" s="93"/>
      <c r="B1042" s="138" t="str">
        <f t="shared" si="199"/>
        <v/>
      </c>
      <c r="C1042" s="28" t="str">
        <f>IF(B1042="","",INDEX(Konfig!$A$21:$B$1011,MATCH(MID(B1042,1,(FIND(" ",B1042)-1)),Konfig!$A$21:$A$1011,0),2))</f>
        <v/>
      </c>
      <c r="D1042" s="126"/>
      <c r="E1042" s="126" t="str">
        <f t="shared" si="202"/>
        <v/>
      </c>
      <c r="F1042" s="126" t="str">
        <f t="shared" si="206"/>
        <v/>
      </c>
      <c r="G1042" s="123" t="str">
        <f t="shared" si="200"/>
        <v/>
      </c>
      <c r="H1042" s="139"/>
      <c r="I1042" s="123" t="str">
        <f t="shared" si="201"/>
        <v xml:space="preserve"> </v>
      </c>
      <c r="K1042" s="388" t="str">
        <f t="shared" ca="1" si="207"/>
        <v/>
      </c>
      <c r="L1042" s="388" t="str">
        <f t="shared" ca="1" si="208"/>
        <v/>
      </c>
      <c r="M1042" s="384" t="str">
        <f t="shared" ca="1" si="209"/>
        <v/>
      </c>
      <c r="N1042" s="384" t="str">
        <f t="shared" ca="1" si="209"/>
        <v/>
      </c>
      <c r="O1042" s="384" t="str">
        <f t="shared" ca="1" si="209"/>
        <v/>
      </c>
      <c r="P1042" s="384" t="str">
        <f t="shared" ca="1" si="209"/>
        <v/>
      </c>
      <c r="Q1042" s="384" t="str">
        <f t="shared" ca="1" si="203"/>
        <v/>
      </c>
      <c r="R1042" s="131" t="str">
        <f ca="1">IF(AND(SUM($T$109:$U1042)&gt;0,COUNTIF(R$108:$S1041,"A")=0), "A","")</f>
        <v/>
      </c>
      <c r="S1042" s="131" t="str">
        <f ca="1">IF(AND(SUM($T1042:$U$1097)&gt;0,COUNTIF(S1043:$S$1098,"E")=0), "E","")</f>
        <v/>
      </c>
      <c r="T1042" s="383" t="str">
        <f t="shared" ca="1" si="204"/>
        <v/>
      </c>
      <c r="U1042" s="383" t="str">
        <f t="shared" ca="1" si="210"/>
        <v/>
      </c>
      <c r="X1042" s="383" t="str">
        <f t="shared" ca="1" si="205"/>
        <v/>
      </c>
      <c r="Y1042" s="383" t="str">
        <f ca="1">IF(SUM(X1042)&gt;0,MAX($Y$109:Y1041)+1,"")</f>
        <v/>
      </c>
      <c r="AB1042" s="383" t="str" cm="1">
        <f t="array" aca="1" ref="AB1042" ca="1">IF($K1042="","",INDIRECT("'"&amp;$B1042&amp;"'!$J$7"))</f>
        <v/>
      </c>
      <c r="AC1042" s="383" t="str" cm="1">
        <f t="array" aca="1" ref="AC1042" ca="1">IF($K1042="","",INDIRECT("'"&amp;$B1042&amp;"'!$J$5"))</f>
        <v/>
      </c>
      <c r="AD1042" s="383" t="str" cm="1">
        <f t="array" aca="1" ref="AD1042" ca="1">IF($K1042="","",INDIRECT("'"&amp;$B1042&amp;"'!$J$6"))</f>
        <v/>
      </c>
    </row>
    <row r="1043" spans="1:30" hidden="1">
      <c r="A1043" s="93"/>
      <c r="B1043" s="138" t="str">
        <f t="shared" si="199"/>
        <v/>
      </c>
      <c r="C1043" s="28" t="str">
        <f>IF(B1043="","",INDEX(Konfig!$A$21:$B$1011,MATCH(MID(B1043,1,(FIND(" ",B1043)-1)),Konfig!$A$21:$A$1011,0),2))</f>
        <v/>
      </c>
      <c r="D1043" s="126"/>
      <c r="E1043" s="126" t="str">
        <f t="shared" si="202"/>
        <v/>
      </c>
      <c r="F1043" s="126" t="str">
        <f t="shared" si="206"/>
        <v/>
      </c>
      <c r="G1043" s="123" t="str">
        <f t="shared" si="200"/>
        <v/>
      </c>
      <c r="H1043" s="139"/>
      <c r="I1043" s="123" t="str">
        <f t="shared" si="201"/>
        <v xml:space="preserve"> </v>
      </c>
      <c r="K1043" s="388" t="str">
        <f t="shared" ca="1" si="207"/>
        <v/>
      </c>
      <c r="L1043" s="388" t="str">
        <f t="shared" ca="1" si="208"/>
        <v/>
      </c>
      <c r="M1043" s="384" t="str">
        <f t="shared" ca="1" si="209"/>
        <v/>
      </c>
      <c r="N1043" s="384" t="str">
        <f t="shared" ca="1" si="209"/>
        <v/>
      </c>
      <c r="O1043" s="384" t="str">
        <f t="shared" ca="1" si="209"/>
        <v/>
      </c>
      <c r="P1043" s="384" t="str">
        <f t="shared" ca="1" si="209"/>
        <v/>
      </c>
      <c r="Q1043" s="384" t="str">
        <f t="shared" ca="1" si="203"/>
        <v/>
      </c>
      <c r="R1043" s="131" t="str">
        <f ca="1">IF(AND(SUM($T$109:$U1043)&gt;0,COUNTIF(R$108:$S1042,"A")=0), "A","")</f>
        <v/>
      </c>
      <c r="S1043" s="131" t="str">
        <f ca="1">IF(AND(SUM($T1043:$U$1097)&gt;0,COUNTIF(S1044:$S$1098,"E")=0), "E","")</f>
        <v/>
      </c>
      <c r="T1043" s="383" t="str">
        <f t="shared" ca="1" si="204"/>
        <v/>
      </c>
      <c r="U1043" s="383" t="str">
        <f t="shared" ca="1" si="210"/>
        <v/>
      </c>
      <c r="X1043" s="383" t="str">
        <f t="shared" ca="1" si="205"/>
        <v/>
      </c>
      <c r="Y1043" s="383" t="str">
        <f ca="1">IF(SUM(X1043)&gt;0,MAX($Y$109:Y1042)+1,"")</f>
        <v/>
      </c>
      <c r="AB1043" s="383" t="str" cm="1">
        <f t="array" aca="1" ref="AB1043" ca="1">IF($K1043="","",INDIRECT("'"&amp;$B1043&amp;"'!$J$7"))</f>
        <v/>
      </c>
      <c r="AC1043" s="383" t="str" cm="1">
        <f t="array" aca="1" ref="AC1043" ca="1">IF($K1043="","",INDIRECT("'"&amp;$B1043&amp;"'!$J$5"))</f>
        <v/>
      </c>
      <c r="AD1043" s="383" t="str" cm="1">
        <f t="array" aca="1" ref="AD1043" ca="1">IF($K1043="","",INDIRECT("'"&amp;$B1043&amp;"'!$J$6"))</f>
        <v/>
      </c>
    </row>
    <row r="1044" spans="1:30" hidden="1">
      <c r="A1044" s="93"/>
      <c r="B1044" s="138" t="str">
        <f t="shared" si="199"/>
        <v/>
      </c>
      <c r="C1044" s="28" t="str">
        <f>IF(B1044="","",INDEX(Konfig!$A$21:$B$1011,MATCH(MID(B1044,1,(FIND(" ",B1044)-1)),Konfig!$A$21:$A$1011,0),2))</f>
        <v/>
      </c>
      <c r="D1044" s="126"/>
      <c r="E1044" s="126" t="str">
        <f t="shared" si="202"/>
        <v/>
      </c>
      <c r="F1044" s="126" t="str">
        <f t="shared" si="206"/>
        <v/>
      </c>
      <c r="G1044" s="123" t="str">
        <f t="shared" si="200"/>
        <v/>
      </c>
      <c r="H1044" s="139"/>
      <c r="I1044" s="123" t="str">
        <f t="shared" si="201"/>
        <v xml:space="preserve"> </v>
      </c>
      <c r="K1044" s="388" t="str">
        <f t="shared" ca="1" si="207"/>
        <v/>
      </c>
      <c r="L1044" s="388" t="str">
        <f t="shared" ca="1" si="208"/>
        <v/>
      </c>
      <c r="M1044" s="384" t="str">
        <f t="shared" ca="1" si="209"/>
        <v/>
      </c>
      <c r="N1044" s="384" t="str">
        <f t="shared" ca="1" si="209"/>
        <v/>
      </c>
      <c r="O1044" s="384" t="str">
        <f t="shared" ca="1" si="209"/>
        <v/>
      </c>
      <c r="P1044" s="384" t="str">
        <f t="shared" ca="1" si="209"/>
        <v/>
      </c>
      <c r="Q1044" s="384" t="str">
        <f t="shared" ca="1" si="203"/>
        <v/>
      </c>
      <c r="R1044" s="131" t="str">
        <f ca="1">IF(AND(SUM($T$109:$U1044)&gt;0,COUNTIF(R$108:$S1043,"A")=0), "A","")</f>
        <v/>
      </c>
      <c r="S1044" s="131" t="str">
        <f ca="1">IF(AND(SUM($T1044:$U$1097)&gt;0,COUNTIF(S1045:$S$1098,"E")=0), "E","")</f>
        <v/>
      </c>
      <c r="T1044" s="383" t="str">
        <f t="shared" ca="1" si="204"/>
        <v/>
      </c>
      <c r="U1044" s="383" t="str">
        <f t="shared" ca="1" si="210"/>
        <v/>
      </c>
      <c r="X1044" s="383" t="str">
        <f t="shared" ca="1" si="205"/>
        <v/>
      </c>
      <c r="Y1044" s="383" t="str">
        <f ca="1">IF(SUM(X1044)&gt;0,MAX($Y$109:Y1043)+1,"")</f>
        <v/>
      </c>
      <c r="AB1044" s="383" t="str" cm="1">
        <f t="array" aca="1" ref="AB1044" ca="1">IF($K1044="","",INDIRECT("'"&amp;$B1044&amp;"'!$J$7"))</f>
        <v/>
      </c>
      <c r="AC1044" s="383" t="str" cm="1">
        <f t="array" aca="1" ref="AC1044" ca="1">IF($K1044="","",INDIRECT("'"&amp;$B1044&amp;"'!$J$5"))</f>
        <v/>
      </c>
      <c r="AD1044" s="383" t="str" cm="1">
        <f t="array" aca="1" ref="AD1044" ca="1">IF($K1044="","",INDIRECT("'"&amp;$B1044&amp;"'!$J$6"))</f>
        <v/>
      </c>
    </row>
    <row r="1045" spans="1:30" hidden="1">
      <c r="A1045" s="93"/>
      <c r="B1045" s="138" t="str">
        <f t="shared" si="199"/>
        <v/>
      </c>
      <c r="C1045" s="28" t="str">
        <f>IF(B1045="","",INDEX(Konfig!$A$21:$B$1011,MATCH(MID(B1045,1,(FIND(" ",B1045)-1)),Konfig!$A$21:$A$1011,0),2))</f>
        <v/>
      </c>
      <c r="D1045" s="126"/>
      <c r="E1045" s="126" t="str">
        <f t="shared" si="202"/>
        <v/>
      </c>
      <c r="F1045" s="126" t="str">
        <f t="shared" si="206"/>
        <v/>
      </c>
      <c r="G1045" s="123" t="str">
        <f t="shared" si="200"/>
        <v/>
      </c>
      <c r="H1045" s="139"/>
      <c r="I1045" s="123" t="str">
        <f t="shared" si="201"/>
        <v xml:space="preserve"> </v>
      </c>
      <c r="K1045" s="388" t="str">
        <f t="shared" ca="1" si="207"/>
        <v/>
      </c>
      <c r="L1045" s="388" t="str">
        <f t="shared" ca="1" si="208"/>
        <v/>
      </c>
      <c r="M1045" s="384" t="str">
        <f t="shared" ca="1" si="209"/>
        <v/>
      </c>
      <c r="N1045" s="384" t="str">
        <f t="shared" ca="1" si="209"/>
        <v/>
      </c>
      <c r="O1045" s="384" t="str">
        <f t="shared" ca="1" si="209"/>
        <v/>
      </c>
      <c r="P1045" s="384" t="str">
        <f t="shared" ca="1" si="209"/>
        <v/>
      </c>
      <c r="Q1045" s="384" t="str">
        <f t="shared" ca="1" si="203"/>
        <v/>
      </c>
      <c r="R1045" s="131" t="str">
        <f ca="1">IF(AND(SUM($T$109:$U1045)&gt;0,COUNTIF(R$108:$S1044,"A")=0), "A","")</f>
        <v/>
      </c>
      <c r="S1045" s="131" t="str">
        <f ca="1">IF(AND(SUM($T1045:$U$1097)&gt;0,COUNTIF(S1046:$S$1098,"E")=0), "E","")</f>
        <v/>
      </c>
      <c r="T1045" s="383" t="str">
        <f t="shared" ca="1" si="204"/>
        <v/>
      </c>
      <c r="U1045" s="383" t="str">
        <f t="shared" ca="1" si="210"/>
        <v/>
      </c>
      <c r="X1045" s="383" t="str">
        <f t="shared" ca="1" si="205"/>
        <v/>
      </c>
      <c r="Y1045" s="383" t="str">
        <f ca="1">IF(SUM(X1045)&gt;0,MAX($Y$109:Y1044)+1,"")</f>
        <v/>
      </c>
      <c r="AB1045" s="383" t="str" cm="1">
        <f t="array" aca="1" ref="AB1045" ca="1">IF($K1045="","",INDIRECT("'"&amp;$B1045&amp;"'!$J$7"))</f>
        <v/>
      </c>
      <c r="AC1045" s="383" t="str" cm="1">
        <f t="array" aca="1" ref="AC1045" ca="1">IF($K1045="","",INDIRECT("'"&amp;$B1045&amp;"'!$J$5"))</f>
        <v/>
      </c>
      <c r="AD1045" s="383" t="str" cm="1">
        <f t="array" aca="1" ref="AD1045" ca="1">IF($K1045="","",INDIRECT("'"&amp;$B1045&amp;"'!$J$6"))</f>
        <v/>
      </c>
    </row>
    <row r="1046" spans="1:30" hidden="1">
      <c r="A1046" s="93"/>
      <c r="B1046" s="138" t="str">
        <f t="shared" si="199"/>
        <v/>
      </c>
      <c r="C1046" s="28" t="str">
        <f>IF(B1046="","",INDEX(Konfig!$A$21:$B$1011,MATCH(MID(B1046,1,(FIND(" ",B1046)-1)),Konfig!$A$21:$A$1011,0),2))</f>
        <v/>
      </c>
      <c r="D1046" s="126"/>
      <c r="E1046" s="126" t="str">
        <f t="shared" si="202"/>
        <v/>
      </c>
      <c r="F1046" s="126" t="str">
        <f t="shared" si="206"/>
        <v/>
      </c>
      <c r="G1046" s="123" t="str">
        <f t="shared" si="200"/>
        <v/>
      </c>
      <c r="H1046" s="139"/>
      <c r="I1046" s="123" t="str">
        <f t="shared" si="201"/>
        <v xml:space="preserve"> </v>
      </c>
      <c r="K1046" s="388" t="str">
        <f t="shared" ca="1" si="207"/>
        <v/>
      </c>
      <c r="L1046" s="388" t="str">
        <f t="shared" ca="1" si="208"/>
        <v/>
      </c>
      <c r="M1046" s="384" t="str">
        <f t="shared" ca="1" si="209"/>
        <v/>
      </c>
      <c r="N1046" s="384" t="str">
        <f t="shared" ca="1" si="209"/>
        <v/>
      </c>
      <c r="O1046" s="384" t="str">
        <f t="shared" ca="1" si="209"/>
        <v/>
      </c>
      <c r="P1046" s="384" t="str">
        <f t="shared" ca="1" si="209"/>
        <v/>
      </c>
      <c r="Q1046" s="384" t="str">
        <f t="shared" ca="1" si="203"/>
        <v/>
      </c>
      <c r="R1046" s="131" t="str">
        <f ca="1">IF(AND(SUM($T$109:$U1046)&gt;0,COUNTIF(R$108:$S1045,"A")=0), "A","")</f>
        <v/>
      </c>
      <c r="S1046" s="131" t="str">
        <f ca="1">IF(AND(SUM($T1046:$U$1097)&gt;0,COUNTIF(S1047:$S$1098,"E")=0), "E","")</f>
        <v/>
      </c>
      <c r="T1046" s="383" t="str">
        <f t="shared" ca="1" si="204"/>
        <v/>
      </c>
      <c r="U1046" s="383" t="str">
        <f t="shared" ca="1" si="210"/>
        <v/>
      </c>
      <c r="X1046" s="383" t="str">
        <f t="shared" ca="1" si="205"/>
        <v/>
      </c>
      <c r="Y1046" s="383" t="str">
        <f ca="1">IF(SUM(X1046)&gt;0,MAX($Y$109:Y1045)+1,"")</f>
        <v/>
      </c>
      <c r="AB1046" s="383" t="str" cm="1">
        <f t="array" aca="1" ref="AB1046" ca="1">IF($K1046="","",INDIRECT("'"&amp;$B1046&amp;"'!$J$7"))</f>
        <v/>
      </c>
      <c r="AC1046" s="383" t="str" cm="1">
        <f t="array" aca="1" ref="AC1046" ca="1">IF($K1046="","",INDIRECT("'"&amp;$B1046&amp;"'!$J$5"))</f>
        <v/>
      </c>
      <c r="AD1046" s="383" t="str" cm="1">
        <f t="array" aca="1" ref="AD1046" ca="1">IF($K1046="","",INDIRECT("'"&amp;$B1046&amp;"'!$J$6"))</f>
        <v/>
      </c>
    </row>
    <row r="1047" spans="1:30" hidden="1">
      <c r="A1047" s="93"/>
      <c r="B1047" s="138" t="str">
        <f t="shared" si="199"/>
        <v/>
      </c>
      <c r="C1047" s="28" t="str">
        <f>IF(B1047="","",INDEX(Konfig!$A$21:$B$1011,MATCH(MID(B1047,1,(FIND(" ",B1047)-1)),Konfig!$A$21:$A$1011,0),2))</f>
        <v/>
      </c>
      <c r="D1047" s="126"/>
      <c r="E1047" s="126" t="str">
        <f t="shared" si="202"/>
        <v/>
      </c>
      <c r="F1047" s="126" t="str">
        <f t="shared" si="206"/>
        <v/>
      </c>
      <c r="G1047" s="123" t="str">
        <f t="shared" si="200"/>
        <v/>
      </c>
      <c r="H1047" s="139"/>
      <c r="I1047" s="123" t="str">
        <f t="shared" si="201"/>
        <v xml:space="preserve"> </v>
      </c>
      <c r="K1047" s="388" t="str">
        <f t="shared" ca="1" si="207"/>
        <v/>
      </c>
      <c r="L1047" s="388" t="str">
        <f t="shared" ca="1" si="208"/>
        <v/>
      </c>
      <c r="M1047" s="384" t="str">
        <f t="shared" ca="1" si="209"/>
        <v/>
      </c>
      <c r="N1047" s="384" t="str">
        <f t="shared" ca="1" si="209"/>
        <v/>
      </c>
      <c r="O1047" s="384" t="str">
        <f t="shared" ca="1" si="209"/>
        <v/>
      </c>
      <c r="P1047" s="384" t="str">
        <f t="shared" ca="1" si="209"/>
        <v/>
      </c>
      <c r="Q1047" s="384" t="str">
        <f t="shared" ca="1" si="203"/>
        <v/>
      </c>
      <c r="R1047" s="131" t="str">
        <f ca="1">IF(AND(SUM($T$109:$U1047)&gt;0,COUNTIF(R$108:$S1046,"A")=0), "A","")</f>
        <v/>
      </c>
      <c r="S1047" s="131" t="str">
        <f ca="1">IF(AND(SUM($T1047:$U$1097)&gt;0,COUNTIF(S1048:$S$1098,"E")=0), "E","")</f>
        <v/>
      </c>
      <c r="T1047" s="383" t="str">
        <f t="shared" ca="1" si="204"/>
        <v/>
      </c>
      <c r="U1047" s="383" t="str">
        <f t="shared" ca="1" si="210"/>
        <v/>
      </c>
      <c r="X1047" s="383" t="str">
        <f t="shared" ca="1" si="205"/>
        <v/>
      </c>
      <c r="Y1047" s="383" t="str">
        <f ca="1">IF(SUM(X1047)&gt;0,MAX($Y$109:Y1046)+1,"")</f>
        <v/>
      </c>
      <c r="AB1047" s="383" t="str" cm="1">
        <f t="array" aca="1" ref="AB1047" ca="1">IF($K1047="","",INDIRECT("'"&amp;$B1047&amp;"'!$J$7"))</f>
        <v/>
      </c>
      <c r="AC1047" s="383" t="str" cm="1">
        <f t="array" aca="1" ref="AC1047" ca="1">IF($K1047="","",INDIRECT("'"&amp;$B1047&amp;"'!$J$5"))</f>
        <v/>
      </c>
      <c r="AD1047" s="383" t="str" cm="1">
        <f t="array" aca="1" ref="AD1047" ca="1">IF($K1047="","",INDIRECT("'"&amp;$B1047&amp;"'!$J$6"))</f>
        <v/>
      </c>
    </row>
    <row r="1048" spans="1:30" hidden="1">
      <c r="A1048" s="93"/>
      <c r="B1048" s="138" t="str">
        <f t="shared" si="199"/>
        <v/>
      </c>
      <c r="C1048" s="28" t="str">
        <f>IF(B1048="","",INDEX(Konfig!$A$21:$B$1011,MATCH(MID(B1048,1,(FIND(" ",B1048)-1)),Konfig!$A$21:$A$1011,0),2))</f>
        <v/>
      </c>
      <c r="D1048" s="126"/>
      <c r="E1048" s="126" t="str">
        <f t="shared" si="202"/>
        <v/>
      </c>
      <c r="F1048" s="126" t="str">
        <f t="shared" si="206"/>
        <v/>
      </c>
      <c r="G1048" s="123" t="str">
        <f t="shared" si="200"/>
        <v/>
      </c>
      <c r="H1048" s="139"/>
      <c r="I1048" s="123" t="str">
        <f t="shared" si="201"/>
        <v xml:space="preserve"> </v>
      </c>
      <c r="K1048" s="388" t="str">
        <f t="shared" ca="1" si="207"/>
        <v/>
      </c>
      <c r="L1048" s="388" t="str">
        <f t="shared" ca="1" si="208"/>
        <v/>
      </c>
      <c r="M1048" s="384" t="str">
        <f t="shared" ca="1" si="209"/>
        <v/>
      </c>
      <c r="N1048" s="384" t="str">
        <f t="shared" ca="1" si="209"/>
        <v/>
      </c>
      <c r="O1048" s="384" t="str">
        <f t="shared" ca="1" si="209"/>
        <v/>
      </c>
      <c r="P1048" s="384" t="str">
        <f t="shared" ca="1" si="209"/>
        <v/>
      </c>
      <c r="Q1048" s="384" t="str">
        <f t="shared" ca="1" si="203"/>
        <v/>
      </c>
      <c r="R1048" s="131" t="str">
        <f ca="1">IF(AND(SUM($T$109:$U1048)&gt;0,COUNTIF(R$108:$S1047,"A")=0), "A","")</f>
        <v/>
      </c>
      <c r="S1048" s="131" t="str">
        <f ca="1">IF(AND(SUM($T1048:$U$1097)&gt;0,COUNTIF(S1049:$S$1098,"E")=0), "E","")</f>
        <v/>
      </c>
      <c r="T1048" s="383" t="str">
        <f t="shared" ca="1" si="204"/>
        <v/>
      </c>
      <c r="U1048" s="383" t="str">
        <f t="shared" ca="1" si="210"/>
        <v/>
      </c>
      <c r="X1048" s="383" t="str">
        <f t="shared" ca="1" si="205"/>
        <v/>
      </c>
      <c r="Y1048" s="383" t="str">
        <f ca="1">IF(SUM(X1048)&gt;0,MAX($Y$109:Y1047)+1,"")</f>
        <v/>
      </c>
      <c r="AB1048" s="383" t="str" cm="1">
        <f t="array" aca="1" ref="AB1048" ca="1">IF($K1048="","",INDIRECT("'"&amp;$B1048&amp;"'!$J$7"))</f>
        <v/>
      </c>
      <c r="AC1048" s="383" t="str" cm="1">
        <f t="array" aca="1" ref="AC1048" ca="1">IF($K1048="","",INDIRECT("'"&amp;$B1048&amp;"'!$J$5"))</f>
        <v/>
      </c>
      <c r="AD1048" s="383" t="str" cm="1">
        <f t="array" aca="1" ref="AD1048" ca="1">IF($K1048="","",INDIRECT("'"&amp;$B1048&amp;"'!$J$6"))</f>
        <v/>
      </c>
    </row>
    <row r="1049" spans="1:30" hidden="1">
      <c r="A1049" s="93"/>
      <c r="B1049" s="138" t="str">
        <f t="shared" si="199"/>
        <v/>
      </c>
      <c r="C1049" s="28" t="str">
        <f>IF(B1049="","",INDEX(Konfig!$A$21:$B$1011,MATCH(MID(B1049,1,(FIND(" ",B1049)-1)),Konfig!$A$21:$A$1011,0),2))</f>
        <v/>
      </c>
      <c r="D1049" s="126"/>
      <c r="E1049" s="126" t="str">
        <f t="shared" si="202"/>
        <v/>
      </c>
      <c r="F1049" s="126" t="str">
        <f t="shared" si="206"/>
        <v/>
      </c>
      <c r="G1049" s="123" t="str">
        <f t="shared" si="200"/>
        <v/>
      </c>
      <c r="H1049" s="139"/>
      <c r="I1049" s="123" t="str">
        <f t="shared" si="201"/>
        <v xml:space="preserve"> </v>
      </c>
      <c r="K1049" s="388" t="str">
        <f t="shared" ca="1" si="207"/>
        <v/>
      </c>
      <c r="L1049" s="388" t="str">
        <f t="shared" ca="1" si="208"/>
        <v/>
      </c>
      <c r="M1049" s="384" t="str">
        <f t="shared" ca="1" si="209"/>
        <v/>
      </c>
      <c r="N1049" s="384" t="str">
        <f t="shared" ca="1" si="209"/>
        <v/>
      </c>
      <c r="O1049" s="384" t="str">
        <f t="shared" ca="1" si="209"/>
        <v/>
      </c>
      <c r="P1049" s="384" t="str">
        <f t="shared" ca="1" si="209"/>
        <v/>
      </c>
      <c r="Q1049" s="384" t="str">
        <f t="shared" ca="1" si="203"/>
        <v/>
      </c>
      <c r="R1049" s="131" t="str">
        <f ca="1">IF(AND(SUM($T$109:$U1049)&gt;0,COUNTIF(R$108:$S1048,"A")=0), "A","")</f>
        <v/>
      </c>
      <c r="S1049" s="131" t="str">
        <f ca="1">IF(AND(SUM($T1049:$U$1097)&gt;0,COUNTIF(S1050:$S$1098,"E")=0), "E","")</f>
        <v/>
      </c>
      <c r="T1049" s="383" t="str">
        <f t="shared" ca="1" si="204"/>
        <v/>
      </c>
      <c r="U1049" s="383" t="str">
        <f t="shared" ca="1" si="210"/>
        <v/>
      </c>
      <c r="X1049" s="383" t="str">
        <f t="shared" ca="1" si="205"/>
        <v/>
      </c>
      <c r="Y1049" s="383" t="str">
        <f ca="1">IF(SUM(X1049)&gt;0,MAX($Y$109:Y1048)+1,"")</f>
        <v/>
      </c>
      <c r="AB1049" s="383" t="str" cm="1">
        <f t="array" aca="1" ref="AB1049" ca="1">IF($K1049="","",INDIRECT("'"&amp;$B1049&amp;"'!$J$7"))</f>
        <v/>
      </c>
      <c r="AC1049" s="383" t="str" cm="1">
        <f t="array" aca="1" ref="AC1049" ca="1">IF($K1049="","",INDIRECT("'"&amp;$B1049&amp;"'!$J$5"))</f>
        <v/>
      </c>
      <c r="AD1049" s="383" t="str" cm="1">
        <f t="array" aca="1" ref="AD1049" ca="1">IF($K1049="","",INDIRECT("'"&amp;$B1049&amp;"'!$J$6"))</f>
        <v/>
      </c>
    </row>
    <row r="1050" spans="1:30" hidden="1">
      <c r="A1050" s="93"/>
      <c r="B1050" s="138" t="str">
        <f t="shared" si="199"/>
        <v/>
      </c>
      <c r="C1050" s="28" t="str">
        <f>IF(B1050="","",INDEX(Konfig!$A$21:$B$1011,MATCH(MID(B1050,1,(FIND(" ",B1050)-1)),Konfig!$A$21:$A$1011,0),2))</f>
        <v/>
      </c>
      <c r="D1050" s="126"/>
      <c r="E1050" s="126" t="str">
        <f t="shared" si="202"/>
        <v/>
      </c>
      <c r="F1050" s="126" t="str">
        <f t="shared" si="206"/>
        <v/>
      </c>
      <c r="G1050" s="123" t="str">
        <f t="shared" si="200"/>
        <v/>
      </c>
      <c r="H1050" s="139"/>
      <c r="I1050" s="123" t="str">
        <f t="shared" si="201"/>
        <v xml:space="preserve"> </v>
      </c>
      <c r="K1050" s="388" t="str">
        <f t="shared" ca="1" si="207"/>
        <v/>
      </c>
      <c r="L1050" s="388" t="str">
        <f t="shared" ca="1" si="208"/>
        <v/>
      </c>
      <c r="M1050" s="384" t="str">
        <f t="shared" ca="1" si="209"/>
        <v/>
      </c>
      <c r="N1050" s="384" t="str">
        <f t="shared" ca="1" si="209"/>
        <v/>
      </c>
      <c r="O1050" s="384" t="str">
        <f t="shared" ca="1" si="209"/>
        <v/>
      </c>
      <c r="P1050" s="384" t="str">
        <f t="shared" ca="1" si="209"/>
        <v/>
      </c>
      <c r="Q1050" s="384" t="str">
        <f t="shared" ca="1" si="203"/>
        <v/>
      </c>
      <c r="R1050" s="131" t="str">
        <f ca="1">IF(AND(SUM($T$109:$U1050)&gt;0,COUNTIF(R$108:$S1049,"A")=0), "A","")</f>
        <v/>
      </c>
      <c r="S1050" s="131" t="str">
        <f ca="1">IF(AND(SUM($T1050:$U$1097)&gt;0,COUNTIF(S1051:$S$1098,"E")=0), "E","")</f>
        <v/>
      </c>
      <c r="T1050" s="383" t="str">
        <f t="shared" ca="1" si="204"/>
        <v/>
      </c>
      <c r="U1050" s="383" t="str">
        <f t="shared" ca="1" si="210"/>
        <v/>
      </c>
      <c r="X1050" s="383" t="str">
        <f t="shared" ca="1" si="205"/>
        <v/>
      </c>
      <c r="Y1050" s="383" t="str">
        <f ca="1">IF(SUM(X1050)&gt;0,MAX($Y$109:Y1049)+1,"")</f>
        <v/>
      </c>
      <c r="AB1050" s="383" t="str" cm="1">
        <f t="array" aca="1" ref="AB1050" ca="1">IF($K1050="","",INDIRECT("'"&amp;$B1050&amp;"'!$J$7"))</f>
        <v/>
      </c>
      <c r="AC1050" s="383" t="str" cm="1">
        <f t="array" aca="1" ref="AC1050" ca="1">IF($K1050="","",INDIRECT("'"&amp;$B1050&amp;"'!$J$5"))</f>
        <v/>
      </c>
      <c r="AD1050" s="383" t="str" cm="1">
        <f t="array" aca="1" ref="AD1050" ca="1">IF($K1050="","",INDIRECT("'"&amp;$B1050&amp;"'!$J$6"))</f>
        <v/>
      </c>
    </row>
    <row r="1051" spans="1:30" hidden="1">
      <c r="A1051" s="93"/>
      <c r="B1051" s="138" t="str">
        <f t="shared" si="199"/>
        <v/>
      </c>
      <c r="C1051" s="28" t="str">
        <f>IF(B1051="","",INDEX(Konfig!$A$21:$B$1011,MATCH(MID(B1051,1,(FIND(" ",B1051)-1)),Konfig!$A$21:$A$1011,0),2))</f>
        <v/>
      </c>
      <c r="D1051" s="126"/>
      <c r="E1051" s="126" t="str">
        <f t="shared" si="202"/>
        <v/>
      </c>
      <c r="F1051" s="126" t="str">
        <f t="shared" si="206"/>
        <v/>
      </c>
      <c r="G1051" s="123" t="str">
        <f t="shared" si="200"/>
        <v/>
      </c>
      <c r="H1051" s="139"/>
      <c r="I1051" s="123" t="str">
        <f t="shared" si="201"/>
        <v xml:space="preserve"> </v>
      </c>
      <c r="K1051" s="388" t="str">
        <f t="shared" ca="1" si="207"/>
        <v/>
      </c>
      <c r="L1051" s="388" t="str">
        <f t="shared" ca="1" si="208"/>
        <v/>
      </c>
      <c r="M1051" s="384" t="str">
        <f t="shared" ca="1" si="209"/>
        <v/>
      </c>
      <c r="N1051" s="384" t="str">
        <f t="shared" ca="1" si="209"/>
        <v/>
      </c>
      <c r="O1051" s="384" t="str">
        <f t="shared" ca="1" si="209"/>
        <v/>
      </c>
      <c r="P1051" s="384" t="str">
        <f t="shared" ca="1" si="209"/>
        <v/>
      </c>
      <c r="Q1051" s="384" t="str">
        <f t="shared" ca="1" si="203"/>
        <v/>
      </c>
      <c r="R1051" s="131" t="str">
        <f ca="1">IF(AND(SUM($T$109:$U1051)&gt;0,COUNTIF(R$108:$S1050,"A")=0), "A","")</f>
        <v/>
      </c>
      <c r="S1051" s="131" t="str">
        <f ca="1">IF(AND(SUM($T1051:$U$1097)&gt;0,COUNTIF(S1052:$S$1098,"E")=0), "E","")</f>
        <v/>
      </c>
      <c r="T1051" s="383" t="str">
        <f t="shared" ca="1" si="204"/>
        <v/>
      </c>
      <c r="U1051" s="383" t="str">
        <f t="shared" ca="1" si="210"/>
        <v/>
      </c>
      <c r="X1051" s="383" t="str">
        <f t="shared" ca="1" si="205"/>
        <v/>
      </c>
      <c r="Y1051" s="383" t="str">
        <f ca="1">IF(SUM(X1051)&gt;0,MAX($Y$109:Y1050)+1,"")</f>
        <v/>
      </c>
      <c r="AB1051" s="383" t="str" cm="1">
        <f t="array" aca="1" ref="AB1051" ca="1">IF($K1051="","",INDIRECT("'"&amp;$B1051&amp;"'!$J$7"))</f>
        <v/>
      </c>
      <c r="AC1051" s="383" t="str" cm="1">
        <f t="array" aca="1" ref="AC1051" ca="1">IF($K1051="","",INDIRECT("'"&amp;$B1051&amp;"'!$J$5"))</f>
        <v/>
      </c>
      <c r="AD1051" s="383" t="str" cm="1">
        <f t="array" aca="1" ref="AD1051" ca="1">IF($K1051="","",INDIRECT("'"&amp;$B1051&amp;"'!$J$6"))</f>
        <v/>
      </c>
    </row>
    <row r="1052" spans="1:30" hidden="1">
      <c r="A1052" s="93"/>
      <c r="B1052" s="138" t="str">
        <f t="shared" si="199"/>
        <v/>
      </c>
      <c r="C1052" s="28" t="str">
        <f>IF(B1052="","",INDEX(Konfig!$A$21:$B$1011,MATCH(MID(B1052,1,(FIND(" ",B1052)-1)),Konfig!$A$21:$A$1011,0),2))</f>
        <v/>
      </c>
      <c r="D1052" s="126"/>
      <c r="E1052" s="126" t="str">
        <f t="shared" si="202"/>
        <v/>
      </c>
      <c r="F1052" s="126" t="str">
        <f t="shared" si="206"/>
        <v/>
      </c>
      <c r="G1052" s="123" t="str">
        <f t="shared" si="200"/>
        <v/>
      </c>
      <c r="H1052" s="139"/>
      <c r="I1052" s="123" t="str">
        <f t="shared" si="201"/>
        <v xml:space="preserve"> </v>
      </c>
      <c r="K1052" s="388" t="str">
        <f t="shared" ca="1" si="207"/>
        <v/>
      </c>
      <c r="L1052" s="388" t="str">
        <f t="shared" ca="1" si="208"/>
        <v/>
      </c>
      <c r="M1052" s="384" t="str">
        <f t="shared" ca="1" si="209"/>
        <v/>
      </c>
      <c r="N1052" s="384" t="str">
        <f t="shared" ca="1" si="209"/>
        <v/>
      </c>
      <c r="O1052" s="384" t="str">
        <f t="shared" ca="1" si="209"/>
        <v/>
      </c>
      <c r="P1052" s="384" t="str">
        <f t="shared" ca="1" si="209"/>
        <v/>
      </c>
      <c r="Q1052" s="384" t="str">
        <f t="shared" ca="1" si="203"/>
        <v/>
      </c>
      <c r="R1052" s="131" t="str">
        <f ca="1">IF(AND(SUM($T$109:$U1052)&gt;0,COUNTIF(R$108:$S1051,"A")=0), "A","")</f>
        <v/>
      </c>
      <c r="S1052" s="131" t="str">
        <f ca="1">IF(AND(SUM($T1052:$U$1097)&gt;0,COUNTIF(S1053:$S$1098,"E")=0), "E","")</f>
        <v/>
      </c>
      <c r="T1052" s="383" t="str">
        <f t="shared" ca="1" si="204"/>
        <v/>
      </c>
      <c r="U1052" s="383" t="str">
        <f t="shared" ca="1" si="210"/>
        <v/>
      </c>
      <c r="X1052" s="383" t="str">
        <f t="shared" ca="1" si="205"/>
        <v/>
      </c>
      <c r="Y1052" s="383" t="str">
        <f ca="1">IF(SUM(X1052)&gt;0,MAX($Y$109:Y1051)+1,"")</f>
        <v/>
      </c>
      <c r="AB1052" s="383" t="str" cm="1">
        <f t="array" aca="1" ref="AB1052" ca="1">IF($K1052="","",INDIRECT("'"&amp;$B1052&amp;"'!$J$7"))</f>
        <v/>
      </c>
      <c r="AC1052" s="383" t="str" cm="1">
        <f t="array" aca="1" ref="AC1052" ca="1">IF($K1052="","",INDIRECT("'"&amp;$B1052&amp;"'!$J$5"))</f>
        <v/>
      </c>
      <c r="AD1052" s="383" t="str" cm="1">
        <f t="array" aca="1" ref="AD1052" ca="1">IF($K1052="","",INDIRECT("'"&amp;$B1052&amp;"'!$J$6"))</f>
        <v/>
      </c>
    </row>
    <row r="1053" spans="1:30" hidden="1">
      <c r="A1053" s="93"/>
      <c r="B1053" s="138" t="str">
        <f t="shared" si="199"/>
        <v/>
      </c>
      <c r="C1053" s="28" t="str">
        <f>IF(B1053="","",INDEX(Konfig!$A$21:$B$1011,MATCH(MID(B1053,1,(FIND(" ",B1053)-1)),Konfig!$A$21:$A$1011,0),2))</f>
        <v/>
      </c>
      <c r="D1053" s="126"/>
      <c r="E1053" s="126" t="str">
        <f t="shared" si="202"/>
        <v/>
      </c>
      <c r="F1053" s="126" t="str">
        <f t="shared" si="206"/>
        <v/>
      </c>
      <c r="G1053" s="123" t="str">
        <f t="shared" si="200"/>
        <v/>
      </c>
      <c r="H1053" s="139"/>
      <c r="I1053" s="123" t="str">
        <f t="shared" si="201"/>
        <v xml:space="preserve"> </v>
      </c>
      <c r="K1053" s="388" t="str">
        <f t="shared" ca="1" si="207"/>
        <v/>
      </c>
      <c r="L1053" s="388" t="str">
        <f t="shared" ca="1" si="208"/>
        <v/>
      </c>
      <c r="M1053" s="384" t="str">
        <f t="shared" ca="1" si="209"/>
        <v/>
      </c>
      <c r="N1053" s="384" t="str">
        <f t="shared" ca="1" si="209"/>
        <v/>
      </c>
      <c r="O1053" s="384" t="str">
        <f t="shared" ca="1" si="209"/>
        <v/>
      </c>
      <c r="P1053" s="384" t="str">
        <f t="shared" ca="1" si="209"/>
        <v/>
      </c>
      <c r="Q1053" s="384" t="str">
        <f t="shared" ca="1" si="203"/>
        <v/>
      </c>
      <c r="R1053" s="131" t="str">
        <f ca="1">IF(AND(SUM($T$109:$U1053)&gt;0,COUNTIF(R$108:$S1052,"A")=0), "A","")</f>
        <v/>
      </c>
      <c r="S1053" s="131" t="str">
        <f ca="1">IF(AND(SUM($T1053:$U$1097)&gt;0,COUNTIF(S1054:$S$1098,"E")=0), "E","")</f>
        <v/>
      </c>
      <c r="T1053" s="383" t="str">
        <f t="shared" ca="1" si="204"/>
        <v/>
      </c>
      <c r="U1053" s="383" t="str">
        <f t="shared" ca="1" si="210"/>
        <v/>
      </c>
      <c r="X1053" s="383" t="str">
        <f t="shared" ca="1" si="205"/>
        <v/>
      </c>
      <c r="Y1053" s="383" t="str">
        <f ca="1">IF(SUM(X1053)&gt;0,MAX($Y$109:Y1052)+1,"")</f>
        <v/>
      </c>
      <c r="AB1053" s="383" t="str" cm="1">
        <f t="array" aca="1" ref="AB1053" ca="1">IF($K1053="","",INDIRECT("'"&amp;$B1053&amp;"'!$J$7"))</f>
        <v/>
      </c>
      <c r="AC1053" s="383" t="str" cm="1">
        <f t="array" aca="1" ref="AC1053" ca="1">IF($K1053="","",INDIRECT("'"&amp;$B1053&amp;"'!$J$5"))</f>
        <v/>
      </c>
      <c r="AD1053" s="383" t="str" cm="1">
        <f t="array" aca="1" ref="AD1053" ca="1">IF($K1053="","",INDIRECT("'"&amp;$B1053&amp;"'!$J$6"))</f>
        <v/>
      </c>
    </row>
    <row r="1054" spans="1:30" hidden="1">
      <c r="A1054" s="93"/>
      <c r="B1054" s="138" t="str">
        <f t="shared" si="199"/>
        <v/>
      </c>
      <c r="C1054" s="28" t="str">
        <f>IF(B1054="","",INDEX(Konfig!$A$21:$B$1011,MATCH(MID(B1054,1,(FIND(" ",B1054)-1)),Konfig!$A$21:$A$1011,0),2))</f>
        <v/>
      </c>
      <c r="D1054" s="126"/>
      <c r="E1054" s="126" t="str">
        <f t="shared" si="202"/>
        <v/>
      </c>
      <c r="F1054" s="126" t="str">
        <f t="shared" si="206"/>
        <v/>
      </c>
      <c r="G1054" s="123" t="str">
        <f t="shared" si="200"/>
        <v/>
      </c>
      <c r="H1054" s="139"/>
      <c r="I1054" s="123" t="str">
        <f t="shared" si="201"/>
        <v xml:space="preserve"> </v>
      </c>
      <c r="K1054" s="388" t="str">
        <f t="shared" ca="1" si="207"/>
        <v/>
      </c>
      <c r="L1054" s="388" t="str">
        <f t="shared" ca="1" si="208"/>
        <v/>
      </c>
      <c r="M1054" s="384" t="str">
        <f t="shared" ca="1" si="209"/>
        <v/>
      </c>
      <c r="N1054" s="384" t="str">
        <f t="shared" ca="1" si="209"/>
        <v/>
      </c>
      <c r="O1054" s="384" t="str">
        <f t="shared" ca="1" si="209"/>
        <v/>
      </c>
      <c r="P1054" s="384" t="str">
        <f t="shared" ca="1" si="209"/>
        <v/>
      </c>
      <c r="Q1054" s="384" t="str">
        <f t="shared" ca="1" si="203"/>
        <v/>
      </c>
      <c r="R1054" s="131" t="str">
        <f ca="1">IF(AND(SUM($T$109:$U1054)&gt;0,COUNTIF(R$108:$S1053,"A")=0), "A","")</f>
        <v/>
      </c>
      <c r="S1054" s="131" t="str">
        <f ca="1">IF(AND(SUM($T1054:$U$1097)&gt;0,COUNTIF(S1055:$S$1098,"E")=0), "E","")</f>
        <v/>
      </c>
      <c r="T1054" s="383" t="str">
        <f t="shared" ca="1" si="204"/>
        <v/>
      </c>
      <c r="U1054" s="383" t="str">
        <f t="shared" ca="1" si="210"/>
        <v/>
      </c>
      <c r="X1054" s="383" t="str">
        <f t="shared" ca="1" si="205"/>
        <v/>
      </c>
      <c r="Y1054" s="383" t="str">
        <f ca="1">IF(SUM(X1054)&gt;0,MAX($Y$109:Y1053)+1,"")</f>
        <v/>
      </c>
      <c r="AB1054" s="383" t="str" cm="1">
        <f t="array" aca="1" ref="AB1054" ca="1">IF($K1054="","",INDIRECT("'"&amp;$B1054&amp;"'!$J$7"))</f>
        <v/>
      </c>
      <c r="AC1054" s="383" t="str" cm="1">
        <f t="array" aca="1" ref="AC1054" ca="1">IF($K1054="","",INDIRECT("'"&amp;$B1054&amp;"'!$J$5"))</f>
        <v/>
      </c>
      <c r="AD1054" s="383" t="str" cm="1">
        <f t="array" aca="1" ref="AD1054" ca="1">IF($K1054="","",INDIRECT("'"&amp;$B1054&amp;"'!$J$6"))</f>
        <v/>
      </c>
    </row>
    <row r="1055" spans="1:30" hidden="1">
      <c r="A1055" s="93"/>
      <c r="B1055" s="138" t="str">
        <f t="shared" si="199"/>
        <v/>
      </c>
      <c r="C1055" s="28" t="str">
        <f>IF(B1055="","",INDEX(Konfig!$A$21:$B$1011,MATCH(MID(B1055,1,(FIND(" ",B1055)-1)),Konfig!$A$21:$A$1011,0),2))</f>
        <v/>
      </c>
      <c r="D1055" s="126"/>
      <c r="E1055" s="126" t="str">
        <f t="shared" si="202"/>
        <v/>
      </c>
      <c r="F1055" s="126" t="str">
        <f t="shared" si="206"/>
        <v/>
      </c>
      <c r="G1055" s="123" t="str">
        <f t="shared" si="200"/>
        <v/>
      </c>
      <c r="H1055" s="139"/>
      <c r="I1055" s="123" t="str">
        <f t="shared" si="201"/>
        <v xml:space="preserve"> </v>
      </c>
      <c r="K1055" s="388" t="str">
        <f t="shared" ca="1" si="207"/>
        <v/>
      </c>
      <c r="L1055" s="388" t="str">
        <f t="shared" ca="1" si="208"/>
        <v/>
      </c>
      <c r="M1055" s="384" t="str">
        <f t="shared" ca="1" si="209"/>
        <v/>
      </c>
      <c r="N1055" s="384" t="str">
        <f t="shared" ca="1" si="209"/>
        <v/>
      </c>
      <c r="O1055" s="384" t="str">
        <f t="shared" ca="1" si="209"/>
        <v/>
      </c>
      <c r="P1055" s="384" t="str">
        <f t="shared" ca="1" si="209"/>
        <v/>
      </c>
      <c r="Q1055" s="384" t="str">
        <f t="shared" ca="1" si="203"/>
        <v/>
      </c>
      <c r="R1055" s="131" t="str">
        <f ca="1">IF(AND(SUM($T$109:$U1055)&gt;0,COUNTIF(R$108:$S1054,"A")=0), "A","")</f>
        <v/>
      </c>
      <c r="S1055" s="131" t="str">
        <f ca="1">IF(AND(SUM($T1055:$U$1097)&gt;0,COUNTIF(S1056:$S$1098,"E")=0), "E","")</f>
        <v/>
      </c>
      <c r="T1055" s="383" t="str">
        <f t="shared" ca="1" si="204"/>
        <v/>
      </c>
      <c r="U1055" s="383" t="str">
        <f t="shared" ca="1" si="210"/>
        <v/>
      </c>
      <c r="X1055" s="383" t="str">
        <f t="shared" ca="1" si="205"/>
        <v/>
      </c>
      <c r="Y1055" s="383" t="str">
        <f ca="1">IF(SUM(X1055)&gt;0,MAX($Y$109:Y1054)+1,"")</f>
        <v/>
      </c>
      <c r="AB1055" s="383" t="str" cm="1">
        <f t="array" aca="1" ref="AB1055" ca="1">IF($K1055="","",INDIRECT("'"&amp;$B1055&amp;"'!$J$7"))</f>
        <v/>
      </c>
      <c r="AC1055" s="383" t="str" cm="1">
        <f t="array" aca="1" ref="AC1055" ca="1">IF($K1055="","",INDIRECT("'"&amp;$B1055&amp;"'!$J$5"))</f>
        <v/>
      </c>
      <c r="AD1055" s="383" t="str" cm="1">
        <f t="array" aca="1" ref="AD1055" ca="1">IF($K1055="","",INDIRECT("'"&amp;$B1055&amp;"'!$J$6"))</f>
        <v/>
      </c>
    </row>
    <row r="1056" spans="1:30" hidden="1">
      <c r="A1056" s="93"/>
      <c r="B1056" s="138" t="str">
        <f t="shared" si="199"/>
        <v/>
      </c>
      <c r="C1056" s="28" t="str">
        <f>IF(B1056="","",INDEX(Konfig!$A$21:$B$1011,MATCH(MID(B1056,1,(FIND(" ",B1056)-1)),Konfig!$A$21:$A$1011,0),2))</f>
        <v/>
      </c>
      <c r="D1056" s="126"/>
      <c r="E1056" s="126" t="str">
        <f t="shared" si="202"/>
        <v/>
      </c>
      <c r="F1056" s="126" t="str">
        <f t="shared" si="206"/>
        <v/>
      </c>
      <c r="G1056" s="123" t="str">
        <f t="shared" si="200"/>
        <v/>
      </c>
      <c r="H1056" s="139"/>
      <c r="I1056" s="123" t="str">
        <f t="shared" si="201"/>
        <v xml:space="preserve"> </v>
      </c>
      <c r="K1056" s="388" t="str">
        <f t="shared" ca="1" si="207"/>
        <v/>
      </c>
      <c r="L1056" s="388" t="str">
        <f t="shared" ca="1" si="208"/>
        <v/>
      </c>
      <c r="M1056" s="384" t="str">
        <f t="shared" ca="1" si="209"/>
        <v/>
      </c>
      <c r="N1056" s="384" t="str">
        <f t="shared" ca="1" si="209"/>
        <v/>
      </c>
      <c r="O1056" s="384" t="str">
        <f t="shared" ca="1" si="209"/>
        <v/>
      </c>
      <c r="P1056" s="384" t="str">
        <f t="shared" ca="1" si="209"/>
        <v/>
      </c>
      <c r="Q1056" s="384" t="str">
        <f t="shared" ca="1" si="203"/>
        <v/>
      </c>
      <c r="R1056" s="131" t="str">
        <f ca="1">IF(AND(SUM($T$109:$U1056)&gt;0,COUNTIF(R$108:$S1055,"A")=0), "A","")</f>
        <v/>
      </c>
      <c r="S1056" s="131" t="str">
        <f ca="1">IF(AND(SUM($T1056:$U$1097)&gt;0,COUNTIF(S1057:$S$1098,"E")=0), "E","")</f>
        <v/>
      </c>
      <c r="T1056" s="383" t="str">
        <f t="shared" ca="1" si="204"/>
        <v/>
      </c>
      <c r="U1056" s="383" t="str">
        <f t="shared" ca="1" si="210"/>
        <v/>
      </c>
      <c r="X1056" s="383" t="str">
        <f t="shared" ca="1" si="205"/>
        <v/>
      </c>
      <c r="Y1056" s="383" t="str">
        <f ca="1">IF(SUM(X1056)&gt;0,MAX($Y$109:Y1055)+1,"")</f>
        <v/>
      </c>
      <c r="AB1056" s="383" t="str" cm="1">
        <f t="array" aca="1" ref="AB1056" ca="1">IF($K1056="","",INDIRECT("'"&amp;$B1056&amp;"'!$J$7"))</f>
        <v/>
      </c>
      <c r="AC1056" s="383" t="str" cm="1">
        <f t="array" aca="1" ref="AC1056" ca="1">IF($K1056="","",INDIRECT("'"&amp;$B1056&amp;"'!$J$5"))</f>
        <v/>
      </c>
      <c r="AD1056" s="383" t="str" cm="1">
        <f t="array" aca="1" ref="AD1056" ca="1">IF($K1056="","",INDIRECT("'"&amp;$B1056&amp;"'!$J$6"))</f>
        <v/>
      </c>
    </row>
    <row r="1057" spans="1:30" hidden="1">
      <c r="A1057" s="93"/>
      <c r="B1057" s="138" t="str">
        <f t="shared" si="199"/>
        <v/>
      </c>
      <c r="C1057" s="28" t="str">
        <f>IF(B1057="","",INDEX(Konfig!$A$21:$B$1011,MATCH(MID(B1057,1,(FIND(" ",B1057)-1)),Konfig!$A$21:$A$1011,0),2))</f>
        <v/>
      </c>
      <c r="D1057" s="126"/>
      <c r="E1057" s="126" t="str">
        <f t="shared" si="202"/>
        <v/>
      </c>
      <c r="F1057" s="126" t="str">
        <f t="shared" si="206"/>
        <v/>
      </c>
      <c r="G1057" s="123" t="str">
        <f t="shared" si="200"/>
        <v/>
      </c>
      <c r="H1057" s="139"/>
      <c r="I1057" s="123" t="str">
        <f t="shared" si="201"/>
        <v xml:space="preserve"> </v>
      </c>
      <c r="K1057" s="388" t="str">
        <f t="shared" ca="1" si="207"/>
        <v/>
      </c>
      <c r="L1057" s="388" t="str">
        <f t="shared" ca="1" si="208"/>
        <v/>
      </c>
      <c r="M1057" s="384" t="str">
        <f t="shared" ca="1" si="209"/>
        <v/>
      </c>
      <c r="N1057" s="384" t="str">
        <f t="shared" ca="1" si="209"/>
        <v/>
      </c>
      <c r="O1057" s="384" t="str">
        <f t="shared" ca="1" si="209"/>
        <v/>
      </c>
      <c r="P1057" s="384" t="str">
        <f t="shared" ca="1" si="209"/>
        <v/>
      </c>
      <c r="Q1057" s="384" t="str">
        <f t="shared" ca="1" si="203"/>
        <v/>
      </c>
      <c r="R1057" s="131" t="str">
        <f ca="1">IF(AND(SUM($T$109:$U1057)&gt;0,COUNTIF(R$108:$S1056,"A")=0), "A","")</f>
        <v/>
      </c>
      <c r="S1057" s="131" t="str">
        <f ca="1">IF(AND(SUM($T1057:$U$1097)&gt;0,COUNTIF(S1058:$S$1098,"E")=0), "E","")</f>
        <v/>
      </c>
      <c r="T1057" s="383" t="str">
        <f t="shared" ca="1" si="204"/>
        <v/>
      </c>
      <c r="U1057" s="383" t="str">
        <f t="shared" ca="1" si="210"/>
        <v/>
      </c>
      <c r="X1057" s="383" t="str">
        <f t="shared" ca="1" si="205"/>
        <v/>
      </c>
      <c r="Y1057" s="383" t="str">
        <f ca="1">IF(SUM(X1057)&gt;0,MAX($Y$109:Y1056)+1,"")</f>
        <v/>
      </c>
      <c r="AB1057" s="383" t="str" cm="1">
        <f t="array" aca="1" ref="AB1057" ca="1">IF($K1057="","",INDIRECT("'"&amp;$B1057&amp;"'!$J$7"))</f>
        <v/>
      </c>
      <c r="AC1057" s="383" t="str" cm="1">
        <f t="array" aca="1" ref="AC1057" ca="1">IF($K1057="","",INDIRECT("'"&amp;$B1057&amp;"'!$J$5"))</f>
        <v/>
      </c>
      <c r="AD1057" s="383" t="str" cm="1">
        <f t="array" aca="1" ref="AD1057" ca="1">IF($K1057="","",INDIRECT("'"&amp;$B1057&amp;"'!$J$6"))</f>
        <v/>
      </c>
    </row>
    <row r="1058" spans="1:30" hidden="1">
      <c r="A1058" s="93"/>
      <c r="B1058" s="138" t="str">
        <f t="shared" si="199"/>
        <v/>
      </c>
      <c r="C1058" s="28" t="str">
        <f>IF(B1058="","",INDEX(Konfig!$A$21:$B$1011,MATCH(MID(B1058,1,(FIND(" ",B1058)-1)),Konfig!$A$21:$A$1011,0),2))</f>
        <v/>
      </c>
      <c r="D1058" s="126"/>
      <c r="E1058" s="126" t="str">
        <f t="shared" si="202"/>
        <v/>
      </c>
      <c r="F1058" s="126" t="str">
        <f t="shared" si="206"/>
        <v/>
      </c>
      <c r="G1058" s="123" t="str">
        <f t="shared" si="200"/>
        <v/>
      </c>
      <c r="H1058" s="139"/>
      <c r="I1058" s="123" t="str">
        <f t="shared" si="201"/>
        <v xml:space="preserve"> </v>
      </c>
      <c r="K1058" s="388" t="str">
        <f t="shared" ca="1" si="207"/>
        <v/>
      </c>
      <c r="L1058" s="388" t="str">
        <f t="shared" ca="1" si="208"/>
        <v/>
      </c>
      <c r="M1058" s="384" t="str">
        <f t="shared" ca="1" si="209"/>
        <v/>
      </c>
      <c r="N1058" s="384" t="str">
        <f t="shared" ca="1" si="209"/>
        <v/>
      </c>
      <c r="O1058" s="384" t="str">
        <f t="shared" ca="1" si="209"/>
        <v/>
      </c>
      <c r="P1058" s="384" t="str">
        <f t="shared" ca="1" si="209"/>
        <v/>
      </c>
      <c r="Q1058" s="384" t="str">
        <f t="shared" ca="1" si="203"/>
        <v/>
      </c>
      <c r="R1058" s="131" t="str">
        <f ca="1">IF(AND(SUM($T$109:$U1058)&gt;0,COUNTIF(R$108:$S1057,"A")=0), "A","")</f>
        <v/>
      </c>
      <c r="S1058" s="131" t="str">
        <f ca="1">IF(AND(SUM($T1058:$U$1097)&gt;0,COUNTIF(S1059:$S$1098,"E")=0), "E","")</f>
        <v/>
      </c>
      <c r="T1058" s="383" t="str">
        <f t="shared" ca="1" si="204"/>
        <v/>
      </c>
      <c r="U1058" s="383" t="str">
        <f t="shared" ca="1" si="210"/>
        <v/>
      </c>
      <c r="X1058" s="383" t="str">
        <f t="shared" ca="1" si="205"/>
        <v/>
      </c>
      <c r="Y1058" s="383" t="str">
        <f ca="1">IF(SUM(X1058)&gt;0,MAX($Y$109:Y1057)+1,"")</f>
        <v/>
      </c>
      <c r="AB1058" s="383" t="str" cm="1">
        <f t="array" aca="1" ref="AB1058" ca="1">IF($K1058="","",INDIRECT("'"&amp;$B1058&amp;"'!$J$7"))</f>
        <v/>
      </c>
      <c r="AC1058" s="383" t="str" cm="1">
        <f t="array" aca="1" ref="AC1058" ca="1">IF($K1058="","",INDIRECT("'"&amp;$B1058&amp;"'!$J$5"))</f>
        <v/>
      </c>
      <c r="AD1058" s="383" t="str" cm="1">
        <f t="array" aca="1" ref="AD1058" ca="1">IF($K1058="","",INDIRECT("'"&amp;$B1058&amp;"'!$J$6"))</f>
        <v/>
      </c>
    </row>
    <row r="1059" spans="1:30" hidden="1">
      <c r="A1059" s="93"/>
      <c r="B1059" s="138" t="str">
        <f t="shared" si="199"/>
        <v/>
      </c>
      <c r="C1059" s="28" t="str">
        <f>IF(B1059="","",INDEX(Konfig!$A$21:$B$1011,MATCH(MID(B1059,1,(FIND(" ",B1059)-1)),Konfig!$A$21:$A$1011,0),2))</f>
        <v/>
      </c>
      <c r="D1059" s="126"/>
      <c r="E1059" s="126" t="str">
        <f t="shared" si="202"/>
        <v/>
      </c>
      <c r="F1059" s="126" t="str">
        <f t="shared" si="206"/>
        <v/>
      </c>
      <c r="G1059" s="123" t="str">
        <f t="shared" si="200"/>
        <v/>
      </c>
      <c r="H1059" s="139"/>
      <c r="I1059" s="123" t="str">
        <f t="shared" si="201"/>
        <v xml:space="preserve"> </v>
      </c>
      <c r="K1059" s="388" t="str">
        <f t="shared" ca="1" si="207"/>
        <v/>
      </c>
      <c r="L1059" s="388" t="str">
        <f t="shared" ca="1" si="208"/>
        <v/>
      </c>
      <c r="M1059" s="384" t="str">
        <f t="shared" ca="1" si="209"/>
        <v/>
      </c>
      <c r="N1059" s="384" t="str">
        <f t="shared" ca="1" si="209"/>
        <v/>
      </c>
      <c r="O1059" s="384" t="str">
        <f t="shared" ca="1" si="209"/>
        <v/>
      </c>
      <c r="P1059" s="384" t="str">
        <f t="shared" ca="1" si="209"/>
        <v/>
      </c>
      <c r="Q1059" s="384" t="str">
        <f t="shared" ca="1" si="203"/>
        <v/>
      </c>
      <c r="R1059" s="131" t="str">
        <f ca="1">IF(AND(SUM($T$109:$U1059)&gt;0,COUNTIF(R$108:$S1058,"A")=0), "A","")</f>
        <v/>
      </c>
      <c r="S1059" s="131" t="str">
        <f ca="1">IF(AND(SUM($T1059:$U$1097)&gt;0,COUNTIF(S1060:$S$1098,"E")=0), "E","")</f>
        <v/>
      </c>
      <c r="T1059" s="383" t="str">
        <f t="shared" ca="1" si="204"/>
        <v/>
      </c>
      <c r="U1059" s="383" t="str">
        <f t="shared" ca="1" si="210"/>
        <v/>
      </c>
      <c r="X1059" s="383" t="str">
        <f t="shared" ca="1" si="205"/>
        <v/>
      </c>
      <c r="Y1059" s="383" t="str">
        <f ca="1">IF(SUM(X1059)&gt;0,MAX($Y$109:Y1058)+1,"")</f>
        <v/>
      </c>
      <c r="AB1059" s="383" t="str" cm="1">
        <f t="array" aca="1" ref="AB1059" ca="1">IF($K1059="","",INDIRECT("'"&amp;$B1059&amp;"'!$J$7"))</f>
        <v/>
      </c>
      <c r="AC1059" s="383" t="str" cm="1">
        <f t="array" aca="1" ref="AC1059" ca="1">IF($K1059="","",INDIRECT("'"&amp;$B1059&amp;"'!$J$5"))</f>
        <v/>
      </c>
      <c r="AD1059" s="383" t="str" cm="1">
        <f t="array" aca="1" ref="AD1059" ca="1">IF($K1059="","",INDIRECT("'"&amp;$B1059&amp;"'!$J$6"))</f>
        <v/>
      </c>
    </row>
    <row r="1060" spans="1:30" hidden="1">
      <c r="A1060" s="93"/>
      <c r="B1060" s="138" t="str">
        <f t="shared" ref="B1060:B1097" si="211">IF(HYPERLINK("#"&amp;"'"&amp;H1060&amp;"'!A1",H1060)=0,"",HYPERLINK("#"&amp;"'"&amp;H1060&amp;"'!A1",H1060))</f>
        <v/>
      </c>
      <c r="C1060" s="28" t="str">
        <f>IF(B1060="","",INDEX(Konfig!$A$21:$B$1011,MATCH(MID(B1060,1,(FIND(" ",B1060)-1)),Konfig!$A$21:$A$1011,0),2))</f>
        <v/>
      </c>
      <c r="D1060" s="126"/>
      <c r="E1060" s="126" t="str">
        <f t="shared" si="202"/>
        <v/>
      </c>
      <c r="F1060" s="126" t="str">
        <f t="shared" si="206"/>
        <v/>
      </c>
      <c r="G1060" s="123" t="str">
        <f t="shared" ref="G1060:G1097" si="212">IFERROR(LEFT(H1060,SEARCH(".",H1060)+1),"")</f>
        <v/>
      </c>
      <c r="H1060" s="139"/>
      <c r="I1060" s="123" t="str">
        <f t="shared" ref="I1060:I1097" si="213">IFERROR(CONCATENATE(B1060," ",C1060),"")</f>
        <v xml:space="preserve"> </v>
      </c>
      <c r="K1060" s="388" t="str">
        <f t="shared" ca="1" si="207"/>
        <v/>
      </c>
      <c r="L1060" s="388" t="str">
        <f t="shared" ca="1" si="208"/>
        <v/>
      </c>
      <c r="M1060" s="384" t="str">
        <f t="shared" ca="1" si="209"/>
        <v/>
      </c>
      <c r="N1060" s="384" t="str">
        <f t="shared" ca="1" si="209"/>
        <v/>
      </c>
      <c r="O1060" s="384" t="str">
        <f t="shared" ca="1" si="209"/>
        <v/>
      </c>
      <c r="P1060" s="384" t="str">
        <f t="shared" ca="1" si="209"/>
        <v/>
      </c>
      <c r="Q1060" s="384" t="str">
        <f t="shared" ca="1" si="203"/>
        <v/>
      </c>
      <c r="R1060" s="131" t="str">
        <f ca="1">IF(AND(SUM($T$109:$U1060)&gt;0,COUNTIF(R$108:$S1059,"A")=0), "A","")</f>
        <v/>
      </c>
      <c r="S1060" s="131" t="str">
        <f ca="1">IF(AND(SUM($T1060:$U$1097)&gt;0,COUNTIF(S1061:$S$1098,"E")=0), "E","")</f>
        <v/>
      </c>
      <c r="T1060" s="383" t="str">
        <f t="shared" ca="1" si="204"/>
        <v/>
      </c>
      <c r="U1060" s="383" t="str">
        <f t="shared" ca="1" si="210"/>
        <v/>
      </c>
      <c r="X1060" s="383" t="str">
        <f t="shared" ca="1" si="205"/>
        <v/>
      </c>
      <c r="Y1060" s="383" t="str">
        <f ca="1">IF(SUM(X1060)&gt;0,MAX($Y$109:Y1059)+1,"")</f>
        <v/>
      </c>
      <c r="AB1060" s="383" t="str" cm="1">
        <f t="array" aca="1" ref="AB1060" ca="1">IF($K1060="","",INDIRECT("'"&amp;$B1060&amp;"'!$J$7"))</f>
        <v/>
      </c>
      <c r="AC1060" s="383" t="str" cm="1">
        <f t="array" aca="1" ref="AC1060" ca="1">IF($K1060="","",INDIRECT("'"&amp;$B1060&amp;"'!$J$5"))</f>
        <v/>
      </c>
      <c r="AD1060" s="383" t="str" cm="1">
        <f t="array" aca="1" ref="AD1060" ca="1">IF($K1060="","",INDIRECT("'"&amp;$B1060&amp;"'!$J$6"))</f>
        <v/>
      </c>
    </row>
    <row r="1061" spans="1:30" hidden="1">
      <c r="A1061" s="93"/>
      <c r="B1061" s="138" t="str">
        <f t="shared" si="211"/>
        <v/>
      </c>
      <c r="C1061" s="28" t="str">
        <f>IF(B1061="","",INDEX(Konfig!$A$21:$B$1011,MATCH(MID(B1061,1,(FIND(" ",B1061)-1)),Konfig!$A$21:$A$1011,0),2))</f>
        <v/>
      </c>
      <c r="D1061" s="126"/>
      <c r="E1061" s="126" t="str">
        <f t="shared" si="202"/>
        <v/>
      </c>
      <c r="F1061" s="126" t="str">
        <f t="shared" si="206"/>
        <v/>
      </c>
      <c r="G1061" s="123" t="str">
        <f t="shared" si="212"/>
        <v/>
      </c>
      <c r="H1061" s="139"/>
      <c r="I1061" s="123" t="str">
        <f t="shared" si="213"/>
        <v xml:space="preserve"> </v>
      </c>
      <c r="K1061" s="388" t="str">
        <f t="shared" ca="1" si="207"/>
        <v/>
      </c>
      <c r="L1061" s="388" t="str">
        <f t="shared" ca="1" si="208"/>
        <v/>
      </c>
      <c r="M1061" s="384" t="str">
        <f t="shared" ca="1" si="209"/>
        <v/>
      </c>
      <c r="N1061" s="384" t="str">
        <f t="shared" ca="1" si="209"/>
        <v/>
      </c>
      <c r="O1061" s="384" t="str">
        <f t="shared" ca="1" si="209"/>
        <v/>
      </c>
      <c r="P1061" s="384" t="str">
        <f t="shared" ca="1" si="209"/>
        <v/>
      </c>
      <c r="Q1061" s="384" t="str">
        <f t="shared" ca="1" si="203"/>
        <v/>
      </c>
      <c r="R1061" s="131" t="str">
        <f ca="1">IF(AND(SUM($T$109:$U1061)&gt;0,COUNTIF(R$108:$S1060,"A")=0), "A","")</f>
        <v/>
      </c>
      <c r="S1061" s="131" t="str">
        <f ca="1">IF(AND(SUM($T1061:$U$1097)&gt;0,COUNTIF(S1062:$S$1098,"E")=0), "E","")</f>
        <v/>
      </c>
      <c r="T1061" s="383" t="str">
        <f t="shared" ca="1" si="204"/>
        <v/>
      </c>
      <c r="U1061" s="383" t="str">
        <f t="shared" ca="1" si="210"/>
        <v/>
      </c>
      <c r="X1061" s="383" t="str">
        <f t="shared" ca="1" si="205"/>
        <v/>
      </c>
      <c r="Y1061" s="383" t="str">
        <f ca="1">IF(SUM(X1061)&gt;0,MAX($Y$109:Y1060)+1,"")</f>
        <v/>
      </c>
      <c r="AB1061" s="383" t="str" cm="1">
        <f t="array" aca="1" ref="AB1061" ca="1">IF($K1061="","",INDIRECT("'"&amp;$B1061&amp;"'!$J$7"))</f>
        <v/>
      </c>
      <c r="AC1061" s="383" t="str" cm="1">
        <f t="array" aca="1" ref="AC1061" ca="1">IF($K1061="","",INDIRECT("'"&amp;$B1061&amp;"'!$J$5"))</f>
        <v/>
      </c>
      <c r="AD1061" s="383" t="str" cm="1">
        <f t="array" aca="1" ref="AD1061" ca="1">IF($K1061="","",INDIRECT("'"&amp;$B1061&amp;"'!$J$6"))</f>
        <v/>
      </c>
    </row>
    <row r="1062" spans="1:30" hidden="1">
      <c r="A1062" s="93"/>
      <c r="B1062" s="138" t="str">
        <f t="shared" si="211"/>
        <v/>
      </c>
      <c r="C1062" s="28" t="str">
        <f>IF(B1062="","",INDEX(Konfig!$A$21:$B$1011,MATCH(MID(B1062,1,(FIND(" ",B1062)-1)),Konfig!$A$21:$A$1011,0),2))</f>
        <v/>
      </c>
      <c r="D1062" s="126"/>
      <c r="E1062" s="126" t="str">
        <f t="shared" si="202"/>
        <v/>
      </c>
      <c r="F1062" s="126" t="str">
        <f t="shared" si="206"/>
        <v/>
      </c>
      <c r="G1062" s="123" t="str">
        <f t="shared" si="212"/>
        <v/>
      </c>
      <c r="H1062" s="139"/>
      <c r="I1062" s="123" t="str">
        <f t="shared" si="213"/>
        <v xml:space="preserve"> </v>
      </c>
      <c r="K1062" s="388" t="str">
        <f t="shared" ca="1" si="207"/>
        <v/>
      </c>
      <c r="L1062" s="388" t="str">
        <f t="shared" ca="1" si="208"/>
        <v/>
      </c>
      <c r="M1062" s="384" t="str">
        <f t="shared" ca="1" si="209"/>
        <v/>
      </c>
      <c r="N1062" s="384" t="str">
        <f t="shared" ca="1" si="209"/>
        <v/>
      </c>
      <c r="O1062" s="384" t="str">
        <f t="shared" ca="1" si="209"/>
        <v/>
      </c>
      <c r="P1062" s="384" t="str">
        <f t="shared" ca="1" si="209"/>
        <v/>
      </c>
      <c r="Q1062" s="384" t="str">
        <f t="shared" ca="1" si="203"/>
        <v/>
      </c>
      <c r="R1062" s="131" t="str">
        <f ca="1">IF(AND(SUM($T$109:$U1062)&gt;0,COUNTIF(R$108:$S1061,"A")=0), "A","")</f>
        <v/>
      </c>
      <c r="S1062" s="131" t="str">
        <f ca="1">IF(AND(SUM($T1062:$U$1097)&gt;0,COUNTIF(S1063:$S$1098,"E")=0), "E","")</f>
        <v/>
      </c>
      <c r="T1062" s="383" t="str">
        <f t="shared" ca="1" si="204"/>
        <v/>
      </c>
      <c r="U1062" s="383" t="str">
        <f t="shared" ca="1" si="210"/>
        <v/>
      </c>
      <c r="X1062" s="383" t="str">
        <f t="shared" ca="1" si="205"/>
        <v/>
      </c>
      <c r="Y1062" s="383" t="str">
        <f ca="1">IF(SUM(X1062)&gt;0,MAX($Y$109:Y1061)+1,"")</f>
        <v/>
      </c>
      <c r="AB1062" s="383" t="str" cm="1">
        <f t="array" aca="1" ref="AB1062" ca="1">IF($K1062="","",INDIRECT("'"&amp;$B1062&amp;"'!$J$7"))</f>
        <v/>
      </c>
      <c r="AC1062" s="383" t="str" cm="1">
        <f t="array" aca="1" ref="AC1062" ca="1">IF($K1062="","",INDIRECT("'"&amp;$B1062&amp;"'!$J$5"))</f>
        <v/>
      </c>
      <c r="AD1062" s="383" t="str" cm="1">
        <f t="array" aca="1" ref="AD1062" ca="1">IF($K1062="","",INDIRECT("'"&amp;$B1062&amp;"'!$J$6"))</f>
        <v/>
      </c>
    </row>
    <row r="1063" spans="1:30" hidden="1">
      <c r="A1063" s="93"/>
      <c r="B1063" s="138" t="str">
        <f t="shared" si="211"/>
        <v/>
      </c>
      <c r="C1063" s="28" t="str">
        <f>IF(B1063="","",INDEX(Konfig!$A$21:$B$1011,MATCH(MID(B1063,1,(FIND(" ",B1063)-1)),Konfig!$A$21:$A$1011,0),2))</f>
        <v/>
      </c>
      <c r="D1063" s="126"/>
      <c r="E1063" s="126" t="str">
        <f t="shared" si="202"/>
        <v/>
      </c>
      <c r="F1063" s="126" t="str">
        <f t="shared" si="206"/>
        <v/>
      </c>
      <c r="G1063" s="123" t="str">
        <f t="shared" si="212"/>
        <v/>
      </c>
      <c r="H1063" s="139"/>
      <c r="I1063" s="123" t="str">
        <f t="shared" si="213"/>
        <v xml:space="preserve"> </v>
      </c>
      <c r="K1063" s="388" t="str">
        <f t="shared" ca="1" si="207"/>
        <v/>
      </c>
      <c r="L1063" s="388" t="str">
        <f t="shared" ca="1" si="208"/>
        <v/>
      </c>
      <c r="M1063" s="384" t="str">
        <f t="shared" ca="1" si="209"/>
        <v/>
      </c>
      <c r="N1063" s="384" t="str">
        <f t="shared" ca="1" si="209"/>
        <v/>
      </c>
      <c r="O1063" s="384" t="str">
        <f t="shared" ca="1" si="209"/>
        <v/>
      </c>
      <c r="P1063" s="384" t="str">
        <f t="shared" ca="1" si="209"/>
        <v/>
      </c>
      <c r="Q1063" s="384" t="str">
        <f t="shared" ca="1" si="203"/>
        <v/>
      </c>
      <c r="R1063" s="131" t="str">
        <f ca="1">IF(AND(SUM($T$109:$U1063)&gt;0,COUNTIF(R$108:$S1062,"A")=0), "A","")</f>
        <v/>
      </c>
      <c r="S1063" s="131" t="str">
        <f ca="1">IF(AND(SUM($T1063:$U$1097)&gt;0,COUNTIF(S1064:$S$1098,"E")=0), "E","")</f>
        <v/>
      </c>
      <c r="T1063" s="383" t="str">
        <f t="shared" ca="1" si="204"/>
        <v/>
      </c>
      <c r="U1063" s="383" t="str">
        <f t="shared" ca="1" si="210"/>
        <v/>
      </c>
      <c r="X1063" s="383" t="str">
        <f t="shared" ca="1" si="205"/>
        <v/>
      </c>
      <c r="Y1063" s="383" t="str">
        <f ca="1">IF(SUM(X1063)&gt;0,MAX($Y$109:Y1062)+1,"")</f>
        <v/>
      </c>
      <c r="AB1063" s="383" t="str" cm="1">
        <f t="array" aca="1" ref="AB1063" ca="1">IF($K1063="","",INDIRECT("'"&amp;$B1063&amp;"'!$J$7"))</f>
        <v/>
      </c>
      <c r="AC1063" s="383" t="str" cm="1">
        <f t="array" aca="1" ref="AC1063" ca="1">IF($K1063="","",INDIRECT("'"&amp;$B1063&amp;"'!$J$5"))</f>
        <v/>
      </c>
      <c r="AD1063" s="383" t="str" cm="1">
        <f t="array" aca="1" ref="AD1063" ca="1">IF($K1063="","",INDIRECT("'"&amp;$B1063&amp;"'!$J$6"))</f>
        <v/>
      </c>
    </row>
    <row r="1064" spans="1:30" hidden="1">
      <c r="A1064" s="93"/>
      <c r="B1064" s="138" t="str">
        <f t="shared" si="211"/>
        <v/>
      </c>
      <c r="C1064" s="28" t="str">
        <f>IF(B1064="","",INDEX(Konfig!$A$21:$B$1011,MATCH(MID(B1064,1,(FIND(" ",B1064)-1)),Konfig!$A$21:$A$1011,0),2))</f>
        <v/>
      </c>
      <c r="D1064" s="126"/>
      <c r="E1064" s="126" t="str">
        <f t="shared" si="202"/>
        <v/>
      </c>
      <c r="F1064" s="126" t="str">
        <f t="shared" si="206"/>
        <v/>
      </c>
      <c r="G1064" s="123" t="str">
        <f t="shared" si="212"/>
        <v/>
      </c>
      <c r="H1064" s="139"/>
      <c r="I1064" s="123" t="str">
        <f t="shared" si="213"/>
        <v xml:space="preserve"> </v>
      </c>
      <c r="K1064" s="388" t="str">
        <f t="shared" ca="1" si="207"/>
        <v/>
      </c>
      <c r="L1064" s="388" t="str">
        <f t="shared" ca="1" si="208"/>
        <v/>
      </c>
      <c r="M1064" s="384" t="str">
        <f t="shared" ca="1" si="209"/>
        <v/>
      </c>
      <c r="N1064" s="384" t="str">
        <f t="shared" ca="1" si="209"/>
        <v/>
      </c>
      <c r="O1064" s="384" t="str">
        <f t="shared" ca="1" si="209"/>
        <v/>
      </c>
      <c r="P1064" s="384" t="str">
        <f t="shared" ca="1" si="209"/>
        <v/>
      </c>
      <c r="Q1064" s="384" t="str">
        <f t="shared" ca="1" si="203"/>
        <v/>
      </c>
      <c r="R1064" s="131" t="str">
        <f ca="1">IF(AND(SUM($T$109:$U1064)&gt;0,COUNTIF(R$108:$S1063,"A")=0), "A","")</f>
        <v/>
      </c>
      <c r="S1064" s="131" t="str">
        <f ca="1">IF(AND(SUM($T1064:$U$1097)&gt;0,COUNTIF(S1065:$S$1098,"E")=0), "E","")</f>
        <v/>
      </c>
      <c r="T1064" s="383" t="str">
        <f t="shared" ca="1" si="204"/>
        <v/>
      </c>
      <c r="U1064" s="383" t="str">
        <f t="shared" ca="1" si="210"/>
        <v/>
      </c>
      <c r="X1064" s="383" t="str">
        <f t="shared" ca="1" si="205"/>
        <v/>
      </c>
      <c r="Y1064" s="383" t="str">
        <f ca="1">IF(SUM(X1064)&gt;0,MAX($Y$109:Y1063)+1,"")</f>
        <v/>
      </c>
      <c r="AB1064" s="383" t="str" cm="1">
        <f t="array" aca="1" ref="AB1064" ca="1">IF($K1064="","",INDIRECT("'"&amp;$B1064&amp;"'!$J$7"))</f>
        <v/>
      </c>
      <c r="AC1064" s="383" t="str" cm="1">
        <f t="array" aca="1" ref="AC1064" ca="1">IF($K1064="","",INDIRECT("'"&amp;$B1064&amp;"'!$J$5"))</f>
        <v/>
      </c>
      <c r="AD1064" s="383" t="str" cm="1">
        <f t="array" aca="1" ref="AD1064" ca="1">IF($K1064="","",INDIRECT("'"&amp;$B1064&amp;"'!$J$6"))</f>
        <v/>
      </c>
    </row>
    <row r="1065" spans="1:30" hidden="1">
      <c r="A1065" s="93"/>
      <c r="B1065" s="138" t="str">
        <f t="shared" si="211"/>
        <v/>
      </c>
      <c r="C1065" s="28" t="str">
        <f>IF(B1065="","",INDEX(Konfig!$A$21:$B$1011,MATCH(MID(B1065,1,(FIND(" ",B1065)-1)),Konfig!$A$21:$A$1011,0),2))</f>
        <v/>
      </c>
      <c r="D1065" s="126"/>
      <c r="E1065" s="126" t="str">
        <f t="shared" si="202"/>
        <v/>
      </c>
      <c r="F1065" s="126" t="str">
        <f t="shared" si="206"/>
        <v/>
      </c>
      <c r="G1065" s="123" t="str">
        <f t="shared" si="212"/>
        <v/>
      </c>
      <c r="H1065" s="139"/>
      <c r="I1065" s="123" t="str">
        <f t="shared" si="213"/>
        <v xml:space="preserve"> </v>
      </c>
      <c r="K1065" s="388" t="str">
        <f t="shared" ca="1" si="207"/>
        <v/>
      </c>
      <c r="L1065" s="388" t="str">
        <f t="shared" ca="1" si="208"/>
        <v/>
      </c>
      <c r="M1065" s="384" t="str">
        <f t="shared" ca="1" si="209"/>
        <v/>
      </c>
      <c r="N1065" s="384" t="str">
        <f t="shared" ca="1" si="209"/>
        <v/>
      </c>
      <c r="O1065" s="384" t="str">
        <f t="shared" ca="1" si="209"/>
        <v/>
      </c>
      <c r="P1065" s="384" t="str">
        <f t="shared" ca="1" si="209"/>
        <v/>
      </c>
      <c r="Q1065" s="384" t="str">
        <f t="shared" ca="1" si="203"/>
        <v/>
      </c>
      <c r="R1065" s="131" t="str">
        <f ca="1">IF(AND(SUM($T$109:$U1065)&gt;0,COUNTIF(R$108:$S1064,"A")=0), "A","")</f>
        <v/>
      </c>
      <c r="S1065" s="131" t="str">
        <f ca="1">IF(AND(SUM($T1065:$U$1097)&gt;0,COUNTIF(S1066:$S$1098,"E")=0), "E","")</f>
        <v/>
      </c>
      <c r="T1065" s="383" t="str">
        <f t="shared" ca="1" si="204"/>
        <v/>
      </c>
      <c r="U1065" s="383" t="str">
        <f t="shared" ca="1" si="210"/>
        <v/>
      </c>
      <c r="X1065" s="383" t="str">
        <f t="shared" ca="1" si="205"/>
        <v/>
      </c>
      <c r="Y1065" s="383" t="str">
        <f ca="1">IF(SUM(X1065)&gt;0,MAX($Y$109:Y1064)+1,"")</f>
        <v/>
      </c>
      <c r="AB1065" s="383" t="str" cm="1">
        <f t="array" aca="1" ref="AB1065" ca="1">IF($K1065="","",INDIRECT("'"&amp;$B1065&amp;"'!$J$7"))</f>
        <v/>
      </c>
      <c r="AC1065" s="383" t="str" cm="1">
        <f t="array" aca="1" ref="AC1065" ca="1">IF($K1065="","",INDIRECT("'"&amp;$B1065&amp;"'!$J$5"))</f>
        <v/>
      </c>
      <c r="AD1065" s="383" t="str" cm="1">
        <f t="array" aca="1" ref="AD1065" ca="1">IF($K1065="","",INDIRECT("'"&amp;$B1065&amp;"'!$J$6"))</f>
        <v/>
      </c>
    </row>
    <row r="1066" spans="1:30" hidden="1">
      <c r="A1066" s="93"/>
      <c r="B1066" s="138" t="str">
        <f t="shared" si="211"/>
        <v/>
      </c>
      <c r="C1066" s="28" t="str">
        <f>IF(B1066="","",INDEX(Konfig!$A$21:$B$1011,MATCH(MID(B1066,1,(FIND(" ",B1066)-1)),Konfig!$A$21:$A$1011,0),2))</f>
        <v/>
      </c>
      <c r="D1066" s="126"/>
      <c r="E1066" s="126" t="str">
        <f t="shared" si="202"/>
        <v/>
      </c>
      <c r="F1066" s="126" t="str">
        <f t="shared" si="206"/>
        <v/>
      </c>
      <c r="G1066" s="123" t="str">
        <f t="shared" si="212"/>
        <v/>
      </c>
      <c r="H1066" s="139"/>
      <c r="I1066" s="123" t="str">
        <f t="shared" si="213"/>
        <v xml:space="preserve"> </v>
      </c>
      <c r="K1066" s="388" t="str">
        <f t="shared" ca="1" si="207"/>
        <v/>
      </c>
      <c r="L1066" s="388" t="str">
        <f t="shared" ca="1" si="208"/>
        <v/>
      </c>
      <c r="M1066" s="384" t="str">
        <f t="shared" ca="1" si="209"/>
        <v/>
      </c>
      <c r="N1066" s="384" t="str">
        <f t="shared" ca="1" si="209"/>
        <v/>
      </c>
      <c r="O1066" s="384" t="str">
        <f t="shared" ca="1" si="209"/>
        <v/>
      </c>
      <c r="P1066" s="384" t="str">
        <f t="shared" ca="1" si="209"/>
        <v/>
      </c>
      <c r="Q1066" s="384" t="str">
        <f t="shared" ca="1" si="203"/>
        <v/>
      </c>
      <c r="R1066" s="131" t="str">
        <f ca="1">IF(AND(SUM($T$109:$U1066)&gt;0,COUNTIF(R$108:$S1065,"A")=0), "A","")</f>
        <v/>
      </c>
      <c r="S1066" s="131" t="str">
        <f ca="1">IF(AND(SUM($T1066:$U$1097)&gt;0,COUNTIF(S1067:$S$1098,"E")=0), "E","")</f>
        <v/>
      </c>
      <c r="T1066" s="383" t="str">
        <f t="shared" ca="1" si="204"/>
        <v/>
      </c>
      <c r="U1066" s="383" t="str">
        <f t="shared" ca="1" si="210"/>
        <v/>
      </c>
      <c r="X1066" s="383" t="str">
        <f t="shared" ca="1" si="205"/>
        <v/>
      </c>
      <c r="Y1066" s="383" t="str">
        <f ca="1">IF(SUM(X1066)&gt;0,MAX($Y$109:Y1065)+1,"")</f>
        <v/>
      </c>
      <c r="AB1066" s="383" t="str" cm="1">
        <f t="array" aca="1" ref="AB1066" ca="1">IF($K1066="","",INDIRECT("'"&amp;$B1066&amp;"'!$J$7"))</f>
        <v/>
      </c>
      <c r="AC1066" s="383" t="str" cm="1">
        <f t="array" aca="1" ref="AC1066" ca="1">IF($K1066="","",INDIRECT("'"&amp;$B1066&amp;"'!$J$5"))</f>
        <v/>
      </c>
      <c r="AD1066" s="383" t="str" cm="1">
        <f t="array" aca="1" ref="AD1066" ca="1">IF($K1066="","",INDIRECT("'"&amp;$B1066&amp;"'!$J$6"))</f>
        <v/>
      </c>
    </row>
    <row r="1067" spans="1:30" hidden="1">
      <c r="A1067" s="93"/>
      <c r="B1067" s="138" t="str">
        <f t="shared" si="211"/>
        <v/>
      </c>
      <c r="C1067" s="28" t="str">
        <f>IF(B1067="","",INDEX(Konfig!$A$21:$B$1011,MATCH(MID(B1067,1,(FIND(" ",B1067)-1)),Konfig!$A$21:$A$1011,0),2))</f>
        <v/>
      </c>
      <c r="D1067" s="126"/>
      <c r="E1067" s="126" t="str">
        <f t="shared" si="202"/>
        <v/>
      </c>
      <c r="F1067" s="126" t="str">
        <f t="shared" si="206"/>
        <v/>
      </c>
      <c r="G1067" s="123" t="str">
        <f t="shared" si="212"/>
        <v/>
      </c>
      <c r="H1067" s="139"/>
      <c r="I1067" s="123" t="str">
        <f t="shared" si="213"/>
        <v xml:space="preserve"> </v>
      </c>
      <c r="K1067" s="388" t="str">
        <f t="shared" ca="1" si="207"/>
        <v/>
      </c>
      <c r="L1067" s="388" t="str">
        <f t="shared" ca="1" si="208"/>
        <v/>
      </c>
      <c r="M1067" s="384" t="str">
        <f t="shared" ca="1" si="209"/>
        <v/>
      </c>
      <c r="N1067" s="384" t="str">
        <f t="shared" ca="1" si="209"/>
        <v/>
      </c>
      <c r="O1067" s="384" t="str">
        <f t="shared" ca="1" si="209"/>
        <v/>
      </c>
      <c r="P1067" s="384" t="str">
        <f t="shared" ca="1" si="209"/>
        <v/>
      </c>
      <c r="Q1067" s="384" t="str">
        <f t="shared" ca="1" si="203"/>
        <v/>
      </c>
      <c r="R1067" s="131" t="str">
        <f ca="1">IF(AND(SUM($T$109:$U1067)&gt;0,COUNTIF(R$108:$S1066,"A")=0), "A","")</f>
        <v/>
      </c>
      <c r="S1067" s="131" t="str">
        <f ca="1">IF(AND(SUM($T1067:$U$1097)&gt;0,COUNTIF(S1068:$S$1098,"E")=0), "E","")</f>
        <v/>
      </c>
      <c r="T1067" s="383" t="str">
        <f t="shared" ca="1" si="204"/>
        <v/>
      </c>
      <c r="U1067" s="383" t="str">
        <f t="shared" ca="1" si="210"/>
        <v/>
      </c>
      <c r="X1067" s="383" t="str">
        <f t="shared" ca="1" si="205"/>
        <v/>
      </c>
      <c r="Y1067" s="383" t="str">
        <f ca="1">IF(SUM(X1067)&gt;0,MAX($Y$109:Y1066)+1,"")</f>
        <v/>
      </c>
      <c r="AB1067" s="383" t="str" cm="1">
        <f t="array" aca="1" ref="AB1067" ca="1">IF($K1067="","",INDIRECT("'"&amp;$B1067&amp;"'!$J$7"))</f>
        <v/>
      </c>
      <c r="AC1067" s="383" t="str" cm="1">
        <f t="array" aca="1" ref="AC1067" ca="1">IF($K1067="","",INDIRECT("'"&amp;$B1067&amp;"'!$J$5"))</f>
        <v/>
      </c>
      <c r="AD1067" s="383" t="str" cm="1">
        <f t="array" aca="1" ref="AD1067" ca="1">IF($K1067="","",INDIRECT("'"&amp;$B1067&amp;"'!$J$6"))</f>
        <v/>
      </c>
    </row>
    <row r="1068" spans="1:30" hidden="1">
      <c r="A1068" s="93"/>
      <c r="B1068" s="138" t="str">
        <f t="shared" si="211"/>
        <v/>
      </c>
      <c r="C1068" s="28" t="str">
        <f>IF(B1068="","",INDEX(Konfig!$A$21:$B$1011,MATCH(MID(B1068,1,(FIND(" ",B1068)-1)),Konfig!$A$21:$A$1011,0),2))</f>
        <v/>
      </c>
      <c r="D1068" s="126"/>
      <c r="E1068" s="126" t="str">
        <f t="shared" si="202"/>
        <v/>
      </c>
      <c r="F1068" s="126" t="str">
        <f t="shared" si="206"/>
        <v/>
      </c>
      <c r="G1068" s="123" t="str">
        <f t="shared" si="212"/>
        <v/>
      </c>
      <c r="H1068" s="139"/>
      <c r="I1068" s="123" t="str">
        <f t="shared" si="213"/>
        <v xml:space="preserve"> </v>
      </c>
      <c r="K1068" s="388" t="str">
        <f t="shared" ca="1" si="207"/>
        <v/>
      </c>
      <c r="L1068" s="388" t="str">
        <f t="shared" ca="1" si="208"/>
        <v/>
      </c>
      <c r="M1068" s="384" t="str">
        <f t="shared" ca="1" si="209"/>
        <v/>
      </c>
      <c r="N1068" s="384" t="str">
        <f t="shared" ca="1" si="209"/>
        <v/>
      </c>
      <c r="O1068" s="384" t="str">
        <f t="shared" ca="1" si="209"/>
        <v/>
      </c>
      <c r="P1068" s="384" t="str">
        <f t="shared" ca="1" si="209"/>
        <v/>
      </c>
      <c r="Q1068" s="384" t="str">
        <f t="shared" ca="1" si="203"/>
        <v/>
      </c>
      <c r="R1068" s="131" t="str">
        <f ca="1">IF(AND(SUM($T$109:$U1068)&gt;0,COUNTIF(R$108:$S1067,"A")=0), "A","")</f>
        <v/>
      </c>
      <c r="S1068" s="131" t="str">
        <f ca="1">IF(AND(SUM($T1068:$U$1097)&gt;0,COUNTIF(S1069:$S$1098,"E")=0), "E","")</f>
        <v/>
      </c>
      <c r="T1068" s="383" t="str">
        <f t="shared" ca="1" si="204"/>
        <v/>
      </c>
      <c r="U1068" s="383" t="str">
        <f t="shared" ca="1" si="210"/>
        <v/>
      </c>
      <c r="X1068" s="383" t="str">
        <f t="shared" ca="1" si="205"/>
        <v/>
      </c>
      <c r="Y1068" s="383" t="str">
        <f ca="1">IF(SUM(X1068)&gt;0,MAX($Y$109:Y1067)+1,"")</f>
        <v/>
      </c>
      <c r="AB1068" s="383" t="str" cm="1">
        <f t="array" aca="1" ref="AB1068" ca="1">IF($K1068="","",INDIRECT("'"&amp;$B1068&amp;"'!$J$7"))</f>
        <v/>
      </c>
      <c r="AC1068" s="383" t="str" cm="1">
        <f t="array" aca="1" ref="AC1068" ca="1">IF($K1068="","",INDIRECT("'"&amp;$B1068&amp;"'!$J$5"))</f>
        <v/>
      </c>
      <c r="AD1068" s="383" t="str" cm="1">
        <f t="array" aca="1" ref="AD1068" ca="1">IF($K1068="","",INDIRECT("'"&amp;$B1068&amp;"'!$J$6"))</f>
        <v/>
      </c>
    </row>
    <row r="1069" spans="1:30" hidden="1">
      <c r="A1069" s="93"/>
      <c r="B1069" s="138" t="str">
        <f t="shared" si="211"/>
        <v/>
      </c>
      <c r="C1069" s="28" t="str">
        <f>IF(B1069="","",INDEX(Konfig!$A$21:$B$1011,MATCH(MID(B1069,1,(FIND(" ",B1069)-1)),Konfig!$A$21:$A$1011,0),2))</f>
        <v/>
      </c>
      <c r="D1069" s="126"/>
      <c r="E1069" s="126" t="str">
        <f t="shared" ref="E1069:E1097" si="214">IFERROR(IF(VALUE(LEFT(G1069,SEARCH(".",G1069)-1))&lt;10,"",VALUE(LEFT(G1069,SEARCH(".",G1069)-1))),"")</f>
        <v/>
      </c>
      <c r="F1069" s="126" t="str">
        <f t="shared" si="206"/>
        <v/>
      </c>
      <c r="G1069" s="123" t="str">
        <f t="shared" si="212"/>
        <v/>
      </c>
      <c r="H1069" s="139"/>
      <c r="I1069" s="123" t="str">
        <f t="shared" si="213"/>
        <v xml:space="preserve"> </v>
      </c>
      <c r="K1069" s="388" t="str">
        <f t="shared" ca="1" si="207"/>
        <v/>
      </c>
      <c r="L1069" s="388" t="str">
        <f t="shared" ca="1" si="208"/>
        <v/>
      </c>
      <c r="M1069" s="384" t="str">
        <f t="shared" ca="1" si="209"/>
        <v/>
      </c>
      <c r="N1069" s="384" t="str">
        <f t="shared" ca="1" si="209"/>
        <v/>
      </c>
      <c r="O1069" s="384" t="str">
        <f t="shared" ca="1" si="209"/>
        <v/>
      </c>
      <c r="P1069" s="384" t="str">
        <f t="shared" ca="1" si="209"/>
        <v/>
      </c>
      <c r="Q1069" s="384" t="str">
        <f t="shared" ref="Q1069:Q1097" ca="1" si="215">IF($K1069="","",COUNTIF(INDIRECT("'"&amp;$B1069&amp;"'!$D$11:$D$512"),0))</f>
        <v/>
      </c>
      <c r="R1069" s="131" t="str">
        <f ca="1">IF(AND(SUM($T$109:$U1069)&gt;0,COUNTIF(R$108:$S1068,"A")=0), "A","")</f>
        <v/>
      </c>
      <c r="S1069" s="131" t="str">
        <f ca="1">IF(AND(SUM($T1069:$U$1097)&gt;0,COUNTIF(S1070:$S$1098,"E")=0), "E","")</f>
        <v/>
      </c>
      <c r="T1069" s="383" t="str">
        <f t="shared" ref="T1069:T1097" ca="1" si="216">IF($K1069="","",COUNTIFS(INDIRECT("'"&amp;$B1069&amp;"'!$J$11:$J$512"),"KO",INDIRECT("'"&amp;$B1069&amp;"'!$N$11:$N$512"),"IAE"))</f>
        <v/>
      </c>
      <c r="U1069" s="383" t="str">
        <f t="shared" ca="1" si="210"/>
        <v/>
      </c>
      <c r="X1069" s="383" t="str">
        <f t="shared" ref="X1069:X1097" ca="1" si="217">IF($K1069="","",COUNTIFS(INDIRECT("'"&amp;$B1069&amp;"'!$J$11:$J$512"),"EW",INDIRECT("'"&amp;$B1069&amp;"'!$N$11:$N$512"),"IAE"))</f>
        <v/>
      </c>
      <c r="Y1069" s="383" t="str">
        <f ca="1">IF(SUM(X1069)&gt;0,MAX($Y$109:Y1068)+1,"")</f>
        <v/>
      </c>
      <c r="AB1069" s="383" t="str" cm="1">
        <f t="array" aca="1" ref="AB1069" ca="1">IF($K1069="","",INDIRECT("'"&amp;$B1069&amp;"'!$J$7"))</f>
        <v/>
      </c>
      <c r="AC1069" s="383" t="str" cm="1">
        <f t="array" aca="1" ref="AC1069" ca="1">IF($K1069="","",INDIRECT("'"&amp;$B1069&amp;"'!$J$5"))</f>
        <v/>
      </c>
      <c r="AD1069" s="383" t="str" cm="1">
        <f t="array" aca="1" ref="AD1069" ca="1">IF($K1069="","",INDIRECT("'"&amp;$B1069&amp;"'!$J$6"))</f>
        <v/>
      </c>
    </row>
    <row r="1070" spans="1:30" hidden="1">
      <c r="A1070" s="93"/>
      <c r="B1070" s="138" t="str">
        <f t="shared" si="211"/>
        <v/>
      </c>
      <c r="C1070" s="28" t="str">
        <f>IF(B1070="","",INDEX(Konfig!$A$21:$B$1011,MATCH(MID(B1070,1,(FIND(" ",B1070)-1)),Konfig!$A$21:$A$1011,0),2))</f>
        <v/>
      </c>
      <c r="D1070" s="126"/>
      <c r="E1070" s="126" t="str">
        <f t="shared" si="214"/>
        <v/>
      </c>
      <c r="F1070" s="126" t="str">
        <f t="shared" si="206"/>
        <v/>
      </c>
      <c r="G1070" s="123" t="str">
        <f t="shared" si="212"/>
        <v/>
      </c>
      <c r="H1070" s="139"/>
      <c r="I1070" s="123" t="str">
        <f t="shared" si="213"/>
        <v xml:space="preserve"> </v>
      </c>
      <c r="K1070" s="388" t="str">
        <f t="shared" ca="1" si="207"/>
        <v/>
      </c>
      <c r="L1070" s="388" t="str">
        <f t="shared" ca="1" si="208"/>
        <v/>
      </c>
      <c r="M1070" s="384" t="str">
        <f t="shared" ca="1" si="209"/>
        <v/>
      </c>
      <c r="N1070" s="384" t="str">
        <f t="shared" ca="1" si="209"/>
        <v/>
      </c>
      <c r="O1070" s="384" t="str">
        <f t="shared" ca="1" si="209"/>
        <v/>
      </c>
      <c r="P1070" s="384" t="str">
        <f t="shared" ca="1" si="209"/>
        <v/>
      </c>
      <c r="Q1070" s="384" t="str">
        <f t="shared" ca="1" si="215"/>
        <v/>
      </c>
      <c r="R1070" s="131" t="str">
        <f ca="1">IF(AND(SUM($T$109:$U1070)&gt;0,COUNTIF(R$108:$S1069,"A")=0), "A","")</f>
        <v/>
      </c>
      <c r="S1070" s="131" t="str">
        <f ca="1">IF(AND(SUM($T1070:$U$1097)&gt;0,COUNTIF(S1071:$S$1098,"E")=0), "E","")</f>
        <v/>
      </c>
      <c r="T1070" s="383" t="str">
        <f t="shared" ca="1" si="216"/>
        <v/>
      </c>
      <c r="U1070" s="383" t="str">
        <f t="shared" ca="1" si="210"/>
        <v/>
      </c>
      <c r="X1070" s="383" t="str">
        <f t="shared" ca="1" si="217"/>
        <v/>
      </c>
      <c r="Y1070" s="383" t="str">
        <f ca="1">IF(SUM(X1070)&gt;0,MAX($Y$109:Y1069)+1,"")</f>
        <v/>
      </c>
      <c r="AB1070" s="383" t="str" cm="1">
        <f t="array" aca="1" ref="AB1070" ca="1">IF($K1070="","",INDIRECT("'"&amp;$B1070&amp;"'!$J$7"))</f>
        <v/>
      </c>
      <c r="AC1070" s="383" t="str" cm="1">
        <f t="array" aca="1" ref="AC1070" ca="1">IF($K1070="","",INDIRECT("'"&amp;$B1070&amp;"'!$J$5"))</f>
        <v/>
      </c>
      <c r="AD1070" s="383" t="str" cm="1">
        <f t="array" aca="1" ref="AD1070" ca="1">IF($K1070="","",INDIRECT("'"&amp;$B1070&amp;"'!$J$6"))</f>
        <v/>
      </c>
    </row>
    <row r="1071" spans="1:30" hidden="1">
      <c r="A1071" s="93"/>
      <c r="B1071" s="138" t="str">
        <f t="shared" si="211"/>
        <v/>
      </c>
      <c r="C1071" s="28" t="str">
        <f>IF(B1071="","",INDEX(Konfig!$A$21:$B$1011,MATCH(MID(B1071,1,(FIND(" ",B1071)-1)),Konfig!$A$21:$A$1011,0),2))</f>
        <v/>
      </c>
      <c r="D1071" s="126"/>
      <c r="E1071" s="126" t="str">
        <f t="shared" si="214"/>
        <v/>
      </c>
      <c r="F1071" s="126" t="str">
        <f t="shared" si="206"/>
        <v/>
      </c>
      <c r="G1071" s="123" t="str">
        <f t="shared" si="212"/>
        <v/>
      </c>
      <c r="H1071" s="139"/>
      <c r="I1071" s="123" t="str">
        <f t="shared" si="213"/>
        <v xml:space="preserve"> </v>
      </c>
      <c r="K1071" s="388" t="str">
        <f t="shared" ca="1" si="207"/>
        <v/>
      </c>
      <c r="L1071" s="388" t="str">
        <f t="shared" ca="1" si="208"/>
        <v/>
      </c>
      <c r="M1071" s="384" t="str">
        <f t="shared" ca="1" si="209"/>
        <v/>
      </c>
      <c r="N1071" s="384" t="str">
        <f t="shared" ca="1" si="209"/>
        <v/>
      </c>
      <c r="O1071" s="384" t="str">
        <f t="shared" ca="1" si="209"/>
        <v/>
      </c>
      <c r="P1071" s="384" t="str">
        <f t="shared" ca="1" si="209"/>
        <v/>
      </c>
      <c r="Q1071" s="384" t="str">
        <f t="shared" ca="1" si="215"/>
        <v/>
      </c>
      <c r="R1071" s="131" t="str">
        <f ca="1">IF(AND(SUM($T$109:$U1071)&gt;0,COUNTIF(R$108:$S1070,"A")=0), "A","")</f>
        <v/>
      </c>
      <c r="S1071" s="131" t="str">
        <f ca="1">IF(AND(SUM($T1071:$U$1097)&gt;0,COUNTIF(S1072:$S$1098,"E")=0), "E","")</f>
        <v/>
      </c>
      <c r="T1071" s="383" t="str">
        <f t="shared" ca="1" si="216"/>
        <v/>
      </c>
      <c r="U1071" s="383" t="str">
        <f t="shared" ca="1" si="210"/>
        <v/>
      </c>
      <c r="X1071" s="383" t="str">
        <f t="shared" ca="1" si="217"/>
        <v/>
      </c>
      <c r="Y1071" s="383" t="str">
        <f ca="1">IF(SUM(X1071)&gt;0,MAX($Y$109:Y1070)+1,"")</f>
        <v/>
      </c>
      <c r="AB1071" s="383" t="str" cm="1">
        <f t="array" aca="1" ref="AB1071" ca="1">IF($K1071="","",INDIRECT("'"&amp;$B1071&amp;"'!$J$7"))</f>
        <v/>
      </c>
      <c r="AC1071" s="383" t="str" cm="1">
        <f t="array" aca="1" ref="AC1071" ca="1">IF($K1071="","",INDIRECT("'"&amp;$B1071&amp;"'!$J$5"))</f>
        <v/>
      </c>
      <c r="AD1071" s="383" t="str" cm="1">
        <f t="array" aca="1" ref="AD1071" ca="1">IF($K1071="","",INDIRECT("'"&amp;$B1071&amp;"'!$J$6"))</f>
        <v/>
      </c>
    </row>
    <row r="1072" spans="1:30" hidden="1">
      <c r="A1072" s="93"/>
      <c r="B1072" s="138" t="str">
        <f t="shared" si="211"/>
        <v/>
      </c>
      <c r="C1072" s="28" t="str">
        <f>IF(B1072="","",INDEX(Konfig!$A$21:$B$1011,MATCH(MID(B1072,1,(FIND(" ",B1072)-1)),Konfig!$A$21:$A$1011,0),2))</f>
        <v/>
      </c>
      <c r="D1072" s="126"/>
      <c r="E1072" s="126" t="str">
        <f t="shared" si="214"/>
        <v/>
      </c>
      <c r="F1072" s="126" t="str">
        <f t="shared" si="206"/>
        <v/>
      </c>
      <c r="G1072" s="123" t="str">
        <f t="shared" si="212"/>
        <v/>
      </c>
      <c r="H1072" s="139"/>
      <c r="I1072" s="123" t="str">
        <f t="shared" si="213"/>
        <v xml:space="preserve"> </v>
      </c>
      <c r="K1072" s="388" t="str">
        <f t="shared" ca="1" si="207"/>
        <v/>
      </c>
      <c r="L1072" s="388" t="str">
        <f t="shared" ca="1" si="208"/>
        <v/>
      </c>
      <c r="M1072" s="384" t="str">
        <f t="shared" ca="1" si="209"/>
        <v/>
      </c>
      <c r="N1072" s="384" t="str">
        <f t="shared" ca="1" si="209"/>
        <v/>
      </c>
      <c r="O1072" s="384" t="str">
        <f t="shared" ca="1" si="209"/>
        <v/>
      </c>
      <c r="P1072" s="384" t="str">
        <f t="shared" ca="1" si="209"/>
        <v/>
      </c>
      <c r="Q1072" s="384" t="str">
        <f t="shared" ca="1" si="215"/>
        <v/>
      </c>
      <c r="R1072" s="131" t="str">
        <f ca="1">IF(AND(SUM($T$109:$U1072)&gt;0,COUNTIF(R$108:$S1071,"A")=0), "A","")</f>
        <v/>
      </c>
      <c r="S1072" s="131" t="str">
        <f ca="1">IF(AND(SUM($T1072:$U$1097)&gt;0,COUNTIF(S1073:$S$1098,"E")=0), "E","")</f>
        <v/>
      </c>
      <c r="T1072" s="383" t="str">
        <f t="shared" ca="1" si="216"/>
        <v/>
      </c>
      <c r="U1072" s="383" t="str">
        <f t="shared" ca="1" si="210"/>
        <v/>
      </c>
      <c r="X1072" s="383" t="str">
        <f t="shared" ca="1" si="217"/>
        <v/>
      </c>
      <c r="Y1072" s="383" t="str">
        <f ca="1">IF(SUM(X1072)&gt;0,MAX($Y$109:Y1071)+1,"")</f>
        <v/>
      </c>
      <c r="AB1072" s="383" t="str" cm="1">
        <f t="array" aca="1" ref="AB1072" ca="1">IF($K1072="","",INDIRECT("'"&amp;$B1072&amp;"'!$J$7"))</f>
        <v/>
      </c>
      <c r="AC1072" s="383" t="str" cm="1">
        <f t="array" aca="1" ref="AC1072" ca="1">IF($K1072="","",INDIRECT("'"&amp;$B1072&amp;"'!$J$5"))</f>
        <v/>
      </c>
      <c r="AD1072" s="383" t="str" cm="1">
        <f t="array" aca="1" ref="AD1072" ca="1">IF($K1072="","",INDIRECT("'"&amp;$B1072&amp;"'!$J$6"))</f>
        <v/>
      </c>
    </row>
    <row r="1073" spans="1:30" hidden="1">
      <c r="A1073" s="93"/>
      <c r="B1073" s="138" t="str">
        <f t="shared" si="211"/>
        <v/>
      </c>
      <c r="C1073" s="28" t="str">
        <f>IF(B1073="","",INDEX(Konfig!$A$21:$B$1011,MATCH(MID(B1073,1,(FIND(" ",B1073)-1)),Konfig!$A$21:$A$1011,0),2))</f>
        <v/>
      </c>
      <c r="D1073" s="126"/>
      <c r="E1073" s="126" t="str">
        <f t="shared" si="214"/>
        <v/>
      </c>
      <c r="F1073" s="126" t="str">
        <f t="shared" si="206"/>
        <v/>
      </c>
      <c r="G1073" s="123" t="str">
        <f t="shared" si="212"/>
        <v/>
      </c>
      <c r="H1073" s="139"/>
      <c r="I1073" s="123" t="str">
        <f t="shared" si="213"/>
        <v xml:space="preserve"> </v>
      </c>
      <c r="K1073" s="388" t="str">
        <f t="shared" ca="1" si="207"/>
        <v/>
      </c>
      <c r="L1073" s="388" t="str">
        <f t="shared" ca="1" si="208"/>
        <v/>
      </c>
      <c r="M1073" s="384" t="str">
        <f t="shared" ca="1" si="209"/>
        <v/>
      </c>
      <c r="N1073" s="384" t="str">
        <f t="shared" ca="1" si="209"/>
        <v/>
      </c>
      <c r="O1073" s="384" t="str">
        <f t="shared" ca="1" si="209"/>
        <v/>
      </c>
      <c r="P1073" s="384" t="str">
        <f t="shared" ca="1" si="209"/>
        <v/>
      </c>
      <c r="Q1073" s="384" t="str">
        <f t="shared" ca="1" si="215"/>
        <v/>
      </c>
      <c r="R1073" s="131" t="str">
        <f ca="1">IF(AND(SUM($T$109:$U1073)&gt;0,COUNTIF(R$108:$S1072,"A")=0), "A","")</f>
        <v/>
      </c>
      <c r="S1073" s="131" t="str">
        <f ca="1">IF(AND(SUM($T1073:$U$1097)&gt;0,COUNTIF(S1074:$S$1098,"E")=0), "E","")</f>
        <v/>
      </c>
      <c r="T1073" s="383" t="str">
        <f t="shared" ca="1" si="216"/>
        <v/>
      </c>
      <c r="U1073" s="383" t="str">
        <f t="shared" ca="1" si="210"/>
        <v/>
      </c>
      <c r="X1073" s="383" t="str">
        <f t="shared" ca="1" si="217"/>
        <v/>
      </c>
      <c r="Y1073" s="383" t="str">
        <f ca="1">IF(SUM(X1073)&gt;0,MAX($Y$109:Y1072)+1,"")</f>
        <v/>
      </c>
      <c r="AB1073" s="383" t="str" cm="1">
        <f t="array" aca="1" ref="AB1073" ca="1">IF($K1073="","",INDIRECT("'"&amp;$B1073&amp;"'!$J$7"))</f>
        <v/>
      </c>
      <c r="AC1073" s="383" t="str" cm="1">
        <f t="array" aca="1" ref="AC1073" ca="1">IF($K1073="","",INDIRECT("'"&amp;$B1073&amp;"'!$J$5"))</f>
        <v/>
      </c>
      <c r="AD1073" s="383" t="str" cm="1">
        <f t="array" aca="1" ref="AD1073" ca="1">IF($K1073="","",INDIRECT("'"&amp;$B1073&amp;"'!$J$6"))</f>
        <v/>
      </c>
    </row>
    <row r="1074" spans="1:30" hidden="1">
      <c r="A1074" s="93"/>
      <c r="B1074" s="138" t="str">
        <f t="shared" si="211"/>
        <v/>
      </c>
      <c r="C1074" s="28" t="str">
        <f>IF(B1074="","",INDEX(Konfig!$A$21:$B$1011,MATCH(MID(B1074,1,(FIND(" ",B1074)-1)),Konfig!$A$21:$A$1011,0),2))</f>
        <v/>
      </c>
      <c r="D1074" s="126"/>
      <c r="E1074" s="126" t="str">
        <f t="shared" si="214"/>
        <v/>
      </c>
      <c r="F1074" s="126" t="str">
        <f t="shared" si="206"/>
        <v/>
      </c>
      <c r="G1074" s="123" t="str">
        <f t="shared" si="212"/>
        <v/>
      </c>
      <c r="H1074" s="139"/>
      <c r="I1074" s="123" t="str">
        <f t="shared" si="213"/>
        <v xml:space="preserve"> </v>
      </c>
      <c r="K1074" s="388" t="str">
        <f t="shared" ca="1" si="207"/>
        <v/>
      </c>
      <c r="L1074" s="388" t="str">
        <f t="shared" ca="1" si="208"/>
        <v/>
      </c>
      <c r="M1074" s="384" t="str">
        <f t="shared" ca="1" si="209"/>
        <v/>
      </c>
      <c r="N1074" s="384" t="str">
        <f t="shared" ca="1" si="209"/>
        <v/>
      </c>
      <c r="O1074" s="384" t="str">
        <f t="shared" ca="1" si="209"/>
        <v/>
      </c>
      <c r="P1074" s="384" t="str">
        <f t="shared" ca="1" si="209"/>
        <v/>
      </c>
      <c r="Q1074" s="384" t="str">
        <f t="shared" ca="1" si="215"/>
        <v/>
      </c>
      <c r="R1074" s="131" t="str">
        <f ca="1">IF(AND(SUM($T$109:$U1074)&gt;0,COUNTIF(R$108:$S1073,"A")=0), "A","")</f>
        <v/>
      </c>
      <c r="S1074" s="131" t="str">
        <f ca="1">IF(AND(SUM($T1074:$U$1097)&gt;0,COUNTIF(S1075:$S$1098,"E")=0), "E","")</f>
        <v/>
      </c>
      <c r="T1074" s="383" t="str">
        <f t="shared" ca="1" si="216"/>
        <v/>
      </c>
      <c r="U1074" s="383" t="str">
        <f t="shared" ca="1" si="210"/>
        <v/>
      </c>
      <c r="X1074" s="383" t="str">
        <f t="shared" ca="1" si="217"/>
        <v/>
      </c>
      <c r="Y1074" s="383" t="str">
        <f ca="1">IF(SUM(X1074)&gt;0,MAX($Y$109:Y1073)+1,"")</f>
        <v/>
      </c>
      <c r="AB1074" s="383" t="str" cm="1">
        <f t="array" aca="1" ref="AB1074" ca="1">IF($K1074="","",INDIRECT("'"&amp;$B1074&amp;"'!$J$7"))</f>
        <v/>
      </c>
      <c r="AC1074" s="383" t="str" cm="1">
        <f t="array" aca="1" ref="AC1074" ca="1">IF($K1074="","",INDIRECT("'"&amp;$B1074&amp;"'!$J$5"))</f>
        <v/>
      </c>
      <c r="AD1074" s="383" t="str" cm="1">
        <f t="array" aca="1" ref="AD1074" ca="1">IF($K1074="","",INDIRECT("'"&amp;$B1074&amp;"'!$J$6"))</f>
        <v/>
      </c>
    </row>
    <row r="1075" spans="1:30" hidden="1">
      <c r="A1075" s="93"/>
      <c r="B1075" s="138" t="str">
        <f t="shared" si="211"/>
        <v/>
      </c>
      <c r="C1075" s="28" t="str">
        <f>IF(B1075="","",INDEX(Konfig!$A$21:$B$1011,MATCH(MID(B1075,1,(FIND(" ",B1075)-1)),Konfig!$A$21:$A$1011,0),2))</f>
        <v/>
      </c>
      <c r="D1075" s="126"/>
      <c r="E1075" s="126" t="str">
        <f t="shared" si="214"/>
        <v/>
      </c>
      <c r="F1075" s="126" t="str">
        <f t="shared" si="206"/>
        <v/>
      </c>
      <c r="G1075" s="123" t="str">
        <f t="shared" si="212"/>
        <v/>
      </c>
      <c r="H1075" s="139"/>
      <c r="I1075" s="123" t="str">
        <f t="shared" si="213"/>
        <v xml:space="preserve"> </v>
      </c>
      <c r="K1075" s="388" t="str">
        <f t="shared" ca="1" si="207"/>
        <v/>
      </c>
      <c r="L1075" s="388" t="str">
        <f t="shared" ca="1" si="208"/>
        <v/>
      </c>
      <c r="M1075" s="384" t="str">
        <f t="shared" ca="1" si="209"/>
        <v/>
      </c>
      <c r="N1075" s="384" t="str">
        <f t="shared" ca="1" si="209"/>
        <v/>
      </c>
      <c r="O1075" s="384" t="str">
        <f t="shared" ca="1" si="209"/>
        <v/>
      </c>
      <c r="P1075" s="384" t="str">
        <f t="shared" ca="1" si="209"/>
        <v/>
      </c>
      <c r="Q1075" s="384" t="str">
        <f t="shared" ca="1" si="215"/>
        <v/>
      </c>
      <c r="R1075" s="131" t="str">
        <f ca="1">IF(AND(SUM($T$109:$U1075)&gt;0,COUNTIF(R$108:$S1074,"A")=0), "A","")</f>
        <v/>
      </c>
      <c r="S1075" s="131" t="str">
        <f ca="1">IF(AND(SUM($T1075:$U$1097)&gt;0,COUNTIF(S1076:$S$1098,"E")=0), "E","")</f>
        <v/>
      </c>
      <c r="T1075" s="383" t="str">
        <f t="shared" ca="1" si="216"/>
        <v/>
      </c>
      <c r="U1075" s="383" t="str">
        <f t="shared" ca="1" si="210"/>
        <v/>
      </c>
      <c r="X1075" s="383" t="str">
        <f t="shared" ca="1" si="217"/>
        <v/>
      </c>
      <c r="Y1075" s="383" t="str">
        <f ca="1">IF(SUM(X1075)&gt;0,MAX($Y$109:Y1074)+1,"")</f>
        <v/>
      </c>
      <c r="AB1075" s="383" t="str" cm="1">
        <f t="array" aca="1" ref="AB1075" ca="1">IF($K1075="","",INDIRECT("'"&amp;$B1075&amp;"'!$J$7"))</f>
        <v/>
      </c>
      <c r="AC1075" s="383" t="str" cm="1">
        <f t="array" aca="1" ref="AC1075" ca="1">IF($K1075="","",INDIRECT("'"&amp;$B1075&amp;"'!$J$5"))</f>
        <v/>
      </c>
      <c r="AD1075" s="383" t="str" cm="1">
        <f t="array" aca="1" ref="AD1075" ca="1">IF($K1075="","",INDIRECT("'"&amp;$B1075&amp;"'!$J$6"))</f>
        <v/>
      </c>
    </row>
    <row r="1076" spans="1:30" hidden="1">
      <c r="A1076" s="93"/>
      <c r="B1076" s="138" t="str">
        <f t="shared" si="211"/>
        <v/>
      </c>
      <c r="C1076" s="28" t="str">
        <f>IF(B1076="","",INDEX(Konfig!$A$21:$B$1011,MATCH(MID(B1076,1,(FIND(" ",B1076)-1)),Konfig!$A$21:$A$1011,0),2))</f>
        <v/>
      </c>
      <c r="D1076" s="126"/>
      <c r="E1076" s="126" t="str">
        <f t="shared" si="214"/>
        <v/>
      </c>
      <c r="F1076" s="126" t="str">
        <f t="shared" si="206"/>
        <v/>
      </c>
      <c r="G1076" s="123" t="str">
        <f t="shared" si="212"/>
        <v/>
      </c>
      <c r="H1076" s="139"/>
      <c r="I1076" s="123" t="str">
        <f t="shared" si="213"/>
        <v xml:space="preserve"> </v>
      </c>
      <c r="K1076" s="388" t="str">
        <f t="shared" ca="1" si="207"/>
        <v/>
      </c>
      <c r="L1076" s="388" t="str">
        <f t="shared" ca="1" si="208"/>
        <v/>
      </c>
      <c r="M1076" s="384" t="str">
        <f t="shared" ca="1" si="209"/>
        <v/>
      </c>
      <c r="N1076" s="384" t="str">
        <f t="shared" ca="1" si="209"/>
        <v/>
      </c>
      <c r="O1076" s="384" t="str">
        <f t="shared" ca="1" si="209"/>
        <v/>
      </c>
      <c r="P1076" s="384" t="str">
        <f t="shared" ca="1" si="209"/>
        <v/>
      </c>
      <c r="Q1076" s="384" t="str">
        <f t="shared" ca="1" si="215"/>
        <v/>
      </c>
      <c r="R1076" s="131" t="str">
        <f ca="1">IF(AND(SUM($T$109:$U1076)&gt;0,COUNTIF(R$108:$S1075,"A")=0), "A","")</f>
        <v/>
      </c>
      <c r="S1076" s="131" t="str">
        <f ca="1">IF(AND(SUM($T1076:$U$1097)&gt;0,COUNTIF(S1077:$S$1098,"E")=0), "E","")</f>
        <v/>
      </c>
      <c r="T1076" s="383" t="str">
        <f t="shared" ca="1" si="216"/>
        <v/>
      </c>
      <c r="U1076" s="383" t="str">
        <f t="shared" ca="1" si="210"/>
        <v/>
      </c>
      <c r="X1076" s="383" t="str">
        <f t="shared" ca="1" si="217"/>
        <v/>
      </c>
      <c r="Y1076" s="383" t="str">
        <f ca="1">IF(SUM(X1076)&gt;0,MAX($Y$109:Y1075)+1,"")</f>
        <v/>
      </c>
      <c r="AB1076" s="383" t="str" cm="1">
        <f t="array" aca="1" ref="AB1076" ca="1">IF($K1076="","",INDIRECT("'"&amp;$B1076&amp;"'!$J$7"))</f>
        <v/>
      </c>
      <c r="AC1076" s="383" t="str" cm="1">
        <f t="array" aca="1" ref="AC1076" ca="1">IF($K1076="","",INDIRECT("'"&amp;$B1076&amp;"'!$J$5"))</f>
        <v/>
      </c>
      <c r="AD1076" s="383" t="str" cm="1">
        <f t="array" aca="1" ref="AD1076" ca="1">IF($K1076="","",INDIRECT("'"&amp;$B1076&amp;"'!$J$6"))</f>
        <v/>
      </c>
    </row>
    <row r="1077" spans="1:30" hidden="1">
      <c r="A1077" s="93"/>
      <c r="B1077" s="138" t="str">
        <f t="shared" si="211"/>
        <v/>
      </c>
      <c r="C1077" s="28" t="str">
        <f>IF(B1077="","",INDEX(Konfig!$A$21:$B$1011,MATCH(MID(B1077,1,(FIND(" ",B1077)-1)),Konfig!$A$21:$A$1011,0),2))</f>
        <v/>
      </c>
      <c r="D1077" s="126"/>
      <c r="E1077" s="126" t="str">
        <f t="shared" si="214"/>
        <v/>
      </c>
      <c r="F1077" s="126" t="str">
        <f t="shared" si="206"/>
        <v/>
      </c>
      <c r="G1077" s="123" t="str">
        <f t="shared" si="212"/>
        <v/>
      </c>
      <c r="H1077" s="139"/>
      <c r="I1077" s="123" t="str">
        <f t="shared" si="213"/>
        <v xml:space="preserve"> </v>
      </c>
      <c r="K1077" s="388" t="str">
        <f t="shared" ca="1" si="207"/>
        <v/>
      </c>
      <c r="L1077" s="388" t="str">
        <f t="shared" ca="1" si="208"/>
        <v/>
      </c>
      <c r="M1077" s="384" t="str">
        <f t="shared" ca="1" si="209"/>
        <v/>
      </c>
      <c r="N1077" s="384" t="str">
        <f t="shared" ca="1" si="209"/>
        <v/>
      </c>
      <c r="O1077" s="384" t="str">
        <f t="shared" ca="1" si="209"/>
        <v/>
      </c>
      <c r="P1077" s="384" t="str">
        <f t="shared" ca="1" si="209"/>
        <v/>
      </c>
      <c r="Q1077" s="384" t="str">
        <f t="shared" ca="1" si="215"/>
        <v/>
      </c>
      <c r="R1077" s="131" t="str">
        <f ca="1">IF(AND(SUM($T$109:$U1077)&gt;0,COUNTIF(R$108:$S1076,"A")=0), "A","")</f>
        <v/>
      </c>
      <c r="S1077" s="131" t="str">
        <f ca="1">IF(AND(SUM($T1077:$U$1097)&gt;0,COUNTIF(S1078:$S$1098,"E")=0), "E","")</f>
        <v/>
      </c>
      <c r="T1077" s="383" t="str">
        <f t="shared" ca="1" si="216"/>
        <v/>
      </c>
      <c r="U1077" s="383" t="str">
        <f t="shared" ca="1" si="210"/>
        <v/>
      </c>
      <c r="X1077" s="383" t="str">
        <f t="shared" ca="1" si="217"/>
        <v/>
      </c>
      <c r="Y1077" s="383" t="str">
        <f ca="1">IF(SUM(X1077)&gt;0,MAX($Y$109:Y1076)+1,"")</f>
        <v/>
      </c>
      <c r="AB1077" s="383" t="str" cm="1">
        <f t="array" aca="1" ref="AB1077" ca="1">IF($K1077="","",INDIRECT("'"&amp;$B1077&amp;"'!$J$7"))</f>
        <v/>
      </c>
      <c r="AC1077" s="383" t="str" cm="1">
        <f t="array" aca="1" ref="AC1077" ca="1">IF($K1077="","",INDIRECT("'"&amp;$B1077&amp;"'!$J$5"))</f>
        <v/>
      </c>
      <c r="AD1077" s="383" t="str" cm="1">
        <f t="array" aca="1" ref="AD1077" ca="1">IF($K1077="","",INDIRECT("'"&amp;$B1077&amp;"'!$J$6"))</f>
        <v/>
      </c>
    </row>
    <row r="1078" spans="1:30" hidden="1">
      <c r="A1078" s="93"/>
      <c r="B1078" s="138" t="str">
        <f t="shared" si="211"/>
        <v/>
      </c>
      <c r="C1078" s="28" t="str">
        <f>IF(B1078="","",INDEX(Konfig!$A$21:$B$1011,MATCH(MID(B1078,1,(FIND(" ",B1078)-1)),Konfig!$A$21:$A$1011,0),2))</f>
        <v/>
      </c>
      <c r="D1078" s="126"/>
      <c r="E1078" s="126" t="str">
        <f t="shared" si="214"/>
        <v/>
      </c>
      <c r="F1078" s="126" t="str">
        <f t="shared" si="206"/>
        <v/>
      </c>
      <c r="G1078" s="123" t="str">
        <f t="shared" si="212"/>
        <v/>
      </c>
      <c r="H1078" s="139"/>
      <c r="I1078" s="123" t="str">
        <f t="shared" si="213"/>
        <v xml:space="preserve"> </v>
      </c>
      <c r="K1078" s="388" t="str">
        <f t="shared" ca="1" si="207"/>
        <v/>
      </c>
      <c r="L1078" s="388" t="str">
        <f t="shared" ca="1" si="208"/>
        <v/>
      </c>
      <c r="M1078" s="384" t="str">
        <f t="shared" ca="1" si="209"/>
        <v/>
      </c>
      <c r="N1078" s="384" t="str">
        <f t="shared" ca="1" si="209"/>
        <v/>
      </c>
      <c r="O1078" s="384" t="str">
        <f t="shared" ca="1" si="209"/>
        <v/>
      </c>
      <c r="P1078" s="384" t="str">
        <f t="shared" ca="1" si="209"/>
        <v/>
      </c>
      <c r="Q1078" s="384" t="str">
        <f t="shared" ca="1" si="215"/>
        <v/>
      </c>
      <c r="R1078" s="131" t="str">
        <f ca="1">IF(AND(SUM($T$109:$U1078)&gt;0,COUNTIF(R$108:$S1077,"A")=0), "A","")</f>
        <v/>
      </c>
      <c r="S1078" s="131" t="str">
        <f ca="1">IF(AND(SUM($T1078:$U$1097)&gt;0,COUNTIF(S1079:$S$1098,"E")=0), "E","")</f>
        <v/>
      </c>
      <c r="T1078" s="383" t="str">
        <f t="shared" ca="1" si="216"/>
        <v/>
      </c>
      <c r="U1078" s="383" t="str">
        <f t="shared" ca="1" si="210"/>
        <v/>
      </c>
      <c r="X1078" s="383" t="str">
        <f t="shared" ca="1" si="217"/>
        <v/>
      </c>
      <c r="Y1078" s="383" t="str">
        <f ca="1">IF(SUM(X1078)&gt;0,MAX($Y$109:Y1077)+1,"")</f>
        <v/>
      </c>
      <c r="AB1078" s="383" t="str" cm="1">
        <f t="array" aca="1" ref="AB1078" ca="1">IF($K1078="","",INDIRECT("'"&amp;$B1078&amp;"'!$J$7"))</f>
        <v/>
      </c>
      <c r="AC1078" s="383" t="str" cm="1">
        <f t="array" aca="1" ref="AC1078" ca="1">IF($K1078="","",INDIRECT("'"&amp;$B1078&amp;"'!$J$5"))</f>
        <v/>
      </c>
      <c r="AD1078" s="383" t="str" cm="1">
        <f t="array" aca="1" ref="AD1078" ca="1">IF($K1078="","",INDIRECT("'"&amp;$B1078&amp;"'!$J$6"))</f>
        <v/>
      </c>
    </row>
    <row r="1079" spans="1:30" hidden="1">
      <c r="A1079" s="93"/>
      <c r="B1079" s="138" t="str">
        <f t="shared" si="211"/>
        <v/>
      </c>
      <c r="C1079" s="28" t="str">
        <f>IF(B1079="","",INDEX(Konfig!$A$21:$B$1011,MATCH(MID(B1079,1,(FIND(" ",B1079)-1)),Konfig!$A$21:$A$1011,0),2))</f>
        <v/>
      </c>
      <c r="D1079" s="126"/>
      <c r="E1079" s="126" t="str">
        <f t="shared" si="214"/>
        <v/>
      </c>
      <c r="F1079" s="126" t="str">
        <f t="shared" si="206"/>
        <v/>
      </c>
      <c r="G1079" s="123" t="str">
        <f t="shared" si="212"/>
        <v/>
      </c>
      <c r="H1079" s="139"/>
      <c r="I1079" s="123" t="str">
        <f t="shared" si="213"/>
        <v xml:space="preserve"> </v>
      </c>
      <c r="K1079" s="388" t="str">
        <f t="shared" ca="1" si="207"/>
        <v/>
      </c>
      <c r="L1079" s="388" t="str">
        <f t="shared" ca="1" si="208"/>
        <v/>
      </c>
      <c r="M1079" s="384" t="str">
        <f t="shared" ca="1" si="209"/>
        <v/>
      </c>
      <c r="N1079" s="384" t="str">
        <f t="shared" ca="1" si="209"/>
        <v/>
      </c>
      <c r="O1079" s="384" t="str">
        <f t="shared" ca="1" si="209"/>
        <v/>
      </c>
      <c r="P1079" s="384" t="str">
        <f t="shared" ca="1" si="209"/>
        <v/>
      </c>
      <c r="Q1079" s="384" t="str">
        <f t="shared" ca="1" si="215"/>
        <v/>
      </c>
      <c r="R1079" s="131" t="str">
        <f ca="1">IF(AND(SUM($T$109:$U1079)&gt;0,COUNTIF(R$108:$S1078,"A")=0), "A","")</f>
        <v/>
      </c>
      <c r="S1079" s="131" t="str">
        <f ca="1">IF(AND(SUM($T1079:$U$1097)&gt;0,COUNTIF(S1080:$S$1098,"E")=0), "E","")</f>
        <v/>
      </c>
      <c r="T1079" s="383" t="str">
        <f t="shared" ca="1" si="216"/>
        <v/>
      </c>
      <c r="U1079" s="383" t="str">
        <f t="shared" ca="1" si="210"/>
        <v/>
      </c>
      <c r="X1079" s="383" t="str">
        <f t="shared" ca="1" si="217"/>
        <v/>
      </c>
      <c r="Y1079" s="383" t="str">
        <f ca="1">IF(SUM(X1079)&gt;0,MAX($Y$109:Y1078)+1,"")</f>
        <v/>
      </c>
      <c r="AB1079" s="383" t="str" cm="1">
        <f t="array" aca="1" ref="AB1079" ca="1">IF($K1079="","",INDIRECT("'"&amp;$B1079&amp;"'!$J$7"))</f>
        <v/>
      </c>
      <c r="AC1079" s="383" t="str" cm="1">
        <f t="array" aca="1" ref="AC1079" ca="1">IF($K1079="","",INDIRECT("'"&amp;$B1079&amp;"'!$J$5"))</f>
        <v/>
      </c>
      <c r="AD1079" s="383" t="str" cm="1">
        <f t="array" aca="1" ref="AD1079" ca="1">IF($K1079="","",INDIRECT("'"&amp;$B1079&amp;"'!$J$6"))</f>
        <v/>
      </c>
    </row>
    <row r="1080" spans="1:30" hidden="1">
      <c r="A1080" s="93"/>
      <c r="B1080" s="138" t="str">
        <f t="shared" si="211"/>
        <v/>
      </c>
      <c r="C1080" s="28" t="str">
        <f>IF(B1080="","",INDEX(Konfig!$A$21:$B$1011,MATCH(MID(B1080,1,(FIND(" ",B1080)-1)),Konfig!$A$21:$A$1011,0),2))</f>
        <v/>
      </c>
      <c r="D1080" s="126"/>
      <c r="E1080" s="126" t="str">
        <f t="shared" si="214"/>
        <v/>
      </c>
      <c r="F1080" s="126" t="str">
        <f t="shared" si="206"/>
        <v/>
      </c>
      <c r="G1080" s="123" t="str">
        <f t="shared" si="212"/>
        <v/>
      </c>
      <c r="H1080" s="139"/>
      <c r="I1080" s="123" t="str">
        <f t="shared" si="213"/>
        <v xml:space="preserve"> </v>
      </c>
      <c r="K1080" s="388" t="str">
        <f t="shared" ca="1" si="207"/>
        <v/>
      </c>
      <c r="L1080" s="388" t="str">
        <f t="shared" ca="1" si="208"/>
        <v/>
      </c>
      <c r="M1080" s="384" t="str">
        <f t="shared" ca="1" si="209"/>
        <v/>
      </c>
      <c r="N1080" s="384" t="str">
        <f t="shared" ca="1" si="209"/>
        <v/>
      </c>
      <c r="O1080" s="384" t="str">
        <f t="shared" ca="1" si="209"/>
        <v/>
      </c>
      <c r="P1080" s="384" t="str">
        <f t="shared" ca="1" si="209"/>
        <v/>
      </c>
      <c r="Q1080" s="384" t="str">
        <f t="shared" ca="1" si="215"/>
        <v/>
      </c>
      <c r="R1080" s="131" t="str">
        <f ca="1">IF(AND(SUM($T$109:$U1080)&gt;0,COUNTIF(R$108:$S1079,"A")=0), "A","")</f>
        <v/>
      </c>
      <c r="S1080" s="131" t="str">
        <f ca="1">IF(AND(SUM($T1080:$U$1097)&gt;0,COUNTIF(S1081:$S$1098,"E")=0), "E","")</f>
        <v/>
      </c>
      <c r="T1080" s="383" t="str">
        <f t="shared" ca="1" si="216"/>
        <v/>
      </c>
      <c r="U1080" s="383" t="str">
        <f t="shared" ca="1" si="210"/>
        <v/>
      </c>
      <c r="X1080" s="383" t="str">
        <f t="shared" ca="1" si="217"/>
        <v/>
      </c>
      <c r="Y1080" s="383" t="str">
        <f ca="1">IF(SUM(X1080)&gt;0,MAX($Y$109:Y1079)+1,"")</f>
        <v/>
      </c>
      <c r="AB1080" s="383" t="str" cm="1">
        <f t="array" aca="1" ref="AB1080" ca="1">IF($K1080="","",INDIRECT("'"&amp;$B1080&amp;"'!$J$7"))</f>
        <v/>
      </c>
      <c r="AC1080" s="383" t="str" cm="1">
        <f t="array" aca="1" ref="AC1080" ca="1">IF($K1080="","",INDIRECT("'"&amp;$B1080&amp;"'!$J$5"))</f>
        <v/>
      </c>
      <c r="AD1080" s="383" t="str" cm="1">
        <f t="array" aca="1" ref="AD1080" ca="1">IF($K1080="","",INDIRECT("'"&amp;$B1080&amp;"'!$J$6"))</f>
        <v/>
      </c>
    </row>
    <row r="1081" spans="1:30" hidden="1">
      <c r="A1081" s="93"/>
      <c r="B1081" s="138" t="str">
        <f t="shared" si="211"/>
        <v/>
      </c>
      <c r="C1081" s="28" t="str">
        <f>IF(B1081="","",INDEX(Konfig!$A$21:$B$1011,MATCH(MID(B1081,1,(FIND(" ",B1081)-1)),Konfig!$A$21:$A$1011,0),2))</f>
        <v/>
      </c>
      <c r="D1081" s="126"/>
      <c r="E1081" s="126" t="str">
        <f t="shared" si="214"/>
        <v/>
      </c>
      <c r="F1081" s="126" t="str">
        <f t="shared" si="206"/>
        <v/>
      </c>
      <c r="G1081" s="123" t="str">
        <f t="shared" si="212"/>
        <v/>
      </c>
      <c r="H1081" s="139"/>
      <c r="I1081" s="123" t="str">
        <f t="shared" si="213"/>
        <v xml:space="preserve"> </v>
      </c>
      <c r="K1081" s="388" t="str">
        <f t="shared" ca="1" si="207"/>
        <v/>
      </c>
      <c r="L1081" s="388" t="str">
        <f t="shared" ca="1" si="208"/>
        <v/>
      </c>
      <c r="M1081" s="384" t="str">
        <f t="shared" ca="1" si="209"/>
        <v/>
      </c>
      <c r="N1081" s="384" t="str">
        <f t="shared" ca="1" si="209"/>
        <v/>
      </c>
      <c r="O1081" s="384" t="str">
        <f t="shared" ca="1" si="209"/>
        <v/>
      </c>
      <c r="P1081" s="384" t="str">
        <f t="shared" ca="1" si="209"/>
        <v/>
      </c>
      <c r="Q1081" s="384" t="str">
        <f t="shared" ca="1" si="215"/>
        <v/>
      </c>
      <c r="R1081" s="131" t="str">
        <f ca="1">IF(AND(SUM($T$109:$U1081)&gt;0,COUNTIF(R$108:$S1080,"A")=0), "A","")</f>
        <v/>
      </c>
      <c r="S1081" s="131" t="str">
        <f ca="1">IF(AND(SUM($T1081:$U$1097)&gt;0,COUNTIF(S1082:$S$1098,"E")=0), "E","")</f>
        <v/>
      </c>
      <c r="T1081" s="383" t="str">
        <f t="shared" ca="1" si="216"/>
        <v/>
      </c>
      <c r="U1081" s="383" t="str">
        <f t="shared" ca="1" si="210"/>
        <v/>
      </c>
      <c r="X1081" s="383" t="str">
        <f t="shared" ca="1" si="217"/>
        <v/>
      </c>
      <c r="Y1081" s="383" t="str">
        <f ca="1">IF(SUM(X1081)&gt;0,MAX($Y$109:Y1080)+1,"")</f>
        <v/>
      </c>
      <c r="AB1081" s="383" t="str" cm="1">
        <f t="array" aca="1" ref="AB1081" ca="1">IF($K1081="","",INDIRECT("'"&amp;$B1081&amp;"'!$J$7"))</f>
        <v/>
      </c>
      <c r="AC1081" s="383" t="str" cm="1">
        <f t="array" aca="1" ref="AC1081" ca="1">IF($K1081="","",INDIRECT("'"&amp;$B1081&amp;"'!$J$5"))</f>
        <v/>
      </c>
      <c r="AD1081" s="383" t="str" cm="1">
        <f t="array" aca="1" ref="AD1081" ca="1">IF($K1081="","",INDIRECT("'"&amp;$B1081&amp;"'!$J$6"))</f>
        <v/>
      </c>
    </row>
    <row r="1082" spans="1:30" hidden="1">
      <c r="A1082" s="93"/>
      <c r="B1082" s="138" t="str">
        <f t="shared" si="211"/>
        <v/>
      </c>
      <c r="C1082" s="28" t="str">
        <f>IF(B1082="","",INDEX(Konfig!$A$21:$B$1011,MATCH(MID(B1082,1,(FIND(" ",B1082)-1)),Konfig!$A$21:$A$1011,0),2))</f>
        <v/>
      </c>
      <c r="D1082" s="126"/>
      <c r="E1082" s="126" t="str">
        <f t="shared" si="214"/>
        <v/>
      </c>
      <c r="F1082" s="126" t="str">
        <f t="shared" si="206"/>
        <v/>
      </c>
      <c r="G1082" s="123" t="str">
        <f t="shared" si="212"/>
        <v/>
      </c>
      <c r="H1082" s="139"/>
      <c r="I1082" s="123" t="str">
        <f t="shared" si="213"/>
        <v xml:space="preserve"> </v>
      </c>
      <c r="K1082" s="388" t="str">
        <f t="shared" ca="1" si="207"/>
        <v/>
      </c>
      <c r="L1082" s="388" t="str">
        <f t="shared" ca="1" si="208"/>
        <v/>
      </c>
      <c r="M1082" s="384" t="str">
        <f t="shared" ca="1" si="209"/>
        <v/>
      </c>
      <c r="N1082" s="384" t="str">
        <f t="shared" ca="1" si="209"/>
        <v/>
      </c>
      <c r="O1082" s="384" t="str">
        <f t="shared" ca="1" si="209"/>
        <v/>
      </c>
      <c r="P1082" s="384" t="str">
        <f t="shared" ca="1" si="209"/>
        <v/>
      </c>
      <c r="Q1082" s="384" t="str">
        <f t="shared" ca="1" si="215"/>
        <v/>
      </c>
      <c r="R1082" s="131" t="str">
        <f ca="1">IF(AND(SUM($T$109:$U1082)&gt;0,COUNTIF(R$108:$S1081,"A")=0), "A","")</f>
        <v/>
      </c>
      <c r="S1082" s="131" t="str">
        <f ca="1">IF(AND(SUM($T1082:$U$1097)&gt;0,COUNTIF(S1083:$S$1098,"E")=0), "E","")</f>
        <v/>
      </c>
      <c r="T1082" s="383" t="str">
        <f t="shared" ca="1" si="216"/>
        <v/>
      </c>
      <c r="U1082" s="383" t="str">
        <f t="shared" ca="1" si="210"/>
        <v/>
      </c>
      <c r="X1082" s="383" t="str">
        <f t="shared" ca="1" si="217"/>
        <v/>
      </c>
      <c r="Y1082" s="383" t="str">
        <f ca="1">IF(SUM(X1082)&gt;0,MAX($Y$109:Y1081)+1,"")</f>
        <v/>
      </c>
      <c r="AB1082" s="383" t="str" cm="1">
        <f t="array" aca="1" ref="AB1082" ca="1">IF($K1082="","",INDIRECT("'"&amp;$B1082&amp;"'!$J$7"))</f>
        <v/>
      </c>
      <c r="AC1082" s="383" t="str" cm="1">
        <f t="array" aca="1" ref="AC1082" ca="1">IF($K1082="","",INDIRECT("'"&amp;$B1082&amp;"'!$J$5"))</f>
        <v/>
      </c>
      <c r="AD1082" s="383" t="str" cm="1">
        <f t="array" aca="1" ref="AD1082" ca="1">IF($K1082="","",INDIRECT("'"&amp;$B1082&amp;"'!$J$6"))</f>
        <v/>
      </c>
    </row>
    <row r="1083" spans="1:30" hidden="1">
      <c r="A1083" s="93"/>
      <c r="B1083" s="138" t="str">
        <f t="shared" si="211"/>
        <v/>
      </c>
      <c r="C1083" s="28" t="str">
        <f>IF(B1083="","",INDEX(Konfig!$A$21:$B$1011,MATCH(MID(B1083,1,(FIND(" ",B1083)-1)),Konfig!$A$21:$A$1011,0),2))</f>
        <v/>
      </c>
      <c r="D1083" s="126"/>
      <c r="E1083" s="126" t="str">
        <f t="shared" si="214"/>
        <v/>
      </c>
      <c r="F1083" s="126" t="str">
        <f t="shared" ref="F1083:F1097" si="218">IFERROR(IF(VALUE(LEFT(G1083,SEARCH(".",G1083)-1))&lt;10,"",VALUE(MID(G1083,SEARCH(".",G1083)+1,1))),"")</f>
        <v/>
      </c>
      <c r="G1083" s="123" t="str">
        <f t="shared" si="212"/>
        <v/>
      </c>
      <c r="H1083" s="139"/>
      <c r="I1083" s="123" t="str">
        <f t="shared" si="213"/>
        <v xml:space="preserve"> </v>
      </c>
      <c r="K1083" s="388" t="str">
        <f t="shared" ca="1" si="207"/>
        <v/>
      </c>
      <c r="L1083" s="388" t="str">
        <f t="shared" ca="1" si="208"/>
        <v/>
      </c>
      <c r="M1083" s="384" t="str">
        <f t="shared" ca="1" si="209"/>
        <v/>
      </c>
      <c r="N1083" s="384" t="str">
        <f t="shared" ca="1" si="209"/>
        <v/>
      </c>
      <c r="O1083" s="384" t="str">
        <f t="shared" ca="1" si="209"/>
        <v/>
      </c>
      <c r="P1083" s="384" t="str">
        <f t="shared" ca="1" si="209"/>
        <v/>
      </c>
      <c r="Q1083" s="384" t="str">
        <f t="shared" ca="1" si="215"/>
        <v/>
      </c>
      <c r="R1083" s="131" t="str">
        <f ca="1">IF(AND(SUM($T$109:$U1083)&gt;0,COUNTIF(R$108:$S1082,"A")=0), "A","")</f>
        <v/>
      </c>
      <c r="S1083" s="131" t="str">
        <f ca="1">IF(AND(SUM($T1083:$U$1097)&gt;0,COUNTIF(S1084:$S$1098,"E")=0), "E","")</f>
        <v/>
      </c>
      <c r="T1083" s="383" t="str">
        <f t="shared" ca="1" si="216"/>
        <v/>
      </c>
      <c r="U1083" s="383" t="str">
        <f t="shared" ca="1" si="210"/>
        <v/>
      </c>
      <c r="X1083" s="383" t="str">
        <f t="shared" ca="1" si="217"/>
        <v/>
      </c>
      <c r="Y1083" s="383" t="str">
        <f ca="1">IF(SUM(X1083)&gt;0,MAX($Y$109:Y1082)+1,"")</f>
        <v/>
      </c>
      <c r="AB1083" s="383" t="str" cm="1">
        <f t="array" aca="1" ref="AB1083" ca="1">IF($K1083="","",INDIRECT("'"&amp;$B1083&amp;"'!$J$7"))</f>
        <v/>
      </c>
      <c r="AC1083" s="383" t="str" cm="1">
        <f t="array" aca="1" ref="AC1083" ca="1">IF($K1083="","",INDIRECT("'"&amp;$B1083&amp;"'!$J$5"))</f>
        <v/>
      </c>
      <c r="AD1083" s="383" t="str" cm="1">
        <f t="array" aca="1" ref="AD1083" ca="1">IF($K1083="","",INDIRECT("'"&amp;$B1083&amp;"'!$J$6"))</f>
        <v/>
      </c>
    </row>
    <row r="1084" spans="1:30" hidden="1">
      <c r="A1084" s="93"/>
      <c r="B1084" s="138" t="str">
        <f t="shared" si="211"/>
        <v/>
      </c>
      <c r="C1084" s="28" t="str">
        <f>IF(B1084="","",INDEX(Konfig!$A$21:$B$1011,MATCH(MID(B1084,1,(FIND(" ",B1084)-1)),Konfig!$A$21:$A$1011,0),2))</f>
        <v/>
      </c>
      <c r="D1084" s="126"/>
      <c r="E1084" s="126" t="str">
        <f t="shared" si="214"/>
        <v/>
      </c>
      <c r="F1084" s="126" t="str">
        <f t="shared" si="218"/>
        <v/>
      </c>
      <c r="G1084" s="123" t="str">
        <f t="shared" si="212"/>
        <v/>
      </c>
      <c r="H1084" s="139"/>
      <c r="I1084" s="123" t="str">
        <f t="shared" si="213"/>
        <v xml:space="preserve"> </v>
      </c>
      <c r="K1084" s="388" t="str">
        <f t="shared" ca="1" si="207"/>
        <v/>
      </c>
      <c r="L1084" s="388" t="str">
        <f t="shared" ca="1" si="208"/>
        <v/>
      </c>
      <c r="M1084" s="384" t="str">
        <f t="shared" ca="1" si="209"/>
        <v/>
      </c>
      <c r="N1084" s="384" t="str">
        <f t="shared" ca="1" si="209"/>
        <v/>
      </c>
      <c r="O1084" s="384" t="str">
        <f t="shared" ca="1" si="209"/>
        <v/>
      </c>
      <c r="P1084" s="384" t="str">
        <f ca="1">IF($K1084="","",COUNTIF(INDIRECT("'"&amp;$B1084&amp;"'!$J$12:$J$512"),P$107))</f>
        <v/>
      </c>
      <c r="Q1084" s="384" t="str">
        <f t="shared" ca="1" si="215"/>
        <v/>
      </c>
      <c r="R1084" s="131" t="str">
        <f ca="1">IF(AND(SUM($T$109:$U1084)&gt;0,COUNTIF(R$108:$S1083,"A")=0), "A","")</f>
        <v/>
      </c>
      <c r="S1084" s="131" t="str">
        <f ca="1">IF(AND(SUM($T1084:$U$1097)&gt;0,COUNTIF(S1085:$S$1098,"E")=0), "E","")</f>
        <v/>
      </c>
      <c r="T1084" s="383" t="str">
        <f t="shared" ca="1" si="216"/>
        <v/>
      </c>
      <c r="U1084" s="383" t="str">
        <f t="shared" ca="1" si="210"/>
        <v/>
      </c>
      <c r="X1084" s="383" t="str">
        <f t="shared" ca="1" si="217"/>
        <v/>
      </c>
      <c r="Y1084" s="383" t="str">
        <f ca="1">IF(SUM(X1084)&gt;0,MAX($Y$109:Y1083)+1,"")</f>
        <v/>
      </c>
      <c r="AB1084" s="383" t="str" cm="1">
        <f t="array" aca="1" ref="AB1084" ca="1">IF($K1084="","",INDIRECT("'"&amp;$B1084&amp;"'!$J$7"))</f>
        <v/>
      </c>
      <c r="AC1084" s="383" t="str" cm="1">
        <f t="array" aca="1" ref="AC1084" ca="1">IF($K1084="","",INDIRECT("'"&amp;$B1084&amp;"'!$J$5"))</f>
        <v/>
      </c>
      <c r="AD1084" s="383" t="str" cm="1">
        <f t="array" aca="1" ref="AD1084" ca="1">IF($K1084="","",INDIRECT("'"&amp;$B1084&amp;"'!$J$6"))</f>
        <v/>
      </c>
    </row>
    <row r="1085" spans="1:30" hidden="1">
      <c r="A1085" s="93"/>
      <c r="B1085" s="138" t="str">
        <f t="shared" si="211"/>
        <v/>
      </c>
      <c r="C1085" s="28" t="str">
        <f>IF(B1085="","",INDEX(Konfig!$A$21:$B$1011,MATCH(MID(B1085,1,(FIND(" ",B1085)-1)),Konfig!$A$21:$A$1011,0),2))</f>
        <v/>
      </c>
      <c r="D1085" s="126"/>
      <c r="E1085" s="126" t="str">
        <f t="shared" si="214"/>
        <v/>
      </c>
      <c r="F1085" s="126" t="str">
        <f t="shared" si="218"/>
        <v/>
      </c>
      <c r="G1085" s="123" t="str">
        <f t="shared" si="212"/>
        <v/>
      </c>
      <c r="H1085" s="139"/>
      <c r="I1085" s="123" t="str">
        <f t="shared" si="213"/>
        <v xml:space="preserve"> </v>
      </c>
      <c r="K1085" s="388" t="str">
        <f t="shared" ref="K1085:K1097" ca="1" si="219">IF(B1085="","",IF(VALUE(MID(B1085,1,SEARCH(".",B1085)-1))&lt;10,"",COUNTA(INDIRECT("'"&amp;B1085&amp;"'!$F$12:$F$512"))))</f>
        <v/>
      </c>
      <c r="L1085" s="388" t="str">
        <f t="shared" ref="L1085:L1097" ca="1" si="220">IF(K1085="","",SUM(M1085:N1085))</f>
        <v/>
      </c>
      <c r="M1085" s="384" t="str">
        <f t="shared" ref="M1085:P1097" ca="1" si="221">IF($K1085="","",COUNTIF(INDIRECT("'"&amp;$B1085&amp;"'!$J$12:$J$512"),M$107))</f>
        <v/>
      </c>
      <c r="N1085" s="384" t="str">
        <f t="shared" ca="1" si="221"/>
        <v/>
      </c>
      <c r="O1085" s="384" t="str">
        <f t="shared" ca="1" si="221"/>
        <v/>
      </c>
      <c r="P1085" s="384" t="str">
        <f t="shared" ca="1" si="221"/>
        <v/>
      </c>
      <c r="Q1085" s="384" t="str">
        <f t="shared" ca="1" si="215"/>
        <v/>
      </c>
      <c r="R1085" s="131" t="str">
        <f ca="1">IF(AND(SUM($T$109:$U1085)&gt;0,COUNTIF(R$108:$S1084,"A")=0), "A","")</f>
        <v/>
      </c>
      <c r="S1085" s="131" t="str">
        <f ca="1">IF(AND(SUM($T1085:$U$1097)&gt;0,COUNTIF(S1086:$S$1098,"E")=0), "E","")</f>
        <v/>
      </c>
      <c r="T1085" s="383" t="str">
        <f t="shared" ca="1" si="216"/>
        <v/>
      </c>
      <c r="U1085" s="383" t="str">
        <f t="shared" ref="U1085:U1097" ca="1" si="222">IF($K1085="","",COUNTIFS(INDIRECT("'"&amp;$B1085&amp;"'!$J$11:$J$512"),"BW",INDIRECT("'"&amp;$B1085&amp;"'!$N$11:$N$512"),"IAE"))</f>
        <v/>
      </c>
      <c r="X1085" s="383" t="str">
        <f t="shared" ca="1" si="217"/>
        <v/>
      </c>
      <c r="Y1085" s="383" t="str">
        <f ca="1">IF(SUM(X1085)&gt;0,MAX($Y$109:Y1084)+1,"")</f>
        <v/>
      </c>
      <c r="AB1085" s="383" t="str" cm="1">
        <f t="array" aca="1" ref="AB1085" ca="1">IF($K1085="","",INDIRECT("'"&amp;$B1085&amp;"'!$J$7"))</f>
        <v/>
      </c>
      <c r="AC1085" s="383" t="str" cm="1">
        <f t="array" aca="1" ref="AC1085" ca="1">IF($K1085="","",INDIRECT("'"&amp;$B1085&amp;"'!$J$5"))</f>
        <v/>
      </c>
      <c r="AD1085" s="383" t="str" cm="1">
        <f t="array" aca="1" ref="AD1085" ca="1">IF($K1085="","",INDIRECT("'"&amp;$B1085&amp;"'!$J$6"))</f>
        <v/>
      </c>
    </row>
    <row r="1086" spans="1:30" hidden="1">
      <c r="A1086" s="93"/>
      <c r="B1086" s="138" t="str">
        <f t="shared" si="211"/>
        <v/>
      </c>
      <c r="C1086" s="28" t="str">
        <f>IF(B1086="","",INDEX(Konfig!$A$21:$B$1011,MATCH(MID(B1086,1,(FIND(" ",B1086)-1)),Konfig!$A$21:$A$1011,0),2))</f>
        <v/>
      </c>
      <c r="D1086" s="126"/>
      <c r="E1086" s="126" t="str">
        <f t="shared" si="214"/>
        <v/>
      </c>
      <c r="F1086" s="126" t="str">
        <f t="shared" si="218"/>
        <v/>
      </c>
      <c r="G1086" s="123" t="str">
        <f t="shared" si="212"/>
        <v/>
      </c>
      <c r="H1086" s="139"/>
      <c r="I1086" s="123" t="str">
        <f t="shared" si="213"/>
        <v xml:space="preserve"> </v>
      </c>
      <c r="K1086" s="388" t="str">
        <f t="shared" ca="1" si="219"/>
        <v/>
      </c>
      <c r="L1086" s="388" t="str">
        <f t="shared" ca="1" si="220"/>
        <v/>
      </c>
      <c r="M1086" s="384" t="str">
        <f t="shared" ca="1" si="221"/>
        <v/>
      </c>
      <c r="N1086" s="384" t="str">
        <f t="shared" ca="1" si="221"/>
        <v/>
      </c>
      <c r="O1086" s="384" t="str">
        <f t="shared" ca="1" si="221"/>
        <v/>
      </c>
      <c r="P1086" s="384" t="str">
        <f t="shared" ca="1" si="221"/>
        <v/>
      </c>
      <c r="Q1086" s="384" t="str">
        <f t="shared" ca="1" si="215"/>
        <v/>
      </c>
      <c r="R1086" s="131" t="str">
        <f ca="1">IF(AND(SUM($T$109:$U1086)&gt;0,COUNTIF(R$108:$S1085,"A")=0), "A","")</f>
        <v/>
      </c>
      <c r="S1086" s="131" t="str">
        <f ca="1">IF(AND(SUM($T1086:$U$1097)&gt;0,COUNTIF(S1087:$S$1098,"E")=0), "E","")</f>
        <v/>
      </c>
      <c r="T1086" s="383" t="str">
        <f t="shared" ca="1" si="216"/>
        <v/>
      </c>
      <c r="U1086" s="383" t="str">
        <f t="shared" ca="1" si="222"/>
        <v/>
      </c>
      <c r="X1086" s="383" t="str">
        <f t="shared" ca="1" si="217"/>
        <v/>
      </c>
      <c r="Y1086" s="383" t="str">
        <f ca="1">IF(SUM(X1086)&gt;0,MAX($Y$109:Y1085)+1,"")</f>
        <v/>
      </c>
      <c r="AB1086" s="383" t="str" cm="1">
        <f t="array" aca="1" ref="AB1086" ca="1">IF($K1086="","",INDIRECT("'"&amp;$B1086&amp;"'!$J$7"))</f>
        <v/>
      </c>
      <c r="AC1086" s="383" t="str" cm="1">
        <f t="array" aca="1" ref="AC1086" ca="1">IF($K1086="","",INDIRECT("'"&amp;$B1086&amp;"'!$J$5"))</f>
        <v/>
      </c>
      <c r="AD1086" s="383" t="str" cm="1">
        <f t="array" aca="1" ref="AD1086" ca="1">IF($K1086="","",INDIRECT("'"&amp;$B1086&amp;"'!$J$6"))</f>
        <v/>
      </c>
    </row>
    <row r="1087" spans="1:30" hidden="1">
      <c r="A1087" s="93"/>
      <c r="B1087" s="138" t="str">
        <f t="shared" si="211"/>
        <v/>
      </c>
      <c r="C1087" s="28" t="str">
        <f>IF(B1087="","",INDEX(Konfig!$A$21:$B$1011,MATCH(MID(B1087,1,(FIND(" ",B1087)-1)),Konfig!$A$21:$A$1011,0),2))</f>
        <v/>
      </c>
      <c r="D1087" s="126"/>
      <c r="E1087" s="126" t="str">
        <f t="shared" si="214"/>
        <v/>
      </c>
      <c r="F1087" s="126" t="str">
        <f t="shared" si="218"/>
        <v/>
      </c>
      <c r="G1087" s="123" t="str">
        <f t="shared" si="212"/>
        <v/>
      </c>
      <c r="H1087" s="139"/>
      <c r="I1087" s="123" t="str">
        <f t="shared" si="213"/>
        <v xml:space="preserve"> </v>
      </c>
      <c r="K1087" s="388" t="str">
        <f t="shared" ca="1" si="219"/>
        <v/>
      </c>
      <c r="L1087" s="388" t="str">
        <f t="shared" ca="1" si="220"/>
        <v/>
      </c>
      <c r="M1087" s="384" t="str">
        <f t="shared" ca="1" si="221"/>
        <v/>
      </c>
      <c r="N1087" s="384" t="str">
        <f t="shared" ca="1" si="221"/>
        <v/>
      </c>
      <c r="O1087" s="384" t="str">
        <f t="shared" ca="1" si="221"/>
        <v/>
      </c>
      <c r="P1087" s="384" t="str">
        <f t="shared" ca="1" si="221"/>
        <v/>
      </c>
      <c r="Q1087" s="384" t="str">
        <f t="shared" ca="1" si="215"/>
        <v/>
      </c>
      <c r="R1087" s="131" t="str">
        <f ca="1">IF(AND(SUM($T$109:$U1087)&gt;0,COUNTIF(R$108:$S1086,"A")=0), "A","")</f>
        <v/>
      </c>
      <c r="S1087" s="131" t="str">
        <f ca="1">IF(AND(SUM($T1087:$U$1097)&gt;0,COUNTIF(S1088:$S$1098,"E")=0), "E","")</f>
        <v/>
      </c>
      <c r="T1087" s="383" t="str">
        <f t="shared" ca="1" si="216"/>
        <v/>
      </c>
      <c r="U1087" s="383" t="str">
        <f t="shared" ca="1" si="222"/>
        <v/>
      </c>
      <c r="X1087" s="383" t="str">
        <f t="shared" ca="1" si="217"/>
        <v/>
      </c>
      <c r="Y1087" s="383" t="str">
        <f ca="1">IF(SUM(X1087)&gt;0,MAX($Y$109:Y1086)+1,"")</f>
        <v/>
      </c>
      <c r="AB1087" s="383" t="str" cm="1">
        <f t="array" aca="1" ref="AB1087" ca="1">IF($K1087="","",INDIRECT("'"&amp;$B1087&amp;"'!$J$7"))</f>
        <v/>
      </c>
      <c r="AC1087" s="383" t="str" cm="1">
        <f t="array" aca="1" ref="AC1087" ca="1">IF($K1087="","",INDIRECT("'"&amp;$B1087&amp;"'!$J$5"))</f>
        <v/>
      </c>
      <c r="AD1087" s="383" t="str" cm="1">
        <f t="array" aca="1" ref="AD1087" ca="1">IF($K1087="","",INDIRECT("'"&amp;$B1087&amp;"'!$J$6"))</f>
        <v/>
      </c>
    </row>
    <row r="1088" spans="1:30" hidden="1">
      <c r="A1088" s="93"/>
      <c r="B1088" s="138" t="str">
        <f t="shared" si="211"/>
        <v/>
      </c>
      <c r="C1088" s="28" t="str">
        <f>IF(B1088="","",INDEX(Konfig!$A$21:$B$1011,MATCH(MID(B1088,1,(FIND(" ",B1088)-1)),Konfig!$A$21:$A$1011,0),2))</f>
        <v/>
      </c>
      <c r="D1088" s="126"/>
      <c r="E1088" s="126" t="str">
        <f t="shared" si="214"/>
        <v/>
      </c>
      <c r="F1088" s="126" t="str">
        <f t="shared" si="218"/>
        <v/>
      </c>
      <c r="G1088" s="123" t="str">
        <f t="shared" si="212"/>
        <v/>
      </c>
      <c r="H1088" s="139"/>
      <c r="I1088" s="123" t="str">
        <f t="shared" si="213"/>
        <v xml:space="preserve"> </v>
      </c>
      <c r="K1088" s="388" t="str">
        <f t="shared" ca="1" si="219"/>
        <v/>
      </c>
      <c r="L1088" s="388" t="str">
        <f t="shared" ca="1" si="220"/>
        <v/>
      </c>
      <c r="M1088" s="384" t="str">
        <f t="shared" ca="1" si="221"/>
        <v/>
      </c>
      <c r="N1088" s="384" t="str">
        <f t="shared" ca="1" si="221"/>
        <v/>
      </c>
      <c r="O1088" s="384" t="str">
        <f t="shared" ca="1" si="221"/>
        <v/>
      </c>
      <c r="P1088" s="384" t="str">
        <f t="shared" ca="1" si="221"/>
        <v/>
      </c>
      <c r="Q1088" s="384" t="str">
        <f t="shared" ca="1" si="215"/>
        <v/>
      </c>
      <c r="R1088" s="131" t="str">
        <f ca="1">IF(AND(SUM($T$109:$U1088)&gt;0,COUNTIF(R$108:$S1087,"A")=0), "A","")</f>
        <v/>
      </c>
      <c r="S1088" s="131" t="str">
        <f ca="1">IF(AND(SUM($T1088:$U$1097)&gt;0,COUNTIF(S1089:$S$1098,"E")=0), "E","")</f>
        <v/>
      </c>
      <c r="T1088" s="383" t="str">
        <f t="shared" ca="1" si="216"/>
        <v/>
      </c>
      <c r="U1088" s="383" t="str">
        <f t="shared" ca="1" si="222"/>
        <v/>
      </c>
      <c r="X1088" s="383" t="str">
        <f t="shared" ca="1" si="217"/>
        <v/>
      </c>
      <c r="Y1088" s="383" t="str">
        <f ca="1">IF(SUM(X1088)&gt;0,MAX($Y$109:Y1087)+1,"")</f>
        <v/>
      </c>
      <c r="AB1088" s="383" t="str" cm="1">
        <f t="array" aca="1" ref="AB1088" ca="1">IF($K1088="","",INDIRECT("'"&amp;$B1088&amp;"'!$J$7"))</f>
        <v/>
      </c>
      <c r="AC1088" s="383" t="str" cm="1">
        <f t="array" aca="1" ref="AC1088" ca="1">IF($K1088="","",INDIRECT("'"&amp;$B1088&amp;"'!$J$5"))</f>
        <v/>
      </c>
      <c r="AD1088" s="383" t="str" cm="1">
        <f t="array" aca="1" ref="AD1088" ca="1">IF($K1088="","",INDIRECT("'"&amp;$B1088&amp;"'!$J$6"))</f>
        <v/>
      </c>
    </row>
    <row r="1089" spans="1:30" hidden="1">
      <c r="A1089" s="93"/>
      <c r="B1089" s="138" t="str">
        <f t="shared" si="211"/>
        <v/>
      </c>
      <c r="C1089" s="28" t="str">
        <f>IF(B1089="","",INDEX(Konfig!$A$21:$B$1011,MATCH(MID(B1089,1,(FIND(" ",B1089)-1)),Konfig!$A$21:$A$1011,0),2))</f>
        <v/>
      </c>
      <c r="D1089" s="126"/>
      <c r="E1089" s="126" t="str">
        <f t="shared" si="214"/>
        <v/>
      </c>
      <c r="F1089" s="126" t="str">
        <f t="shared" si="218"/>
        <v/>
      </c>
      <c r="G1089" s="123" t="str">
        <f t="shared" si="212"/>
        <v/>
      </c>
      <c r="H1089" s="139"/>
      <c r="I1089" s="123" t="str">
        <f t="shared" si="213"/>
        <v xml:space="preserve"> </v>
      </c>
      <c r="K1089" s="388" t="str">
        <f t="shared" ca="1" si="219"/>
        <v/>
      </c>
      <c r="L1089" s="388" t="str">
        <f t="shared" ca="1" si="220"/>
        <v/>
      </c>
      <c r="M1089" s="384" t="str">
        <f t="shared" ca="1" si="221"/>
        <v/>
      </c>
      <c r="N1089" s="384" t="str">
        <f t="shared" ca="1" si="221"/>
        <v/>
      </c>
      <c r="O1089" s="384" t="str">
        <f t="shared" ca="1" si="221"/>
        <v/>
      </c>
      <c r="P1089" s="384" t="str">
        <f t="shared" ca="1" si="221"/>
        <v/>
      </c>
      <c r="Q1089" s="384" t="str">
        <f t="shared" ca="1" si="215"/>
        <v/>
      </c>
      <c r="R1089" s="131" t="str">
        <f ca="1">IF(AND(SUM($T$109:$U1089)&gt;0,COUNTIF(R$108:$S1088,"A")=0), "A","")</f>
        <v/>
      </c>
      <c r="S1089" s="131" t="str">
        <f ca="1">IF(AND(SUM($T1089:$U$1097)&gt;0,COUNTIF(S1090:$S$1098,"E")=0), "E","")</f>
        <v/>
      </c>
      <c r="T1089" s="383" t="str">
        <f t="shared" ca="1" si="216"/>
        <v/>
      </c>
      <c r="U1089" s="383" t="str">
        <f t="shared" ca="1" si="222"/>
        <v/>
      </c>
      <c r="X1089" s="383" t="str">
        <f t="shared" ca="1" si="217"/>
        <v/>
      </c>
      <c r="Y1089" s="383" t="str">
        <f ca="1">IF(SUM(X1089)&gt;0,MAX($Y$109:Y1088)+1,"")</f>
        <v/>
      </c>
      <c r="AB1089" s="383" t="str" cm="1">
        <f t="array" aca="1" ref="AB1089" ca="1">IF($K1089="","",INDIRECT("'"&amp;$B1089&amp;"'!$J$7"))</f>
        <v/>
      </c>
      <c r="AC1089" s="383" t="str" cm="1">
        <f t="array" aca="1" ref="AC1089" ca="1">IF($K1089="","",INDIRECT("'"&amp;$B1089&amp;"'!$J$5"))</f>
        <v/>
      </c>
      <c r="AD1089" s="383" t="str" cm="1">
        <f t="array" aca="1" ref="AD1089" ca="1">IF($K1089="","",INDIRECT("'"&amp;$B1089&amp;"'!$J$6"))</f>
        <v/>
      </c>
    </row>
    <row r="1090" spans="1:30" hidden="1">
      <c r="A1090" s="93"/>
      <c r="B1090" s="138" t="str">
        <f t="shared" si="211"/>
        <v/>
      </c>
      <c r="C1090" s="28" t="str">
        <f>IF(B1090="","",INDEX(Konfig!$A$21:$B$1011,MATCH(MID(B1090,1,(FIND(" ",B1090)-1)),Konfig!$A$21:$A$1011,0),2))</f>
        <v/>
      </c>
      <c r="D1090" s="126"/>
      <c r="E1090" s="126" t="str">
        <f t="shared" si="214"/>
        <v/>
      </c>
      <c r="F1090" s="126" t="str">
        <f t="shared" si="218"/>
        <v/>
      </c>
      <c r="G1090" s="123" t="str">
        <f t="shared" si="212"/>
        <v/>
      </c>
      <c r="H1090" s="139"/>
      <c r="I1090" s="123" t="str">
        <f t="shared" si="213"/>
        <v xml:space="preserve"> </v>
      </c>
      <c r="K1090" s="388" t="str">
        <f t="shared" ca="1" si="219"/>
        <v/>
      </c>
      <c r="L1090" s="388" t="str">
        <f t="shared" ca="1" si="220"/>
        <v/>
      </c>
      <c r="M1090" s="384" t="str">
        <f t="shared" ca="1" si="221"/>
        <v/>
      </c>
      <c r="N1090" s="384" t="str">
        <f t="shared" ca="1" si="221"/>
        <v/>
      </c>
      <c r="O1090" s="384" t="str">
        <f t="shared" ca="1" si="221"/>
        <v/>
      </c>
      <c r="P1090" s="384" t="str">
        <f t="shared" ca="1" si="221"/>
        <v/>
      </c>
      <c r="Q1090" s="384" t="str">
        <f t="shared" ca="1" si="215"/>
        <v/>
      </c>
      <c r="R1090" s="131" t="str">
        <f ca="1">IF(AND(SUM($T$109:$U1090)&gt;0,COUNTIF(R$108:$S1089,"A")=0), "A","")</f>
        <v/>
      </c>
      <c r="S1090" s="131" t="str">
        <f ca="1">IF(AND(SUM($T1090:$U$1097)&gt;0,COUNTIF(S1091:$S$1098,"E")=0), "E","")</f>
        <v/>
      </c>
      <c r="T1090" s="383" t="str">
        <f t="shared" ca="1" si="216"/>
        <v/>
      </c>
      <c r="U1090" s="383" t="str">
        <f t="shared" ca="1" si="222"/>
        <v/>
      </c>
      <c r="X1090" s="383" t="str">
        <f t="shared" ca="1" si="217"/>
        <v/>
      </c>
      <c r="Y1090" s="383" t="str">
        <f ca="1">IF(SUM(X1090)&gt;0,MAX($Y$109:Y1089)+1,"")</f>
        <v/>
      </c>
      <c r="AB1090" s="383" t="str" cm="1">
        <f t="array" aca="1" ref="AB1090" ca="1">IF($K1090="","",INDIRECT("'"&amp;$B1090&amp;"'!$J$7"))</f>
        <v/>
      </c>
      <c r="AC1090" s="383" t="str" cm="1">
        <f t="array" aca="1" ref="AC1090" ca="1">IF($K1090="","",INDIRECT("'"&amp;$B1090&amp;"'!$J$5"))</f>
        <v/>
      </c>
      <c r="AD1090" s="383" t="str" cm="1">
        <f t="array" aca="1" ref="AD1090" ca="1">IF($K1090="","",INDIRECT("'"&amp;$B1090&amp;"'!$J$6"))</f>
        <v/>
      </c>
    </row>
    <row r="1091" spans="1:30" hidden="1">
      <c r="A1091" s="93"/>
      <c r="B1091" s="138" t="str">
        <f t="shared" si="211"/>
        <v/>
      </c>
      <c r="C1091" s="28" t="str">
        <f>IF(B1091="","",INDEX(Konfig!$A$21:$B$1011,MATCH(MID(B1091,1,(FIND(" ",B1091)-1)),Konfig!$A$21:$A$1011,0),2))</f>
        <v/>
      </c>
      <c r="D1091" s="126"/>
      <c r="E1091" s="126" t="str">
        <f t="shared" si="214"/>
        <v/>
      </c>
      <c r="F1091" s="126" t="str">
        <f t="shared" si="218"/>
        <v/>
      </c>
      <c r="G1091" s="123" t="str">
        <f t="shared" si="212"/>
        <v/>
      </c>
      <c r="H1091" s="139"/>
      <c r="I1091" s="123" t="str">
        <f t="shared" si="213"/>
        <v xml:space="preserve"> </v>
      </c>
      <c r="K1091" s="388" t="str">
        <f t="shared" ca="1" si="219"/>
        <v/>
      </c>
      <c r="L1091" s="388" t="str">
        <f t="shared" ca="1" si="220"/>
        <v/>
      </c>
      <c r="M1091" s="384" t="str">
        <f t="shared" ca="1" si="221"/>
        <v/>
      </c>
      <c r="N1091" s="384" t="str">
        <f t="shared" ca="1" si="221"/>
        <v/>
      </c>
      <c r="O1091" s="384" t="str">
        <f t="shared" ca="1" si="221"/>
        <v/>
      </c>
      <c r="P1091" s="384" t="str">
        <f t="shared" ca="1" si="221"/>
        <v/>
      </c>
      <c r="Q1091" s="384" t="str">
        <f t="shared" ca="1" si="215"/>
        <v/>
      </c>
      <c r="R1091" s="131" t="str">
        <f ca="1">IF(AND(SUM($T$109:$U1091)&gt;0,COUNTIF(R$108:$S1090,"A")=0), "A","")</f>
        <v/>
      </c>
      <c r="S1091" s="131" t="str">
        <f ca="1">IF(AND(SUM($T1091:$U$1097)&gt;0,COUNTIF(S1092:$S$1098,"E")=0), "E","")</f>
        <v/>
      </c>
      <c r="T1091" s="383" t="str">
        <f t="shared" ca="1" si="216"/>
        <v/>
      </c>
      <c r="U1091" s="383" t="str">
        <f t="shared" ca="1" si="222"/>
        <v/>
      </c>
      <c r="X1091" s="383" t="str">
        <f t="shared" ca="1" si="217"/>
        <v/>
      </c>
      <c r="Y1091" s="383" t="str">
        <f ca="1">IF(SUM(X1091)&gt;0,MAX($Y$109:Y1090)+1,"")</f>
        <v/>
      </c>
      <c r="AB1091" s="383" t="str" cm="1">
        <f t="array" aca="1" ref="AB1091" ca="1">IF($K1091="","",INDIRECT("'"&amp;$B1091&amp;"'!$J$7"))</f>
        <v/>
      </c>
      <c r="AC1091" s="383" t="str" cm="1">
        <f t="array" aca="1" ref="AC1091" ca="1">IF($K1091="","",INDIRECT("'"&amp;$B1091&amp;"'!$J$5"))</f>
        <v/>
      </c>
      <c r="AD1091" s="383" t="str" cm="1">
        <f t="array" aca="1" ref="AD1091" ca="1">IF($K1091="","",INDIRECT("'"&amp;$B1091&amp;"'!$J$6"))</f>
        <v/>
      </c>
    </row>
    <row r="1092" spans="1:30" hidden="1">
      <c r="A1092" s="93"/>
      <c r="B1092" s="138" t="str">
        <f t="shared" si="211"/>
        <v/>
      </c>
      <c r="C1092" s="28" t="str">
        <f>IF(B1092="","",INDEX(Konfig!$A$21:$B$1011,MATCH(MID(B1092,1,(FIND(" ",B1092)-1)),Konfig!$A$21:$A$1011,0),2))</f>
        <v/>
      </c>
      <c r="D1092" s="126"/>
      <c r="E1092" s="126" t="str">
        <f t="shared" si="214"/>
        <v/>
      </c>
      <c r="F1092" s="126" t="str">
        <f t="shared" si="218"/>
        <v/>
      </c>
      <c r="G1092" s="123" t="str">
        <f t="shared" si="212"/>
        <v/>
      </c>
      <c r="H1092" s="139"/>
      <c r="I1092" s="123" t="str">
        <f t="shared" si="213"/>
        <v xml:space="preserve"> </v>
      </c>
      <c r="K1092" s="388" t="str">
        <f t="shared" ca="1" si="219"/>
        <v/>
      </c>
      <c r="L1092" s="388" t="str">
        <f t="shared" ca="1" si="220"/>
        <v/>
      </c>
      <c r="M1092" s="384" t="str">
        <f t="shared" ca="1" si="221"/>
        <v/>
      </c>
      <c r="N1092" s="384" t="str">
        <f t="shared" ca="1" si="221"/>
        <v/>
      </c>
      <c r="O1092" s="384" t="str">
        <f t="shared" ca="1" si="221"/>
        <v/>
      </c>
      <c r="P1092" s="384" t="str">
        <f t="shared" ca="1" si="221"/>
        <v/>
      </c>
      <c r="Q1092" s="384" t="str">
        <f t="shared" ca="1" si="215"/>
        <v/>
      </c>
      <c r="R1092" s="131" t="str">
        <f ca="1">IF(AND(SUM($T$109:$U1092)&gt;0,COUNTIF(R$108:$S1091,"A")=0), "A","")</f>
        <v/>
      </c>
      <c r="S1092" s="131" t="str">
        <f ca="1">IF(AND(SUM($T1092:$U$1097)&gt;0,COUNTIF(S1093:$S$1098,"E")=0), "E","")</f>
        <v/>
      </c>
      <c r="T1092" s="383" t="str">
        <f t="shared" ca="1" si="216"/>
        <v/>
      </c>
      <c r="U1092" s="383" t="str">
        <f t="shared" ca="1" si="222"/>
        <v/>
      </c>
      <c r="X1092" s="383" t="str">
        <f t="shared" ca="1" si="217"/>
        <v/>
      </c>
      <c r="Y1092" s="383" t="str">
        <f ca="1">IF(SUM(X1092)&gt;0,MAX($Y$109:Y1091)+1,"")</f>
        <v/>
      </c>
      <c r="AB1092" s="383" t="str" cm="1">
        <f t="array" aca="1" ref="AB1092" ca="1">IF($K1092="","",INDIRECT("'"&amp;$B1092&amp;"'!$J$7"))</f>
        <v/>
      </c>
      <c r="AC1092" s="383" t="str" cm="1">
        <f t="array" aca="1" ref="AC1092" ca="1">IF($K1092="","",INDIRECT("'"&amp;$B1092&amp;"'!$J$5"))</f>
        <v/>
      </c>
      <c r="AD1092" s="383" t="str" cm="1">
        <f t="array" aca="1" ref="AD1092" ca="1">IF($K1092="","",INDIRECT("'"&amp;$B1092&amp;"'!$J$6"))</f>
        <v/>
      </c>
    </row>
    <row r="1093" spans="1:30" hidden="1">
      <c r="A1093" s="93"/>
      <c r="B1093" s="138" t="str">
        <f t="shared" si="211"/>
        <v/>
      </c>
      <c r="C1093" s="28" t="str">
        <f>IF(B1093="","",INDEX(Konfig!$A$21:$B$1011,MATCH(MID(B1093,1,(FIND(" ",B1093)-1)),Konfig!$A$21:$A$1011,0),2))</f>
        <v/>
      </c>
      <c r="D1093" s="126"/>
      <c r="E1093" s="126" t="str">
        <f t="shared" si="214"/>
        <v/>
      </c>
      <c r="F1093" s="126" t="str">
        <f t="shared" si="218"/>
        <v/>
      </c>
      <c r="G1093" s="123" t="str">
        <f t="shared" si="212"/>
        <v/>
      </c>
      <c r="H1093" s="139"/>
      <c r="I1093" s="123" t="str">
        <f t="shared" si="213"/>
        <v xml:space="preserve"> </v>
      </c>
      <c r="K1093" s="388" t="str">
        <f t="shared" ca="1" si="219"/>
        <v/>
      </c>
      <c r="L1093" s="388" t="str">
        <f t="shared" ca="1" si="220"/>
        <v/>
      </c>
      <c r="M1093" s="384" t="str">
        <f t="shared" ca="1" si="221"/>
        <v/>
      </c>
      <c r="N1093" s="384" t="str">
        <f t="shared" ca="1" si="221"/>
        <v/>
      </c>
      <c r="O1093" s="384" t="str">
        <f t="shared" ca="1" si="221"/>
        <v/>
      </c>
      <c r="P1093" s="384" t="str">
        <f t="shared" ca="1" si="221"/>
        <v/>
      </c>
      <c r="Q1093" s="384" t="str">
        <f t="shared" ca="1" si="215"/>
        <v/>
      </c>
      <c r="R1093" s="131" t="str">
        <f ca="1">IF(AND(SUM($T$109:$U1093)&gt;0,COUNTIF(R$108:$S1092,"A")=0), "A","")</f>
        <v/>
      </c>
      <c r="S1093" s="131" t="str">
        <f ca="1">IF(AND(SUM($T1093:$U$1097)&gt;0,COUNTIF(S1094:$S$1098,"E")=0), "E","")</f>
        <v/>
      </c>
      <c r="T1093" s="383" t="str">
        <f t="shared" ca="1" si="216"/>
        <v/>
      </c>
      <c r="U1093" s="383" t="str">
        <f t="shared" ca="1" si="222"/>
        <v/>
      </c>
      <c r="X1093" s="383" t="str">
        <f t="shared" ca="1" si="217"/>
        <v/>
      </c>
      <c r="Y1093" s="383" t="str">
        <f ca="1">IF(SUM(X1093)&gt;0,MAX($Y$109:Y1092)+1,"")</f>
        <v/>
      </c>
      <c r="AB1093" s="383" t="str" cm="1">
        <f t="array" aca="1" ref="AB1093" ca="1">IF($K1093="","",INDIRECT("'"&amp;$B1093&amp;"'!$J$7"))</f>
        <v/>
      </c>
      <c r="AC1093" s="383" t="str" cm="1">
        <f t="array" aca="1" ref="AC1093" ca="1">IF($K1093="","",INDIRECT("'"&amp;$B1093&amp;"'!$J$5"))</f>
        <v/>
      </c>
      <c r="AD1093" s="383" t="str" cm="1">
        <f t="array" aca="1" ref="AD1093" ca="1">IF($K1093="","",INDIRECT("'"&amp;$B1093&amp;"'!$J$6"))</f>
        <v/>
      </c>
    </row>
    <row r="1094" spans="1:30" hidden="1">
      <c r="A1094" s="93"/>
      <c r="B1094" s="138" t="str">
        <f t="shared" si="211"/>
        <v/>
      </c>
      <c r="C1094" s="28" t="str">
        <f>IF(B1094="","",INDEX(Konfig!$A$21:$B$1011,MATCH(MID(B1094,1,(FIND(" ",B1094)-1)),Konfig!$A$21:$A$1011,0),2))</f>
        <v/>
      </c>
      <c r="D1094" s="126"/>
      <c r="E1094" s="126" t="str">
        <f t="shared" si="214"/>
        <v/>
      </c>
      <c r="F1094" s="126" t="str">
        <f t="shared" si="218"/>
        <v/>
      </c>
      <c r="G1094" s="123" t="str">
        <f t="shared" si="212"/>
        <v/>
      </c>
      <c r="H1094" s="139"/>
      <c r="I1094" s="123" t="str">
        <f t="shared" si="213"/>
        <v xml:space="preserve"> </v>
      </c>
      <c r="K1094" s="388" t="str">
        <f t="shared" ca="1" si="219"/>
        <v/>
      </c>
      <c r="L1094" s="388" t="str">
        <f t="shared" ca="1" si="220"/>
        <v/>
      </c>
      <c r="M1094" s="384" t="str">
        <f t="shared" ca="1" si="221"/>
        <v/>
      </c>
      <c r="N1094" s="384" t="str">
        <f t="shared" ca="1" si="221"/>
        <v/>
      </c>
      <c r="O1094" s="384" t="str">
        <f t="shared" ca="1" si="221"/>
        <v/>
      </c>
      <c r="P1094" s="384" t="str">
        <f t="shared" ca="1" si="221"/>
        <v/>
      </c>
      <c r="Q1094" s="384" t="str">
        <f t="shared" ca="1" si="215"/>
        <v/>
      </c>
      <c r="R1094" s="131" t="str">
        <f ca="1">IF(AND(SUM($T$109:$U1094)&gt;0,COUNTIF(R$108:$S1093,"A")=0), "A","")</f>
        <v/>
      </c>
      <c r="S1094" s="131" t="str">
        <f ca="1">IF(AND(SUM($T1094:$U$1097)&gt;0,COUNTIF(S1095:$S$1098,"E")=0), "E","")</f>
        <v/>
      </c>
      <c r="T1094" s="383" t="str">
        <f t="shared" ca="1" si="216"/>
        <v/>
      </c>
      <c r="U1094" s="383" t="str">
        <f t="shared" ca="1" si="222"/>
        <v/>
      </c>
      <c r="X1094" s="383" t="str">
        <f t="shared" ca="1" si="217"/>
        <v/>
      </c>
      <c r="Y1094" s="383" t="str">
        <f ca="1">IF(SUM(X1094)&gt;0,MAX($Y$109:Y1093)+1,"")</f>
        <v/>
      </c>
      <c r="AB1094" s="383" t="str" cm="1">
        <f t="array" aca="1" ref="AB1094" ca="1">IF($K1094="","",INDIRECT("'"&amp;$B1094&amp;"'!$J$7"))</f>
        <v/>
      </c>
      <c r="AC1094" s="383" t="str" cm="1">
        <f t="array" aca="1" ref="AC1094" ca="1">IF($K1094="","",INDIRECT("'"&amp;$B1094&amp;"'!$J$5"))</f>
        <v/>
      </c>
      <c r="AD1094" s="383" t="str" cm="1">
        <f t="array" aca="1" ref="AD1094" ca="1">IF($K1094="","",INDIRECT("'"&amp;$B1094&amp;"'!$J$6"))</f>
        <v/>
      </c>
    </row>
    <row r="1095" spans="1:30" hidden="1">
      <c r="A1095" s="93"/>
      <c r="B1095" s="138" t="str">
        <f t="shared" si="211"/>
        <v/>
      </c>
      <c r="C1095" s="28" t="str">
        <f>IF(B1095="","",INDEX(Konfig!$A$21:$B$1011,MATCH(MID(B1095,1,(FIND(" ",B1095)-1)),Konfig!$A$21:$A$1011,0),2))</f>
        <v/>
      </c>
      <c r="D1095" s="126"/>
      <c r="E1095" s="126" t="str">
        <f t="shared" si="214"/>
        <v/>
      </c>
      <c r="F1095" s="126" t="str">
        <f t="shared" si="218"/>
        <v/>
      </c>
      <c r="G1095" s="123" t="str">
        <f t="shared" si="212"/>
        <v/>
      </c>
      <c r="H1095" s="139"/>
      <c r="I1095" s="123" t="str">
        <f t="shared" si="213"/>
        <v xml:space="preserve"> </v>
      </c>
      <c r="K1095" s="388" t="str">
        <f t="shared" ca="1" si="219"/>
        <v/>
      </c>
      <c r="L1095" s="388" t="str">
        <f t="shared" ca="1" si="220"/>
        <v/>
      </c>
      <c r="M1095" s="384" t="str">
        <f t="shared" ca="1" si="221"/>
        <v/>
      </c>
      <c r="N1095" s="384" t="str">
        <f t="shared" ca="1" si="221"/>
        <v/>
      </c>
      <c r="O1095" s="384" t="str">
        <f t="shared" ca="1" si="221"/>
        <v/>
      </c>
      <c r="P1095" s="384" t="str">
        <f t="shared" ca="1" si="221"/>
        <v/>
      </c>
      <c r="Q1095" s="384" t="str">
        <f t="shared" ca="1" si="215"/>
        <v/>
      </c>
      <c r="R1095" s="131" t="str">
        <f ca="1">IF(AND(SUM($T$109:$U1095)&gt;0,COUNTIF(R$108:$S1094,"A")=0), "A","")</f>
        <v/>
      </c>
      <c r="S1095" s="131" t="str">
        <f ca="1">IF(AND(SUM($T1095:$U$1097)&gt;0,COUNTIF(S1096:$S$1098,"E")=0), "E","")</f>
        <v/>
      </c>
      <c r="T1095" s="383" t="str">
        <f t="shared" ca="1" si="216"/>
        <v/>
      </c>
      <c r="U1095" s="383" t="str">
        <f t="shared" ca="1" si="222"/>
        <v/>
      </c>
      <c r="X1095" s="383" t="str">
        <f t="shared" ca="1" si="217"/>
        <v/>
      </c>
      <c r="Y1095" s="383" t="str">
        <f ca="1">IF(SUM(X1095)&gt;0,MAX($Y$109:Y1094)+1,"")</f>
        <v/>
      </c>
      <c r="AB1095" s="383" t="str" cm="1">
        <f t="array" aca="1" ref="AB1095" ca="1">IF($K1095="","",INDIRECT("'"&amp;$B1095&amp;"'!$J$7"))</f>
        <v/>
      </c>
      <c r="AC1095" s="383" t="str" cm="1">
        <f t="array" aca="1" ref="AC1095" ca="1">IF($K1095="","",INDIRECT("'"&amp;$B1095&amp;"'!$J$5"))</f>
        <v/>
      </c>
      <c r="AD1095" s="383" t="str" cm="1">
        <f t="array" aca="1" ref="AD1095" ca="1">IF($K1095="","",INDIRECT("'"&amp;$B1095&amp;"'!$J$6"))</f>
        <v/>
      </c>
    </row>
    <row r="1096" spans="1:30" hidden="1">
      <c r="A1096" s="93"/>
      <c r="B1096" s="138" t="str">
        <f t="shared" si="211"/>
        <v/>
      </c>
      <c r="C1096" s="28" t="str">
        <f>IF(B1096="","",INDEX(Konfig!$A$21:$B$1011,MATCH(MID(B1096,1,(FIND(" ",B1096)-1)),Konfig!$A$21:$A$1011,0),2))</f>
        <v/>
      </c>
      <c r="D1096" s="126"/>
      <c r="E1096" s="126" t="str">
        <f t="shared" si="214"/>
        <v/>
      </c>
      <c r="F1096" s="126" t="str">
        <f t="shared" si="218"/>
        <v/>
      </c>
      <c r="G1096" s="123" t="str">
        <f t="shared" si="212"/>
        <v/>
      </c>
      <c r="H1096" s="139"/>
      <c r="I1096" s="123" t="str">
        <f t="shared" si="213"/>
        <v xml:space="preserve"> </v>
      </c>
      <c r="K1096" s="388" t="str">
        <f t="shared" ca="1" si="219"/>
        <v/>
      </c>
      <c r="L1096" s="388" t="str">
        <f t="shared" ca="1" si="220"/>
        <v/>
      </c>
      <c r="M1096" s="384" t="str">
        <f t="shared" ca="1" si="221"/>
        <v/>
      </c>
      <c r="N1096" s="384" t="str">
        <f t="shared" ca="1" si="221"/>
        <v/>
      </c>
      <c r="O1096" s="384" t="str">
        <f t="shared" ca="1" si="221"/>
        <v/>
      </c>
      <c r="P1096" s="384" t="str">
        <f t="shared" ca="1" si="221"/>
        <v/>
      </c>
      <c r="Q1096" s="384" t="str">
        <f t="shared" ca="1" si="215"/>
        <v/>
      </c>
      <c r="R1096" s="131" t="str">
        <f ca="1">IF(AND(SUM($T$109:$U1096)&gt;0,COUNTIF(R$108:$S1095,"A")=0), "A","")</f>
        <v/>
      </c>
      <c r="S1096" s="131" t="str">
        <f ca="1">IF(AND(SUM($T1096:$U$1097)&gt;0,COUNTIF(S1097:$S$1098,"E")=0), "E","")</f>
        <v/>
      </c>
      <c r="T1096" s="383" t="str">
        <f t="shared" ca="1" si="216"/>
        <v/>
      </c>
      <c r="U1096" s="383" t="str">
        <f t="shared" ca="1" si="222"/>
        <v/>
      </c>
      <c r="X1096" s="383" t="str">
        <f t="shared" ca="1" si="217"/>
        <v/>
      </c>
      <c r="Y1096" s="383" t="str">
        <f ca="1">IF(SUM(X1096)&gt;0,MAX($Y$109:Y1095)+1,"")</f>
        <v/>
      </c>
      <c r="AB1096" s="383" t="str" cm="1">
        <f t="array" aca="1" ref="AB1096" ca="1">IF($K1096="","",INDIRECT("'"&amp;$B1096&amp;"'!$J$7"))</f>
        <v/>
      </c>
      <c r="AC1096" s="383" t="str" cm="1">
        <f t="array" aca="1" ref="AC1096" ca="1">IF($K1096="","",INDIRECT("'"&amp;$B1096&amp;"'!$J$5"))</f>
        <v/>
      </c>
      <c r="AD1096" s="383" t="str" cm="1">
        <f t="array" aca="1" ref="AD1096" ca="1">IF($K1096="","",INDIRECT("'"&amp;$B1096&amp;"'!$J$6"))</f>
        <v/>
      </c>
    </row>
    <row r="1097" spans="1:30" hidden="1">
      <c r="A1097" s="93"/>
      <c r="B1097" s="138" t="str">
        <f t="shared" si="211"/>
        <v/>
      </c>
      <c r="C1097" s="28" t="str">
        <f>IF(B1097="","",INDEX(Konfig!$A$21:$B$1011,MATCH(MID(B1097,1,(FIND(" ",B1097)-1)),Konfig!$A$21:$A$1011,0),2))</f>
        <v/>
      </c>
      <c r="D1097" s="126"/>
      <c r="E1097" s="126" t="str">
        <f t="shared" si="214"/>
        <v/>
      </c>
      <c r="F1097" s="126" t="str">
        <f t="shared" si="218"/>
        <v/>
      </c>
      <c r="G1097" s="123" t="str">
        <f t="shared" si="212"/>
        <v/>
      </c>
      <c r="H1097" s="139"/>
      <c r="I1097" s="123" t="str">
        <f t="shared" si="213"/>
        <v xml:space="preserve"> </v>
      </c>
      <c r="K1097" s="388" t="str">
        <f t="shared" ca="1" si="219"/>
        <v/>
      </c>
      <c r="L1097" s="388" t="str">
        <f t="shared" ca="1" si="220"/>
        <v/>
      </c>
      <c r="M1097" s="384" t="str">
        <f t="shared" ca="1" si="221"/>
        <v/>
      </c>
      <c r="N1097" s="384" t="str">
        <f t="shared" ca="1" si="221"/>
        <v/>
      </c>
      <c r="O1097" s="384" t="str">
        <f t="shared" ca="1" si="221"/>
        <v/>
      </c>
      <c r="P1097" s="384" t="str">
        <f t="shared" ca="1" si="221"/>
        <v/>
      </c>
      <c r="Q1097" s="384" t="str">
        <f t="shared" ca="1" si="215"/>
        <v/>
      </c>
      <c r="R1097" s="131" t="str">
        <f ca="1">IF(AND(SUM($T$109:$U1097)&gt;0,COUNTIF(R$108:$S1096,"A")=0), "A","")</f>
        <v/>
      </c>
      <c r="S1097" s="131" t="str">
        <f ca="1">IF(AND(SUM($T1097:$U$1097)&gt;0,COUNTIF(S1098:$S$1098,"E")=0), "E","")</f>
        <v/>
      </c>
      <c r="T1097" s="383" t="str">
        <f t="shared" ca="1" si="216"/>
        <v/>
      </c>
      <c r="U1097" s="383" t="str">
        <f t="shared" ca="1" si="222"/>
        <v/>
      </c>
      <c r="X1097" s="383" t="str">
        <f t="shared" ca="1" si="217"/>
        <v/>
      </c>
      <c r="Y1097" s="383" t="str">
        <f ca="1">IF(SUM(X1097)&gt;0,MAX($Y$109:Y1096)+1,"")</f>
        <v/>
      </c>
      <c r="AB1097" s="383" t="str" cm="1">
        <f t="array" aca="1" ref="AB1097" ca="1">IF($K1097="","",INDIRECT("'"&amp;$B1097&amp;"'!$J$7"))</f>
        <v/>
      </c>
      <c r="AC1097" s="383" t="str" cm="1">
        <f t="array" aca="1" ref="AC1097" ca="1">IF($K1097="","",INDIRECT("'"&amp;$B1097&amp;"'!$J$5"))</f>
        <v/>
      </c>
      <c r="AD1097" s="383" t="str" cm="1">
        <f t="array" aca="1" ref="AD1097" ca="1">IF($K1097="","",INDIRECT("'"&amp;$B1097&amp;"'!$J$6"))</f>
        <v/>
      </c>
    </row>
  </sheetData>
  <sheetProtection algorithmName="SHA-512" hashValue="LVse2dep0dcchz6BAYZL9i6Z5rA/JA9J5hVtkTmxTEunnDpISaXjoSzFUIi9xSaPrL4c1usogDVyLwNTMP+Eog==" saltValue="dV5yvJ82mkkIdnzvJQ1kOQ==" spinCount="100000" sheet="1" objects="1" scenarios="1" formatColumns="0" formatRows="0" autoFilter="0"/>
  <mergeCells count="6">
    <mergeCell ref="AO107:AP107"/>
    <mergeCell ref="AQ107:AT107"/>
    <mergeCell ref="B3:C3"/>
    <mergeCell ref="B4:C4"/>
    <mergeCell ref="B5:C5"/>
    <mergeCell ref="B107:C107"/>
  </mergeCells>
  <phoneticPr fontId="24" type="noConversion"/>
  <conditionalFormatting sqref="K5">
    <cfRule type="expression" dxfId="401" priority="1">
      <formula>$N5="NV"</formula>
    </cfRule>
  </conditionalFormatting>
  <pageMargins left="0.70866141732283472" right="0.70866141732283472" top="0.78740157480314965" bottom="0.78740157480314965" header="0.31496062992125984" footer="0.31496062992125984"/>
  <pageSetup paperSize="9" orientation="portrait" r:id="rId1"/>
  <headerFooter>
    <oddFooter>&amp;C&amp;"-,Fett"&amp;10Register: &amp;A | Seite &amp;P von &amp;N</oddFooter>
  </headerFooter>
  <legacyDrawingHF r:id="rId2"/>
  <tableParts count="24">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013">
    <tabColor theme="9" tint="-0.499984740745262"/>
  </sheetPr>
  <dimension ref="A1:C68"/>
  <sheetViews>
    <sheetView workbookViewId="0">
      <pane ySplit="4" topLeftCell="A5" activePane="bottomLeft" state="frozen"/>
      <selection pane="bottomLeft" activeCell="C11" sqref="C11"/>
    </sheetView>
  </sheetViews>
  <sheetFormatPr defaultColWidth="0" defaultRowHeight="15" zeroHeight="1"/>
  <cols>
    <col min="1" max="1" width="4.7109375" customWidth="1"/>
    <col min="2" max="2" width="6.7109375" customWidth="1"/>
    <col min="3" max="3" width="75.7109375" customWidth="1"/>
    <col min="4" max="16384" width="11.42578125" hidden="1"/>
  </cols>
  <sheetData>
    <row r="1" spans="1:3" ht="18.75">
      <c r="A1" s="97" t="s">
        <v>15</v>
      </c>
      <c r="B1" s="104"/>
      <c r="C1" s="104" t="str">
        <f>INDEX(Konfig!$A$21:$D$1011,MATCH(A1,Konfig!$A$21:$A$1011,0),2)</f>
        <v>Allgemeine Informationen &amp; Zusammenfassungen</v>
      </c>
    </row>
    <row r="2" spans="1:3" ht="18.75">
      <c r="A2" s="98" t="s">
        <v>442</v>
      </c>
      <c r="B2" s="105"/>
      <c r="C2" s="105" t="str">
        <f>INDEX(Konfig!$A$21:$D$1011,MATCH(A2,Konfig!$A$21:$A$1011,0),2)</f>
        <v>Bearbeitungsvorgaben</v>
      </c>
    </row>
    <row r="3" spans="1:3">
      <c r="A3" s="99"/>
      <c r="B3" s="99"/>
      <c r="C3" s="248" t="str">
        <f>HYPERLINK("#"&amp;"'1.1 AIZ-IVZ'!A1","Link zu Inhaltsverzeichnis")</f>
        <v>Link zu Inhaltsverzeichnis</v>
      </c>
    </row>
    <row r="4" spans="1:3">
      <c r="A4" s="100"/>
      <c r="B4" s="516" t="s">
        <v>443</v>
      </c>
      <c r="C4" s="516"/>
    </row>
    <row r="5" spans="1:3">
      <c r="A5" s="112"/>
      <c r="B5" s="113" t="s">
        <v>444</v>
      </c>
      <c r="C5" s="113" t="s">
        <v>445</v>
      </c>
    </row>
    <row r="6" spans="1:3" ht="45">
      <c r="A6" s="101"/>
      <c r="B6" s="102" t="s">
        <v>446</v>
      </c>
      <c r="C6" s="102" t="s">
        <v>447</v>
      </c>
    </row>
    <row r="7" spans="1:3" ht="75">
      <c r="A7" s="101"/>
      <c r="B7" s="102" t="s">
        <v>448</v>
      </c>
      <c r="C7" s="102" t="s">
        <v>449</v>
      </c>
    </row>
    <row r="8" spans="1:3" ht="30">
      <c r="A8" s="101"/>
      <c r="B8" s="102" t="s">
        <v>450</v>
      </c>
      <c r="C8" s="102" t="s">
        <v>451</v>
      </c>
    </row>
    <row r="9" spans="1:3" ht="45">
      <c r="A9" s="101"/>
      <c r="B9" s="102" t="s">
        <v>452</v>
      </c>
      <c r="C9" s="102" t="s">
        <v>453</v>
      </c>
    </row>
    <row r="10" spans="1:3" ht="45">
      <c r="A10" s="101"/>
      <c r="B10" s="102" t="s">
        <v>454</v>
      </c>
      <c r="C10" s="102" t="s">
        <v>455</v>
      </c>
    </row>
    <row r="11" spans="1:3" ht="30">
      <c r="A11" s="101"/>
      <c r="B11" s="102" t="s">
        <v>456</v>
      </c>
      <c r="C11" s="102" t="s">
        <v>457</v>
      </c>
    </row>
    <row r="12" spans="1:3" ht="60">
      <c r="A12" s="101"/>
      <c r="B12" s="102" t="s">
        <v>458</v>
      </c>
      <c r="C12" s="102" t="s">
        <v>459</v>
      </c>
    </row>
    <row r="13" spans="1:3" ht="60">
      <c r="A13" s="101"/>
      <c r="B13" s="102" t="s">
        <v>460</v>
      </c>
      <c r="C13" s="102" t="s">
        <v>461</v>
      </c>
    </row>
    <row r="14" spans="1:3">
      <c r="A14" s="112"/>
      <c r="B14" s="113" t="s">
        <v>462</v>
      </c>
      <c r="C14" s="113" t="s">
        <v>463</v>
      </c>
    </row>
    <row r="15" spans="1:3" ht="30">
      <c r="A15" s="101"/>
      <c r="B15" s="102" t="s">
        <v>464</v>
      </c>
      <c r="C15" s="102" t="s">
        <v>465</v>
      </c>
    </row>
    <row r="16" spans="1:3" ht="45">
      <c r="A16" s="101"/>
      <c r="B16" s="102" t="s">
        <v>466</v>
      </c>
      <c r="C16" s="102" t="s">
        <v>467</v>
      </c>
    </row>
    <row r="17" spans="1:3" ht="30">
      <c r="A17" s="101"/>
      <c r="B17" s="102" t="s">
        <v>468</v>
      </c>
      <c r="C17" s="102" t="s">
        <v>469</v>
      </c>
    </row>
    <row r="18" spans="1:3">
      <c r="A18" s="114"/>
      <c r="B18" s="113" t="s">
        <v>470</v>
      </c>
      <c r="C18" s="113" t="s">
        <v>471</v>
      </c>
    </row>
    <row r="19" spans="1:3" ht="60">
      <c r="A19" s="101"/>
      <c r="B19" s="102" t="s">
        <v>472</v>
      </c>
      <c r="C19" s="102" t="s">
        <v>473</v>
      </c>
    </row>
    <row r="20" spans="1:3" ht="45">
      <c r="A20" s="101"/>
      <c r="B20" s="102" t="s">
        <v>474</v>
      </c>
      <c r="C20" s="102" t="s">
        <v>475</v>
      </c>
    </row>
    <row r="21" spans="1:3">
      <c r="A21" s="101"/>
      <c r="B21" s="102" t="s">
        <v>476</v>
      </c>
      <c r="C21" s="102" t="s">
        <v>477</v>
      </c>
    </row>
    <row r="22" spans="1:3" ht="30">
      <c r="A22" s="101"/>
      <c r="B22" s="102" t="s">
        <v>478</v>
      </c>
      <c r="C22" s="102" t="s">
        <v>479</v>
      </c>
    </row>
    <row r="23" spans="1:3">
      <c r="A23" s="112"/>
      <c r="B23" s="113" t="s">
        <v>480</v>
      </c>
      <c r="C23" s="113" t="s">
        <v>481</v>
      </c>
    </row>
    <row r="24" spans="1:3" ht="45">
      <c r="A24" s="101"/>
      <c r="B24" s="102" t="s">
        <v>482</v>
      </c>
      <c r="C24" s="102" t="s">
        <v>483</v>
      </c>
    </row>
    <row r="25" spans="1:3" ht="45">
      <c r="A25" s="101"/>
      <c r="B25" s="102" t="s">
        <v>484</v>
      </c>
      <c r="C25" s="102" t="s">
        <v>485</v>
      </c>
    </row>
    <row r="26" spans="1:3" ht="30">
      <c r="A26" s="101"/>
      <c r="B26" s="102" t="s">
        <v>486</v>
      </c>
      <c r="C26" s="102" t="s">
        <v>487</v>
      </c>
    </row>
    <row r="27" spans="1:3" ht="60">
      <c r="A27" s="101"/>
      <c r="B27" s="102" t="s">
        <v>488</v>
      </c>
      <c r="C27" s="102" t="s">
        <v>489</v>
      </c>
    </row>
    <row r="28" spans="1:3" ht="30">
      <c r="A28" s="101"/>
      <c r="B28" s="102" t="s">
        <v>490</v>
      </c>
      <c r="C28" s="102" t="s">
        <v>491</v>
      </c>
    </row>
    <row r="29" spans="1:3" ht="45">
      <c r="A29" s="101"/>
      <c r="B29" s="102" t="s">
        <v>492</v>
      </c>
      <c r="C29" s="102" t="s">
        <v>493</v>
      </c>
    </row>
    <row r="30" spans="1:3" ht="45">
      <c r="A30" s="101"/>
      <c r="B30" s="102" t="s">
        <v>494</v>
      </c>
      <c r="C30" s="102" t="s">
        <v>495</v>
      </c>
    </row>
    <row r="31" spans="1:3">
      <c r="A31" s="101"/>
      <c r="B31" s="102" t="s">
        <v>496</v>
      </c>
      <c r="C31" s="102" t="s">
        <v>497</v>
      </c>
    </row>
    <row r="32" spans="1:3" ht="60">
      <c r="A32" s="101"/>
      <c r="B32" s="102" t="s">
        <v>498</v>
      </c>
      <c r="C32" s="102" t="s">
        <v>499</v>
      </c>
    </row>
    <row r="33" spans="1:3" ht="45">
      <c r="A33" s="101"/>
      <c r="B33" s="102" t="s">
        <v>500</v>
      </c>
      <c r="C33" s="102" t="s">
        <v>501</v>
      </c>
    </row>
    <row r="34" spans="1:3" ht="30">
      <c r="A34" s="101"/>
      <c r="B34" s="102" t="s">
        <v>502</v>
      </c>
      <c r="C34" s="102" t="s">
        <v>503</v>
      </c>
    </row>
    <row r="35" spans="1:3">
      <c r="A35" s="101"/>
      <c r="B35" s="102" t="s">
        <v>504</v>
      </c>
      <c r="C35" s="102" t="s">
        <v>505</v>
      </c>
    </row>
    <row r="36" spans="1:3" ht="90">
      <c r="A36" s="101"/>
      <c r="B36" s="102" t="s">
        <v>506</v>
      </c>
      <c r="C36" s="102" t="s">
        <v>507</v>
      </c>
    </row>
    <row r="37" spans="1:3" ht="30">
      <c r="A37" s="101"/>
      <c r="B37" s="102" t="s">
        <v>508</v>
      </c>
      <c r="C37" s="102" t="s">
        <v>509</v>
      </c>
    </row>
    <row r="38" spans="1:3" ht="30">
      <c r="A38" s="101"/>
      <c r="B38" s="102" t="s">
        <v>510</v>
      </c>
      <c r="C38" s="102" t="s">
        <v>511</v>
      </c>
    </row>
    <row r="39" spans="1:3" ht="375">
      <c r="A39" s="101"/>
      <c r="B39" s="102" t="s">
        <v>512</v>
      </c>
      <c r="C39" s="102" t="s">
        <v>513</v>
      </c>
    </row>
    <row r="40" spans="1:3" ht="75">
      <c r="A40" s="101"/>
      <c r="B40" s="102" t="s">
        <v>514</v>
      </c>
      <c r="C40" s="102" t="s">
        <v>515</v>
      </c>
    </row>
    <row r="41" spans="1:3" ht="30">
      <c r="A41" s="101"/>
      <c r="B41" s="102" t="s">
        <v>516</v>
      </c>
      <c r="C41" s="102" t="s">
        <v>517</v>
      </c>
    </row>
    <row r="42" spans="1:3" ht="120">
      <c r="A42" s="101"/>
      <c r="B42" s="102" t="s">
        <v>518</v>
      </c>
      <c r="C42" s="102" t="s">
        <v>519</v>
      </c>
    </row>
    <row r="43" spans="1:3" ht="240">
      <c r="A43" s="101"/>
      <c r="B43" s="102" t="s">
        <v>520</v>
      </c>
      <c r="C43" s="102" t="s">
        <v>521</v>
      </c>
    </row>
    <row r="44" spans="1:3" ht="60">
      <c r="A44" s="101"/>
      <c r="B44" s="102" t="s">
        <v>522</v>
      </c>
      <c r="C44" s="102" t="s">
        <v>523</v>
      </c>
    </row>
    <row r="45" spans="1:3" ht="45">
      <c r="A45" s="101"/>
      <c r="B45" s="102" t="s">
        <v>524</v>
      </c>
      <c r="C45" s="102" t="s">
        <v>525</v>
      </c>
    </row>
    <row r="46" spans="1:3" ht="90">
      <c r="A46" s="101"/>
      <c r="B46" s="102" t="s">
        <v>526</v>
      </c>
      <c r="C46" s="102" t="s">
        <v>527</v>
      </c>
    </row>
    <row r="47" spans="1:3" ht="45">
      <c r="A47" s="101"/>
      <c r="B47" s="102" t="s">
        <v>528</v>
      </c>
      <c r="C47" s="102" t="s">
        <v>529</v>
      </c>
    </row>
    <row r="48" spans="1:3" ht="120">
      <c r="A48" s="101"/>
      <c r="B48" s="102" t="s">
        <v>530</v>
      </c>
      <c r="C48" s="102" t="s">
        <v>531</v>
      </c>
    </row>
    <row r="49" spans="1:3" ht="75">
      <c r="A49" s="101"/>
      <c r="B49" s="102" t="s">
        <v>532</v>
      </c>
      <c r="C49" s="102" t="s">
        <v>533</v>
      </c>
    </row>
    <row r="50" spans="1:3">
      <c r="A50" s="101"/>
      <c r="B50" s="103" t="s">
        <v>534</v>
      </c>
      <c r="C50" s="103" t="s">
        <v>535</v>
      </c>
    </row>
    <row r="51" spans="1:3" ht="120">
      <c r="A51" s="101"/>
      <c r="B51" s="102" t="s">
        <v>536</v>
      </c>
      <c r="C51" s="102" t="s">
        <v>537</v>
      </c>
    </row>
    <row r="52" spans="1:3" ht="120">
      <c r="A52" s="101"/>
      <c r="B52" s="102" t="s">
        <v>538</v>
      </c>
      <c r="C52" s="102" t="s">
        <v>539</v>
      </c>
    </row>
    <row r="53" spans="1:3" ht="105">
      <c r="A53" s="101"/>
      <c r="B53" s="102" t="s">
        <v>540</v>
      </c>
      <c r="C53" s="102" t="s">
        <v>541</v>
      </c>
    </row>
    <row r="54" spans="1:3">
      <c r="A54" s="101"/>
      <c r="B54" s="102" t="s">
        <v>542</v>
      </c>
      <c r="C54" s="102" t="s">
        <v>543</v>
      </c>
    </row>
    <row r="55" spans="1:3" ht="30">
      <c r="A55" s="101"/>
      <c r="B55" s="102" t="s">
        <v>544</v>
      </c>
      <c r="C55" s="102" t="s">
        <v>545</v>
      </c>
    </row>
    <row r="56" spans="1:3" ht="90">
      <c r="A56" s="101"/>
      <c r="B56" s="102" t="s">
        <v>546</v>
      </c>
      <c r="C56" s="102" t="s">
        <v>547</v>
      </c>
    </row>
    <row r="57" spans="1:3" ht="75">
      <c r="A57" s="101"/>
      <c r="B57" s="102" t="s">
        <v>548</v>
      </c>
      <c r="C57" s="102" t="s">
        <v>549</v>
      </c>
    </row>
    <row r="58" spans="1:3" ht="75">
      <c r="A58" s="101"/>
      <c r="B58" s="102" t="s">
        <v>550</v>
      </c>
      <c r="C58" s="102" t="s">
        <v>551</v>
      </c>
    </row>
    <row r="59" spans="1:3" ht="195">
      <c r="A59" s="101"/>
      <c r="B59" s="102" t="s">
        <v>552</v>
      </c>
      <c r="C59" s="102" t="s">
        <v>553</v>
      </c>
    </row>
    <row r="60" spans="1:3" ht="105">
      <c r="A60" s="101"/>
      <c r="B60" s="102" t="s">
        <v>554</v>
      </c>
      <c r="C60" s="102" t="s">
        <v>555</v>
      </c>
    </row>
    <row r="61" spans="1:3" ht="45">
      <c r="A61" s="101"/>
      <c r="B61" s="102" t="s">
        <v>556</v>
      </c>
      <c r="C61" s="102" t="s">
        <v>557</v>
      </c>
    </row>
    <row r="62" spans="1:3">
      <c r="A62" s="112"/>
      <c r="B62" s="113" t="s">
        <v>558</v>
      </c>
      <c r="C62" s="113" t="s">
        <v>559</v>
      </c>
    </row>
    <row r="63" spans="1:3" ht="75">
      <c r="A63" s="101"/>
      <c r="B63" s="102" t="s">
        <v>560</v>
      </c>
      <c r="C63" s="102" t="s">
        <v>561</v>
      </c>
    </row>
    <row r="64" spans="1:3">
      <c r="A64" s="112"/>
      <c r="B64" s="113" t="s">
        <v>562</v>
      </c>
      <c r="C64" s="113" t="s">
        <v>563</v>
      </c>
    </row>
    <row r="65" spans="1:3" ht="45">
      <c r="A65" s="101"/>
      <c r="B65" s="102" t="s">
        <v>564</v>
      </c>
      <c r="C65" s="102" t="s">
        <v>565</v>
      </c>
    </row>
    <row r="66" spans="1:3">
      <c r="A66" s="100"/>
      <c r="B66" s="517" t="s">
        <v>566</v>
      </c>
      <c r="C66" s="517"/>
    </row>
    <row r="67" spans="1:3" ht="45">
      <c r="A67" s="101"/>
      <c r="B67" s="102"/>
      <c r="C67" s="102" t="s">
        <v>567</v>
      </c>
    </row>
    <row r="68" spans="1:3">
      <c r="A68" s="101"/>
      <c r="B68" s="102"/>
      <c r="C68" s="102" t="s">
        <v>568</v>
      </c>
    </row>
  </sheetData>
  <sheetProtection algorithmName="SHA-512" hashValue="SvBboTN7ROSwKqeUEZ4tZol1yfb7NP6LNGsa598tk+KZF56pHrf/azXuKwZq9+WXGLmzZqiTTW6UCfXC+B579A==" saltValue="LroNLQ62l4IUeEdifr6jUA==" spinCount="100000" sheet="1" objects="1" scenarios="1" formatColumns="0" formatRows="0" autoFilter="0"/>
  <mergeCells count="2">
    <mergeCell ref="B4:C4"/>
    <mergeCell ref="B66:C66"/>
  </mergeCells>
  <pageMargins left="0.70866141732283472" right="0.70866141732283472" top="0.78740157480314965" bottom="0.78740157480314965" header="0.31496062992125984" footer="0.31496062992125984"/>
  <pageSetup paperSize="9" orientation="portrait" r:id="rId1"/>
  <headerFooter>
    <oddFooter>&amp;C&amp;"-,Fett"&amp;10Register: &amp;A | Seite &amp;P von &amp;N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014">
    <tabColor theme="9" tint="-0.499984740745262"/>
    <pageSetUpPr fitToPage="1"/>
  </sheetPr>
  <dimension ref="A1:Y1123"/>
  <sheetViews>
    <sheetView zoomScaleNormal="100" workbookViewId="0">
      <pane ySplit="4" topLeftCell="A17" activePane="bottomLeft" state="frozen"/>
      <selection pane="bottomLeft" activeCell="A5" sqref="A5"/>
    </sheetView>
  </sheetViews>
  <sheetFormatPr defaultColWidth="0" defaultRowHeight="12.75" zeroHeight="1"/>
  <cols>
    <col min="1" max="4" width="4.7109375" style="58" customWidth="1"/>
    <col min="5" max="5" width="4.7109375" style="59" customWidth="1"/>
    <col min="6" max="6" width="55.5703125" style="59" customWidth="1"/>
    <col min="7" max="7" width="10.140625" style="59" bestFit="1" customWidth="1"/>
    <col min="8" max="8" width="8.28515625" style="7" hidden="1" customWidth="1"/>
    <col min="9" max="10" width="8" style="7" hidden="1" customWidth="1"/>
    <col min="11" max="18" width="5.7109375" style="7" hidden="1" customWidth="1"/>
    <col min="19" max="16384" width="0" style="7" hidden="1"/>
  </cols>
  <sheetData>
    <row r="1" spans="1:12" ht="15" customHeight="1">
      <c r="A1" s="17" t="str">
        <f>CONCATENATE(A5,".0")</f>
        <v>1.0</v>
      </c>
      <c r="B1" s="376"/>
      <c r="C1" s="376" t="str">
        <f>INDEX(Konfig!$A$21:$D$1011,MATCH(A1,Konfig!$A$21:$A$1011,0),2)</f>
        <v>Allgemeine Informationen &amp; Zusammenfassungen</v>
      </c>
      <c r="D1" s="376"/>
      <c r="E1" s="376"/>
      <c r="F1" s="376"/>
      <c r="G1" s="376"/>
    </row>
    <row r="2" spans="1:12" ht="15" customHeight="1">
      <c r="A2" s="247" t="str">
        <f>CONCATENATE(A5,".",B5)</f>
        <v>1.4</v>
      </c>
      <c r="B2" s="26"/>
      <c r="C2" s="26" t="str">
        <f>INDEX(Konfig!$A$21:$D$1011,MATCH(A2,Konfig!$A$21:$A$1011,0),2)</f>
        <v>Bewertungshinweise</v>
      </c>
      <c r="D2" s="26"/>
      <c r="E2" s="26"/>
      <c r="F2" s="26"/>
      <c r="G2" s="26"/>
    </row>
    <row r="3" spans="1:12" ht="15" customHeight="1">
      <c r="A3" s="18"/>
      <c r="B3" s="560" t="str">
        <f>HYPERLINK("#"&amp;"'1.1 AIZ-IVZ'!A1","Link zu Inhaltsverzeichnis")</f>
        <v>Link zu Inhaltsverzeichnis</v>
      </c>
      <c r="C3" s="561"/>
      <c r="D3" s="561"/>
      <c r="E3" s="561"/>
      <c r="F3" s="561"/>
      <c r="G3" s="561"/>
    </row>
    <row r="4" spans="1:12" ht="15">
      <c r="A4" s="645" t="s">
        <v>569</v>
      </c>
      <c r="B4" s="646"/>
      <c r="C4" s="646"/>
      <c r="D4" s="646"/>
      <c r="E4" s="646" t="s">
        <v>343</v>
      </c>
      <c r="F4" s="646"/>
      <c r="G4" s="646"/>
    </row>
    <row r="5" spans="1:12" ht="15">
      <c r="A5" s="19">
        <v>1</v>
      </c>
      <c r="B5" s="19">
        <v>4</v>
      </c>
      <c r="C5" s="19">
        <v>1</v>
      </c>
      <c r="D5" s="20">
        <v>0</v>
      </c>
      <c r="E5" s="647" t="s">
        <v>46</v>
      </c>
      <c r="F5" s="648"/>
      <c r="G5" s="649"/>
    </row>
    <row r="6" spans="1:12" ht="15">
      <c r="A6" s="19">
        <f>INDEX(A$1:A5,SUMPRODUCT(MAX((A$1:A5&lt;&gt;"")*ROW(A$1:A5))))</f>
        <v>1</v>
      </c>
      <c r="B6" s="19">
        <f>INDEX(B$1:B5,SUMPRODUCT(MAX((B$1:B5&lt;&gt;"")*ROW(B$1:B5))))</f>
        <v>4</v>
      </c>
      <c r="C6" s="19">
        <f>INDEX(C$1:C5,SUMPRODUCT(MAX((C$1:C5&lt;&gt;"")*ROW(C$1:C5))))</f>
        <v>1</v>
      </c>
      <c r="D6" s="20">
        <v>1</v>
      </c>
      <c r="E6" s="647" t="s">
        <v>570</v>
      </c>
      <c r="F6" s="648"/>
      <c r="G6" s="649"/>
    </row>
    <row r="7" spans="1:12" ht="30.2" customHeight="1">
      <c r="A7" s="28"/>
      <c r="B7" s="28"/>
      <c r="C7" s="28"/>
      <c r="D7" s="28"/>
      <c r="E7" s="650" t="s">
        <v>571</v>
      </c>
      <c r="F7" s="651"/>
      <c r="G7" s="652"/>
    </row>
    <row r="8" spans="1:12" ht="15">
      <c r="A8" s="19">
        <f>INDEX(A$1:A7,SUMPRODUCT(MAX((A$1:A7&lt;&gt;"")*ROW(A$1:A7))))</f>
        <v>1</v>
      </c>
      <c r="B8" s="19">
        <f>INDEX(B$1:B7,SUMPRODUCT(MAX((B$1:B7&lt;&gt;"")*ROW(B$1:B7))))</f>
        <v>4</v>
      </c>
      <c r="C8" s="19">
        <v>2</v>
      </c>
      <c r="D8" s="20">
        <v>0</v>
      </c>
      <c r="E8" s="647" t="s">
        <v>572</v>
      </c>
      <c r="F8" s="648"/>
      <c r="G8" s="649"/>
      <c r="K8" s="380"/>
      <c r="L8" s="380"/>
    </row>
    <row r="9" spans="1:12" ht="15">
      <c r="A9" s="19">
        <f>INDEX(A$1:A8,SUMPRODUCT(MAX((A$1:A8&lt;&gt;"")*ROW(A$1:A8))))</f>
        <v>1</v>
      </c>
      <c r="B9" s="19">
        <f>INDEX(B$1:B8,SUMPRODUCT(MAX((B$1:B8&lt;&gt;"")*ROW(B$1:B8))))</f>
        <v>4</v>
      </c>
      <c r="C9" s="19">
        <f>INDEX(C$1:C8,SUMPRODUCT(MAX((C$1:C8&lt;&gt;"")*ROW(C$1:C8))))</f>
        <v>2</v>
      </c>
      <c r="D9" s="20">
        <v>1</v>
      </c>
      <c r="E9" s="647" t="s">
        <v>573</v>
      </c>
      <c r="F9" s="648"/>
      <c r="G9" s="649"/>
    </row>
    <row r="10" spans="1:12" ht="30.2" customHeight="1">
      <c r="A10" s="28"/>
      <c r="B10" s="28"/>
      <c r="C10" s="28"/>
      <c r="D10" s="28"/>
      <c r="E10" s="29" t="s">
        <v>574</v>
      </c>
      <c r="F10" s="30"/>
      <c r="G10" s="304">
        <v>1</v>
      </c>
    </row>
    <row r="11" spans="1:12" ht="30.2" customHeight="1">
      <c r="A11" s="28"/>
      <c r="B11" s="28"/>
      <c r="C11" s="28"/>
      <c r="D11" s="28"/>
      <c r="E11" s="300" t="s">
        <v>575</v>
      </c>
      <c r="F11" s="30"/>
      <c r="G11" s="305">
        <v>0.6</v>
      </c>
    </row>
    <row r="12" spans="1:12" ht="30.2" customHeight="1">
      <c r="A12" s="28"/>
      <c r="B12" s="28"/>
      <c r="C12" s="28"/>
      <c r="D12" s="28"/>
      <c r="E12" s="300" t="s">
        <v>576</v>
      </c>
      <c r="F12" s="30"/>
      <c r="G12" s="304">
        <v>0.4</v>
      </c>
    </row>
    <row r="13" spans="1:12" ht="15">
      <c r="A13" s="19">
        <f>INDEX(A$1:A12,SUMPRODUCT(MAX((A$1:A12&lt;&gt;"")*ROW(A$1:A12))))</f>
        <v>1</v>
      </c>
      <c r="B13" s="19">
        <f>INDEX(B$1:B12,SUMPRODUCT(MAX((B$1:B12&lt;&gt;"")*ROW(B$1:B12))))</f>
        <v>4</v>
      </c>
      <c r="C13" s="19">
        <v>3</v>
      </c>
      <c r="D13" s="20">
        <v>0</v>
      </c>
      <c r="E13" s="647" t="s">
        <v>577</v>
      </c>
      <c r="F13" s="648"/>
      <c r="G13" s="649"/>
    </row>
    <row r="14" spans="1:12" ht="15">
      <c r="A14" s="19">
        <f>INDEX(A$1:A13,SUMPRODUCT(MAX((A$1:A13&lt;&gt;"")*ROW(A$1:A13))))</f>
        <v>1</v>
      </c>
      <c r="B14" s="19">
        <f>INDEX(B$1:B13,SUMPRODUCT(MAX((B$1:B13&lt;&gt;"")*ROW(B$1:B13))))</f>
        <v>4</v>
      </c>
      <c r="C14" s="19">
        <f>INDEX(C$1:C13,SUMPRODUCT(MAX((C$1:C13&lt;&gt;"")*ROW(C$1:C13))))</f>
        <v>3</v>
      </c>
      <c r="D14" s="20">
        <v>1</v>
      </c>
      <c r="E14" s="647" t="s">
        <v>578</v>
      </c>
      <c r="F14" s="648"/>
      <c r="G14" s="649"/>
    </row>
    <row r="15" spans="1:12" ht="15">
      <c r="A15" s="28"/>
      <c r="B15" s="28"/>
      <c r="C15" s="28"/>
      <c r="D15" s="28"/>
      <c r="E15" s="653">
        <f>G15</f>
        <v>1</v>
      </c>
      <c r="F15" s="654"/>
      <c r="G15" s="304">
        <f>SUM(G17:G19)</f>
        <v>1</v>
      </c>
    </row>
    <row r="16" spans="1:12" ht="15">
      <c r="A16" s="28"/>
      <c r="B16" s="28"/>
      <c r="C16" s="28"/>
      <c r="D16" s="28"/>
      <c r="E16" s="655">
        <f>G11</f>
        <v>0.6</v>
      </c>
      <c r="F16" s="656"/>
      <c r="G16" s="443"/>
    </row>
    <row r="17" spans="1:18" ht="30.2" customHeight="1">
      <c r="A17" s="28"/>
      <c r="B17" s="28"/>
      <c r="C17" s="28"/>
      <c r="D17" s="28"/>
      <c r="E17" s="300" t="s">
        <v>579</v>
      </c>
      <c r="F17" s="30"/>
      <c r="G17" s="305">
        <v>0.2</v>
      </c>
    </row>
    <row r="18" spans="1:18" ht="30.2" customHeight="1">
      <c r="A18" s="28"/>
      <c r="B18" s="28"/>
      <c r="C18" s="28"/>
      <c r="D18" s="28"/>
      <c r="E18" s="300" t="s">
        <v>580</v>
      </c>
      <c r="F18" s="30"/>
      <c r="G18" s="305">
        <v>0.6</v>
      </c>
    </row>
    <row r="19" spans="1:18" ht="30.2" customHeight="1">
      <c r="A19" s="28"/>
      <c r="B19" s="28"/>
      <c r="C19" s="28"/>
      <c r="D19" s="28"/>
      <c r="E19" s="300" t="s">
        <v>581</v>
      </c>
      <c r="F19" s="30"/>
      <c r="G19" s="305">
        <v>0.2</v>
      </c>
    </row>
    <row r="20" spans="1:18" ht="15">
      <c r="A20" s="19">
        <f>INDEX(A$1:A18,SUMPRODUCT(MAX((A$1:A18&lt;&gt;"")*ROW(A$1:A18))))</f>
        <v>1</v>
      </c>
      <c r="B20" s="19">
        <f>INDEX(B$1:B18,SUMPRODUCT(MAX((B$1:B18&lt;&gt;"")*ROW(B$1:B18))))</f>
        <v>4</v>
      </c>
      <c r="C20" s="19">
        <f>INDEX(C$1:C18,SUMPRODUCT(MAX((C$1:C18&lt;&gt;"")*ROW(C$1:C18))))</f>
        <v>3</v>
      </c>
      <c r="D20" s="20">
        <v>2</v>
      </c>
      <c r="E20" s="562" t="s">
        <v>582</v>
      </c>
      <c r="F20" s="648"/>
      <c r="G20" s="649"/>
    </row>
    <row r="21" spans="1:18" ht="15">
      <c r="A21" s="28"/>
      <c r="B21" s="28"/>
      <c r="C21" s="28"/>
      <c r="D21" s="28"/>
      <c r="E21" s="657">
        <f>G21</f>
        <v>1</v>
      </c>
      <c r="F21" s="657"/>
      <c r="G21" s="301">
        <v>1</v>
      </c>
    </row>
    <row r="22" spans="1:18" ht="15">
      <c r="A22" s="28"/>
      <c r="B22" s="28"/>
      <c r="C22" s="28"/>
      <c r="D22" s="28"/>
      <c r="E22" s="658">
        <f>G17</f>
        <v>0.2</v>
      </c>
      <c r="F22" s="658"/>
      <c r="G22" s="302"/>
      <c r="H22" s="131"/>
      <c r="I22" s="131"/>
      <c r="J22" s="131"/>
      <c r="K22" s="131"/>
      <c r="L22" s="131"/>
      <c r="M22" s="131"/>
      <c r="N22" s="131"/>
      <c r="O22" s="131"/>
      <c r="P22" s="131"/>
      <c r="Q22" s="131"/>
      <c r="R22" s="131"/>
    </row>
    <row r="23" spans="1:18" ht="15">
      <c r="A23" s="49"/>
      <c r="B23" s="49"/>
      <c r="C23" s="49"/>
      <c r="D23" s="28"/>
      <c r="E23" s="659">
        <f>G21</f>
        <v>1</v>
      </c>
      <c r="F23" s="660"/>
      <c r="G23" s="303">
        <f ca="1">SUMIF($Q$25:$Q$1015,"&gt;0",$G$25:$G$1015)</f>
        <v>0</v>
      </c>
      <c r="H23" s="391" t="s">
        <v>583</v>
      </c>
      <c r="I23" s="391" t="s">
        <v>584</v>
      </c>
      <c r="J23" s="391" t="s">
        <v>585</v>
      </c>
      <c r="K23" s="391" t="s">
        <v>353</v>
      </c>
      <c r="L23" s="391" t="s">
        <v>354</v>
      </c>
      <c r="M23" s="131"/>
      <c r="N23" s="131"/>
      <c r="O23" s="131"/>
      <c r="P23" s="131"/>
      <c r="Q23" s="131"/>
      <c r="R23" s="131"/>
    </row>
    <row r="24" spans="1:18" ht="15">
      <c r="A24" s="49"/>
      <c r="B24" s="49"/>
      <c r="C24" s="49"/>
      <c r="D24" s="50"/>
      <c r="E24" s="62" t="s">
        <v>348</v>
      </c>
      <c r="F24" s="62" t="s">
        <v>396</v>
      </c>
      <c r="G24" s="306" t="s">
        <v>586</v>
      </c>
      <c r="H24" s="398">
        <f>SUM(H25:H1015)</f>
        <v>0</v>
      </c>
      <c r="I24" s="392">
        <f ca="1">SUM(I25:I1015)</f>
        <v>0</v>
      </c>
      <c r="J24" s="392">
        <f ca="1">SUM(J25:J1015)</f>
        <v>0</v>
      </c>
      <c r="K24" s="391">
        <f ca="1">ROUND(SUM(K$25:K$1015)*$G$1052,1)</f>
        <v>0</v>
      </c>
      <c r="L24" s="391">
        <f ca="1">ROUND(SUM(L$25:L$1015)*$G$1053,1)</f>
        <v>0</v>
      </c>
      <c r="M24" s="131"/>
      <c r="N24" s="82" t="s">
        <v>587</v>
      </c>
      <c r="O24" s="393"/>
      <c r="P24" s="393"/>
      <c r="Q24" s="393"/>
      <c r="R24" s="84"/>
    </row>
    <row r="25" spans="1:18" ht="15">
      <c r="A25" s="53"/>
      <c r="B25" s="53"/>
      <c r="C25" s="53"/>
      <c r="D25" s="54"/>
      <c r="E25" s="93" t="str">
        <f>INDEX('1.1 AIZ-IVZ'!$G$7:$I$106,MATCH(MIN('1.1 AIZ-IVZ'!$G$7:$G$106)+COUNTIF($N24:N$24,"*.*"),'1.1 AIZ-IVZ'!$G$7:$G$106,0),3)</f>
        <v>10.0 Leistungskriterien</v>
      </c>
      <c r="F25" s="28"/>
      <c r="G25" s="409">
        <f ca="1">IF(E25="","",IF(IFERROR(VALUE(MID(E25,(SEARCH(".",E25)+1),1)),0)&gt;0,I25,SUMIFS($G26:$G$1015,$R26:$R$1015,LEFT(E25,SEARCH(".",E25)),$Q26:$Q$1015,"&gt;0")))</f>
        <v>0</v>
      </c>
      <c r="H25" s="399"/>
      <c r="I25" s="394"/>
      <c r="J25" s="394"/>
      <c r="K25" s="384" t="str">
        <f>IF(OR(IFERROR(SEARCH("*.0*",$E25),0)=1,E25=""),"",INDEX('1.1 AIZ-IVZ'!$H$109:$O$1097,MATCH('1.4 AIZ-BWH'!E25,'1.1 AIZ-IVZ'!$H$109:$H$1097,0),7))</f>
        <v/>
      </c>
      <c r="L25" s="384" t="str">
        <f>IF(OR(IFERROR(SEARCH("*.0*",$E25),0)=1,E25=""),"",INDEX('1.1 AIZ-IVZ'!$H$109:$O$1097,MATCH('1.4 AIZ-BWH'!E25,'1.1 AIZ-IVZ'!$H$109:$H$1097,0),8))</f>
        <v/>
      </c>
      <c r="M25" s="131"/>
      <c r="N25" s="395" t="str">
        <f>INDEX('1.1 AIZ-IVZ'!$G$7:$I$106,MATCH(MIN('1.1 AIZ-IVZ'!$G$7:$G$106)+COUNTIF($N24:N$24,"*.*"),'1.1 AIZ-IVZ'!$G$7:$G$106,0),3)</f>
        <v>10.0 Leistungskriterien</v>
      </c>
      <c r="O25" s="395">
        <f>INDEX('1.1 AIZ-IVZ'!$F$7:$H$106,MATCH('1.4 AIZ-BWH'!N25,'1.1 AIZ-IVZ'!$I$7:$I$106,0),1)+1</f>
        <v>8</v>
      </c>
      <c r="P25" s="395"/>
      <c r="Q25" s="395"/>
      <c r="R25" s="395" t="str">
        <f>IF(Q25="",LEFT(N25,SEARCH(".",N25)),R24)</f>
        <v>10.</v>
      </c>
    </row>
    <row r="26" spans="1:18" ht="15">
      <c r="A26" s="53"/>
      <c r="B26" s="53"/>
      <c r="C26" s="53"/>
      <c r="D26" s="54"/>
      <c r="E26" s="93" t="str" cm="1">
        <f t="array" ref="E26">IFERROR(IF(O25=1,INDEX('1.1 AIZ-IVZ'!$G$7:$I$106,MATCH(MIN('1.1 AIZ-IVZ'!$G$7:$G$106)+COUNTIF($N$25:N25,"*.0*"),'1.1 AIZ-IVZ'!$G$7:$G$106,0),3),INDEX('1.1 AIZ-IVZ'!$G$109:$H$1097,MATCH(VALUE(LEFT(R26,SEARCH(".",R26)-1)),'1.1 AIZ-IVZ'!$E$109:$E$1097,0)-1+Q26,2)),"")</f>
        <v>10.1 KIS-REG</v>
      </c>
      <c r="F26" s="28"/>
      <c r="G26" s="409" t="str">
        <f ca="1">IF(E26="","",IF(IFERROR(VALUE(MID(E26,(SEARCH(".",E26)+1),1)),0)&gt;0,I26,SUMIFS($G27:$G$1015,$R27:$R$1015,LEFT(E26,SEARCH(".",E26)),$Q27:$Q$1015,"&gt;0")))</f>
        <v/>
      </c>
      <c r="H26" s="400"/>
      <c r="I26" s="396" t="str">
        <f t="shared" ref="I26:I89" ca="1" si="0">IFERROR(IF(H26&gt;0,H26,(100%-SUM($H$25:$H$1015))*IFERROR((ROUND(K26*$G$1052,1)+ROUND(L26*$G$1053,1))/(ROUND(SUMIF($H$25:$H$1015,"",$K$25:$K$1015)*$G$1052,1)+ROUND(SUMIF($H$25:$H$1015,"",$L$25:$L$1015)*$G$1053,1)),"")),"")</f>
        <v/>
      </c>
      <c r="J26" s="396" t="str">
        <f t="shared" ref="J26:J89" ca="1" si="1">IFERROR((ROUND(K26*$G$1052,1)+ROUND(L26*$G$1053,1))/($K$24+$L$24),"")</f>
        <v/>
      </c>
      <c r="K26" s="384">
        <f ca="1">IF(OR(IFERROR(SEARCH("*.0*",$E26),0)=1,E26=""),"",INDEX('1.1 AIZ-IVZ'!$H$109:$O$1097,MATCH('1.4 AIZ-BWH'!E26,'1.1 AIZ-IVZ'!$H$109:$H$1097,0),7))</f>
        <v>0</v>
      </c>
      <c r="L26" s="384">
        <f ca="1">IF(OR(IFERROR(SEARCH("*.0*",$E26),0)=1,E26=""),"",INDEX('1.1 AIZ-IVZ'!$H$109:$O$1097,MATCH('1.4 AIZ-BWH'!E26,'1.1 AIZ-IVZ'!$H$109:$H$1097,0),8))</f>
        <v>0</v>
      </c>
      <c r="M26" s="397"/>
      <c r="N26" s="395" t="str" cm="1">
        <f t="array" ref="N26">IFERROR(IF(O25=1,INDEX('1.1 AIZ-IVZ'!$G$7:$I$106,MATCH(MIN('1.1 AIZ-IVZ'!$G$7:$G$106)+COUNTIF($N$25:N25,"*.0*"),'1.1 AIZ-IVZ'!$G$7:$G$106,0),3),INDEX('1.1 AIZ-IVZ'!$G$109:$H$1097,MATCH(VALUE(LEFT(R26,SEARCH(".",R26)-1)),'1.1 AIZ-IVZ'!$E$109:$E$1097,0)-1+Q26,2)),"")</f>
        <v>10.1 KIS-REG</v>
      </c>
      <c r="O26" s="395">
        <f>IFERROR(IF(O25&gt;1,O25-1,INDEX('1.1 AIZ-IVZ'!$F$7:$H$106,MATCH('1.4 AIZ-BWH'!N26,'1.1 AIZ-IVZ'!$I$7:$I$106,0),1)+1),"")</f>
        <v>7</v>
      </c>
      <c r="P26" s="395">
        <f t="shared" ref="P26:P40" si="2">IF(O26="","",IF(VALUE(MID(N25,SEARCH(".",N25)+1,1))=0,O25,P25))</f>
        <v>8</v>
      </c>
      <c r="Q26" s="395">
        <f>IF(O25=1,"",(O26-P26)*-1)</f>
        <v>1</v>
      </c>
      <c r="R26" s="395" t="str">
        <f t="shared" ref="R26:R40" si="3">IFERROR(IF(Q26="",LEFT(N26,SEARCH(".",N26)),R25),"")</f>
        <v>10.</v>
      </c>
    </row>
    <row r="27" spans="1:18" ht="15">
      <c r="A27" s="53"/>
      <c r="B27" s="53"/>
      <c r="C27" s="53"/>
      <c r="D27" s="54"/>
      <c r="E27" s="93" t="str" cm="1">
        <f t="array" ref="E27">IFERROR(IF(O26=1,INDEX('1.1 AIZ-IVZ'!$G$7:$I$106,MATCH(MIN('1.1 AIZ-IVZ'!$G$7:$G$106)+COUNTIF($N$25:N26,"*.0*"),'1.1 AIZ-IVZ'!$G$7:$G$106,0),3),INDEX('1.1 AIZ-IVZ'!$G$109:$H$1097,MATCH(VALUE(LEFT(R27,SEARCH(".",R27)-1)),'1.1 AIZ-IVZ'!$E$109:$E$1097,0)-1+Q27,2)),"")</f>
        <v>10.2 KIS-GSA</v>
      </c>
      <c r="F27" s="28"/>
      <c r="G27" s="409" t="str">
        <f ca="1">IF(E27="","",IF(IFERROR(VALUE(MID(E27,(SEARCH(".",E27)+1),1)),0)&gt;0,I27,SUMIFS($G28:$G$1015,$R28:$R$1015,LEFT(E27,SEARCH(".",E27)),$Q28:$Q$1015,"&gt;0")))</f>
        <v/>
      </c>
      <c r="H27" s="400"/>
      <c r="I27" s="396" t="str">
        <f t="shared" ca="1" si="0"/>
        <v/>
      </c>
      <c r="J27" s="396" t="str">
        <f t="shared" ca="1" si="1"/>
        <v/>
      </c>
      <c r="K27" s="384">
        <f ca="1">IF(OR(IFERROR(SEARCH("*.0*",$E27),0)=1,E27=""),"",INDEX('1.1 AIZ-IVZ'!$H$109:$O$1097,MATCH('1.4 AIZ-BWH'!E27,'1.1 AIZ-IVZ'!$H$109:$H$1097,0),7))</f>
        <v>0</v>
      </c>
      <c r="L27" s="384">
        <f ca="1">IF(OR(IFERROR(SEARCH("*.0*",$E27),0)=1,E27=""),"",INDEX('1.1 AIZ-IVZ'!$H$109:$O$1097,MATCH('1.4 AIZ-BWH'!E27,'1.1 AIZ-IVZ'!$H$109:$H$1097,0),8))</f>
        <v>0</v>
      </c>
      <c r="M27" s="397"/>
      <c r="N27" s="395" t="str" cm="1">
        <f t="array" ref="N27">IFERROR(IF(O26=1,INDEX('1.1 AIZ-IVZ'!$G$7:$I$106,MATCH(MIN('1.1 AIZ-IVZ'!$G$7:$G$106)+COUNTIF($N$25:N26,"*.0*"),'1.1 AIZ-IVZ'!$G$7:$G$106,0),3),INDEX('1.1 AIZ-IVZ'!$G$109:$H$1097,MATCH(VALUE(LEFT(R27,SEARCH(".",R27)-1)),'1.1 AIZ-IVZ'!$E$109:$E$1097,0)-1+Q27,2)),"")</f>
        <v>10.2 KIS-GSA</v>
      </c>
      <c r="O27" s="395">
        <f>IFERROR(IF(O26&gt;1,O26-1,INDEX('1.1 AIZ-IVZ'!$F$7:$H$106,MATCH('1.4 AIZ-BWH'!N27,'1.1 AIZ-IVZ'!$I$7:$I$106,0),1)+1),"")</f>
        <v>6</v>
      </c>
      <c r="P27" s="395">
        <f t="shared" si="2"/>
        <v>8</v>
      </c>
      <c r="Q27" s="395">
        <f t="shared" ref="Q27:Q40" si="4">IF(O26=1,"",(O27-P27)*-1)</f>
        <v>2</v>
      </c>
      <c r="R27" s="395" t="str">
        <f t="shared" si="3"/>
        <v>10.</v>
      </c>
    </row>
    <row r="28" spans="1:18" ht="15">
      <c r="A28" s="53"/>
      <c r="B28" s="53"/>
      <c r="C28" s="53"/>
      <c r="D28" s="54"/>
      <c r="E28" s="93" t="str" cm="1">
        <f t="array" ref="E28">IFERROR(IF(O27=1,INDEX('1.1 AIZ-IVZ'!$G$7:$I$106,MATCH(MIN('1.1 AIZ-IVZ'!$G$7:$G$106)+COUNTIF($N$25:N27,"*.0*"),'1.1 AIZ-IVZ'!$G$7:$G$106,0),3),INDEX('1.1 AIZ-IVZ'!$G$109:$H$1097,MATCH(VALUE(LEFT(R28,SEARCH(".",R28)-1)),'1.1 AIZ-IVZ'!$E$109:$E$1097,0)-1+Q28,2)),"")</f>
        <v>10.3 KIS-IID</v>
      </c>
      <c r="F28" s="28"/>
      <c r="G28" s="409" t="str">
        <f ca="1">IF(E28="","",IF(IFERROR(VALUE(MID(E28,(SEARCH(".",E28)+1),1)),0)&gt;0,I28,SUMIFS($G29:$G$1015,$R29:$R$1015,LEFT(E28,SEARCH(".",E28)),$Q29:$Q$1015,"&gt;0")))</f>
        <v/>
      </c>
      <c r="H28" s="400"/>
      <c r="I28" s="396" t="str">
        <f t="shared" ca="1" si="0"/>
        <v/>
      </c>
      <c r="J28" s="396" t="str">
        <f t="shared" ca="1" si="1"/>
        <v/>
      </c>
      <c r="K28" s="384">
        <f ca="1">IF(OR(IFERROR(SEARCH("*.0*",$E28),0)=1,E28=""),"",INDEX('1.1 AIZ-IVZ'!$H$109:$O$1097,MATCH('1.4 AIZ-BWH'!E28,'1.1 AIZ-IVZ'!$H$109:$H$1097,0),7))</f>
        <v>0</v>
      </c>
      <c r="L28" s="384">
        <f ca="1">IF(OR(IFERROR(SEARCH("*.0*",$E28),0)=1,E28=""),"",INDEX('1.1 AIZ-IVZ'!$H$109:$O$1097,MATCH('1.4 AIZ-BWH'!E28,'1.1 AIZ-IVZ'!$H$109:$H$1097,0),8))</f>
        <v>0</v>
      </c>
      <c r="M28" s="397"/>
      <c r="N28" s="395" t="str" cm="1">
        <f t="array" ref="N28">IFERROR(IF(O27=1,INDEX('1.1 AIZ-IVZ'!$G$7:$I$106,MATCH(MIN('1.1 AIZ-IVZ'!$G$7:$G$106)+COUNTIF($N$25:N27,"*.0*"),'1.1 AIZ-IVZ'!$G$7:$G$106,0),3),INDEX('1.1 AIZ-IVZ'!$G$109:$H$1097,MATCH(VALUE(LEFT(R28,SEARCH(".",R28)-1)),'1.1 AIZ-IVZ'!$E$109:$E$1097,0)-1+Q28,2)),"")</f>
        <v>10.3 KIS-IID</v>
      </c>
      <c r="O28" s="395">
        <f>IFERROR(IF(O27&gt;1,O27-1,INDEX('1.1 AIZ-IVZ'!$F$7:$H$106,MATCH('1.4 AIZ-BWH'!N28,'1.1 AIZ-IVZ'!$I$7:$I$106,0),1)+1),"")</f>
        <v>5</v>
      </c>
      <c r="P28" s="395">
        <f t="shared" si="2"/>
        <v>8</v>
      </c>
      <c r="Q28" s="395">
        <f t="shared" si="4"/>
        <v>3</v>
      </c>
      <c r="R28" s="395" t="str">
        <f t="shared" si="3"/>
        <v>10.</v>
      </c>
    </row>
    <row r="29" spans="1:18" ht="15">
      <c r="A29" s="53"/>
      <c r="B29" s="53"/>
      <c r="C29" s="53"/>
      <c r="D29" s="54"/>
      <c r="E29" s="93" t="str" cm="1">
        <f t="array" ref="E29">IFERROR(IF(O28=1,INDEX('1.1 AIZ-IVZ'!$G$7:$I$106,MATCH(MIN('1.1 AIZ-IVZ'!$G$7:$G$106)+COUNTIF($N$25:N28,"*.0*"),'1.1 AIZ-IVZ'!$G$7:$G$106,0),3),INDEX('1.1 AIZ-IVZ'!$G$109:$H$1097,MATCH(VALUE(LEFT(R29,SEARCH(".",R29)-1)),'1.1 AIZ-IVZ'!$E$109:$E$1097,0)-1+Q29,2)),"")</f>
        <v>10.4 KIS-KPR</v>
      </c>
      <c r="F29" s="28"/>
      <c r="G29" s="409" t="str">
        <f ca="1">IF(E29="","",IF(IFERROR(VALUE(MID(E29,(SEARCH(".",E29)+1),1)),0)&gt;0,I29,SUMIFS($G30:$G$1015,$R30:$R$1015,LEFT(E29,SEARCH(".",E29)),$Q30:$Q$1015,"&gt;0")))</f>
        <v/>
      </c>
      <c r="H29" s="400"/>
      <c r="I29" s="396" t="str">
        <f t="shared" ca="1" si="0"/>
        <v/>
      </c>
      <c r="J29" s="396" t="str">
        <f t="shared" ca="1" si="1"/>
        <v/>
      </c>
      <c r="K29" s="384">
        <f ca="1">IF(OR(IFERROR(SEARCH("*.0*",$E29),0)=1,E29=""),"",INDEX('1.1 AIZ-IVZ'!$H$109:$O$1097,MATCH('1.4 AIZ-BWH'!E29,'1.1 AIZ-IVZ'!$H$109:$H$1097,0),7))</f>
        <v>0</v>
      </c>
      <c r="L29" s="384">
        <f ca="1">IF(OR(IFERROR(SEARCH("*.0*",$E29),0)=1,E29=""),"",INDEX('1.1 AIZ-IVZ'!$H$109:$O$1097,MATCH('1.4 AIZ-BWH'!E29,'1.1 AIZ-IVZ'!$H$109:$H$1097,0),8))</f>
        <v>0</v>
      </c>
      <c r="M29" s="131"/>
      <c r="N29" s="395" t="str" cm="1">
        <f t="array" ref="N29">IFERROR(IF(O28=1,INDEX('1.1 AIZ-IVZ'!$G$7:$I$106,MATCH(MIN('1.1 AIZ-IVZ'!$G$7:$G$106)+COUNTIF($N$25:N28,"*.0*"),'1.1 AIZ-IVZ'!$G$7:$G$106,0),3),INDEX('1.1 AIZ-IVZ'!$G$109:$H$1097,MATCH(VALUE(LEFT(R29,SEARCH(".",R29)-1)),'1.1 AIZ-IVZ'!$E$109:$E$1097,0)-1+Q29,2)),"")</f>
        <v>10.4 KIS-KPR</v>
      </c>
      <c r="O29" s="395">
        <f>IFERROR(IF(O28&gt;1,O28-1,INDEX('1.1 AIZ-IVZ'!$F$7:$H$106,MATCH('1.4 AIZ-BWH'!N29,'1.1 AIZ-IVZ'!$I$7:$I$106,0),1)+1),"")</f>
        <v>4</v>
      </c>
      <c r="P29" s="395">
        <f t="shared" si="2"/>
        <v>8</v>
      </c>
      <c r="Q29" s="395">
        <f t="shared" si="4"/>
        <v>4</v>
      </c>
      <c r="R29" s="395" t="str">
        <f t="shared" si="3"/>
        <v>10.</v>
      </c>
    </row>
    <row r="30" spans="1:18" ht="15" customHeight="1">
      <c r="A30" s="53"/>
      <c r="B30" s="53"/>
      <c r="C30" s="53"/>
      <c r="D30" s="54"/>
      <c r="E30" s="93" t="str" cm="1">
        <f t="array" ref="E30">IFERROR(IF(O29=1,INDEX('1.1 AIZ-IVZ'!$G$7:$I$106,MATCH(MIN('1.1 AIZ-IVZ'!$G$7:$G$106)+COUNTIF($N$25:N29,"*.0*"),'1.1 AIZ-IVZ'!$G$7:$G$106,0),3),INDEX('1.1 AIZ-IVZ'!$G$109:$H$1097,MATCH(VALUE(LEFT(R30,SEARCH(".",R30)-1)),'1.1 AIZ-IVZ'!$E$109:$E$1097,0)-1+Q30,2)),"")</f>
        <v>10.5 KIS-AMO</v>
      </c>
      <c r="F30" s="28"/>
      <c r="G30" s="409" t="str">
        <f ca="1">IF(E30="","",IF(IFERROR(VALUE(MID(E30,(SEARCH(".",E30)+1),1)),0)&gt;0,I30,SUMIFS($G31:$G$1015,$R31:$R$1015,LEFT(E30,SEARCH(".",E30)),$Q31:$Q$1015,"&gt;0")))</f>
        <v/>
      </c>
      <c r="H30" s="400"/>
      <c r="I30" s="396" t="str">
        <f t="shared" ca="1" si="0"/>
        <v/>
      </c>
      <c r="J30" s="396" t="str">
        <f t="shared" ca="1" si="1"/>
        <v/>
      </c>
      <c r="K30" s="384">
        <f ca="1">IF(OR(IFERROR(SEARCH("*.0*",$E30),0)=1,E30=""),"",INDEX('1.1 AIZ-IVZ'!$H$109:$O$1097,MATCH('1.4 AIZ-BWH'!E30,'1.1 AIZ-IVZ'!$H$109:$H$1097,0),7))</f>
        <v>0</v>
      </c>
      <c r="L30" s="384">
        <f ca="1">IF(OR(IFERROR(SEARCH("*.0*",$E30),0)=1,E30=""),"",INDEX('1.1 AIZ-IVZ'!$H$109:$O$1097,MATCH('1.4 AIZ-BWH'!E30,'1.1 AIZ-IVZ'!$H$109:$H$1097,0),8))</f>
        <v>0</v>
      </c>
      <c r="M30" s="131"/>
      <c r="N30" s="395" t="str" cm="1">
        <f t="array" ref="N30">IFERROR(IF(O29=1,INDEX('1.1 AIZ-IVZ'!$G$7:$I$106,MATCH(MIN('1.1 AIZ-IVZ'!$G$7:$G$106)+COUNTIF($N$25:N29,"*.0*"),'1.1 AIZ-IVZ'!$G$7:$G$106,0),3),INDEX('1.1 AIZ-IVZ'!$G$109:$H$1097,MATCH(VALUE(LEFT(R30,SEARCH(".",R30)-1)),'1.1 AIZ-IVZ'!$E$109:$E$1097,0)-1+Q30,2)),"")</f>
        <v>10.5 KIS-AMO</v>
      </c>
      <c r="O30" s="395">
        <f>IFERROR(IF(O29&gt;1,O29-1,INDEX('1.1 AIZ-IVZ'!$F$7:$H$106,MATCH('1.4 AIZ-BWH'!N30,'1.1 AIZ-IVZ'!$I$7:$I$106,0),1)+1),"")</f>
        <v>3</v>
      </c>
      <c r="P30" s="395">
        <f t="shared" si="2"/>
        <v>8</v>
      </c>
      <c r="Q30" s="395">
        <f t="shared" si="4"/>
        <v>5</v>
      </c>
      <c r="R30" s="395" t="str">
        <f t="shared" si="3"/>
        <v>10.</v>
      </c>
    </row>
    <row r="31" spans="1:18" ht="15" customHeight="1">
      <c r="A31" s="33"/>
      <c r="B31" s="33"/>
      <c r="C31" s="33"/>
      <c r="D31" s="57"/>
      <c r="E31" s="93" t="str" cm="1">
        <f t="array" ref="E31">IFERROR(IF(O30=1,INDEX('1.1 AIZ-IVZ'!$G$7:$I$106,MATCH(MIN('1.1 AIZ-IVZ'!$G$7:$G$106)+COUNTIF($N$25:N30,"*.0*"),'1.1 AIZ-IVZ'!$G$7:$G$106,0),3),INDEX('1.1 AIZ-IVZ'!$G$109:$H$1097,MATCH(VALUE(LEFT(R31,SEARCH(".",R31)-1)),'1.1 AIZ-IVZ'!$E$109:$E$1097,0)-1+Q31,2)),"")</f>
        <v>10.6 KIS-BUS</v>
      </c>
      <c r="F31" s="28"/>
      <c r="G31" s="409" t="str">
        <f ca="1">IF(E31="","",IF(IFERROR(VALUE(MID(E31,(SEARCH(".",E31)+1),1)),0)&gt;0,I31,SUMIFS($G32:$G$1015,$R32:$R$1015,LEFT(E31,SEARCH(".",E31)),$Q32:$Q$1015,"&gt;0")))</f>
        <v/>
      </c>
      <c r="H31" s="400"/>
      <c r="I31" s="396" t="str">
        <f t="shared" ca="1" si="0"/>
        <v/>
      </c>
      <c r="J31" s="396" t="str">
        <f t="shared" ca="1" si="1"/>
        <v/>
      </c>
      <c r="K31" s="384">
        <f ca="1">IF(OR(IFERROR(SEARCH("*.0*",$E31),0)=1,E31=""),"",INDEX('1.1 AIZ-IVZ'!$H$109:$O$1097,MATCH('1.4 AIZ-BWH'!E31,'1.1 AIZ-IVZ'!$H$109:$H$1097,0),7))</f>
        <v>0</v>
      </c>
      <c r="L31" s="384">
        <f ca="1">IF(OR(IFERROR(SEARCH("*.0*",$E31),0)=1,E31=""),"",INDEX('1.1 AIZ-IVZ'!$H$109:$O$1097,MATCH('1.4 AIZ-BWH'!E31,'1.1 AIZ-IVZ'!$H$109:$H$1097,0),8))</f>
        <v>0</v>
      </c>
      <c r="M31" s="131"/>
      <c r="N31" s="395" t="str" cm="1">
        <f t="array" ref="N31">IFERROR(IF(O30=1,INDEX('1.1 AIZ-IVZ'!$G$7:$I$106,MATCH(MIN('1.1 AIZ-IVZ'!$G$7:$G$106)+COUNTIF($N$25:N30,"*.0*"),'1.1 AIZ-IVZ'!$G$7:$G$106,0),3),INDEX('1.1 AIZ-IVZ'!$G$109:$H$1097,MATCH(VALUE(LEFT(R31,SEARCH(".",R31)-1)),'1.1 AIZ-IVZ'!$E$109:$E$1097,0)-1+Q31,2)),"")</f>
        <v>10.6 KIS-BUS</v>
      </c>
      <c r="O31" s="395">
        <f>IFERROR(IF(O30&gt;1,O30-1,INDEX('1.1 AIZ-IVZ'!$F$7:$H$106,MATCH('1.4 AIZ-BWH'!N31,'1.1 AIZ-IVZ'!$I$7:$I$106,0),1)+1),"")</f>
        <v>2</v>
      </c>
      <c r="P31" s="395">
        <f t="shared" si="2"/>
        <v>8</v>
      </c>
      <c r="Q31" s="395">
        <f t="shared" si="4"/>
        <v>6</v>
      </c>
      <c r="R31" s="395" t="str">
        <f t="shared" si="3"/>
        <v>10.</v>
      </c>
    </row>
    <row r="32" spans="1:18" ht="15" customHeight="1">
      <c r="A32" s="33"/>
      <c r="B32" s="33"/>
      <c r="C32" s="33"/>
      <c r="D32" s="57"/>
      <c r="E32" s="93" t="str" cm="1">
        <f t="array" ref="E32">IFERROR(IF(O31=1,INDEX('1.1 AIZ-IVZ'!$G$7:$I$106,MATCH(MIN('1.1 AIZ-IVZ'!$G$7:$G$106)+COUNTIF($N$25:N31,"*.0*"),'1.1 AIZ-IVZ'!$G$7:$G$106,0),3),INDEX('1.1 AIZ-IVZ'!$G$109:$H$1097,MATCH(VALUE(LEFT(R32,SEARCH(".",R32)-1)),'1.1 AIZ-IVZ'!$E$109:$E$1097,0)-1+Q32,2)),"")</f>
        <v>10.7 KIS-PUE</v>
      </c>
      <c r="F32" s="28"/>
      <c r="G32" s="409" t="str">
        <f ca="1">IF(E32="","",IF(IFERROR(VALUE(MID(E32,(SEARCH(".",E32)+1),1)),0)&gt;0,I32,SUMIFS($G33:$G$1015,$R33:$R$1015,LEFT(E32,SEARCH(".",E32)),$Q33:$Q$1015,"&gt;0")))</f>
        <v/>
      </c>
      <c r="H32" s="400"/>
      <c r="I32" s="396" t="str">
        <f t="shared" ca="1" si="0"/>
        <v/>
      </c>
      <c r="J32" s="396" t="str">
        <f t="shared" ca="1" si="1"/>
        <v/>
      </c>
      <c r="K32" s="384">
        <f ca="1">IF(OR(IFERROR(SEARCH("*.0*",$E32),0)=1,E32=""),"",INDEX('1.1 AIZ-IVZ'!$H$109:$O$1097,MATCH('1.4 AIZ-BWH'!E32,'1.1 AIZ-IVZ'!$H$109:$H$1097,0),7))</f>
        <v>0</v>
      </c>
      <c r="L32" s="384">
        <f ca="1">IF(OR(IFERROR(SEARCH("*.0*",$E32),0)=1,E32=""),"",INDEX('1.1 AIZ-IVZ'!$H$109:$O$1097,MATCH('1.4 AIZ-BWH'!E32,'1.1 AIZ-IVZ'!$H$109:$H$1097,0),8))</f>
        <v>0</v>
      </c>
      <c r="M32" s="131"/>
      <c r="N32" s="395" t="str" cm="1">
        <f t="array" ref="N32">IFERROR(IF(O31=1,INDEX('1.1 AIZ-IVZ'!$G$7:$I$106,MATCH(MIN('1.1 AIZ-IVZ'!$G$7:$G$106)+COUNTIF($N$25:N31,"*.0*"),'1.1 AIZ-IVZ'!$G$7:$G$106,0),3),INDEX('1.1 AIZ-IVZ'!$G$109:$H$1097,MATCH(VALUE(LEFT(R32,SEARCH(".",R32)-1)),'1.1 AIZ-IVZ'!$E$109:$E$1097,0)-1+Q32,2)),"")</f>
        <v>10.7 KIS-PUE</v>
      </c>
      <c r="O32" s="395">
        <f>IFERROR(IF(O31&gt;1,O31-1,INDEX('1.1 AIZ-IVZ'!$F$7:$H$106,MATCH('1.4 AIZ-BWH'!N32,'1.1 AIZ-IVZ'!$I$7:$I$106,0),1)+1),"")</f>
        <v>1</v>
      </c>
      <c r="P32" s="395">
        <f t="shared" si="2"/>
        <v>8</v>
      </c>
      <c r="Q32" s="395">
        <f t="shared" si="4"/>
        <v>7</v>
      </c>
      <c r="R32" s="395" t="str">
        <f t="shared" si="3"/>
        <v>10.</v>
      </c>
    </row>
    <row r="33" spans="1:18" ht="15" customHeight="1">
      <c r="A33" s="33"/>
      <c r="B33" s="33"/>
      <c r="C33" s="33"/>
      <c r="D33" s="57"/>
      <c r="E33" s="93" t="str" cm="1">
        <f t="array" ref="E33">IFERROR(IF(O32=1,INDEX('1.1 AIZ-IVZ'!$G$7:$I$106,MATCH(MIN('1.1 AIZ-IVZ'!$G$7:$G$106)+COUNTIF($N$25:N32,"*.0*"),'1.1 AIZ-IVZ'!$G$7:$G$106,0),3),INDEX('1.1 AIZ-IVZ'!$G$109:$H$1097,MATCH(VALUE(LEFT(R33,SEARCH(".",R33)-1)),'1.1 AIZ-IVZ'!$E$109:$E$1097,0)-1+Q33,2)),"")</f>
        <v>11.0 Schwerpunkt Abrechnung</v>
      </c>
      <c r="F33" s="28"/>
      <c r="G33" s="409">
        <f ca="1">IF(E33="","",IF(IFERROR(VALUE(MID(E33,(SEARCH(".",E33)+1),1)),0)&gt;0,I33,SUMIFS($G34:$G$1015,$R34:$R$1015,LEFT(E33,SEARCH(".",E33)),$Q34:$Q$1015,"&gt;0")))</f>
        <v>0</v>
      </c>
      <c r="H33" s="400"/>
      <c r="I33" s="396" t="str">
        <f t="shared" ca="1" si="0"/>
        <v/>
      </c>
      <c r="J33" s="396" t="str">
        <f t="shared" ca="1" si="1"/>
        <v/>
      </c>
      <c r="K33" s="384" t="str">
        <f>IF(OR(IFERROR(SEARCH("*.0*",$E33),0)=1,E33=""),"",INDEX('1.1 AIZ-IVZ'!$H$109:$O$1097,MATCH('1.4 AIZ-BWH'!E33,'1.1 AIZ-IVZ'!$H$109:$H$1097,0),7))</f>
        <v/>
      </c>
      <c r="L33" s="384" t="str">
        <f>IF(OR(IFERROR(SEARCH("*.0*",$E33),0)=1,E33=""),"",INDEX('1.1 AIZ-IVZ'!$H$109:$O$1097,MATCH('1.4 AIZ-BWH'!E33,'1.1 AIZ-IVZ'!$H$109:$H$1097,0),8))</f>
        <v/>
      </c>
      <c r="M33" s="131"/>
      <c r="N33" s="395" t="str" cm="1">
        <f t="array" ref="N33">IFERROR(IF(O32=1,INDEX('1.1 AIZ-IVZ'!$G$7:$I$106,MATCH(MIN('1.1 AIZ-IVZ'!$G$7:$G$106)+COUNTIF($N$25:N32,"*.0*"),'1.1 AIZ-IVZ'!$G$7:$G$106,0),3),INDEX('1.1 AIZ-IVZ'!$G$109:$H$1097,MATCH(VALUE(LEFT(R33,SEARCH(".",R33)-1)),'1.1 AIZ-IVZ'!$E$109:$E$1097,0)-1+Q33,2)),"")</f>
        <v>11.0 Schwerpunkt Abrechnung</v>
      </c>
      <c r="O33" s="395">
        <f>IFERROR(IF(O32&gt;1,O32-1,INDEX('1.1 AIZ-IVZ'!$F$7:$H$106,MATCH('1.4 AIZ-BWH'!N33,'1.1 AIZ-IVZ'!$I$7:$I$106,0),1)+1),"")</f>
        <v>3</v>
      </c>
      <c r="P33" s="395">
        <f t="shared" si="2"/>
        <v>8</v>
      </c>
      <c r="Q33" s="395" t="str">
        <f t="shared" si="4"/>
        <v/>
      </c>
      <c r="R33" s="395" t="str">
        <f t="shared" si="3"/>
        <v>11.</v>
      </c>
    </row>
    <row r="34" spans="1:18" ht="15">
      <c r="A34" s="49"/>
      <c r="B34" s="49"/>
      <c r="C34" s="49"/>
      <c r="D34" s="50"/>
      <c r="E34" s="93" t="str" cm="1">
        <f t="array" ref="E34">IFERROR(IF(O33=1,INDEX('1.1 AIZ-IVZ'!$G$7:$I$106,MATCH(MIN('1.1 AIZ-IVZ'!$G$7:$G$106)+COUNTIF($N$25:N33,"*.0*"),'1.1 AIZ-IVZ'!$G$7:$G$106,0),3),INDEX('1.1 AIZ-IVZ'!$G$109:$H$1097,MATCH(VALUE(LEFT(R34,SEARCH(".",R34)-1)),'1.1 AIZ-IVZ'!$E$109:$E$1097,0)-1+Q34,2)),"")</f>
        <v>11.1 KIS-ABS</v>
      </c>
      <c r="F34" s="28"/>
      <c r="G34" s="409" t="str">
        <f ca="1">IF(E34="","",IF(IFERROR(VALUE(MID(E34,(SEARCH(".",E34)+1),1)),0)&gt;0,I34,SUMIFS($G35:$G$1015,$R35:$R$1015,LEFT(E34,SEARCH(".",E34)),$Q35:$Q$1015,"&gt;0")))</f>
        <v/>
      </c>
      <c r="H34" s="400"/>
      <c r="I34" s="396" t="str">
        <f t="shared" ca="1" si="0"/>
        <v/>
      </c>
      <c r="J34" s="396" t="str">
        <f t="shared" ca="1" si="1"/>
        <v/>
      </c>
      <c r="K34" s="384">
        <f ca="1">IF(OR(IFERROR(SEARCH("*.0*",$E34),0)=1,E34=""),"",INDEX('1.1 AIZ-IVZ'!$H$109:$O$1097,MATCH('1.4 AIZ-BWH'!E34,'1.1 AIZ-IVZ'!$H$109:$H$1097,0),7))</f>
        <v>0</v>
      </c>
      <c r="L34" s="384">
        <f ca="1">IF(OR(IFERROR(SEARCH("*.0*",$E34),0)=1,E34=""),"",INDEX('1.1 AIZ-IVZ'!$H$109:$O$1097,MATCH('1.4 AIZ-BWH'!E34,'1.1 AIZ-IVZ'!$H$109:$H$1097,0),8))</f>
        <v>0</v>
      </c>
      <c r="M34" s="131"/>
      <c r="N34" s="395" t="str" cm="1">
        <f t="array" ref="N34">IFERROR(IF(O33=1,INDEX('1.1 AIZ-IVZ'!$G$7:$I$106,MATCH(MIN('1.1 AIZ-IVZ'!$G$7:$G$106)+COUNTIF($N$25:N33,"*.0*"),'1.1 AIZ-IVZ'!$G$7:$G$106,0),3),INDEX('1.1 AIZ-IVZ'!$G$109:$H$1097,MATCH(VALUE(LEFT(R34,SEARCH(".",R34)-1)),'1.1 AIZ-IVZ'!$E$109:$E$1097,0)-1+Q34,2)),"")</f>
        <v>11.1 KIS-ABS</v>
      </c>
      <c r="O34" s="395">
        <f>IFERROR(IF(O33&gt;1,O33-1,INDEX('1.1 AIZ-IVZ'!$F$7:$H$106,MATCH('1.4 AIZ-BWH'!N34,'1.1 AIZ-IVZ'!$I$7:$I$106,0),1)+1),"")</f>
        <v>2</v>
      </c>
      <c r="P34" s="395">
        <f t="shared" si="2"/>
        <v>3</v>
      </c>
      <c r="Q34" s="395">
        <f t="shared" si="4"/>
        <v>1</v>
      </c>
      <c r="R34" s="395" t="str">
        <f t="shared" si="3"/>
        <v>11.</v>
      </c>
    </row>
    <row r="35" spans="1:18" ht="15">
      <c r="A35" s="49"/>
      <c r="B35" s="49"/>
      <c r="C35" s="49"/>
      <c r="D35" s="50"/>
      <c r="E35" s="93" t="str" cm="1">
        <f t="array" ref="E35">IFERROR(IF(O34=1,INDEX('1.1 AIZ-IVZ'!$G$7:$I$106,MATCH(MIN('1.1 AIZ-IVZ'!$G$7:$G$106)+COUNTIF($N$25:N34,"*.0*"),'1.1 AIZ-IVZ'!$G$7:$G$106,0),3),INDEX('1.1 AIZ-IVZ'!$G$109:$H$1097,MATCH(VALUE(LEFT(R35,SEARCH(".",R35)-1)),'1.1 AIZ-IVZ'!$E$109:$E$1097,0)-1+Q35,2)),"")</f>
        <v>11.2 KIS-ABA</v>
      </c>
      <c r="F35" s="28"/>
      <c r="G35" s="409" t="str">
        <f ca="1">IF(E35="","",IF(IFERROR(VALUE(MID(E35,(SEARCH(".",E35)+1),1)),0)&gt;0,I35,SUMIFS($G36:$G$1015,$R36:$R$1015,LEFT(E35,SEARCH(".",E35)),$Q36:$Q$1015,"&gt;0")))</f>
        <v/>
      </c>
      <c r="H35" s="400"/>
      <c r="I35" s="396" t="str">
        <f t="shared" ca="1" si="0"/>
        <v/>
      </c>
      <c r="J35" s="396" t="str">
        <f t="shared" ca="1" si="1"/>
        <v/>
      </c>
      <c r="K35" s="384">
        <f ca="1">IF(OR(IFERROR(SEARCH("*.0*",$E35),0)=1,E35=""),"",INDEX('1.1 AIZ-IVZ'!$H$109:$O$1097,MATCH('1.4 AIZ-BWH'!E35,'1.1 AIZ-IVZ'!$H$109:$H$1097,0),7))</f>
        <v>0</v>
      </c>
      <c r="L35" s="384">
        <f ca="1">IF(OR(IFERROR(SEARCH("*.0*",$E35),0)=1,E35=""),"",INDEX('1.1 AIZ-IVZ'!$H$109:$O$1097,MATCH('1.4 AIZ-BWH'!E35,'1.1 AIZ-IVZ'!$H$109:$H$1097,0),8))</f>
        <v>0</v>
      </c>
      <c r="M35" s="131"/>
      <c r="N35" s="395" t="str" cm="1">
        <f t="array" ref="N35">IFERROR(IF(O34=1,INDEX('1.1 AIZ-IVZ'!$G$7:$I$106,MATCH(MIN('1.1 AIZ-IVZ'!$G$7:$G$106)+COUNTIF($N$25:N34,"*.0*"),'1.1 AIZ-IVZ'!$G$7:$G$106,0),3),INDEX('1.1 AIZ-IVZ'!$G$109:$H$1097,MATCH(VALUE(LEFT(R35,SEARCH(".",R35)-1)),'1.1 AIZ-IVZ'!$E$109:$E$1097,0)-1+Q35,2)),"")</f>
        <v>11.2 KIS-ABA</v>
      </c>
      <c r="O35" s="395">
        <f>IFERROR(IF(O34&gt;1,O34-1,INDEX('1.1 AIZ-IVZ'!$F$7:$H$106,MATCH('1.4 AIZ-BWH'!N35,'1.1 AIZ-IVZ'!$I$7:$I$106,0),1)+1),"")</f>
        <v>1</v>
      </c>
      <c r="P35" s="395">
        <f t="shared" si="2"/>
        <v>3</v>
      </c>
      <c r="Q35" s="395">
        <f t="shared" si="4"/>
        <v>2</v>
      </c>
      <c r="R35" s="395" t="str">
        <f t="shared" si="3"/>
        <v>11.</v>
      </c>
    </row>
    <row r="36" spans="1:18" ht="15" hidden="1">
      <c r="A36" s="49"/>
      <c r="B36" s="49"/>
      <c r="C36" s="49"/>
      <c r="D36" s="50"/>
      <c r="E36" s="93" t="str" cm="1">
        <f t="array" ref="E36">IFERROR(IF(O35=1,INDEX('1.1 AIZ-IVZ'!$G$7:$I$106,MATCH(MIN('1.1 AIZ-IVZ'!$G$7:$G$106)+COUNTIF($N$25:N35,"*.0*"),'1.1 AIZ-IVZ'!$G$7:$G$106,0),3),INDEX('1.1 AIZ-IVZ'!$G$109:$H$1097,MATCH(VALUE(LEFT(R36,SEARCH(".",R36)-1)),'1.1 AIZ-IVZ'!$E$109:$E$1097,0)-1+Q36,2)),"")</f>
        <v/>
      </c>
      <c r="F36" s="28"/>
      <c r="G36" s="409" t="str">
        <f>IF(E36="","",IF(IFERROR(VALUE(MID(E36,(SEARCH(".",E36)+1),1)),0)&gt;0,I36,SUMIFS($G37:$G$1015,$R37:$R$1015,LEFT(E36,SEARCH(".",E36)),$Q37:$Q$1015,"&gt;0")))</f>
        <v/>
      </c>
      <c r="H36" s="400"/>
      <c r="I36" s="396" t="str">
        <f t="shared" ca="1" si="0"/>
        <v/>
      </c>
      <c r="J36" s="396" t="str">
        <f t="shared" ca="1" si="1"/>
        <v/>
      </c>
      <c r="K36" s="384" t="str">
        <f>IF(OR(IFERROR(SEARCH("*.0*",$E36),0)=1,E36=""),"",INDEX('1.1 AIZ-IVZ'!$H$109:$O$1097,MATCH('1.4 AIZ-BWH'!E36,'1.1 AIZ-IVZ'!$H$109:$H$1097,0),7))</f>
        <v/>
      </c>
      <c r="L36" s="384" t="str">
        <f>IF(OR(IFERROR(SEARCH("*.0*",$E36),0)=1,E36=""),"",INDEX('1.1 AIZ-IVZ'!$H$109:$O$1097,MATCH('1.4 AIZ-BWH'!E36,'1.1 AIZ-IVZ'!$H$109:$H$1097,0),8))</f>
        <v/>
      </c>
      <c r="M36" s="131"/>
      <c r="N36" s="395" t="str" cm="1">
        <f t="array" ref="N36">IFERROR(IF(O35=1,INDEX('1.1 AIZ-IVZ'!$G$7:$I$106,MATCH(MIN('1.1 AIZ-IVZ'!$G$7:$G$106)+COUNTIF($N$25:N35,"*.0*"),'1.1 AIZ-IVZ'!$G$7:$G$106,0),3),INDEX('1.1 AIZ-IVZ'!$G$109:$H$1097,MATCH(VALUE(LEFT(R36,SEARCH(".",R36)-1)),'1.1 AIZ-IVZ'!$E$109:$E$1097,0)-1+Q36,2)),"")</f>
        <v/>
      </c>
      <c r="O36" s="395" t="str">
        <f>IFERROR(IF(O35&gt;1,O35-1,INDEX('1.1 AIZ-IVZ'!$F$7:$H$106,MATCH('1.4 AIZ-BWH'!N36,'1.1 AIZ-IVZ'!$I$7:$I$106,0),1)+1),"")</f>
        <v/>
      </c>
      <c r="P36" s="395" t="str">
        <f t="shared" si="2"/>
        <v/>
      </c>
      <c r="Q36" s="395" t="str">
        <f t="shared" si="4"/>
        <v/>
      </c>
      <c r="R36" s="395" t="str">
        <f t="shared" si="3"/>
        <v/>
      </c>
    </row>
    <row r="37" spans="1:18" ht="15" hidden="1">
      <c r="A37" s="49"/>
      <c r="B37" s="49"/>
      <c r="C37" s="49"/>
      <c r="D37" s="50"/>
      <c r="E37" s="93" t="str" cm="1">
        <f t="array" ref="E37">IFERROR(IF(O36=1,INDEX('1.1 AIZ-IVZ'!$G$7:$I$106,MATCH(MIN('1.1 AIZ-IVZ'!$G$7:$G$106)+COUNTIF($N$25:N36,"*.0*"),'1.1 AIZ-IVZ'!$G$7:$G$106,0),3),INDEX('1.1 AIZ-IVZ'!$G$109:$H$1097,MATCH(VALUE(LEFT(R37,SEARCH(".",R37)-1)),'1.1 AIZ-IVZ'!$E$109:$E$1097,0)-1+Q37,2)),"")</f>
        <v/>
      </c>
      <c r="F37" s="28"/>
      <c r="G37" s="409" t="str">
        <f>IF(E37="","",IF(IFERROR(VALUE(MID(E37,(SEARCH(".",E37)+1),1)),0)&gt;0,I37,SUMIFS($G38:$G$1015,$R38:$R$1015,LEFT(E37,SEARCH(".",E37)),$Q38:$Q$1015,"&gt;0")))</f>
        <v/>
      </c>
      <c r="H37" s="400"/>
      <c r="I37" s="396" t="str">
        <f t="shared" ca="1" si="0"/>
        <v/>
      </c>
      <c r="J37" s="396" t="str">
        <f t="shared" ca="1" si="1"/>
        <v/>
      </c>
      <c r="K37" s="384" t="str">
        <f>IF(OR(IFERROR(SEARCH("*.0*",$E37),0)=1,E37=""),"",INDEX('1.1 AIZ-IVZ'!$H$109:$O$1097,MATCH('1.4 AIZ-BWH'!E37,'1.1 AIZ-IVZ'!$H$109:$H$1097,0),7))</f>
        <v/>
      </c>
      <c r="L37" s="384" t="str">
        <f>IF(OR(IFERROR(SEARCH("*.0*",$E37),0)=1,E37=""),"",INDEX('1.1 AIZ-IVZ'!$H$109:$O$1097,MATCH('1.4 AIZ-BWH'!E37,'1.1 AIZ-IVZ'!$H$109:$H$1097,0),8))</f>
        <v/>
      </c>
      <c r="M37" s="131"/>
      <c r="N37" s="395" t="str" cm="1">
        <f t="array" ref="N37">IFERROR(IF(O36=1,INDEX('1.1 AIZ-IVZ'!$G$7:$I$106,MATCH(MIN('1.1 AIZ-IVZ'!$G$7:$G$106)+COUNTIF($N$25:N36,"*.0*"),'1.1 AIZ-IVZ'!$G$7:$G$106,0),3),INDEX('1.1 AIZ-IVZ'!$G$109:$H$1097,MATCH(VALUE(LEFT(R37,SEARCH(".",R37)-1)),'1.1 AIZ-IVZ'!$E$109:$E$1097,0)-1+Q37,2)),"")</f>
        <v/>
      </c>
      <c r="O37" s="395" t="str">
        <f>IFERROR(IF(O36&gt;1,O36-1,INDEX('1.1 AIZ-IVZ'!$F$7:$H$106,MATCH('1.4 AIZ-BWH'!N37,'1.1 AIZ-IVZ'!$I$7:$I$106,0),1)+1),"")</f>
        <v/>
      </c>
      <c r="P37" s="395" t="str">
        <f t="shared" si="2"/>
        <v/>
      </c>
      <c r="Q37" s="395" t="e">
        <f t="shared" si="4"/>
        <v>#VALUE!</v>
      </c>
      <c r="R37" s="395" t="str">
        <f t="shared" si="3"/>
        <v/>
      </c>
    </row>
    <row r="38" spans="1:18" ht="15" hidden="1" customHeight="1">
      <c r="A38" s="49"/>
      <c r="B38" s="49"/>
      <c r="C38" s="49"/>
      <c r="D38" s="50"/>
      <c r="E38" s="93" t="str" cm="1">
        <f t="array" ref="E38">IFERROR(IF(O37=1,INDEX('1.1 AIZ-IVZ'!$G$7:$I$106,MATCH(MIN('1.1 AIZ-IVZ'!$G$7:$G$106)+COUNTIF($N$25:N37,"*.0*"),'1.1 AIZ-IVZ'!$G$7:$G$106,0),3),INDEX('1.1 AIZ-IVZ'!$G$109:$H$1097,MATCH(VALUE(LEFT(R38,SEARCH(".",R38)-1)),'1.1 AIZ-IVZ'!$E$109:$E$1097,0)-1+Q38,2)),"")</f>
        <v/>
      </c>
      <c r="F38" s="28"/>
      <c r="G38" s="409" t="str">
        <f>IF(E38="","",IF(IFERROR(VALUE(MID(E38,(SEARCH(".",E38)+1),1)),0)&gt;0,I38,SUMIFS($G39:$G$1015,$R39:$R$1015,LEFT(E38,SEARCH(".",E38)),$Q39:$Q$1015,"&gt;0")))</f>
        <v/>
      </c>
      <c r="H38" s="400"/>
      <c r="I38" s="396" t="str">
        <f t="shared" ca="1" si="0"/>
        <v/>
      </c>
      <c r="J38" s="396" t="str">
        <f t="shared" ca="1" si="1"/>
        <v/>
      </c>
      <c r="K38" s="384" t="str">
        <f>IF(OR(IFERROR(SEARCH("*.0*",$E38),0)=1,E38=""),"",INDEX('1.1 AIZ-IVZ'!$H$109:$O$1097,MATCH('1.4 AIZ-BWH'!E38,'1.1 AIZ-IVZ'!$H$109:$H$1097,0),7))</f>
        <v/>
      </c>
      <c r="L38" s="384" t="str">
        <f>IF(OR(IFERROR(SEARCH("*.0*",$E38),0)=1,E38=""),"",INDEX('1.1 AIZ-IVZ'!$H$109:$O$1097,MATCH('1.4 AIZ-BWH'!E38,'1.1 AIZ-IVZ'!$H$109:$H$1097,0),8))</f>
        <v/>
      </c>
      <c r="M38" s="131"/>
      <c r="N38" s="395" t="str" cm="1">
        <f t="array" ref="N38">IFERROR(IF(O37=1,INDEX('1.1 AIZ-IVZ'!$G$7:$I$106,MATCH(MIN('1.1 AIZ-IVZ'!$G$7:$G$106)+COUNTIF($N$25:N37,"*.0*"),'1.1 AIZ-IVZ'!$G$7:$G$106,0),3),INDEX('1.1 AIZ-IVZ'!$G$109:$H$1097,MATCH(VALUE(LEFT(R38,SEARCH(".",R38)-1)),'1.1 AIZ-IVZ'!$E$109:$E$1097,0)-1+Q38,2)),"")</f>
        <v/>
      </c>
      <c r="O38" s="395" t="str">
        <f>IFERROR(IF(O37&gt;1,O37-1,INDEX('1.1 AIZ-IVZ'!$F$7:$H$106,MATCH('1.4 AIZ-BWH'!N38,'1.1 AIZ-IVZ'!$I$7:$I$106,0),1)+1),"")</f>
        <v/>
      </c>
      <c r="P38" s="395" t="str">
        <f t="shared" si="2"/>
        <v/>
      </c>
      <c r="Q38" s="395" t="e">
        <f t="shared" si="4"/>
        <v>#VALUE!</v>
      </c>
      <c r="R38" s="395" t="str">
        <f t="shared" si="3"/>
        <v/>
      </c>
    </row>
    <row r="39" spans="1:18" ht="15" hidden="1" customHeight="1">
      <c r="A39" s="49"/>
      <c r="B39" s="49"/>
      <c r="C39" s="49"/>
      <c r="D39" s="50"/>
      <c r="E39" s="93" t="str" cm="1">
        <f t="array" ref="E39">IFERROR(IF(O38=1,INDEX('1.1 AIZ-IVZ'!$G$7:$I$106,MATCH(MIN('1.1 AIZ-IVZ'!$G$7:$G$106)+COUNTIF($N$25:N38,"*.0*"),'1.1 AIZ-IVZ'!$G$7:$G$106,0),3),INDEX('1.1 AIZ-IVZ'!$G$109:$H$1097,MATCH(VALUE(LEFT(R39,SEARCH(".",R39)-1)),'1.1 AIZ-IVZ'!$E$109:$E$1097,0)-1+Q39,2)),"")</f>
        <v/>
      </c>
      <c r="F39" s="28"/>
      <c r="G39" s="409" t="str">
        <f>IF(E39="","",IF(IFERROR(VALUE(MID(E39,(SEARCH(".",E39)+1),1)),0)&gt;0,I39,SUMIFS($G40:$G$1015,$R40:$R$1015,LEFT(E39,SEARCH(".",E39)),$Q40:$Q$1015,"&gt;0")))</f>
        <v/>
      </c>
      <c r="H39" s="400"/>
      <c r="I39" s="396" t="str">
        <f t="shared" ca="1" si="0"/>
        <v/>
      </c>
      <c r="J39" s="396" t="str">
        <f t="shared" ca="1" si="1"/>
        <v/>
      </c>
      <c r="K39" s="384" t="str">
        <f>IF(OR(IFERROR(SEARCH("*.0*",$E39),0)=1,E39=""),"",INDEX('1.1 AIZ-IVZ'!$H$109:$O$1097,MATCH('1.4 AIZ-BWH'!E39,'1.1 AIZ-IVZ'!$H$109:$H$1097,0),7))</f>
        <v/>
      </c>
      <c r="L39" s="384" t="str">
        <f>IF(OR(IFERROR(SEARCH("*.0*",$E39),0)=1,E39=""),"",INDEX('1.1 AIZ-IVZ'!$H$109:$O$1097,MATCH('1.4 AIZ-BWH'!E39,'1.1 AIZ-IVZ'!$H$109:$H$1097,0),8))</f>
        <v/>
      </c>
      <c r="M39" s="131"/>
      <c r="N39" s="395" t="str" cm="1">
        <f t="array" ref="N39">IFERROR(IF(O38=1,INDEX('1.1 AIZ-IVZ'!$G$7:$I$106,MATCH(MIN('1.1 AIZ-IVZ'!$G$7:$G$106)+COUNTIF($N$25:N38,"*.0*"),'1.1 AIZ-IVZ'!$G$7:$G$106,0),3),INDEX('1.1 AIZ-IVZ'!$G$109:$H$1097,MATCH(VALUE(LEFT(R39,SEARCH(".",R39)-1)),'1.1 AIZ-IVZ'!$E$109:$E$1097,0)-1+Q39,2)),"")</f>
        <v/>
      </c>
      <c r="O39" s="395" t="str">
        <f>IFERROR(IF(O38&gt;1,O38-1,INDEX('1.1 AIZ-IVZ'!$F$7:$H$106,MATCH('1.4 AIZ-BWH'!N39,'1.1 AIZ-IVZ'!$I$7:$I$106,0),1)+1),"")</f>
        <v/>
      </c>
      <c r="P39" s="395" t="str">
        <f t="shared" si="2"/>
        <v/>
      </c>
      <c r="Q39" s="395" t="e">
        <f t="shared" si="4"/>
        <v>#VALUE!</v>
      </c>
      <c r="R39" s="395" t="str">
        <f t="shared" si="3"/>
        <v/>
      </c>
    </row>
    <row r="40" spans="1:18" ht="15" hidden="1" customHeight="1">
      <c r="A40" s="49"/>
      <c r="B40" s="49"/>
      <c r="C40" s="49"/>
      <c r="D40" s="50"/>
      <c r="E40" s="93" t="str" cm="1">
        <f t="array" ref="E40">IFERROR(IF(O39=1,INDEX('1.1 AIZ-IVZ'!$G$7:$I$106,MATCH(MIN('1.1 AIZ-IVZ'!$G$7:$G$106)+COUNTIF($N$25:N39,"*.0*"),'1.1 AIZ-IVZ'!$G$7:$G$106,0),3),INDEX('1.1 AIZ-IVZ'!$G$109:$H$1097,MATCH(VALUE(LEFT(R40,SEARCH(".",R40)-1)),'1.1 AIZ-IVZ'!$E$109:$E$1097,0)-1+Q40,2)),"")</f>
        <v/>
      </c>
      <c r="F40" s="28"/>
      <c r="G40" s="409" t="str">
        <f>IF(E40="","",IF(IFERROR(VALUE(MID(E40,(SEARCH(".",E40)+1),1)),0)&gt;0,I40,SUMIFS($G41:$G$1015,$R41:$R$1015,LEFT(E40,SEARCH(".",E40)),$Q41:$Q$1015,"&gt;0")))</f>
        <v/>
      </c>
      <c r="H40" s="400"/>
      <c r="I40" s="396" t="str">
        <f t="shared" ca="1" si="0"/>
        <v/>
      </c>
      <c r="J40" s="396" t="str">
        <f t="shared" ca="1" si="1"/>
        <v/>
      </c>
      <c r="K40" s="384" t="str">
        <f>IF(OR(IFERROR(SEARCH("*.0*",$E40),0)=1,E40=""),"",INDEX('1.1 AIZ-IVZ'!$H$109:$O$1097,MATCH('1.4 AIZ-BWH'!E40,'1.1 AIZ-IVZ'!$H$109:$H$1097,0),7))</f>
        <v/>
      </c>
      <c r="L40" s="384" t="str">
        <f>IF(OR(IFERROR(SEARCH("*.0*",$E40),0)=1,E40=""),"",INDEX('1.1 AIZ-IVZ'!$H$109:$O$1097,MATCH('1.4 AIZ-BWH'!E40,'1.1 AIZ-IVZ'!$H$109:$H$1097,0),8))</f>
        <v/>
      </c>
      <c r="M40" s="131"/>
      <c r="N40" s="395" t="str" cm="1">
        <f t="array" ref="N40">IFERROR(IF(O39=1,INDEX('1.1 AIZ-IVZ'!$G$7:$I$106,MATCH(MIN('1.1 AIZ-IVZ'!$G$7:$G$106)+COUNTIF($N$25:N39,"*.0*"),'1.1 AIZ-IVZ'!$G$7:$G$106,0),3),INDEX('1.1 AIZ-IVZ'!$G$109:$H$1097,MATCH(VALUE(LEFT(R40,SEARCH(".",R40)-1)),'1.1 AIZ-IVZ'!$E$109:$E$1097,0)-1+Q40,2)),"")</f>
        <v/>
      </c>
      <c r="O40" s="395" t="str">
        <f>IFERROR(IF(O39&gt;1,O39-1,INDEX('1.1 AIZ-IVZ'!$F$7:$H$106,MATCH('1.4 AIZ-BWH'!N40,'1.1 AIZ-IVZ'!$I$7:$I$106,0),1)+1),"")</f>
        <v/>
      </c>
      <c r="P40" s="395" t="str">
        <f t="shared" si="2"/>
        <v/>
      </c>
      <c r="Q40" s="395" t="e">
        <f t="shared" si="4"/>
        <v>#VALUE!</v>
      </c>
      <c r="R40" s="395" t="str">
        <f t="shared" si="3"/>
        <v/>
      </c>
    </row>
    <row r="41" spans="1:18" ht="15" hidden="1" customHeight="1">
      <c r="A41" s="49"/>
      <c r="B41" s="49"/>
      <c r="C41" s="49"/>
      <c r="D41" s="50"/>
      <c r="E41" s="93" t="str" cm="1">
        <f t="array" ref="E41">IFERROR(IF(O40=1,INDEX('1.1 AIZ-IVZ'!$G$7:$I$106,MATCH(MIN('1.1 AIZ-IVZ'!$G$7:$G$106)+COUNTIF($N$25:N40,"*.0*"),'1.1 AIZ-IVZ'!$G$7:$G$106,0),3),INDEX('1.1 AIZ-IVZ'!$G$109:$H$1097,MATCH(VALUE(LEFT(R41,SEARCH(".",R41)-1)),'1.1 AIZ-IVZ'!$E$109:$E$1097,0)-1+Q41,2)),"")</f>
        <v/>
      </c>
      <c r="F41" s="28"/>
      <c r="G41" s="409" t="str">
        <f>IF(E41="","",IF(IFERROR(VALUE(MID(E41,(SEARCH(".",E41)+1),1)),0)&gt;0,I41,SUMIFS($G42:$G$1015,$R42:$R$1015,LEFT(E41,SEARCH(".",E41)),$Q42:$Q$1015,"&gt;0")))</f>
        <v/>
      </c>
      <c r="H41" s="400"/>
      <c r="I41" s="396" t="str">
        <f t="shared" ca="1" si="0"/>
        <v/>
      </c>
      <c r="J41" s="396" t="str">
        <f t="shared" ca="1" si="1"/>
        <v/>
      </c>
      <c r="K41" s="384" t="str">
        <f>IF(OR(IFERROR(SEARCH("*.0*",$E41),0)=1,E41=""),"",INDEX('1.1 AIZ-IVZ'!$H$109:$O$1097,MATCH('1.4 AIZ-BWH'!E41,'1.1 AIZ-IVZ'!$H$109:$H$1097,0),7))</f>
        <v/>
      </c>
      <c r="L41" s="384" t="str">
        <f>IF(OR(IFERROR(SEARCH("*.0*",$E41),0)=1,E41=""),"",INDEX('1.1 AIZ-IVZ'!$H$109:$O$1097,MATCH('1.4 AIZ-BWH'!E41,'1.1 AIZ-IVZ'!$H$109:$H$1097,0),8))</f>
        <v/>
      </c>
      <c r="M41" s="131"/>
      <c r="N41" s="395" t="str" cm="1">
        <f t="array" ref="N41">IFERROR(IF(O40=1,INDEX('1.1 AIZ-IVZ'!$G$7:$I$106,MATCH(MIN('1.1 AIZ-IVZ'!$G$7:$G$106)+COUNTIF($N$25:N40,"*.0*"),'1.1 AIZ-IVZ'!$G$7:$G$106,0),3),INDEX('1.1 AIZ-IVZ'!$G$109:$H$1097,MATCH(VALUE(LEFT(R41,SEARCH(".",R41)-1)),'1.1 AIZ-IVZ'!$E$109:$E$1097,0)-1+Q41,2)),"")</f>
        <v/>
      </c>
      <c r="O41" s="395" t="str">
        <f>IFERROR(IF(O40&gt;1,O40-1,INDEX('1.1 AIZ-IVZ'!$F$7:$H$106,MATCH('1.4 AIZ-BWH'!N41,'1.1 AIZ-IVZ'!$I$7:$I$106,0),1)+1),"")</f>
        <v/>
      </c>
      <c r="P41" s="395" t="str">
        <f t="shared" ref="P41:P104" si="5">IF(O41="","",IF(VALUE(MID(N40,SEARCH(".",N40)+1,1))=0,O40,P40))</f>
        <v/>
      </c>
      <c r="Q41" s="395" t="e">
        <f t="shared" ref="Q41:Q104" si="6">IF(O40=1,"",(O41-P41)*-1)</f>
        <v>#VALUE!</v>
      </c>
      <c r="R41" s="395" t="str">
        <f t="shared" ref="R41:R104" si="7">IFERROR(IF(Q41="",LEFT(N41,SEARCH(".",N41)),R40),"")</f>
        <v/>
      </c>
    </row>
    <row r="42" spans="1:18" ht="15" hidden="1" customHeight="1">
      <c r="A42" s="49"/>
      <c r="B42" s="49"/>
      <c r="C42" s="49"/>
      <c r="D42" s="50"/>
      <c r="E42" s="93" t="str" cm="1">
        <f t="array" ref="E42">IFERROR(IF(O41=1,INDEX('1.1 AIZ-IVZ'!$G$7:$I$106,MATCH(MIN('1.1 AIZ-IVZ'!$G$7:$G$106)+COUNTIF($N$25:N41,"*.0*"),'1.1 AIZ-IVZ'!$G$7:$G$106,0),3),INDEX('1.1 AIZ-IVZ'!$G$109:$H$1097,MATCH(VALUE(LEFT(R42,SEARCH(".",R42)-1)),'1.1 AIZ-IVZ'!$E$109:$E$1097,0)-1+Q42,2)),"")</f>
        <v/>
      </c>
      <c r="F42" s="28"/>
      <c r="G42" s="409" t="str">
        <f>IF(E42="","",IF(IFERROR(VALUE(MID(E42,(SEARCH(".",E42)+1),1)),0)&gt;0,I42,SUMIFS($G43:$G$1015,$R43:$R$1015,LEFT(E42,SEARCH(".",E42)),$Q43:$Q$1015,"&gt;0")))</f>
        <v/>
      </c>
      <c r="H42" s="400"/>
      <c r="I42" s="396" t="str">
        <f t="shared" ca="1" si="0"/>
        <v/>
      </c>
      <c r="J42" s="396" t="str">
        <f t="shared" ca="1" si="1"/>
        <v/>
      </c>
      <c r="K42" s="384" t="str">
        <f>IF(OR(IFERROR(SEARCH("*.0*",$E42),0)=1,E42=""),"",INDEX('1.1 AIZ-IVZ'!$H$109:$O$1097,MATCH('1.4 AIZ-BWH'!E42,'1.1 AIZ-IVZ'!$H$109:$H$1097,0),7))</f>
        <v/>
      </c>
      <c r="L42" s="384" t="str">
        <f>IF(OR(IFERROR(SEARCH("*.0*",$E42),0)=1,E42=""),"",INDEX('1.1 AIZ-IVZ'!$H$109:$O$1097,MATCH('1.4 AIZ-BWH'!E42,'1.1 AIZ-IVZ'!$H$109:$H$1097,0),8))</f>
        <v/>
      </c>
      <c r="M42" s="131"/>
      <c r="N42" s="395" t="str" cm="1">
        <f t="array" ref="N42">IFERROR(IF(O41=1,INDEX('1.1 AIZ-IVZ'!$G$7:$I$106,MATCH(MIN('1.1 AIZ-IVZ'!$G$7:$G$106)+COUNTIF($N$25:N41,"*.0*"),'1.1 AIZ-IVZ'!$G$7:$G$106,0),3),INDEX('1.1 AIZ-IVZ'!$G$109:$H$1097,MATCH(VALUE(LEFT(R42,SEARCH(".",R42)-1)),'1.1 AIZ-IVZ'!$E$109:$E$1097,0)-1+Q42,2)),"")</f>
        <v/>
      </c>
      <c r="O42" s="395" t="str">
        <f>IFERROR(IF(O41&gt;1,O41-1,INDEX('1.1 AIZ-IVZ'!$F$7:$H$106,MATCH('1.4 AIZ-BWH'!N42,'1.1 AIZ-IVZ'!$I$7:$I$106,0),1)+1),"")</f>
        <v/>
      </c>
      <c r="P42" s="395" t="str">
        <f t="shared" si="5"/>
        <v/>
      </c>
      <c r="Q42" s="395" t="e">
        <f t="shared" si="6"/>
        <v>#VALUE!</v>
      </c>
      <c r="R42" s="395" t="str">
        <f t="shared" si="7"/>
        <v/>
      </c>
    </row>
    <row r="43" spans="1:18" ht="15" hidden="1" customHeight="1">
      <c r="A43" s="49"/>
      <c r="B43" s="49"/>
      <c r="C43" s="49"/>
      <c r="D43" s="50"/>
      <c r="E43" s="93" t="str" cm="1">
        <f t="array" ref="E43">IFERROR(IF(O42=1,INDEX('1.1 AIZ-IVZ'!$G$7:$I$106,MATCH(MIN('1.1 AIZ-IVZ'!$G$7:$G$106)+COUNTIF($N$25:N42,"*.0*"),'1.1 AIZ-IVZ'!$G$7:$G$106,0),3),INDEX('1.1 AIZ-IVZ'!$G$109:$H$1097,MATCH(VALUE(LEFT(R43,SEARCH(".",R43)-1)),'1.1 AIZ-IVZ'!$E$109:$E$1097,0)-1+Q43,2)),"")</f>
        <v/>
      </c>
      <c r="F43" s="28"/>
      <c r="G43" s="409" t="str">
        <f>IF(E43="","",IF(IFERROR(VALUE(MID(E43,(SEARCH(".",E43)+1),1)),0)&gt;0,I43,SUMIFS($G44:$G$1015,$R44:$R$1015,LEFT(E43,SEARCH(".",E43)),$Q44:$Q$1015,"&gt;0")))</f>
        <v/>
      </c>
      <c r="H43" s="400"/>
      <c r="I43" s="396" t="str">
        <f t="shared" ca="1" si="0"/>
        <v/>
      </c>
      <c r="J43" s="396" t="str">
        <f t="shared" ca="1" si="1"/>
        <v/>
      </c>
      <c r="K43" s="384" t="str">
        <f>IF(OR(IFERROR(SEARCH("*.0*",$E43),0)=1,E43=""),"",INDEX('1.1 AIZ-IVZ'!$H$109:$O$1097,MATCH('1.4 AIZ-BWH'!E43,'1.1 AIZ-IVZ'!$H$109:$H$1097,0),7))</f>
        <v/>
      </c>
      <c r="L43" s="384" t="str">
        <f>IF(OR(IFERROR(SEARCH("*.0*",$E43),0)=1,E43=""),"",INDEX('1.1 AIZ-IVZ'!$H$109:$O$1097,MATCH('1.4 AIZ-BWH'!E43,'1.1 AIZ-IVZ'!$H$109:$H$1097,0),8))</f>
        <v/>
      </c>
      <c r="M43" s="131"/>
      <c r="N43" s="395" t="str" cm="1">
        <f t="array" ref="N43">IFERROR(IF(O42=1,INDEX('1.1 AIZ-IVZ'!$G$7:$I$106,MATCH(MIN('1.1 AIZ-IVZ'!$G$7:$G$106)+COUNTIF($N$25:N42,"*.0*"),'1.1 AIZ-IVZ'!$G$7:$G$106,0),3),INDEX('1.1 AIZ-IVZ'!$G$109:$H$1097,MATCH(VALUE(LEFT(R43,SEARCH(".",R43)-1)),'1.1 AIZ-IVZ'!$E$109:$E$1097,0)-1+Q43,2)),"")</f>
        <v/>
      </c>
      <c r="O43" s="395" t="str">
        <f>IFERROR(IF(O42&gt;1,O42-1,INDEX('1.1 AIZ-IVZ'!$F$7:$H$106,MATCH('1.4 AIZ-BWH'!N43,'1.1 AIZ-IVZ'!$I$7:$I$106,0),1)+1),"")</f>
        <v/>
      </c>
      <c r="P43" s="395" t="str">
        <f t="shared" si="5"/>
        <v/>
      </c>
      <c r="Q43" s="395" t="e">
        <f t="shared" si="6"/>
        <v>#VALUE!</v>
      </c>
      <c r="R43" s="395" t="str">
        <f t="shared" si="7"/>
        <v/>
      </c>
    </row>
    <row r="44" spans="1:18" ht="15" hidden="1">
      <c r="A44" s="49"/>
      <c r="B44" s="49"/>
      <c r="C44" s="49"/>
      <c r="D44" s="50"/>
      <c r="E44" s="93" t="str" cm="1">
        <f t="array" ref="E44">IFERROR(IF(O43=1,INDEX('1.1 AIZ-IVZ'!$G$7:$I$106,MATCH(MIN('1.1 AIZ-IVZ'!$G$7:$G$106)+COUNTIF($N$25:N43,"*.0*"),'1.1 AIZ-IVZ'!$G$7:$G$106,0),3),INDEX('1.1 AIZ-IVZ'!$G$109:$H$1097,MATCH(VALUE(LEFT(R44,SEARCH(".",R44)-1)),'1.1 AIZ-IVZ'!$E$109:$E$1097,0)-1+Q44,2)),"")</f>
        <v/>
      </c>
      <c r="F44" s="28"/>
      <c r="G44" s="409" t="str">
        <f>IF(E44="","",IF(IFERROR(VALUE(MID(E44,(SEARCH(".",E44)+1),1)),0)&gt;0,I44,SUMIFS($G45:$G$1015,$R45:$R$1015,LEFT(E44,SEARCH(".",E44)),$Q45:$Q$1015,"&gt;0")))</f>
        <v/>
      </c>
      <c r="H44" s="400"/>
      <c r="I44" s="396" t="str">
        <f t="shared" ca="1" si="0"/>
        <v/>
      </c>
      <c r="J44" s="396" t="str">
        <f t="shared" ca="1" si="1"/>
        <v/>
      </c>
      <c r="K44" s="384" t="str">
        <f>IF(OR(IFERROR(SEARCH("*.0*",$E44),0)=1,E44=""),"",INDEX('1.1 AIZ-IVZ'!$H$109:$O$1097,MATCH('1.4 AIZ-BWH'!E44,'1.1 AIZ-IVZ'!$H$109:$H$1097,0),7))</f>
        <v/>
      </c>
      <c r="L44" s="384" t="str">
        <f>IF(OR(IFERROR(SEARCH("*.0*",$E44),0)=1,E44=""),"",INDEX('1.1 AIZ-IVZ'!$H$109:$O$1097,MATCH('1.4 AIZ-BWH'!E44,'1.1 AIZ-IVZ'!$H$109:$H$1097,0),8))</f>
        <v/>
      </c>
      <c r="M44" s="131"/>
      <c r="N44" s="395" t="str" cm="1">
        <f t="array" ref="N44">IFERROR(IF(O43=1,INDEX('1.1 AIZ-IVZ'!$G$7:$I$106,MATCH(MIN('1.1 AIZ-IVZ'!$G$7:$G$106)+COUNTIF($N$25:N43,"*.0*"),'1.1 AIZ-IVZ'!$G$7:$G$106,0),3),INDEX('1.1 AIZ-IVZ'!$G$109:$H$1097,MATCH(VALUE(LEFT(R44,SEARCH(".",R44)-1)),'1.1 AIZ-IVZ'!$E$109:$E$1097,0)-1+Q44,2)),"")</f>
        <v/>
      </c>
      <c r="O44" s="395" t="str">
        <f>IFERROR(IF(O43&gt;1,O43-1,INDEX('1.1 AIZ-IVZ'!$F$7:$H$106,MATCH('1.4 AIZ-BWH'!N44,'1.1 AIZ-IVZ'!$I$7:$I$106,0),1)+1),"")</f>
        <v/>
      </c>
      <c r="P44" s="395" t="str">
        <f t="shared" si="5"/>
        <v/>
      </c>
      <c r="Q44" s="395" t="e">
        <f t="shared" si="6"/>
        <v>#VALUE!</v>
      </c>
      <c r="R44" s="395" t="str">
        <f t="shared" si="7"/>
        <v/>
      </c>
    </row>
    <row r="45" spans="1:18" ht="15" hidden="1">
      <c r="A45" s="49"/>
      <c r="B45" s="49"/>
      <c r="C45" s="49"/>
      <c r="D45" s="50"/>
      <c r="E45" s="93" t="str" cm="1">
        <f t="array" ref="E45">IFERROR(IF(O44=1,INDEX('1.1 AIZ-IVZ'!$G$7:$I$106,MATCH(MIN('1.1 AIZ-IVZ'!$G$7:$G$106)+COUNTIF($N$25:N44,"*.0*"),'1.1 AIZ-IVZ'!$G$7:$G$106,0),3),INDEX('1.1 AIZ-IVZ'!$G$109:$H$1097,MATCH(VALUE(LEFT(R45,SEARCH(".",R45)-1)),'1.1 AIZ-IVZ'!$E$109:$E$1097,0)-1+Q45,2)),"")</f>
        <v/>
      </c>
      <c r="F45" s="28"/>
      <c r="G45" s="409" t="str">
        <f>IF(E45="","",IF(IFERROR(VALUE(MID(E45,(SEARCH(".",E45)+1),1)),0)&gt;0,I45,SUMIFS($G46:$G$1015,$R46:$R$1015,LEFT(E45,SEARCH(".",E45)),$Q46:$Q$1015,"&gt;0")))</f>
        <v/>
      </c>
      <c r="H45" s="400"/>
      <c r="I45" s="396" t="str">
        <f t="shared" ca="1" si="0"/>
        <v/>
      </c>
      <c r="J45" s="396" t="str">
        <f t="shared" ca="1" si="1"/>
        <v/>
      </c>
      <c r="K45" s="384" t="str">
        <f>IF(OR(IFERROR(SEARCH("*.0*",$E45),0)=1,E45=""),"",INDEX('1.1 AIZ-IVZ'!$H$109:$O$1097,MATCH('1.4 AIZ-BWH'!E45,'1.1 AIZ-IVZ'!$H$109:$H$1097,0),7))</f>
        <v/>
      </c>
      <c r="L45" s="384" t="str">
        <f>IF(OR(IFERROR(SEARCH("*.0*",$E45),0)=1,E45=""),"",INDEX('1.1 AIZ-IVZ'!$H$109:$O$1097,MATCH('1.4 AIZ-BWH'!E45,'1.1 AIZ-IVZ'!$H$109:$H$1097,0),8))</f>
        <v/>
      </c>
      <c r="M45" s="131"/>
      <c r="N45" s="395" t="str" cm="1">
        <f t="array" ref="N45">IFERROR(IF(O44=1,INDEX('1.1 AIZ-IVZ'!$G$7:$I$106,MATCH(MIN('1.1 AIZ-IVZ'!$G$7:$G$106)+COUNTIF($N$25:N44,"*.0*"),'1.1 AIZ-IVZ'!$G$7:$G$106,0),3),INDEX('1.1 AIZ-IVZ'!$G$109:$H$1097,MATCH(VALUE(LEFT(R45,SEARCH(".",R45)-1)),'1.1 AIZ-IVZ'!$E$109:$E$1097,0)-1+Q45,2)),"")</f>
        <v/>
      </c>
      <c r="O45" s="395" t="str">
        <f>IFERROR(IF(O44&gt;1,O44-1,INDEX('1.1 AIZ-IVZ'!$F$7:$H$106,MATCH('1.4 AIZ-BWH'!N45,'1.1 AIZ-IVZ'!$I$7:$I$106,0),1)+1),"")</f>
        <v/>
      </c>
      <c r="P45" s="395" t="str">
        <f t="shared" si="5"/>
        <v/>
      </c>
      <c r="Q45" s="395" t="e">
        <f t="shared" si="6"/>
        <v>#VALUE!</v>
      </c>
      <c r="R45" s="395" t="str">
        <f t="shared" si="7"/>
        <v/>
      </c>
    </row>
    <row r="46" spans="1:18" ht="15" hidden="1">
      <c r="A46" s="49"/>
      <c r="B46" s="49"/>
      <c r="C46" s="49"/>
      <c r="D46" s="50"/>
      <c r="E46" s="93" t="str" cm="1">
        <f t="array" ref="E46">IFERROR(IF(O45=1,INDEX('1.1 AIZ-IVZ'!$G$7:$I$106,MATCH(MIN('1.1 AIZ-IVZ'!$G$7:$G$106)+COUNTIF($N$25:N45,"*.0*"),'1.1 AIZ-IVZ'!$G$7:$G$106,0),3),INDEX('1.1 AIZ-IVZ'!$G$109:$H$1097,MATCH(VALUE(LEFT(R46,SEARCH(".",R46)-1)),'1.1 AIZ-IVZ'!$E$109:$E$1097,0)-1+Q46,2)),"")</f>
        <v/>
      </c>
      <c r="F46" s="28"/>
      <c r="G46" s="409" t="str">
        <f>IF(E46="","",IF(IFERROR(VALUE(MID(E46,(SEARCH(".",E46)+1),1)),0)&gt;0,I46,SUMIFS($G47:$G$1015,$R47:$R$1015,LEFT(E46,SEARCH(".",E46)),$Q47:$Q$1015,"&gt;0")))</f>
        <v/>
      </c>
      <c r="H46" s="400"/>
      <c r="I46" s="396" t="str">
        <f t="shared" ca="1" si="0"/>
        <v/>
      </c>
      <c r="J46" s="396" t="str">
        <f t="shared" ca="1" si="1"/>
        <v/>
      </c>
      <c r="K46" s="384" t="str">
        <f>IF(OR(IFERROR(SEARCH("*.0*",$E46),0)=1,E46=""),"",INDEX('1.1 AIZ-IVZ'!$H$109:$O$1097,MATCH('1.4 AIZ-BWH'!E46,'1.1 AIZ-IVZ'!$H$109:$H$1097,0),7))</f>
        <v/>
      </c>
      <c r="L46" s="384" t="str">
        <f>IF(OR(IFERROR(SEARCH("*.0*",$E46),0)=1,E46=""),"",INDEX('1.1 AIZ-IVZ'!$H$109:$O$1097,MATCH('1.4 AIZ-BWH'!E46,'1.1 AIZ-IVZ'!$H$109:$H$1097,0),8))</f>
        <v/>
      </c>
      <c r="M46" s="131"/>
      <c r="N46" s="395" t="str" cm="1">
        <f t="array" ref="N46">IFERROR(IF(O45=1,INDEX('1.1 AIZ-IVZ'!$G$7:$I$106,MATCH(MIN('1.1 AIZ-IVZ'!$G$7:$G$106)+COUNTIF($N$25:N45,"*.0*"),'1.1 AIZ-IVZ'!$G$7:$G$106,0),3),INDEX('1.1 AIZ-IVZ'!$G$109:$H$1097,MATCH(VALUE(LEFT(R46,SEARCH(".",R46)-1)),'1.1 AIZ-IVZ'!$E$109:$E$1097,0)-1+Q46,2)),"")</f>
        <v/>
      </c>
      <c r="O46" s="395" t="str">
        <f>IFERROR(IF(O45&gt;1,O45-1,INDEX('1.1 AIZ-IVZ'!$F$7:$H$106,MATCH('1.4 AIZ-BWH'!N46,'1.1 AIZ-IVZ'!$I$7:$I$106,0),1)+1),"")</f>
        <v/>
      </c>
      <c r="P46" s="395" t="str">
        <f t="shared" si="5"/>
        <v/>
      </c>
      <c r="Q46" s="395" t="e">
        <f t="shared" si="6"/>
        <v>#VALUE!</v>
      </c>
      <c r="R46" s="395" t="str">
        <f t="shared" si="7"/>
        <v/>
      </c>
    </row>
    <row r="47" spans="1:18" ht="15" hidden="1">
      <c r="A47" s="49"/>
      <c r="B47" s="49"/>
      <c r="C47" s="49"/>
      <c r="D47" s="50"/>
      <c r="E47" s="93" t="str" cm="1">
        <f t="array" ref="E47">IFERROR(IF(O46=1,INDEX('1.1 AIZ-IVZ'!$G$7:$I$106,MATCH(MIN('1.1 AIZ-IVZ'!$G$7:$G$106)+COUNTIF($N$25:N46,"*.0*"),'1.1 AIZ-IVZ'!$G$7:$G$106,0),3),INDEX('1.1 AIZ-IVZ'!$G$109:$H$1097,MATCH(VALUE(LEFT(R47,SEARCH(".",R47)-1)),'1.1 AIZ-IVZ'!$E$109:$E$1097,0)-1+Q47,2)),"")</f>
        <v/>
      </c>
      <c r="F47" s="28"/>
      <c r="G47" s="409" t="str">
        <f>IF(E47="","",IF(IFERROR(VALUE(MID(E47,(SEARCH(".",E47)+1),1)),0)&gt;0,I47,SUMIFS($G48:$G$1015,$R48:$R$1015,LEFT(E47,SEARCH(".",E47)),$Q48:$Q$1015,"&gt;0")))</f>
        <v/>
      </c>
      <c r="H47" s="400"/>
      <c r="I47" s="396" t="str">
        <f t="shared" ca="1" si="0"/>
        <v/>
      </c>
      <c r="J47" s="396" t="str">
        <f t="shared" ca="1" si="1"/>
        <v/>
      </c>
      <c r="K47" s="384" t="str">
        <f>IF(OR(IFERROR(SEARCH("*.0*",$E47),0)=1,E47=""),"",INDEX('1.1 AIZ-IVZ'!$H$109:$O$1097,MATCH('1.4 AIZ-BWH'!E47,'1.1 AIZ-IVZ'!$H$109:$H$1097,0),7))</f>
        <v/>
      </c>
      <c r="L47" s="384" t="str">
        <f>IF(OR(IFERROR(SEARCH("*.0*",$E47),0)=1,E47=""),"",INDEX('1.1 AIZ-IVZ'!$H$109:$O$1097,MATCH('1.4 AIZ-BWH'!E47,'1.1 AIZ-IVZ'!$H$109:$H$1097,0),8))</f>
        <v/>
      </c>
      <c r="M47" s="131"/>
      <c r="N47" s="395" t="str" cm="1">
        <f t="array" ref="N47">IFERROR(IF(O46=1,INDEX('1.1 AIZ-IVZ'!$G$7:$I$106,MATCH(MIN('1.1 AIZ-IVZ'!$G$7:$G$106)+COUNTIF($N$25:N46,"*.0*"),'1.1 AIZ-IVZ'!$G$7:$G$106,0),3),INDEX('1.1 AIZ-IVZ'!$G$109:$H$1097,MATCH(VALUE(LEFT(R47,SEARCH(".",R47)-1)),'1.1 AIZ-IVZ'!$E$109:$E$1097,0)-1+Q47,2)),"")</f>
        <v/>
      </c>
      <c r="O47" s="395" t="str">
        <f>IFERROR(IF(O46&gt;1,O46-1,INDEX('1.1 AIZ-IVZ'!$F$7:$H$106,MATCH('1.4 AIZ-BWH'!N47,'1.1 AIZ-IVZ'!$I$7:$I$106,0),1)+1),"")</f>
        <v/>
      </c>
      <c r="P47" s="395" t="str">
        <f t="shared" si="5"/>
        <v/>
      </c>
      <c r="Q47" s="395" t="e">
        <f t="shared" si="6"/>
        <v>#VALUE!</v>
      </c>
      <c r="R47" s="395" t="str">
        <f t="shared" si="7"/>
        <v/>
      </c>
    </row>
    <row r="48" spans="1:18" ht="15" hidden="1">
      <c r="A48" s="49"/>
      <c r="B48" s="49"/>
      <c r="C48" s="49"/>
      <c r="D48" s="50"/>
      <c r="E48" s="93" t="str" cm="1">
        <f t="array" ref="E48">IFERROR(IF(O47=1,INDEX('1.1 AIZ-IVZ'!$G$7:$I$106,MATCH(MIN('1.1 AIZ-IVZ'!$G$7:$G$106)+COUNTIF($N$25:N47,"*.0*"),'1.1 AIZ-IVZ'!$G$7:$G$106,0),3),INDEX('1.1 AIZ-IVZ'!$G$109:$H$1097,MATCH(VALUE(LEFT(R48,SEARCH(".",R48)-1)),'1.1 AIZ-IVZ'!$E$109:$E$1097,0)-1+Q48,2)),"")</f>
        <v/>
      </c>
      <c r="F48" s="28"/>
      <c r="G48" s="409" t="str">
        <f>IF(E48="","",IF(IFERROR(VALUE(MID(E48,(SEARCH(".",E48)+1),1)),0)&gt;0,I48,SUMIFS($G49:$G$1015,$R49:$R$1015,LEFT(E48,SEARCH(".",E48)),$Q49:$Q$1015,"&gt;0")))</f>
        <v/>
      </c>
      <c r="H48" s="400"/>
      <c r="I48" s="396" t="str">
        <f t="shared" ca="1" si="0"/>
        <v/>
      </c>
      <c r="J48" s="396" t="str">
        <f t="shared" ca="1" si="1"/>
        <v/>
      </c>
      <c r="K48" s="384" t="str">
        <f>IF(OR(IFERROR(SEARCH("*.0*",$E48),0)=1,E48=""),"",INDEX('1.1 AIZ-IVZ'!$H$109:$O$1097,MATCH('1.4 AIZ-BWH'!E48,'1.1 AIZ-IVZ'!$H$109:$H$1097,0),7))</f>
        <v/>
      </c>
      <c r="L48" s="384" t="str">
        <f>IF(OR(IFERROR(SEARCH("*.0*",$E48),0)=1,E48=""),"",INDEX('1.1 AIZ-IVZ'!$H$109:$O$1097,MATCH('1.4 AIZ-BWH'!E48,'1.1 AIZ-IVZ'!$H$109:$H$1097,0),8))</f>
        <v/>
      </c>
      <c r="M48" s="131"/>
      <c r="N48" s="395" t="str" cm="1">
        <f t="array" ref="N48">IFERROR(IF(O47=1,INDEX('1.1 AIZ-IVZ'!$G$7:$I$106,MATCH(MIN('1.1 AIZ-IVZ'!$G$7:$G$106)+COUNTIF($N$25:N47,"*.0*"),'1.1 AIZ-IVZ'!$G$7:$G$106,0),3),INDEX('1.1 AIZ-IVZ'!$G$109:$H$1097,MATCH(VALUE(LEFT(R48,SEARCH(".",R48)-1)),'1.1 AIZ-IVZ'!$E$109:$E$1097,0)-1+Q48,2)),"")</f>
        <v/>
      </c>
      <c r="O48" s="395" t="str">
        <f>IFERROR(IF(O47&gt;1,O47-1,INDEX('1.1 AIZ-IVZ'!$F$7:$H$106,MATCH('1.4 AIZ-BWH'!N48,'1.1 AIZ-IVZ'!$I$7:$I$106,0),1)+1),"")</f>
        <v/>
      </c>
      <c r="P48" s="395" t="str">
        <f t="shared" si="5"/>
        <v/>
      </c>
      <c r="Q48" s="395" t="e">
        <f t="shared" si="6"/>
        <v>#VALUE!</v>
      </c>
      <c r="R48" s="395" t="str">
        <f t="shared" si="7"/>
        <v/>
      </c>
    </row>
    <row r="49" spans="1:18" ht="15" hidden="1">
      <c r="A49" s="49"/>
      <c r="B49" s="49"/>
      <c r="C49" s="49"/>
      <c r="D49" s="50"/>
      <c r="E49" s="93" t="str" cm="1">
        <f t="array" ref="E49">IFERROR(IF(O48=1,INDEX('1.1 AIZ-IVZ'!$G$7:$I$106,MATCH(MIN('1.1 AIZ-IVZ'!$G$7:$G$106)+COUNTIF($N$25:N48,"*.0*"),'1.1 AIZ-IVZ'!$G$7:$G$106,0),3),INDEX('1.1 AIZ-IVZ'!$G$109:$H$1097,MATCH(VALUE(LEFT(R49,SEARCH(".",R49)-1)),'1.1 AIZ-IVZ'!$E$109:$E$1097,0)-1+Q49,2)),"")</f>
        <v/>
      </c>
      <c r="F49" s="28"/>
      <c r="G49" s="409" t="str">
        <f>IF(E49="","",IF(IFERROR(VALUE(MID(E49,(SEARCH(".",E49)+1),1)),0)&gt;0,I49,SUMIFS($G50:$G$1015,$R50:$R$1015,LEFT(E49,SEARCH(".",E49)),$Q50:$Q$1015,"&gt;0")))</f>
        <v/>
      </c>
      <c r="H49" s="400"/>
      <c r="I49" s="396" t="str">
        <f t="shared" ca="1" si="0"/>
        <v/>
      </c>
      <c r="J49" s="396" t="str">
        <f t="shared" ca="1" si="1"/>
        <v/>
      </c>
      <c r="K49" s="384" t="str">
        <f>IF(OR(IFERROR(SEARCH("*.0*",$E49),0)=1,E49=""),"",INDEX('1.1 AIZ-IVZ'!$H$109:$O$1097,MATCH('1.4 AIZ-BWH'!E49,'1.1 AIZ-IVZ'!$H$109:$H$1097,0),7))</f>
        <v/>
      </c>
      <c r="L49" s="384" t="str">
        <f>IF(OR(IFERROR(SEARCH("*.0*",$E49),0)=1,E49=""),"",INDEX('1.1 AIZ-IVZ'!$H$109:$O$1097,MATCH('1.4 AIZ-BWH'!E49,'1.1 AIZ-IVZ'!$H$109:$H$1097,0),8))</f>
        <v/>
      </c>
      <c r="M49" s="131"/>
      <c r="N49" s="395" t="str" cm="1">
        <f t="array" ref="N49">IFERROR(IF(O48=1,INDEX('1.1 AIZ-IVZ'!$G$7:$I$106,MATCH(MIN('1.1 AIZ-IVZ'!$G$7:$G$106)+COUNTIF($N$25:N48,"*.0*"),'1.1 AIZ-IVZ'!$G$7:$G$106,0),3),INDEX('1.1 AIZ-IVZ'!$G$109:$H$1097,MATCH(VALUE(LEFT(R49,SEARCH(".",R49)-1)),'1.1 AIZ-IVZ'!$E$109:$E$1097,0)-1+Q49,2)),"")</f>
        <v/>
      </c>
      <c r="O49" s="395" t="str">
        <f>IFERROR(IF(O48&gt;1,O48-1,INDEX('1.1 AIZ-IVZ'!$F$7:$H$106,MATCH('1.4 AIZ-BWH'!N49,'1.1 AIZ-IVZ'!$I$7:$I$106,0),1)+1),"")</f>
        <v/>
      </c>
      <c r="P49" s="395" t="str">
        <f t="shared" si="5"/>
        <v/>
      </c>
      <c r="Q49" s="395" t="e">
        <f t="shared" si="6"/>
        <v>#VALUE!</v>
      </c>
      <c r="R49" s="395" t="str">
        <f t="shared" si="7"/>
        <v/>
      </c>
    </row>
    <row r="50" spans="1:18" ht="15" hidden="1" customHeight="1">
      <c r="A50" s="49"/>
      <c r="B50" s="49"/>
      <c r="C50" s="49"/>
      <c r="D50" s="50"/>
      <c r="E50" s="93" t="str" cm="1">
        <f t="array" ref="E50">IFERROR(IF(O49=1,INDEX('1.1 AIZ-IVZ'!$G$7:$I$106,MATCH(MIN('1.1 AIZ-IVZ'!$G$7:$G$106)+COUNTIF($N$25:N49,"*.0*"),'1.1 AIZ-IVZ'!$G$7:$G$106,0),3),INDEX('1.1 AIZ-IVZ'!$G$109:$H$1097,MATCH(VALUE(LEFT(R50,SEARCH(".",R50)-1)),'1.1 AIZ-IVZ'!$E$109:$E$1097,0)-1+Q50,2)),"")</f>
        <v/>
      </c>
      <c r="F50" s="28"/>
      <c r="G50" s="409" t="str">
        <f>IF(E50="","",IF(IFERROR(VALUE(MID(E50,(SEARCH(".",E50)+1),1)),0)&gt;0,I50,SUMIFS($G51:$G$1015,$R51:$R$1015,LEFT(E50,SEARCH(".",E50)),$Q51:$Q$1015,"&gt;0")))</f>
        <v/>
      </c>
      <c r="H50" s="400"/>
      <c r="I50" s="396" t="str">
        <f t="shared" ca="1" si="0"/>
        <v/>
      </c>
      <c r="J50" s="396" t="str">
        <f t="shared" ca="1" si="1"/>
        <v/>
      </c>
      <c r="K50" s="384" t="str">
        <f>IF(OR(IFERROR(SEARCH("*.0*",$E50),0)=1,E50=""),"",INDEX('1.1 AIZ-IVZ'!$H$109:$O$1097,MATCH('1.4 AIZ-BWH'!E50,'1.1 AIZ-IVZ'!$H$109:$H$1097,0),7))</f>
        <v/>
      </c>
      <c r="L50" s="384" t="str">
        <f>IF(OR(IFERROR(SEARCH("*.0*",$E50),0)=1,E50=""),"",INDEX('1.1 AIZ-IVZ'!$H$109:$O$1097,MATCH('1.4 AIZ-BWH'!E50,'1.1 AIZ-IVZ'!$H$109:$H$1097,0),8))</f>
        <v/>
      </c>
      <c r="M50" s="131"/>
      <c r="N50" s="395" t="str" cm="1">
        <f t="array" ref="N50">IFERROR(IF(O49=1,INDEX('1.1 AIZ-IVZ'!$G$7:$I$106,MATCH(MIN('1.1 AIZ-IVZ'!$G$7:$G$106)+COUNTIF($N$25:N49,"*.0*"),'1.1 AIZ-IVZ'!$G$7:$G$106,0),3),INDEX('1.1 AIZ-IVZ'!$G$109:$H$1097,MATCH(VALUE(LEFT(R50,SEARCH(".",R50)-1)),'1.1 AIZ-IVZ'!$E$109:$E$1097,0)-1+Q50,2)),"")</f>
        <v/>
      </c>
      <c r="O50" s="395" t="str">
        <f>IFERROR(IF(O49&gt;1,O49-1,INDEX('1.1 AIZ-IVZ'!$F$7:$H$106,MATCH('1.4 AIZ-BWH'!N50,'1.1 AIZ-IVZ'!$I$7:$I$106,0),1)+1),"")</f>
        <v/>
      </c>
      <c r="P50" s="395" t="str">
        <f t="shared" si="5"/>
        <v/>
      </c>
      <c r="Q50" s="395" t="e">
        <f t="shared" si="6"/>
        <v>#VALUE!</v>
      </c>
      <c r="R50" s="395" t="str">
        <f t="shared" si="7"/>
        <v/>
      </c>
    </row>
    <row r="51" spans="1:18" ht="15" hidden="1" customHeight="1">
      <c r="A51" s="49"/>
      <c r="B51" s="49"/>
      <c r="C51" s="49"/>
      <c r="D51" s="50"/>
      <c r="E51" s="93" t="str" cm="1">
        <f t="array" ref="E51">IFERROR(IF(O50=1,INDEX('1.1 AIZ-IVZ'!$G$7:$I$106,MATCH(MIN('1.1 AIZ-IVZ'!$G$7:$G$106)+COUNTIF($N$25:N50,"*.0*"),'1.1 AIZ-IVZ'!$G$7:$G$106,0),3),INDEX('1.1 AIZ-IVZ'!$G$109:$H$1097,MATCH(VALUE(LEFT(R51,SEARCH(".",R51)-1)),'1.1 AIZ-IVZ'!$E$109:$E$1097,0)-1+Q51,2)),"")</f>
        <v/>
      </c>
      <c r="F51" s="28"/>
      <c r="G51" s="409" t="str">
        <f>IF(E51="","",IF(IFERROR(VALUE(MID(E51,(SEARCH(".",E51)+1),1)),0)&gt;0,I51,SUMIFS($G52:$G$1015,$R52:$R$1015,LEFT(E51,SEARCH(".",E51)),$Q52:$Q$1015,"&gt;0")))</f>
        <v/>
      </c>
      <c r="H51" s="400"/>
      <c r="I51" s="396" t="str">
        <f t="shared" ca="1" si="0"/>
        <v/>
      </c>
      <c r="J51" s="396" t="str">
        <f t="shared" ca="1" si="1"/>
        <v/>
      </c>
      <c r="K51" s="384" t="str">
        <f>IF(OR(IFERROR(SEARCH("*.0*",$E51),0)=1,E51=""),"",INDEX('1.1 AIZ-IVZ'!$H$109:$O$1097,MATCH('1.4 AIZ-BWH'!E51,'1.1 AIZ-IVZ'!$H$109:$H$1097,0),7))</f>
        <v/>
      </c>
      <c r="L51" s="384" t="str">
        <f>IF(OR(IFERROR(SEARCH("*.0*",$E51),0)=1,E51=""),"",INDEX('1.1 AIZ-IVZ'!$H$109:$O$1097,MATCH('1.4 AIZ-BWH'!E51,'1.1 AIZ-IVZ'!$H$109:$H$1097,0),8))</f>
        <v/>
      </c>
      <c r="M51" s="131"/>
      <c r="N51" s="395" t="str" cm="1">
        <f t="array" ref="N51">IFERROR(IF(O50=1,INDEX('1.1 AIZ-IVZ'!$G$7:$I$106,MATCH(MIN('1.1 AIZ-IVZ'!$G$7:$G$106)+COUNTIF($N$25:N50,"*.0*"),'1.1 AIZ-IVZ'!$G$7:$G$106,0),3),INDEX('1.1 AIZ-IVZ'!$G$109:$H$1097,MATCH(VALUE(LEFT(R51,SEARCH(".",R51)-1)),'1.1 AIZ-IVZ'!$E$109:$E$1097,0)-1+Q51,2)),"")</f>
        <v/>
      </c>
      <c r="O51" s="395" t="str">
        <f>IFERROR(IF(O50&gt;1,O50-1,INDEX('1.1 AIZ-IVZ'!$F$7:$H$106,MATCH('1.4 AIZ-BWH'!N51,'1.1 AIZ-IVZ'!$I$7:$I$106,0),1)+1),"")</f>
        <v/>
      </c>
      <c r="P51" s="395" t="str">
        <f t="shared" si="5"/>
        <v/>
      </c>
      <c r="Q51" s="395" t="e">
        <f t="shared" si="6"/>
        <v>#VALUE!</v>
      </c>
      <c r="R51" s="395" t="str">
        <f t="shared" si="7"/>
        <v/>
      </c>
    </row>
    <row r="52" spans="1:18" ht="15" hidden="1" customHeight="1">
      <c r="A52" s="49"/>
      <c r="B52" s="49"/>
      <c r="C52" s="49"/>
      <c r="D52" s="50"/>
      <c r="E52" s="93" t="str" cm="1">
        <f t="array" ref="E52">IFERROR(IF(O51=1,INDEX('1.1 AIZ-IVZ'!$G$7:$I$106,MATCH(MIN('1.1 AIZ-IVZ'!$G$7:$G$106)+COUNTIF($N$25:N51,"*.0*"),'1.1 AIZ-IVZ'!$G$7:$G$106,0),3),INDEX('1.1 AIZ-IVZ'!$G$109:$H$1097,MATCH(VALUE(LEFT(R52,SEARCH(".",R52)-1)),'1.1 AIZ-IVZ'!$E$109:$E$1097,0)-1+Q52,2)),"")</f>
        <v/>
      </c>
      <c r="F52" s="28"/>
      <c r="G52" s="409" t="str">
        <f>IF(E52="","",IF(IFERROR(VALUE(MID(E52,(SEARCH(".",E52)+1),1)),0)&gt;0,I52,SUMIFS($G53:$G$1015,$R53:$R$1015,LEFT(E52,SEARCH(".",E52)),$Q53:$Q$1015,"&gt;0")))</f>
        <v/>
      </c>
      <c r="H52" s="400"/>
      <c r="I52" s="396" t="str">
        <f t="shared" ca="1" si="0"/>
        <v/>
      </c>
      <c r="J52" s="396" t="str">
        <f t="shared" ca="1" si="1"/>
        <v/>
      </c>
      <c r="K52" s="384" t="str">
        <f>IF(OR(IFERROR(SEARCH("*.0*",$E52),0)=1,E52=""),"",INDEX('1.1 AIZ-IVZ'!$H$109:$O$1097,MATCH('1.4 AIZ-BWH'!E52,'1.1 AIZ-IVZ'!$H$109:$H$1097,0),7))</f>
        <v/>
      </c>
      <c r="L52" s="384" t="str">
        <f>IF(OR(IFERROR(SEARCH("*.0*",$E52),0)=1,E52=""),"",INDEX('1.1 AIZ-IVZ'!$H$109:$O$1097,MATCH('1.4 AIZ-BWH'!E52,'1.1 AIZ-IVZ'!$H$109:$H$1097,0),8))</f>
        <v/>
      </c>
      <c r="M52" s="131"/>
      <c r="N52" s="395" t="str" cm="1">
        <f t="array" ref="N52">IFERROR(IF(O51=1,INDEX('1.1 AIZ-IVZ'!$G$7:$I$106,MATCH(MIN('1.1 AIZ-IVZ'!$G$7:$G$106)+COUNTIF($N$25:N51,"*.0*"),'1.1 AIZ-IVZ'!$G$7:$G$106,0),3),INDEX('1.1 AIZ-IVZ'!$G$109:$H$1097,MATCH(VALUE(LEFT(R52,SEARCH(".",R52)-1)),'1.1 AIZ-IVZ'!$E$109:$E$1097,0)-1+Q52,2)),"")</f>
        <v/>
      </c>
      <c r="O52" s="395" t="str">
        <f>IFERROR(IF(O51&gt;1,O51-1,INDEX('1.1 AIZ-IVZ'!$F$7:$H$106,MATCH('1.4 AIZ-BWH'!N52,'1.1 AIZ-IVZ'!$I$7:$I$106,0),1)+1),"")</f>
        <v/>
      </c>
      <c r="P52" s="395" t="str">
        <f t="shared" si="5"/>
        <v/>
      </c>
      <c r="Q52" s="395" t="e">
        <f t="shared" si="6"/>
        <v>#VALUE!</v>
      </c>
      <c r="R52" s="395" t="str">
        <f t="shared" si="7"/>
        <v/>
      </c>
    </row>
    <row r="53" spans="1:18" ht="15" hidden="1" customHeight="1">
      <c r="A53" s="49"/>
      <c r="B53" s="49"/>
      <c r="C53" s="49"/>
      <c r="D53" s="50"/>
      <c r="E53" s="93" t="str" cm="1">
        <f t="array" ref="E53">IFERROR(IF(O52=1,INDEX('1.1 AIZ-IVZ'!$G$7:$I$106,MATCH(MIN('1.1 AIZ-IVZ'!$G$7:$G$106)+COUNTIF($N$25:N52,"*.0*"),'1.1 AIZ-IVZ'!$G$7:$G$106,0),3),INDEX('1.1 AIZ-IVZ'!$G$109:$H$1097,MATCH(VALUE(LEFT(R53,SEARCH(".",R53)-1)),'1.1 AIZ-IVZ'!$E$109:$E$1097,0)-1+Q53,2)),"")</f>
        <v/>
      </c>
      <c r="F53" s="28"/>
      <c r="G53" s="409" t="str">
        <f>IF(E53="","",IF(IFERROR(VALUE(MID(E53,(SEARCH(".",E53)+1),1)),0)&gt;0,I53,SUMIFS($G54:$G$1015,$R54:$R$1015,LEFT(E53,SEARCH(".",E53)),$Q54:$Q$1015,"&gt;0")))</f>
        <v/>
      </c>
      <c r="H53" s="400"/>
      <c r="I53" s="396" t="str">
        <f t="shared" ca="1" si="0"/>
        <v/>
      </c>
      <c r="J53" s="396" t="str">
        <f t="shared" ca="1" si="1"/>
        <v/>
      </c>
      <c r="K53" s="384" t="str">
        <f>IF(OR(IFERROR(SEARCH("*.0*",$E53),0)=1,E53=""),"",INDEX('1.1 AIZ-IVZ'!$H$109:$O$1097,MATCH('1.4 AIZ-BWH'!E53,'1.1 AIZ-IVZ'!$H$109:$H$1097,0),7))</f>
        <v/>
      </c>
      <c r="L53" s="384" t="str">
        <f>IF(OR(IFERROR(SEARCH("*.0*",$E53),0)=1,E53=""),"",INDEX('1.1 AIZ-IVZ'!$H$109:$O$1097,MATCH('1.4 AIZ-BWH'!E53,'1.1 AIZ-IVZ'!$H$109:$H$1097,0),8))</f>
        <v/>
      </c>
      <c r="M53" s="131"/>
      <c r="N53" s="395" t="str" cm="1">
        <f t="array" ref="N53">IFERROR(IF(O52=1,INDEX('1.1 AIZ-IVZ'!$G$7:$I$106,MATCH(MIN('1.1 AIZ-IVZ'!$G$7:$G$106)+COUNTIF($N$25:N52,"*.0*"),'1.1 AIZ-IVZ'!$G$7:$G$106,0),3),INDEX('1.1 AIZ-IVZ'!$G$109:$H$1097,MATCH(VALUE(LEFT(R53,SEARCH(".",R53)-1)),'1.1 AIZ-IVZ'!$E$109:$E$1097,0)-1+Q53,2)),"")</f>
        <v/>
      </c>
      <c r="O53" s="395" t="str">
        <f>IFERROR(IF(O52&gt;1,O52-1,INDEX('1.1 AIZ-IVZ'!$F$7:$H$106,MATCH('1.4 AIZ-BWH'!N53,'1.1 AIZ-IVZ'!$I$7:$I$106,0),1)+1),"")</f>
        <v/>
      </c>
      <c r="P53" s="395" t="str">
        <f t="shared" si="5"/>
        <v/>
      </c>
      <c r="Q53" s="395" t="e">
        <f t="shared" si="6"/>
        <v>#VALUE!</v>
      </c>
      <c r="R53" s="395" t="str">
        <f t="shared" si="7"/>
        <v/>
      </c>
    </row>
    <row r="54" spans="1:18" ht="15" hidden="1">
      <c r="A54" s="49"/>
      <c r="B54" s="49"/>
      <c r="C54" s="49"/>
      <c r="D54" s="50"/>
      <c r="E54" s="93" t="str" cm="1">
        <f t="array" ref="E54">IFERROR(IF(O53=1,INDEX('1.1 AIZ-IVZ'!$G$7:$I$106,MATCH(MIN('1.1 AIZ-IVZ'!$G$7:$G$106)+COUNTIF($N$25:N53,"*.0*"),'1.1 AIZ-IVZ'!$G$7:$G$106,0),3),INDEX('1.1 AIZ-IVZ'!$G$109:$H$1097,MATCH(VALUE(LEFT(R54,SEARCH(".",R54)-1)),'1.1 AIZ-IVZ'!$E$109:$E$1097,0)-1+Q54,2)),"")</f>
        <v/>
      </c>
      <c r="F54" s="28"/>
      <c r="G54" s="409" t="str">
        <f>IF(E54="","",IF(IFERROR(VALUE(MID(E54,(SEARCH(".",E54)+1),1)),0)&gt;0,I54,SUMIFS($G55:$G$1015,$R55:$R$1015,LEFT(E54,SEARCH(".",E54)),$Q55:$Q$1015,"&gt;0")))</f>
        <v/>
      </c>
      <c r="H54" s="400"/>
      <c r="I54" s="396" t="str">
        <f t="shared" ca="1" si="0"/>
        <v/>
      </c>
      <c r="J54" s="396" t="str">
        <f t="shared" ca="1" si="1"/>
        <v/>
      </c>
      <c r="K54" s="384" t="str">
        <f>IF(OR(IFERROR(SEARCH("*.0*",$E54),0)=1,E54=""),"",INDEX('1.1 AIZ-IVZ'!$H$109:$O$1097,MATCH('1.4 AIZ-BWH'!E54,'1.1 AIZ-IVZ'!$H$109:$H$1097,0),7))</f>
        <v/>
      </c>
      <c r="L54" s="384" t="str">
        <f>IF(OR(IFERROR(SEARCH("*.0*",$E54),0)=1,E54=""),"",INDEX('1.1 AIZ-IVZ'!$H$109:$O$1097,MATCH('1.4 AIZ-BWH'!E54,'1.1 AIZ-IVZ'!$H$109:$H$1097,0),8))</f>
        <v/>
      </c>
      <c r="M54" s="131"/>
      <c r="N54" s="395" t="str" cm="1">
        <f t="array" ref="N54">IFERROR(IF(O53=1,INDEX('1.1 AIZ-IVZ'!$G$7:$I$106,MATCH(MIN('1.1 AIZ-IVZ'!$G$7:$G$106)+COUNTIF($N$25:N53,"*.0*"),'1.1 AIZ-IVZ'!$G$7:$G$106,0),3),INDEX('1.1 AIZ-IVZ'!$G$109:$H$1097,MATCH(VALUE(LEFT(R54,SEARCH(".",R54)-1)),'1.1 AIZ-IVZ'!$E$109:$E$1097,0)-1+Q54,2)),"")</f>
        <v/>
      </c>
      <c r="O54" s="395" t="str">
        <f>IFERROR(IF(O53&gt;1,O53-1,INDEX('1.1 AIZ-IVZ'!$F$7:$H$106,MATCH('1.4 AIZ-BWH'!N54,'1.1 AIZ-IVZ'!$I$7:$I$106,0),1)+1),"")</f>
        <v/>
      </c>
      <c r="P54" s="395" t="str">
        <f t="shared" si="5"/>
        <v/>
      </c>
      <c r="Q54" s="395" t="e">
        <f t="shared" si="6"/>
        <v>#VALUE!</v>
      </c>
      <c r="R54" s="395" t="str">
        <f t="shared" si="7"/>
        <v/>
      </c>
    </row>
    <row r="55" spans="1:18" ht="15" hidden="1">
      <c r="A55" s="49"/>
      <c r="B55" s="49"/>
      <c r="C55" s="49"/>
      <c r="D55" s="50"/>
      <c r="E55" s="93" t="str" cm="1">
        <f t="array" ref="E55">IFERROR(IF(O54=1,INDEX('1.1 AIZ-IVZ'!$G$7:$I$106,MATCH(MIN('1.1 AIZ-IVZ'!$G$7:$G$106)+COUNTIF($N$25:N54,"*.0*"),'1.1 AIZ-IVZ'!$G$7:$G$106,0),3),INDEX('1.1 AIZ-IVZ'!$G$109:$H$1097,MATCH(VALUE(LEFT(R55,SEARCH(".",R55)-1)),'1.1 AIZ-IVZ'!$E$109:$E$1097,0)-1+Q55,2)),"")</f>
        <v/>
      </c>
      <c r="F55" s="28"/>
      <c r="G55" s="409" t="str">
        <f>IF(E55="","",IF(IFERROR(VALUE(MID(E55,(SEARCH(".",E55)+1),1)),0)&gt;0,I55,SUMIFS($G56:$G$1015,$R56:$R$1015,LEFT(E55,SEARCH(".",E55)),$Q56:$Q$1015,"&gt;0")))</f>
        <v/>
      </c>
      <c r="H55" s="400"/>
      <c r="I55" s="396" t="str">
        <f t="shared" ca="1" si="0"/>
        <v/>
      </c>
      <c r="J55" s="396" t="str">
        <f t="shared" ca="1" si="1"/>
        <v/>
      </c>
      <c r="K55" s="384" t="str">
        <f>IF(OR(IFERROR(SEARCH("*.0*",$E55),0)=1,E55=""),"",INDEX('1.1 AIZ-IVZ'!$H$109:$O$1097,MATCH('1.4 AIZ-BWH'!E55,'1.1 AIZ-IVZ'!$H$109:$H$1097,0),7))</f>
        <v/>
      </c>
      <c r="L55" s="384" t="str">
        <f>IF(OR(IFERROR(SEARCH("*.0*",$E55),0)=1,E55=""),"",INDEX('1.1 AIZ-IVZ'!$H$109:$O$1097,MATCH('1.4 AIZ-BWH'!E55,'1.1 AIZ-IVZ'!$H$109:$H$1097,0),8))</f>
        <v/>
      </c>
      <c r="M55" s="131"/>
      <c r="N55" s="395" t="str" cm="1">
        <f t="array" ref="N55">IFERROR(IF(O54=1,INDEX('1.1 AIZ-IVZ'!$G$7:$I$106,MATCH(MIN('1.1 AIZ-IVZ'!$G$7:$G$106)+COUNTIF($N$25:N54,"*.0*"),'1.1 AIZ-IVZ'!$G$7:$G$106,0),3),INDEX('1.1 AIZ-IVZ'!$G$109:$H$1097,MATCH(VALUE(LEFT(R55,SEARCH(".",R55)-1)),'1.1 AIZ-IVZ'!$E$109:$E$1097,0)-1+Q55,2)),"")</f>
        <v/>
      </c>
      <c r="O55" s="395" t="str">
        <f>IFERROR(IF(O54&gt;1,O54-1,INDEX('1.1 AIZ-IVZ'!$F$7:$H$106,MATCH('1.4 AIZ-BWH'!N55,'1.1 AIZ-IVZ'!$I$7:$I$106,0),1)+1),"")</f>
        <v/>
      </c>
      <c r="P55" s="395" t="str">
        <f t="shared" si="5"/>
        <v/>
      </c>
      <c r="Q55" s="395" t="e">
        <f t="shared" si="6"/>
        <v>#VALUE!</v>
      </c>
      <c r="R55" s="395" t="str">
        <f t="shared" si="7"/>
        <v/>
      </c>
    </row>
    <row r="56" spans="1:18" ht="15" hidden="1">
      <c r="A56" s="49"/>
      <c r="B56" s="49"/>
      <c r="C56" s="49"/>
      <c r="D56" s="50"/>
      <c r="E56" s="93" t="str" cm="1">
        <f t="array" ref="E56">IFERROR(IF(O55=1,INDEX('1.1 AIZ-IVZ'!$G$7:$I$106,MATCH(MIN('1.1 AIZ-IVZ'!$G$7:$G$106)+COUNTIF($N$25:N55,"*.0*"),'1.1 AIZ-IVZ'!$G$7:$G$106,0),3),INDEX('1.1 AIZ-IVZ'!$G$109:$H$1097,MATCH(VALUE(LEFT(R56,SEARCH(".",R56)-1)),'1.1 AIZ-IVZ'!$E$109:$E$1097,0)-1+Q56,2)),"")</f>
        <v/>
      </c>
      <c r="F56" s="28"/>
      <c r="G56" s="409" t="str">
        <f>IF(E56="","",IF(IFERROR(VALUE(MID(E56,(SEARCH(".",E56)+1),1)),0)&gt;0,I56,SUMIFS($G57:$G$1015,$R57:$R$1015,LEFT(E56,SEARCH(".",E56)),$Q57:$Q$1015,"&gt;0")))</f>
        <v/>
      </c>
      <c r="H56" s="400"/>
      <c r="I56" s="396" t="str">
        <f t="shared" ca="1" si="0"/>
        <v/>
      </c>
      <c r="J56" s="396" t="str">
        <f t="shared" ca="1" si="1"/>
        <v/>
      </c>
      <c r="K56" s="384" t="str">
        <f>IF(OR(IFERROR(SEARCH("*.0*",$E56),0)=1,E56=""),"",INDEX('1.1 AIZ-IVZ'!$H$109:$O$1097,MATCH('1.4 AIZ-BWH'!E56,'1.1 AIZ-IVZ'!$H$109:$H$1097,0),7))</f>
        <v/>
      </c>
      <c r="L56" s="384" t="str">
        <f>IF(OR(IFERROR(SEARCH("*.0*",$E56),0)=1,E56=""),"",INDEX('1.1 AIZ-IVZ'!$H$109:$O$1097,MATCH('1.4 AIZ-BWH'!E56,'1.1 AIZ-IVZ'!$H$109:$H$1097,0),8))</f>
        <v/>
      </c>
      <c r="M56" s="131"/>
      <c r="N56" s="395" t="str" cm="1">
        <f t="array" ref="N56">IFERROR(IF(O55=1,INDEX('1.1 AIZ-IVZ'!$G$7:$I$106,MATCH(MIN('1.1 AIZ-IVZ'!$G$7:$G$106)+COUNTIF($N$25:N55,"*.0*"),'1.1 AIZ-IVZ'!$G$7:$G$106,0),3),INDEX('1.1 AIZ-IVZ'!$G$109:$H$1097,MATCH(VALUE(LEFT(R56,SEARCH(".",R56)-1)),'1.1 AIZ-IVZ'!$E$109:$E$1097,0)-1+Q56,2)),"")</f>
        <v/>
      </c>
      <c r="O56" s="395" t="str">
        <f>IFERROR(IF(O55&gt;1,O55-1,INDEX('1.1 AIZ-IVZ'!$F$7:$H$106,MATCH('1.4 AIZ-BWH'!N56,'1.1 AIZ-IVZ'!$I$7:$I$106,0),1)+1),"")</f>
        <v/>
      </c>
      <c r="P56" s="395" t="str">
        <f t="shared" si="5"/>
        <v/>
      </c>
      <c r="Q56" s="395" t="e">
        <f t="shared" si="6"/>
        <v>#VALUE!</v>
      </c>
      <c r="R56" s="395" t="str">
        <f t="shared" si="7"/>
        <v/>
      </c>
    </row>
    <row r="57" spans="1:18" ht="15" hidden="1" customHeight="1">
      <c r="A57" s="49"/>
      <c r="B57" s="49"/>
      <c r="C57" s="49"/>
      <c r="D57" s="50"/>
      <c r="E57" s="93" t="str" cm="1">
        <f t="array" ref="E57">IFERROR(IF(O56=1,INDEX('1.1 AIZ-IVZ'!$G$7:$I$106,MATCH(MIN('1.1 AIZ-IVZ'!$G$7:$G$106)+COUNTIF($N$25:N56,"*.0*"),'1.1 AIZ-IVZ'!$G$7:$G$106,0),3),INDEX('1.1 AIZ-IVZ'!$G$109:$H$1097,MATCH(VALUE(LEFT(R57,SEARCH(".",R57)-1)),'1.1 AIZ-IVZ'!$E$109:$E$1097,0)-1+Q57,2)),"")</f>
        <v/>
      </c>
      <c r="F57" s="28"/>
      <c r="G57" s="409" t="str">
        <f>IF(E57="","",IF(IFERROR(VALUE(MID(E57,(SEARCH(".",E57)+1),1)),0)&gt;0,I57,SUMIFS($G58:$G$1015,$R58:$R$1015,LEFT(E57,SEARCH(".",E57)),$Q58:$Q$1015,"&gt;0")))</f>
        <v/>
      </c>
      <c r="H57" s="400"/>
      <c r="I57" s="396" t="str">
        <f t="shared" ca="1" si="0"/>
        <v/>
      </c>
      <c r="J57" s="396" t="str">
        <f t="shared" ca="1" si="1"/>
        <v/>
      </c>
      <c r="K57" s="384" t="str">
        <f>IF(OR(IFERROR(SEARCH("*.0*",$E57),0)=1,E57=""),"",INDEX('1.1 AIZ-IVZ'!$H$109:$O$1097,MATCH('1.4 AIZ-BWH'!E57,'1.1 AIZ-IVZ'!$H$109:$H$1097,0),7))</f>
        <v/>
      </c>
      <c r="L57" s="384" t="str">
        <f>IF(OR(IFERROR(SEARCH("*.0*",$E57),0)=1,E57=""),"",INDEX('1.1 AIZ-IVZ'!$H$109:$O$1097,MATCH('1.4 AIZ-BWH'!E57,'1.1 AIZ-IVZ'!$H$109:$H$1097,0),8))</f>
        <v/>
      </c>
      <c r="M57" s="131"/>
      <c r="N57" s="395" t="str" cm="1">
        <f t="array" ref="N57">IFERROR(IF(O56=1,INDEX('1.1 AIZ-IVZ'!$G$7:$I$106,MATCH(MIN('1.1 AIZ-IVZ'!$G$7:$G$106)+COUNTIF($N$25:N56,"*.0*"),'1.1 AIZ-IVZ'!$G$7:$G$106,0),3),INDEX('1.1 AIZ-IVZ'!$G$109:$H$1097,MATCH(VALUE(LEFT(R57,SEARCH(".",R57)-1)),'1.1 AIZ-IVZ'!$E$109:$E$1097,0)-1+Q57,2)),"")</f>
        <v/>
      </c>
      <c r="O57" s="395" t="str">
        <f>IFERROR(IF(O56&gt;1,O56-1,INDEX('1.1 AIZ-IVZ'!$F$7:$H$106,MATCH('1.4 AIZ-BWH'!N57,'1.1 AIZ-IVZ'!$I$7:$I$106,0),1)+1),"")</f>
        <v/>
      </c>
      <c r="P57" s="395" t="str">
        <f t="shared" si="5"/>
        <v/>
      </c>
      <c r="Q57" s="395" t="e">
        <f t="shared" si="6"/>
        <v>#VALUE!</v>
      </c>
      <c r="R57" s="395" t="str">
        <f t="shared" si="7"/>
        <v/>
      </c>
    </row>
    <row r="58" spans="1:18" ht="15" hidden="1" customHeight="1">
      <c r="A58" s="49"/>
      <c r="B58" s="49"/>
      <c r="C58" s="49"/>
      <c r="D58" s="50"/>
      <c r="E58" s="93" t="str" cm="1">
        <f t="array" ref="E58">IFERROR(IF(O57=1,INDEX('1.1 AIZ-IVZ'!$G$7:$I$106,MATCH(MIN('1.1 AIZ-IVZ'!$G$7:$G$106)+COUNTIF($N$25:N57,"*.0*"),'1.1 AIZ-IVZ'!$G$7:$G$106,0),3),INDEX('1.1 AIZ-IVZ'!$G$109:$H$1097,MATCH(VALUE(LEFT(R58,SEARCH(".",R58)-1)),'1.1 AIZ-IVZ'!$E$109:$E$1097,0)-1+Q58,2)),"")</f>
        <v/>
      </c>
      <c r="F58" s="28"/>
      <c r="G58" s="409" t="str">
        <f>IF(E58="","",IF(IFERROR(VALUE(MID(E58,(SEARCH(".",E58)+1),1)),0)&gt;0,I58,SUMIFS($G59:$G$1015,$R59:$R$1015,LEFT(E58,SEARCH(".",E58)),$Q59:$Q$1015,"&gt;0")))</f>
        <v/>
      </c>
      <c r="H58" s="400"/>
      <c r="I58" s="396" t="str">
        <f t="shared" ca="1" si="0"/>
        <v/>
      </c>
      <c r="J58" s="396" t="str">
        <f t="shared" ca="1" si="1"/>
        <v/>
      </c>
      <c r="K58" s="384" t="str">
        <f>IF(OR(IFERROR(SEARCH("*.0*",$E58),0)=1,E58=""),"",INDEX('1.1 AIZ-IVZ'!$H$109:$O$1097,MATCH('1.4 AIZ-BWH'!E58,'1.1 AIZ-IVZ'!$H$109:$H$1097,0),7))</f>
        <v/>
      </c>
      <c r="L58" s="384" t="str">
        <f>IF(OR(IFERROR(SEARCH("*.0*",$E58),0)=1,E58=""),"",INDEX('1.1 AIZ-IVZ'!$H$109:$O$1097,MATCH('1.4 AIZ-BWH'!E58,'1.1 AIZ-IVZ'!$H$109:$H$1097,0),8))</f>
        <v/>
      </c>
      <c r="M58" s="131"/>
      <c r="N58" s="395" t="str" cm="1">
        <f t="array" ref="N58">IFERROR(IF(O57=1,INDEX('1.1 AIZ-IVZ'!$G$7:$I$106,MATCH(MIN('1.1 AIZ-IVZ'!$G$7:$G$106)+COUNTIF($N$25:N57,"*.0*"),'1.1 AIZ-IVZ'!$G$7:$G$106,0),3),INDEX('1.1 AIZ-IVZ'!$G$109:$H$1097,MATCH(VALUE(LEFT(R58,SEARCH(".",R58)-1)),'1.1 AIZ-IVZ'!$E$109:$E$1097,0)-1+Q58,2)),"")</f>
        <v/>
      </c>
      <c r="O58" s="395" t="str">
        <f>IFERROR(IF(O57&gt;1,O57-1,INDEX('1.1 AIZ-IVZ'!$F$7:$H$106,MATCH('1.4 AIZ-BWH'!N58,'1.1 AIZ-IVZ'!$I$7:$I$106,0),1)+1),"")</f>
        <v/>
      </c>
      <c r="P58" s="395" t="str">
        <f t="shared" si="5"/>
        <v/>
      </c>
      <c r="Q58" s="395" t="e">
        <f t="shared" si="6"/>
        <v>#VALUE!</v>
      </c>
      <c r="R58" s="395" t="str">
        <f t="shared" si="7"/>
        <v/>
      </c>
    </row>
    <row r="59" spans="1:18" ht="15" hidden="1" customHeight="1">
      <c r="A59" s="49"/>
      <c r="B59" s="49"/>
      <c r="C59" s="49"/>
      <c r="D59" s="50"/>
      <c r="E59" s="93" t="str" cm="1">
        <f t="array" ref="E59">IFERROR(IF(O58=1,INDEX('1.1 AIZ-IVZ'!$G$7:$I$106,MATCH(MIN('1.1 AIZ-IVZ'!$G$7:$G$106)+COUNTIF($N$25:N58,"*.0*"),'1.1 AIZ-IVZ'!$G$7:$G$106,0),3),INDEX('1.1 AIZ-IVZ'!$G$109:$H$1097,MATCH(VALUE(LEFT(R59,SEARCH(".",R59)-1)),'1.1 AIZ-IVZ'!$E$109:$E$1097,0)-1+Q59,2)),"")</f>
        <v/>
      </c>
      <c r="F59" s="28"/>
      <c r="G59" s="409" t="str">
        <f>IF(E59="","",IF(IFERROR(VALUE(MID(E59,(SEARCH(".",E59)+1),1)),0)&gt;0,I59,SUMIFS($G60:$G$1015,$R60:$R$1015,LEFT(E59,SEARCH(".",E59)),$Q60:$Q$1015,"&gt;0")))</f>
        <v/>
      </c>
      <c r="H59" s="400"/>
      <c r="I59" s="396" t="str">
        <f t="shared" ca="1" si="0"/>
        <v/>
      </c>
      <c r="J59" s="396" t="str">
        <f t="shared" ca="1" si="1"/>
        <v/>
      </c>
      <c r="K59" s="384" t="str">
        <f>IF(OR(IFERROR(SEARCH("*.0*",$E59),0)=1,E59=""),"",INDEX('1.1 AIZ-IVZ'!$H$109:$O$1097,MATCH('1.4 AIZ-BWH'!E59,'1.1 AIZ-IVZ'!$H$109:$H$1097,0),7))</f>
        <v/>
      </c>
      <c r="L59" s="384" t="str">
        <f>IF(OR(IFERROR(SEARCH("*.0*",$E59),0)=1,E59=""),"",INDEX('1.1 AIZ-IVZ'!$H$109:$O$1097,MATCH('1.4 AIZ-BWH'!E59,'1.1 AIZ-IVZ'!$H$109:$H$1097,0),8))</f>
        <v/>
      </c>
      <c r="M59" s="131"/>
      <c r="N59" s="395" t="str" cm="1">
        <f t="array" ref="N59">IFERROR(IF(O58=1,INDEX('1.1 AIZ-IVZ'!$G$7:$I$106,MATCH(MIN('1.1 AIZ-IVZ'!$G$7:$G$106)+COUNTIF($N$25:N58,"*.0*"),'1.1 AIZ-IVZ'!$G$7:$G$106,0),3),INDEX('1.1 AIZ-IVZ'!$G$109:$H$1097,MATCH(VALUE(LEFT(R59,SEARCH(".",R59)-1)),'1.1 AIZ-IVZ'!$E$109:$E$1097,0)-1+Q59,2)),"")</f>
        <v/>
      </c>
      <c r="O59" s="395" t="str">
        <f>IFERROR(IF(O58&gt;1,O58-1,INDEX('1.1 AIZ-IVZ'!$F$7:$H$106,MATCH('1.4 AIZ-BWH'!N59,'1.1 AIZ-IVZ'!$I$7:$I$106,0),1)+1),"")</f>
        <v/>
      </c>
      <c r="P59" s="395" t="str">
        <f t="shared" si="5"/>
        <v/>
      </c>
      <c r="Q59" s="395" t="e">
        <f t="shared" si="6"/>
        <v>#VALUE!</v>
      </c>
      <c r="R59" s="395" t="str">
        <f t="shared" si="7"/>
        <v/>
      </c>
    </row>
    <row r="60" spans="1:18" ht="15" hidden="1" customHeight="1">
      <c r="A60" s="49"/>
      <c r="B60" s="49"/>
      <c r="C60" s="49"/>
      <c r="D60" s="50"/>
      <c r="E60" s="93" t="str" cm="1">
        <f t="array" ref="E60">IFERROR(IF(O59=1,INDEX('1.1 AIZ-IVZ'!$G$7:$I$106,MATCH(MIN('1.1 AIZ-IVZ'!$G$7:$G$106)+COUNTIF($N$25:N59,"*.0*"),'1.1 AIZ-IVZ'!$G$7:$G$106,0),3),INDEX('1.1 AIZ-IVZ'!$G$109:$H$1097,MATCH(VALUE(LEFT(R60,SEARCH(".",R60)-1)),'1.1 AIZ-IVZ'!$E$109:$E$1097,0)-1+Q60,2)),"")</f>
        <v/>
      </c>
      <c r="F60" s="28"/>
      <c r="G60" s="409" t="str">
        <f>IF(E60="","",IF(IFERROR(VALUE(MID(E60,(SEARCH(".",E60)+1),1)),0)&gt;0,I60,SUMIFS($G61:$G$1015,$R61:$R$1015,LEFT(E60,SEARCH(".",E60)),$Q61:$Q$1015,"&gt;0")))</f>
        <v/>
      </c>
      <c r="H60" s="400"/>
      <c r="I60" s="396" t="str">
        <f t="shared" ca="1" si="0"/>
        <v/>
      </c>
      <c r="J60" s="396" t="str">
        <f t="shared" ca="1" si="1"/>
        <v/>
      </c>
      <c r="K60" s="384" t="str">
        <f>IF(OR(IFERROR(SEARCH("*.0*",$E60),0)=1,E60=""),"",INDEX('1.1 AIZ-IVZ'!$H$109:$O$1097,MATCH('1.4 AIZ-BWH'!E60,'1.1 AIZ-IVZ'!$H$109:$H$1097,0),7))</f>
        <v/>
      </c>
      <c r="L60" s="384" t="str">
        <f>IF(OR(IFERROR(SEARCH("*.0*",$E60),0)=1,E60=""),"",INDEX('1.1 AIZ-IVZ'!$H$109:$O$1097,MATCH('1.4 AIZ-BWH'!E60,'1.1 AIZ-IVZ'!$H$109:$H$1097,0),8))</f>
        <v/>
      </c>
      <c r="M60" s="131"/>
      <c r="N60" s="395" t="str" cm="1">
        <f t="array" ref="N60">IFERROR(IF(O59=1,INDEX('1.1 AIZ-IVZ'!$G$7:$I$106,MATCH(MIN('1.1 AIZ-IVZ'!$G$7:$G$106)+COUNTIF($N$25:N59,"*.0*"),'1.1 AIZ-IVZ'!$G$7:$G$106,0),3),INDEX('1.1 AIZ-IVZ'!$G$109:$H$1097,MATCH(VALUE(LEFT(R60,SEARCH(".",R60)-1)),'1.1 AIZ-IVZ'!$E$109:$E$1097,0)-1+Q60,2)),"")</f>
        <v/>
      </c>
      <c r="O60" s="395" t="str">
        <f>IFERROR(IF(O59&gt;1,O59-1,INDEX('1.1 AIZ-IVZ'!$F$7:$H$106,MATCH('1.4 AIZ-BWH'!N60,'1.1 AIZ-IVZ'!$I$7:$I$106,0),1)+1),"")</f>
        <v/>
      </c>
      <c r="P60" s="395" t="str">
        <f t="shared" si="5"/>
        <v/>
      </c>
      <c r="Q60" s="395" t="e">
        <f t="shared" si="6"/>
        <v>#VALUE!</v>
      </c>
      <c r="R60" s="395" t="str">
        <f t="shared" si="7"/>
        <v/>
      </c>
    </row>
    <row r="61" spans="1:18" ht="15" hidden="1" customHeight="1">
      <c r="A61" s="49"/>
      <c r="B61" s="49"/>
      <c r="C61" s="49"/>
      <c r="D61" s="50"/>
      <c r="E61" s="93" t="str" cm="1">
        <f t="array" ref="E61">IFERROR(IF(O60=1,INDEX('1.1 AIZ-IVZ'!$G$7:$I$106,MATCH(MIN('1.1 AIZ-IVZ'!$G$7:$G$106)+COUNTIF($N$25:N60,"*.0*"),'1.1 AIZ-IVZ'!$G$7:$G$106,0),3),INDEX('1.1 AIZ-IVZ'!$G$109:$H$1097,MATCH(VALUE(LEFT(R61,SEARCH(".",R61)-1)),'1.1 AIZ-IVZ'!$E$109:$E$1097,0)-1+Q61,2)),"")</f>
        <v/>
      </c>
      <c r="F61" s="28"/>
      <c r="G61" s="409" t="str">
        <f>IF(E61="","",IF(IFERROR(VALUE(MID(E61,(SEARCH(".",E61)+1),1)),0)&gt;0,I61,SUMIFS($G62:$G$1015,$R62:$R$1015,LEFT(E61,SEARCH(".",E61)),$Q62:$Q$1015,"&gt;0")))</f>
        <v/>
      </c>
      <c r="H61" s="400"/>
      <c r="I61" s="396" t="str">
        <f t="shared" ca="1" si="0"/>
        <v/>
      </c>
      <c r="J61" s="396" t="str">
        <f t="shared" ca="1" si="1"/>
        <v/>
      </c>
      <c r="K61" s="384" t="str">
        <f>IF(OR(IFERROR(SEARCH("*.0*",$E61),0)=1,E61=""),"",INDEX('1.1 AIZ-IVZ'!$H$109:$O$1097,MATCH('1.4 AIZ-BWH'!E61,'1.1 AIZ-IVZ'!$H$109:$H$1097,0),7))</f>
        <v/>
      </c>
      <c r="L61" s="384" t="str">
        <f>IF(OR(IFERROR(SEARCH("*.0*",$E61),0)=1,E61=""),"",INDEX('1.1 AIZ-IVZ'!$H$109:$O$1097,MATCH('1.4 AIZ-BWH'!E61,'1.1 AIZ-IVZ'!$H$109:$H$1097,0),8))</f>
        <v/>
      </c>
      <c r="M61" s="131"/>
      <c r="N61" s="395" t="str" cm="1">
        <f t="array" ref="N61">IFERROR(IF(O60=1,INDEX('1.1 AIZ-IVZ'!$G$7:$I$106,MATCH(MIN('1.1 AIZ-IVZ'!$G$7:$G$106)+COUNTIF($N$25:N60,"*.0*"),'1.1 AIZ-IVZ'!$G$7:$G$106,0),3),INDEX('1.1 AIZ-IVZ'!$G$109:$H$1097,MATCH(VALUE(LEFT(R61,SEARCH(".",R61)-1)),'1.1 AIZ-IVZ'!$E$109:$E$1097,0)-1+Q61,2)),"")</f>
        <v/>
      </c>
      <c r="O61" s="395" t="str">
        <f>IFERROR(IF(O60&gt;1,O60-1,INDEX('1.1 AIZ-IVZ'!$F$7:$H$106,MATCH('1.4 AIZ-BWH'!N61,'1.1 AIZ-IVZ'!$I$7:$I$106,0),1)+1),"")</f>
        <v/>
      </c>
      <c r="P61" s="395" t="str">
        <f t="shared" si="5"/>
        <v/>
      </c>
      <c r="Q61" s="395" t="e">
        <f t="shared" si="6"/>
        <v>#VALUE!</v>
      </c>
      <c r="R61" s="395" t="str">
        <f t="shared" si="7"/>
        <v/>
      </c>
    </row>
    <row r="62" spans="1:18" ht="15" hidden="1" customHeight="1">
      <c r="A62" s="49"/>
      <c r="B62" s="49"/>
      <c r="C62" s="49"/>
      <c r="D62" s="50"/>
      <c r="E62" s="93" t="str" cm="1">
        <f t="array" ref="E62">IFERROR(IF(O61=1,INDEX('1.1 AIZ-IVZ'!$G$7:$I$106,MATCH(MIN('1.1 AIZ-IVZ'!$G$7:$G$106)+COUNTIF($N$25:N61,"*.0*"),'1.1 AIZ-IVZ'!$G$7:$G$106,0),3),INDEX('1.1 AIZ-IVZ'!$G$109:$H$1097,MATCH(VALUE(LEFT(R62,SEARCH(".",R62)-1)),'1.1 AIZ-IVZ'!$E$109:$E$1097,0)-1+Q62,2)),"")</f>
        <v/>
      </c>
      <c r="F62" s="28"/>
      <c r="G62" s="409" t="str">
        <f>IF(E62="","",IF(IFERROR(VALUE(MID(E62,(SEARCH(".",E62)+1),1)),0)&gt;0,I62,SUMIFS($G63:$G$1015,$R63:$R$1015,LEFT(E62,SEARCH(".",E62)),$Q63:$Q$1015,"&gt;0")))</f>
        <v/>
      </c>
      <c r="H62" s="400"/>
      <c r="I62" s="396" t="str">
        <f t="shared" ca="1" si="0"/>
        <v/>
      </c>
      <c r="J62" s="396" t="str">
        <f t="shared" ca="1" si="1"/>
        <v/>
      </c>
      <c r="K62" s="384" t="str">
        <f>IF(OR(IFERROR(SEARCH("*.0*",$E62),0)=1,E62=""),"",INDEX('1.1 AIZ-IVZ'!$H$109:$O$1097,MATCH('1.4 AIZ-BWH'!E62,'1.1 AIZ-IVZ'!$H$109:$H$1097,0),7))</f>
        <v/>
      </c>
      <c r="L62" s="384" t="str">
        <f>IF(OR(IFERROR(SEARCH("*.0*",$E62),0)=1,E62=""),"",INDEX('1.1 AIZ-IVZ'!$H$109:$O$1097,MATCH('1.4 AIZ-BWH'!E62,'1.1 AIZ-IVZ'!$H$109:$H$1097,0),8))</f>
        <v/>
      </c>
      <c r="M62" s="131"/>
      <c r="N62" s="395" t="str" cm="1">
        <f t="array" ref="N62">IFERROR(IF(O61=1,INDEX('1.1 AIZ-IVZ'!$G$7:$I$106,MATCH(MIN('1.1 AIZ-IVZ'!$G$7:$G$106)+COUNTIF($N$25:N61,"*.0*"),'1.1 AIZ-IVZ'!$G$7:$G$106,0),3),INDEX('1.1 AIZ-IVZ'!$G$109:$H$1097,MATCH(VALUE(LEFT(R62,SEARCH(".",R62)-1)),'1.1 AIZ-IVZ'!$E$109:$E$1097,0)-1+Q62,2)),"")</f>
        <v/>
      </c>
      <c r="O62" s="395" t="str">
        <f>IFERROR(IF(O61&gt;1,O61-1,INDEX('1.1 AIZ-IVZ'!$F$7:$H$106,MATCH('1.4 AIZ-BWH'!N62,'1.1 AIZ-IVZ'!$I$7:$I$106,0),1)+1),"")</f>
        <v/>
      </c>
      <c r="P62" s="395" t="str">
        <f t="shared" si="5"/>
        <v/>
      </c>
      <c r="Q62" s="395" t="e">
        <f t="shared" si="6"/>
        <v>#VALUE!</v>
      </c>
      <c r="R62" s="395" t="str">
        <f t="shared" si="7"/>
        <v/>
      </c>
    </row>
    <row r="63" spans="1:18" ht="15" hidden="1" customHeight="1">
      <c r="A63" s="49"/>
      <c r="B63" s="49"/>
      <c r="C63" s="49"/>
      <c r="D63" s="50"/>
      <c r="E63" s="93" t="str" cm="1">
        <f t="array" ref="E63">IFERROR(IF(O62=1,INDEX('1.1 AIZ-IVZ'!$G$7:$I$106,MATCH(MIN('1.1 AIZ-IVZ'!$G$7:$G$106)+COUNTIF($N$25:N62,"*.0*"),'1.1 AIZ-IVZ'!$G$7:$G$106,0),3),INDEX('1.1 AIZ-IVZ'!$G$109:$H$1097,MATCH(VALUE(LEFT(R63,SEARCH(".",R63)-1)),'1.1 AIZ-IVZ'!$E$109:$E$1097,0)-1+Q63,2)),"")</f>
        <v/>
      </c>
      <c r="F63" s="28"/>
      <c r="G63" s="409" t="str">
        <f>IF(E63="","",IF(IFERROR(VALUE(MID(E63,(SEARCH(".",E63)+1),1)),0)&gt;0,I63,SUMIFS($G64:$G$1015,$R64:$R$1015,LEFT(E63,SEARCH(".",E63)),$Q64:$Q$1015,"&gt;0")))</f>
        <v/>
      </c>
      <c r="H63" s="400"/>
      <c r="I63" s="396" t="str">
        <f t="shared" ca="1" si="0"/>
        <v/>
      </c>
      <c r="J63" s="396" t="str">
        <f t="shared" ca="1" si="1"/>
        <v/>
      </c>
      <c r="K63" s="384" t="str">
        <f>IF(OR(IFERROR(SEARCH("*.0*",$E63),0)=1,E63=""),"",INDEX('1.1 AIZ-IVZ'!$H$109:$O$1097,MATCH('1.4 AIZ-BWH'!E63,'1.1 AIZ-IVZ'!$H$109:$H$1097,0),7))</f>
        <v/>
      </c>
      <c r="L63" s="384" t="str">
        <f>IF(OR(IFERROR(SEARCH("*.0*",$E63),0)=1,E63=""),"",INDEX('1.1 AIZ-IVZ'!$H$109:$O$1097,MATCH('1.4 AIZ-BWH'!E63,'1.1 AIZ-IVZ'!$H$109:$H$1097,0),8))</f>
        <v/>
      </c>
      <c r="M63" s="131"/>
      <c r="N63" s="395" t="str" cm="1">
        <f t="array" ref="N63">IFERROR(IF(O62=1,INDEX('1.1 AIZ-IVZ'!$G$7:$I$106,MATCH(MIN('1.1 AIZ-IVZ'!$G$7:$G$106)+COUNTIF($N$25:N62,"*.0*"),'1.1 AIZ-IVZ'!$G$7:$G$106,0),3),INDEX('1.1 AIZ-IVZ'!$G$109:$H$1097,MATCH(VALUE(LEFT(R63,SEARCH(".",R63)-1)),'1.1 AIZ-IVZ'!$E$109:$E$1097,0)-1+Q63,2)),"")</f>
        <v/>
      </c>
      <c r="O63" s="395" t="str">
        <f>IFERROR(IF(O62&gt;1,O62-1,INDEX('1.1 AIZ-IVZ'!$F$7:$H$106,MATCH('1.4 AIZ-BWH'!N63,'1.1 AIZ-IVZ'!$I$7:$I$106,0),1)+1),"")</f>
        <v/>
      </c>
      <c r="P63" s="395" t="str">
        <f t="shared" si="5"/>
        <v/>
      </c>
      <c r="Q63" s="395" t="e">
        <f t="shared" si="6"/>
        <v>#VALUE!</v>
      </c>
      <c r="R63" s="395" t="str">
        <f t="shared" si="7"/>
        <v/>
      </c>
    </row>
    <row r="64" spans="1:18" ht="15" hidden="1">
      <c r="A64" s="49"/>
      <c r="B64" s="49"/>
      <c r="C64" s="49"/>
      <c r="D64" s="50"/>
      <c r="E64" s="93" t="str" cm="1">
        <f t="array" ref="E64">IFERROR(IF(O63=1,INDEX('1.1 AIZ-IVZ'!$G$7:$I$106,MATCH(MIN('1.1 AIZ-IVZ'!$G$7:$G$106)+COUNTIF($N$25:N63,"*.0*"),'1.1 AIZ-IVZ'!$G$7:$G$106,0),3),INDEX('1.1 AIZ-IVZ'!$G$109:$H$1097,MATCH(VALUE(LEFT(R64,SEARCH(".",R64)-1)),'1.1 AIZ-IVZ'!$E$109:$E$1097,0)-1+Q64,2)),"")</f>
        <v/>
      </c>
      <c r="F64" s="28"/>
      <c r="G64" s="409" t="str">
        <f>IF(E64="","",IF(IFERROR(VALUE(MID(E64,(SEARCH(".",E64)+1),1)),0)&gt;0,I64,SUMIFS($G65:$G$1015,$R65:$R$1015,LEFT(E64,SEARCH(".",E64)),$Q65:$Q$1015,"&gt;0")))</f>
        <v/>
      </c>
      <c r="H64" s="400"/>
      <c r="I64" s="396" t="str">
        <f t="shared" ca="1" si="0"/>
        <v/>
      </c>
      <c r="J64" s="396" t="str">
        <f t="shared" ca="1" si="1"/>
        <v/>
      </c>
      <c r="K64" s="384" t="str">
        <f>IF(OR(IFERROR(SEARCH("*.0*",$E64),0)=1,E64=""),"",INDEX('1.1 AIZ-IVZ'!$H$109:$O$1097,MATCH('1.4 AIZ-BWH'!E64,'1.1 AIZ-IVZ'!$H$109:$H$1097,0),7))</f>
        <v/>
      </c>
      <c r="L64" s="384" t="str">
        <f>IF(OR(IFERROR(SEARCH("*.0*",$E64),0)=1,E64=""),"",INDEX('1.1 AIZ-IVZ'!$H$109:$O$1097,MATCH('1.4 AIZ-BWH'!E64,'1.1 AIZ-IVZ'!$H$109:$H$1097,0),8))</f>
        <v/>
      </c>
      <c r="M64" s="131"/>
      <c r="N64" s="395" t="str" cm="1">
        <f t="array" ref="N64">IFERROR(IF(O63=1,INDEX('1.1 AIZ-IVZ'!$G$7:$I$106,MATCH(MIN('1.1 AIZ-IVZ'!$G$7:$G$106)+COUNTIF($N$25:N63,"*.0*"),'1.1 AIZ-IVZ'!$G$7:$G$106,0),3),INDEX('1.1 AIZ-IVZ'!$G$109:$H$1097,MATCH(VALUE(LEFT(R64,SEARCH(".",R64)-1)),'1.1 AIZ-IVZ'!$E$109:$E$1097,0)-1+Q64,2)),"")</f>
        <v/>
      </c>
      <c r="O64" s="395" t="str">
        <f>IFERROR(IF(O63&gt;1,O63-1,INDEX('1.1 AIZ-IVZ'!$F$7:$H$106,MATCH('1.4 AIZ-BWH'!N64,'1.1 AIZ-IVZ'!$I$7:$I$106,0),1)+1),"")</f>
        <v/>
      </c>
      <c r="P64" s="395" t="str">
        <f t="shared" si="5"/>
        <v/>
      </c>
      <c r="Q64" s="395" t="e">
        <f t="shared" si="6"/>
        <v>#VALUE!</v>
      </c>
      <c r="R64" s="395" t="str">
        <f t="shared" si="7"/>
        <v/>
      </c>
    </row>
    <row r="65" spans="1:18" ht="15" hidden="1">
      <c r="A65" s="49"/>
      <c r="B65" s="49"/>
      <c r="C65" s="49"/>
      <c r="D65" s="50"/>
      <c r="E65" s="93" t="str" cm="1">
        <f t="array" ref="E65">IFERROR(IF(O64=1,INDEX('1.1 AIZ-IVZ'!$G$7:$I$106,MATCH(MIN('1.1 AIZ-IVZ'!$G$7:$G$106)+COUNTIF($N$25:N64,"*.0*"),'1.1 AIZ-IVZ'!$G$7:$G$106,0),3),INDEX('1.1 AIZ-IVZ'!$G$109:$H$1097,MATCH(VALUE(LEFT(R65,SEARCH(".",R65)-1)),'1.1 AIZ-IVZ'!$E$109:$E$1097,0)-1+Q65,2)),"")</f>
        <v/>
      </c>
      <c r="F65" s="28"/>
      <c r="G65" s="409" t="str">
        <f>IF(E65="","",IF(IFERROR(VALUE(MID(E65,(SEARCH(".",E65)+1),1)),0)&gt;0,I65,SUMIFS($G66:$G$1015,$R66:$R$1015,LEFT(E65,SEARCH(".",E65)),$Q66:$Q$1015,"&gt;0")))</f>
        <v/>
      </c>
      <c r="H65" s="400"/>
      <c r="I65" s="396" t="str">
        <f t="shared" ca="1" si="0"/>
        <v/>
      </c>
      <c r="J65" s="396" t="str">
        <f t="shared" ca="1" si="1"/>
        <v/>
      </c>
      <c r="K65" s="384" t="str">
        <f>IF(OR(IFERROR(SEARCH("*.0*",$E65),0)=1,E65=""),"",INDEX('1.1 AIZ-IVZ'!$H$109:$O$1097,MATCH('1.4 AIZ-BWH'!E65,'1.1 AIZ-IVZ'!$H$109:$H$1097,0),7))</f>
        <v/>
      </c>
      <c r="L65" s="384" t="str">
        <f>IF(OR(IFERROR(SEARCH("*.0*",$E65),0)=1,E65=""),"",INDEX('1.1 AIZ-IVZ'!$H$109:$O$1097,MATCH('1.4 AIZ-BWH'!E65,'1.1 AIZ-IVZ'!$H$109:$H$1097,0),8))</f>
        <v/>
      </c>
      <c r="M65" s="131"/>
      <c r="N65" s="395" t="str" cm="1">
        <f t="array" ref="N65">IFERROR(IF(O64=1,INDEX('1.1 AIZ-IVZ'!$G$7:$I$106,MATCH(MIN('1.1 AIZ-IVZ'!$G$7:$G$106)+COUNTIF($N$25:N64,"*.0*"),'1.1 AIZ-IVZ'!$G$7:$G$106,0),3),INDEX('1.1 AIZ-IVZ'!$G$109:$H$1097,MATCH(VALUE(LEFT(R65,SEARCH(".",R65)-1)),'1.1 AIZ-IVZ'!$E$109:$E$1097,0)-1+Q65,2)),"")</f>
        <v/>
      </c>
      <c r="O65" s="395" t="str">
        <f>IFERROR(IF(O64&gt;1,O64-1,INDEX('1.1 AIZ-IVZ'!$F$7:$H$106,MATCH('1.4 AIZ-BWH'!N65,'1.1 AIZ-IVZ'!$I$7:$I$106,0),1)+1),"")</f>
        <v/>
      </c>
      <c r="P65" s="395" t="str">
        <f t="shared" si="5"/>
        <v/>
      </c>
      <c r="Q65" s="395" t="e">
        <f t="shared" si="6"/>
        <v>#VALUE!</v>
      </c>
      <c r="R65" s="395" t="str">
        <f t="shared" si="7"/>
        <v/>
      </c>
    </row>
    <row r="66" spans="1:18" ht="15" hidden="1">
      <c r="A66" s="49"/>
      <c r="B66" s="49"/>
      <c r="C66" s="49"/>
      <c r="D66" s="50"/>
      <c r="E66" s="93" t="str" cm="1">
        <f t="array" ref="E66">IFERROR(IF(O65=1,INDEX('1.1 AIZ-IVZ'!$G$7:$I$106,MATCH(MIN('1.1 AIZ-IVZ'!$G$7:$G$106)+COUNTIF($N$25:N65,"*.0*"),'1.1 AIZ-IVZ'!$G$7:$G$106,0),3),INDEX('1.1 AIZ-IVZ'!$G$109:$H$1097,MATCH(VALUE(LEFT(R66,SEARCH(".",R66)-1)),'1.1 AIZ-IVZ'!$E$109:$E$1097,0)-1+Q66,2)),"")</f>
        <v/>
      </c>
      <c r="F66" s="28"/>
      <c r="G66" s="409" t="str">
        <f>IF(E66="","",IF(IFERROR(VALUE(MID(E66,(SEARCH(".",E66)+1),1)),0)&gt;0,I66,SUMIFS($G67:$G$1015,$R67:$R$1015,LEFT(E66,SEARCH(".",E66)),$Q67:$Q$1015,"&gt;0")))</f>
        <v/>
      </c>
      <c r="H66" s="400"/>
      <c r="I66" s="396" t="str">
        <f t="shared" ca="1" si="0"/>
        <v/>
      </c>
      <c r="J66" s="396" t="str">
        <f t="shared" ca="1" si="1"/>
        <v/>
      </c>
      <c r="K66" s="384" t="str">
        <f>IF(OR(IFERROR(SEARCH("*.0*",$E66),0)=1,E66=""),"",INDEX('1.1 AIZ-IVZ'!$H$109:$O$1097,MATCH('1.4 AIZ-BWH'!E66,'1.1 AIZ-IVZ'!$H$109:$H$1097,0),7))</f>
        <v/>
      </c>
      <c r="L66" s="384" t="str">
        <f>IF(OR(IFERROR(SEARCH("*.0*",$E66),0)=1,E66=""),"",INDEX('1.1 AIZ-IVZ'!$H$109:$O$1097,MATCH('1.4 AIZ-BWH'!E66,'1.1 AIZ-IVZ'!$H$109:$H$1097,0),8))</f>
        <v/>
      </c>
      <c r="M66" s="131"/>
      <c r="N66" s="395" t="str" cm="1">
        <f t="array" ref="N66">IFERROR(IF(O65=1,INDEX('1.1 AIZ-IVZ'!$G$7:$I$106,MATCH(MIN('1.1 AIZ-IVZ'!$G$7:$G$106)+COUNTIF($N$25:N65,"*.0*"),'1.1 AIZ-IVZ'!$G$7:$G$106,0),3),INDEX('1.1 AIZ-IVZ'!$G$109:$H$1097,MATCH(VALUE(LEFT(R66,SEARCH(".",R66)-1)),'1.1 AIZ-IVZ'!$E$109:$E$1097,0)-1+Q66,2)),"")</f>
        <v/>
      </c>
      <c r="O66" s="395" t="str">
        <f>IFERROR(IF(O65&gt;1,O65-1,INDEX('1.1 AIZ-IVZ'!$F$7:$H$106,MATCH('1.4 AIZ-BWH'!N66,'1.1 AIZ-IVZ'!$I$7:$I$106,0),1)+1),"")</f>
        <v/>
      </c>
      <c r="P66" s="395" t="str">
        <f t="shared" si="5"/>
        <v/>
      </c>
      <c r="Q66" s="395" t="e">
        <f t="shared" si="6"/>
        <v>#VALUE!</v>
      </c>
      <c r="R66" s="395" t="str">
        <f t="shared" si="7"/>
        <v/>
      </c>
    </row>
    <row r="67" spans="1:18" ht="15" hidden="1">
      <c r="A67" s="49"/>
      <c r="B67" s="49"/>
      <c r="C67" s="49"/>
      <c r="D67" s="50"/>
      <c r="E67" s="93" t="str" cm="1">
        <f t="array" ref="E67">IFERROR(IF(O66=1,INDEX('1.1 AIZ-IVZ'!$G$7:$I$106,MATCH(MIN('1.1 AIZ-IVZ'!$G$7:$G$106)+COUNTIF($N$25:N66,"*.0*"),'1.1 AIZ-IVZ'!$G$7:$G$106,0),3),INDEX('1.1 AIZ-IVZ'!$G$109:$H$1097,MATCH(VALUE(LEFT(R67,SEARCH(".",R67)-1)),'1.1 AIZ-IVZ'!$E$109:$E$1097,0)-1+Q67,2)),"")</f>
        <v/>
      </c>
      <c r="F67" s="28"/>
      <c r="G67" s="409" t="str">
        <f>IF(E67="","",IF(IFERROR(VALUE(MID(E67,(SEARCH(".",E67)+1),1)),0)&gt;0,I67,SUMIFS($G68:$G$1015,$R68:$R$1015,LEFT(E67,SEARCH(".",E67)),$Q68:$Q$1015,"&gt;0")))</f>
        <v/>
      </c>
      <c r="H67" s="400"/>
      <c r="I67" s="396" t="str">
        <f t="shared" ca="1" si="0"/>
        <v/>
      </c>
      <c r="J67" s="396" t="str">
        <f t="shared" ca="1" si="1"/>
        <v/>
      </c>
      <c r="K67" s="384" t="str">
        <f>IF(OR(IFERROR(SEARCH("*.0*",$E67),0)=1,E67=""),"",INDEX('1.1 AIZ-IVZ'!$H$109:$O$1097,MATCH('1.4 AIZ-BWH'!E67,'1.1 AIZ-IVZ'!$H$109:$H$1097,0),7))</f>
        <v/>
      </c>
      <c r="L67" s="384" t="str">
        <f>IF(OR(IFERROR(SEARCH("*.0*",$E67),0)=1,E67=""),"",INDEX('1.1 AIZ-IVZ'!$H$109:$O$1097,MATCH('1.4 AIZ-BWH'!E67,'1.1 AIZ-IVZ'!$H$109:$H$1097,0),8))</f>
        <v/>
      </c>
      <c r="M67" s="131"/>
      <c r="N67" s="395" t="str" cm="1">
        <f t="array" ref="N67">IFERROR(IF(O66=1,INDEX('1.1 AIZ-IVZ'!$G$7:$I$106,MATCH(MIN('1.1 AIZ-IVZ'!$G$7:$G$106)+COUNTIF($N$25:N66,"*.0*"),'1.1 AIZ-IVZ'!$G$7:$G$106,0),3),INDEX('1.1 AIZ-IVZ'!$G$109:$H$1097,MATCH(VALUE(LEFT(R67,SEARCH(".",R67)-1)),'1.1 AIZ-IVZ'!$E$109:$E$1097,0)-1+Q67,2)),"")</f>
        <v/>
      </c>
      <c r="O67" s="395" t="str">
        <f>IFERROR(IF(O66&gt;1,O66-1,INDEX('1.1 AIZ-IVZ'!$F$7:$H$106,MATCH('1.4 AIZ-BWH'!N67,'1.1 AIZ-IVZ'!$I$7:$I$106,0),1)+1),"")</f>
        <v/>
      </c>
      <c r="P67" s="395" t="str">
        <f t="shared" si="5"/>
        <v/>
      </c>
      <c r="Q67" s="395" t="e">
        <f t="shared" si="6"/>
        <v>#VALUE!</v>
      </c>
      <c r="R67" s="395" t="str">
        <f t="shared" si="7"/>
        <v/>
      </c>
    </row>
    <row r="68" spans="1:18" ht="15" hidden="1">
      <c r="A68" s="49"/>
      <c r="B68" s="49"/>
      <c r="C68" s="49"/>
      <c r="D68" s="50"/>
      <c r="E68" s="93" t="str" cm="1">
        <f t="array" ref="E68">IFERROR(IF(O67=1,INDEX('1.1 AIZ-IVZ'!$G$7:$I$106,MATCH(MIN('1.1 AIZ-IVZ'!$G$7:$G$106)+COUNTIF($N$25:N67,"*.0*"),'1.1 AIZ-IVZ'!$G$7:$G$106,0),3),INDEX('1.1 AIZ-IVZ'!$G$109:$H$1097,MATCH(VALUE(LEFT(R68,SEARCH(".",R68)-1)),'1.1 AIZ-IVZ'!$E$109:$E$1097,0)-1+Q68,2)),"")</f>
        <v/>
      </c>
      <c r="F68" s="28"/>
      <c r="G68" s="409" t="str">
        <f>IF(E68="","",IF(IFERROR(VALUE(MID(E68,(SEARCH(".",E68)+1),1)),0)&gt;0,I68,SUMIFS($G69:$G$1015,$R69:$R$1015,LEFT(E68,SEARCH(".",E68)),$Q69:$Q$1015,"&gt;0")))</f>
        <v/>
      </c>
      <c r="H68" s="400"/>
      <c r="I68" s="396" t="str">
        <f t="shared" ca="1" si="0"/>
        <v/>
      </c>
      <c r="J68" s="396" t="str">
        <f t="shared" ca="1" si="1"/>
        <v/>
      </c>
      <c r="K68" s="384" t="str">
        <f>IF(OR(IFERROR(SEARCH("*.0*",$E68),0)=1,E68=""),"",INDEX('1.1 AIZ-IVZ'!$H$109:$O$1097,MATCH('1.4 AIZ-BWH'!E68,'1.1 AIZ-IVZ'!$H$109:$H$1097,0),7))</f>
        <v/>
      </c>
      <c r="L68" s="384" t="str">
        <f>IF(OR(IFERROR(SEARCH("*.0*",$E68),0)=1,E68=""),"",INDEX('1.1 AIZ-IVZ'!$H$109:$O$1097,MATCH('1.4 AIZ-BWH'!E68,'1.1 AIZ-IVZ'!$H$109:$H$1097,0),8))</f>
        <v/>
      </c>
      <c r="M68" s="131"/>
      <c r="N68" s="395" t="str" cm="1">
        <f t="array" ref="N68">IFERROR(IF(O67=1,INDEX('1.1 AIZ-IVZ'!$G$7:$I$106,MATCH(MIN('1.1 AIZ-IVZ'!$G$7:$G$106)+COUNTIF($N$25:N67,"*.0*"),'1.1 AIZ-IVZ'!$G$7:$G$106,0),3),INDEX('1.1 AIZ-IVZ'!$G$109:$H$1097,MATCH(VALUE(LEFT(R68,SEARCH(".",R68)-1)),'1.1 AIZ-IVZ'!$E$109:$E$1097,0)-1+Q68,2)),"")</f>
        <v/>
      </c>
      <c r="O68" s="395" t="str">
        <f>IFERROR(IF(O67&gt;1,O67-1,INDEX('1.1 AIZ-IVZ'!$F$7:$H$106,MATCH('1.4 AIZ-BWH'!N68,'1.1 AIZ-IVZ'!$I$7:$I$106,0),1)+1),"")</f>
        <v/>
      </c>
      <c r="P68" s="395" t="str">
        <f t="shared" si="5"/>
        <v/>
      </c>
      <c r="Q68" s="395" t="e">
        <f t="shared" si="6"/>
        <v>#VALUE!</v>
      </c>
      <c r="R68" s="395" t="str">
        <f t="shared" si="7"/>
        <v/>
      </c>
    </row>
    <row r="69" spans="1:18" ht="15" hidden="1">
      <c r="A69" s="49"/>
      <c r="B69" s="49"/>
      <c r="C69" s="49"/>
      <c r="D69" s="50"/>
      <c r="E69" s="93" t="str" cm="1">
        <f t="array" ref="E69">IFERROR(IF(O68=1,INDEX('1.1 AIZ-IVZ'!$G$7:$I$106,MATCH(MIN('1.1 AIZ-IVZ'!$G$7:$G$106)+COUNTIF($N$25:N68,"*.0*"),'1.1 AIZ-IVZ'!$G$7:$G$106,0),3),INDEX('1.1 AIZ-IVZ'!$G$109:$H$1097,MATCH(VALUE(LEFT(R69,SEARCH(".",R69)-1)),'1.1 AIZ-IVZ'!$E$109:$E$1097,0)-1+Q69,2)),"")</f>
        <v/>
      </c>
      <c r="F69" s="28"/>
      <c r="G69" s="409" t="str">
        <f>IF(E69="","",IF(IFERROR(VALUE(MID(E69,(SEARCH(".",E69)+1),1)),0)&gt;0,I69,SUMIFS($G70:$G$1015,$R70:$R$1015,LEFT(E69,SEARCH(".",E69)),$Q70:$Q$1015,"&gt;0")))</f>
        <v/>
      </c>
      <c r="H69" s="400"/>
      <c r="I69" s="396" t="str">
        <f t="shared" ca="1" si="0"/>
        <v/>
      </c>
      <c r="J69" s="396" t="str">
        <f t="shared" ca="1" si="1"/>
        <v/>
      </c>
      <c r="K69" s="384" t="str">
        <f>IF(OR(IFERROR(SEARCH("*.0*",$E69),0)=1,E69=""),"",INDEX('1.1 AIZ-IVZ'!$H$109:$O$1097,MATCH('1.4 AIZ-BWH'!E69,'1.1 AIZ-IVZ'!$H$109:$H$1097,0),7))</f>
        <v/>
      </c>
      <c r="L69" s="384" t="str">
        <f>IF(OR(IFERROR(SEARCH("*.0*",$E69),0)=1,E69=""),"",INDEX('1.1 AIZ-IVZ'!$H$109:$O$1097,MATCH('1.4 AIZ-BWH'!E69,'1.1 AIZ-IVZ'!$H$109:$H$1097,0),8))</f>
        <v/>
      </c>
      <c r="M69" s="131"/>
      <c r="N69" s="395" t="str" cm="1">
        <f t="array" ref="N69">IFERROR(IF(O68=1,INDEX('1.1 AIZ-IVZ'!$G$7:$I$106,MATCH(MIN('1.1 AIZ-IVZ'!$G$7:$G$106)+COUNTIF($N$25:N68,"*.0*"),'1.1 AIZ-IVZ'!$G$7:$G$106,0),3),INDEX('1.1 AIZ-IVZ'!$G$109:$H$1097,MATCH(VALUE(LEFT(R69,SEARCH(".",R69)-1)),'1.1 AIZ-IVZ'!$E$109:$E$1097,0)-1+Q69,2)),"")</f>
        <v/>
      </c>
      <c r="O69" s="395" t="str">
        <f>IFERROR(IF(O68&gt;1,O68-1,INDEX('1.1 AIZ-IVZ'!$F$7:$H$106,MATCH('1.4 AIZ-BWH'!N69,'1.1 AIZ-IVZ'!$I$7:$I$106,0),1)+1),"")</f>
        <v/>
      </c>
      <c r="P69" s="395" t="str">
        <f t="shared" si="5"/>
        <v/>
      </c>
      <c r="Q69" s="395" t="e">
        <f t="shared" si="6"/>
        <v>#VALUE!</v>
      </c>
      <c r="R69" s="395" t="str">
        <f t="shared" si="7"/>
        <v/>
      </c>
    </row>
    <row r="70" spans="1:18" ht="15" hidden="1">
      <c r="A70" s="49"/>
      <c r="B70" s="49"/>
      <c r="C70" s="49"/>
      <c r="D70" s="50"/>
      <c r="E70" s="93" t="str" cm="1">
        <f t="array" ref="E70">IFERROR(IF(O69=1,INDEX('1.1 AIZ-IVZ'!$G$7:$I$106,MATCH(MIN('1.1 AIZ-IVZ'!$G$7:$G$106)+COUNTIF($N$25:N69,"*.0*"),'1.1 AIZ-IVZ'!$G$7:$G$106,0),3),INDEX('1.1 AIZ-IVZ'!$G$109:$H$1097,MATCH(VALUE(LEFT(R70,SEARCH(".",R70)-1)),'1.1 AIZ-IVZ'!$E$109:$E$1097,0)-1+Q70,2)),"")</f>
        <v/>
      </c>
      <c r="F70" s="28"/>
      <c r="G70" s="409" t="str">
        <f>IF(E70="","",IF(IFERROR(VALUE(MID(E70,(SEARCH(".",E70)+1),1)),0)&gt;0,I70,SUMIFS($G71:$G$1015,$R71:$R$1015,LEFT(E70,SEARCH(".",E70)),$Q71:$Q$1015,"&gt;0")))</f>
        <v/>
      </c>
      <c r="H70" s="400"/>
      <c r="I70" s="396" t="str">
        <f t="shared" ca="1" si="0"/>
        <v/>
      </c>
      <c r="J70" s="396" t="str">
        <f t="shared" ca="1" si="1"/>
        <v/>
      </c>
      <c r="K70" s="384" t="str">
        <f>IF(OR(IFERROR(SEARCH("*.0*",$E70),0)=1,E70=""),"",INDEX('1.1 AIZ-IVZ'!$H$109:$O$1097,MATCH('1.4 AIZ-BWH'!E70,'1.1 AIZ-IVZ'!$H$109:$H$1097,0),7))</f>
        <v/>
      </c>
      <c r="L70" s="384" t="str">
        <f>IF(OR(IFERROR(SEARCH("*.0*",$E70),0)=1,E70=""),"",INDEX('1.1 AIZ-IVZ'!$H$109:$O$1097,MATCH('1.4 AIZ-BWH'!E70,'1.1 AIZ-IVZ'!$H$109:$H$1097,0),8))</f>
        <v/>
      </c>
      <c r="M70" s="131"/>
      <c r="N70" s="395" t="str" cm="1">
        <f t="array" ref="N70">IFERROR(IF(O69=1,INDEX('1.1 AIZ-IVZ'!$G$7:$I$106,MATCH(MIN('1.1 AIZ-IVZ'!$G$7:$G$106)+COUNTIF($N$25:N69,"*.0*"),'1.1 AIZ-IVZ'!$G$7:$G$106,0),3),INDEX('1.1 AIZ-IVZ'!$G$109:$H$1097,MATCH(VALUE(LEFT(R70,SEARCH(".",R70)-1)),'1.1 AIZ-IVZ'!$E$109:$E$1097,0)-1+Q70,2)),"")</f>
        <v/>
      </c>
      <c r="O70" s="395" t="str">
        <f>IFERROR(IF(O69&gt;1,O69-1,INDEX('1.1 AIZ-IVZ'!$F$7:$H$106,MATCH('1.4 AIZ-BWH'!N70,'1.1 AIZ-IVZ'!$I$7:$I$106,0),1)+1),"")</f>
        <v/>
      </c>
      <c r="P70" s="395" t="str">
        <f t="shared" si="5"/>
        <v/>
      </c>
      <c r="Q70" s="395" t="e">
        <f t="shared" si="6"/>
        <v>#VALUE!</v>
      </c>
      <c r="R70" s="395" t="str">
        <f t="shared" si="7"/>
        <v/>
      </c>
    </row>
    <row r="71" spans="1:18" ht="15" hidden="1">
      <c r="A71" s="49"/>
      <c r="B71" s="49"/>
      <c r="C71" s="49"/>
      <c r="D71" s="50"/>
      <c r="E71" s="93" t="str" cm="1">
        <f t="array" ref="E71">IFERROR(IF(O70=1,INDEX('1.1 AIZ-IVZ'!$G$7:$I$106,MATCH(MIN('1.1 AIZ-IVZ'!$G$7:$G$106)+COUNTIF($N$25:N70,"*.0*"),'1.1 AIZ-IVZ'!$G$7:$G$106,0),3),INDEX('1.1 AIZ-IVZ'!$G$109:$H$1097,MATCH(VALUE(LEFT(R71,SEARCH(".",R71)-1)),'1.1 AIZ-IVZ'!$E$109:$E$1097,0)-1+Q71,2)),"")</f>
        <v/>
      </c>
      <c r="F71" s="28"/>
      <c r="G71" s="409" t="str">
        <f>IF(E71="","",IF(IFERROR(VALUE(MID(E71,(SEARCH(".",E71)+1),1)),0)&gt;0,I71,SUMIFS($G72:$G$1015,$R72:$R$1015,LEFT(E71,SEARCH(".",E71)),$Q72:$Q$1015,"&gt;0")))</f>
        <v/>
      </c>
      <c r="H71" s="400"/>
      <c r="I71" s="396" t="str">
        <f t="shared" ca="1" si="0"/>
        <v/>
      </c>
      <c r="J71" s="396" t="str">
        <f t="shared" ca="1" si="1"/>
        <v/>
      </c>
      <c r="K71" s="384" t="str">
        <f>IF(OR(IFERROR(SEARCH("*.0*",$E71),0)=1,E71=""),"",INDEX('1.1 AIZ-IVZ'!$H$109:$O$1097,MATCH('1.4 AIZ-BWH'!E71,'1.1 AIZ-IVZ'!$H$109:$H$1097,0),7))</f>
        <v/>
      </c>
      <c r="L71" s="384" t="str">
        <f>IF(OR(IFERROR(SEARCH("*.0*",$E71),0)=1,E71=""),"",INDEX('1.1 AIZ-IVZ'!$H$109:$O$1097,MATCH('1.4 AIZ-BWH'!E71,'1.1 AIZ-IVZ'!$H$109:$H$1097,0),8))</f>
        <v/>
      </c>
      <c r="M71" s="131"/>
      <c r="N71" s="395" t="str" cm="1">
        <f t="array" ref="N71">IFERROR(IF(O70=1,INDEX('1.1 AIZ-IVZ'!$G$7:$I$106,MATCH(MIN('1.1 AIZ-IVZ'!$G$7:$G$106)+COUNTIF($N$25:N70,"*.0*"),'1.1 AIZ-IVZ'!$G$7:$G$106,0),3),INDEX('1.1 AIZ-IVZ'!$G$109:$H$1097,MATCH(VALUE(LEFT(R71,SEARCH(".",R71)-1)),'1.1 AIZ-IVZ'!$E$109:$E$1097,0)-1+Q71,2)),"")</f>
        <v/>
      </c>
      <c r="O71" s="395" t="str">
        <f>IFERROR(IF(O70&gt;1,O70-1,INDEX('1.1 AIZ-IVZ'!$F$7:$H$106,MATCH('1.4 AIZ-BWH'!N71,'1.1 AIZ-IVZ'!$I$7:$I$106,0),1)+1),"")</f>
        <v/>
      </c>
      <c r="P71" s="395" t="str">
        <f t="shared" si="5"/>
        <v/>
      </c>
      <c r="Q71" s="395" t="e">
        <f t="shared" si="6"/>
        <v>#VALUE!</v>
      </c>
      <c r="R71" s="395" t="str">
        <f t="shared" si="7"/>
        <v/>
      </c>
    </row>
    <row r="72" spans="1:18" ht="15" hidden="1">
      <c r="A72" s="49"/>
      <c r="B72" s="49"/>
      <c r="C72" s="49"/>
      <c r="D72" s="50"/>
      <c r="E72" s="93" t="str" cm="1">
        <f t="array" ref="E72">IFERROR(IF(O71=1,INDEX('1.1 AIZ-IVZ'!$G$7:$I$106,MATCH(MIN('1.1 AIZ-IVZ'!$G$7:$G$106)+COUNTIF($N$25:N71,"*.0*"),'1.1 AIZ-IVZ'!$G$7:$G$106,0),3),INDEX('1.1 AIZ-IVZ'!$G$109:$H$1097,MATCH(VALUE(LEFT(R72,SEARCH(".",R72)-1)),'1.1 AIZ-IVZ'!$E$109:$E$1097,0)-1+Q72,2)),"")</f>
        <v/>
      </c>
      <c r="F72" s="28"/>
      <c r="G72" s="409" t="str">
        <f>IF(E72="","",IF(IFERROR(VALUE(MID(E72,(SEARCH(".",E72)+1),1)),0)&gt;0,I72,SUMIFS($G73:$G$1015,$R73:$R$1015,LEFT(E72,SEARCH(".",E72)),$Q73:$Q$1015,"&gt;0")))</f>
        <v/>
      </c>
      <c r="H72" s="400"/>
      <c r="I72" s="396" t="str">
        <f t="shared" ca="1" si="0"/>
        <v/>
      </c>
      <c r="J72" s="396" t="str">
        <f t="shared" ca="1" si="1"/>
        <v/>
      </c>
      <c r="K72" s="384" t="str">
        <f>IF(OR(IFERROR(SEARCH("*.0*",$E72),0)=1,E72=""),"",INDEX('1.1 AIZ-IVZ'!$H$109:$O$1097,MATCH('1.4 AIZ-BWH'!E72,'1.1 AIZ-IVZ'!$H$109:$H$1097,0),7))</f>
        <v/>
      </c>
      <c r="L72" s="384" t="str">
        <f>IF(OR(IFERROR(SEARCH("*.0*",$E72),0)=1,E72=""),"",INDEX('1.1 AIZ-IVZ'!$H$109:$O$1097,MATCH('1.4 AIZ-BWH'!E72,'1.1 AIZ-IVZ'!$H$109:$H$1097,0),8))</f>
        <v/>
      </c>
      <c r="M72" s="131"/>
      <c r="N72" s="395" t="str" cm="1">
        <f t="array" ref="N72">IFERROR(IF(O71=1,INDEX('1.1 AIZ-IVZ'!$G$7:$I$106,MATCH(MIN('1.1 AIZ-IVZ'!$G$7:$G$106)+COUNTIF($N$25:N71,"*.0*"),'1.1 AIZ-IVZ'!$G$7:$G$106,0),3),INDEX('1.1 AIZ-IVZ'!$G$109:$H$1097,MATCH(VALUE(LEFT(R72,SEARCH(".",R72)-1)),'1.1 AIZ-IVZ'!$E$109:$E$1097,0)-1+Q72,2)),"")</f>
        <v/>
      </c>
      <c r="O72" s="395" t="str">
        <f>IFERROR(IF(O71&gt;1,O71-1,INDEX('1.1 AIZ-IVZ'!$F$7:$H$106,MATCH('1.4 AIZ-BWH'!N72,'1.1 AIZ-IVZ'!$I$7:$I$106,0),1)+1),"")</f>
        <v/>
      </c>
      <c r="P72" s="395" t="str">
        <f t="shared" si="5"/>
        <v/>
      </c>
      <c r="Q72" s="395" t="e">
        <f t="shared" si="6"/>
        <v>#VALUE!</v>
      </c>
      <c r="R72" s="395" t="str">
        <f t="shared" si="7"/>
        <v/>
      </c>
    </row>
    <row r="73" spans="1:18" ht="15" hidden="1" customHeight="1">
      <c r="A73" s="49"/>
      <c r="B73" s="49"/>
      <c r="C73" s="49"/>
      <c r="D73" s="50"/>
      <c r="E73" s="93" t="str" cm="1">
        <f t="array" ref="E73">IFERROR(IF(O72=1,INDEX('1.1 AIZ-IVZ'!$G$7:$I$106,MATCH(MIN('1.1 AIZ-IVZ'!$G$7:$G$106)+COUNTIF($N$25:N72,"*.0*"),'1.1 AIZ-IVZ'!$G$7:$G$106,0),3),INDEX('1.1 AIZ-IVZ'!$G$109:$H$1097,MATCH(VALUE(LEFT(R73,SEARCH(".",R73)-1)),'1.1 AIZ-IVZ'!$E$109:$E$1097,0)-1+Q73,2)),"")</f>
        <v/>
      </c>
      <c r="F73" s="28"/>
      <c r="G73" s="409" t="str">
        <f>IF(E73="","",IF(IFERROR(VALUE(MID(E73,(SEARCH(".",E73)+1),1)),0)&gt;0,I73,SUMIFS($G74:$G$1015,$R74:$R$1015,LEFT(E73,SEARCH(".",E73)),$Q74:$Q$1015,"&gt;0")))</f>
        <v/>
      </c>
      <c r="H73" s="400"/>
      <c r="I73" s="396" t="str">
        <f t="shared" ca="1" si="0"/>
        <v/>
      </c>
      <c r="J73" s="396" t="str">
        <f t="shared" ca="1" si="1"/>
        <v/>
      </c>
      <c r="K73" s="384" t="str">
        <f>IF(OR(IFERROR(SEARCH("*.0*",$E73),0)=1,E73=""),"",INDEX('1.1 AIZ-IVZ'!$H$109:$O$1097,MATCH('1.4 AIZ-BWH'!E73,'1.1 AIZ-IVZ'!$H$109:$H$1097,0),7))</f>
        <v/>
      </c>
      <c r="L73" s="384" t="str">
        <f>IF(OR(IFERROR(SEARCH("*.0*",$E73),0)=1,E73=""),"",INDEX('1.1 AIZ-IVZ'!$H$109:$O$1097,MATCH('1.4 AIZ-BWH'!E73,'1.1 AIZ-IVZ'!$H$109:$H$1097,0),8))</f>
        <v/>
      </c>
      <c r="M73" s="131"/>
      <c r="N73" s="395" t="str" cm="1">
        <f t="array" ref="N73">IFERROR(IF(O72=1,INDEX('1.1 AIZ-IVZ'!$G$7:$I$106,MATCH(MIN('1.1 AIZ-IVZ'!$G$7:$G$106)+COUNTIF($N$25:N72,"*.0*"),'1.1 AIZ-IVZ'!$G$7:$G$106,0),3),INDEX('1.1 AIZ-IVZ'!$G$109:$H$1097,MATCH(VALUE(LEFT(R73,SEARCH(".",R73)-1)),'1.1 AIZ-IVZ'!$E$109:$E$1097,0)-1+Q73,2)),"")</f>
        <v/>
      </c>
      <c r="O73" s="395" t="str">
        <f>IFERROR(IF(O72&gt;1,O72-1,INDEX('1.1 AIZ-IVZ'!$F$7:$H$106,MATCH('1.4 AIZ-BWH'!N73,'1.1 AIZ-IVZ'!$I$7:$I$106,0),1)+1),"")</f>
        <v/>
      </c>
      <c r="P73" s="395" t="str">
        <f t="shared" si="5"/>
        <v/>
      </c>
      <c r="Q73" s="395" t="e">
        <f t="shared" si="6"/>
        <v>#VALUE!</v>
      </c>
      <c r="R73" s="395" t="str">
        <f t="shared" si="7"/>
        <v/>
      </c>
    </row>
    <row r="74" spans="1:18" ht="15" hidden="1">
      <c r="A74" s="49"/>
      <c r="B74" s="49"/>
      <c r="C74" s="49"/>
      <c r="D74" s="50"/>
      <c r="E74" s="93" t="str" cm="1">
        <f t="array" ref="E74">IFERROR(IF(O73=1,INDEX('1.1 AIZ-IVZ'!$G$7:$I$106,MATCH(MIN('1.1 AIZ-IVZ'!$G$7:$G$106)+COUNTIF($N$25:N73,"*.0*"),'1.1 AIZ-IVZ'!$G$7:$G$106,0),3),INDEX('1.1 AIZ-IVZ'!$G$109:$H$1097,MATCH(VALUE(LEFT(R74,SEARCH(".",R74)-1)),'1.1 AIZ-IVZ'!$E$109:$E$1097,0)-1+Q74,2)),"")</f>
        <v/>
      </c>
      <c r="F74" s="28"/>
      <c r="G74" s="409" t="str">
        <f>IF(E74="","",IF(IFERROR(VALUE(MID(E74,(SEARCH(".",E74)+1),1)),0)&gt;0,I74,SUMIFS($G75:$G$1015,$R75:$R$1015,LEFT(E74,SEARCH(".",E74)),$Q75:$Q$1015,"&gt;0")))</f>
        <v/>
      </c>
      <c r="H74" s="400"/>
      <c r="I74" s="396" t="str">
        <f t="shared" ca="1" si="0"/>
        <v/>
      </c>
      <c r="J74" s="396" t="str">
        <f t="shared" ca="1" si="1"/>
        <v/>
      </c>
      <c r="K74" s="384" t="str">
        <f>IF(OR(IFERROR(SEARCH("*.0*",$E74),0)=1,E74=""),"",INDEX('1.1 AIZ-IVZ'!$H$109:$O$1097,MATCH('1.4 AIZ-BWH'!E74,'1.1 AIZ-IVZ'!$H$109:$H$1097,0),7))</f>
        <v/>
      </c>
      <c r="L74" s="384" t="str">
        <f>IF(OR(IFERROR(SEARCH("*.0*",$E74),0)=1,E74=""),"",INDEX('1.1 AIZ-IVZ'!$H$109:$O$1097,MATCH('1.4 AIZ-BWH'!E74,'1.1 AIZ-IVZ'!$H$109:$H$1097,0),8))</f>
        <v/>
      </c>
      <c r="M74" s="131"/>
      <c r="N74" s="395" t="str" cm="1">
        <f t="array" ref="N74">IFERROR(IF(O73=1,INDEX('1.1 AIZ-IVZ'!$G$7:$I$106,MATCH(MIN('1.1 AIZ-IVZ'!$G$7:$G$106)+COUNTIF($N$25:N73,"*.0*"),'1.1 AIZ-IVZ'!$G$7:$G$106,0),3),INDEX('1.1 AIZ-IVZ'!$G$109:$H$1097,MATCH(VALUE(LEFT(R74,SEARCH(".",R74)-1)),'1.1 AIZ-IVZ'!$E$109:$E$1097,0)-1+Q74,2)),"")</f>
        <v/>
      </c>
      <c r="O74" s="395" t="str">
        <f>IFERROR(IF(O73&gt;1,O73-1,INDEX('1.1 AIZ-IVZ'!$F$7:$H$106,MATCH('1.4 AIZ-BWH'!N74,'1.1 AIZ-IVZ'!$I$7:$I$106,0),1)+1),"")</f>
        <v/>
      </c>
      <c r="P74" s="395" t="str">
        <f t="shared" si="5"/>
        <v/>
      </c>
      <c r="Q74" s="395" t="e">
        <f t="shared" si="6"/>
        <v>#VALUE!</v>
      </c>
      <c r="R74" s="395" t="str">
        <f t="shared" si="7"/>
        <v/>
      </c>
    </row>
    <row r="75" spans="1:18" ht="15" hidden="1">
      <c r="A75" s="49"/>
      <c r="B75" s="49"/>
      <c r="C75" s="49"/>
      <c r="D75" s="50"/>
      <c r="E75" s="93" t="str" cm="1">
        <f t="array" ref="E75">IFERROR(IF(O74=1,INDEX('1.1 AIZ-IVZ'!$G$7:$I$106,MATCH(MIN('1.1 AIZ-IVZ'!$G$7:$G$106)+COUNTIF($N$25:N74,"*.0*"),'1.1 AIZ-IVZ'!$G$7:$G$106,0),3),INDEX('1.1 AIZ-IVZ'!$G$109:$H$1097,MATCH(VALUE(LEFT(R75,SEARCH(".",R75)-1)),'1.1 AIZ-IVZ'!$E$109:$E$1097,0)-1+Q75,2)),"")</f>
        <v/>
      </c>
      <c r="F75" s="28"/>
      <c r="G75" s="409" t="str">
        <f>IF(E75="","",IF(IFERROR(VALUE(MID(E75,(SEARCH(".",E75)+1),1)),0)&gt;0,I75,SUMIFS($G76:$G$1015,$R76:$R$1015,LEFT(E75,SEARCH(".",E75)),$Q76:$Q$1015,"&gt;0")))</f>
        <v/>
      </c>
      <c r="H75" s="400"/>
      <c r="I75" s="396" t="str">
        <f t="shared" ca="1" si="0"/>
        <v/>
      </c>
      <c r="J75" s="396" t="str">
        <f t="shared" ca="1" si="1"/>
        <v/>
      </c>
      <c r="K75" s="384" t="str">
        <f>IF(OR(IFERROR(SEARCH("*.0*",$E75),0)=1,E75=""),"",INDEX('1.1 AIZ-IVZ'!$H$109:$O$1097,MATCH('1.4 AIZ-BWH'!E75,'1.1 AIZ-IVZ'!$H$109:$H$1097,0),7))</f>
        <v/>
      </c>
      <c r="L75" s="384" t="str">
        <f>IF(OR(IFERROR(SEARCH("*.0*",$E75),0)=1,E75=""),"",INDEX('1.1 AIZ-IVZ'!$H$109:$O$1097,MATCH('1.4 AIZ-BWH'!E75,'1.1 AIZ-IVZ'!$H$109:$H$1097,0),8))</f>
        <v/>
      </c>
      <c r="M75" s="131"/>
      <c r="N75" s="395" t="str" cm="1">
        <f t="array" ref="N75">IFERROR(IF(O74=1,INDEX('1.1 AIZ-IVZ'!$G$7:$I$106,MATCH(MIN('1.1 AIZ-IVZ'!$G$7:$G$106)+COUNTIF($N$25:N74,"*.0*"),'1.1 AIZ-IVZ'!$G$7:$G$106,0),3),INDEX('1.1 AIZ-IVZ'!$G$109:$H$1097,MATCH(VALUE(LEFT(R75,SEARCH(".",R75)-1)),'1.1 AIZ-IVZ'!$E$109:$E$1097,0)-1+Q75,2)),"")</f>
        <v/>
      </c>
      <c r="O75" s="395" t="str">
        <f>IFERROR(IF(O74&gt;1,O74-1,INDEX('1.1 AIZ-IVZ'!$F$7:$H$106,MATCH('1.4 AIZ-BWH'!N75,'1.1 AIZ-IVZ'!$I$7:$I$106,0),1)+1),"")</f>
        <v/>
      </c>
      <c r="P75" s="395" t="str">
        <f t="shared" si="5"/>
        <v/>
      </c>
      <c r="Q75" s="395" t="e">
        <f t="shared" si="6"/>
        <v>#VALUE!</v>
      </c>
      <c r="R75" s="395" t="str">
        <f t="shared" si="7"/>
        <v/>
      </c>
    </row>
    <row r="76" spans="1:18" ht="15" hidden="1">
      <c r="A76" s="49"/>
      <c r="B76" s="49"/>
      <c r="C76" s="49"/>
      <c r="D76" s="50"/>
      <c r="E76" s="93" t="str" cm="1">
        <f t="array" ref="E76">IFERROR(IF(O75=1,INDEX('1.1 AIZ-IVZ'!$G$7:$I$106,MATCH(MIN('1.1 AIZ-IVZ'!$G$7:$G$106)+COUNTIF($N$25:N75,"*.0*"),'1.1 AIZ-IVZ'!$G$7:$G$106,0),3),INDEX('1.1 AIZ-IVZ'!$G$109:$H$1097,MATCH(VALUE(LEFT(R76,SEARCH(".",R76)-1)),'1.1 AIZ-IVZ'!$E$109:$E$1097,0)-1+Q76,2)),"")</f>
        <v/>
      </c>
      <c r="F76" s="28"/>
      <c r="G76" s="409" t="str">
        <f>IF(E76="","",IF(IFERROR(VALUE(MID(E76,(SEARCH(".",E76)+1),1)),0)&gt;0,I76,SUMIFS($G77:$G$1015,$R77:$R$1015,LEFT(E76,SEARCH(".",E76)),$Q77:$Q$1015,"&gt;0")))</f>
        <v/>
      </c>
      <c r="H76" s="400"/>
      <c r="I76" s="396" t="str">
        <f t="shared" ca="1" si="0"/>
        <v/>
      </c>
      <c r="J76" s="396" t="str">
        <f t="shared" ca="1" si="1"/>
        <v/>
      </c>
      <c r="K76" s="384" t="str">
        <f>IF(OR(IFERROR(SEARCH("*.0*",$E76),0)=1,E76=""),"",INDEX('1.1 AIZ-IVZ'!$H$109:$O$1097,MATCH('1.4 AIZ-BWH'!E76,'1.1 AIZ-IVZ'!$H$109:$H$1097,0),7))</f>
        <v/>
      </c>
      <c r="L76" s="384" t="str">
        <f>IF(OR(IFERROR(SEARCH("*.0*",$E76),0)=1,E76=""),"",INDEX('1.1 AIZ-IVZ'!$H$109:$O$1097,MATCH('1.4 AIZ-BWH'!E76,'1.1 AIZ-IVZ'!$H$109:$H$1097,0),8))</f>
        <v/>
      </c>
      <c r="M76" s="131"/>
      <c r="N76" s="395" t="str" cm="1">
        <f t="array" ref="N76">IFERROR(IF(O75=1,INDEX('1.1 AIZ-IVZ'!$G$7:$I$106,MATCH(MIN('1.1 AIZ-IVZ'!$G$7:$G$106)+COUNTIF($N$25:N75,"*.0*"),'1.1 AIZ-IVZ'!$G$7:$G$106,0),3),INDEX('1.1 AIZ-IVZ'!$G$109:$H$1097,MATCH(VALUE(LEFT(R76,SEARCH(".",R76)-1)),'1.1 AIZ-IVZ'!$E$109:$E$1097,0)-1+Q76,2)),"")</f>
        <v/>
      </c>
      <c r="O76" s="395" t="str">
        <f>IFERROR(IF(O75&gt;1,O75-1,INDEX('1.1 AIZ-IVZ'!$F$7:$H$106,MATCH('1.4 AIZ-BWH'!N76,'1.1 AIZ-IVZ'!$I$7:$I$106,0),1)+1),"")</f>
        <v/>
      </c>
      <c r="P76" s="395" t="str">
        <f t="shared" si="5"/>
        <v/>
      </c>
      <c r="Q76" s="395" t="e">
        <f t="shared" si="6"/>
        <v>#VALUE!</v>
      </c>
      <c r="R76" s="395" t="str">
        <f t="shared" si="7"/>
        <v/>
      </c>
    </row>
    <row r="77" spans="1:18" ht="15" hidden="1">
      <c r="A77" s="49"/>
      <c r="B77" s="49"/>
      <c r="C77" s="49"/>
      <c r="D77" s="50"/>
      <c r="E77" s="93" t="str" cm="1">
        <f t="array" ref="E77">IFERROR(IF(O76=1,INDEX('1.1 AIZ-IVZ'!$G$7:$I$106,MATCH(MIN('1.1 AIZ-IVZ'!$G$7:$G$106)+COUNTIF($N$25:N76,"*.0*"),'1.1 AIZ-IVZ'!$G$7:$G$106,0),3),INDEX('1.1 AIZ-IVZ'!$G$109:$H$1097,MATCH(VALUE(LEFT(R77,SEARCH(".",R77)-1)),'1.1 AIZ-IVZ'!$E$109:$E$1097,0)-1+Q77,2)),"")</f>
        <v/>
      </c>
      <c r="F77" s="28"/>
      <c r="G77" s="409" t="str">
        <f>IF(E77="","",IF(IFERROR(VALUE(MID(E77,(SEARCH(".",E77)+1),1)),0)&gt;0,I77,SUMIFS($G78:$G$1015,$R78:$R$1015,LEFT(E77,SEARCH(".",E77)),$Q78:$Q$1015,"&gt;0")))</f>
        <v/>
      </c>
      <c r="H77" s="400"/>
      <c r="I77" s="396" t="str">
        <f t="shared" ca="1" si="0"/>
        <v/>
      </c>
      <c r="J77" s="396" t="str">
        <f t="shared" ca="1" si="1"/>
        <v/>
      </c>
      <c r="K77" s="384" t="str">
        <f>IF(OR(IFERROR(SEARCH("*.0*",$E77),0)=1,E77=""),"",INDEX('1.1 AIZ-IVZ'!$H$109:$O$1097,MATCH('1.4 AIZ-BWH'!E77,'1.1 AIZ-IVZ'!$H$109:$H$1097,0),7))</f>
        <v/>
      </c>
      <c r="L77" s="384" t="str">
        <f>IF(OR(IFERROR(SEARCH("*.0*",$E77),0)=1,E77=""),"",INDEX('1.1 AIZ-IVZ'!$H$109:$O$1097,MATCH('1.4 AIZ-BWH'!E77,'1.1 AIZ-IVZ'!$H$109:$H$1097,0),8))</f>
        <v/>
      </c>
      <c r="M77" s="131"/>
      <c r="N77" s="395" t="str" cm="1">
        <f t="array" ref="N77">IFERROR(IF(O76=1,INDEX('1.1 AIZ-IVZ'!$G$7:$I$106,MATCH(MIN('1.1 AIZ-IVZ'!$G$7:$G$106)+COUNTIF($N$25:N76,"*.0*"),'1.1 AIZ-IVZ'!$G$7:$G$106,0),3),INDEX('1.1 AIZ-IVZ'!$G$109:$H$1097,MATCH(VALUE(LEFT(R77,SEARCH(".",R77)-1)),'1.1 AIZ-IVZ'!$E$109:$E$1097,0)-1+Q77,2)),"")</f>
        <v/>
      </c>
      <c r="O77" s="395" t="str">
        <f>IFERROR(IF(O76&gt;1,O76-1,INDEX('1.1 AIZ-IVZ'!$F$7:$H$106,MATCH('1.4 AIZ-BWH'!N77,'1.1 AIZ-IVZ'!$I$7:$I$106,0),1)+1),"")</f>
        <v/>
      </c>
      <c r="P77" s="395" t="str">
        <f t="shared" si="5"/>
        <v/>
      </c>
      <c r="Q77" s="395" t="e">
        <f t="shared" si="6"/>
        <v>#VALUE!</v>
      </c>
      <c r="R77" s="395" t="str">
        <f t="shared" si="7"/>
        <v/>
      </c>
    </row>
    <row r="78" spans="1:18" ht="15" hidden="1" customHeight="1">
      <c r="A78" s="49"/>
      <c r="B78" s="49"/>
      <c r="C78" s="49"/>
      <c r="D78" s="50"/>
      <c r="E78" s="93" t="str" cm="1">
        <f t="array" ref="E78">IFERROR(IF(O77=1,INDEX('1.1 AIZ-IVZ'!$G$7:$I$106,MATCH(MIN('1.1 AIZ-IVZ'!$G$7:$G$106)+COUNTIF($N$25:N77,"*.0*"),'1.1 AIZ-IVZ'!$G$7:$G$106,0),3),INDEX('1.1 AIZ-IVZ'!$G$109:$H$1097,MATCH(VALUE(LEFT(R78,SEARCH(".",R78)-1)),'1.1 AIZ-IVZ'!$E$109:$E$1097,0)-1+Q78,2)),"")</f>
        <v/>
      </c>
      <c r="F78" s="28"/>
      <c r="G78" s="409" t="str">
        <f>IF(E78="","",IF(IFERROR(VALUE(MID(E78,(SEARCH(".",E78)+1),1)),0)&gt;0,I78,SUMIFS($G79:$G$1015,$R79:$R$1015,LEFT(E78,SEARCH(".",E78)),$Q79:$Q$1015,"&gt;0")))</f>
        <v/>
      </c>
      <c r="H78" s="400"/>
      <c r="I78" s="396" t="str">
        <f t="shared" ca="1" si="0"/>
        <v/>
      </c>
      <c r="J78" s="396" t="str">
        <f t="shared" ca="1" si="1"/>
        <v/>
      </c>
      <c r="K78" s="384" t="str">
        <f>IF(OR(IFERROR(SEARCH("*.0*",$E78),0)=1,E78=""),"",INDEX('1.1 AIZ-IVZ'!$H$109:$O$1097,MATCH('1.4 AIZ-BWH'!E78,'1.1 AIZ-IVZ'!$H$109:$H$1097,0),7))</f>
        <v/>
      </c>
      <c r="L78" s="384" t="str">
        <f>IF(OR(IFERROR(SEARCH("*.0*",$E78),0)=1,E78=""),"",INDEX('1.1 AIZ-IVZ'!$H$109:$O$1097,MATCH('1.4 AIZ-BWH'!E78,'1.1 AIZ-IVZ'!$H$109:$H$1097,0),8))</f>
        <v/>
      </c>
      <c r="M78" s="131"/>
      <c r="N78" s="395" t="str" cm="1">
        <f t="array" ref="N78">IFERROR(IF(O77=1,INDEX('1.1 AIZ-IVZ'!$G$7:$I$106,MATCH(MIN('1.1 AIZ-IVZ'!$G$7:$G$106)+COUNTIF($N$25:N77,"*.0*"),'1.1 AIZ-IVZ'!$G$7:$G$106,0),3),INDEX('1.1 AIZ-IVZ'!$G$109:$H$1097,MATCH(VALUE(LEFT(R78,SEARCH(".",R78)-1)),'1.1 AIZ-IVZ'!$E$109:$E$1097,0)-1+Q78,2)),"")</f>
        <v/>
      </c>
      <c r="O78" s="395" t="str">
        <f>IFERROR(IF(O77&gt;1,O77-1,INDEX('1.1 AIZ-IVZ'!$F$7:$H$106,MATCH('1.4 AIZ-BWH'!N78,'1.1 AIZ-IVZ'!$I$7:$I$106,0),1)+1),"")</f>
        <v/>
      </c>
      <c r="P78" s="395" t="str">
        <f t="shared" si="5"/>
        <v/>
      </c>
      <c r="Q78" s="395" t="e">
        <f t="shared" si="6"/>
        <v>#VALUE!</v>
      </c>
      <c r="R78" s="395" t="str">
        <f t="shared" si="7"/>
        <v/>
      </c>
    </row>
    <row r="79" spans="1:18" ht="15" hidden="1" customHeight="1">
      <c r="A79" s="49"/>
      <c r="B79" s="49"/>
      <c r="C79" s="49"/>
      <c r="D79" s="50"/>
      <c r="E79" s="93" t="str" cm="1">
        <f t="array" ref="E79">IFERROR(IF(O78=1,INDEX('1.1 AIZ-IVZ'!$G$7:$I$106,MATCH(MIN('1.1 AIZ-IVZ'!$G$7:$G$106)+COUNTIF($N$25:N78,"*.0*"),'1.1 AIZ-IVZ'!$G$7:$G$106,0),3),INDEX('1.1 AIZ-IVZ'!$G$109:$H$1097,MATCH(VALUE(LEFT(R79,SEARCH(".",R79)-1)),'1.1 AIZ-IVZ'!$E$109:$E$1097,0)-1+Q79,2)),"")</f>
        <v/>
      </c>
      <c r="F79" s="28"/>
      <c r="G79" s="409" t="str">
        <f>IF(E79="","",IF(IFERROR(VALUE(MID(E79,(SEARCH(".",E79)+1),1)),0)&gt;0,I79,SUMIFS($G80:$G$1015,$R80:$R$1015,LEFT(E79,SEARCH(".",E79)),$Q80:$Q$1015,"&gt;0")))</f>
        <v/>
      </c>
      <c r="H79" s="400"/>
      <c r="I79" s="396" t="str">
        <f t="shared" ca="1" si="0"/>
        <v/>
      </c>
      <c r="J79" s="396" t="str">
        <f t="shared" ca="1" si="1"/>
        <v/>
      </c>
      <c r="K79" s="384" t="str">
        <f>IF(OR(IFERROR(SEARCH("*.0*",$E79),0)=1,E79=""),"",INDEX('1.1 AIZ-IVZ'!$H$109:$O$1097,MATCH('1.4 AIZ-BWH'!E79,'1.1 AIZ-IVZ'!$H$109:$H$1097,0),7))</f>
        <v/>
      </c>
      <c r="L79" s="384" t="str">
        <f>IF(OR(IFERROR(SEARCH("*.0*",$E79),0)=1,E79=""),"",INDEX('1.1 AIZ-IVZ'!$H$109:$O$1097,MATCH('1.4 AIZ-BWH'!E79,'1.1 AIZ-IVZ'!$H$109:$H$1097,0),8))</f>
        <v/>
      </c>
      <c r="M79" s="131"/>
      <c r="N79" s="395" t="str" cm="1">
        <f t="array" ref="N79">IFERROR(IF(O78=1,INDEX('1.1 AIZ-IVZ'!$G$7:$I$106,MATCH(MIN('1.1 AIZ-IVZ'!$G$7:$G$106)+COUNTIF($N$25:N78,"*.0*"),'1.1 AIZ-IVZ'!$G$7:$G$106,0),3),INDEX('1.1 AIZ-IVZ'!$G$109:$H$1097,MATCH(VALUE(LEFT(R79,SEARCH(".",R79)-1)),'1.1 AIZ-IVZ'!$E$109:$E$1097,0)-1+Q79,2)),"")</f>
        <v/>
      </c>
      <c r="O79" s="395" t="str">
        <f>IFERROR(IF(O78&gt;1,O78-1,INDEX('1.1 AIZ-IVZ'!$F$7:$H$106,MATCH('1.4 AIZ-BWH'!N79,'1.1 AIZ-IVZ'!$I$7:$I$106,0),1)+1),"")</f>
        <v/>
      </c>
      <c r="P79" s="395" t="str">
        <f t="shared" si="5"/>
        <v/>
      </c>
      <c r="Q79" s="395" t="e">
        <f t="shared" si="6"/>
        <v>#VALUE!</v>
      </c>
      <c r="R79" s="395" t="str">
        <f t="shared" si="7"/>
        <v/>
      </c>
    </row>
    <row r="80" spans="1:18" ht="15" hidden="1" customHeight="1">
      <c r="A80" s="49"/>
      <c r="B80" s="49"/>
      <c r="C80" s="49"/>
      <c r="D80" s="50"/>
      <c r="E80" s="93" t="str" cm="1">
        <f t="array" ref="E80">IFERROR(IF(O79=1,INDEX('1.1 AIZ-IVZ'!$G$7:$I$106,MATCH(MIN('1.1 AIZ-IVZ'!$G$7:$G$106)+COUNTIF($N$25:N79,"*.0*"),'1.1 AIZ-IVZ'!$G$7:$G$106,0),3),INDEX('1.1 AIZ-IVZ'!$G$109:$H$1097,MATCH(VALUE(LEFT(R80,SEARCH(".",R80)-1)),'1.1 AIZ-IVZ'!$E$109:$E$1097,0)-1+Q80,2)),"")</f>
        <v/>
      </c>
      <c r="F80" s="28"/>
      <c r="G80" s="409" t="str">
        <f>IF(E80="","",IF(IFERROR(VALUE(MID(E80,(SEARCH(".",E80)+1),1)),0)&gt;0,I80,SUMIFS($G81:$G$1015,$R81:$R$1015,LEFT(E80,SEARCH(".",E80)),$Q81:$Q$1015,"&gt;0")))</f>
        <v/>
      </c>
      <c r="H80" s="400"/>
      <c r="I80" s="396" t="str">
        <f t="shared" ca="1" si="0"/>
        <v/>
      </c>
      <c r="J80" s="396" t="str">
        <f t="shared" ca="1" si="1"/>
        <v/>
      </c>
      <c r="K80" s="384" t="str">
        <f>IF(OR(IFERROR(SEARCH("*.0*",$E80),0)=1,E80=""),"",INDEX('1.1 AIZ-IVZ'!$H$109:$O$1097,MATCH('1.4 AIZ-BWH'!E80,'1.1 AIZ-IVZ'!$H$109:$H$1097,0),7))</f>
        <v/>
      </c>
      <c r="L80" s="384" t="str">
        <f>IF(OR(IFERROR(SEARCH("*.0*",$E80),0)=1,E80=""),"",INDEX('1.1 AIZ-IVZ'!$H$109:$O$1097,MATCH('1.4 AIZ-BWH'!E80,'1.1 AIZ-IVZ'!$H$109:$H$1097,0),8))</f>
        <v/>
      </c>
      <c r="M80" s="131"/>
      <c r="N80" s="395" t="str" cm="1">
        <f t="array" ref="N80">IFERROR(IF(O79=1,INDEX('1.1 AIZ-IVZ'!$G$7:$I$106,MATCH(MIN('1.1 AIZ-IVZ'!$G$7:$G$106)+COUNTIF($N$25:N79,"*.0*"),'1.1 AIZ-IVZ'!$G$7:$G$106,0),3),INDEX('1.1 AIZ-IVZ'!$G$109:$H$1097,MATCH(VALUE(LEFT(R80,SEARCH(".",R80)-1)),'1.1 AIZ-IVZ'!$E$109:$E$1097,0)-1+Q80,2)),"")</f>
        <v/>
      </c>
      <c r="O80" s="395" t="str">
        <f>IFERROR(IF(O79&gt;1,O79-1,INDEX('1.1 AIZ-IVZ'!$F$7:$H$106,MATCH('1.4 AIZ-BWH'!N80,'1.1 AIZ-IVZ'!$I$7:$I$106,0),1)+1),"")</f>
        <v/>
      </c>
      <c r="P80" s="395" t="str">
        <f t="shared" si="5"/>
        <v/>
      </c>
      <c r="Q80" s="395" t="e">
        <f t="shared" si="6"/>
        <v>#VALUE!</v>
      </c>
      <c r="R80" s="395" t="str">
        <f t="shared" si="7"/>
        <v/>
      </c>
    </row>
    <row r="81" spans="1:18" ht="15" hidden="1" customHeight="1">
      <c r="A81" s="49"/>
      <c r="B81" s="49"/>
      <c r="C81" s="49"/>
      <c r="D81" s="50"/>
      <c r="E81" s="93" t="str" cm="1">
        <f t="array" ref="E81">IFERROR(IF(O80=1,INDEX('1.1 AIZ-IVZ'!$G$7:$I$106,MATCH(MIN('1.1 AIZ-IVZ'!$G$7:$G$106)+COUNTIF($N$25:N80,"*.0*"),'1.1 AIZ-IVZ'!$G$7:$G$106,0),3),INDEX('1.1 AIZ-IVZ'!$G$109:$H$1097,MATCH(VALUE(LEFT(R81,SEARCH(".",R81)-1)),'1.1 AIZ-IVZ'!$E$109:$E$1097,0)-1+Q81,2)),"")</f>
        <v/>
      </c>
      <c r="F81" s="28"/>
      <c r="G81" s="409" t="str">
        <f>IF(E81="","",IF(IFERROR(VALUE(MID(E81,(SEARCH(".",E81)+1),1)),0)&gt;0,I81,SUMIFS($G82:$G$1015,$R82:$R$1015,LEFT(E81,SEARCH(".",E81)),$Q82:$Q$1015,"&gt;0")))</f>
        <v/>
      </c>
      <c r="H81" s="400"/>
      <c r="I81" s="396" t="str">
        <f t="shared" ca="1" si="0"/>
        <v/>
      </c>
      <c r="J81" s="396" t="str">
        <f t="shared" ca="1" si="1"/>
        <v/>
      </c>
      <c r="K81" s="384" t="str">
        <f>IF(OR(IFERROR(SEARCH("*.0*",$E81),0)=1,E81=""),"",INDEX('1.1 AIZ-IVZ'!$H$109:$O$1097,MATCH('1.4 AIZ-BWH'!E81,'1.1 AIZ-IVZ'!$H$109:$H$1097,0),7))</f>
        <v/>
      </c>
      <c r="L81" s="384" t="str">
        <f>IF(OR(IFERROR(SEARCH("*.0*",$E81),0)=1,E81=""),"",INDEX('1.1 AIZ-IVZ'!$H$109:$O$1097,MATCH('1.4 AIZ-BWH'!E81,'1.1 AIZ-IVZ'!$H$109:$H$1097,0),8))</f>
        <v/>
      </c>
      <c r="M81" s="131"/>
      <c r="N81" s="395" t="str" cm="1">
        <f t="array" ref="N81">IFERROR(IF(O80=1,INDEX('1.1 AIZ-IVZ'!$G$7:$I$106,MATCH(MIN('1.1 AIZ-IVZ'!$G$7:$G$106)+COUNTIF($N$25:N80,"*.0*"),'1.1 AIZ-IVZ'!$G$7:$G$106,0),3),INDEX('1.1 AIZ-IVZ'!$G$109:$H$1097,MATCH(VALUE(LEFT(R81,SEARCH(".",R81)-1)),'1.1 AIZ-IVZ'!$E$109:$E$1097,0)-1+Q81,2)),"")</f>
        <v/>
      </c>
      <c r="O81" s="395" t="str">
        <f>IFERROR(IF(O80&gt;1,O80-1,INDEX('1.1 AIZ-IVZ'!$F$7:$H$106,MATCH('1.4 AIZ-BWH'!N81,'1.1 AIZ-IVZ'!$I$7:$I$106,0),1)+1),"")</f>
        <v/>
      </c>
      <c r="P81" s="395" t="str">
        <f t="shared" si="5"/>
        <v/>
      </c>
      <c r="Q81" s="395" t="e">
        <f t="shared" si="6"/>
        <v>#VALUE!</v>
      </c>
      <c r="R81" s="395" t="str">
        <f t="shared" si="7"/>
        <v/>
      </c>
    </row>
    <row r="82" spans="1:18" ht="15" hidden="1" customHeight="1">
      <c r="A82" s="49"/>
      <c r="B82" s="49"/>
      <c r="C82" s="49"/>
      <c r="D82" s="50"/>
      <c r="E82" s="93" t="str" cm="1">
        <f t="array" ref="E82">IFERROR(IF(O81=1,INDEX('1.1 AIZ-IVZ'!$G$7:$I$106,MATCH(MIN('1.1 AIZ-IVZ'!$G$7:$G$106)+COUNTIF($N$25:N81,"*.0*"),'1.1 AIZ-IVZ'!$G$7:$G$106,0),3),INDEX('1.1 AIZ-IVZ'!$G$109:$H$1097,MATCH(VALUE(LEFT(R82,SEARCH(".",R82)-1)),'1.1 AIZ-IVZ'!$E$109:$E$1097,0)-1+Q82,2)),"")</f>
        <v/>
      </c>
      <c r="F82" s="28"/>
      <c r="G82" s="409" t="str">
        <f>IF(E82="","",IF(IFERROR(VALUE(MID(E82,(SEARCH(".",E82)+1),1)),0)&gt;0,I82,SUMIFS($G83:$G$1015,$R83:$R$1015,LEFT(E82,SEARCH(".",E82)),$Q83:$Q$1015,"&gt;0")))</f>
        <v/>
      </c>
      <c r="H82" s="400"/>
      <c r="I82" s="396" t="str">
        <f t="shared" ca="1" si="0"/>
        <v/>
      </c>
      <c r="J82" s="396" t="str">
        <f t="shared" ca="1" si="1"/>
        <v/>
      </c>
      <c r="K82" s="384" t="str">
        <f>IF(OR(IFERROR(SEARCH("*.0*",$E82),0)=1,E82=""),"",INDEX('1.1 AIZ-IVZ'!$H$109:$O$1097,MATCH('1.4 AIZ-BWH'!E82,'1.1 AIZ-IVZ'!$H$109:$H$1097,0),7))</f>
        <v/>
      </c>
      <c r="L82" s="384" t="str">
        <f>IF(OR(IFERROR(SEARCH("*.0*",$E82),0)=1,E82=""),"",INDEX('1.1 AIZ-IVZ'!$H$109:$O$1097,MATCH('1.4 AIZ-BWH'!E82,'1.1 AIZ-IVZ'!$H$109:$H$1097,0),8))</f>
        <v/>
      </c>
      <c r="M82" s="131"/>
      <c r="N82" s="395" t="str" cm="1">
        <f t="array" ref="N82">IFERROR(IF(O81=1,INDEX('1.1 AIZ-IVZ'!$G$7:$I$106,MATCH(MIN('1.1 AIZ-IVZ'!$G$7:$G$106)+COUNTIF($N$25:N81,"*.0*"),'1.1 AIZ-IVZ'!$G$7:$G$106,0),3),INDEX('1.1 AIZ-IVZ'!$G$109:$H$1097,MATCH(VALUE(LEFT(R82,SEARCH(".",R82)-1)),'1.1 AIZ-IVZ'!$E$109:$E$1097,0)-1+Q82,2)),"")</f>
        <v/>
      </c>
      <c r="O82" s="395" t="str">
        <f>IFERROR(IF(O81&gt;1,O81-1,INDEX('1.1 AIZ-IVZ'!$F$7:$H$106,MATCH('1.4 AIZ-BWH'!N82,'1.1 AIZ-IVZ'!$I$7:$I$106,0),1)+1),"")</f>
        <v/>
      </c>
      <c r="P82" s="395" t="str">
        <f t="shared" si="5"/>
        <v/>
      </c>
      <c r="Q82" s="395" t="e">
        <f t="shared" si="6"/>
        <v>#VALUE!</v>
      </c>
      <c r="R82" s="395" t="str">
        <f t="shared" si="7"/>
        <v/>
      </c>
    </row>
    <row r="83" spans="1:18" ht="15" hidden="1" customHeight="1">
      <c r="A83" s="49"/>
      <c r="B83" s="49"/>
      <c r="C83" s="49"/>
      <c r="D83" s="50"/>
      <c r="E83" s="93" t="str" cm="1">
        <f t="array" ref="E83">IFERROR(IF(O82=1,INDEX('1.1 AIZ-IVZ'!$G$7:$I$106,MATCH(MIN('1.1 AIZ-IVZ'!$G$7:$G$106)+COUNTIF($N$25:N82,"*.0*"),'1.1 AIZ-IVZ'!$G$7:$G$106,0),3),INDEX('1.1 AIZ-IVZ'!$G$109:$H$1097,MATCH(VALUE(LEFT(R83,SEARCH(".",R83)-1)),'1.1 AIZ-IVZ'!$E$109:$E$1097,0)-1+Q83,2)),"")</f>
        <v/>
      </c>
      <c r="F83" s="28"/>
      <c r="G83" s="409" t="str">
        <f>IF(E83="","",IF(IFERROR(VALUE(MID(E83,(SEARCH(".",E83)+1),1)),0)&gt;0,I83,SUMIFS($G84:$G$1015,$R84:$R$1015,LEFT(E83,SEARCH(".",E83)),$Q84:$Q$1015,"&gt;0")))</f>
        <v/>
      </c>
      <c r="H83" s="400"/>
      <c r="I83" s="396" t="str">
        <f t="shared" ca="1" si="0"/>
        <v/>
      </c>
      <c r="J83" s="396" t="str">
        <f t="shared" ca="1" si="1"/>
        <v/>
      </c>
      <c r="K83" s="384" t="str">
        <f>IF(OR(IFERROR(SEARCH("*.0*",$E83),0)=1,E83=""),"",INDEX('1.1 AIZ-IVZ'!$H$109:$O$1097,MATCH('1.4 AIZ-BWH'!E83,'1.1 AIZ-IVZ'!$H$109:$H$1097,0),7))</f>
        <v/>
      </c>
      <c r="L83" s="384" t="str">
        <f>IF(OR(IFERROR(SEARCH("*.0*",$E83),0)=1,E83=""),"",INDEX('1.1 AIZ-IVZ'!$H$109:$O$1097,MATCH('1.4 AIZ-BWH'!E83,'1.1 AIZ-IVZ'!$H$109:$H$1097,0),8))</f>
        <v/>
      </c>
      <c r="M83" s="131"/>
      <c r="N83" s="395" t="str" cm="1">
        <f t="array" ref="N83">IFERROR(IF(O82=1,INDEX('1.1 AIZ-IVZ'!$G$7:$I$106,MATCH(MIN('1.1 AIZ-IVZ'!$G$7:$G$106)+COUNTIF($N$25:N82,"*.0*"),'1.1 AIZ-IVZ'!$G$7:$G$106,0),3),INDEX('1.1 AIZ-IVZ'!$G$109:$H$1097,MATCH(VALUE(LEFT(R83,SEARCH(".",R83)-1)),'1.1 AIZ-IVZ'!$E$109:$E$1097,0)-1+Q83,2)),"")</f>
        <v/>
      </c>
      <c r="O83" s="395" t="str">
        <f>IFERROR(IF(O82&gt;1,O82-1,INDEX('1.1 AIZ-IVZ'!$F$7:$H$106,MATCH('1.4 AIZ-BWH'!N83,'1.1 AIZ-IVZ'!$I$7:$I$106,0),1)+1),"")</f>
        <v/>
      </c>
      <c r="P83" s="395" t="str">
        <f t="shared" si="5"/>
        <v/>
      </c>
      <c r="Q83" s="395" t="e">
        <f t="shared" si="6"/>
        <v>#VALUE!</v>
      </c>
      <c r="R83" s="395" t="str">
        <f t="shared" si="7"/>
        <v/>
      </c>
    </row>
    <row r="84" spans="1:18" ht="15" hidden="1">
      <c r="A84" s="49"/>
      <c r="B84" s="49"/>
      <c r="C84" s="49"/>
      <c r="D84" s="50"/>
      <c r="E84" s="93" t="str" cm="1">
        <f t="array" ref="E84">IFERROR(IF(O83=1,INDEX('1.1 AIZ-IVZ'!$G$7:$I$106,MATCH(MIN('1.1 AIZ-IVZ'!$G$7:$G$106)+COUNTIF($N$25:N83,"*.0*"),'1.1 AIZ-IVZ'!$G$7:$G$106,0),3),INDEX('1.1 AIZ-IVZ'!$G$109:$H$1097,MATCH(VALUE(LEFT(R84,SEARCH(".",R84)-1)),'1.1 AIZ-IVZ'!$E$109:$E$1097,0)-1+Q84,2)),"")</f>
        <v/>
      </c>
      <c r="F84" s="28"/>
      <c r="G84" s="409" t="str">
        <f>IF(E84="","",IF(IFERROR(VALUE(MID(E84,(SEARCH(".",E84)+1),1)),0)&gt;0,I84,SUMIFS($G85:$G$1015,$R85:$R$1015,LEFT(E84,SEARCH(".",E84)),$Q85:$Q$1015,"&gt;0")))</f>
        <v/>
      </c>
      <c r="H84" s="400"/>
      <c r="I84" s="396" t="str">
        <f t="shared" ca="1" si="0"/>
        <v/>
      </c>
      <c r="J84" s="396" t="str">
        <f t="shared" ca="1" si="1"/>
        <v/>
      </c>
      <c r="K84" s="384" t="str">
        <f>IF(OR(IFERROR(SEARCH("*.0*",$E84),0)=1,E84=""),"",INDEX('1.1 AIZ-IVZ'!$H$109:$O$1097,MATCH('1.4 AIZ-BWH'!E84,'1.1 AIZ-IVZ'!$H$109:$H$1097,0),7))</f>
        <v/>
      </c>
      <c r="L84" s="384" t="str">
        <f>IF(OR(IFERROR(SEARCH("*.0*",$E84),0)=1,E84=""),"",INDEX('1.1 AIZ-IVZ'!$H$109:$O$1097,MATCH('1.4 AIZ-BWH'!E84,'1.1 AIZ-IVZ'!$H$109:$H$1097,0),8))</f>
        <v/>
      </c>
      <c r="M84" s="131"/>
      <c r="N84" s="395" t="str" cm="1">
        <f t="array" ref="N84">IFERROR(IF(O83=1,INDEX('1.1 AIZ-IVZ'!$G$7:$I$106,MATCH(MIN('1.1 AIZ-IVZ'!$G$7:$G$106)+COUNTIF($N$25:N83,"*.0*"),'1.1 AIZ-IVZ'!$G$7:$G$106,0),3),INDEX('1.1 AIZ-IVZ'!$G$109:$H$1097,MATCH(VALUE(LEFT(R84,SEARCH(".",R84)-1)),'1.1 AIZ-IVZ'!$E$109:$E$1097,0)-1+Q84,2)),"")</f>
        <v/>
      </c>
      <c r="O84" s="395" t="str">
        <f>IFERROR(IF(O83&gt;1,O83-1,INDEX('1.1 AIZ-IVZ'!$F$7:$H$106,MATCH('1.4 AIZ-BWH'!N84,'1.1 AIZ-IVZ'!$I$7:$I$106,0),1)+1),"")</f>
        <v/>
      </c>
      <c r="P84" s="395" t="str">
        <f t="shared" si="5"/>
        <v/>
      </c>
      <c r="Q84" s="395" t="e">
        <f t="shared" si="6"/>
        <v>#VALUE!</v>
      </c>
      <c r="R84" s="395" t="str">
        <f t="shared" si="7"/>
        <v/>
      </c>
    </row>
    <row r="85" spans="1:18" ht="15" hidden="1">
      <c r="A85" s="49"/>
      <c r="B85" s="49"/>
      <c r="C85" s="49"/>
      <c r="D85" s="50"/>
      <c r="E85" s="93" t="str" cm="1">
        <f t="array" ref="E85">IFERROR(IF(O84=1,INDEX('1.1 AIZ-IVZ'!$G$7:$I$106,MATCH(MIN('1.1 AIZ-IVZ'!$G$7:$G$106)+COUNTIF($N$25:N84,"*.0*"),'1.1 AIZ-IVZ'!$G$7:$G$106,0),3),INDEX('1.1 AIZ-IVZ'!$G$109:$H$1097,MATCH(VALUE(LEFT(R85,SEARCH(".",R85)-1)),'1.1 AIZ-IVZ'!$E$109:$E$1097,0)-1+Q85,2)),"")</f>
        <v/>
      </c>
      <c r="F85" s="28"/>
      <c r="G85" s="409" t="str">
        <f>IF(E85="","",IF(IFERROR(VALUE(MID(E85,(SEARCH(".",E85)+1),1)),0)&gt;0,I85,SUMIFS($G86:$G$1015,$R86:$R$1015,LEFT(E85,SEARCH(".",E85)),$Q86:$Q$1015,"&gt;0")))</f>
        <v/>
      </c>
      <c r="H85" s="400"/>
      <c r="I85" s="396" t="str">
        <f t="shared" ca="1" si="0"/>
        <v/>
      </c>
      <c r="J85" s="396" t="str">
        <f t="shared" ca="1" si="1"/>
        <v/>
      </c>
      <c r="K85" s="384" t="str">
        <f>IF(OR(IFERROR(SEARCH("*.0*",$E85),0)=1,E85=""),"",INDEX('1.1 AIZ-IVZ'!$H$109:$O$1097,MATCH('1.4 AIZ-BWH'!E85,'1.1 AIZ-IVZ'!$H$109:$H$1097,0),7))</f>
        <v/>
      </c>
      <c r="L85" s="384" t="str">
        <f>IF(OR(IFERROR(SEARCH("*.0*",$E85),0)=1,E85=""),"",INDEX('1.1 AIZ-IVZ'!$H$109:$O$1097,MATCH('1.4 AIZ-BWH'!E85,'1.1 AIZ-IVZ'!$H$109:$H$1097,0),8))</f>
        <v/>
      </c>
      <c r="M85" s="131"/>
      <c r="N85" s="395" t="str" cm="1">
        <f t="array" ref="N85">IFERROR(IF(O84=1,INDEX('1.1 AIZ-IVZ'!$G$7:$I$106,MATCH(MIN('1.1 AIZ-IVZ'!$G$7:$G$106)+COUNTIF($N$25:N84,"*.0*"),'1.1 AIZ-IVZ'!$G$7:$G$106,0),3),INDEX('1.1 AIZ-IVZ'!$G$109:$H$1097,MATCH(VALUE(LEFT(R85,SEARCH(".",R85)-1)),'1.1 AIZ-IVZ'!$E$109:$E$1097,0)-1+Q85,2)),"")</f>
        <v/>
      </c>
      <c r="O85" s="395" t="str">
        <f>IFERROR(IF(O84&gt;1,O84-1,INDEX('1.1 AIZ-IVZ'!$F$7:$H$106,MATCH('1.4 AIZ-BWH'!N85,'1.1 AIZ-IVZ'!$I$7:$I$106,0),1)+1),"")</f>
        <v/>
      </c>
      <c r="P85" s="395" t="str">
        <f t="shared" si="5"/>
        <v/>
      </c>
      <c r="Q85" s="395" t="e">
        <f t="shared" si="6"/>
        <v>#VALUE!</v>
      </c>
      <c r="R85" s="395" t="str">
        <f t="shared" si="7"/>
        <v/>
      </c>
    </row>
    <row r="86" spans="1:18" ht="15" hidden="1">
      <c r="A86" s="49"/>
      <c r="B86" s="49"/>
      <c r="C86" s="49"/>
      <c r="D86" s="50"/>
      <c r="E86" s="93" t="str" cm="1">
        <f t="array" ref="E86">IFERROR(IF(O85=1,INDEX('1.1 AIZ-IVZ'!$G$7:$I$106,MATCH(MIN('1.1 AIZ-IVZ'!$G$7:$G$106)+COUNTIF($N$25:N85,"*.0*"),'1.1 AIZ-IVZ'!$G$7:$G$106,0),3),INDEX('1.1 AIZ-IVZ'!$G$109:$H$1097,MATCH(VALUE(LEFT(R86,SEARCH(".",R86)-1)),'1.1 AIZ-IVZ'!$E$109:$E$1097,0)-1+Q86,2)),"")</f>
        <v/>
      </c>
      <c r="F86" s="28"/>
      <c r="G86" s="409" t="str">
        <f>IF(E86="","",IF(IFERROR(VALUE(MID(E86,(SEARCH(".",E86)+1),1)),0)&gt;0,I86,SUMIFS($G87:$G$1015,$R87:$R$1015,LEFT(E86,SEARCH(".",E86)),$Q87:$Q$1015,"&gt;0")))</f>
        <v/>
      </c>
      <c r="H86" s="400"/>
      <c r="I86" s="396" t="str">
        <f t="shared" ca="1" si="0"/>
        <v/>
      </c>
      <c r="J86" s="396" t="str">
        <f t="shared" ca="1" si="1"/>
        <v/>
      </c>
      <c r="K86" s="384" t="str">
        <f>IF(OR(IFERROR(SEARCH("*.0*",$E86),0)=1,E86=""),"",INDEX('1.1 AIZ-IVZ'!$H$109:$O$1097,MATCH('1.4 AIZ-BWH'!E86,'1.1 AIZ-IVZ'!$H$109:$H$1097,0),7))</f>
        <v/>
      </c>
      <c r="L86" s="384" t="str">
        <f>IF(OR(IFERROR(SEARCH("*.0*",$E86),0)=1,E86=""),"",INDEX('1.1 AIZ-IVZ'!$H$109:$O$1097,MATCH('1.4 AIZ-BWH'!E86,'1.1 AIZ-IVZ'!$H$109:$H$1097,0),8))</f>
        <v/>
      </c>
      <c r="M86" s="131"/>
      <c r="N86" s="395" t="str" cm="1">
        <f t="array" ref="N86">IFERROR(IF(O85=1,INDEX('1.1 AIZ-IVZ'!$G$7:$I$106,MATCH(MIN('1.1 AIZ-IVZ'!$G$7:$G$106)+COUNTIF($N$25:N85,"*.0*"),'1.1 AIZ-IVZ'!$G$7:$G$106,0),3),INDEX('1.1 AIZ-IVZ'!$G$109:$H$1097,MATCH(VALUE(LEFT(R86,SEARCH(".",R86)-1)),'1.1 AIZ-IVZ'!$E$109:$E$1097,0)-1+Q86,2)),"")</f>
        <v/>
      </c>
      <c r="O86" s="395" t="str">
        <f>IFERROR(IF(O85&gt;1,O85-1,INDEX('1.1 AIZ-IVZ'!$F$7:$H$106,MATCH('1.4 AIZ-BWH'!N86,'1.1 AIZ-IVZ'!$I$7:$I$106,0),1)+1),"")</f>
        <v/>
      </c>
      <c r="P86" s="395" t="str">
        <f t="shared" si="5"/>
        <v/>
      </c>
      <c r="Q86" s="395" t="e">
        <f t="shared" si="6"/>
        <v>#VALUE!</v>
      </c>
      <c r="R86" s="395" t="str">
        <f t="shared" si="7"/>
        <v/>
      </c>
    </row>
    <row r="87" spans="1:18" ht="15" hidden="1">
      <c r="A87" s="49"/>
      <c r="B87" s="49"/>
      <c r="C87" s="49"/>
      <c r="D87" s="50"/>
      <c r="E87" s="93" t="str" cm="1">
        <f t="array" ref="E87">IFERROR(IF(O86=1,INDEX('1.1 AIZ-IVZ'!$G$7:$I$106,MATCH(MIN('1.1 AIZ-IVZ'!$G$7:$G$106)+COUNTIF($N$25:N86,"*.0*"),'1.1 AIZ-IVZ'!$G$7:$G$106,0),3),INDEX('1.1 AIZ-IVZ'!$G$109:$H$1097,MATCH(VALUE(LEFT(R87,SEARCH(".",R87)-1)),'1.1 AIZ-IVZ'!$E$109:$E$1097,0)-1+Q87,2)),"")</f>
        <v/>
      </c>
      <c r="F87" s="28"/>
      <c r="G87" s="409" t="str">
        <f>IF(E87="","",IF(IFERROR(VALUE(MID(E87,(SEARCH(".",E87)+1),1)),0)&gt;0,I87,SUMIFS($G88:$G$1015,$R88:$R$1015,LEFT(E87,SEARCH(".",E87)),$Q88:$Q$1015,"&gt;0")))</f>
        <v/>
      </c>
      <c r="H87" s="400"/>
      <c r="I87" s="396" t="str">
        <f t="shared" ca="1" si="0"/>
        <v/>
      </c>
      <c r="J87" s="396" t="str">
        <f t="shared" ca="1" si="1"/>
        <v/>
      </c>
      <c r="K87" s="384" t="str">
        <f>IF(OR(IFERROR(SEARCH("*.0*",$E87),0)=1,E87=""),"",INDEX('1.1 AIZ-IVZ'!$H$109:$O$1097,MATCH('1.4 AIZ-BWH'!E87,'1.1 AIZ-IVZ'!$H$109:$H$1097,0),7))</f>
        <v/>
      </c>
      <c r="L87" s="384" t="str">
        <f>IF(OR(IFERROR(SEARCH("*.0*",$E87),0)=1,E87=""),"",INDEX('1.1 AIZ-IVZ'!$H$109:$O$1097,MATCH('1.4 AIZ-BWH'!E87,'1.1 AIZ-IVZ'!$H$109:$H$1097,0),8))</f>
        <v/>
      </c>
      <c r="M87" s="131"/>
      <c r="N87" s="395" t="str" cm="1">
        <f t="array" ref="N87">IFERROR(IF(O86=1,INDEX('1.1 AIZ-IVZ'!$G$7:$I$106,MATCH(MIN('1.1 AIZ-IVZ'!$G$7:$G$106)+COUNTIF($N$25:N86,"*.0*"),'1.1 AIZ-IVZ'!$G$7:$G$106,0),3),INDEX('1.1 AIZ-IVZ'!$G$109:$H$1097,MATCH(VALUE(LEFT(R87,SEARCH(".",R87)-1)),'1.1 AIZ-IVZ'!$E$109:$E$1097,0)-1+Q87,2)),"")</f>
        <v/>
      </c>
      <c r="O87" s="395" t="str">
        <f>IFERROR(IF(O86&gt;1,O86-1,INDEX('1.1 AIZ-IVZ'!$F$7:$H$106,MATCH('1.4 AIZ-BWH'!N87,'1.1 AIZ-IVZ'!$I$7:$I$106,0),1)+1),"")</f>
        <v/>
      </c>
      <c r="P87" s="395" t="str">
        <f t="shared" si="5"/>
        <v/>
      </c>
      <c r="Q87" s="395" t="e">
        <f t="shared" si="6"/>
        <v>#VALUE!</v>
      </c>
      <c r="R87" s="395" t="str">
        <f t="shared" si="7"/>
        <v/>
      </c>
    </row>
    <row r="88" spans="1:18" ht="15" hidden="1">
      <c r="A88" s="49"/>
      <c r="B88" s="49"/>
      <c r="C88" s="49"/>
      <c r="D88" s="50"/>
      <c r="E88" s="93" t="str" cm="1">
        <f t="array" ref="E88">IFERROR(IF(O87=1,INDEX('1.1 AIZ-IVZ'!$G$7:$I$106,MATCH(MIN('1.1 AIZ-IVZ'!$G$7:$G$106)+COUNTIF($N$25:N87,"*.0*"),'1.1 AIZ-IVZ'!$G$7:$G$106,0),3),INDEX('1.1 AIZ-IVZ'!$G$109:$H$1097,MATCH(VALUE(LEFT(R88,SEARCH(".",R88)-1)),'1.1 AIZ-IVZ'!$E$109:$E$1097,0)-1+Q88,2)),"")</f>
        <v/>
      </c>
      <c r="F88" s="28"/>
      <c r="G88" s="409" t="str">
        <f>IF(E88="","",IF(IFERROR(VALUE(MID(E88,(SEARCH(".",E88)+1),1)),0)&gt;0,I88,SUMIFS($G89:$G$1015,$R89:$R$1015,LEFT(E88,SEARCH(".",E88)),$Q89:$Q$1015,"&gt;0")))</f>
        <v/>
      </c>
      <c r="H88" s="400"/>
      <c r="I88" s="396" t="str">
        <f t="shared" ca="1" si="0"/>
        <v/>
      </c>
      <c r="J88" s="396" t="str">
        <f t="shared" ca="1" si="1"/>
        <v/>
      </c>
      <c r="K88" s="384" t="str">
        <f>IF(OR(IFERROR(SEARCH("*.0*",$E88),0)=1,E88=""),"",INDEX('1.1 AIZ-IVZ'!$H$109:$O$1097,MATCH('1.4 AIZ-BWH'!E88,'1.1 AIZ-IVZ'!$H$109:$H$1097,0),7))</f>
        <v/>
      </c>
      <c r="L88" s="384" t="str">
        <f>IF(OR(IFERROR(SEARCH("*.0*",$E88),0)=1,E88=""),"",INDEX('1.1 AIZ-IVZ'!$H$109:$O$1097,MATCH('1.4 AIZ-BWH'!E88,'1.1 AIZ-IVZ'!$H$109:$H$1097,0),8))</f>
        <v/>
      </c>
      <c r="M88" s="131"/>
      <c r="N88" s="395" t="str" cm="1">
        <f t="array" ref="N88">IFERROR(IF(O87=1,INDEX('1.1 AIZ-IVZ'!$G$7:$I$106,MATCH(MIN('1.1 AIZ-IVZ'!$G$7:$G$106)+COUNTIF($N$25:N87,"*.0*"),'1.1 AIZ-IVZ'!$G$7:$G$106,0),3),INDEX('1.1 AIZ-IVZ'!$G$109:$H$1097,MATCH(VALUE(LEFT(R88,SEARCH(".",R88)-1)),'1.1 AIZ-IVZ'!$E$109:$E$1097,0)-1+Q88,2)),"")</f>
        <v/>
      </c>
      <c r="O88" s="395" t="str">
        <f>IFERROR(IF(O87&gt;1,O87-1,INDEX('1.1 AIZ-IVZ'!$F$7:$H$106,MATCH('1.4 AIZ-BWH'!N88,'1.1 AIZ-IVZ'!$I$7:$I$106,0),1)+1),"")</f>
        <v/>
      </c>
      <c r="P88" s="395" t="str">
        <f t="shared" si="5"/>
        <v/>
      </c>
      <c r="Q88" s="395" t="e">
        <f t="shared" si="6"/>
        <v>#VALUE!</v>
      </c>
      <c r="R88" s="395" t="str">
        <f t="shared" si="7"/>
        <v/>
      </c>
    </row>
    <row r="89" spans="1:18" ht="15" hidden="1" customHeight="1">
      <c r="A89" s="49"/>
      <c r="B89" s="49"/>
      <c r="C89" s="49"/>
      <c r="D89" s="50"/>
      <c r="E89" s="93" t="str" cm="1">
        <f t="array" ref="E89">IFERROR(IF(O88=1,INDEX('1.1 AIZ-IVZ'!$G$7:$I$106,MATCH(MIN('1.1 AIZ-IVZ'!$G$7:$G$106)+COUNTIF($N$25:N88,"*.0*"),'1.1 AIZ-IVZ'!$G$7:$G$106,0),3),INDEX('1.1 AIZ-IVZ'!$G$109:$H$1097,MATCH(VALUE(LEFT(R89,SEARCH(".",R89)-1)),'1.1 AIZ-IVZ'!$E$109:$E$1097,0)-1+Q89,2)),"")</f>
        <v/>
      </c>
      <c r="F89" s="28"/>
      <c r="G89" s="409" t="str">
        <f>IF(E89="","",IF(IFERROR(VALUE(MID(E89,(SEARCH(".",E89)+1),1)),0)&gt;0,I89,SUMIFS($G90:$G$1015,$R90:$R$1015,LEFT(E89,SEARCH(".",E89)),$Q90:$Q$1015,"&gt;0")))</f>
        <v/>
      </c>
      <c r="H89" s="400"/>
      <c r="I89" s="396" t="str">
        <f t="shared" ca="1" si="0"/>
        <v/>
      </c>
      <c r="J89" s="396" t="str">
        <f t="shared" ca="1" si="1"/>
        <v/>
      </c>
      <c r="K89" s="384" t="str">
        <f>IF(OR(IFERROR(SEARCH("*.0*",$E89),0)=1,E89=""),"",INDEX('1.1 AIZ-IVZ'!$H$109:$O$1097,MATCH('1.4 AIZ-BWH'!E89,'1.1 AIZ-IVZ'!$H$109:$H$1097,0),7))</f>
        <v/>
      </c>
      <c r="L89" s="384" t="str">
        <f>IF(OR(IFERROR(SEARCH("*.0*",$E89),0)=1,E89=""),"",INDEX('1.1 AIZ-IVZ'!$H$109:$O$1097,MATCH('1.4 AIZ-BWH'!E89,'1.1 AIZ-IVZ'!$H$109:$H$1097,0),8))</f>
        <v/>
      </c>
      <c r="M89" s="131"/>
      <c r="N89" s="395" t="str" cm="1">
        <f t="array" ref="N89">IFERROR(IF(O88=1,INDEX('1.1 AIZ-IVZ'!$G$7:$I$106,MATCH(MIN('1.1 AIZ-IVZ'!$G$7:$G$106)+COUNTIF($N$25:N88,"*.0*"),'1.1 AIZ-IVZ'!$G$7:$G$106,0),3),INDEX('1.1 AIZ-IVZ'!$G$109:$H$1097,MATCH(VALUE(LEFT(R89,SEARCH(".",R89)-1)),'1.1 AIZ-IVZ'!$E$109:$E$1097,0)-1+Q89,2)),"")</f>
        <v/>
      </c>
      <c r="O89" s="395" t="str">
        <f>IFERROR(IF(O88&gt;1,O88-1,INDEX('1.1 AIZ-IVZ'!$F$7:$H$106,MATCH('1.4 AIZ-BWH'!N89,'1.1 AIZ-IVZ'!$I$7:$I$106,0),1)+1),"")</f>
        <v/>
      </c>
      <c r="P89" s="395" t="str">
        <f t="shared" si="5"/>
        <v/>
      </c>
      <c r="Q89" s="395" t="e">
        <f t="shared" si="6"/>
        <v>#VALUE!</v>
      </c>
      <c r="R89" s="395" t="str">
        <f t="shared" si="7"/>
        <v/>
      </c>
    </row>
    <row r="90" spans="1:18" ht="15" hidden="1" customHeight="1">
      <c r="A90" s="49"/>
      <c r="B90" s="49"/>
      <c r="C90" s="49"/>
      <c r="D90" s="50"/>
      <c r="E90" s="93" t="str" cm="1">
        <f t="array" ref="E90">IFERROR(IF(O89=1,INDEX('1.1 AIZ-IVZ'!$G$7:$I$106,MATCH(MIN('1.1 AIZ-IVZ'!$G$7:$G$106)+COUNTIF($N$25:N89,"*.0*"),'1.1 AIZ-IVZ'!$G$7:$G$106,0),3),INDEX('1.1 AIZ-IVZ'!$G$109:$H$1097,MATCH(VALUE(LEFT(R90,SEARCH(".",R90)-1)),'1.1 AIZ-IVZ'!$E$109:$E$1097,0)-1+Q90,2)),"")</f>
        <v/>
      </c>
      <c r="F90" s="28"/>
      <c r="G90" s="409" t="str">
        <f>IF(E90="","",IF(IFERROR(VALUE(MID(E90,(SEARCH(".",E90)+1),1)),0)&gt;0,I90,SUMIFS($G91:$G$1015,$R91:$R$1015,LEFT(E90,SEARCH(".",E90)),$Q91:$Q$1015,"&gt;0")))</f>
        <v/>
      </c>
      <c r="H90" s="400"/>
      <c r="I90" s="396" t="str">
        <f t="shared" ref="I90:I153" ca="1" si="8">IFERROR(IF(H90&gt;0,H90,(100%-SUM($H$25:$H$1015))*IFERROR((ROUND(K90*$G$1052,1)+ROUND(L90*$G$1053,1))/(ROUND(SUMIF($H$25:$H$1015,"",$K$25:$K$1015)*$G$1052,1)+ROUND(SUMIF($H$25:$H$1015,"",$L$25:$L$1015)*$G$1053,1)),"")),"")</f>
        <v/>
      </c>
      <c r="J90" s="396" t="str">
        <f t="shared" ref="J90:J153" ca="1" si="9">IFERROR((ROUND(K90*$G$1052,1)+ROUND(L90*$G$1053,1))/($K$24+$L$24),"")</f>
        <v/>
      </c>
      <c r="K90" s="384" t="str">
        <f>IF(OR(IFERROR(SEARCH("*.0*",$E90),0)=1,E90=""),"",INDEX('1.1 AIZ-IVZ'!$H$109:$O$1097,MATCH('1.4 AIZ-BWH'!E90,'1.1 AIZ-IVZ'!$H$109:$H$1097,0),7))</f>
        <v/>
      </c>
      <c r="L90" s="384" t="str">
        <f>IF(OR(IFERROR(SEARCH("*.0*",$E90),0)=1,E90=""),"",INDEX('1.1 AIZ-IVZ'!$H$109:$O$1097,MATCH('1.4 AIZ-BWH'!E90,'1.1 AIZ-IVZ'!$H$109:$H$1097,0),8))</f>
        <v/>
      </c>
      <c r="M90" s="131"/>
      <c r="N90" s="395" t="str" cm="1">
        <f t="array" ref="N90">IFERROR(IF(O89=1,INDEX('1.1 AIZ-IVZ'!$G$7:$I$106,MATCH(MIN('1.1 AIZ-IVZ'!$G$7:$G$106)+COUNTIF($N$25:N89,"*.0*"),'1.1 AIZ-IVZ'!$G$7:$G$106,0),3),INDEX('1.1 AIZ-IVZ'!$G$109:$H$1097,MATCH(VALUE(LEFT(R90,SEARCH(".",R90)-1)),'1.1 AIZ-IVZ'!$E$109:$E$1097,0)-1+Q90,2)),"")</f>
        <v/>
      </c>
      <c r="O90" s="395" t="str">
        <f>IFERROR(IF(O89&gt;1,O89-1,INDEX('1.1 AIZ-IVZ'!$F$7:$H$106,MATCH('1.4 AIZ-BWH'!N90,'1.1 AIZ-IVZ'!$I$7:$I$106,0),1)+1),"")</f>
        <v/>
      </c>
      <c r="P90" s="395" t="str">
        <f t="shared" si="5"/>
        <v/>
      </c>
      <c r="Q90" s="395" t="e">
        <f t="shared" si="6"/>
        <v>#VALUE!</v>
      </c>
      <c r="R90" s="395" t="str">
        <f t="shared" si="7"/>
        <v/>
      </c>
    </row>
    <row r="91" spans="1:18" ht="15" hidden="1" customHeight="1">
      <c r="A91" s="49"/>
      <c r="B91" s="49"/>
      <c r="C91" s="49"/>
      <c r="D91" s="50"/>
      <c r="E91" s="93" t="str" cm="1">
        <f t="array" ref="E91">IFERROR(IF(O90=1,INDEX('1.1 AIZ-IVZ'!$G$7:$I$106,MATCH(MIN('1.1 AIZ-IVZ'!$G$7:$G$106)+COUNTIF($N$25:N90,"*.0*"),'1.1 AIZ-IVZ'!$G$7:$G$106,0),3),INDEX('1.1 AIZ-IVZ'!$G$109:$H$1097,MATCH(VALUE(LEFT(R91,SEARCH(".",R91)-1)),'1.1 AIZ-IVZ'!$E$109:$E$1097,0)-1+Q91,2)),"")</f>
        <v/>
      </c>
      <c r="F91" s="28"/>
      <c r="G91" s="409" t="str">
        <f>IF(E91="","",IF(IFERROR(VALUE(MID(E91,(SEARCH(".",E91)+1),1)),0)&gt;0,I91,SUMIFS($G92:$G$1015,$R92:$R$1015,LEFT(E91,SEARCH(".",E91)),$Q92:$Q$1015,"&gt;0")))</f>
        <v/>
      </c>
      <c r="H91" s="400"/>
      <c r="I91" s="396" t="str">
        <f t="shared" ca="1" si="8"/>
        <v/>
      </c>
      <c r="J91" s="396" t="str">
        <f t="shared" ca="1" si="9"/>
        <v/>
      </c>
      <c r="K91" s="384" t="str">
        <f>IF(OR(IFERROR(SEARCH("*.0*",$E91),0)=1,E91=""),"",INDEX('1.1 AIZ-IVZ'!$H$109:$O$1097,MATCH('1.4 AIZ-BWH'!E91,'1.1 AIZ-IVZ'!$H$109:$H$1097,0),7))</f>
        <v/>
      </c>
      <c r="L91" s="384" t="str">
        <f>IF(OR(IFERROR(SEARCH("*.0*",$E91),0)=1,E91=""),"",INDEX('1.1 AIZ-IVZ'!$H$109:$O$1097,MATCH('1.4 AIZ-BWH'!E91,'1.1 AIZ-IVZ'!$H$109:$H$1097,0),8))</f>
        <v/>
      </c>
      <c r="M91" s="131"/>
      <c r="N91" s="395" t="str" cm="1">
        <f t="array" ref="N91">IFERROR(IF(O90=1,INDEX('1.1 AIZ-IVZ'!$G$7:$I$106,MATCH(MIN('1.1 AIZ-IVZ'!$G$7:$G$106)+COUNTIF($N$25:N90,"*.0*"),'1.1 AIZ-IVZ'!$G$7:$G$106,0),3),INDEX('1.1 AIZ-IVZ'!$G$109:$H$1097,MATCH(VALUE(LEFT(R91,SEARCH(".",R91)-1)),'1.1 AIZ-IVZ'!$E$109:$E$1097,0)-1+Q91,2)),"")</f>
        <v/>
      </c>
      <c r="O91" s="395" t="str">
        <f>IFERROR(IF(O90&gt;1,O90-1,INDEX('1.1 AIZ-IVZ'!$F$7:$H$106,MATCH('1.4 AIZ-BWH'!N91,'1.1 AIZ-IVZ'!$I$7:$I$106,0),1)+1),"")</f>
        <v/>
      </c>
      <c r="P91" s="395" t="str">
        <f t="shared" si="5"/>
        <v/>
      </c>
      <c r="Q91" s="395" t="e">
        <f t="shared" si="6"/>
        <v>#VALUE!</v>
      </c>
      <c r="R91" s="395" t="str">
        <f t="shared" si="7"/>
        <v/>
      </c>
    </row>
    <row r="92" spans="1:18" ht="15" hidden="1" customHeight="1">
      <c r="A92" s="49"/>
      <c r="B92" s="49"/>
      <c r="C92" s="49"/>
      <c r="D92" s="50"/>
      <c r="E92" s="93" t="str" cm="1">
        <f t="array" ref="E92">IFERROR(IF(O91=1,INDEX('1.1 AIZ-IVZ'!$G$7:$I$106,MATCH(MIN('1.1 AIZ-IVZ'!$G$7:$G$106)+COUNTIF($N$25:N91,"*.0*"),'1.1 AIZ-IVZ'!$G$7:$G$106,0),3),INDEX('1.1 AIZ-IVZ'!$G$109:$H$1097,MATCH(VALUE(LEFT(R92,SEARCH(".",R92)-1)),'1.1 AIZ-IVZ'!$E$109:$E$1097,0)-1+Q92,2)),"")</f>
        <v/>
      </c>
      <c r="F92" s="28"/>
      <c r="G92" s="409" t="str">
        <f>IF(E92="","",IF(IFERROR(VALUE(MID(E92,(SEARCH(".",E92)+1),1)),0)&gt;0,I92,SUMIFS($G93:$G$1015,$R93:$R$1015,LEFT(E92,SEARCH(".",E92)),$Q93:$Q$1015,"&gt;0")))</f>
        <v/>
      </c>
      <c r="H92" s="400"/>
      <c r="I92" s="396" t="str">
        <f t="shared" ca="1" si="8"/>
        <v/>
      </c>
      <c r="J92" s="396" t="str">
        <f t="shared" ca="1" si="9"/>
        <v/>
      </c>
      <c r="K92" s="384" t="str">
        <f>IF(OR(IFERROR(SEARCH("*.0*",$E92),0)=1,E92=""),"",INDEX('1.1 AIZ-IVZ'!$H$109:$O$1097,MATCH('1.4 AIZ-BWH'!E92,'1.1 AIZ-IVZ'!$H$109:$H$1097,0),7))</f>
        <v/>
      </c>
      <c r="L92" s="384" t="str">
        <f>IF(OR(IFERROR(SEARCH("*.0*",$E92),0)=1,E92=""),"",INDEX('1.1 AIZ-IVZ'!$H$109:$O$1097,MATCH('1.4 AIZ-BWH'!E92,'1.1 AIZ-IVZ'!$H$109:$H$1097,0),8))</f>
        <v/>
      </c>
      <c r="M92" s="131"/>
      <c r="N92" s="395" t="str" cm="1">
        <f t="array" ref="N92">IFERROR(IF(O91=1,INDEX('1.1 AIZ-IVZ'!$G$7:$I$106,MATCH(MIN('1.1 AIZ-IVZ'!$G$7:$G$106)+COUNTIF($N$25:N91,"*.0*"),'1.1 AIZ-IVZ'!$G$7:$G$106,0),3),INDEX('1.1 AIZ-IVZ'!$G$109:$H$1097,MATCH(VALUE(LEFT(R92,SEARCH(".",R92)-1)),'1.1 AIZ-IVZ'!$E$109:$E$1097,0)-1+Q92,2)),"")</f>
        <v/>
      </c>
      <c r="O92" s="395" t="str">
        <f>IFERROR(IF(O91&gt;1,O91-1,INDEX('1.1 AIZ-IVZ'!$F$7:$H$106,MATCH('1.4 AIZ-BWH'!N92,'1.1 AIZ-IVZ'!$I$7:$I$106,0),1)+1),"")</f>
        <v/>
      </c>
      <c r="P92" s="395" t="str">
        <f t="shared" si="5"/>
        <v/>
      </c>
      <c r="Q92" s="395" t="e">
        <f t="shared" si="6"/>
        <v>#VALUE!</v>
      </c>
      <c r="R92" s="395" t="str">
        <f t="shared" si="7"/>
        <v/>
      </c>
    </row>
    <row r="93" spans="1:18" ht="15" hidden="1" customHeight="1">
      <c r="A93" s="49"/>
      <c r="B93" s="49"/>
      <c r="C93" s="49"/>
      <c r="D93" s="50"/>
      <c r="E93" s="93" t="str" cm="1">
        <f t="array" ref="E93">IFERROR(IF(O92=1,INDEX('1.1 AIZ-IVZ'!$G$7:$I$106,MATCH(MIN('1.1 AIZ-IVZ'!$G$7:$G$106)+COUNTIF($N$25:N92,"*.0*"),'1.1 AIZ-IVZ'!$G$7:$G$106,0),3),INDEX('1.1 AIZ-IVZ'!$G$109:$H$1097,MATCH(VALUE(LEFT(R93,SEARCH(".",R93)-1)),'1.1 AIZ-IVZ'!$E$109:$E$1097,0)-1+Q93,2)),"")</f>
        <v/>
      </c>
      <c r="F93" s="28"/>
      <c r="G93" s="409" t="str">
        <f>IF(E93="","",IF(IFERROR(VALUE(MID(E93,(SEARCH(".",E93)+1),1)),0)&gt;0,I93,SUMIFS($G94:$G$1015,$R94:$R$1015,LEFT(E93,SEARCH(".",E93)),$Q94:$Q$1015,"&gt;0")))</f>
        <v/>
      </c>
      <c r="H93" s="400"/>
      <c r="I93" s="396" t="str">
        <f t="shared" ca="1" si="8"/>
        <v/>
      </c>
      <c r="J93" s="396" t="str">
        <f t="shared" ca="1" si="9"/>
        <v/>
      </c>
      <c r="K93" s="384" t="str">
        <f>IF(OR(IFERROR(SEARCH("*.0*",$E93),0)=1,E93=""),"",INDEX('1.1 AIZ-IVZ'!$H$109:$O$1097,MATCH('1.4 AIZ-BWH'!E93,'1.1 AIZ-IVZ'!$H$109:$H$1097,0),7))</f>
        <v/>
      </c>
      <c r="L93" s="384" t="str">
        <f>IF(OR(IFERROR(SEARCH("*.0*",$E93),0)=1,E93=""),"",INDEX('1.1 AIZ-IVZ'!$H$109:$O$1097,MATCH('1.4 AIZ-BWH'!E93,'1.1 AIZ-IVZ'!$H$109:$H$1097,0),8))</f>
        <v/>
      </c>
      <c r="M93" s="131"/>
      <c r="N93" s="395" t="str" cm="1">
        <f t="array" ref="N93">IFERROR(IF(O92=1,INDEX('1.1 AIZ-IVZ'!$G$7:$I$106,MATCH(MIN('1.1 AIZ-IVZ'!$G$7:$G$106)+COUNTIF($N$25:N92,"*.0*"),'1.1 AIZ-IVZ'!$G$7:$G$106,0),3),INDEX('1.1 AIZ-IVZ'!$G$109:$H$1097,MATCH(VALUE(LEFT(R93,SEARCH(".",R93)-1)),'1.1 AIZ-IVZ'!$E$109:$E$1097,0)-1+Q93,2)),"")</f>
        <v/>
      </c>
      <c r="O93" s="395" t="str">
        <f>IFERROR(IF(O92&gt;1,O92-1,INDEX('1.1 AIZ-IVZ'!$F$7:$H$106,MATCH('1.4 AIZ-BWH'!N93,'1.1 AIZ-IVZ'!$I$7:$I$106,0),1)+1),"")</f>
        <v/>
      </c>
      <c r="P93" s="395" t="str">
        <f t="shared" si="5"/>
        <v/>
      </c>
      <c r="Q93" s="395" t="e">
        <f t="shared" si="6"/>
        <v>#VALUE!</v>
      </c>
      <c r="R93" s="395" t="str">
        <f t="shared" si="7"/>
        <v/>
      </c>
    </row>
    <row r="94" spans="1:18" ht="15" hidden="1" customHeight="1">
      <c r="A94" s="49"/>
      <c r="B94" s="49"/>
      <c r="C94" s="49"/>
      <c r="D94" s="50"/>
      <c r="E94" s="93" t="str" cm="1">
        <f t="array" ref="E94">IFERROR(IF(O93=1,INDEX('1.1 AIZ-IVZ'!$G$7:$I$106,MATCH(MIN('1.1 AIZ-IVZ'!$G$7:$G$106)+COUNTIF($N$25:N93,"*.0*"),'1.1 AIZ-IVZ'!$G$7:$G$106,0),3),INDEX('1.1 AIZ-IVZ'!$G$109:$H$1097,MATCH(VALUE(LEFT(R94,SEARCH(".",R94)-1)),'1.1 AIZ-IVZ'!$E$109:$E$1097,0)-1+Q94,2)),"")</f>
        <v/>
      </c>
      <c r="F94" s="28"/>
      <c r="G94" s="409" t="str">
        <f>IF(E94="","",IF(IFERROR(VALUE(MID(E94,(SEARCH(".",E94)+1),1)),0)&gt;0,I94,SUMIFS($G95:$G$1015,$R95:$R$1015,LEFT(E94,SEARCH(".",E94)),$Q95:$Q$1015,"&gt;0")))</f>
        <v/>
      </c>
      <c r="H94" s="400"/>
      <c r="I94" s="396" t="str">
        <f t="shared" ca="1" si="8"/>
        <v/>
      </c>
      <c r="J94" s="396" t="str">
        <f t="shared" ca="1" si="9"/>
        <v/>
      </c>
      <c r="K94" s="384" t="str">
        <f>IF(OR(IFERROR(SEARCH("*.0*",$E94),0)=1,E94=""),"",INDEX('1.1 AIZ-IVZ'!$H$109:$O$1097,MATCH('1.4 AIZ-BWH'!E94,'1.1 AIZ-IVZ'!$H$109:$H$1097,0),7))</f>
        <v/>
      </c>
      <c r="L94" s="384" t="str">
        <f>IF(OR(IFERROR(SEARCH("*.0*",$E94),0)=1,E94=""),"",INDEX('1.1 AIZ-IVZ'!$H$109:$O$1097,MATCH('1.4 AIZ-BWH'!E94,'1.1 AIZ-IVZ'!$H$109:$H$1097,0),8))</f>
        <v/>
      </c>
      <c r="M94" s="131"/>
      <c r="N94" s="395" t="str" cm="1">
        <f t="array" ref="N94">IFERROR(IF(O93=1,INDEX('1.1 AIZ-IVZ'!$G$7:$I$106,MATCH(MIN('1.1 AIZ-IVZ'!$G$7:$G$106)+COUNTIF($N$25:N93,"*.0*"),'1.1 AIZ-IVZ'!$G$7:$G$106,0),3),INDEX('1.1 AIZ-IVZ'!$G$109:$H$1097,MATCH(VALUE(LEFT(R94,SEARCH(".",R94)-1)),'1.1 AIZ-IVZ'!$E$109:$E$1097,0)-1+Q94,2)),"")</f>
        <v/>
      </c>
      <c r="O94" s="395" t="str">
        <f>IFERROR(IF(O93&gt;1,O93-1,INDEX('1.1 AIZ-IVZ'!$F$7:$H$106,MATCH('1.4 AIZ-BWH'!N94,'1.1 AIZ-IVZ'!$I$7:$I$106,0),1)+1),"")</f>
        <v/>
      </c>
      <c r="P94" s="395" t="str">
        <f t="shared" si="5"/>
        <v/>
      </c>
      <c r="Q94" s="395" t="e">
        <f t="shared" si="6"/>
        <v>#VALUE!</v>
      </c>
      <c r="R94" s="395" t="str">
        <f t="shared" si="7"/>
        <v/>
      </c>
    </row>
    <row r="95" spans="1:18" ht="15" hidden="1" customHeight="1">
      <c r="A95" s="49"/>
      <c r="B95" s="49"/>
      <c r="C95" s="49"/>
      <c r="D95" s="50"/>
      <c r="E95" s="93" t="str" cm="1">
        <f t="array" ref="E95">IFERROR(IF(O94=1,INDEX('1.1 AIZ-IVZ'!$G$7:$I$106,MATCH(MIN('1.1 AIZ-IVZ'!$G$7:$G$106)+COUNTIF($N$25:N94,"*.0*"),'1.1 AIZ-IVZ'!$G$7:$G$106,0),3),INDEX('1.1 AIZ-IVZ'!$G$109:$H$1097,MATCH(VALUE(LEFT(R95,SEARCH(".",R95)-1)),'1.1 AIZ-IVZ'!$E$109:$E$1097,0)-1+Q95,2)),"")</f>
        <v/>
      </c>
      <c r="F95" s="28"/>
      <c r="G95" s="409" t="str">
        <f>IF(E95="","",IF(IFERROR(VALUE(MID(E95,(SEARCH(".",E95)+1),1)),0)&gt;0,I95,SUMIFS($G96:$G$1015,$R96:$R$1015,LEFT(E95,SEARCH(".",E95)),$Q96:$Q$1015,"&gt;0")))</f>
        <v/>
      </c>
      <c r="H95" s="400"/>
      <c r="I95" s="396" t="str">
        <f t="shared" ca="1" si="8"/>
        <v/>
      </c>
      <c r="J95" s="396" t="str">
        <f t="shared" ca="1" si="9"/>
        <v/>
      </c>
      <c r="K95" s="384" t="str">
        <f>IF(OR(IFERROR(SEARCH("*.0*",$E95),0)=1,E95=""),"",INDEX('1.1 AIZ-IVZ'!$H$109:$O$1097,MATCH('1.4 AIZ-BWH'!E95,'1.1 AIZ-IVZ'!$H$109:$H$1097,0),7))</f>
        <v/>
      </c>
      <c r="L95" s="384" t="str">
        <f>IF(OR(IFERROR(SEARCH("*.0*",$E95),0)=1,E95=""),"",INDEX('1.1 AIZ-IVZ'!$H$109:$O$1097,MATCH('1.4 AIZ-BWH'!E95,'1.1 AIZ-IVZ'!$H$109:$H$1097,0),8))</f>
        <v/>
      </c>
      <c r="M95" s="131"/>
      <c r="N95" s="395" t="str" cm="1">
        <f t="array" ref="N95">IFERROR(IF(O94=1,INDEX('1.1 AIZ-IVZ'!$G$7:$I$106,MATCH(MIN('1.1 AIZ-IVZ'!$G$7:$G$106)+COUNTIF($N$25:N94,"*.0*"),'1.1 AIZ-IVZ'!$G$7:$G$106,0),3),INDEX('1.1 AIZ-IVZ'!$G$109:$H$1097,MATCH(VALUE(LEFT(R95,SEARCH(".",R95)-1)),'1.1 AIZ-IVZ'!$E$109:$E$1097,0)-1+Q95,2)),"")</f>
        <v/>
      </c>
      <c r="O95" s="395" t="str">
        <f>IFERROR(IF(O94&gt;1,O94-1,INDEX('1.1 AIZ-IVZ'!$F$7:$H$106,MATCH('1.4 AIZ-BWH'!N95,'1.1 AIZ-IVZ'!$I$7:$I$106,0),1)+1),"")</f>
        <v/>
      </c>
      <c r="P95" s="395" t="str">
        <f t="shared" si="5"/>
        <v/>
      </c>
      <c r="Q95" s="395" t="e">
        <f t="shared" si="6"/>
        <v>#VALUE!</v>
      </c>
      <c r="R95" s="395" t="str">
        <f t="shared" si="7"/>
        <v/>
      </c>
    </row>
    <row r="96" spans="1:18" ht="15" hidden="1" customHeight="1">
      <c r="A96" s="49"/>
      <c r="B96" s="49"/>
      <c r="C96" s="49"/>
      <c r="D96" s="50"/>
      <c r="E96" s="93" t="str" cm="1">
        <f t="array" ref="E96">IFERROR(IF(O95=1,INDEX('1.1 AIZ-IVZ'!$G$7:$I$106,MATCH(MIN('1.1 AIZ-IVZ'!$G$7:$G$106)+COUNTIF($N$25:N95,"*.0*"),'1.1 AIZ-IVZ'!$G$7:$G$106,0),3),INDEX('1.1 AIZ-IVZ'!$G$109:$H$1097,MATCH(VALUE(LEFT(R96,SEARCH(".",R96)-1)),'1.1 AIZ-IVZ'!$E$109:$E$1097,0)-1+Q96,2)),"")</f>
        <v/>
      </c>
      <c r="F96" s="28"/>
      <c r="G96" s="409" t="str">
        <f>IF(E96="","",IF(IFERROR(VALUE(MID(E96,(SEARCH(".",E96)+1),1)),0)&gt;0,I96,SUMIFS($G97:$G$1015,$R97:$R$1015,LEFT(E96,SEARCH(".",E96)),$Q97:$Q$1015,"&gt;0")))</f>
        <v/>
      </c>
      <c r="H96" s="400"/>
      <c r="I96" s="396" t="str">
        <f t="shared" ca="1" si="8"/>
        <v/>
      </c>
      <c r="J96" s="396" t="str">
        <f t="shared" ca="1" si="9"/>
        <v/>
      </c>
      <c r="K96" s="384" t="str">
        <f>IF(OR(IFERROR(SEARCH("*.0*",$E96),0)=1,E96=""),"",INDEX('1.1 AIZ-IVZ'!$H$109:$O$1097,MATCH('1.4 AIZ-BWH'!E96,'1.1 AIZ-IVZ'!$H$109:$H$1097,0),7))</f>
        <v/>
      </c>
      <c r="L96" s="384" t="str">
        <f>IF(OR(IFERROR(SEARCH("*.0*",$E96),0)=1,E96=""),"",INDEX('1.1 AIZ-IVZ'!$H$109:$O$1097,MATCH('1.4 AIZ-BWH'!E96,'1.1 AIZ-IVZ'!$H$109:$H$1097,0),8))</f>
        <v/>
      </c>
      <c r="M96" s="131"/>
      <c r="N96" s="395" t="str" cm="1">
        <f t="array" ref="N96">IFERROR(IF(O95=1,INDEX('1.1 AIZ-IVZ'!$G$7:$I$106,MATCH(MIN('1.1 AIZ-IVZ'!$G$7:$G$106)+COUNTIF($N$25:N95,"*.0*"),'1.1 AIZ-IVZ'!$G$7:$G$106,0),3),INDEX('1.1 AIZ-IVZ'!$G$109:$H$1097,MATCH(VALUE(LEFT(R96,SEARCH(".",R96)-1)),'1.1 AIZ-IVZ'!$E$109:$E$1097,0)-1+Q96,2)),"")</f>
        <v/>
      </c>
      <c r="O96" s="395" t="str">
        <f>IFERROR(IF(O95&gt;1,O95-1,INDEX('1.1 AIZ-IVZ'!$F$7:$H$106,MATCH('1.4 AIZ-BWH'!N96,'1.1 AIZ-IVZ'!$I$7:$I$106,0),1)+1),"")</f>
        <v/>
      </c>
      <c r="P96" s="395" t="str">
        <f t="shared" si="5"/>
        <v/>
      </c>
      <c r="Q96" s="395" t="e">
        <f t="shared" si="6"/>
        <v>#VALUE!</v>
      </c>
      <c r="R96" s="395" t="str">
        <f t="shared" si="7"/>
        <v/>
      </c>
    </row>
    <row r="97" spans="1:18" ht="15" hidden="1" customHeight="1">
      <c r="A97" s="49"/>
      <c r="B97" s="49"/>
      <c r="C97" s="49"/>
      <c r="D97" s="50"/>
      <c r="E97" s="93" t="str" cm="1">
        <f t="array" ref="E97">IFERROR(IF(O96=1,INDEX('1.1 AIZ-IVZ'!$G$7:$I$106,MATCH(MIN('1.1 AIZ-IVZ'!$G$7:$G$106)+COUNTIF($N$25:N96,"*.0*"),'1.1 AIZ-IVZ'!$G$7:$G$106,0),3),INDEX('1.1 AIZ-IVZ'!$G$109:$H$1097,MATCH(VALUE(LEFT(R97,SEARCH(".",R97)-1)),'1.1 AIZ-IVZ'!$E$109:$E$1097,0)-1+Q97,2)),"")</f>
        <v/>
      </c>
      <c r="F97" s="28"/>
      <c r="G97" s="409" t="str">
        <f>IF(E97="","",IF(IFERROR(VALUE(MID(E97,(SEARCH(".",E97)+1),1)),0)&gt;0,I97,SUMIFS($G98:$G$1015,$R98:$R$1015,LEFT(E97,SEARCH(".",E97)),$Q98:$Q$1015,"&gt;0")))</f>
        <v/>
      </c>
      <c r="H97" s="400"/>
      <c r="I97" s="396" t="str">
        <f t="shared" ca="1" si="8"/>
        <v/>
      </c>
      <c r="J97" s="396" t="str">
        <f t="shared" ca="1" si="9"/>
        <v/>
      </c>
      <c r="K97" s="384" t="str">
        <f>IF(OR(IFERROR(SEARCH("*.0*",$E97),0)=1,E97=""),"",INDEX('1.1 AIZ-IVZ'!$H$109:$O$1097,MATCH('1.4 AIZ-BWH'!E97,'1.1 AIZ-IVZ'!$H$109:$H$1097,0),7))</f>
        <v/>
      </c>
      <c r="L97" s="384" t="str">
        <f>IF(OR(IFERROR(SEARCH("*.0*",$E97),0)=1,E97=""),"",INDEX('1.1 AIZ-IVZ'!$H$109:$O$1097,MATCH('1.4 AIZ-BWH'!E97,'1.1 AIZ-IVZ'!$H$109:$H$1097,0),8))</f>
        <v/>
      </c>
      <c r="M97" s="131"/>
      <c r="N97" s="395" t="str" cm="1">
        <f t="array" ref="N97">IFERROR(IF(O96=1,INDEX('1.1 AIZ-IVZ'!$G$7:$I$106,MATCH(MIN('1.1 AIZ-IVZ'!$G$7:$G$106)+COUNTIF($N$25:N96,"*.0*"),'1.1 AIZ-IVZ'!$G$7:$G$106,0),3),INDEX('1.1 AIZ-IVZ'!$G$109:$H$1097,MATCH(VALUE(LEFT(R97,SEARCH(".",R97)-1)),'1.1 AIZ-IVZ'!$E$109:$E$1097,0)-1+Q97,2)),"")</f>
        <v/>
      </c>
      <c r="O97" s="395" t="str">
        <f>IFERROR(IF(O96&gt;1,O96-1,INDEX('1.1 AIZ-IVZ'!$F$7:$H$106,MATCH('1.4 AIZ-BWH'!N97,'1.1 AIZ-IVZ'!$I$7:$I$106,0),1)+1),"")</f>
        <v/>
      </c>
      <c r="P97" s="395" t="str">
        <f t="shared" si="5"/>
        <v/>
      </c>
      <c r="Q97" s="395" t="e">
        <f t="shared" si="6"/>
        <v>#VALUE!</v>
      </c>
      <c r="R97" s="395" t="str">
        <f t="shared" si="7"/>
        <v/>
      </c>
    </row>
    <row r="98" spans="1:18" ht="15" hidden="1" customHeight="1">
      <c r="A98" s="49"/>
      <c r="B98" s="49"/>
      <c r="C98" s="49"/>
      <c r="D98" s="50"/>
      <c r="E98" s="93" t="str" cm="1">
        <f t="array" ref="E98">IFERROR(IF(O97=1,INDEX('1.1 AIZ-IVZ'!$G$7:$I$106,MATCH(MIN('1.1 AIZ-IVZ'!$G$7:$G$106)+COUNTIF($N$25:N97,"*.0*"),'1.1 AIZ-IVZ'!$G$7:$G$106,0),3),INDEX('1.1 AIZ-IVZ'!$G$109:$H$1097,MATCH(VALUE(LEFT(R98,SEARCH(".",R98)-1)),'1.1 AIZ-IVZ'!$E$109:$E$1097,0)-1+Q98,2)),"")</f>
        <v/>
      </c>
      <c r="F98" s="28"/>
      <c r="G98" s="409" t="str">
        <f>IF(E98="","",IF(IFERROR(VALUE(MID(E98,(SEARCH(".",E98)+1),1)),0)&gt;0,I98,SUMIFS($G99:$G$1015,$R99:$R$1015,LEFT(E98,SEARCH(".",E98)),$Q99:$Q$1015,"&gt;0")))</f>
        <v/>
      </c>
      <c r="H98" s="400"/>
      <c r="I98" s="396" t="str">
        <f t="shared" ca="1" si="8"/>
        <v/>
      </c>
      <c r="J98" s="396" t="str">
        <f t="shared" ca="1" si="9"/>
        <v/>
      </c>
      <c r="K98" s="384" t="str">
        <f>IF(OR(IFERROR(SEARCH("*.0*",$E98),0)=1,E98=""),"",INDEX('1.1 AIZ-IVZ'!$H$109:$O$1097,MATCH('1.4 AIZ-BWH'!E98,'1.1 AIZ-IVZ'!$H$109:$H$1097,0),7))</f>
        <v/>
      </c>
      <c r="L98" s="384" t="str">
        <f>IF(OR(IFERROR(SEARCH("*.0*",$E98),0)=1,E98=""),"",INDEX('1.1 AIZ-IVZ'!$H$109:$O$1097,MATCH('1.4 AIZ-BWH'!E98,'1.1 AIZ-IVZ'!$H$109:$H$1097,0),8))</f>
        <v/>
      </c>
      <c r="M98" s="131"/>
      <c r="N98" s="395" t="str" cm="1">
        <f t="array" ref="N98">IFERROR(IF(O97=1,INDEX('1.1 AIZ-IVZ'!$G$7:$I$106,MATCH(MIN('1.1 AIZ-IVZ'!$G$7:$G$106)+COUNTIF($N$25:N97,"*.0*"),'1.1 AIZ-IVZ'!$G$7:$G$106,0),3),INDEX('1.1 AIZ-IVZ'!$G$109:$H$1097,MATCH(VALUE(LEFT(R98,SEARCH(".",R98)-1)),'1.1 AIZ-IVZ'!$E$109:$E$1097,0)-1+Q98,2)),"")</f>
        <v/>
      </c>
      <c r="O98" s="395" t="str">
        <f>IFERROR(IF(O97&gt;1,O97-1,INDEX('1.1 AIZ-IVZ'!$F$7:$H$106,MATCH('1.4 AIZ-BWH'!N98,'1.1 AIZ-IVZ'!$I$7:$I$106,0),1)+1),"")</f>
        <v/>
      </c>
      <c r="P98" s="395" t="str">
        <f t="shared" si="5"/>
        <v/>
      </c>
      <c r="Q98" s="395" t="e">
        <f t="shared" si="6"/>
        <v>#VALUE!</v>
      </c>
      <c r="R98" s="395" t="str">
        <f t="shared" si="7"/>
        <v/>
      </c>
    </row>
    <row r="99" spans="1:18" ht="15" hidden="1">
      <c r="A99" s="49"/>
      <c r="B99" s="49"/>
      <c r="C99" s="49"/>
      <c r="D99" s="50"/>
      <c r="E99" s="93" t="str" cm="1">
        <f t="array" ref="E99">IFERROR(IF(O98=1,INDEX('1.1 AIZ-IVZ'!$G$7:$I$106,MATCH(MIN('1.1 AIZ-IVZ'!$G$7:$G$106)+COUNTIF($N$25:N98,"*.0*"),'1.1 AIZ-IVZ'!$G$7:$G$106,0),3),INDEX('1.1 AIZ-IVZ'!$G$109:$H$1097,MATCH(VALUE(LEFT(R99,SEARCH(".",R99)-1)),'1.1 AIZ-IVZ'!$E$109:$E$1097,0)-1+Q99,2)),"")</f>
        <v/>
      </c>
      <c r="F99" s="28"/>
      <c r="G99" s="409" t="str">
        <f>IF(E99="","",IF(IFERROR(VALUE(MID(E99,(SEARCH(".",E99)+1),1)),0)&gt;0,I99,SUMIFS($G100:$G$1015,$R100:$R$1015,LEFT(E99,SEARCH(".",E99)),$Q100:$Q$1015,"&gt;0")))</f>
        <v/>
      </c>
      <c r="H99" s="400"/>
      <c r="I99" s="396" t="str">
        <f t="shared" ca="1" si="8"/>
        <v/>
      </c>
      <c r="J99" s="396" t="str">
        <f t="shared" ca="1" si="9"/>
        <v/>
      </c>
      <c r="K99" s="384" t="str">
        <f>IF(OR(IFERROR(SEARCH("*.0*",$E99),0)=1,E99=""),"",INDEX('1.1 AIZ-IVZ'!$H$109:$O$1097,MATCH('1.4 AIZ-BWH'!E99,'1.1 AIZ-IVZ'!$H$109:$H$1097,0),7))</f>
        <v/>
      </c>
      <c r="L99" s="384" t="str">
        <f>IF(OR(IFERROR(SEARCH("*.0*",$E99),0)=1,E99=""),"",INDEX('1.1 AIZ-IVZ'!$H$109:$O$1097,MATCH('1.4 AIZ-BWH'!E99,'1.1 AIZ-IVZ'!$H$109:$H$1097,0),8))</f>
        <v/>
      </c>
      <c r="M99" s="131"/>
      <c r="N99" s="395" t="str" cm="1">
        <f t="array" ref="N99">IFERROR(IF(O98=1,INDEX('1.1 AIZ-IVZ'!$G$7:$I$106,MATCH(MIN('1.1 AIZ-IVZ'!$G$7:$G$106)+COUNTIF($N$25:N98,"*.0*"),'1.1 AIZ-IVZ'!$G$7:$G$106,0),3),INDEX('1.1 AIZ-IVZ'!$G$109:$H$1097,MATCH(VALUE(LEFT(R99,SEARCH(".",R99)-1)),'1.1 AIZ-IVZ'!$E$109:$E$1097,0)-1+Q99,2)),"")</f>
        <v/>
      </c>
      <c r="O99" s="395" t="str">
        <f>IFERROR(IF(O98&gt;1,O98-1,INDEX('1.1 AIZ-IVZ'!$F$7:$H$106,MATCH('1.4 AIZ-BWH'!N99,'1.1 AIZ-IVZ'!$I$7:$I$106,0),1)+1),"")</f>
        <v/>
      </c>
      <c r="P99" s="395" t="str">
        <f t="shared" si="5"/>
        <v/>
      </c>
      <c r="Q99" s="395" t="e">
        <f t="shared" si="6"/>
        <v>#VALUE!</v>
      </c>
      <c r="R99" s="395" t="str">
        <f t="shared" si="7"/>
        <v/>
      </c>
    </row>
    <row r="100" spans="1:18" ht="15" hidden="1">
      <c r="A100" s="49"/>
      <c r="B100" s="49"/>
      <c r="C100" s="49"/>
      <c r="D100" s="50"/>
      <c r="E100" s="93" t="str" cm="1">
        <f t="array" ref="E100">IFERROR(IF(O99=1,INDEX('1.1 AIZ-IVZ'!$G$7:$I$106,MATCH(MIN('1.1 AIZ-IVZ'!$G$7:$G$106)+COUNTIF($N$25:N99,"*.0*"),'1.1 AIZ-IVZ'!$G$7:$G$106,0),3),INDEX('1.1 AIZ-IVZ'!$G$109:$H$1097,MATCH(VALUE(LEFT(R100,SEARCH(".",R100)-1)),'1.1 AIZ-IVZ'!$E$109:$E$1097,0)-1+Q100,2)),"")</f>
        <v/>
      </c>
      <c r="F100" s="28"/>
      <c r="G100" s="409" t="str">
        <f>IF(E100="","",IF(IFERROR(VALUE(MID(E100,(SEARCH(".",E100)+1),1)),0)&gt;0,I100,SUMIFS($G101:$G$1015,$R101:$R$1015,LEFT(E100,SEARCH(".",E100)),$Q101:$Q$1015,"&gt;0")))</f>
        <v/>
      </c>
      <c r="H100" s="400"/>
      <c r="I100" s="396" t="str">
        <f t="shared" ca="1" si="8"/>
        <v/>
      </c>
      <c r="J100" s="396" t="str">
        <f t="shared" ca="1" si="9"/>
        <v/>
      </c>
      <c r="K100" s="384" t="str">
        <f>IF(OR(IFERROR(SEARCH("*.0*",$E100),0)=1,E100=""),"",INDEX('1.1 AIZ-IVZ'!$H$109:$O$1097,MATCH('1.4 AIZ-BWH'!E100,'1.1 AIZ-IVZ'!$H$109:$H$1097,0),7))</f>
        <v/>
      </c>
      <c r="L100" s="384" t="str">
        <f>IF(OR(IFERROR(SEARCH("*.0*",$E100),0)=1,E100=""),"",INDEX('1.1 AIZ-IVZ'!$H$109:$O$1097,MATCH('1.4 AIZ-BWH'!E100,'1.1 AIZ-IVZ'!$H$109:$H$1097,0),8))</f>
        <v/>
      </c>
      <c r="M100" s="131"/>
      <c r="N100" s="395" t="str" cm="1">
        <f t="array" ref="N100">IFERROR(IF(O99=1,INDEX('1.1 AIZ-IVZ'!$G$7:$I$106,MATCH(MIN('1.1 AIZ-IVZ'!$G$7:$G$106)+COUNTIF($N$25:N99,"*.0*"),'1.1 AIZ-IVZ'!$G$7:$G$106,0),3),INDEX('1.1 AIZ-IVZ'!$G$109:$H$1097,MATCH(VALUE(LEFT(R100,SEARCH(".",R100)-1)),'1.1 AIZ-IVZ'!$E$109:$E$1097,0)-1+Q100,2)),"")</f>
        <v/>
      </c>
      <c r="O100" s="395" t="str">
        <f>IFERROR(IF(O99&gt;1,O99-1,INDEX('1.1 AIZ-IVZ'!$F$7:$H$106,MATCH('1.4 AIZ-BWH'!N100,'1.1 AIZ-IVZ'!$I$7:$I$106,0),1)+1),"")</f>
        <v/>
      </c>
      <c r="P100" s="395" t="str">
        <f t="shared" si="5"/>
        <v/>
      </c>
      <c r="Q100" s="395" t="e">
        <f t="shared" si="6"/>
        <v>#VALUE!</v>
      </c>
      <c r="R100" s="395" t="str">
        <f t="shared" si="7"/>
        <v/>
      </c>
    </row>
    <row r="101" spans="1:18" ht="15" hidden="1">
      <c r="A101" s="49"/>
      <c r="B101" s="49"/>
      <c r="C101" s="49"/>
      <c r="D101" s="50"/>
      <c r="E101" s="93" t="str" cm="1">
        <f t="array" ref="E101">IFERROR(IF(O100=1,INDEX('1.1 AIZ-IVZ'!$G$7:$I$106,MATCH(MIN('1.1 AIZ-IVZ'!$G$7:$G$106)+COUNTIF($N$25:N100,"*.0*"),'1.1 AIZ-IVZ'!$G$7:$G$106,0),3),INDEX('1.1 AIZ-IVZ'!$G$109:$H$1097,MATCH(VALUE(LEFT(R101,SEARCH(".",R101)-1)),'1.1 AIZ-IVZ'!$E$109:$E$1097,0)-1+Q101,2)),"")</f>
        <v/>
      </c>
      <c r="F101" s="28"/>
      <c r="G101" s="409" t="str">
        <f>IF(E101="","",IF(IFERROR(VALUE(MID(E101,(SEARCH(".",E101)+1),1)),0)&gt;0,I101,SUMIFS($G102:$G$1015,$R102:$R$1015,LEFT(E101,SEARCH(".",E101)),$Q102:$Q$1015,"&gt;0")))</f>
        <v/>
      </c>
      <c r="H101" s="400"/>
      <c r="I101" s="396" t="str">
        <f t="shared" ca="1" si="8"/>
        <v/>
      </c>
      <c r="J101" s="396" t="str">
        <f t="shared" ca="1" si="9"/>
        <v/>
      </c>
      <c r="K101" s="384" t="str">
        <f>IF(OR(IFERROR(SEARCH("*.0*",$E101),0)=1,E101=""),"",INDEX('1.1 AIZ-IVZ'!$H$109:$O$1097,MATCH('1.4 AIZ-BWH'!E101,'1.1 AIZ-IVZ'!$H$109:$H$1097,0),7))</f>
        <v/>
      </c>
      <c r="L101" s="384" t="str">
        <f>IF(OR(IFERROR(SEARCH("*.0*",$E101),0)=1,E101=""),"",INDEX('1.1 AIZ-IVZ'!$H$109:$O$1097,MATCH('1.4 AIZ-BWH'!E101,'1.1 AIZ-IVZ'!$H$109:$H$1097,0),8))</f>
        <v/>
      </c>
      <c r="M101" s="131"/>
      <c r="N101" s="395" t="str" cm="1">
        <f t="array" ref="N101">IFERROR(IF(O100=1,INDEX('1.1 AIZ-IVZ'!$G$7:$I$106,MATCH(MIN('1.1 AIZ-IVZ'!$G$7:$G$106)+COUNTIF($N$25:N100,"*.0*"),'1.1 AIZ-IVZ'!$G$7:$G$106,0),3),INDEX('1.1 AIZ-IVZ'!$G$109:$H$1097,MATCH(VALUE(LEFT(R101,SEARCH(".",R101)-1)),'1.1 AIZ-IVZ'!$E$109:$E$1097,0)-1+Q101,2)),"")</f>
        <v/>
      </c>
      <c r="O101" s="395" t="str">
        <f>IFERROR(IF(O100&gt;1,O100-1,INDEX('1.1 AIZ-IVZ'!$F$7:$H$106,MATCH('1.4 AIZ-BWH'!N101,'1.1 AIZ-IVZ'!$I$7:$I$106,0),1)+1),"")</f>
        <v/>
      </c>
      <c r="P101" s="395" t="str">
        <f t="shared" si="5"/>
        <v/>
      </c>
      <c r="Q101" s="395" t="e">
        <f t="shared" si="6"/>
        <v>#VALUE!</v>
      </c>
      <c r="R101" s="395" t="str">
        <f t="shared" si="7"/>
        <v/>
      </c>
    </row>
    <row r="102" spans="1:18" ht="15" hidden="1">
      <c r="A102" s="49"/>
      <c r="B102" s="49"/>
      <c r="C102" s="49"/>
      <c r="D102" s="50"/>
      <c r="E102" s="93" t="str" cm="1">
        <f t="array" ref="E102">IFERROR(IF(O101=1,INDEX('1.1 AIZ-IVZ'!$G$7:$I$106,MATCH(MIN('1.1 AIZ-IVZ'!$G$7:$G$106)+COUNTIF($N$25:N101,"*.0*"),'1.1 AIZ-IVZ'!$G$7:$G$106,0),3),INDEX('1.1 AIZ-IVZ'!$G$109:$H$1097,MATCH(VALUE(LEFT(R102,SEARCH(".",R102)-1)),'1.1 AIZ-IVZ'!$E$109:$E$1097,0)-1+Q102,2)),"")</f>
        <v/>
      </c>
      <c r="F102" s="28"/>
      <c r="G102" s="409" t="str">
        <f>IF(E102="","",IF(IFERROR(VALUE(MID(E102,(SEARCH(".",E102)+1),1)),0)&gt;0,I102,SUMIFS($G103:$G$1015,$R103:$R$1015,LEFT(E102,SEARCH(".",E102)),$Q103:$Q$1015,"&gt;0")))</f>
        <v/>
      </c>
      <c r="H102" s="400"/>
      <c r="I102" s="396" t="str">
        <f t="shared" ca="1" si="8"/>
        <v/>
      </c>
      <c r="J102" s="396" t="str">
        <f t="shared" ca="1" si="9"/>
        <v/>
      </c>
      <c r="K102" s="384" t="str">
        <f>IF(OR(IFERROR(SEARCH("*.0*",$E102),0)=1,E102=""),"",INDEX('1.1 AIZ-IVZ'!$H$109:$O$1097,MATCH('1.4 AIZ-BWH'!E102,'1.1 AIZ-IVZ'!$H$109:$H$1097,0),7))</f>
        <v/>
      </c>
      <c r="L102" s="384" t="str">
        <f>IF(OR(IFERROR(SEARCH("*.0*",$E102),0)=1,E102=""),"",INDEX('1.1 AIZ-IVZ'!$H$109:$O$1097,MATCH('1.4 AIZ-BWH'!E102,'1.1 AIZ-IVZ'!$H$109:$H$1097,0),8))</f>
        <v/>
      </c>
      <c r="M102" s="131"/>
      <c r="N102" s="395" t="str" cm="1">
        <f t="array" ref="N102">IFERROR(IF(O101=1,INDEX('1.1 AIZ-IVZ'!$G$7:$I$106,MATCH(MIN('1.1 AIZ-IVZ'!$G$7:$G$106)+COUNTIF($N$25:N101,"*.0*"),'1.1 AIZ-IVZ'!$G$7:$G$106,0),3),INDEX('1.1 AIZ-IVZ'!$G$109:$H$1097,MATCH(VALUE(LEFT(R102,SEARCH(".",R102)-1)),'1.1 AIZ-IVZ'!$E$109:$E$1097,0)-1+Q102,2)),"")</f>
        <v/>
      </c>
      <c r="O102" s="395" t="str">
        <f>IFERROR(IF(O101&gt;1,O101-1,INDEX('1.1 AIZ-IVZ'!$F$7:$H$106,MATCH('1.4 AIZ-BWH'!N102,'1.1 AIZ-IVZ'!$I$7:$I$106,0),1)+1),"")</f>
        <v/>
      </c>
      <c r="P102" s="395" t="str">
        <f t="shared" si="5"/>
        <v/>
      </c>
      <c r="Q102" s="395" t="e">
        <f t="shared" si="6"/>
        <v>#VALUE!</v>
      </c>
      <c r="R102" s="395" t="str">
        <f t="shared" si="7"/>
        <v/>
      </c>
    </row>
    <row r="103" spans="1:18" ht="15" hidden="1">
      <c r="A103" s="49"/>
      <c r="B103" s="49"/>
      <c r="C103" s="49"/>
      <c r="D103" s="50"/>
      <c r="E103" s="93" t="str" cm="1">
        <f t="array" ref="E103">IFERROR(IF(O102=1,INDEX('1.1 AIZ-IVZ'!$G$7:$I$106,MATCH(MIN('1.1 AIZ-IVZ'!$G$7:$G$106)+COUNTIF($N$25:N102,"*.0*"),'1.1 AIZ-IVZ'!$G$7:$G$106,0),3),INDEX('1.1 AIZ-IVZ'!$G$109:$H$1097,MATCH(VALUE(LEFT(R103,SEARCH(".",R103)-1)),'1.1 AIZ-IVZ'!$E$109:$E$1097,0)-1+Q103,2)),"")</f>
        <v/>
      </c>
      <c r="F103" s="28"/>
      <c r="G103" s="409" t="str">
        <f>IF(E103="","",IF(IFERROR(VALUE(MID(E103,(SEARCH(".",E103)+1),1)),0)&gt;0,I103,SUMIFS($G104:$G$1015,$R104:$R$1015,LEFT(E103,SEARCH(".",E103)),$Q104:$Q$1015,"&gt;0")))</f>
        <v/>
      </c>
      <c r="H103" s="400"/>
      <c r="I103" s="396" t="str">
        <f t="shared" ca="1" si="8"/>
        <v/>
      </c>
      <c r="J103" s="396" t="str">
        <f t="shared" ca="1" si="9"/>
        <v/>
      </c>
      <c r="K103" s="384" t="str">
        <f>IF(OR(IFERROR(SEARCH("*.0*",$E103),0)=1,E103=""),"",INDEX('1.1 AIZ-IVZ'!$H$109:$O$1097,MATCH('1.4 AIZ-BWH'!E103,'1.1 AIZ-IVZ'!$H$109:$H$1097,0),7))</f>
        <v/>
      </c>
      <c r="L103" s="384" t="str">
        <f>IF(OR(IFERROR(SEARCH("*.0*",$E103),0)=1,E103=""),"",INDEX('1.1 AIZ-IVZ'!$H$109:$O$1097,MATCH('1.4 AIZ-BWH'!E103,'1.1 AIZ-IVZ'!$H$109:$H$1097,0),8))</f>
        <v/>
      </c>
      <c r="M103" s="131"/>
      <c r="N103" s="395" t="str" cm="1">
        <f t="array" ref="N103">IFERROR(IF(O102=1,INDEX('1.1 AIZ-IVZ'!$G$7:$I$106,MATCH(MIN('1.1 AIZ-IVZ'!$G$7:$G$106)+COUNTIF($N$25:N102,"*.0*"),'1.1 AIZ-IVZ'!$G$7:$G$106,0),3),INDEX('1.1 AIZ-IVZ'!$G$109:$H$1097,MATCH(VALUE(LEFT(R103,SEARCH(".",R103)-1)),'1.1 AIZ-IVZ'!$E$109:$E$1097,0)-1+Q103,2)),"")</f>
        <v/>
      </c>
      <c r="O103" s="395" t="str">
        <f>IFERROR(IF(O102&gt;1,O102-1,INDEX('1.1 AIZ-IVZ'!$F$7:$H$106,MATCH('1.4 AIZ-BWH'!N103,'1.1 AIZ-IVZ'!$I$7:$I$106,0),1)+1),"")</f>
        <v/>
      </c>
      <c r="P103" s="395" t="str">
        <f t="shared" si="5"/>
        <v/>
      </c>
      <c r="Q103" s="395" t="e">
        <f t="shared" si="6"/>
        <v>#VALUE!</v>
      </c>
      <c r="R103" s="395" t="str">
        <f t="shared" si="7"/>
        <v/>
      </c>
    </row>
    <row r="104" spans="1:18" ht="15" hidden="1">
      <c r="A104" s="49"/>
      <c r="B104" s="49"/>
      <c r="C104" s="49"/>
      <c r="D104" s="50"/>
      <c r="E104" s="93" t="str" cm="1">
        <f t="array" ref="E104">IFERROR(IF(O103=1,INDEX('1.1 AIZ-IVZ'!$G$7:$I$106,MATCH(MIN('1.1 AIZ-IVZ'!$G$7:$G$106)+COUNTIF($N$25:N103,"*.0*"),'1.1 AIZ-IVZ'!$G$7:$G$106,0),3),INDEX('1.1 AIZ-IVZ'!$G$109:$H$1097,MATCH(VALUE(LEFT(R104,SEARCH(".",R104)-1)),'1.1 AIZ-IVZ'!$E$109:$E$1097,0)-1+Q104,2)),"")</f>
        <v/>
      </c>
      <c r="F104" s="28"/>
      <c r="G104" s="409" t="str">
        <f>IF(E104="","",IF(IFERROR(VALUE(MID(E104,(SEARCH(".",E104)+1),1)),0)&gt;0,I104,SUMIFS($G105:$G$1015,$R105:$R$1015,LEFT(E104,SEARCH(".",E104)),$Q105:$Q$1015,"&gt;0")))</f>
        <v/>
      </c>
      <c r="H104" s="400"/>
      <c r="I104" s="396" t="str">
        <f t="shared" ca="1" si="8"/>
        <v/>
      </c>
      <c r="J104" s="396" t="str">
        <f t="shared" ca="1" si="9"/>
        <v/>
      </c>
      <c r="K104" s="384" t="str">
        <f>IF(OR(IFERROR(SEARCH("*.0*",$E104),0)=1,E104=""),"",INDEX('1.1 AIZ-IVZ'!$H$109:$O$1097,MATCH('1.4 AIZ-BWH'!E104,'1.1 AIZ-IVZ'!$H$109:$H$1097,0),7))</f>
        <v/>
      </c>
      <c r="L104" s="384" t="str">
        <f>IF(OR(IFERROR(SEARCH("*.0*",$E104),0)=1,E104=""),"",INDEX('1.1 AIZ-IVZ'!$H$109:$O$1097,MATCH('1.4 AIZ-BWH'!E104,'1.1 AIZ-IVZ'!$H$109:$H$1097,0),8))</f>
        <v/>
      </c>
      <c r="M104" s="131"/>
      <c r="N104" s="395" t="str" cm="1">
        <f t="array" ref="N104">IFERROR(IF(O103=1,INDEX('1.1 AIZ-IVZ'!$G$7:$I$106,MATCH(MIN('1.1 AIZ-IVZ'!$G$7:$G$106)+COUNTIF($N$25:N103,"*.0*"),'1.1 AIZ-IVZ'!$G$7:$G$106,0),3),INDEX('1.1 AIZ-IVZ'!$G$109:$H$1097,MATCH(VALUE(LEFT(R104,SEARCH(".",R104)-1)),'1.1 AIZ-IVZ'!$E$109:$E$1097,0)-1+Q104,2)),"")</f>
        <v/>
      </c>
      <c r="O104" s="395" t="str">
        <f>IFERROR(IF(O103&gt;1,O103-1,INDEX('1.1 AIZ-IVZ'!$F$7:$H$106,MATCH('1.4 AIZ-BWH'!N104,'1.1 AIZ-IVZ'!$I$7:$I$106,0),1)+1),"")</f>
        <v/>
      </c>
      <c r="P104" s="395" t="str">
        <f t="shared" si="5"/>
        <v/>
      </c>
      <c r="Q104" s="395" t="e">
        <f t="shared" si="6"/>
        <v>#VALUE!</v>
      </c>
      <c r="R104" s="395" t="str">
        <f t="shared" si="7"/>
        <v/>
      </c>
    </row>
    <row r="105" spans="1:18" ht="15" hidden="1" customHeight="1">
      <c r="A105" s="49"/>
      <c r="B105" s="49"/>
      <c r="C105" s="49"/>
      <c r="D105" s="50"/>
      <c r="E105" s="93" t="str" cm="1">
        <f t="array" ref="E105">IFERROR(IF(O104=1,INDEX('1.1 AIZ-IVZ'!$G$7:$I$106,MATCH(MIN('1.1 AIZ-IVZ'!$G$7:$G$106)+COUNTIF($N$25:N104,"*.0*"),'1.1 AIZ-IVZ'!$G$7:$G$106,0),3),INDEX('1.1 AIZ-IVZ'!$G$109:$H$1097,MATCH(VALUE(LEFT(R105,SEARCH(".",R105)-1)),'1.1 AIZ-IVZ'!$E$109:$E$1097,0)-1+Q105,2)),"")</f>
        <v/>
      </c>
      <c r="F105" s="28"/>
      <c r="G105" s="409" t="str">
        <f>IF(E105="","",IF(IFERROR(VALUE(MID(E105,(SEARCH(".",E105)+1),1)),0)&gt;0,I105,SUMIFS($G106:$G$1015,$R106:$R$1015,LEFT(E105,SEARCH(".",E105)),$Q106:$Q$1015,"&gt;0")))</f>
        <v/>
      </c>
      <c r="H105" s="400"/>
      <c r="I105" s="396" t="str">
        <f t="shared" ca="1" si="8"/>
        <v/>
      </c>
      <c r="J105" s="396" t="str">
        <f t="shared" ca="1" si="9"/>
        <v/>
      </c>
      <c r="K105" s="384" t="str">
        <f>IF(OR(IFERROR(SEARCH("*.0*",$E105),0)=1,E105=""),"",INDEX('1.1 AIZ-IVZ'!$H$109:$O$1097,MATCH('1.4 AIZ-BWH'!E105,'1.1 AIZ-IVZ'!$H$109:$H$1097,0),7))</f>
        <v/>
      </c>
      <c r="L105" s="384" t="str">
        <f>IF(OR(IFERROR(SEARCH("*.0*",$E105),0)=1,E105=""),"",INDEX('1.1 AIZ-IVZ'!$H$109:$O$1097,MATCH('1.4 AIZ-BWH'!E105,'1.1 AIZ-IVZ'!$H$109:$H$1097,0),8))</f>
        <v/>
      </c>
      <c r="M105" s="131"/>
      <c r="N105" s="395" t="str" cm="1">
        <f t="array" ref="N105">IFERROR(IF(O104=1,INDEX('1.1 AIZ-IVZ'!$G$7:$I$106,MATCH(MIN('1.1 AIZ-IVZ'!$G$7:$G$106)+COUNTIF($N$25:N104,"*.0*"),'1.1 AIZ-IVZ'!$G$7:$G$106,0),3),INDEX('1.1 AIZ-IVZ'!$G$109:$H$1097,MATCH(VALUE(LEFT(R105,SEARCH(".",R105)-1)),'1.1 AIZ-IVZ'!$E$109:$E$1097,0)-1+Q105,2)),"")</f>
        <v/>
      </c>
      <c r="O105" s="395" t="str">
        <f>IFERROR(IF(O104&gt;1,O104-1,INDEX('1.1 AIZ-IVZ'!$F$7:$H$106,MATCH('1.4 AIZ-BWH'!N105,'1.1 AIZ-IVZ'!$I$7:$I$106,0),1)+1),"")</f>
        <v/>
      </c>
      <c r="P105" s="395" t="str">
        <f t="shared" ref="P105:P168" si="10">IF(O105="","",IF(VALUE(MID(N104,SEARCH(".",N104)+1,1))=0,O104,P104))</f>
        <v/>
      </c>
      <c r="Q105" s="395" t="e">
        <f t="shared" ref="Q105:Q168" si="11">IF(O104=1,"",(O105-P105)*-1)</f>
        <v>#VALUE!</v>
      </c>
      <c r="R105" s="395" t="str">
        <f t="shared" ref="R105:R168" si="12">IFERROR(IF(Q105="",LEFT(N105,SEARCH(".",N105)),R104),"")</f>
        <v/>
      </c>
    </row>
    <row r="106" spans="1:18" ht="15" hidden="1" customHeight="1">
      <c r="A106" s="49"/>
      <c r="B106" s="49"/>
      <c r="C106" s="49"/>
      <c r="D106" s="50"/>
      <c r="E106" s="93" t="str" cm="1">
        <f t="array" ref="E106">IFERROR(IF(O105=1,INDEX('1.1 AIZ-IVZ'!$G$7:$I$106,MATCH(MIN('1.1 AIZ-IVZ'!$G$7:$G$106)+COUNTIF($N$25:N105,"*.0*"),'1.1 AIZ-IVZ'!$G$7:$G$106,0),3),INDEX('1.1 AIZ-IVZ'!$G$109:$H$1097,MATCH(VALUE(LEFT(R106,SEARCH(".",R106)-1)),'1.1 AIZ-IVZ'!$E$109:$E$1097,0)-1+Q106,2)),"")</f>
        <v/>
      </c>
      <c r="F106" s="28"/>
      <c r="G106" s="409" t="str">
        <f>IF(E106="","",IF(IFERROR(VALUE(MID(E106,(SEARCH(".",E106)+1),1)),0)&gt;0,I106,SUMIFS($G107:$G$1015,$R107:$R$1015,LEFT(E106,SEARCH(".",E106)),$Q107:$Q$1015,"&gt;0")))</f>
        <v/>
      </c>
      <c r="H106" s="400"/>
      <c r="I106" s="396" t="str">
        <f t="shared" ca="1" si="8"/>
        <v/>
      </c>
      <c r="J106" s="396" t="str">
        <f t="shared" ca="1" si="9"/>
        <v/>
      </c>
      <c r="K106" s="384" t="str">
        <f>IF(OR(IFERROR(SEARCH("*.0*",$E106),0)=1,E106=""),"",INDEX('1.1 AIZ-IVZ'!$H$109:$O$1097,MATCH('1.4 AIZ-BWH'!E106,'1.1 AIZ-IVZ'!$H$109:$H$1097,0),7))</f>
        <v/>
      </c>
      <c r="L106" s="384" t="str">
        <f>IF(OR(IFERROR(SEARCH("*.0*",$E106),0)=1,E106=""),"",INDEX('1.1 AIZ-IVZ'!$H$109:$O$1097,MATCH('1.4 AIZ-BWH'!E106,'1.1 AIZ-IVZ'!$H$109:$H$1097,0),8))</f>
        <v/>
      </c>
      <c r="M106" s="131"/>
      <c r="N106" s="395" t="str" cm="1">
        <f t="array" ref="N106">IFERROR(IF(O105=1,INDEX('1.1 AIZ-IVZ'!$G$7:$I$106,MATCH(MIN('1.1 AIZ-IVZ'!$G$7:$G$106)+COUNTIF($N$25:N105,"*.0*"),'1.1 AIZ-IVZ'!$G$7:$G$106,0),3),INDEX('1.1 AIZ-IVZ'!$G$109:$H$1097,MATCH(VALUE(LEFT(R106,SEARCH(".",R106)-1)),'1.1 AIZ-IVZ'!$E$109:$E$1097,0)-1+Q106,2)),"")</f>
        <v/>
      </c>
      <c r="O106" s="395" t="str">
        <f>IFERROR(IF(O105&gt;1,O105-1,INDEX('1.1 AIZ-IVZ'!$F$7:$H$106,MATCH('1.4 AIZ-BWH'!N106,'1.1 AIZ-IVZ'!$I$7:$I$106,0),1)+1),"")</f>
        <v/>
      </c>
      <c r="P106" s="395" t="str">
        <f t="shared" si="10"/>
        <v/>
      </c>
      <c r="Q106" s="395" t="e">
        <f t="shared" si="11"/>
        <v>#VALUE!</v>
      </c>
      <c r="R106" s="395" t="str">
        <f t="shared" si="12"/>
        <v/>
      </c>
    </row>
    <row r="107" spans="1:18" ht="15" hidden="1" customHeight="1">
      <c r="A107" s="49"/>
      <c r="B107" s="49"/>
      <c r="C107" s="49"/>
      <c r="D107" s="50"/>
      <c r="E107" s="93" t="str" cm="1">
        <f t="array" ref="E107">IFERROR(IF(O106=1,INDEX('1.1 AIZ-IVZ'!$G$7:$I$106,MATCH(MIN('1.1 AIZ-IVZ'!$G$7:$G$106)+COUNTIF($N$25:N106,"*.0*"),'1.1 AIZ-IVZ'!$G$7:$G$106,0),3),INDEX('1.1 AIZ-IVZ'!$G$109:$H$1097,MATCH(VALUE(LEFT(R107,SEARCH(".",R107)-1)),'1.1 AIZ-IVZ'!$E$109:$E$1097,0)-1+Q107,2)),"")</f>
        <v/>
      </c>
      <c r="F107" s="28"/>
      <c r="G107" s="409" t="str">
        <f>IF(E107="","",IF(IFERROR(VALUE(MID(E107,(SEARCH(".",E107)+1),1)),0)&gt;0,I107,SUMIFS($G108:$G$1015,$R108:$R$1015,LEFT(E107,SEARCH(".",E107)),$Q108:$Q$1015,"&gt;0")))</f>
        <v/>
      </c>
      <c r="H107" s="400"/>
      <c r="I107" s="396" t="str">
        <f t="shared" ca="1" si="8"/>
        <v/>
      </c>
      <c r="J107" s="396" t="str">
        <f t="shared" ca="1" si="9"/>
        <v/>
      </c>
      <c r="K107" s="384" t="str">
        <f>IF(OR(IFERROR(SEARCH("*.0*",$E107),0)=1,E107=""),"",INDEX('1.1 AIZ-IVZ'!$H$109:$O$1097,MATCH('1.4 AIZ-BWH'!E107,'1.1 AIZ-IVZ'!$H$109:$H$1097,0),7))</f>
        <v/>
      </c>
      <c r="L107" s="384" t="str">
        <f>IF(OR(IFERROR(SEARCH("*.0*",$E107),0)=1,E107=""),"",INDEX('1.1 AIZ-IVZ'!$H$109:$O$1097,MATCH('1.4 AIZ-BWH'!E107,'1.1 AIZ-IVZ'!$H$109:$H$1097,0),8))</f>
        <v/>
      </c>
      <c r="M107" s="131"/>
      <c r="N107" s="395" t="str" cm="1">
        <f t="array" ref="N107">IFERROR(IF(O106=1,INDEX('1.1 AIZ-IVZ'!$G$7:$I$106,MATCH(MIN('1.1 AIZ-IVZ'!$G$7:$G$106)+COUNTIF($N$25:N106,"*.0*"),'1.1 AIZ-IVZ'!$G$7:$G$106,0),3),INDEX('1.1 AIZ-IVZ'!$G$109:$H$1097,MATCH(VALUE(LEFT(R107,SEARCH(".",R107)-1)),'1.1 AIZ-IVZ'!$E$109:$E$1097,0)-1+Q107,2)),"")</f>
        <v/>
      </c>
      <c r="O107" s="395" t="str">
        <f>IFERROR(IF(O106&gt;1,O106-1,INDEX('1.1 AIZ-IVZ'!$F$7:$H$106,MATCH('1.4 AIZ-BWH'!N107,'1.1 AIZ-IVZ'!$I$7:$I$106,0),1)+1),"")</f>
        <v/>
      </c>
      <c r="P107" s="395" t="str">
        <f t="shared" si="10"/>
        <v/>
      </c>
      <c r="Q107" s="395" t="e">
        <f t="shared" si="11"/>
        <v>#VALUE!</v>
      </c>
      <c r="R107" s="395" t="str">
        <f t="shared" si="12"/>
        <v/>
      </c>
    </row>
    <row r="108" spans="1:18" ht="15" hidden="1" customHeight="1">
      <c r="A108" s="49"/>
      <c r="B108" s="49"/>
      <c r="C108" s="49"/>
      <c r="D108" s="50"/>
      <c r="E108" s="93" t="str" cm="1">
        <f t="array" ref="E108">IFERROR(IF(O107=1,INDEX('1.1 AIZ-IVZ'!$G$7:$I$106,MATCH(MIN('1.1 AIZ-IVZ'!$G$7:$G$106)+COUNTIF($N$25:N107,"*.0*"),'1.1 AIZ-IVZ'!$G$7:$G$106,0),3),INDEX('1.1 AIZ-IVZ'!$G$109:$H$1097,MATCH(VALUE(LEFT(R108,SEARCH(".",R108)-1)),'1.1 AIZ-IVZ'!$E$109:$E$1097,0)-1+Q108,2)),"")</f>
        <v/>
      </c>
      <c r="F108" s="28"/>
      <c r="G108" s="409" t="str">
        <f>IF(E108="","",IF(IFERROR(VALUE(MID(E108,(SEARCH(".",E108)+1),1)),0)&gt;0,I108,SUMIFS($G109:$G$1015,$R109:$R$1015,LEFT(E108,SEARCH(".",E108)),$Q109:$Q$1015,"&gt;0")))</f>
        <v/>
      </c>
      <c r="H108" s="400"/>
      <c r="I108" s="396" t="str">
        <f t="shared" ca="1" si="8"/>
        <v/>
      </c>
      <c r="J108" s="396" t="str">
        <f t="shared" ca="1" si="9"/>
        <v/>
      </c>
      <c r="K108" s="384" t="str">
        <f>IF(OR(IFERROR(SEARCH("*.0*",$E108),0)=1,E108=""),"",INDEX('1.1 AIZ-IVZ'!$H$109:$O$1097,MATCH('1.4 AIZ-BWH'!E108,'1.1 AIZ-IVZ'!$H$109:$H$1097,0),7))</f>
        <v/>
      </c>
      <c r="L108" s="384" t="str">
        <f>IF(OR(IFERROR(SEARCH("*.0*",$E108),0)=1,E108=""),"",INDEX('1.1 AIZ-IVZ'!$H$109:$O$1097,MATCH('1.4 AIZ-BWH'!E108,'1.1 AIZ-IVZ'!$H$109:$H$1097,0),8))</f>
        <v/>
      </c>
      <c r="M108" s="131"/>
      <c r="N108" s="395" t="str" cm="1">
        <f t="array" ref="N108">IFERROR(IF(O107=1,INDEX('1.1 AIZ-IVZ'!$G$7:$I$106,MATCH(MIN('1.1 AIZ-IVZ'!$G$7:$G$106)+COUNTIF($N$25:N107,"*.0*"),'1.1 AIZ-IVZ'!$G$7:$G$106,0),3),INDEX('1.1 AIZ-IVZ'!$G$109:$H$1097,MATCH(VALUE(LEFT(R108,SEARCH(".",R108)-1)),'1.1 AIZ-IVZ'!$E$109:$E$1097,0)-1+Q108,2)),"")</f>
        <v/>
      </c>
      <c r="O108" s="395" t="str">
        <f>IFERROR(IF(O107&gt;1,O107-1,INDEX('1.1 AIZ-IVZ'!$F$7:$H$106,MATCH('1.4 AIZ-BWH'!N108,'1.1 AIZ-IVZ'!$I$7:$I$106,0),1)+1),"")</f>
        <v/>
      </c>
      <c r="P108" s="395" t="str">
        <f t="shared" si="10"/>
        <v/>
      </c>
      <c r="Q108" s="395" t="e">
        <f t="shared" si="11"/>
        <v>#VALUE!</v>
      </c>
      <c r="R108" s="395" t="str">
        <f t="shared" si="12"/>
        <v/>
      </c>
    </row>
    <row r="109" spans="1:18" ht="15" hidden="1">
      <c r="A109" s="49"/>
      <c r="B109" s="49"/>
      <c r="C109" s="49"/>
      <c r="D109" s="50"/>
      <c r="E109" s="93" t="str" cm="1">
        <f t="array" ref="E109">IFERROR(IF(O108=1,INDEX('1.1 AIZ-IVZ'!$G$7:$I$106,MATCH(MIN('1.1 AIZ-IVZ'!$G$7:$G$106)+COUNTIF($N$25:N108,"*.0*"),'1.1 AIZ-IVZ'!$G$7:$G$106,0),3),INDEX('1.1 AIZ-IVZ'!$G$109:$H$1097,MATCH(VALUE(LEFT(R109,SEARCH(".",R109)-1)),'1.1 AIZ-IVZ'!$E$109:$E$1097,0)-1+Q109,2)),"")</f>
        <v/>
      </c>
      <c r="F109" s="28"/>
      <c r="G109" s="409" t="str">
        <f>IF(E109="","",IF(IFERROR(VALUE(MID(E109,(SEARCH(".",E109)+1),1)),0)&gt;0,I109,SUMIFS($G110:$G$1015,$R110:$R$1015,LEFT(E109,SEARCH(".",E109)),$Q110:$Q$1015,"&gt;0")))</f>
        <v/>
      </c>
      <c r="H109" s="400"/>
      <c r="I109" s="396" t="str">
        <f t="shared" ca="1" si="8"/>
        <v/>
      </c>
      <c r="J109" s="396" t="str">
        <f t="shared" ca="1" si="9"/>
        <v/>
      </c>
      <c r="K109" s="384" t="str">
        <f>IF(OR(IFERROR(SEARCH("*.0*",$E109),0)=1,E109=""),"",INDEX('1.1 AIZ-IVZ'!$H$109:$O$1097,MATCH('1.4 AIZ-BWH'!E109,'1.1 AIZ-IVZ'!$H$109:$H$1097,0),7))</f>
        <v/>
      </c>
      <c r="L109" s="384" t="str">
        <f>IF(OR(IFERROR(SEARCH("*.0*",$E109),0)=1,E109=""),"",INDEX('1.1 AIZ-IVZ'!$H$109:$O$1097,MATCH('1.4 AIZ-BWH'!E109,'1.1 AIZ-IVZ'!$H$109:$H$1097,0),8))</f>
        <v/>
      </c>
      <c r="M109" s="131"/>
      <c r="N109" s="395" t="str" cm="1">
        <f t="array" ref="N109">IFERROR(IF(O108=1,INDEX('1.1 AIZ-IVZ'!$G$7:$I$106,MATCH(MIN('1.1 AIZ-IVZ'!$G$7:$G$106)+COUNTIF($N$25:N108,"*.0*"),'1.1 AIZ-IVZ'!$G$7:$G$106,0),3),INDEX('1.1 AIZ-IVZ'!$G$109:$H$1097,MATCH(VALUE(LEFT(R109,SEARCH(".",R109)-1)),'1.1 AIZ-IVZ'!$E$109:$E$1097,0)-1+Q109,2)),"")</f>
        <v/>
      </c>
      <c r="O109" s="395" t="str">
        <f>IFERROR(IF(O108&gt;1,O108-1,INDEX('1.1 AIZ-IVZ'!$F$7:$H$106,MATCH('1.4 AIZ-BWH'!N109,'1.1 AIZ-IVZ'!$I$7:$I$106,0),1)+1),"")</f>
        <v/>
      </c>
      <c r="P109" s="395" t="str">
        <f t="shared" si="10"/>
        <v/>
      </c>
      <c r="Q109" s="395" t="e">
        <f t="shared" si="11"/>
        <v>#VALUE!</v>
      </c>
      <c r="R109" s="395" t="str">
        <f t="shared" si="12"/>
        <v/>
      </c>
    </row>
    <row r="110" spans="1:18" ht="15" hidden="1">
      <c r="A110" s="49"/>
      <c r="B110" s="49"/>
      <c r="C110" s="49"/>
      <c r="D110" s="50"/>
      <c r="E110" s="93" t="str" cm="1">
        <f t="array" ref="E110">IFERROR(IF(O109=1,INDEX('1.1 AIZ-IVZ'!$G$7:$I$106,MATCH(MIN('1.1 AIZ-IVZ'!$G$7:$G$106)+COUNTIF($N$25:N109,"*.0*"),'1.1 AIZ-IVZ'!$G$7:$G$106,0),3),INDEX('1.1 AIZ-IVZ'!$G$109:$H$1097,MATCH(VALUE(LEFT(R110,SEARCH(".",R110)-1)),'1.1 AIZ-IVZ'!$E$109:$E$1097,0)-1+Q110,2)),"")</f>
        <v/>
      </c>
      <c r="F110" s="28"/>
      <c r="G110" s="409" t="str">
        <f>IF(E110="","",IF(IFERROR(VALUE(MID(E110,(SEARCH(".",E110)+1),1)),0)&gt;0,I110,SUMIFS($G111:$G$1015,$R111:$R$1015,LEFT(E110,SEARCH(".",E110)),$Q111:$Q$1015,"&gt;0")))</f>
        <v/>
      </c>
      <c r="H110" s="400"/>
      <c r="I110" s="396" t="str">
        <f t="shared" ca="1" si="8"/>
        <v/>
      </c>
      <c r="J110" s="396" t="str">
        <f t="shared" ca="1" si="9"/>
        <v/>
      </c>
      <c r="K110" s="384" t="str">
        <f>IF(OR(IFERROR(SEARCH("*.0*",$E110),0)=1,E110=""),"",INDEX('1.1 AIZ-IVZ'!$H$109:$O$1097,MATCH('1.4 AIZ-BWH'!E110,'1.1 AIZ-IVZ'!$H$109:$H$1097,0),7))</f>
        <v/>
      </c>
      <c r="L110" s="384" t="str">
        <f>IF(OR(IFERROR(SEARCH("*.0*",$E110),0)=1,E110=""),"",INDEX('1.1 AIZ-IVZ'!$H$109:$O$1097,MATCH('1.4 AIZ-BWH'!E110,'1.1 AIZ-IVZ'!$H$109:$H$1097,0),8))</f>
        <v/>
      </c>
      <c r="M110" s="131"/>
      <c r="N110" s="395" t="str" cm="1">
        <f t="array" ref="N110">IFERROR(IF(O109=1,INDEX('1.1 AIZ-IVZ'!$G$7:$I$106,MATCH(MIN('1.1 AIZ-IVZ'!$G$7:$G$106)+COUNTIF($N$25:N109,"*.0*"),'1.1 AIZ-IVZ'!$G$7:$G$106,0),3),INDEX('1.1 AIZ-IVZ'!$G$109:$H$1097,MATCH(VALUE(LEFT(R110,SEARCH(".",R110)-1)),'1.1 AIZ-IVZ'!$E$109:$E$1097,0)-1+Q110,2)),"")</f>
        <v/>
      </c>
      <c r="O110" s="395" t="str">
        <f>IFERROR(IF(O109&gt;1,O109-1,INDEX('1.1 AIZ-IVZ'!$F$7:$H$106,MATCH('1.4 AIZ-BWH'!N110,'1.1 AIZ-IVZ'!$I$7:$I$106,0),1)+1),"")</f>
        <v/>
      </c>
      <c r="P110" s="395" t="str">
        <f t="shared" si="10"/>
        <v/>
      </c>
      <c r="Q110" s="395" t="e">
        <f t="shared" si="11"/>
        <v>#VALUE!</v>
      </c>
      <c r="R110" s="395" t="str">
        <f t="shared" si="12"/>
        <v/>
      </c>
    </row>
    <row r="111" spans="1:18" ht="15" hidden="1">
      <c r="A111" s="49"/>
      <c r="B111" s="49"/>
      <c r="C111" s="49"/>
      <c r="D111" s="50"/>
      <c r="E111" s="93" t="str" cm="1">
        <f t="array" ref="E111">IFERROR(IF(O110=1,INDEX('1.1 AIZ-IVZ'!$G$7:$I$106,MATCH(MIN('1.1 AIZ-IVZ'!$G$7:$G$106)+COUNTIF($N$25:N110,"*.0*"),'1.1 AIZ-IVZ'!$G$7:$G$106,0),3),INDEX('1.1 AIZ-IVZ'!$G$109:$H$1097,MATCH(VALUE(LEFT(R111,SEARCH(".",R111)-1)),'1.1 AIZ-IVZ'!$E$109:$E$1097,0)-1+Q111,2)),"")</f>
        <v/>
      </c>
      <c r="F111" s="28"/>
      <c r="G111" s="409" t="str">
        <f>IF(E111="","",IF(IFERROR(VALUE(MID(E111,(SEARCH(".",E111)+1),1)),0)&gt;0,I111,SUMIFS($G112:$G$1015,$R112:$R$1015,LEFT(E111,SEARCH(".",E111)),$Q112:$Q$1015,"&gt;0")))</f>
        <v/>
      </c>
      <c r="H111" s="400"/>
      <c r="I111" s="396" t="str">
        <f t="shared" ca="1" si="8"/>
        <v/>
      </c>
      <c r="J111" s="396" t="str">
        <f t="shared" ca="1" si="9"/>
        <v/>
      </c>
      <c r="K111" s="384" t="str">
        <f>IF(OR(IFERROR(SEARCH("*.0*",$E111),0)=1,E111=""),"",INDEX('1.1 AIZ-IVZ'!$H$109:$O$1097,MATCH('1.4 AIZ-BWH'!E111,'1.1 AIZ-IVZ'!$H$109:$H$1097,0),7))</f>
        <v/>
      </c>
      <c r="L111" s="384" t="str">
        <f>IF(OR(IFERROR(SEARCH("*.0*",$E111),0)=1,E111=""),"",INDEX('1.1 AIZ-IVZ'!$H$109:$O$1097,MATCH('1.4 AIZ-BWH'!E111,'1.1 AIZ-IVZ'!$H$109:$H$1097,0),8))</f>
        <v/>
      </c>
      <c r="M111" s="131"/>
      <c r="N111" s="395" t="str" cm="1">
        <f t="array" ref="N111">IFERROR(IF(O110=1,INDEX('1.1 AIZ-IVZ'!$G$7:$I$106,MATCH(MIN('1.1 AIZ-IVZ'!$G$7:$G$106)+COUNTIF($N$25:N110,"*.0*"),'1.1 AIZ-IVZ'!$G$7:$G$106,0),3),INDEX('1.1 AIZ-IVZ'!$G$109:$H$1097,MATCH(VALUE(LEFT(R111,SEARCH(".",R111)-1)),'1.1 AIZ-IVZ'!$E$109:$E$1097,0)-1+Q111,2)),"")</f>
        <v/>
      </c>
      <c r="O111" s="395" t="str">
        <f>IFERROR(IF(O110&gt;1,O110-1,INDEX('1.1 AIZ-IVZ'!$F$7:$H$106,MATCH('1.4 AIZ-BWH'!N111,'1.1 AIZ-IVZ'!$I$7:$I$106,0),1)+1),"")</f>
        <v/>
      </c>
      <c r="P111" s="395" t="str">
        <f t="shared" si="10"/>
        <v/>
      </c>
      <c r="Q111" s="395" t="e">
        <f t="shared" si="11"/>
        <v>#VALUE!</v>
      </c>
      <c r="R111" s="395" t="str">
        <f t="shared" si="12"/>
        <v/>
      </c>
    </row>
    <row r="112" spans="1:18" ht="15" hidden="1" customHeight="1">
      <c r="A112" s="49"/>
      <c r="B112" s="49"/>
      <c r="C112" s="49"/>
      <c r="D112" s="50"/>
      <c r="E112" s="93" t="str" cm="1">
        <f t="array" ref="E112">IFERROR(IF(O111=1,INDEX('1.1 AIZ-IVZ'!$G$7:$I$106,MATCH(MIN('1.1 AIZ-IVZ'!$G$7:$G$106)+COUNTIF($N$25:N111,"*.0*"),'1.1 AIZ-IVZ'!$G$7:$G$106,0),3),INDEX('1.1 AIZ-IVZ'!$G$109:$H$1097,MATCH(VALUE(LEFT(R112,SEARCH(".",R112)-1)),'1.1 AIZ-IVZ'!$E$109:$E$1097,0)-1+Q112,2)),"")</f>
        <v/>
      </c>
      <c r="F112" s="28"/>
      <c r="G112" s="409" t="str">
        <f>IF(E112="","",IF(IFERROR(VALUE(MID(E112,(SEARCH(".",E112)+1),1)),0)&gt;0,I112,SUMIFS($G113:$G$1015,$R113:$R$1015,LEFT(E112,SEARCH(".",E112)),$Q113:$Q$1015,"&gt;0")))</f>
        <v/>
      </c>
      <c r="H112" s="400"/>
      <c r="I112" s="396" t="str">
        <f t="shared" ca="1" si="8"/>
        <v/>
      </c>
      <c r="J112" s="396" t="str">
        <f t="shared" ca="1" si="9"/>
        <v/>
      </c>
      <c r="K112" s="384" t="str">
        <f>IF(OR(IFERROR(SEARCH("*.0*",$E112),0)=1,E112=""),"",INDEX('1.1 AIZ-IVZ'!$H$109:$O$1097,MATCH('1.4 AIZ-BWH'!E112,'1.1 AIZ-IVZ'!$H$109:$H$1097,0),7))</f>
        <v/>
      </c>
      <c r="L112" s="384" t="str">
        <f>IF(OR(IFERROR(SEARCH("*.0*",$E112),0)=1,E112=""),"",INDEX('1.1 AIZ-IVZ'!$H$109:$O$1097,MATCH('1.4 AIZ-BWH'!E112,'1.1 AIZ-IVZ'!$H$109:$H$1097,0),8))</f>
        <v/>
      </c>
      <c r="M112" s="131"/>
      <c r="N112" s="395" t="str" cm="1">
        <f t="array" ref="N112">IFERROR(IF(O111=1,INDEX('1.1 AIZ-IVZ'!$G$7:$I$106,MATCH(MIN('1.1 AIZ-IVZ'!$G$7:$G$106)+COUNTIF($N$25:N111,"*.0*"),'1.1 AIZ-IVZ'!$G$7:$G$106,0),3),INDEX('1.1 AIZ-IVZ'!$G$109:$H$1097,MATCH(VALUE(LEFT(R112,SEARCH(".",R112)-1)),'1.1 AIZ-IVZ'!$E$109:$E$1097,0)-1+Q112,2)),"")</f>
        <v/>
      </c>
      <c r="O112" s="395" t="str">
        <f>IFERROR(IF(O111&gt;1,O111-1,INDEX('1.1 AIZ-IVZ'!$F$7:$H$106,MATCH('1.4 AIZ-BWH'!N112,'1.1 AIZ-IVZ'!$I$7:$I$106,0),1)+1),"")</f>
        <v/>
      </c>
      <c r="P112" s="395" t="str">
        <f t="shared" si="10"/>
        <v/>
      </c>
      <c r="Q112" s="395" t="e">
        <f t="shared" si="11"/>
        <v>#VALUE!</v>
      </c>
      <c r="R112" s="395" t="str">
        <f t="shared" si="12"/>
        <v/>
      </c>
    </row>
    <row r="113" spans="1:18" ht="15" hidden="1" customHeight="1">
      <c r="A113" s="49"/>
      <c r="B113" s="49"/>
      <c r="C113" s="49"/>
      <c r="D113" s="50"/>
      <c r="E113" s="93" t="str" cm="1">
        <f t="array" ref="E113">IFERROR(IF(O112=1,INDEX('1.1 AIZ-IVZ'!$G$7:$I$106,MATCH(MIN('1.1 AIZ-IVZ'!$G$7:$G$106)+COUNTIF($N$25:N112,"*.0*"),'1.1 AIZ-IVZ'!$G$7:$G$106,0),3),INDEX('1.1 AIZ-IVZ'!$G$109:$H$1097,MATCH(VALUE(LEFT(R113,SEARCH(".",R113)-1)),'1.1 AIZ-IVZ'!$E$109:$E$1097,0)-1+Q113,2)),"")</f>
        <v/>
      </c>
      <c r="F113" s="28"/>
      <c r="G113" s="409" t="str">
        <f>IF(E113="","",IF(IFERROR(VALUE(MID(E113,(SEARCH(".",E113)+1),1)),0)&gt;0,I113,SUMIFS($G114:$G$1015,$R114:$R$1015,LEFT(E113,SEARCH(".",E113)),$Q114:$Q$1015,"&gt;0")))</f>
        <v/>
      </c>
      <c r="H113" s="400"/>
      <c r="I113" s="396" t="str">
        <f t="shared" ca="1" si="8"/>
        <v/>
      </c>
      <c r="J113" s="396" t="str">
        <f t="shared" ca="1" si="9"/>
        <v/>
      </c>
      <c r="K113" s="384" t="str">
        <f>IF(OR(IFERROR(SEARCH("*.0*",$E113),0)=1,E113=""),"",INDEX('1.1 AIZ-IVZ'!$H$109:$O$1097,MATCH('1.4 AIZ-BWH'!E113,'1.1 AIZ-IVZ'!$H$109:$H$1097,0),7))</f>
        <v/>
      </c>
      <c r="L113" s="384" t="str">
        <f>IF(OR(IFERROR(SEARCH("*.0*",$E113),0)=1,E113=""),"",INDEX('1.1 AIZ-IVZ'!$H$109:$O$1097,MATCH('1.4 AIZ-BWH'!E113,'1.1 AIZ-IVZ'!$H$109:$H$1097,0),8))</f>
        <v/>
      </c>
      <c r="M113" s="131"/>
      <c r="N113" s="395" t="str" cm="1">
        <f t="array" ref="N113">IFERROR(IF(O112=1,INDEX('1.1 AIZ-IVZ'!$G$7:$I$106,MATCH(MIN('1.1 AIZ-IVZ'!$G$7:$G$106)+COUNTIF($N$25:N112,"*.0*"),'1.1 AIZ-IVZ'!$G$7:$G$106,0),3),INDEX('1.1 AIZ-IVZ'!$G$109:$H$1097,MATCH(VALUE(LEFT(R113,SEARCH(".",R113)-1)),'1.1 AIZ-IVZ'!$E$109:$E$1097,0)-1+Q113,2)),"")</f>
        <v/>
      </c>
      <c r="O113" s="395" t="str">
        <f>IFERROR(IF(O112&gt;1,O112-1,INDEX('1.1 AIZ-IVZ'!$F$7:$H$106,MATCH('1.4 AIZ-BWH'!N113,'1.1 AIZ-IVZ'!$I$7:$I$106,0),1)+1),"")</f>
        <v/>
      </c>
      <c r="P113" s="395" t="str">
        <f t="shared" si="10"/>
        <v/>
      </c>
      <c r="Q113" s="395" t="e">
        <f t="shared" si="11"/>
        <v>#VALUE!</v>
      </c>
      <c r="R113" s="395" t="str">
        <f t="shared" si="12"/>
        <v/>
      </c>
    </row>
    <row r="114" spans="1:18" ht="15" hidden="1" customHeight="1">
      <c r="A114" s="49"/>
      <c r="B114" s="49"/>
      <c r="C114" s="49"/>
      <c r="D114" s="50"/>
      <c r="E114" s="93" t="str" cm="1">
        <f t="array" ref="E114">IFERROR(IF(O113=1,INDEX('1.1 AIZ-IVZ'!$G$7:$I$106,MATCH(MIN('1.1 AIZ-IVZ'!$G$7:$G$106)+COUNTIF($N$25:N113,"*.0*"),'1.1 AIZ-IVZ'!$G$7:$G$106,0),3),INDEX('1.1 AIZ-IVZ'!$G$109:$H$1097,MATCH(VALUE(LEFT(R114,SEARCH(".",R114)-1)),'1.1 AIZ-IVZ'!$E$109:$E$1097,0)-1+Q114,2)),"")</f>
        <v/>
      </c>
      <c r="F114" s="28"/>
      <c r="G114" s="409" t="str">
        <f>IF(E114="","",IF(IFERROR(VALUE(MID(E114,(SEARCH(".",E114)+1),1)),0)&gt;0,I114,SUMIFS($G115:$G$1015,$R115:$R$1015,LEFT(E114,SEARCH(".",E114)),$Q115:$Q$1015,"&gt;0")))</f>
        <v/>
      </c>
      <c r="H114" s="400"/>
      <c r="I114" s="396" t="str">
        <f t="shared" ca="1" si="8"/>
        <v/>
      </c>
      <c r="J114" s="396" t="str">
        <f t="shared" ca="1" si="9"/>
        <v/>
      </c>
      <c r="K114" s="384" t="str">
        <f>IF(OR(IFERROR(SEARCH("*.0*",$E114),0)=1,E114=""),"",INDEX('1.1 AIZ-IVZ'!$H$109:$O$1097,MATCH('1.4 AIZ-BWH'!E114,'1.1 AIZ-IVZ'!$H$109:$H$1097,0),7))</f>
        <v/>
      </c>
      <c r="L114" s="384" t="str">
        <f>IF(OR(IFERROR(SEARCH("*.0*",$E114),0)=1,E114=""),"",INDEX('1.1 AIZ-IVZ'!$H$109:$O$1097,MATCH('1.4 AIZ-BWH'!E114,'1.1 AIZ-IVZ'!$H$109:$H$1097,0),8))</f>
        <v/>
      </c>
      <c r="M114" s="131"/>
      <c r="N114" s="395" t="str" cm="1">
        <f t="array" ref="N114">IFERROR(IF(O113=1,INDEX('1.1 AIZ-IVZ'!$G$7:$I$106,MATCH(MIN('1.1 AIZ-IVZ'!$G$7:$G$106)+COUNTIF($N$25:N113,"*.0*"),'1.1 AIZ-IVZ'!$G$7:$G$106,0),3),INDEX('1.1 AIZ-IVZ'!$G$109:$H$1097,MATCH(VALUE(LEFT(R114,SEARCH(".",R114)-1)),'1.1 AIZ-IVZ'!$E$109:$E$1097,0)-1+Q114,2)),"")</f>
        <v/>
      </c>
      <c r="O114" s="395" t="str">
        <f>IFERROR(IF(O113&gt;1,O113-1,INDEX('1.1 AIZ-IVZ'!$F$7:$H$106,MATCH('1.4 AIZ-BWH'!N114,'1.1 AIZ-IVZ'!$I$7:$I$106,0),1)+1),"")</f>
        <v/>
      </c>
      <c r="P114" s="395" t="str">
        <f t="shared" si="10"/>
        <v/>
      </c>
      <c r="Q114" s="395" t="e">
        <f t="shared" si="11"/>
        <v>#VALUE!</v>
      </c>
      <c r="R114" s="395" t="str">
        <f t="shared" si="12"/>
        <v/>
      </c>
    </row>
    <row r="115" spans="1:18" ht="15" hidden="1" customHeight="1">
      <c r="A115" s="49"/>
      <c r="B115" s="49"/>
      <c r="C115" s="49"/>
      <c r="D115" s="50"/>
      <c r="E115" s="93" t="str" cm="1">
        <f t="array" ref="E115">IFERROR(IF(O114=1,INDEX('1.1 AIZ-IVZ'!$G$7:$I$106,MATCH(MIN('1.1 AIZ-IVZ'!$G$7:$G$106)+COUNTIF($N$25:N114,"*.0*"),'1.1 AIZ-IVZ'!$G$7:$G$106,0),3),INDEX('1.1 AIZ-IVZ'!$G$109:$H$1097,MATCH(VALUE(LEFT(R115,SEARCH(".",R115)-1)),'1.1 AIZ-IVZ'!$E$109:$E$1097,0)-1+Q115,2)),"")</f>
        <v/>
      </c>
      <c r="F115" s="28"/>
      <c r="G115" s="409" t="str">
        <f>IF(E115="","",IF(IFERROR(VALUE(MID(E115,(SEARCH(".",E115)+1),1)),0)&gt;0,I115,SUMIFS($G116:$G$1015,$R116:$R$1015,LEFT(E115,SEARCH(".",E115)),$Q116:$Q$1015,"&gt;0")))</f>
        <v/>
      </c>
      <c r="H115" s="400"/>
      <c r="I115" s="396" t="str">
        <f t="shared" ca="1" si="8"/>
        <v/>
      </c>
      <c r="J115" s="396" t="str">
        <f t="shared" ca="1" si="9"/>
        <v/>
      </c>
      <c r="K115" s="384" t="str">
        <f>IF(OR(IFERROR(SEARCH("*.0*",$E115),0)=1,E115=""),"",INDEX('1.1 AIZ-IVZ'!$H$109:$O$1097,MATCH('1.4 AIZ-BWH'!E115,'1.1 AIZ-IVZ'!$H$109:$H$1097,0),7))</f>
        <v/>
      </c>
      <c r="L115" s="384" t="str">
        <f>IF(OR(IFERROR(SEARCH("*.0*",$E115),0)=1,E115=""),"",INDEX('1.1 AIZ-IVZ'!$H$109:$O$1097,MATCH('1.4 AIZ-BWH'!E115,'1.1 AIZ-IVZ'!$H$109:$H$1097,0),8))</f>
        <v/>
      </c>
      <c r="M115" s="131"/>
      <c r="N115" s="395" t="str" cm="1">
        <f t="array" ref="N115">IFERROR(IF(O114=1,INDEX('1.1 AIZ-IVZ'!$G$7:$I$106,MATCH(MIN('1.1 AIZ-IVZ'!$G$7:$G$106)+COUNTIF($N$25:N114,"*.0*"),'1.1 AIZ-IVZ'!$G$7:$G$106,0),3),INDEX('1.1 AIZ-IVZ'!$G$109:$H$1097,MATCH(VALUE(LEFT(R115,SEARCH(".",R115)-1)),'1.1 AIZ-IVZ'!$E$109:$E$1097,0)-1+Q115,2)),"")</f>
        <v/>
      </c>
      <c r="O115" s="395" t="str">
        <f>IFERROR(IF(O114&gt;1,O114-1,INDEX('1.1 AIZ-IVZ'!$F$7:$H$106,MATCH('1.4 AIZ-BWH'!N115,'1.1 AIZ-IVZ'!$I$7:$I$106,0),1)+1),"")</f>
        <v/>
      </c>
      <c r="P115" s="395" t="str">
        <f t="shared" si="10"/>
        <v/>
      </c>
      <c r="Q115" s="395" t="e">
        <f t="shared" si="11"/>
        <v>#VALUE!</v>
      </c>
      <c r="R115" s="395" t="str">
        <f t="shared" si="12"/>
        <v/>
      </c>
    </row>
    <row r="116" spans="1:18" ht="15" hidden="1" customHeight="1">
      <c r="A116" s="49"/>
      <c r="B116" s="49"/>
      <c r="C116" s="49"/>
      <c r="D116" s="50"/>
      <c r="E116" s="93" t="str" cm="1">
        <f t="array" ref="E116">IFERROR(IF(O115=1,INDEX('1.1 AIZ-IVZ'!$G$7:$I$106,MATCH(MIN('1.1 AIZ-IVZ'!$G$7:$G$106)+COUNTIF($N$25:N115,"*.0*"),'1.1 AIZ-IVZ'!$G$7:$G$106,0),3),INDEX('1.1 AIZ-IVZ'!$G$109:$H$1097,MATCH(VALUE(LEFT(R116,SEARCH(".",R116)-1)),'1.1 AIZ-IVZ'!$E$109:$E$1097,0)-1+Q116,2)),"")</f>
        <v/>
      </c>
      <c r="F116" s="28"/>
      <c r="G116" s="409" t="str">
        <f>IF(E116="","",IF(IFERROR(VALUE(MID(E116,(SEARCH(".",E116)+1),1)),0)&gt;0,I116,SUMIFS($G117:$G$1015,$R117:$R$1015,LEFT(E116,SEARCH(".",E116)),$Q117:$Q$1015,"&gt;0")))</f>
        <v/>
      </c>
      <c r="H116" s="400"/>
      <c r="I116" s="396" t="str">
        <f t="shared" ca="1" si="8"/>
        <v/>
      </c>
      <c r="J116" s="396" t="str">
        <f t="shared" ca="1" si="9"/>
        <v/>
      </c>
      <c r="K116" s="384" t="str">
        <f>IF(OR(IFERROR(SEARCH("*.0*",$E116),0)=1,E116=""),"",INDEX('1.1 AIZ-IVZ'!$H$109:$O$1097,MATCH('1.4 AIZ-BWH'!E116,'1.1 AIZ-IVZ'!$H$109:$H$1097,0),7))</f>
        <v/>
      </c>
      <c r="L116" s="384" t="str">
        <f>IF(OR(IFERROR(SEARCH("*.0*",$E116),0)=1,E116=""),"",INDEX('1.1 AIZ-IVZ'!$H$109:$O$1097,MATCH('1.4 AIZ-BWH'!E116,'1.1 AIZ-IVZ'!$H$109:$H$1097,0),8))</f>
        <v/>
      </c>
      <c r="M116" s="131"/>
      <c r="N116" s="395" t="str" cm="1">
        <f t="array" ref="N116">IFERROR(IF(O115=1,INDEX('1.1 AIZ-IVZ'!$G$7:$I$106,MATCH(MIN('1.1 AIZ-IVZ'!$G$7:$G$106)+COUNTIF($N$25:N115,"*.0*"),'1.1 AIZ-IVZ'!$G$7:$G$106,0),3),INDEX('1.1 AIZ-IVZ'!$G$109:$H$1097,MATCH(VALUE(LEFT(R116,SEARCH(".",R116)-1)),'1.1 AIZ-IVZ'!$E$109:$E$1097,0)-1+Q116,2)),"")</f>
        <v/>
      </c>
      <c r="O116" s="395" t="str">
        <f>IFERROR(IF(O115&gt;1,O115-1,INDEX('1.1 AIZ-IVZ'!$F$7:$H$106,MATCH('1.4 AIZ-BWH'!N116,'1.1 AIZ-IVZ'!$I$7:$I$106,0),1)+1),"")</f>
        <v/>
      </c>
      <c r="P116" s="395" t="str">
        <f t="shared" si="10"/>
        <v/>
      </c>
      <c r="Q116" s="395" t="e">
        <f t="shared" si="11"/>
        <v>#VALUE!</v>
      </c>
      <c r="R116" s="395" t="str">
        <f t="shared" si="12"/>
        <v/>
      </c>
    </row>
    <row r="117" spans="1:18" ht="15" hidden="1" customHeight="1">
      <c r="A117" s="49"/>
      <c r="B117" s="49"/>
      <c r="C117" s="49"/>
      <c r="D117" s="50"/>
      <c r="E117" s="93" t="str" cm="1">
        <f t="array" ref="E117">IFERROR(IF(O116=1,INDEX('1.1 AIZ-IVZ'!$G$7:$I$106,MATCH(MIN('1.1 AIZ-IVZ'!$G$7:$G$106)+COUNTIF($N$25:N116,"*.0*"),'1.1 AIZ-IVZ'!$G$7:$G$106,0),3),INDEX('1.1 AIZ-IVZ'!$G$109:$H$1097,MATCH(VALUE(LEFT(R117,SEARCH(".",R117)-1)),'1.1 AIZ-IVZ'!$E$109:$E$1097,0)-1+Q117,2)),"")</f>
        <v/>
      </c>
      <c r="F117" s="28"/>
      <c r="G117" s="409" t="str">
        <f>IF(E117="","",IF(IFERROR(VALUE(MID(E117,(SEARCH(".",E117)+1),1)),0)&gt;0,I117,SUMIFS($G118:$G$1015,$R118:$R$1015,LEFT(E117,SEARCH(".",E117)),$Q118:$Q$1015,"&gt;0")))</f>
        <v/>
      </c>
      <c r="H117" s="400"/>
      <c r="I117" s="396" t="str">
        <f t="shared" ca="1" si="8"/>
        <v/>
      </c>
      <c r="J117" s="396" t="str">
        <f t="shared" ca="1" si="9"/>
        <v/>
      </c>
      <c r="K117" s="384" t="str">
        <f>IF(OR(IFERROR(SEARCH("*.0*",$E117),0)=1,E117=""),"",INDEX('1.1 AIZ-IVZ'!$H$109:$O$1097,MATCH('1.4 AIZ-BWH'!E117,'1.1 AIZ-IVZ'!$H$109:$H$1097,0),7))</f>
        <v/>
      </c>
      <c r="L117" s="384" t="str">
        <f>IF(OR(IFERROR(SEARCH("*.0*",$E117),0)=1,E117=""),"",INDEX('1.1 AIZ-IVZ'!$H$109:$O$1097,MATCH('1.4 AIZ-BWH'!E117,'1.1 AIZ-IVZ'!$H$109:$H$1097,0),8))</f>
        <v/>
      </c>
      <c r="M117" s="131"/>
      <c r="N117" s="395" t="str" cm="1">
        <f t="array" ref="N117">IFERROR(IF(O116=1,INDEX('1.1 AIZ-IVZ'!$G$7:$I$106,MATCH(MIN('1.1 AIZ-IVZ'!$G$7:$G$106)+COUNTIF($N$25:N116,"*.0*"),'1.1 AIZ-IVZ'!$G$7:$G$106,0),3),INDEX('1.1 AIZ-IVZ'!$G$109:$H$1097,MATCH(VALUE(LEFT(R117,SEARCH(".",R117)-1)),'1.1 AIZ-IVZ'!$E$109:$E$1097,0)-1+Q117,2)),"")</f>
        <v/>
      </c>
      <c r="O117" s="395" t="str">
        <f>IFERROR(IF(O116&gt;1,O116-1,INDEX('1.1 AIZ-IVZ'!$F$7:$H$106,MATCH('1.4 AIZ-BWH'!N117,'1.1 AIZ-IVZ'!$I$7:$I$106,0),1)+1),"")</f>
        <v/>
      </c>
      <c r="P117" s="395" t="str">
        <f t="shared" si="10"/>
        <v/>
      </c>
      <c r="Q117" s="395" t="e">
        <f t="shared" si="11"/>
        <v>#VALUE!</v>
      </c>
      <c r="R117" s="395" t="str">
        <f t="shared" si="12"/>
        <v/>
      </c>
    </row>
    <row r="118" spans="1:18" ht="15" hidden="1" customHeight="1">
      <c r="A118" s="49"/>
      <c r="B118" s="49"/>
      <c r="C118" s="49"/>
      <c r="D118" s="50"/>
      <c r="E118" s="93" t="str" cm="1">
        <f t="array" ref="E118">IFERROR(IF(O117=1,INDEX('1.1 AIZ-IVZ'!$G$7:$I$106,MATCH(MIN('1.1 AIZ-IVZ'!$G$7:$G$106)+COUNTIF($N$25:N117,"*.0*"),'1.1 AIZ-IVZ'!$G$7:$G$106,0),3),INDEX('1.1 AIZ-IVZ'!$G$109:$H$1097,MATCH(VALUE(LEFT(R118,SEARCH(".",R118)-1)),'1.1 AIZ-IVZ'!$E$109:$E$1097,0)-1+Q118,2)),"")</f>
        <v/>
      </c>
      <c r="F118" s="28"/>
      <c r="G118" s="409" t="str">
        <f>IF(E118="","",IF(IFERROR(VALUE(MID(E118,(SEARCH(".",E118)+1),1)),0)&gt;0,I118,SUMIFS($G119:$G$1015,$R119:$R$1015,LEFT(E118,SEARCH(".",E118)),$Q119:$Q$1015,"&gt;0")))</f>
        <v/>
      </c>
      <c r="H118" s="400"/>
      <c r="I118" s="396" t="str">
        <f t="shared" ca="1" si="8"/>
        <v/>
      </c>
      <c r="J118" s="396" t="str">
        <f t="shared" ca="1" si="9"/>
        <v/>
      </c>
      <c r="K118" s="384" t="str">
        <f>IF(OR(IFERROR(SEARCH("*.0*",$E118),0)=1,E118=""),"",INDEX('1.1 AIZ-IVZ'!$H$109:$O$1097,MATCH('1.4 AIZ-BWH'!E118,'1.1 AIZ-IVZ'!$H$109:$H$1097,0),7))</f>
        <v/>
      </c>
      <c r="L118" s="384" t="str">
        <f>IF(OR(IFERROR(SEARCH("*.0*",$E118),0)=1,E118=""),"",INDEX('1.1 AIZ-IVZ'!$H$109:$O$1097,MATCH('1.4 AIZ-BWH'!E118,'1.1 AIZ-IVZ'!$H$109:$H$1097,0),8))</f>
        <v/>
      </c>
      <c r="M118" s="131"/>
      <c r="N118" s="395" t="str" cm="1">
        <f t="array" ref="N118">IFERROR(IF(O117=1,INDEX('1.1 AIZ-IVZ'!$G$7:$I$106,MATCH(MIN('1.1 AIZ-IVZ'!$G$7:$G$106)+COUNTIF($N$25:N117,"*.0*"),'1.1 AIZ-IVZ'!$G$7:$G$106,0),3),INDEX('1.1 AIZ-IVZ'!$G$109:$H$1097,MATCH(VALUE(LEFT(R118,SEARCH(".",R118)-1)),'1.1 AIZ-IVZ'!$E$109:$E$1097,0)-1+Q118,2)),"")</f>
        <v/>
      </c>
      <c r="O118" s="395" t="str">
        <f>IFERROR(IF(O117&gt;1,O117-1,INDEX('1.1 AIZ-IVZ'!$F$7:$H$106,MATCH('1.4 AIZ-BWH'!N118,'1.1 AIZ-IVZ'!$I$7:$I$106,0),1)+1),"")</f>
        <v/>
      </c>
      <c r="P118" s="395" t="str">
        <f t="shared" si="10"/>
        <v/>
      </c>
      <c r="Q118" s="395" t="e">
        <f t="shared" si="11"/>
        <v>#VALUE!</v>
      </c>
      <c r="R118" s="395" t="str">
        <f t="shared" si="12"/>
        <v/>
      </c>
    </row>
    <row r="119" spans="1:18" ht="15" hidden="1">
      <c r="A119" s="49"/>
      <c r="B119" s="49"/>
      <c r="C119" s="49"/>
      <c r="D119" s="50"/>
      <c r="E119" s="93" t="str" cm="1">
        <f t="array" ref="E119">IFERROR(IF(O118=1,INDEX('1.1 AIZ-IVZ'!$G$7:$I$106,MATCH(MIN('1.1 AIZ-IVZ'!$G$7:$G$106)+COUNTIF($N$25:N118,"*.0*"),'1.1 AIZ-IVZ'!$G$7:$G$106,0),3),INDEX('1.1 AIZ-IVZ'!$G$109:$H$1097,MATCH(VALUE(LEFT(R119,SEARCH(".",R119)-1)),'1.1 AIZ-IVZ'!$E$109:$E$1097,0)-1+Q119,2)),"")</f>
        <v/>
      </c>
      <c r="F119" s="28"/>
      <c r="G119" s="409" t="str">
        <f>IF(E119="","",IF(IFERROR(VALUE(MID(E119,(SEARCH(".",E119)+1),1)),0)&gt;0,I119,SUMIFS($G120:$G$1015,$R120:$R$1015,LEFT(E119,SEARCH(".",E119)),$Q120:$Q$1015,"&gt;0")))</f>
        <v/>
      </c>
      <c r="H119" s="400"/>
      <c r="I119" s="396" t="str">
        <f t="shared" ca="1" si="8"/>
        <v/>
      </c>
      <c r="J119" s="396" t="str">
        <f t="shared" ca="1" si="9"/>
        <v/>
      </c>
      <c r="K119" s="384" t="str">
        <f>IF(OR(IFERROR(SEARCH("*.0*",$E119),0)=1,E119=""),"",INDEX('1.1 AIZ-IVZ'!$H$109:$O$1097,MATCH('1.4 AIZ-BWH'!E119,'1.1 AIZ-IVZ'!$H$109:$H$1097,0),7))</f>
        <v/>
      </c>
      <c r="L119" s="384" t="str">
        <f>IF(OR(IFERROR(SEARCH("*.0*",$E119),0)=1,E119=""),"",INDEX('1.1 AIZ-IVZ'!$H$109:$O$1097,MATCH('1.4 AIZ-BWH'!E119,'1.1 AIZ-IVZ'!$H$109:$H$1097,0),8))</f>
        <v/>
      </c>
      <c r="M119" s="131"/>
      <c r="N119" s="395" t="str" cm="1">
        <f t="array" ref="N119">IFERROR(IF(O118=1,INDEX('1.1 AIZ-IVZ'!$G$7:$I$106,MATCH(MIN('1.1 AIZ-IVZ'!$G$7:$G$106)+COUNTIF($N$25:N118,"*.0*"),'1.1 AIZ-IVZ'!$G$7:$G$106,0),3),INDEX('1.1 AIZ-IVZ'!$G$109:$H$1097,MATCH(VALUE(LEFT(R119,SEARCH(".",R119)-1)),'1.1 AIZ-IVZ'!$E$109:$E$1097,0)-1+Q119,2)),"")</f>
        <v/>
      </c>
      <c r="O119" s="395" t="str">
        <f>IFERROR(IF(O118&gt;1,O118-1,INDEX('1.1 AIZ-IVZ'!$F$7:$H$106,MATCH('1.4 AIZ-BWH'!N119,'1.1 AIZ-IVZ'!$I$7:$I$106,0),1)+1),"")</f>
        <v/>
      </c>
      <c r="P119" s="395" t="str">
        <f t="shared" si="10"/>
        <v/>
      </c>
      <c r="Q119" s="395" t="e">
        <f t="shared" si="11"/>
        <v>#VALUE!</v>
      </c>
      <c r="R119" s="395" t="str">
        <f t="shared" si="12"/>
        <v/>
      </c>
    </row>
    <row r="120" spans="1:18" ht="15" hidden="1">
      <c r="A120" s="49"/>
      <c r="B120" s="49"/>
      <c r="C120" s="49"/>
      <c r="D120" s="50"/>
      <c r="E120" s="93" t="str" cm="1">
        <f t="array" ref="E120">IFERROR(IF(O119=1,INDEX('1.1 AIZ-IVZ'!$G$7:$I$106,MATCH(MIN('1.1 AIZ-IVZ'!$G$7:$G$106)+COUNTIF($N$25:N119,"*.0*"),'1.1 AIZ-IVZ'!$G$7:$G$106,0),3),INDEX('1.1 AIZ-IVZ'!$G$109:$H$1097,MATCH(VALUE(LEFT(R120,SEARCH(".",R120)-1)),'1.1 AIZ-IVZ'!$E$109:$E$1097,0)-1+Q120,2)),"")</f>
        <v/>
      </c>
      <c r="F120" s="28"/>
      <c r="G120" s="409" t="str">
        <f>IF(E120="","",IF(IFERROR(VALUE(MID(E120,(SEARCH(".",E120)+1),1)),0)&gt;0,I120,SUMIFS($G121:$G$1015,$R121:$R$1015,LEFT(E120,SEARCH(".",E120)),$Q121:$Q$1015,"&gt;0")))</f>
        <v/>
      </c>
      <c r="H120" s="400"/>
      <c r="I120" s="396" t="str">
        <f t="shared" ca="1" si="8"/>
        <v/>
      </c>
      <c r="J120" s="396" t="str">
        <f t="shared" ca="1" si="9"/>
        <v/>
      </c>
      <c r="K120" s="384" t="str">
        <f>IF(OR(IFERROR(SEARCH("*.0*",$E120),0)=1,E120=""),"",INDEX('1.1 AIZ-IVZ'!$H$109:$O$1097,MATCH('1.4 AIZ-BWH'!E120,'1.1 AIZ-IVZ'!$H$109:$H$1097,0),7))</f>
        <v/>
      </c>
      <c r="L120" s="384" t="str">
        <f>IF(OR(IFERROR(SEARCH("*.0*",$E120),0)=1,E120=""),"",INDEX('1.1 AIZ-IVZ'!$H$109:$O$1097,MATCH('1.4 AIZ-BWH'!E120,'1.1 AIZ-IVZ'!$H$109:$H$1097,0),8))</f>
        <v/>
      </c>
      <c r="M120" s="131"/>
      <c r="N120" s="395" t="str" cm="1">
        <f t="array" ref="N120">IFERROR(IF(O119=1,INDEX('1.1 AIZ-IVZ'!$G$7:$I$106,MATCH(MIN('1.1 AIZ-IVZ'!$G$7:$G$106)+COUNTIF($N$25:N119,"*.0*"),'1.1 AIZ-IVZ'!$G$7:$G$106,0),3),INDEX('1.1 AIZ-IVZ'!$G$109:$H$1097,MATCH(VALUE(LEFT(R120,SEARCH(".",R120)-1)),'1.1 AIZ-IVZ'!$E$109:$E$1097,0)-1+Q120,2)),"")</f>
        <v/>
      </c>
      <c r="O120" s="395" t="str">
        <f>IFERROR(IF(O119&gt;1,O119-1,INDEX('1.1 AIZ-IVZ'!$F$7:$H$106,MATCH('1.4 AIZ-BWH'!N120,'1.1 AIZ-IVZ'!$I$7:$I$106,0),1)+1),"")</f>
        <v/>
      </c>
      <c r="P120" s="395" t="str">
        <f t="shared" si="10"/>
        <v/>
      </c>
      <c r="Q120" s="395" t="e">
        <f t="shared" si="11"/>
        <v>#VALUE!</v>
      </c>
      <c r="R120" s="395" t="str">
        <f t="shared" si="12"/>
        <v/>
      </c>
    </row>
    <row r="121" spans="1:18" ht="15" hidden="1">
      <c r="A121" s="49"/>
      <c r="B121" s="49"/>
      <c r="C121" s="49"/>
      <c r="D121" s="50"/>
      <c r="E121" s="93" t="str" cm="1">
        <f t="array" ref="E121">IFERROR(IF(O120=1,INDEX('1.1 AIZ-IVZ'!$G$7:$I$106,MATCH(MIN('1.1 AIZ-IVZ'!$G$7:$G$106)+COUNTIF($N$25:N120,"*.0*"),'1.1 AIZ-IVZ'!$G$7:$G$106,0),3),INDEX('1.1 AIZ-IVZ'!$G$109:$H$1097,MATCH(VALUE(LEFT(R121,SEARCH(".",R121)-1)),'1.1 AIZ-IVZ'!$E$109:$E$1097,0)-1+Q121,2)),"")</f>
        <v/>
      </c>
      <c r="F121" s="28"/>
      <c r="G121" s="409" t="str">
        <f>IF(E121="","",IF(IFERROR(VALUE(MID(E121,(SEARCH(".",E121)+1),1)),0)&gt;0,I121,SUMIFS($G122:$G$1015,$R122:$R$1015,LEFT(E121,SEARCH(".",E121)),$Q122:$Q$1015,"&gt;0")))</f>
        <v/>
      </c>
      <c r="H121" s="400"/>
      <c r="I121" s="396" t="str">
        <f t="shared" ca="1" si="8"/>
        <v/>
      </c>
      <c r="J121" s="396" t="str">
        <f t="shared" ca="1" si="9"/>
        <v/>
      </c>
      <c r="K121" s="384" t="str">
        <f>IF(OR(IFERROR(SEARCH("*.0*",$E121),0)=1,E121=""),"",INDEX('1.1 AIZ-IVZ'!$H$109:$O$1097,MATCH('1.4 AIZ-BWH'!E121,'1.1 AIZ-IVZ'!$H$109:$H$1097,0),7))</f>
        <v/>
      </c>
      <c r="L121" s="384" t="str">
        <f>IF(OR(IFERROR(SEARCH("*.0*",$E121),0)=1,E121=""),"",INDEX('1.1 AIZ-IVZ'!$H$109:$O$1097,MATCH('1.4 AIZ-BWH'!E121,'1.1 AIZ-IVZ'!$H$109:$H$1097,0),8))</f>
        <v/>
      </c>
      <c r="M121" s="131"/>
      <c r="N121" s="395" t="str" cm="1">
        <f t="array" ref="N121">IFERROR(IF(O120=1,INDEX('1.1 AIZ-IVZ'!$G$7:$I$106,MATCH(MIN('1.1 AIZ-IVZ'!$G$7:$G$106)+COUNTIF($N$25:N120,"*.0*"),'1.1 AIZ-IVZ'!$G$7:$G$106,0),3),INDEX('1.1 AIZ-IVZ'!$G$109:$H$1097,MATCH(VALUE(LEFT(R121,SEARCH(".",R121)-1)),'1.1 AIZ-IVZ'!$E$109:$E$1097,0)-1+Q121,2)),"")</f>
        <v/>
      </c>
      <c r="O121" s="395" t="str">
        <f>IFERROR(IF(O120&gt;1,O120-1,INDEX('1.1 AIZ-IVZ'!$F$7:$H$106,MATCH('1.4 AIZ-BWH'!N121,'1.1 AIZ-IVZ'!$I$7:$I$106,0),1)+1),"")</f>
        <v/>
      </c>
      <c r="P121" s="395" t="str">
        <f t="shared" si="10"/>
        <v/>
      </c>
      <c r="Q121" s="395" t="e">
        <f t="shared" si="11"/>
        <v>#VALUE!</v>
      </c>
      <c r="R121" s="395" t="str">
        <f t="shared" si="12"/>
        <v/>
      </c>
    </row>
    <row r="122" spans="1:18" ht="15" hidden="1">
      <c r="A122" s="49"/>
      <c r="B122" s="49"/>
      <c r="C122" s="49"/>
      <c r="D122" s="50"/>
      <c r="E122" s="93" t="str" cm="1">
        <f t="array" ref="E122">IFERROR(IF(O121=1,INDEX('1.1 AIZ-IVZ'!$G$7:$I$106,MATCH(MIN('1.1 AIZ-IVZ'!$G$7:$G$106)+COUNTIF($N$25:N121,"*.0*"),'1.1 AIZ-IVZ'!$G$7:$G$106,0),3),INDEX('1.1 AIZ-IVZ'!$G$109:$H$1097,MATCH(VALUE(LEFT(R122,SEARCH(".",R122)-1)),'1.1 AIZ-IVZ'!$E$109:$E$1097,0)-1+Q122,2)),"")</f>
        <v/>
      </c>
      <c r="F122" s="28"/>
      <c r="G122" s="409" t="str">
        <f>IF(E122="","",IF(IFERROR(VALUE(MID(E122,(SEARCH(".",E122)+1),1)),0)&gt;0,I122,SUMIFS($G123:$G$1015,$R123:$R$1015,LEFT(E122,SEARCH(".",E122)),$Q123:$Q$1015,"&gt;0")))</f>
        <v/>
      </c>
      <c r="H122" s="400"/>
      <c r="I122" s="396" t="str">
        <f t="shared" ca="1" si="8"/>
        <v/>
      </c>
      <c r="J122" s="396" t="str">
        <f t="shared" ca="1" si="9"/>
        <v/>
      </c>
      <c r="K122" s="384" t="str">
        <f>IF(OR(IFERROR(SEARCH("*.0*",$E122),0)=1,E122=""),"",INDEX('1.1 AIZ-IVZ'!$H$109:$O$1097,MATCH('1.4 AIZ-BWH'!E122,'1.1 AIZ-IVZ'!$H$109:$H$1097,0),7))</f>
        <v/>
      </c>
      <c r="L122" s="384" t="str">
        <f>IF(OR(IFERROR(SEARCH("*.0*",$E122),0)=1,E122=""),"",INDEX('1.1 AIZ-IVZ'!$H$109:$O$1097,MATCH('1.4 AIZ-BWH'!E122,'1.1 AIZ-IVZ'!$H$109:$H$1097,0),8))</f>
        <v/>
      </c>
      <c r="M122" s="131"/>
      <c r="N122" s="395" t="str" cm="1">
        <f t="array" ref="N122">IFERROR(IF(O121=1,INDEX('1.1 AIZ-IVZ'!$G$7:$I$106,MATCH(MIN('1.1 AIZ-IVZ'!$G$7:$G$106)+COUNTIF($N$25:N121,"*.0*"),'1.1 AIZ-IVZ'!$G$7:$G$106,0),3),INDEX('1.1 AIZ-IVZ'!$G$109:$H$1097,MATCH(VALUE(LEFT(R122,SEARCH(".",R122)-1)),'1.1 AIZ-IVZ'!$E$109:$E$1097,0)-1+Q122,2)),"")</f>
        <v/>
      </c>
      <c r="O122" s="395" t="str">
        <f>IFERROR(IF(O121&gt;1,O121-1,INDEX('1.1 AIZ-IVZ'!$F$7:$H$106,MATCH('1.4 AIZ-BWH'!N122,'1.1 AIZ-IVZ'!$I$7:$I$106,0),1)+1),"")</f>
        <v/>
      </c>
      <c r="P122" s="395" t="str">
        <f t="shared" si="10"/>
        <v/>
      </c>
      <c r="Q122" s="395" t="e">
        <f t="shared" si="11"/>
        <v>#VALUE!</v>
      </c>
      <c r="R122" s="395" t="str">
        <f t="shared" si="12"/>
        <v/>
      </c>
    </row>
    <row r="123" spans="1:18" ht="15" hidden="1">
      <c r="A123" s="49"/>
      <c r="B123" s="49"/>
      <c r="C123" s="49"/>
      <c r="D123" s="50"/>
      <c r="E123" s="93" t="str" cm="1">
        <f t="array" ref="E123">IFERROR(IF(O122=1,INDEX('1.1 AIZ-IVZ'!$G$7:$I$106,MATCH(MIN('1.1 AIZ-IVZ'!$G$7:$G$106)+COUNTIF($N$25:N122,"*.0*"),'1.1 AIZ-IVZ'!$G$7:$G$106,0),3),INDEX('1.1 AIZ-IVZ'!$G$109:$H$1097,MATCH(VALUE(LEFT(R123,SEARCH(".",R123)-1)),'1.1 AIZ-IVZ'!$E$109:$E$1097,0)-1+Q123,2)),"")</f>
        <v/>
      </c>
      <c r="F123" s="28"/>
      <c r="G123" s="409" t="str">
        <f>IF(E123="","",IF(IFERROR(VALUE(MID(E123,(SEARCH(".",E123)+1),1)),0)&gt;0,I123,SUMIFS($G124:$G$1015,$R124:$R$1015,LEFT(E123,SEARCH(".",E123)),$Q124:$Q$1015,"&gt;0")))</f>
        <v/>
      </c>
      <c r="H123" s="400"/>
      <c r="I123" s="396" t="str">
        <f t="shared" ca="1" si="8"/>
        <v/>
      </c>
      <c r="J123" s="396" t="str">
        <f t="shared" ca="1" si="9"/>
        <v/>
      </c>
      <c r="K123" s="384" t="str">
        <f>IF(OR(IFERROR(SEARCH("*.0*",$E123),0)=1,E123=""),"",INDEX('1.1 AIZ-IVZ'!$H$109:$O$1097,MATCH('1.4 AIZ-BWH'!E123,'1.1 AIZ-IVZ'!$H$109:$H$1097,0),7))</f>
        <v/>
      </c>
      <c r="L123" s="384" t="str">
        <f>IF(OR(IFERROR(SEARCH("*.0*",$E123),0)=1,E123=""),"",INDEX('1.1 AIZ-IVZ'!$H$109:$O$1097,MATCH('1.4 AIZ-BWH'!E123,'1.1 AIZ-IVZ'!$H$109:$H$1097,0),8))</f>
        <v/>
      </c>
      <c r="M123" s="131"/>
      <c r="N123" s="395" t="str" cm="1">
        <f t="array" ref="N123">IFERROR(IF(O122=1,INDEX('1.1 AIZ-IVZ'!$G$7:$I$106,MATCH(MIN('1.1 AIZ-IVZ'!$G$7:$G$106)+COUNTIF($N$25:N122,"*.0*"),'1.1 AIZ-IVZ'!$G$7:$G$106,0),3),INDEX('1.1 AIZ-IVZ'!$G$109:$H$1097,MATCH(VALUE(LEFT(R123,SEARCH(".",R123)-1)),'1.1 AIZ-IVZ'!$E$109:$E$1097,0)-1+Q123,2)),"")</f>
        <v/>
      </c>
      <c r="O123" s="395" t="str">
        <f>IFERROR(IF(O122&gt;1,O122-1,INDEX('1.1 AIZ-IVZ'!$F$7:$H$106,MATCH('1.4 AIZ-BWH'!N123,'1.1 AIZ-IVZ'!$I$7:$I$106,0),1)+1),"")</f>
        <v/>
      </c>
      <c r="P123" s="395" t="str">
        <f t="shared" si="10"/>
        <v/>
      </c>
      <c r="Q123" s="395" t="e">
        <f t="shared" si="11"/>
        <v>#VALUE!</v>
      </c>
      <c r="R123" s="395" t="str">
        <f t="shared" si="12"/>
        <v/>
      </c>
    </row>
    <row r="124" spans="1:18" ht="15" hidden="1">
      <c r="A124" s="49"/>
      <c r="B124" s="49"/>
      <c r="C124" s="49"/>
      <c r="D124" s="50"/>
      <c r="E124" s="93" t="str" cm="1">
        <f t="array" ref="E124">IFERROR(IF(O123=1,INDEX('1.1 AIZ-IVZ'!$G$7:$I$106,MATCH(MIN('1.1 AIZ-IVZ'!$G$7:$G$106)+COUNTIF($N$25:N123,"*.0*"),'1.1 AIZ-IVZ'!$G$7:$G$106,0),3),INDEX('1.1 AIZ-IVZ'!$G$109:$H$1097,MATCH(VALUE(LEFT(R124,SEARCH(".",R124)-1)),'1.1 AIZ-IVZ'!$E$109:$E$1097,0)-1+Q124,2)),"")</f>
        <v/>
      </c>
      <c r="F124" s="28"/>
      <c r="G124" s="409" t="str">
        <f>IF(E124="","",IF(IFERROR(VALUE(MID(E124,(SEARCH(".",E124)+1),1)),0)&gt;0,I124,SUMIFS($G125:$G$1015,$R125:$R$1015,LEFT(E124,SEARCH(".",E124)),$Q125:$Q$1015,"&gt;0")))</f>
        <v/>
      </c>
      <c r="H124" s="400"/>
      <c r="I124" s="396" t="str">
        <f t="shared" ca="1" si="8"/>
        <v/>
      </c>
      <c r="J124" s="396" t="str">
        <f t="shared" ca="1" si="9"/>
        <v/>
      </c>
      <c r="K124" s="384" t="str">
        <f>IF(OR(IFERROR(SEARCH("*.0*",$E124),0)=1,E124=""),"",INDEX('1.1 AIZ-IVZ'!$H$109:$O$1097,MATCH('1.4 AIZ-BWH'!E124,'1.1 AIZ-IVZ'!$H$109:$H$1097,0),7))</f>
        <v/>
      </c>
      <c r="L124" s="384" t="str">
        <f>IF(OR(IFERROR(SEARCH("*.0*",$E124),0)=1,E124=""),"",INDEX('1.1 AIZ-IVZ'!$H$109:$O$1097,MATCH('1.4 AIZ-BWH'!E124,'1.1 AIZ-IVZ'!$H$109:$H$1097,0),8))</f>
        <v/>
      </c>
      <c r="M124" s="131"/>
      <c r="N124" s="395" t="str" cm="1">
        <f t="array" ref="N124">IFERROR(IF(O123=1,INDEX('1.1 AIZ-IVZ'!$G$7:$I$106,MATCH(MIN('1.1 AIZ-IVZ'!$G$7:$G$106)+COUNTIF($N$25:N123,"*.0*"),'1.1 AIZ-IVZ'!$G$7:$G$106,0),3),INDEX('1.1 AIZ-IVZ'!$G$109:$H$1097,MATCH(VALUE(LEFT(R124,SEARCH(".",R124)-1)),'1.1 AIZ-IVZ'!$E$109:$E$1097,0)-1+Q124,2)),"")</f>
        <v/>
      </c>
      <c r="O124" s="395" t="str">
        <f>IFERROR(IF(O123&gt;1,O123-1,INDEX('1.1 AIZ-IVZ'!$F$7:$H$106,MATCH('1.4 AIZ-BWH'!N124,'1.1 AIZ-IVZ'!$I$7:$I$106,0),1)+1),"")</f>
        <v/>
      </c>
      <c r="P124" s="395" t="str">
        <f t="shared" si="10"/>
        <v/>
      </c>
      <c r="Q124" s="395" t="e">
        <f t="shared" si="11"/>
        <v>#VALUE!</v>
      </c>
      <c r="R124" s="395" t="str">
        <f t="shared" si="12"/>
        <v/>
      </c>
    </row>
    <row r="125" spans="1:18" ht="15" hidden="1">
      <c r="A125" s="49"/>
      <c r="B125" s="49"/>
      <c r="C125" s="49"/>
      <c r="D125" s="50"/>
      <c r="E125" s="93" t="str" cm="1">
        <f t="array" ref="E125">IFERROR(IF(O124=1,INDEX('1.1 AIZ-IVZ'!$G$7:$I$106,MATCH(MIN('1.1 AIZ-IVZ'!$G$7:$G$106)+COUNTIF($N$25:N124,"*.0*"),'1.1 AIZ-IVZ'!$G$7:$G$106,0),3),INDEX('1.1 AIZ-IVZ'!$G$109:$H$1097,MATCH(VALUE(LEFT(R125,SEARCH(".",R125)-1)),'1.1 AIZ-IVZ'!$E$109:$E$1097,0)-1+Q125,2)),"")</f>
        <v/>
      </c>
      <c r="F125" s="28"/>
      <c r="G125" s="409" t="str">
        <f>IF(E125="","",IF(IFERROR(VALUE(MID(E125,(SEARCH(".",E125)+1),1)),0)&gt;0,I125,SUMIFS($G126:$G$1015,$R126:$R$1015,LEFT(E125,SEARCH(".",E125)),$Q126:$Q$1015,"&gt;0")))</f>
        <v/>
      </c>
      <c r="H125" s="400"/>
      <c r="I125" s="396" t="str">
        <f t="shared" ca="1" si="8"/>
        <v/>
      </c>
      <c r="J125" s="396" t="str">
        <f t="shared" ca="1" si="9"/>
        <v/>
      </c>
      <c r="K125" s="384" t="str">
        <f>IF(OR(IFERROR(SEARCH("*.0*",$E125),0)=1,E125=""),"",INDEX('1.1 AIZ-IVZ'!$H$109:$O$1097,MATCH('1.4 AIZ-BWH'!E125,'1.1 AIZ-IVZ'!$H$109:$H$1097,0),7))</f>
        <v/>
      </c>
      <c r="L125" s="384" t="str">
        <f>IF(OR(IFERROR(SEARCH("*.0*",$E125),0)=1,E125=""),"",INDEX('1.1 AIZ-IVZ'!$H$109:$O$1097,MATCH('1.4 AIZ-BWH'!E125,'1.1 AIZ-IVZ'!$H$109:$H$1097,0),8))</f>
        <v/>
      </c>
      <c r="M125" s="131"/>
      <c r="N125" s="395" t="str" cm="1">
        <f t="array" ref="N125">IFERROR(IF(O124=1,INDEX('1.1 AIZ-IVZ'!$G$7:$I$106,MATCH(MIN('1.1 AIZ-IVZ'!$G$7:$G$106)+COUNTIF($N$25:N124,"*.0*"),'1.1 AIZ-IVZ'!$G$7:$G$106,0),3),INDEX('1.1 AIZ-IVZ'!$G$109:$H$1097,MATCH(VALUE(LEFT(R125,SEARCH(".",R125)-1)),'1.1 AIZ-IVZ'!$E$109:$E$1097,0)-1+Q125,2)),"")</f>
        <v/>
      </c>
      <c r="O125" s="395" t="str">
        <f>IFERROR(IF(O124&gt;1,O124-1,INDEX('1.1 AIZ-IVZ'!$F$7:$H$106,MATCH('1.4 AIZ-BWH'!N125,'1.1 AIZ-IVZ'!$I$7:$I$106,0),1)+1),"")</f>
        <v/>
      </c>
      <c r="P125" s="395" t="str">
        <f t="shared" si="10"/>
        <v/>
      </c>
      <c r="Q125" s="395" t="e">
        <f t="shared" si="11"/>
        <v>#VALUE!</v>
      </c>
      <c r="R125" s="395" t="str">
        <f t="shared" si="12"/>
        <v/>
      </c>
    </row>
    <row r="126" spans="1:18" ht="15" hidden="1">
      <c r="A126" s="49"/>
      <c r="B126" s="49"/>
      <c r="C126" s="49"/>
      <c r="D126" s="50"/>
      <c r="E126" s="93" t="str" cm="1">
        <f t="array" ref="E126">IFERROR(IF(O125=1,INDEX('1.1 AIZ-IVZ'!$G$7:$I$106,MATCH(MIN('1.1 AIZ-IVZ'!$G$7:$G$106)+COUNTIF($N$25:N125,"*.0*"),'1.1 AIZ-IVZ'!$G$7:$G$106,0),3),INDEX('1.1 AIZ-IVZ'!$G$109:$H$1097,MATCH(VALUE(LEFT(R126,SEARCH(".",R126)-1)),'1.1 AIZ-IVZ'!$E$109:$E$1097,0)-1+Q126,2)),"")</f>
        <v/>
      </c>
      <c r="F126" s="28"/>
      <c r="G126" s="409" t="str">
        <f>IF(E126="","",IF(IFERROR(VALUE(MID(E126,(SEARCH(".",E126)+1),1)),0)&gt;0,I126,SUMIFS($G127:$G$1015,$R127:$R$1015,LEFT(E126,SEARCH(".",E126)),$Q127:$Q$1015,"&gt;0")))</f>
        <v/>
      </c>
      <c r="H126" s="400"/>
      <c r="I126" s="396" t="str">
        <f t="shared" ca="1" si="8"/>
        <v/>
      </c>
      <c r="J126" s="396" t="str">
        <f t="shared" ca="1" si="9"/>
        <v/>
      </c>
      <c r="K126" s="384" t="str">
        <f>IF(OR(IFERROR(SEARCH("*.0*",$E126),0)=1,E126=""),"",INDEX('1.1 AIZ-IVZ'!$H$109:$O$1097,MATCH('1.4 AIZ-BWH'!E126,'1.1 AIZ-IVZ'!$H$109:$H$1097,0),7))</f>
        <v/>
      </c>
      <c r="L126" s="384" t="str">
        <f>IF(OR(IFERROR(SEARCH("*.0*",$E126),0)=1,E126=""),"",INDEX('1.1 AIZ-IVZ'!$H$109:$O$1097,MATCH('1.4 AIZ-BWH'!E126,'1.1 AIZ-IVZ'!$H$109:$H$1097,0),8))</f>
        <v/>
      </c>
      <c r="M126" s="131"/>
      <c r="N126" s="395" t="str" cm="1">
        <f t="array" ref="N126">IFERROR(IF(O125=1,INDEX('1.1 AIZ-IVZ'!$G$7:$I$106,MATCH(MIN('1.1 AIZ-IVZ'!$G$7:$G$106)+COUNTIF($N$25:N125,"*.0*"),'1.1 AIZ-IVZ'!$G$7:$G$106,0),3),INDEX('1.1 AIZ-IVZ'!$G$109:$H$1097,MATCH(VALUE(LEFT(R126,SEARCH(".",R126)-1)),'1.1 AIZ-IVZ'!$E$109:$E$1097,0)-1+Q126,2)),"")</f>
        <v/>
      </c>
      <c r="O126" s="395" t="str">
        <f>IFERROR(IF(O125&gt;1,O125-1,INDEX('1.1 AIZ-IVZ'!$F$7:$H$106,MATCH('1.4 AIZ-BWH'!N126,'1.1 AIZ-IVZ'!$I$7:$I$106,0),1)+1),"")</f>
        <v/>
      </c>
      <c r="P126" s="395" t="str">
        <f t="shared" si="10"/>
        <v/>
      </c>
      <c r="Q126" s="395" t="e">
        <f t="shared" si="11"/>
        <v>#VALUE!</v>
      </c>
      <c r="R126" s="395" t="str">
        <f t="shared" si="12"/>
        <v/>
      </c>
    </row>
    <row r="127" spans="1:18" ht="15" hidden="1">
      <c r="A127" s="49"/>
      <c r="B127" s="49"/>
      <c r="C127" s="49"/>
      <c r="D127" s="50"/>
      <c r="E127" s="93" t="str" cm="1">
        <f t="array" ref="E127">IFERROR(IF(O126=1,INDEX('1.1 AIZ-IVZ'!$G$7:$I$106,MATCH(MIN('1.1 AIZ-IVZ'!$G$7:$G$106)+COUNTIF($N$25:N126,"*.0*"),'1.1 AIZ-IVZ'!$G$7:$G$106,0),3),INDEX('1.1 AIZ-IVZ'!$G$109:$H$1097,MATCH(VALUE(LEFT(R127,SEARCH(".",R127)-1)),'1.1 AIZ-IVZ'!$E$109:$E$1097,0)-1+Q127,2)),"")</f>
        <v/>
      </c>
      <c r="F127" s="28"/>
      <c r="G127" s="409" t="str">
        <f>IF(E127="","",IF(IFERROR(VALUE(MID(E127,(SEARCH(".",E127)+1),1)),0)&gt;0,I127,SUMIFS($G128:$G$1015,$R128:$R$1015,LEFT(E127,SEARCH(".",E127)),$Q128:$Q$1015,"&gt;0")))</f>
        <v/>
      </c>
      <c r="H127" s="400"/>
      <c r="I127" s="396" t="str">
        <f t="shared" ca="1" si="8"/>
        <v/>
      </c>
      <c r="J127" s="396" t="str">
        <f t="shared" ca="1" si="9"/>
        <v/>
      </c>
      <c r="K127" s="384" t="str">
        <f>IF(OR(IFERROR(SEARCH("*.0*",$E127),0)=1,E127=""),"",INDEX('1.1 AIZ-IVZ'!$H$109:$O$1097,MATCH('1.4 AIZ-BWH'!E127,'1.1 AIZ-IVZ'!$H$109:$H$1097,0),7))</f>
        <v/>
      </c>
      <c r="L127" s="384" t="str">
        <f>IF(OR(IFERROR(SEARCH("*.0*",$E127),0)=1,E127=""),"",INDEX('1.1 AIZ-IVZ'!$H$109:$O$1097,MATCH('1.4 AIZ-BWH'!E127,'1.1 AIZ-IVZ'!$H$109:$H$1097,0),8))</f>
        <v/>
      </c>
      <c r="M127" s="131"/>
      <c r="N127" s="395" t="str" cm="1">
        <f t="array" ref="N127">IFERROR(IF(O126=1,INDEX('1.1 AIZ-IVZ'!$G$7:$I$106,MATCH(MIN('1.1 AIZ-IVZ'!$G$7:$G$106)+COUNTIF($N$25:N126,"*.0*"),'1.1 AIZ-IVZ'!$G$7:$G$106,0),3),INDEX('1.1 AIZ-IVZ'!$G$109:$H$1097,MATCH(VALUE(LEFT(R127,SEARCH(".",R127)-1)),'1.1 AIZ-IVZ'!$E$109:$E$1097,0)-1+Q127,2)),"")</f>
        <v/>
      </c>
      <c r="O127" s="395" t="str">
        <f>IFERROR(IF(O126&gt;1,O126-1,INDEX('1.1 AIZ-IVZ'!$F$7:$H$106,MATCH('1.4 AIZ-BWH'!N127,'1.1 AIZ-IVZ'!$I$7:$I$106,0),1)+1),"")</f>
        <v/>
      </c>
      <c r="P127" s="395" t="str">
        <f t="shared" si="10"/>
        <v/>
      </c>
      <c r="Q127" s="395" t="e">
        <f t="shared" si="11"/>
        <v>#VALUE!</v>
      </c>
      <c r="R127" s="395" t="str">
        <f t="shared" si="12"/>
        <v/>
      </c>
    </row>
    <row r="128" spans="1:18" ht="15" hidden="1" customHeight="1">
      <c r="A128" s="49"/>
      <c r="B128" s="49"/>
      <c r="C128" s="49"/>
      <c r="D128" s="50"/>
      <c r="E128" s="93" t="str" cm="1">
        <f t="array" ref="E128">IFERROR(IF(O127=1,INDEX('1.1 AIZ-IVZ'!$G$7:$I$106,MATCH(MIN('1.1 AIZ-IVZ'!$G$7:$G$106)+COUNTIF($N$25:N127,"*.0*"),'1.1 AIZ-IVZ'!$G$7:$G$106,0),3),INDEX('1.1 AIZ-IVZ'!$G$109:$H$1097,MATCH(VALUE(LEFT(R128,SEARCH(".",R128)-1)),'1.1 AIZ-IVZ'!$E$109:$E$1097,0)-1+Q128,2)),"")</f>
        <v/>
      </c>
      <c r="F128" s="28"/>
      <c r="G128" s="409" t="str">
        <f>IF(E128="","",IF(IFERROR(VALUE(MID(E128,(SEARCH(".",E128)+1),1)),0)&gt;0,I128,SUMIFS($G129:$G$1015,$R129:$R$1015,LEFT(E128,SEARCH(".",E128)),$Q129:$Q$1015,"&gt;0")))</f>
        <v/>
      </c>
      <c r="H128" s="400"/>
      <c r="I128" s="396" t="str">
        <f t="shared" ca="1" si="8"/>
        <v/>
      </c>
      <c r="J128" s="396" t="str">
        <f t="shared" ca="1" si="9"/>
        <v/>
      </c>
      <c r="K128" s="384" t="str">
        <f>IF(OR(IFERROR(SEARCH("*.0*",$E128),0)=1,E128=""),"",INDEX('1.1 AIZ-IVZ'!$H$109:$O$1097,MATCH('1.4 AIZ-BWH'!E128,'1.1 AIZ-IVZ'!$H$109:$H$1097,0),7))</f>
        <v/>
      </c>
      <c r="L128" s="384" t="str">
        <f>IF(OR(IFERROR(SEARCH("*.0*",$E128),0)=1,E128=""),"",INDEX('1.1 AIZ-IVZ'!$H$109:$O$1097,MATCH('1.4 AIZ-BWH'!E128,'1.1 AIZ-IVZ'!$H$109:$H$1097,0),8))</f>
        <v/>
      </c>
      <c r="M128" s="131"/>
      <c r="N128" s="395" t="str" cm="1">
        <f t="array" ref="N128">IFERROR(IF(O127=1,INDEX('1.1 AIZ-IVZ'!$G$7:$I$106,MATCH(MIN('1.1 AIZ-IVZ'!$G$7:$G$106)+COUNTIF($N$25:N127,"*.0*"),'1.1 AIZ-IVZ'!$G$7:$G$106,0),3),INDEX('1.1 AIZ-IVZ'!$G$109:$H$1097,MATCH(VALUE(LEFT(R128,SEARCH(".",R128)-1)),'1.1 AIZ-IVZ'!$E$109:$E$1097,0)-1+Q128,2)),"")</f>
        <v/>
      </c>
      <c r="O128" s="395" t="str">
        <f>IFERROR(IF(O127&gt;1,O127-1,INDEX('1.1 AIZ-IVZ'!$F$7:$H$106,MATCH('1.4 AIZ-BWH'!N128,'1.1 AIZ-IVZ'!$I$7:$I$106,0),1)+1),"")</f>
        <v/>
      </c>
      <c r="P128" s="395" t="str">
        <f t="shared" si="10"/>
        <v/>
      </c>
      <c r="Q128" s="395" t="e">
        <f t="shared" si="11"/>
        <v>#VALUE!</v>
      </c>
      <c r="R128" s="395" t="str">
        <f t="shared" si="12"/>
        <v/>
      </c>
    </row>
    <row r="129" spans="1:18" ht="15" hidden="1">
      <c r="A129" s="49"/>
      <c r="B129" s="49"/>
      <c r="C129" s="49"/>
      <c r="D129" s="50"/>
      <c r="E129" s="93" t="str" cm="1">
        <f t="array" ref="E129">IFERROR(IF(O128=1,INDEX('1.1 AIZ-IVZ'!$G$7:$I$106,MATCH(MIN('1.1 AIZ-IVZ'!$G$7:$G$106)+COUNTIF($N$25:N128,"*.0*"),'1.1 AIZ-IVZ'!$G$7:$G$106,0),3),INDEX('1.1 AIZ-IVZ'!$G$109:$H$1097,MATCH(VALUE(LEFT(R129,SEARCH(".",R129)-1)),'1.1 AIZ-IVZ'!$E$109:$E$1097,0)-1+Q129,2)),"")</f>
        <v/>
      </c>
      <c r="F129" s="28"/>
      <c r="G129" s="409" t="str">
        <f>IF(E129="","",IF(IFERROR(VALUE(MID(E129,(SEARCH(".",E129)+1),1)),0)&gt;0,I129,SUMIFS($G130:$G$1015,$R130:$R$1015,LEFT(E129,SEARCH(".",E129)),$Q130:$Q$1015,"&gt;0")))</f>
        <v/>
      </c>
      <c r="H129" s="400"/>
      <c r="I129" s="396" t="str">
        <f t="shared" ca="1" si="8"/>
        <v/>
      </c>
      <c r="J129" s="396" t="str">
        <f t="shared" ca="1" si="9"/>
        <v/>
      </c>
      <c r="K129" s="384" t="str">
        <f>IF(OR(IFERROR(SEARCH("*.0*",$E129),0)=1,E129=""),"",INDEX('1.1 AIZ-IVZ'!$H$109:$O$1097,MATCH('1.4 AIZ-BWH'!E129,'1.1 AIZ-IVZ'!$H$109:$H$1097,0),7))</f>
        <v/>
      </c>
      <c r="L129" s="384" t="str">
        <f>IF(OR(IFERROR(SEARCH("*.0*",$E129),0)=1,E129=""),"",INDEX('1.1 AIZ-IVZ'!$H$109:$O$1097,MATCH('1.4 AIZ-BWH'!E129,'1.1 AIZ-IVZ'!$H$109:$H$1097,0),8))</f>
        <v/>
      </c>
      <c r="M129" s="131"/>
      <c r="N129" s="395" t="str" cm="1">
        <f t="array" ref="N129">IFERROR(IF(O128=1,INDEX('1.1 AIZ-IVZ'!$G$7:$I$106,MATCH(MIN('1.1 AIZ-IVZ'!$G$7:$G$106)+COUNTIF($N$25:N128,"*.0*"),'1.1 AIZ-IVZ'!$G$7:$G$106,0),3),INDEX('1.1 AIZ-IVZ'!$G$109:$H$1097,MATCH(VALUE(LEFT(R129,SEARCH(".",R129)-1)),'1.1 AIZ-IVZ'!$E$109:$E$1097,0)-1+Q129,2)),"")</f>
        <v/>
      </c>
      <c r="O129" s="395" t="str">
        <f>IFERROR(IF(O128&gt;1,O128-1,INDEX('1.1 AIZ-IVZ'!$F$7:$H$106,MATCH('1.4 AIZ-BWH'!N129,'1.1 AIZ-IVZ'!$I$7:$I$106,0),1)+1),"")</f>
        <v/>
      </c>
      <c r="P129" s="395" t="str">
        <f t="shared" si="10"/>
        <v/>
      </c>
      <c r="Q129" s="395" t="e">
        <f t="shared" si="11"/>
        <v>#VALUE!</v>
      </c>
      <c r="R129" s="395" t="str">
        <f t="shared" si="12"/>
        <v/>
      </c>
    </row>
    <row r="130" spans="1:18" ht="15" hidden="1">
      <c r="A130" s="49"/>
      <c r="B130" s="49"/>
      <c r="C130" s="49"/>
      <c r="D130" s="50"/>
      <c r="E130" s="93" t="str" cm="1">
        <f t="array" ref="E130">IFERROR(IF(O129=1,INDEX('1.1 AIZ-IVZ'!$G$7:$I$106,MATCH(MIN('1.1 AIZ-IVZ'!$G$7:$G$106)+COUNTIF($N$25:N129,"*.0*"),'1.1 AIZ-IVZ'!$G$7:$G$106,0),3),INDEX('1.1 AIZ-IVZ'!$G$109:$H$1097,MATCH(VALUE(LEFT(R130,SEARCH(".",R130)-1)),'1.1 AIZ-IVZ'!$E$109:$E$1097,0)-1+Q130,2)),"")</f>
        <v/>
      </c>
      <c r="F130" s="28"/>
      <c r="G130" s="409" t="str">
        <f>IF(E130="","",IF(IFERROR(VALUE(MID(E130,(SEARCH(".",E130)+1),1)),0)&gt;0,I130,SUMIFS($G131:$G$1015,$R131:$R$1015,LEFT(E130,SEARCH(".",E130)),$Q131:$Q$1015,"&gt;0")))</f>
        <v/>
      </c>
      <c r="H130" s="400"/>
      <c r="I130" s="396" t="str">
        <f t="shared" ca="1" si="8"/>
        <v/>
      </c>
      <c r="J130" s="396" t="str">
        <f t="shared" ca="1" si="9"/>
        <v/>
      </c>
      <c r="K130" s="384" t="str">
        <f>IF(OR(IFERROR(SEARCH("*.0*",$E130),0)=1,E130=""),"",INDEX('1.1 AIZ-IVZ'!$H$109:$O$1097,MATCH('1.4 AIZ-BWH'!E130,'1.1 AIZ-IVZ'!$H$109:$H$1097,0),7))</f>
        <v/>
      </c>
      <c r="L130" s="384" t="str">
        <f>IF(OR(IFERROR(SEARCH("*.0*",$E130),0)=1,E130=""),"",INDEX('1.1 AIZ-IVZ'!$H$109:$O$1097,MATCH('1.4 AIZ-BWH'!E130,'1.1 AIZ-IVZ'!$H$109:$H$1097,0),8))</f>
        <v/>
      </c>
      <c r="M130" s="131"/>
      <c r="N130" s="395" t="str" cm="1">
        <f t="array" ref="N130">IFERROR(IF(O129=1,INDEX('1.1 AIZ-IVZ'!$G$7:$I$106,MATCH(MIN('1.1 AIZ-IVZ'!$G$7:$G$106)+COUNTIF($N$25:N129,"*.0*"),'1.1 AIZ-IVZ'!$G$7:$G$106,0),3),INDEX('1.1 AIZ-IVZ'!$G$109:$H$1097,MATCH(VALUE(LEFT(R130,SEARCH(".",R130)-1)),'1.1 AIZ-IVZ'!$E$109:$E$1097,0)-1+Q130,2)),"")</f>
        <v/>
      </c>
      <c r="O130" s="395" t="str">
        <f>IFERROR(IF(O129&gt;1,O129-1,INDEX('1.1 AIZ-IVZ'!$F$7:$H$106,MATCH('1.4 AIZ-BWH'!N130,'1.1 AIZ-IVZ'!$I$7:$I$106,0),1)+1),"")</f>
        <v/>
      </c>
      <c r="P130" s="395" t="str">
        <f t="shared" si="10"/>
        <v/>
      </c>
      <c r="Q130" s="395" t="e">
        <f t="shared" si="11"/>
        <v>#VALUE!</v>
      </c>
      <c r="R130" s="395" t="str">
        <f t="shared" si="12"/>
        <v/>
      </c>
    </row>
    <row r="131" spans="1:18" ht="15" hidden="1">
      <c r="A131" s="49"/>
      <c r="B131" s="49"/>
      <c r="C131" s="49"/>
      <c r="D131" s="50"/>
      <c r="E131" s="93" t="str" cm="1">
        <f t="array" ref="E131">IFERROR(IF(O130=1,INDEX('1.1 AIZ-IVZ'!$G$7:$I$106,MATCH(MIN('1.1 AIZ-IVZ'!$G$7:$G$106)+COUNTIF($N$25:N130,"*.0*"),'1.1 AIZ-IVZ'!$G$7:$G$106,0),3),INDEX('1.1 AIZ-IVZ'!$G$109:$H$1097,MATCH(VALUE(LEFT(R131,SEARCH(".",R131)-1)),'1.1 AIZ-IVZ'!$E$109:$E$1097,0)-1+Q131,2)),"")</f>
        <v/>
      </c>
      <c r="F131" s="28"/>
      <c r="G131" s="409" t="str">
        <f>IF(E131="","",IF(IFERROR(VALUE(MID(E131,(SEARCH(".",E131)+1),1)),0)&gt;0,I131,SUMIFS($G132:$G$1015,$R132:$R$1015,LEFT(E131,SEARCH(".",E131)),$Q132:$Q$1015,"&gt;0")))</f>
        <v/>
      </c>
      <c r="H131" s="400"/>
      <c r="I131" s="396" t="str">
        <f t="shared" ca="1" si="8"/>
        <v/>
      </c>
      <c r="J131" s="396" t="str">
        <f t="shared" ca="1" si="9"/>
        <v/>
      </c>
      <c r="K131" s="384" t="str">
        <f>IF(OR(IFERROR(SEARCH("*.0*",$E131),0)=1,E131=""),"",INDEX('1.1 AIZ-IVZ'!$H$109:$O$1097,MATCH('1.4 AIZ-BWH'!E131,'1.1 AIZ-IVZ'!$H$109:$H$1097,0),7))</f>
        <v/>
      </c>
      <c r="L131" s="384" t="str">
        <f>IF(OR(IFERROR(SEARCH("*.0*",$E131),0)=1,E131=""),"",INDEX('1.1 AIZ-IVZ'!$H$109:$O$1097,MATCH('1.4 AIZ-BWH'!E131,'1.1 AIZ-IVZ'!$H$109:$H$1097,0),8))</f>
        <v/>
      </c>
      <c r="M131" s="131"/>
      <c r="N131" s="395" t="str" cm="1">
        <f t="array" ref="N131">IFERROR(IF(O130=1,INDEX('1.1 AIZ-IVZ'!$G$7:$I$106,MATCH(MIN('1.1 AIZ-IVZ'!$G$7:$G$106)+COUNTIF($N$25:N130,"*.0*"),'1.1 AIZ-IVZ'!$G$7:$G$106,0),3),INDEX('1.1 AIZ-IVZ'!$G$109:$H$1097,MATCH(VALUE(LEFT(R131,SEARCH(".",R131)-1)),'1.1 AIZ-IVZ'!$E$109:$E$1097,0)-1+Q131,2)),"")</f>
        <v/>
      </c>
      <c r="O131" s="395" t="str">
        <f>IFERROR(IF(O130&gt;1,O130-1,INDEX('1.1 AIZ-IVZ'!$F$7:$H$106,MATCH('1.4 AIZ-BWH'!N131,'1.1 AIZ-IVZ'!$I$7:$I$106,0),1)+1),"")</f>
        <v/>
      </c>
      <c r="P131" s="395" t="str">
        <f t="shared" si="10"/>
        <v/>
      </c>
      <c r="Q131" s="395" t="e">
        <f t="shared" si="11"/>
        <v>#VALUE!</v>
      </c>
      <c r="R131" s="395" t="str">
        <f t="shared" si="12"/>
        <v/>
      </c>
    </row>
    <row r="132" spans="1:18" ht="15" hidden="1">
      <c r="A132" s="49"/>
      <c r="B132" s="49"/>
      <c r="C132" s="49"/>
      <c r="D132" s="50"/>
      <c r="E132" s="93" t="str" cm="1">
        <f t="array" ref="E132">IFERROR(IF(O131=1,INDEX('1.1 AIZ-IVZ'!$G$7:$I$106,MATCH(MIN('1.1 AIZ-IVZ'!$G$7:$G$106)+COUNTIF($N$25:N131,"*.0*"),'1.1 AIZ-IVZ'!$G$7:$G$106,0),3),INDEX('1.1 AIZ-IVZ'!$G$109:$H$1097,MATCH(VALUE(LEFT(R132,SEARCH(".",R132)-1)),'1.1 AIZ-IVZ'!$E$109:$E$1097,0)-1+Q132,2)),"")</f>
        <v/>
      </c>
      <c r="F132" s="28"/>
      <c r="G132" s="409" t="str">
        <f>IF(E132="","",IF(IFERROR(VALUE(MID(E132,(SEARCH(".",E132)+1),1)),0)&gt;0,I132,SUMIFS($G133:$G$1015,$R133:$R$1015,LEFT(E132,SEARCH(".",E132)),$Q133:$Q$1015,"&gt;0")))</f>
        <v/>
      </c>
      <c r="H132" s="400"/>
      <c r="I132" s="396" t="str">
        <f t="shared" ca="1" si="8"/>
        <v/>
      </c>
      <c r="J132" s="396" t="str">
        <f t="shared" ca="1" si="9"/>
        <v/>
      </c>
      <c r="K132" s="384" t="str">
        <f>IF(OR(IFERROR(SEARCH("*.0*",$E132),0)=1,E132=""),"",INDEX('1.1 AIZ-IVZ'!$H$109:$O$1097,MATCH('1.4 AIZ-BWH'!E132,'1.1 AIZ-IVZ'!$H$109:$H$1097,0),7))</f>
        <v/>
      </c>
      <c r="L132" s="384" t="str">
        <f>IF(OR(IFERROR(SEARCH("*.0*",$E132),0)=1,E132=""),"",INDEX('1.1 AIZ-IVZ'!$H$109:$O$1097,MATCH('1.4 AIZ-BWH'!E132,'1.1 AIZ-IVZ'!$H$109:$H$1097,0),8))</f>
        <v/>
      </c>
      <c r="M132" s="131"/>
      <c r="N132" s="395" t="str" cm="1">
        <f t="array" ref="N132">IFERROR(IF(O131=1,INDEX('1.1 AIZ-IVZ'!$G$7:$I$106,MATCH(MIN('1.1 AIZ-IVZ'!$G$7:$G$106)+COUNTIF($N$25:N131,"*.0*"),'1.1 AIZ-IVZ'!$G$7:$G$106,0),3),INDEX('1.1 AIZ-IVZ'!$G$109:$H$1097,MATCH(VALUE(LEFT(R132,SEARCH(".",R132)-1)),'1.1 AIZ-IVZ'!$E$109:$E$1097,0)-1+Q132,2)),"")</f>
        <v/>
      </c>
      <c r="O132" s="395" t="str">
        <f>IFERROR(IF(O131&gt;1,O131-1,INDEX('1.1 AIZ-IVZ'!$F$7:$H$106,MATCH('1.4 AIZ-BWH'!N132,'1.1 AIZ-IVZ'!$I$7:$I$106,0),1)+1),"")</f>
        <v/>
      </c>
      <c r="P132" s="395" t="str">
        <f t="shared" si="10"/>
        <v/>
      </c>
      <c r="Q132" s="395" t="e">
        <f t="shared" si="11"/>
        <v>#VALUE!</v>
      </c>
      <c r="R132" s="395" t="str">
        <f t="shared" si="12"/>
        <v/>
      </c>
    </row>
    <row r="133" spans="1:18" ht="15" hidden="1" customHeight="1">
      <c r="A133" s="49"/>
      <c r="B133" s="49"/>
      <c r="C133" s="49"/>
      <c r="D133" s="50"/>
      <c r="E133" s="93" t="str" cm="1">
        <f t="array" ref="E133">IFERROR(IF(O132=1,INDEX('1.1 AIZ-IVZ'!$G$7:$I$106,MATCH(MIN('1.1 AIZ-IVZ'!$G$7:$G$106)+COUNTIF($N$25:N132,"*.0*"),'1.1 AIZ-IVZ'!$G$7:$G$106,0),3),INDEX('1.1 AIZ-IVZ'!$G$109:$H$1097,MATCH(VALUE(LEFT(R133,SEARCH(".",R133)-1)),'1.1 AIZ-IVZ'!$E$109:$E$1097,0)-1+Q133,2)),"")</f>
        <v/>
      </c>
      <c r="F133" s="28"/>
      <c r="G133" s="409" t="str">
        <f>IF(E133="","",IF(IFERROR(VALUE(MID(E133,(SEARCH(".",E133)+1),1)),0)&gt;0,I133,SUMIFS($G134:$G$1015,$R134:$R$1015,LEFT(E133,SEARCH(".",E133)),$Q134:$Q$1015,"&gt;0")))</f>
        <v/>
      </c>
      <c r="H133" s="400"/>
      <c r="I133" s="396" t="str">
        <f t="shared" ca="1" si="8"/>
        <v/>
      </c>
      <c r="J133" s="396" t="str">
        <f t="shared" ca="1" si="9"/>
        <v/>
      </c>
      <c r="K133" s="384" t="str">
        <f>IF(OR(IFERROR(SEARCH("*.0*",$E133),0)=1,E133=""),"",INDEX('1.1 AIZ-IVZ'!$H$109:$O$1097,MATCH('1.4 AIZ-BWH'!E133,'1.1 AIZ-IVZ'!$H$109:$H$1097,0),7))</f>
        <v/>
      </c>
      <c r="L133" s="384" t="str">
        <f>IF(OR(IFERROR(SEARCH("*.0*",$E133),0)=1,E133=""),"",INDEX('1.1 AIZ-IVZ'!$H$109:$O$1097,MATCH('1.4 AIZ-BWH'!E133,'1.1 AIZ-IVZ'!$H$109:$H$1097,0),8))</f>
        <v/>
      </c>
      <c r="M133" s="131"/>
      <c r="N133" s="395" t="str" cm="1">
        <f t="array" ref="N133">IFERROR(IF(O132=1,INDEX('1.1 AIZ-IVZ'!$G$7:$I$106,MATCH(MIN('1.1 AIZ-IVZ'!$G$7:$G$106)+COUNTIF($N$25:N132,"*.0*"),'1.1 AIZ-IVZ'!$G$7:$G$106,0),3),INDEX('1.1 AIZ-IVZ'!$G$109:$H$1097,MATCH(VALUE(LEFT(R133,SEARCH(".",R133)-1)),'1.1 AIZ-IVZ'!$E$109:$E$1097,0)-1+Q133,2)),"")</f>
        <v/>
      </c>
      <c r="O133" s="395" t="str">
        <f>IFERROR(IF(O132&gt;1,O132-1,INDEX('1.1 AIZ-IVZ'!$F$7:$H$106,MATCH('1.4 AIZ-BWH'!N133,'1.1 AIZ-IVZ'!$I$7:$I$106,0),1)+1),"")</f>
        <v/>
      </c>
      <c r="P133" s="395" t="str">
        <f t="shared" si="10"/>
        <v/>
      </c>
      <c r="Q133" s="395" t="e">
        <f t="shared" si="11"/>
        <v>#VALUE!</v>
      </c>
      <c r="R133" s="395" t="str">
        <f t="shared" si="12"/>
        <v/>
      </c>
    </row>
    <row r="134" spans="1:18" ht="15" hidden="1" customHeight="1">
      <c r="A134" s="49"/>
      <c r="B134" s="49"/>
      <c r="C134" s="49"/>
      <c r="D134" s="50"/>
      <c r="E134" s="93" t="str" cm="1">
        <f t="array" ref="E134">IFERROR(IF(O133=1,INDEX('1.1 AIZ-IVZ'!$G$7:$I$106,MATCH(MIN('1.1 AIZ-IVZ'!$G$7:$G$106)+COUNTIF($N$25:N133,"*.0*"),'1.1 AIZ-IVZ'!$G$7:$G$106,0),3),INDEX('1.1 AIZ-IVZ'!$G$109:$H$1097,MATCH(VALUE(LEFT(R134,SEARCH(".",R134)-1)),'1.1 AIZ-IVZ'!$E$109:$E$1097,0)-1+Q134,2)),"")</f>
        <v/>
      </c>
      <c r="F134" s="28"/>
      <c r="G134" s="409" t="str">
        <f>IF(E134="","",IF(IFERROR(VALUE(MID(E134,(SEARCH(".",E134)+1),1)),0)&gt;0,I134,SUMIFS($G135:$G$1015,$R135:$R$1015,LEFT(E134,SEARCH(".",E134)),$Q135:$Q$1015,"&gt;0")))</f>
        <v/>
      </c>
      <c r="H134" s="400"/>
      <c r="I134" s="396" t="str">
        <f t="shared" ca="1" si="8"/>
        <v/>
      </c>
      <c r="J134" s="396" t="str">
        <f t="shared" ca="1" si="9"/>
        <v/>
      </c>
      <c r="K134" s="384" t="str">
        <f>IF(OR(IFERROR(SEARCH("*.0*",$E134),0)=1,E134=""),"",INDEX('1.1 AIZ-IVZ'!$H$109:$O$1097,MATCH('1.4 AIZ-BWH'!E134,'1.1 AIZ-IVZ'!$H$109:$H$1097,0),7))</f>
        <v/>
      </c>
      <c r="L134" s="384" t="str">
        <f>IF(OR(IFERROR(SEARCH("*.0*",$E134),0)=1,E134=""),"",INDEX('1.1 AIZ-IVZ'!$H$109:$O$1097,MATCH('1.4 AIZ-BWH'!E134,'1.1 AIZ-IVZ'!$H$109:$H$1097,0),8))</f>
        <v/>
      </c>
      <c r="M134" s="131"/>
      <c r="N134" s="395" t="str" cm="1">
        <f t="array" ref="N134">IFERROR(IF(O133=1,INDEX('1.1 AIZ-IVZ'!$G$7:$I$106,MATCH(MIN('1.1 AIZ-IVZ'!$G$7:$G$106)+COUNTIF($N$25:N133,"*.0*"),'1.1 AIZ-IVZ'!$G$7:$G$106,0),3),INDEX('1.1 AIZ-IVZ'!$G$109:$H$1097,MATCH(VALUE(LEFT(R134,SEARCH(".",R134)-1)),'1.1 AIZ-IVZ'!$E$109:$E$1097,0)-1+Q134,2)),"")</f>
        <v/>
      </c>
      <c r="O134" s="395" t="str">
        <f>IFERROR(IF(O133&gt;1,O133-1,INDEX('1.1 AIZ-IVZ'!$F$7:$H$106,MATCH('1.4 AIZ-BWH'!N134,'1.1 AIZ-IVZ'!$I$7:$I$106,0),1)+1),"")</f>
        <v/>
      </c>
      <c r="P134" s="395" t="str">
        <f t="shared" si="10"/>
        <v/>
      </c>
      <c r="Q134" s="395" t="e">
        <f t="shared" si="11"/>
        <v>#VALUE!</v>
      </c>
      <c r="R134" s="395" t="str">
        <f t="shared" si="12"/>
        <v/>
      </c>
    </row>
    <row r="135" spans="1:18" ht="15" hidden="1" customHeight="1">
      <c r="A135" s="49"/>
      <c r="B135" s="49"/>
      <c r="C135" s="49"/>
      <c r="D135" s="50"/>
      <c r="E135" s="93" t="str" cm="1">
        <f t="array" ref="E135">IFERROR(IF(O134=1,INDEX('1.1 AIZ-IVZ'!$G$7:$I$106,MATCH(MIN('1.1 AIZ-IVZ'!$G$7:$G$106)+COUNTIF($N$25:N134,"*.0*"),'1.1 AIZ-IVZ'!$G$7:$G$106,0),3),INDEX('1.1 AIZ-IVZ'!$G$109:$H$1097,MATCH(VALUE(LEFT(R135,SEARCH(".",R135)-1)),'1.1 AIZ-IVZ'!$E$109:$E$1097,0)-1+Q135,2)),"")</f>
        <v/>
      </c>
      <c r="F135" s="28"/>
      <c r="G135" s="409" t="str">
        <f>IF(E135="","",IF(IFERROR(VALUE(MID(E135,(SEARCH(".",E135)+1),1)),0)&gt;0,I135,SUMIFS($G136:$G$1015,$R136:$R$1015,LEFT(E135,SEARCH(".",E135)),$Q136:$Q$1015,"&gt;0")))</f>
        <v/>
      </c>
      <c r="H135" s="400"/>
      <c r="I135" s="396" t="str">
        <f t="shared" ca="1" si="8"/>
        <v/>
      </c>
      <c r="J135" s="396" t="str">
        <f t="shared" ca="1" si="9"/>
        <v/>
      </c>
      <c r="K135" s="384" t="str">
        <f>IF(OR(IFERROR(SEARCH("*.0*",$E135),0)=1,E135=""),"",INDEX('1.1 AIZ-IVZ'!$H$109:$O$1097,MATCH('1.4 AIZ-BWH'!E135,'1.1 AIZ-IVZ'!$H$109:$H$1097,0),7))</f>
        <v/>
      </c>
      <c r="L135" s="384" t="str">
        <f>IF(OR(IFERROR(SEARCH("*.0*",$E135),0)=1,E135=""),"",INDEX('1.1 AIZ-IVZ'!$H$109:$O$1097,MATCH('1.4 AIZ-BWH'!E135,'1.1 AIZ-IVZ'!$H$109:$H$1097,0),8))</f>
        <v/>
      </c>
      <c r="M135" s="131"/>
      <c r="N135" s="395" t="str" cm="1">
        <f t="array" ref="N135">IFERROR(IF(O134=1,INDEX('1.1 AIZ-IVZ'!$G$7:$I$106,MATCH(MIN('1.1 AIZ-IVZ'!$G$7:$G$106)+COUNTIF($N$25:N134,"*.0*"),'1.1 AIZ-IVZ'!$G$7:$G$106,0),3),INDEX('1.1 AIZ-IVZ'!$G$109:$H$1097,MATCH(VALUE(LEFT(R135,SEARCH(".",R135)-1)),'1.1 AIZ-IVZ'!$E$109:$E$1097,0)-1+Q135,2)),"")</f>
        <v/>
      </c>
      <c r="O135" s="395" t="str">
        <f>IFERROR(IF(O134&gt;1,O134-1,INDEX('1.1 AIZ-IVZ'!$F$7:$H$106,MATCH('1.4 AIZ-BWH'!N135,'1.1 AIZ-IVZ'!$I$7:$I$106,0),1)+1),"")</f>
        <v/>
      </c>
      <c r="P135" s="395" t="str">
        <f t="shared" si="10"/>
        <v/>
      </c>
      <c r="Q135" s="395" t="e">
        <f t="shared" si="11"/>
        <v>#VALUE!</v>
      </c>
      <c r="R135" s="395" t="str">
        <f t="shared" si="12"/>
        <v/>
      </c>
    </row>
    <row r="136" spans="1:18" ht="15" hidden="1" customHeight="1">
      <c r="A136" s="49"/>
      <c r="B136" s="49"/>
      <c r="C136" s="49"/>
      <c r="D136" s="50"/>
      <c r="E136" s="93" t="str" cm="1">
        <f t="array" ref="E136">IFERROR(IF(O135=1,INDEX('1.1 AIZ-IVZ'!$G$7:$I$106,MATCH(MIN('1.1 AIZ-IVZ'!$G$7:$G$106)+COUNTIF($N$25:N135,"*.0*"),'1.1 AIZ-IVZ'!$G$7:$G$106,0),3),INDEX('1.1 AIZ-IVZ'!$G$109:$H$1097,MATCH(VALUE(LEFT(R136,SEARCH(".",R136)-1)),'1.1 AIZ-IVZ'!$E$109:$E$1097,0)-1+Q136,2)),"")</f>
        <v/>
      </c>
      <c r="F136" s="28"/>
      <c r="G136" s="409" t="str">
        <f>IF(E136="","",IF(IFERROR(VALUE(MID(E136,(SEARCH(".",E136)+1),1)),0)&gt;0,I136,SUMIFS($G137:$G$1015,$R137:$R$1015,LEFT(E136,SEARCH(".",E136)),$Q137:$Q$1015,"&gt;0")))</f>
        <v/>
      </c>
      <c r="H136" s="400"/>
      <c r="I136" s="396" t="str">
        <f t="shared" ca="1" si="8"/>
        <v/>
      </c>
      <c r="J136" s="396" t="str">
        <f t="shared" ca="1" si="9"/>
        <v/>
      </c>
      <c r="K136" s="384" t="str">
        <f>IF(OR(IFERROR(SEARCH("*.0*",$E136),0)=1,E136=""),"",INDEX('1.1 AIZ-IVZ'!$H$109:$O$1097,MATCH('1.4 AIZ-BWH'!E136,'1.1 AIZ-IVZ'!$H$109:$H$1097,0),7))</f>
        <v/>
      </c>
      <c r="L136" s="384" t="str">
        <f>IF(OR(IFERROR(SEARCH("*.0*",$E136),0)=1,E136=""),"",INDEX('1.1 AIZ-IVZ'!$H$109:$O$1097,MATCH('1.4 AIZ-BWH'!E136,'1.1 AIZ-IVZ'!$H$109:$H$1097,0),8))</f>
        <v/>
      </c>
      <c r="M136" s="131"/>
      <c r="N136" s="395" t="str" cm="1">
        <f t="array" ref="N136">IFERROR(IF(O135=1,INDEX('1.1 AIZ-IVZ'!$G$7:$I$106,MATCH(MIN('1.1 AIZ-IVZ'!$G$7:$G$106)+COUNTIF($N$25:N135,"*.0*"),'1.1 AIZ-IVZ'!$G$7:$G$106,0),3),INDEX('1.1 AIZ-IVZ'!$G$109:$H$1097,MATCH(VALUE(LEFT(R136,SEARCH(".",R136)-1)),'1.1 AIZ-IVZ'!$E$109:$E$1097,0)-1+Q136,2)),"")</f>
        <v/>
      </c>
      <c r="O136" s="395" t="str">
        <f>IFERROR(IF(O135&gt;1,O135-1,INDEX('1.1 AIZ-IVZ'!$F$7:$H$106,MATCH('1.4 AIZ-BWH'!N136,'1.1 AIZ-IVZ'!$I$7:$I$106,0),1)+1),"")</f>
        <v/>
      </c>
      <c r="P136" s="395" t="str">
        <f t="shared" si="10"/>
        <v/>
      </c>
      <c r="Q136" s="395" t="e">
        <f t="shared" si="11"/>
        <v>#VALUE!</v>
      </c>
      <c r="R136" s="395" t="str">
        <f t="shared" si="12"/>
        <v/>
      </c>
    </row>
    <row r="137" spans="1:18" ht="15" hidden="1" customHeight="1">
      <c r="A137" s="49"/>
      <c r="B137" s="49"/>
      <c r="C137" s="49"/>
      <c r="D137" s="50"/>
      <c r="E137" s="93" t="str" cm="1">
        <f t="array" ref="E137">IFERROR(IF(O136=1,INDEX('1.1 AIZ-IVZ'!$G$7:$I$106,MATCH(MIN('1.1 AIZ-IVZ'!$G$7:$G$106)+COUNTIF($N$25:N136,"*.0*"),'1.1 AIZ-IVZ'!$G$7:$G$106,0),3),INDEX('1.1 AIZ-IVZ'!$G$109:$H$1097,MATCH(VALUE(LEFT(R137,SEARCH(".",R137)-1)),'1.1 AIZ-IVZ'!$E$109:$E$1097,0)-1+Q137,2)),"")</f>
        <v/>
      </c>
      <c r="F137" s="28"/>
      <c r="G137" s="409" t="str">
        <f>IF(E137="","",IF(IFERROR(VALUE(MID(E137,(SEARCH(".",E137)+1),1)),0)&gt;0,I137,SUMIFS($G138:$G$1015,$R138:$R$1015,LEFT(E137,SEARCH(".",E137)),$Q138:$Q$1015,"&gt;0")))</f>
        <v/>
      </c>
      <c r="H137" s="400"/>
      <c r="I137" s="396" t="str">
        <f t="shared" ca="1" si="8"/>
        <v/>
      </c>
      <c r="J137" s="396" t="str">
        <f t="shared" ca="1" si="9"/>
        <v/>
      </c>
      <c r="K137" s="384" t="str">
        <f>IF(OR(IFERROR(SEARCH("*.0*",$E137),0)=1,E137=""),"",INDEX('1.1 AIZ-IVZ'!$H$109:$O$1097,MATCH('1.4 AIZ-BWH'!E137,'1.1 AIZ-IVZ'!$H$109:$H$1097,0),7))</f>
        <v/>
      </c>
      <c r="L137" s="384" t="str">
        <f>IF(OR(IFERROR(SEARCH("*.0*",$E137),0)=1,E137=""),"",INDEX('1.1 AIZ-IVZ'!$H$109:$O$1097,MATCH('1.4 AIZ-BWH'!E137,'1.1 AIZ-IVZ'!$H$109:$H$1097,0),8))</f>
        <v/>
      </c>
      <c r="M137" s="131"/>
      <c r="N137" s="395" t="str" cm="1">
        <f t="array" ref="N137">IFERROR(IF(O136=1,INDEX('1.1 AIZ-IVZ'!$G$7:$I$106,MATCH(MIN('1.1 AIZ-IVZ'!$G$7:$G$106)+COUNTIF($N$25:N136,"*.0*"),'1.1 AIZ-IVZ'!$G$7:$G$106,0),3),INDEX('1.1 AIZ-IVZ'!$G$109:$H$1097,MATCH(VALUE(LEFT(R137,SEARCH(".",R137)-1)),'1.1 AIZ-IVZ'!$E$109:$E$1097,0)-1+Q137,2)),"")</f>
        <v/>
      </c>
      <c r="O137" s="395" t="str">
        <f>IFERROR(IF(O136&gt;1,O136-1,INDEX('1.1 AIZ-IVZ'!$F$7:$H$106,MATCH('1.4 AIZ-BWH'!N137,'1.1 AIZ-IVZ'!$I$7:$I$106,0),1)+1),"")</f>
        <v/>
      </c>
      <c r="P137" s="395" t="str">
        <f t="shared" si="10"/>
        <v/>
      </c>
      <c r="Q137" s="395" t="e">
        <f t="shared" si="11"/>
        <v>#VALUE!</v>
      </c>
      <c r="R137" s="395" t="str">
        <f t="shared" si="12"/>
        <v/>
      </c>
    </row>
    <row r="138" spans="1:18" ht="15" hidden="1" customHeight="1">
      <c r="A138" s="49"/>
      <c r="B138" s="49"/>
      <c r="C138" s="49"/>
      <c r="D138" s="50"/>
      <c r="E138" s="93" t="str" cm="1">
        <f t="array" ref="E138">IFERROR(IF(O137=1,INDEX('1.1 AIZ-IVZ'!$G$7:$I$106,MATCH(MIN('1.1 AIZ-IVZ'!$G$7:$G$106)+COUNTIF($N$25:N137,"*.0*"),'1.1 AIZ-IVZ'!$G$7:$G$106,0),3),INDEX('1.1 AIZ-IVZ'!$G$109:$H$1097,MATCH(VALUE(LEFT(R138,SEARCH(".",R138)-1)),'1.1 AIZ-IVZ'!$E$109:$E$1097,0)-1+Q138,2)),"")</f>
        <v/>
      </c>
      <c r="F138" s="28"/>
      <c r="G138" s="409" t="str">
        <f>IF(E138="","",IF(IFERROR(VALUE(MID(E138,(SEARCH(".",E138)+1),1)),0)&gt;0,I138,SUMIFS($G139:$G$1015,$R139:$R$1015,LEFT(E138,SEARCH(".",E138)),$Q139:$Q$1015,"&gt;0")))</f>
        <v/>
      </c>
      <c r="H138" s="400"/>
      <c r="I138" s="396" t="str">
        <f t="shared" ca="1" si="8"/>
        <v/>
      </c>
      <c r="J138" s="396" t="str">
        <f t="shared" ca="1" si="9"/>
        <v/>
      </c>
      <c r="K138" s="384" t="str">
        <f>IF(OR(IFERROR(SEARCH("*.0*",$E138),0)=1,E138=""),"",INDEX('1.1 AIZ-IVZ'!$H$109:$O$1097,MATCH('1.4 AIZ-BWH'!E138,'1.1 AIZ-IVZ'!$H$109:$H$1097,0),7))</f>
        <v/>
      </c>
      <c r="L138" s="384" t="str">
        <f>IF(OR(IFERROR(SEARCH("*.0*",$E138),0)=1,E138=""),"",INDEX('1.1 AIZ-IVZ'!$H$109:$O$1097,MATCH('1.4 AIZ-BWH'!E138,'1.1 AIZ-IVZ'!$H$109:$H$1097,0),8))</f>
        <v/>
      </c>
      <c r="M138" s="131"/>
      <c r="N138" s="395" t="str" cm="1">
        <f t="array" ref="N138">IFERROR(IF(O137=1,INDEX('1.1 AIZ-IVZ'!$G$7:$I$106,MATCH(MIN('1.1 AIZ-IVZ'!$G$7:$G$106)+COUNTIF($N$25:N137,"*.0*"),'1.1 AIZ-IVZ'!$G$7:$G$106,0),3),INDEX('1.1 AIZ-IVZ'!$G$109:$H$1097,MATCH(VALUE(LEFT(R138,SEARCH(".",R138)-1)),'1.1 AIZ-IVZ'!$E$109:$E$1097,0)-1+Q138,2)),"")</f>
        <v/>
      </c>
      <c r="O138" s="395" t="str">
        <f>IFERROR(IF(O137&gt;1,O137-1,INDEX('1.1 AIZ-IVZ'!$F$7:$H$106,MATCH('1.4 AIZ-BWH'!N138,'1.1 AIZ-IVZ'!$I$7:$I$106,0),1)+1),"")</f>
        <v/>
      </c>
      <c r="P138" s="395" t="str">
        <f t="shared" si="10"/>
        <v/>
      </c>
      <c r="Q138" s="395" t="e">
        <f t="shared" si="11"/>
        <v>#VALUE!</v>
      </c>
      <c r="R138" s="395" t="str">
        <f t="shared" si="12"/>
        <v/>
      </c>
    </row>
    <row r="139" spans="1:18" ht="15" hidden="1">
      <c r="A139" s="49"/>
      <c r="B139" s="49"/>
      <c r="C139" s="49"/>
      <c r="D139" s="50"/>
      <c r="E139" s="93" t="str" cm="1">
        <f t="array" ref="E139">IFERROR(IF(O138=1,INDEX('1.1 AIZ-IVZ'!$G$7:$I$106,MATCH(MIN('1.1 AIZ-IVZ'!$G$7:$G$106)+COUNTIF($N$25:N138,"*.0*"),'1.1 AIZ-IVZ'!$G$7:$G$106,0),3),INDEX('1.1 AIZ-IVZ'!$G$109:$H$1097,MATCH(VALUE(LEFT(R139,SEARCH(".",R139)-1)),'1.1 AIZ-IVZ'!$E$109:$E$1097,0)-1+Q139,2)),"")</f>
        <v/>
      </c>
      <c r="F139" s="28"/>
      <c r="G139" s="409" t="str">
        <f>IF(E139="","",IF(IFERROR(VALUE(MID(E139,(SEARCH(".",E139)+1),1)),0)&gt;0,I139,SUMIFS($G140:$G$1015,$R140:$R$1015,LEFT(E139,SEARCH(".",E139)),$Q140:$Q$1015,"&gt;0")))</f>
        <v/>
      </c>
      <c r="H139" s="400"/>
      <c r="I139" s="396" t="str">
        <f t="shared" ca="1" si="8"/>
        <v/>
      </c>
      <c r="J139" s="396" t="str">
        <f t="shared" ca="1" si="9"/>
        <v/>
      </c>
      <c r="K139" s="384" t="str">
        <f>IF(OR(IFERROR(SEARCH("*.0*",$E139),0)=1,E139=""),"",INDEX('1.1 AIZ-IVZ'!$H$109:$O$1097,MATCH('1.4 AIZ-BWH'!E139,'1.1 AIZ-IVZ'!$H$109:$H$1097,0),7))</f>
        <v/>
      </c>
      <c r="L139" s="384" t="str">
        <f>IF(OR(IFERROR(SEARCH("*.0*",$E139),0)=1,E139=""),"",INDEX('1.1 AIZ-IVZ'!$H$109:$O$1097,MATCH('1.4 AIZ-BWH'!E139,'1.1 AIZ-IVZ'!$H$109:$H$1097,0),8))</f>
        <v/>
      </c>
      <c r="M139" s="131"/>
      <c r="N139" s="395" t="str" cm="1">
        <f t="array" ref="N139">IFERROR(IF(O138=1,INDEX('1.1 AIZ-IVZ'!$G$7:$I$106,MATCH(MIN('1.1 AIZ-IVZ'!$G$7:$G$106)+COUNTIF($N$25:N138,"*.0*"),'1.1 AIZ-IVZ'!$G$7:$G$106,0),3),INDEX('1.1 AIZ-IVZ'!$G$109:$H$1097,MATCH(VALUE(LEFT(R139,SEARCH(".",R139)-1)),'1.1 AIZ-IVZ'!$E$109:$E$1097,0)-1+Q139,2)),"")</f>
        <v/>
      </c>
      <c r="O139" s="395" t="str">
        <f>IFERROR(IF(O138&gt;1,O138-1,INDEX('1.1 AIZ-IVZ'!$F$7:$H$106,MATCH('1.4 AIZ-BWH'!N139,'1.1 AIZ-IVZ'!$I$7:$I$106,0),1)+1),"")</f>
        <v/>
      </c>
      <c r="P139" s="395" t="str">
        <f t="shared" si="10"/>
        <v/>
      </c>
      <c r="Q139" s="395" t="e">
        <f t="shared" si="11"/>
        <v>#VALUE!</v>
      </c>
      <c r="R139" s="395" t="str">
        <f t="shared" si="12"/>
        <v/>
      </c>
    </row>
    <row r="140" spans="1:18" ht="15" hidden="1">
      <c r="A140" s="49"/>
      <c r="B140" s="49"/>
      <c r="C140" s="49"/>
      <c r="D140" s="50"/>
      <c r="E140" s="93" t="str" cm="1">
        <f t="array" ref="E140">IFERROR(IF(O139=1,INDEX('1.1 AIZ-IVZ'!$G$7:$I$106,MATCH(MIN('1.1 AIZ-IVZ'!$G$7:$G$106)+COUNTIF($N$25:N139,"*.0*"),'1.1 AIZ-IVZ'!$G$7:$G$106,0),3),INDEX('1.1 AIZ-IVZ'!$G$109:$H$1097,MATCH(VALUE(LEFT(R140,SEARCH(".",R140)-1)),'1.1 AIZ-IVZ'!$E$109:$E$1097,0)-1+Q140,2)),"")</f>
        <v/>
      </c>
      <c r="F140" s="28"/>
      <c r="G140" s="409" t="str">
        <f>IF(E140="","",IF(IFERROR(VALUE(MID(E140,(SEARCH(".",E140)+1),1)),0)&gt;0,I140,SUMIFS($G141:$G$1015,$R141:$R$1015,LEFT(E140,SEARCH(".",E140)),$Q141:$Q$1015,"&gt;0")))</f>
        <v/>
      </c>
      <c r="H140" s="400"/>
      <c r="I140" s="396" t="str">
        <f t="shared" ca="1" si="8"/>
        <v/>
      </c>
      <c r="J140" s="396" t="str">
        <f t="shared" ca="1" si="9"/>
        <v/>
      </c>
      <c r="K140" s="384" t="str">
        <f>IF(OR(IFERROR(SEARCH("*.0*",$E140),0)=1,E140=""),"",INDEX('1.1 AIZ-IVZ'!$H$109:$O$1097,MATCH('1.4 AIZ-BWH'!E140,'1.1 AIZ-IVZ'!$H$109:$H$1097,0),7))</f>
        <v/>
      </c>
      <c r="L140" s="384" t="str">
        <f>IF(OR(IFERROR(SEARCH("*.0*",$E140),0)=1,E140=""),"",INDEX('1.1 AIZ-IVZ'!$H$109:$O$1097,MATCH('1.4 AIZ-BWH'!E140,'1.1 AIZ-IVZ'!$H$109:$H$1097,0),8))</f>
        <v/>
      </c>
      <c r="M140" s="131"/>
      <c r="N140" s="395" t="str" cm="1">
        <f t="array" ref="N140">IFERROR(IF(O139=1,INDEX('1.1 AIZ-IVZ'!$G$7:$I$106,MATCH(MIN('1.1 AIZ-IVZ'!$G$7:$G$106)+COUNTIF($N$25:N139,"*.0*"),'1.1 AIZ-IVZ'!$G$7:$G$106,0),3),INDEX('1.1 AIZ-IVZ'!$G$109:$H$1097,MATCH(VALUE(LEFT(R140,SEARCH(".",R140)-1)),'1.1 AIZ-IVZ'!$E$109:$E$1097,0)-1+Q140,2)),"")</f>
        <v/>
      </c>
      <c r="O140" s="395" t="str">
        <f>IFERROR(IF(O139&gt;1,O139-1,INDEX('1.1 AIZ-IVZ'!$F$7:$H$106,MATCH('1.4 AIZ-BWH'!N140,'1.1 AIZ-IVZ'!$I$7:$I$106,0),1)+1),"")</f>
        <v/>
      </c>
      <c r="P140" s="395" t="str">
        <f t="shared" si="10"/>
        <v/>
      </c>
      <c r="Q140" s="395" t="e">
        <f t="shared" si="11"/>
        <v>#VALUE!</v>
      </c>
      <c r="R140" s="395" t="str">
        <f t="shared" si="12"/>
        <v/>
      </c>
    </row>
    <row r="141" spans="1:18" ht="15" hidden="1">
      <c r="A141" s="49"/>
      <c r="B141" s="49"/>
      <c r="C141" s="49"/>
      <c r="D141" s="50"/>
      <c r="E141" s="93" t="str" cm="1">
        <f t="array" ref="E141">IFERROR(IF(O140=1,INDEX('1.1 AIZ-IVZ'!$G$7:$I$106,MATCH(MIN('1.1 AIZ-IVZ'!$G$7:$G$106)+COUNTIF($N$25:N140,"*.0*"),'1.1 AIZ-IVZ'!$G$7:$G$106,0),3),INDEX('1.1 AIZ-IVZ'!$G$109:$H$1097,MATCH(VALUE(LEFT(R141,SEARCH(".",R141)-1)),'1.1 AIZ-IVZ'!$E$109:$E$1097,0)-1+Q141,2)),"")</f>
        <v/>
      </c>
      <c r="F141" s="28"/>
      <c r="G141" s="409" t="str">
        <f>IF(E141="","",IF(IFERROR(VALUE(MID(E141,(SEARCH(".",E141)+1),1)),0)&gt;0,I141,SUMIFS($G142:$G$1015,$R142:$R$1015,LEFT(E141,SEARCH(".",E141)),$Q142:$Q$1015,"&gt;0")))</f>
        <v/>
      </c>
      <c r="H141" s="400"/>
      <c r="I141" s="396" t="str">
        <f t="shared" ca="1" si="8"/>
        <v/>
      </c>
      <c r="J141" s="396" t="str">
        <f t="shared" ca="1" si="9"/>
        <v/>
      </c>
      <c r="K141" s="384" t="str">
        <f>IF(OR(IFERROR(SEARCH("*.0*",$E141),0)=1,E141=""),"",INDEX('1.1 AIZ-IVZ'!$H$109:$O$1097,MATCH('1.4 AIZ-BWH'!E141,'1.1 AIZ-IVZ'!$H$109:$H$1097,0),7))</f>
        <v/>
      </c>
      <c r="L141" s="384" t="str">
        <f>IF(OR(IFERROR(SEARCH("*.0*",$E141),0)=1,E141=""),"",INDEX('1.1 AIZ-IVZ'!$H$109:$O$1097,MATCH('1.4 AIZ-BWH'!E141,'1.1 AIZ-IVZ'!$H$109:$H$1097,0),8))</f>
        <v/>
      </c>
      <c r="M141" s="131"/>
      <c r="N141" s="395" t="str" cm="1">
        <f t="array" ref="N141">IFERROR(IF(O140=1,INDEX('1.1 AIZ-IVZ'!$G$7:$I$106,MATCH(MIN('1.1 AIZ-IVZ'!$G$7:$G$106)+COUNTIF($N$25:N140,"*.0*"),'1.1 AIZ-IVZ'!$G$7:$G$106,0),3),INDEX('1.1 AIZ-IVZ'!$G$109:$H$1097,MATCH(VALUE(LEFT(R141,SEARCH(".",R141)-1)),'1.1 AIZ-IVZ'!$E$109:$E$1097,0)-1+Q141,2)),"")</f>
        <v/>
      </c>
      <c r="O141" s="395" t="str">
        <f>IFERROR(IF(O140&gt;1,O140-1,INDEX('1.1 AIZ-IVZ'!$F$7:$H$106,MATCH('1.4 AIZ-BWH'!N141,'1.1 AIZ-IVZ'!$I$7:$I$106,0),1)+1),"")</f>
        <v/>
      </c>
      <c r="P141" s="395" t="str">
        <f t="shared" si="10"/>
        <v/>
      </c>
      <c r="Q141" s="395" t="e">
        <f t="shared" si="11"/>
        <v>#VALUE!</v>
      </c>
      <c r="R141" s="395" t="str">
        <f t="shared" si="12"/>
        <v/>
      </c>
    </row>
    <row r="142" spans="1:18" ht="15" hidden="1">
      <c r="A142" s="49"/>
      <c r="B142" s="49"/>
      <c r="C142" s="49"/>
      <c r="D142" s="50"/>
      <c r="E142" s="93" t="str" cm="1">
        <f t="array" ref="E142">IFERROR(IF(O141=1,INDEX('1.1 AIZ-IVZ'!$G$7:$I$106,MATCH(MIN('1.1 AIZ-IVZ'!$G$7:$G$106)+COUNTIF($N$25:N141,"*.0*"),'1.1 AIZ-IVZ'!$G$7:$G$106,0),3),INDEX('1.1 AIZ-IVZ'!$G$109:$H$1097,MATCH(VALUE(LEFT(R142,SEARCH(".",R142)-1)),'1.1 AIZ-IVZ'!$E$109:$E$1097,0)-1+Q142,2)),"")</f>
        <v/>
      </c>
      <c r="F142" s="28"/>
      <c r="G142" s="409" t="str">
        <f>IF(E142="","",IF(IFERROR(VALUE(MID(E142,(SEARCH(".",E142)+1),1)),0)&gt;0,I142,SUMIFS($G143:$G$1015,$R143:$R$1015,LEFT(E142,SEARCH(".",E142)),$Q143:$Q$1015,"&gt;0")))</f>
        <v/>
      </c>
      <c r="H142" s="400"/>
      <c r="I142" s="396" t="str">
        <f t="shared" ca="1" si="8"/>
        <v/>
      </c>
      <c r="J142" s="396" t="str">
        <f t="shared" ca="1" si="9"/>
        <v/>
      </c>
      <c r="K142" s="384" t="str">
        <f>IF(OR(IFERROR(SEARCH("*.0*",$E142),0)=1,E142=""),"",INDEX('1.1 AIZ-IVZ'!$H$109:$O$1097,MATCH('1.4 AIZ-BWH'!E142,'1.1 AIZ-IVZ'!$H$109:$H$1097,0),7))</f>
        <v/>
      </c>
      <c r="L142" s="384" t="str">
        <f>IF(OR(IFERROR(SEARCH("*.0*",$E142),0)=1,E142=""),"",INDEX('1.1 AIZ-IVZ'!$H$109:$O$1097,MATCH('1.4 AIZ-BWH'!E142,'1.1 AIZ-IVZ'!$H$109:$H$1097,0),8))</f>
        <v/>
      </c>
      <c r="M142" s="131"/>
      <c r="N142" s="395" t="str" cm="1">
        <f t="array" ref="N142">IFERROR(IF(O141=1,INDEX('1.1 AIZ-IVZ'!$G$7:$I$106,MATCH(MIN('1.1 AIZ-IVZ'!$G$7:$G$106)+COUNTIF($N$25:N141,"*.0*"),'1.1 AIZ-IVZ'!$G$7:$G$106,0),3),INDEX('1.1 AIZ-IVZ'!$G$109:$H$1097,MATCH(VALUE(LEFT(R142,SEARCH(".",R142)-1)),'1.1 AIZ-IVZ'!$E$109:$E$1097,0)-1+Q142,2)),"")</f>
        <v/>
      </c>
      <c r="O142" s="395" t="str">
        <f>IFERROR(IF(O141&gt;1,O141-1,INDEX('1.1 AIZ-IVZ'!$F$7:$H$106,MATCH('1.4 AIZ-BWH'!N142,'1.1 AIZ-IVZ'!$I$7:$I$106,0),1)+1),"")</f>
        <v/>
      </c>
      <c r="P142" s="395" t="str">
        <f t="shared" si="10"/>
        <v/>
      </c>
      <c r="Q142" s="395" t="e">
        <f t="shared" si="11"/>
        <v>#VALUE!</v>
      </c>
      <c r="R142" s="395" t="str">
        <f t="shared" si="12"/>
        <v/>
      </c>
    </row>
    <row r="143" spans="1:18" ht="15" hidden="1">
      <c r="A143" s="49"/>
      <c r="B143" s="49"/>
      <c r="C143" s="49"/>
      <c r="D143" s="50"/>
      <c r="E143" s="93" t="str" cm="1">
        <f t="array" ref="E143">IFERROR(IF(O142=1,INDEX('1.1 AIZ-IVZ'!$G$7:$I$106,MATCH(MIN('1.1 AIZ-IVZ'!$G$7:$G$106)+COUNTIF($N$25:N142,"*.0*"),'1.1 AIZ-IVZ'!$G$7:$G$106,0),3),INDEX('1.1 AIZ-IVZ'!$G$109:$H$1097,MATCH(VALUE(LEFT(R143,SEARCH(".",R143)-1)),'1.1 AIZ-IVZ'!$E$109:$E$1097,0)-1+Q143,2)),"")</f>
        <v/>
      </c>
      <c r="F143" s="28"/>
      <c r="G143" s="409" t="str">
        <f>IF(E143="","",IF(IFERROR(VALUE(MID(E143,(SEARCH(".",E143)+1),1)),0)&gt;0,I143,SUMIFS($G144:$G$1015,$R144:$R$1015,LEFT(E143,SEARCH(".",E143)),$Q144:$Q$1015,"&gt;0")))</f>
        <v/>
      </c>
      <c r="H143" s="400"/>
      <c r="I143" s="396" t="str">
        <f t="shared" ca="1" si="8"/>
        <v/>
      </c>
      <c r="J143" s="396" t="str">
        <f t="shared" ca="1" si="9"/>
        <v/>
      </c>
      <c r="K143" s="384" t="str">
        <f>IF(OR(IFERROR(SEARCH("*.0*",$E143),0)=1,E143=""),"",INDEX('1.1 AIZ-IVZ'!$H$109:$O$1097,MATCH('1.4 AIZ-BWH'!E143,'1.1 AIZ-IVZ'!$H$109:$H$1097,0),7))</f>
        <v/>
      </c>
      <c r="L143" s="384" t="str">
        <f>IF(OR(IFERROR(SEARCH("*.0*",$E143),0)=1,E143=""),"",INDEX('1.1 AIZ-IVZ'!$H$109:$O$1097,MATCH('1.4 AIZ-BWH'!E143,'1.1 AIZ-IVZ'!$H$109:$H$1097,0),8))</f>
        <v/>
      </c>
      <c r="M143" s="131"/>
      <c r="N143" s="395" t="str" cm="1">
        <f t="array" ref="N143">IFERROR(IF(O142=1,INDEX('1.1 AIZ-IVZ'!$G$7:$I$106,MATCH(MIN('1.1 AIZ-IVZ'!$G$7:$G$106)+COUNTIF($N$25:N142,"*.0*"),'1.1 AIZ-IVZ'!$G$7:$G$106,0),3),INDEX('1.1 AIZ-IVZ'!$G$109:$H$1097,MATCH(VALUE(LEFT(R143,SEARCH(".",R143)-1)),'1.1 AIZ-IVZ'!$E$109:$E$1097,0)-1+Q143,2)),"")</f>
        <v/>
      </c>
      <c r="O143" s="395" t="str">
        <f>IFERROR(IF(O142&gt;1,O142-1,INDEX('1.1 AIZ-IVZ'!$F$7:$H$106,MATCH('1.4 AIZ-BWH'!N143,'1.1 AIZ-IVZ'!$I$7:$I$106,0),1)+1),"")</f>
        <v/>
      </c>
      <c r="P143" s="395" t="str">
        <f t="shared" si="10"/>
        <v/>
      </c>
      <c r="Q143" s="395" t="e">
        <f t="shared" si="11"/>
        <v>#VALUE!</v>
      </c>
      <c r="R143" s="395" t="str">
        <f t="shared" si="12"/>
        <v/>
      </c>
    </row>
    <row r="144" spans="1:18" ht="15" hidden="1" customHeight="1">
      <c r="A144" s="49"/>
      <c r="B144" s="49"/>
      <c r="C144" s="49"/>
      <c r="D144" s="50"/>
      <c r="E144" s="93" t="str" cm="1">
        <f t="array" ref="E144">IFERROR(IF(O143=1,INDEX('1.1 AIZ-IVZ'!$G$7:$I$106,MATCH(MIN('1.1 AIZ-IVZ'!$G$7:$G$106)+COUNTIF($N$25:N143,"*.0*"),'1.1 AIZ-IVZ'!$G$7:$G$106,0),3),INDEX('1.1 AIZ-IVZ'!$G$109:$H$1097,MATCH(VALUE(LEFT(R144,SEARCH(".",R144)-1)),'1.1 AIZ-IVZ'!$E$109:$E$1097,0)-1+Q144,2)),"")</f>
        <v/>
      </c>
      <c r="F144" s="28"/>
      <c r="G144" s="409" t="str">
        <f>IF(E144="","",IF(IFERROR(VALUE(MID(E144,(SEARCH(".",E144)+1),1)),0)&gt;0,I144,SUMIFS($G145:$G$1015,$R145:$R$1015,LEFT(E144,SEARCH(".",E144)),$Q145:$Q$1015,"&gt;0")))</f>
        <v/>
      </c>
      <c r="H144" s="400"/>
      <c r="I144" s="396" t="str">
        <f t="shared" ca="1" si="8"/>
        <v/>
      </c>
      <c r="J144" s="396" t="str">
        <f t="shared" ca="1" si="9"/>
        <v/>
      </c>
      <c r="K144" s="384" t="str">
        <f>IF(OR(IFERROR(SEARCH("*.0*",$E144),0)=1,E144=""),"",INDEX('1.1 AIZ-IVZ'!$H$109:$O$1097,MATCH('1.4 AIZ-BWH'!E144,'1.1 AIZ-IVZ'!$H$109:$H$1097,0),7))</f>
        <v/>
      </c>
      <c r="L144" s="384" t="str">
        <f>IF(OR(IFERROR(SEARCH("*.0*",$E144),0)=1,E144=""),"",INDEX('1.1 AIZ-IVZ'!$H$109:$O$1097,MATCH('1.4 AIZ-BWH'!E144,'1.1 AIZ-IVZ'!$H$109:$H$1097,0),8))</f>
        <v/>
      </c>
      <c r="M144" s="131"/>
      <c r="N144" s="395" t="str" cm="1">
        <f t="array" ref="N144">IFERROR(IF(O143=1,INDEX('1.1 AIZ-IVZ'!$G$7:$I$106,MATCH(MIN('1.1 AIZ-IVZ'!$G$7:$G$106)+COUNTIF($N$25:N143,"*.0*"),'1.1 AIZ-IVZ'!$G$7:$G$106,0),3),INDEX('1.1 AIZ-IVZ'!$G$109:$H$1097,MATCH(VALUE(LEFT(R144,SEARCH(".",R144)-1)),'1.1 AIZ-IVZ'!$E$109:$E$1097,0)-1+Q144,2)),"")</f>
        <v/>
      </c>
      <c r="O144" s="395" t="str">
        <f>IFERROR(IF(O143&gt;1,O143-1,INDEX('1.1 AIZ-IVZ'!$F$7:$H$106,MATCH('1.4 AIZ-BWH'!N144,'1.1 AIZ-IVZ'!$I$7:$I$106,0),1)+1),"")</f>
        <v/>
      </c>
      <c r="P144" s="395" t="str">
        <f t="shared" si="10"/>
        <v/>
      </c>
      <c r="Q144" s="395" t="e">
        <f t="shared" si="11"/>
        <v>#VALUE!</v>
      </c>
      <c r="R144" s="395" t="str">
        <f t="shared" si="12"/>
        <v/>
      </c>
    </row>
    <row r="145" spans="1:18" ht="15" hidden="1" customHeight="1">
      <c r="A145" s="49"/>
      <c r="B145" s="49"/>
      <c r="C145" s="49"/>
      <c r="D145" s="50"/>
      <c r="E145" s="93" t="str" cm="1">
        <f t="array" ref="E145">IFERROR(IF(O144=1,INDEX('1.1 AIZ-IVZ'!$G$7:$I$106,MATCH(MIN('1.1 AIZ-IVZ'!$G$7:$G$106)+COUNTIF($N$25:N144,"*.0*"),'1.1 AIZ-IVZ'!$G$7:$G$106,0),3),INDEX('1.1 AIZ-IVZ'!$G$109:$H$1097,MATCH(VALUE(LEFT(R145,SEARCH(".",R145)-1)),'1.1 AIZ-IVZ'!$E$109:$E$1097,0)-1+Q145,2)),"")</f>
        <v/>
      </c>
      <c r="F145" s="28"/>
      <c r="G145" s="409" t="str">
        <f>IF(E145="","",IF(IFERROR(VALUE(MID(E145,(SEARCH(".",E145)+1),1)),0)&gt;0,I145,SUMIFS($G146:$G$1015,$R146:$R$1015,LEFT(E145,SEARCH(".",E145)),$Q146:$Q$1015,"&gt;0")))</f>
        <v/>
      </c>
      <c r="H145" s="400"/>
      <c r="I145" s="396" t="str">
        <f t="shared" ca="1" si="8"/>
        <v/>
      </c>
      <c r="J145" s="396" t="str">
        <f t="shared" ca="1" si="9"/>
        <v/>
      </c>
      <c r="K145" s="384" t="str">
        <f>IF(OR(IFERROR(SEARCH("*.0*",$E145),0)=1,E145=""),"",INDEX('1.1 AIZ-IVZ'!$H$109:$O$1097,MATCH('1.4 AIZ-BWH'!E145,'1.1 AIZ-IVZ'!$H$109:$H$1097,0),7))</f>
        <v/>
      </c>
      <c r="L145" s="384" t="str">
        <f>IF(OR(IFERROR(SEARCH("*.0*",$E145),0)=1,E145=""),"",INDEX('1.1 AIZ-IVZ'!$H$109:$O$1097,MATCH('1.4 AIZ-BWH'!E145,'1.1 AIZ-IVZ'!$H$109:$H$1097,0),8))</f>
        <v/>
      </c>
      <c r="M145" s="131"/>
      <c r="N145" s="395" t="str" cm="1">
        <f t="array" ref="N145">IFERROR(IF(O144=1,INDEX('1.1 AIZ-IVZ'!$G$7:$I$106,MATCH(MIN('1.1 AIZ-IVZ'!$G$7:$G$106)+COUNTIF($N$25:N144,"*.0*"),'1.1 AIZ-IVZ'!$G$7:$G$106,0),3),INDEX('1.1 AIZ-IVZ'!$G$109:$H$1097,MATCH(VALUE(LEFT(R145,SEARCH(".",R145)-1)),'1.1 AIZ-IVZ'!$E$109:$E$1097,0)-1+Q145,2)),"")</f>
        <v/>
      </c>
      <c r="O145" s="395" t="str">
        <f>IFERROR(IF(O144&gt;1,O144-1,INDEX('1.1 AIZ-IVZ'!$F$7:$H$106,MATCH('1.4 AIZ-BWH'!N145,'1.1 AIZ-IVZ'!$I$7:$I$106,0),1)+1),"")</f>
        <v/>
      </c>
      <c r="P145" s="395" t="str">
        <f t="shared" si="10"/>
        <v/>
      </c>
      <c r="Q145" s="395" t="e">
        <f t="shared" si="11"/>
        <v>#VALUE!</v>
      </c>
      <c r="R145" s="395" t="str">
        <f t="shared" si="12"/>
        <v/>
      </c>
    </row>
    <row r="146" spans="1:18" ht="15" hidden="1" customHeight="1">
      <c r="A146" s="49"/>
      <c r="B146" s="49"/>
      <c r="C146" s="49"/>
      <c r="D146" s="50"/>
      <c r="E146" s="93" t="str" cm="1">
        <f t="array" ref="E146">IFERROR(IF(O145=1,INDEX('1.1 AIZ-IVZ'!$G$7:$I$106,MATCH(MIN('1.1 AIZ-IVZ'!$G$7:$G$106)+COUNTIF($N$25:N145,"*.0*"),'1.1 AIZ-IVZ'!$G$7:$G$106,0),3),INDEX('1.1 AIZ-IVZ'!$G$109:$H$1097,MATCH(VALUE(LEFT(R146,SEARCH(".",R146)-1)),'1.1 AIZ-IVZ'!$E$109:$E$1097,0)-1+Q146,2)),"")</f>
        <v/>
      </c>
      <c r="F146" s="28"/>
      <c r="G146" s="409" t="str">
        <f>IF(E146="","",IF(IFERROR(VALUE(MID(E146,(SEARCH(".",E146)+1),1)),0)&gt;0,I146,SUMIFS($G147:$G$1015,$R147:$R$1015,LEFT(E146,SEARCH(".",E146)),$Q147:$Q$1015,"&gt;0")))</f>
        <v/>
      </c>
      <c r="H146" s="400"/>
      <c r="I146" s="396" t="str">
        <f t="shared" ca="1" si="8"/>
        <v/>
      </c>
      <c r="J146" s="396" t="str">
        <f t="shared" ca="1" si="9"/>
        <v/>
      </c>
      <c r="K146" s="384" t="str">
        <f>IF(OR(IFERROR(SEARCH("*.0*",$E146),0)=1,E146=""),"",INDEX('1.1 AIZ-IVZ'!$H$109:$O$1097,MATCH('1.4 AIZ-BWH'!E146,'1.1 AIZ-IVZ'!$H$109:$H$1097,0),7))</f>
        <v/>
      </c>
      <c r="L146" s="384" t="str">
        <f>IF(OR(IFERROR(SEARCH("*.0*",$E146),0)=1,E146=""),"",INDEX('1.1 AIZ-IVZ'!$H$109:$O$1097,MATCH('1.4 AIZ-BWH'!E146,'1.1 AIZ-IVZ'!$H$109:$H$1097,0),8))</f>
        <v/>
      </c>
      <c r="M146" s="131"/>
      <c r="N146" s="395" t="str" cm="1">
        <f t="array" ref="N146">IFERROR(IF(O145=1,INDEX('1.1 AIZ-IVZ'!$G$7:$I$106,MATCH(MIN('1.1 AIZ-IVZ'!$G$7:$G$106)+COUNTIF($N$25:N145,"*.0*"),'1.1 AIZ-IVZ'!$G$7:$G$106,0),3),INDEX('1.1 AIZ-IVZ'!$G$109:$H$1097,MATCH(VALUE(LEFT(R146,SEARCH(".",R146)-1)),'1.1 AIZ-IVZ'!$E$109:$E$1097,0)-1+Q146,2)),"")</f>
        <v/>
      </c>
      <c r="O146" s="395" t="str">
        <f>IFERROR(IF(O145&gt;1,O145-1,INDEX('1.1 AIZ-IVZ'!$F$7:$H$106,MATCH('1.4 AIZ-BWH'!N146,'1.1 AIZ-IVZ'!$I$7:$I$106,0),1)+1),"")</f>
        <v/>
      </c>
      <c r="P146" s="395" t="str">
        <f t="shared" si="10"/>
        <v/>
      </c>
      <c r="Q146" s="395" t="e">
        <f t="shared" si="11"/>
        <v>#VALUE!</v>
      </c>
      <c r="R146" s="395" t="str">
        <f t="shared" si="12"/>
        <v/>
      </c>
    </row>
    <row r="147" spans="1:18" ht="15" hidden="1" customHeight="1">
      <c r="A147" s="49"/>
      <c r="B147" s="49"/>
      <c r="C147" s="49"/>
      <c r="D147" s="50"/>
      <c r="E147" s="93" t="str" cm="1">
        <f t="array" ref="E147">IFERROR(IF(O146=1,INDEX('1.1 AIZ-IVZ'!$G$7:$I$106,MATCH(MIN('1.1 AIZ-IVZ'!$G$7:$G$106)+COUNTIF($N$25:N146,"*.0*"),'1.1 AIZ-IVZ'!$G$7:$G$106,0),3),INDEX('1.1 AIZ-IVZ'!$G$109:$H$1097,MATCH(VALUE(LEFT(R147,SEARCH(".",R147)-1)),'1.1 AIZ-IVZ'!$E$109:$E$1097,0)-1+Q147,2)),"")</f>
        <v/>
      </c>
      <c r="F147" s="28"/>
      <c r="G147" s="409" t="str">
        <f>IF(E147="","",IF(IFERROR(VALUE(MID(E147,(SEARCH(".",E147)+1),1)),0)&gt;0,I147,SUMIFS($G148:$G$1015,$R148:$R$1015,LEFT(E147,SEARCH(".",E147)),$Q148:$Q$1015,"&gt;0")))</f>
        <v/>
      </c>
      <c r="H147" s="400"/>
      <c r="I147" s="396" t="str">
        <f t="shared" ca="1" si="8"/>
        <v/>
      </c>
      <c r="J147" s="396" t="str">
        <f t="shared" ca="1" si="9"/>
        <v/>
      </c>
      <c r="K147" s="384" t="str">
        <f>IF(OR(IFERROR(SEARCH("*.0*",$E147),0)=1,E147=""),"",INDEX('1.1 AIZ-IVZ'!$H$109:$O$1097,MATCH('1.4 AIZ-BWH'!E147,'1.1 AIZ-IVZ'!$H$109:$H$1097,0),7))</f>
        <v/>
      </c>
      <c r="L147" s="384" t="str">
        <f>IF(OR(IFERROR(SEARCH("*.0*",$E147),0)=1,E147=""),"",INDEX('1.1 AIZ-IVZ'!$H$109:$O$1097,MATCH('1.4 AIZ-BWH'!E147,'1.1 AIZ-IVZ'!$H$109:$H$1097,0),8))</f>
        <v/>
      </c>
      <c r="M147" s="131"/>
      <c r="N147" s="395" t="str" cm="1">
        <f t="array" ref="N147">IFERROR(IF(O146=1,INDEX('1.1 AIZ-IVZ'!$G$7:$I$106,MATCH(MIN('1.1 AIZ-IVZ'!$G$7:$G$106)+COUNTIF($N$25:N146,"*.0*"),'1.1 AIZ-IVZ'!$G$7:$G$106,0),3),INDEX('1.1 AIZ-IVZ'!$G$109:$H$1097,MATCH(VALUE(LEFT(R147,SEARCH(".",R147)-1)),'1.1 AIZ-IVZ'!$E$109:$E$1097,0)-1+Q147,2)),"")</f>
        <v/>
      </c>
      <c r="O147" s="395" t="str">
        <f>IFERROR(IF(O146&gt;1,O146-1,INDEX('1.1 AIZ-IVZ'!$F$7:$H$106,MATCH('1.4 AIZ-BWH'!N147,'1.1 AIZ-IVZ'!$I$7:$I$106,0),1)+1),"")</f>
        <v/>
      </c>
      <c r="P147" s="395" t="str">
        <f t="shared" si="10"/>
        <v/>
      </c>
      <c r="Q147" s="395" t="e">
        <f t="shared" si="11"/>
        <v>#VALUE!</v>
      </c>
      <c r="R147" s="395" t="str">
        <f t="shared" si="12"/>
        <v/>
      </c>
    </row>
    <row r="148" spans="1:18" ht="15" hidden="1" customHeight="1">
      <c r="A148" s="49"/>
      <c r="B148" s="49"/>
      <c r="C148" s="49"/>
      <c r="D148" s="50"/>
      <c r="E148" s="93" t="str" cm="1">
        <f t="array" ref="E148">IFERROR(IF(O147=1,INDEX('1.1 AIZ-IVZ'!$G$7:$I$106,MATCH(MIN('1.1 AIZ-IVZ'!$G$7:$G$106)+COUNTIF($N$25:N147,"*.0*"),'1.1 AIZ-IVZ'!$G$7:$G$106,0),3),INDEX('1.1 AIZ-IVZ'!$G$109:$H$1097,MATCH(VALUE(LEFT(R148,SEARCH(".",R148)-1)),'1.1 AIZ-IVZ'!$E$109:$E$1097,0)-1+Q148,2)),"")</f>
        <v/>
      </c>
      <c r="F148" s="28"/>
      <c r="G148" s="409" t="str">
        <f>IF(E148="","",IF(IFERROR(VALUE(MID(E148,(SEARCH(".",E148)+1),1)),0)&gt;0,I148,SUMIFS($G149:$G$1015,$R149:$R$1015,LEFT(E148,SEARCH(".",E148)),$Q149:$Q$1015,"&gt;0")))</f>
        <v/>
      </c>
      <c r="H148" s="400"/>
      <c r="I148" s="396" t="str">
        <f t="shared" ca="1" si="8"/>
        <v/>
      </c>
      <c r="J148" s="396" t="str">
        <f t="shared" ca="1" si="9"/>
        <v/>
      </c>
      <c r="K148" s="384" t="str">
        <f>IF(OR(IFERROR(SEARCH("*.0*",$E148),0)=1,E148=""),"",INDEX('1.1 AIZ-IVZ'!$H$109:$O$1097,MATCH('1.4 AIZ-BWH'!E148,'1.1 AIZ-IVZ'!$H$109:$H$1097,0),7))</f>
        <v/>
      </c>
      <c r="L148" s="384" t="str">
        <f>IF(OR(IFERROR(SEARCH("*.0*",$E148),0)=1,E148=""),"",INDEX('1.1 AIZ-IVZ'!$H$109:$O$1097,MATCH('1.4 AIZ-BWH'!E148,'1.1 AIZ-IVZ'!$H$109:$H$1097,0),8))</f>
        <v/>
      </c>
      <c r="M148" s="131"/>
      <c r="N148" s="395" t="str" cm="1">
        <f t="array" ref="N148">IFERROR(IF(O147=1,INDEX('1.1 AIZ-IVZ'!$G$7:$I$106,MATCH(MIN('1.1 AIZ-IVZ'!$G$7:$G$106)+COUNTIF($N$25:N147,"*.0*"),'1.1 AIZ-IVZ'!$G$7:$G$106,0),3),INDEX('1.1 AIZ-IVZ'!$G$109:$H$1097,MATCH(VALUE(LEFT(R148,SEARCH(".",R148)-1)),'1.1 AIZ-IVZ'!$E$109:$E$1097,0)-1+Q148,2)),"")</f>
        <v/>
      </c>
      <c r="O148" s="395" t="str">
        <f>IFERROR(IF(O147&gt;1,O147-1,INDEX('1.1 AIZ-IVZ'!$F$7:$H$106,MATCH('1.4 AIZ-BWH'!N148,'1.1 AIZ-IVZ'!$I$7:$I$106,0),1)+1),"")</f>
        <v/>
      </c>
      <c r="P148" s="395" t="str">
        <f t="shared" si="10"/>
        <v/>
      </c>
      <c r="Q148" s="395" t="e">
        <f t="shared" si="11"/>
        <v>#VALUE!</v>
      </c>
      <c r="R148" s="395" t="str">
        <f t="shared" si="12"/>
        <v/>
      </c>
    </row>
    <row r="149" spans="1:18" ht="15" hidden="1" customHeight="1">
      <c r="A149" s="49"/>
      <c r="B149" s="49"/>
      <c r="C149" s="49"/>
      <c r="D149" s="50"/>
      <c r="E149" s="93" t="str" cm="1">
        <f t="array" ref="E149">IFERROR(IF(O148=1,INDEX('1.1 AIZ-IVZ'!$G$7:$I$106,MATCH(MIN('1.1 AIZ-IVZ'!$G$7:$G$106)+COUNTIF($N$25:N148,"*.0*"),'1.1 AIZ-IVZ'!$G$7:$G$106,0),3),INDEX('1.1 AIZ-IVZ'!$G$109:$H$1097,MATCH(VALUE(LEFT(R149,SEARCH(".",R149)-1)),'1.1 AIZ-IVZ'!$E$109:$E$1097,0)-1+Q149,2)),"")</f>
        <v/>
      </c>
      <c r="F149" s="28"/>
      <c r="G149" s="409" t="str">
        <f>IF(E149="","",IF(IFERROR(VALUE(MID(E149,(SEARCH(".",E149)+1),1)),0)&gt;0,I149,SUMIFS($G150:$G$1015,$R150:$R$1015,LEFT(E149,SEARCH(".",E149)),$Q150:$Q$1015,"&gt;0")))</f>
        <v/>
      </c>
      <c r="H149" s="400"/>
      <c r="I149" s="396" t="str">
        <f t="shared" ca="1" si="8"/>
        <v/>
      </c>
      <c r="J149" s="396" t="str">
        <f t="shared" ca="1" si="9"/>
        <v/>
      </c>
      <c r="K149" s="384" t="str">
        <f>IF(OR(IFERROR(SEARCH("*.0*",$E149),0)=1,E149=""),"",INDEX('1.1 AIZ-IVZ'!$H$109:$O$1097,MATCH('1.4 AIZ-BWH'!E149,'1.1 AIZ-IVZ'!$H$109:$H$1097,0),7))</f>
        <v/>
      </c>
      <c r="L149" s="384" t="str">
        <f>IF(OR(IFERROR(SEARCH("*.0*",$E149),0)=1,E149=""),"",INDEX('1.1 AIZ-IVZ'!$H$109:$O$1097,MATCH('1.4 AIZ-BWH'!E149,'1.1 AIZ-IVZ'!$H$109:$H$1097,0),8))</f>
        <v/>
      </c>
      <c r="M149" s="131"/>
      <c r="N149" s="395" t="str" cm="1">
        <f t="array" ref="N149">IFERROR(IF(O148=1,INDEX('1.1 AIZ-IVZ'!$G$7:$I$106,MATCH(MIN('1.1 AIZ-IVZ'!$G$7:$G$106)+COUNTIF($N$25:N148,"*.0*"),'1.1 AIZ-IVZ'!$G$7:$G$106,0),3),INDEX('1.1 AIZ-IVZ'!$G$109:$H$1097,MATCH(VALUE(LEFT(R149,SEARCH(".",R149)-1)),'1.1 AIZ-IVZ'!$E$109:$E$1097,0)-1+Q149,2)),"")</f>
        <v/>
      </c>
      <c r="O149" s="395" t="str">
        <f>IFERROR(IF(O148&gt;1,O148-1,INDEX('1.1 AIZ-IVZ'!$F$7:$H$106,MATCH('1.4 AIZ-BWH'!N149,'1.1 AIZ-IVZ'!$I$7:$I$106,0),1)+1),"")</f>
        <v/>
      </c>
      <c r="P149" s="395" t="str">
        <f t="shared" si="10"/>
        <v/>
      </c>
      <c r="Q149" s="395" t="e">
        <f t="shared" si="11"/>
        <v>#VALUE!</v>
      </c>
      <c r="R149" s="395" t="str">
        <f t="shared" si="12"/>
        <v/>
      </c>
    </row>
    <row r="150" spans="1:18" ht="15" hidden="1" customHeight="1">
      <c r="A150" s="49"/>
      <c r="B150" s="49"/>
      <c r="C150" s="49"/>
      <c r="D150" s="50"/>
      <c r="E150" s="93" t="str" cm="1">
        <f t="array" ref="E150">IFERROR(IF(O149=1,INDEX('1.1 AIZ-IVZ'!$G$7:$I$106,MATCH(MIN('1.1 AIZ-IVZ'!$G$7:$G$106)+COUNTIF($N$25:N149,"*.0*"),'1.1 AIZ-IVZ'!$G$7:$G$106,0),3),INDEX('1.1 AIZ-IVZ'!$G$109:$H$1097,MATCH(VALUE(LEFT(R150,SEARCH(".",R150)-1)),'1.1 AIZ-IVZ'!$E$109:$E$1097,0)-1+Q150,2)),"")</f>
        <v/>
      </c>
      <c r="F150" s="28"/>
      <c r="G150" s="409" t="str">
        <f>IF(E150="","",IF(IFERROR(VALUE(MID(E150,(SEARCH(".",E150)+1),1)),0)&gt;0,I150,SUMIFS($G151:$G$1015,$R151:$R$1015,LEFT(E150,SEARCH(".",E150)),$Q151:$Q$1015,"&gt;0")))</f>
        <v/>
      </c>
      <c r="H150" s="400"/>
      <c r="I150" s="396" t="str">
        <f t="shared" ca="1" si="8"/>
        <v/>
      </c>
      <c r="J150" s="396" t="str">
        <f t="shared" ca="1" si="9"/>
        <v/>
      </c>
      <c r="K150" s="384" t="str">
        <f>IF(OR(IFERROR(SEARCH("*.0*",$E150),0)=1,E150=""),"",INDEX('1.1 AIZ-IVZ'!$H$109:$O$1097,MATCH('1.4 AIZ-BWH'!E150,'1.1 AIZ-IVZ'!$H$109:$H$1097,0),7))</f>
        <v/>
      </c>
      <c r="L150" s="384" t="str">
        <f>IF(OR(IFERROR(SEARCH("*.0*",$E150),0)=1,E150=""),"",INDEX('1.1 AIZ-IVZ'!$H$109:$O$1097,MATCH('1.4 AIZ-BWH'!E150,'1.1 AIZ-IVZ'!$H$109:$H$1097,0),8))</f>
        <v/>
      </c>
      <c r="M150" s="131"/>
      <c r="N150" s="395" t="str" cm="1">
        <f t="array" ref="N150">IFERROR(IF(O149=1,INDEX('1.1 AIZ-IVZ'!$G$7:$I$106,MATCH(MIN('1.1 AIZ-IVZ'!$G$7:$G$106)+COUNTIF($N$25:N149,"*.0*"),'1.1 AIZ-IVZ'!$G$7:$G$106,0),3),INDEX('1.1 AIZ-IVZ'!$G$109:$H$1097,MATCH(VALUE(LEFT(R150,SEARCH(".",R150)-1)),'1.1 AIZ-IVZ'!$E$109:$E$1097,0)-1+Q150,2)),"")</f>
        <v/>
      </c>
      <c r="O150" s="395" t="str">
        <f>IFERROR(IF(O149&gt;1,O149-1,INDEX('1.1 AIZ-IVZ'!$F$7:$H$106,MATCH('1.4 AIZ-BWH'!N150,'1.1 AIZ-IVZ'!$I$7:$I$106,0),1)+1),"")</f>
        <v/>
      </c>
      <c r="P150" s="395" t="str">
        <f t="shared" si="10"/>
        <v/>
      </c>
      <c r="Q150" s="395" t="e">
        <f t="shared" si="11"/>
        <v>#VALUE!</v>
      </c>
      <c r="R150" s="395" t="str">
        <f t="shared" si="12"/>
        <v/>
      </c>
    </row>
    <row r="151" spans="1:18" ht="15" hidden="1" customHeight="1">
      <c r="A151" s="49"/>
      <c r="B151" s="49"/>
      <c r="C151" s="49"/>
      <c r="D151" s="50"/>
      <c r="E151" s="93" t="str" cm="1">
        <f t="array" ref="E151">IFERROR(IF(O150=1,INDEX('1.1 AIZ-IVZ'!$G$7:$I$106,MATCH(MIN('1.1 AIZ-IVZ'!$G$7:$G$106)+COUNTIF($N$25:N150,"*.0*"),'1.1 AIZ-IVZ'!$G$7:$G$106,0),3),INDEX('1.1 AIZ-IVZ'!$G$109:$H$1097,MATCH(VALUE(LEFT(R151,SEARCH(".",R151)-1)),'1.1 AIZ-IVZ'!$E$109:$E$1097,0)-1+Q151,2)),"")</f>
        <v/>
      </c>
      <c r="F151" s="28"/>
      <c r="G151" s="409" t="str">
        <f>IF(E151="","",IF(IFERROR(VALUE(MID(E151,(SEARCH(".",E151)+1),1)),0)&gt;0,I151,SUMIFS($G152:$G$1015,$R152:$R$1015,LEFT(E151,SEARCH(".",E151)),$Q152:$Q$1015,"&gt;0")))</f>
        <v/>
      </c>
      <c r="H151" s="400"/>
      <c r="I151" s="396" t="str">
        <f t="shared" ca="1" si="8"/>
        <v/>
      </c>
      <c r="J151" s="396" t="str">
        <f t="shared" ca="1" si="9"/>
        <v/>
      </c>
      <c r="K151" s="384" t="str">
        <f>IF(OR(IFERROR(SEARCH("*.0*",$E151),0)=1,E151=""),"",INDEX('1.1 AIZ-IVZ'!$H$109:$O$1097,MATCH('1.4 AIZ-BWH'!E151,'1.1 AIZ-IVZ'!$H$109:$H$1097,0),7))</f>
        <v/>
      </c>
      <c r="L151" s="384" t="str">
        <f>IF(OR(IFERROR(SEARCH("*.0*",$E151),0)=1,E151=""),"",INDEX('1.1 AIZ-IVZ'!$H$109:$O$1097,MATCH('1.4 AIZ-BWH'!E151,'1.1 AIZ-IVZ'!$H$109:$H$1097,0),8))</f>
        <v/>
      </c>
      <c r="M151" s="131"/>
      <c r="N151" s="395" t="str" cm="1">
        <f t="array" ref="N151">IFERROR(IF(O150=1,INDEX('1.1 AIZ-IVZ'!$G$7:$I$106,MATCH(MIN('1.1 AIZ-IVZ'!$G$7:$G$106)+COUNTIF($N$25:N150,"*.0*"),'1.1 AIZ-IVZ'!$G$7:$G$106,0),3),INDEX('1.1 AIZ-IVZ'!$G$109:$H$1097,MATCH(VALUE(LEFT(R151,SEARCH(".",R151)-1)),'1.1 AIZ-IVZ'!$E$109:$E$1097,0)-1+Q151,2)),"")</f>
        <v/>
      </c>
      <c r="O151" s="395" t="str">
        <f>IFERROR(IF(O150&gt;1,O150-1,INDEX('1.1 AIZ-IVZ'!$F$7:$H$106,MATCH('1.4 AIZ-BWH'!N151,'1.1 AIZ-IVZ'!$I$7:$I$106,0),1)+1),"")</f>
        <v/>
      </c>
      <c r="P151" s="395" t="str">
        <f t="shared" si="10"/>
        <v/>
      </c>
      <c r="Q151" s="395" t="e">
        <f t="shared" si="11"/>
        <v>#VALUE!</v>
      </c>
      <c r="R151" s="395" t="str">
        <f t="shared" si="12"/>
        <v/>
      </c>
    </row>
    <row r="152" spans="1:18" ht="15" hidden="1" customHeight="1">
      <c r="A152" s="49"/>
      <c r="B152" s="49"/>
      <c r="C152" s="49"/>
      <c r="D152" s="50"/>
      <c r="E152" s="93" t="str" cm="1">
        <f t="array" ref="E152">IFERROR(IF(O151=1,INDEX('1.1 AIZ-IVZ'!$G$7:$I$106,MATCH(MIN('1.1 AIZ-IVZ'!$G$7:$G$106)+COUNTIF($N$25:N151,"*.0*"),'1.1 AIZ-IVZ'!$G$7:$G$106,0),3),INDEX('1.1 AIZ-IVZ'!$G$109:$H$1097,MATCH(VALUE(LEFT(R152,SEARCH(".",R152)-1)),'1.1 AIZ-IVZ'!$E$109:$E$1097,0)-1+Q152,2)),"")</f>
        <v/>
      </c>
      <c r="F152" s="28"/>
      <c r="G152" s="409" t="str">
        <f>IF(E152="","",IF(IFERROR(VALUE(MID(E152,(SEARCH(".",E152)+1),1)),0)&gt;0,I152,SUMIFS($G153:$G$1015,$R153:$R$1015,LEFT(E152,SEARCH(".",E152)),$Q153:$Q$1015,"&gt;0")))</f>
        <v/>
      </c>
      <c r="H152" s="400"/>
      <c r="I152" s="396" t="str">
        <f t="shared" ca="1" si="8"/>
        <v/>
      </c>
      <c r="J152" s="396" t="str">
        <f t="shared" ca="1" si="9"/>
        <v/>
      </c>
      <c r="K152" s="384" t="str">
        <f>IF(OR(IFERROR(SEARCH("*.0*",$E152),0)=1,E152=""),"",INDEX('1.1 AIZ-IVZ'!$H$109:$O$1097,MATCH('1.4 AIZ-BWH'!E152,'1.1 AIZ-IVZ'!$H$109:$H$1097,0),7))</f>
        <v/>
      </c>
      <c r="L152" s="384" t="str">
        <f>IF(OR(IFERROR(SEARCH("*.0*",$E152),0)=1,E152=""),"",INDEX('1.1 AIZ-IVZ'!$H$109:$O$1097,MATCH('1.4 AIZ-BWH'!E152,'1.1 AIZ-IVZ'!$H$109:$H$1097,0),8))</f>
        <v/>
      </c>
      <c r="M152" s="131"/>
      <c r="N152" s="395" t="str" cm="1">
        <f t="array" ref="N152">IFERROR(IF(O151=1,INDEX('1.1 AIZ-IVZ'!$G$7:$I$106,MATCH(MIN('1.1 AIZ-IVZ'!$G$7:$G$106)+COUNTIF($N$25:N151,"*.0*"),'1.1 AIZ-IVZ'!$G$7:$G$106,0),3),INDEX('1.1 AIZ-IVZ'!$G$109:$H$1097,MATCH(VALUE(LEFT(R152,SEARCH(".",R152)-1)),'1.1 AIZ-IVZ'!$E$109:$E$1097,0)-1+Q152,2)),"")</f>
        <v/>
      </c>
      <c r="O152" s="395" t="str">
        <f>IFERROR(IF(O151&gt;1,O151-1,INDEX('1.1 AIZ-IVZ'!$F$7:$H$106,MATCH('1.4 AIZ-BWH'!N152,'1.1 AIZ-IVZ'!$I$7:$I$106,0),1)+1),"")</f>
        <v/>
      </c>
      <c r="P152" s="395" t="str">
        <f t="shared" si="10"/>
        <v/>
      </c>
      <c r="Q152" s="395" t="e">
        <f t="shared" si="11"/>
        <v>#VALUE!</v>
      </c>
      <c r="R152" s="395" t="str">
        <f t="shared" si="12"/>
        <v/>
      </c>
    </row>
    <row r="153" spans="1:18" ht="15" hidden="1" customHeight="1">
      <c r="A153" s="49"/>
      <c r="B153" s="49"/>
      <c r="C153" s="49"/>
      <c r="D153" s="50"/>
      <c r="E153" s="93" t="str" cm="1">
        <f t="array" ref="E153">IFERROR(IF(O152=1,INDEX('1.1 AIZ-IVZ'!$G$7:$I$106,MATCH(MIN('1.1 AIZ-IVZ'!$G$7:$G$106)+COUNTIF($N$25:N152,"*.0*"),'1.1 AIZ-IVZ'!$G$7:$G$106,0),3),INDEX('1.1 AIZ-IVZ'!$G$109:$H$1097,MATCH(VALUE(LEFT(R153,SEARCH(".",R153)-1)),'1.1 AIZ-IVZ'!$E$109:$E$1097,0)-1+Q153,2)),"")</f>
        <v/>
      </c>
      <c r="F153" s="28"/>
      <c r="G153" s="409" t="str">
        <f>IF(E153="","",IF(IFERROR(VALUE(MID(E153,(SEARCH(".",E153)+1),1)),0)&gt;0,I153,SUMIFS($G154:$G$1015,$R154:$R$1015,LEFT(E153,SEARCH(".",E153)),$Q154:$Q$1015,"&gt;0")))</f>
        <v/>
      </c>
      <c r="H153" s="400"/>
      <c r="I153" s="396" t="str">
        <f t="shared" ca="1" si="8"/>
        <v/>
      </c>
      <c r="J153" s="396" t="str">
        <f t="shared" ca="1" si="9"/>
        <v/>
      </c>
      <c r="K153" s="384" t="str">
        <f>IF(OR(IFERROR(SEARCH("*.0*",$E153),0)=1,E153=""),"",INDEX('1.1 AIZ-IVZ'!$H$109:$O$1097,MATCH('1.4 AIZ-BWH'!E153,'1.1 AIZ-IVZ'!$H$109:$H$1097,0),7))</f>
        <v/>
      </c>
      <c r="L153" s="384" t="str">
        <f>IF(OR(IFERROR(SEARCH("*.0*",$E153),0)=1,E153=""),"",INDEX('1.1 AIZ-IVZ'!$H$109:$O$1097,MATCH('1.4 AIZ-BWH'!E153,'1.1 AIZ-IVZ'!$H$109:$H$1097,0),8))</f>
        <v/>
      </c>
      <c r="M153" s="131"/>
      <c r="N153" s="395" t="str" cm="1">
        <f t="array" ref="N153">IFERROR(IF(O152=1,INDEX('1.1 AIZ-IVZ'!$G$7:$I$106,MATCH(MIN('1.1 AIZ-IVZ'!$G$7:$G$106)+COUNTIF($N$25:N152,"*.0*"),'1.1 AIZ-IVZ'!$G$7:$G$106,0),3),INDEX('1.1 AIZ-IVZ'!$G$109:$H$1097,MATCH(VALUE(LEFT(R153,SEARCH(".",R153)-1)),'1.1 AIZ-IVZ'!$E$109:$E$1097,0)-1+Q153,2)),"")</f>
        <v/>
      </c>
      <c r="O153" s="395" t="str">
        <f>IFERROR(IF(O152&gt;1,O152-1,INDEX('1.1 AIZ-IVZ'!$F$7:$H$106,MATCH('1.4 AIZ-BWH'!N153,'1.1 AIZ-IVZ'!$I$7:$I$106,0),1)+1),"")</f>
        <v/>
      </c>
      <c r="P153" s="395" t="str">
        <f t="shared" si="10"/>
        <v/>
      </c>
      <c r="Q153" s="395" t="e">
        <f t="shared" si="11"/>
        <v>#VALUE!</v>
      </c>
      <c r="R153" s="395" t="str">
        <f t="shared" si="12"/>
        <v/>
      </c>
    </row>
    <row r="154" spans="1:18" ht="15" hidden="1" customHeight="1">
      <c r="A154" s="49"/>
      <c r="B154" s="49"/>
      <c r="C154" s="49"/>
      <c r="D154" s="50"/>
      <c r="E154" s="93" t="str" cm="1">
        <f t="array" ref="E154">IFERROR(IF(O153=1,INDEX('1.1 AIZ-IVZ'!$G$7:$I$106,MATCH(MIN('1.1 AIZ-IVZ'!$G$7:$G$106)+COUNTIF($N$25:N153,"*.0*"),'1.1 AIZ-IVZ'!$G$7:$G$106,0),3),INDEX('1.1 AIZ-IVZ'!$G$109:$H$1097,MATCH(VALUE(LEFT(R154,SEARCH(".",R154)-1)),'1.1 AIZ-IVZ'!$E$109:$E$1097,0)-1+Q154,2)),"")</f>
        <v/>
      </c>
      <c r="F154" s="28"/>
      <c r="G154" s="409" t="str">
        <f>IF(E154="","",IF(IFERROR(VALUE(MID(E154,(SEARCH(".",E154)+1),1)),0)&gt;0,I154,SUMIFS($G155:$G$1015,$R155:$R$1015,LEFT(E154,SEARCH(".",E154)),$Q155:$Q$1015,"&gt;0")))</f>
        <v/>
      </c>
      <c r="H154" s="400"/>
      <c r="I154" s="396" t="str">
        <f t="shared" ref="I154:I217" ca="1" si="13">IFERROR(IF(H154&gt;0,H154,(100%-SUM($H$25:$H$1015))*IFERROR((ROUND(K154*$G$1052,1)+ROUND(L154*$G$1053,1))/(ROUND(SUMIF($H$25:$H$1015,"",$K$25:$K$1015)*$G$1052,1)+ROUND(SUMIF($H$25:$H$1015,"",$L$25:$L$1015)*$G$1053,1)),"")),"")</f>
        <v/>
      </c>
      <c r="J154" s="396" t="str">
        <f t="shared" ref="J154:J217" ca="1" si="14">IFERROR((ROUND(K154*$G$1052,1)+ROUND(L154*$G$1053,1))/($K$24+$L$24),"")</f>
        <v/>
      </c>
      <c r="K154" s="384" t="str">
        <f>IF(OR(IFERROR(SEARCH("*.0*",$E154),0)=1,E154=""),"",INDEX('1.1 AIZ-IVZ'!$H$109:$O$1097,MATCH('1.4 AIZ-BWH'!E154,'1.1 AIZ-IVZ'!$H$109:$H$1097,0),7))</f>
        <v/>
      </c>
      <c r="L154" s="384" t="str">
        <f>IF(OR(IFERROR(SEARCH("*.0*",$E154),0)=1,E154=""),"",INDEX('1.1 AIZ-IVZ'!$H$109:$O$1097,MATCH('1.4 AIZ-BWH'!E154,'1.1 AIZ-IVZ'!$H$109:$H$1097,0),8))</f>
        <v/>
      </c>
      <c r="M154" s="131"/>
      <c r="N154" s="395" t="str" cm="1">
        <f t="array" ref="N154">IFERROR(IF(O153=1,INDEX('1.1 AIZ-IVZ'!$G$7:$I$106,MATCH(MIN('1.1 AIZ-IVZ'!$G$7:$G$106)+COUNTIF($N$25:N153,"*.0*"),'1.1 AIZ-IVZ'!$G$7:$G$106,0),3),INDEX('1.1 AIZ-IVZ'!$G$109:$H$1097,MATCH(VALUE(LEFT(R154,SEARCH(".",R154)-1)),'1.1 AIZ-IVZ'!$E$109:$E$1097,0)-1+Q154,2)),"")</f>
        <v/>
      </c>
      <c r="O154" s="395" t="str">
        <f>IFERROR(IF(O153&gt;1,O153-1,INDEX('1.1 AIZ-IVZ'!$F$7:$H$106,MATCH('1.4 AIZ-BWH'!N154,'1.1 AIZ-IVZ'!$I$7:$I$106,0),1)+1),"")</f>
        <v/>
      </c>
      <c r="P154" s="395" t="str">
        <f t="shared" si="10"/>
        <v/>
      </c>
      <c r="Q154" s="395" t="e">
        <f t="shared" si="11"/>
        <v>#VALUE!</v>
      </c>
      <c r="R154" s="395" t="str">
        <f t="shared" si="12"/>
        <v/>
      </c>
    </row>
    <row r="155" spans="1:18" ht="15" hidden="1" customHeight="1">
      <c r="A155" s="49"/>
      <c r="B155" s="49"/>
      <c r="C155" s="49"/>
      <c r="D155" s="50"/>
      <c r="E155" s="93" t="str" cm="1">
        <f t="array" ref="E155">IFERROR(IF(O154=1,INDEX('1.1 AIZ-IVZ'!$G$7:$I$106,MATCH(MIN('1.1 AIZ-IVZ'!$G$7:$G$106)+COUNTIF($N$25:N154,"*.0*"),'1.1 AIZ-IVZ'!$G$7:$G$106,0),3),INDEX('1.1 AIZ-IVZ'!$G$109:$H$1097,MATCH(VALUE(LEFT(R155,SEARCH(".",R155)-1)),'1.1 AIZ-IVZ'!$E$109:$E$1097,0)-1+Q155,2)),"")</f>
        <v/>
      </c>
      <c r="F155" s="28"/>
      <c r="G155" s="409" t="str">
        <f>IF(E155="","",IF(IFERROR(VALUE(MID(E155,(SEARCH(".",E155)+1),1)),0)&gt;0,I155,SUMIFS($G156:$G$1015,$R156:$R$1015,LEFT(E155,SEARCH(".",E155)),$Q156:$Q$1015,"&gt;0")))</f>
        <v/>
      </c>
      <c r="H155" s="400"/>
      <c r="I155" s="396" t="str">
        <f t="shared" ca="1" si="13"/>
        <v/>
      </c>
      <c r="J155" s="396" t="str">
        <f t="shared" ca="1" si="14"/>
        <v/>
      </c>
      <c r="K155" s="384" t="str">
        <f>IF(OR(IFERROR(SEARCH("*.0*",$E155),0)=1,E155=""),"",INDEX('1.1 AIZ-IVZ'!$H$109:$O$1097,MATCH('1.4 AIZ-BWH'!E155,'1.1 AIZ-IVZ'!$H$109:$H$1097,0),7))</f>
        <v/>
      </c>
      <c r="L155" s="384" t="str">
        <f>IF(OR(IFERROR(SEARCH("*.0*",$E155),0)=1,E155=""),"",INDEX('1.1 AIZ-IVZ'!$H$109:$O$1097,MATCH('1.4 AIZ-BWH'!E155,'1.1 AIZ-IVZ'!$H$109:$H$1097,0),8))</f>
        <v/>
      </c>
      <c r="M155" s="131"/>
      <c r="N155" s="395" t="str" cm="1">
        <f t="array" ref="N155">IFERROR(IF(O154=1,INDEX('1.1 AIZ-IVZ'!$G$7:$I$106,MATCH(MIN('1.1 AIZ-IVZ'!$G$7:$G$106)+COUNTIF($N$25:N154,"*.0*"),'1.1 AIZ-IVZ'!$G$7:$G$106,0),3),INDEX('1.1 AIZ-IVZ'!$G$109:$H$1097,MATCH(VALUE(LEFT(R155,SEARCH(".",R155)-1)),'1.1 AIZ-IVZ'!$E$109:$E$1097,0)-1+Q155,2)),"")</f>
        <v/>
      </c>
      <c r="O155" s="395" t="str">
        <f>IFERROR(IF(O154&gt;1,O154-1,INDEX('1.1 AIZ-IVZ'!$F$7:$H$106,MATCH('1.4 AIZ-BWH'!N155,'1.1 AIZ-IVZ'!$I$7:$I$106,0),1)+1),"")</f>
        <v/>
      </c>
      <c r="P155" s="395" t="str">
        <f t="shared" si="10"/>
        <v/>
      </c>
      <c r="Q155" s="395" t="e">
        <f t="shared" si="11"/>
        <v>#VALUE!</v>
      </c>
      <c r="R155" s="395" t="str">
        <f t="shared" si="12"/>
        <v/>
      </c>
    </row>
    <row r="156" spans="1:18" ht="15" hidden="1" customHeight="1">
      <c r="A156" s="49"/>
      <c r="B156" s="49"/>
      <c r="C156" s="49"/>
      <c r="D156" s="50"/>
      <c r="E156" s="93" t="str" cm="1">
        <f t="array" ref="E156">IFERROR(IF(O155=1,INDEX('1.1 AIZ-IVZ'!$G$7:$I$106,MATCH(MIN('1.1 AIZ-IVZ'!$G$7:$G$106)+COUNTIF($N$25:N155,"*.0*"),'1.1 AIZ-IVZ'!$G$7:$G$106,0),3),INDEX('1.1 AIZ-IVZ'!$G$109:$H$1097,MATCH(VALUE(LEFT(R156,SEARCH(".",R156)-1)),'1.1 AIZ-IVZ'!$E$109:$E$1097,0)-1+Q156,2)),"")</f>
        <v/>
      </c>
      <c r="F156" s="28"/>
      <c r="G156" s="409" t="str">
        <f>IF(E156="","",IF(IFERROR(VALUE(MID(E156,(SEARCH(".",E156)+1),1)),0)&gt;0,I156,SUMIFS($G157:$G$1015,$R157:$R$1015,LEFT(E156,SEARCH(".",E156)),$Q157:$Q$1015,"&gt;0")))</f>
        <v/>
      </c>
      <c r="H156" s="400"/>
      <c r="I156" s="396" t="str">
        <f t="shared" ca="1" si="13"/>
        <v/>
      </c>
      <c r="J156" s="396" t="str">
        <f t="shared" ca="1" si="14"/>
        <v/>
      </c>
      <c r="K156" s="384" t="str">
        <f>IF(OR(IFERROR(SEARCH("*.0*",$E156),0)=1,E156=""),"",INDEX('1.1 AIZ-IVZ'!$H$109:$O$1097,MATCH('1.4 AIZ-BWH'!E156,'1.1 AIZ-IVZ'!$H$109:$H$1097,0),7))</f>
        <v/>
      </c>
      <c r="L156" s="384" t="str">
        <f>IF(OR(IFERROR(SEARCH("*.0*",$E156),0)=1,E156=""),"",INDEX('1.1 AIZ-IVZ'!$H$109:$O$1097,MATCH('1.4 AIZ-BWH'!E156,'1.1 AIZ-IVZ'!$H$109:$H$1097,0),8))</f>
        <v/>
      </c>
      <c r="M156" s="131"/>
      <c r="N156" s="395" t="str" cm="1">
        <f t="array" ref="N156">IFERROR(IF(O155=1,INDEX('1.1 AIZ-IVZ'!$G$7:$I$106,MATCH(MIN('1.1 AIZ-IVZ'!$G$7:$G$106)+COUNTIF($N$25:N155,"*.0*"),'1.1 AIZ-IVZ'!$G$7:$G$106,0),3),INDEX('1.1 AIZ-IVZ'!$G$109:$H$1097,MATCH(VALUE(LEFT(R156,SEARCH(".",R156)-1)),'1.1 AIZ-IVZ'!$E$109:$E$1097,0)-1+Q156,2)),"")</f>
        <v/>
      </c>
      <c r="O156" s="395" t="str">
        <f>IFERROR(IF(O155&gt;1,O155-1,INDEX('1.1 AIZ-IVZ'!$F$7:$H$106,MATCH('1.4 AIZ-BWH'!N156,'1.1 AIZ-IVZ'!$I$7:$I$106,0),1)+1),"")</f>
        <v/>
      </c>
      <c r="P156" s="395" t="str">
        <f t="shared" si="10"/>
        <v/>
      </c>
      <c r="Q156" s="395" t="e">
        <f t="shared" si="11"/>
        <v>#VALUE!</v>
      </c>
      <c r="R156" s="395" t="str">
        <f t="shared" si="12"/>
        <v/>
      </c>
    </row>
    <row r="157" spans="1:18" ht="15" hidden="1" customHeight="1">
      <c r="A157" s="49"/>
      <c r="B157" s="49"/>
      <c r="C157" s="49"/>
      <c r="D157" s="50"/>
      <c r="E157" s="93" t="str" cm="1">
        <f t="array" ref="E157">IFERROR(IF(O156=1,INDEX('1.1 AIZ-IVZ'!$G$7:$I$106,MATCH(MIN('1.1 AIZ-IVZ'!$G$7:$G$106)+COUNTIF($N$25:N156,"*.0*"),'1.1 AIZ-IVZ'!$G$7:$G$106,0),3),INDEX('1.1 AIZ-IVZ'!$G$109:$H$1097,MATCH(VALUE(LEFT(R157,SEARCH(".",R157)-1)),'1.1 AIZ-IVZ'!$E$109:$E$1097,0)-1+Q157,2)),"")</f>
        <v/>
      </c>
      <c r="F157" s="28"/>
      <c r="G157" s="409" t="str">
        <f>IF(E157="","",IF(IFERROR(VALUE(MID(E157,(SEARCH(".",E157)+1),1)),0)&gt;0,I157,SUMIFS($G158:$G$1015,$R158:$R$1015,LEFT(E157,SEARCH(".",E157)),$Q158:$Q$1015,"&gt;0")))</f>
        <v/>
      </c>
      <c r="H157" s="400"/>
      <c r="I157" s="396" t="str">
        <f t="shared" ca="1" si="13"/>
        <v/>
      </c>
      <c r="J157" s="396" t="str">
        <f t="shared" ca="1" si="14"/>
        <v/>
      </c>
      <c r="K157" s="384" t="str">
        <f>IF(OR(IFERROR(SEARCH("*.0*",$E157),0)=1,E157=""),"",INDEX('1.1 AIZ-IVZ'!$H$109:$O$1097,MATCH('1.4 AIZ-BWH'!E157,'1.1 AIZ-IVZ'!$H$109:$H$1097,0),7))</f>
        <v/>
      </c>
      <c r="L157" s="384" t="str">
        <f>IF(OR(IFERROR(SEARCH("*.0*",$E157),0)=1,E157=""),"",INDEX('1.1 AIZ-IVZ'!$H$109:$O$1097,MATCH('1.4 AIZ-BWH'!E157,'1.1 AIZ-IVZ'!$H$109:$H$1097,0),8))</f>
        <v/>
      </c>
      <c r="M157" s="131"/>
      <c r="N157" s="395" t="str" cm="1">
        <f t="array" ref="N157">IFERROR(IF(O156=1,INDEX('1.1 AIZ-IVZ'!$G$7:$I$106,MATCH(MIN('1.1 AIZ-IVZ'!$G$7:$G$106)+COUNTIF($N$25:N156,"*.0*"),'1.1 AIZ-IVZ'!$G$7:$G$106,0),3),INDEX('1.1 AIZ-IVZ'!$G$109:$H$1097,MATCH(VALUE(LEFT(R157,SEARCH(".",R157)-1)),'1.1 AIZ-IVZ'!$E$109:$E$1097,0)-1+Q157,2)),"")</f>
        <v/>
      </c>
      <c r="O157" s="395" t="str">
        <f>IFERROR(IF(O156&gt;1,O156-1,INDEX('1.1 AIZ-IVZ'!$F$7:$H$106,MATCH('1.4 AIZ-BWH'!N157,'1.1 AIZ-IVZ'!$I$7:$I$106,0),1)+1),"")</f>
        <v/>
      </c>
      <c r="P157" s="395" t="str">
        <f t="shared" si="10"/>
        <v/>
      </c>
      <c r="Q157" s="395" t="e">
        <f t="shared" si="11"/>
        <v>#VALUE!</v>
      </c>
      <c r="R157" s="395" t="str">
        <f t="shared" si="12"/>
        <v/>
      </c>
    </row>
    <row r="158" spans="1:18" ht="15" hidden="1" customHeight="1">
      <c r="A158" s="49"/>
      <c r="B158" s="49"/>
      <c r="C158" s="49"/>
      <c r="D158" s="50"/>
      <c r="E158" s="93" t="str" cm="1">
        <f t="array" ref="E158">IFERROR(IF(O157=1,INDEX('1.1 AIZ-IVZ'!$G$7:$I$106,MATCH(MIN('1.1 AIZ-IVZ'!$G$7:$G$106)+COUNTIF($N$25:N157,"*.0*"),'1.1 AIZ-IVZ'!$G$7:$G$106,0),3),INDEX('1.1 AIZ-IVZ'!$G$109:$H$1097,MATCH(VALUE(LEFT(R158,SEARCH(".",R158)-1)),'1.1 AIZ-IVZ'!$E$109:$E$1097,0)-1+Q158,2)),"")</f>
        <v/>
      </c>
      <c r="F158" s="28"/>
      <c r="G158" s="409" t="str">
        <f>IF(E158="","",IF(IFERROR(VALUE(MID(E158,(SEARCH(".",E158)+1),1)),0)&gt;0,I158,SUMIFS($G159:$G$1015,$R159:$R$1015,LEFT(E158,SEARCH(".",E158)),$Q159:$Q$1015,"&gt;0")))</f>
        <v/>
      </c>
      <c r="H158" s="400"/>
      <c r="I158" s="396" t="str">
        <f t="shared" ca="1" si="13"/>
        <v/>
      </c>
      <c r="J158" s="396" t="str">
        <f t="shared" ca="1" si="14"/>
        <v/>
      </c>
      <c r="K158" s="384" t="str">
        <f>IF(OR(IFERROR(SEARCH("*.0*",$E158),0)=1,E158=""),"",INDEX('1.1 AIZ-IVZ'!$H$109:$O$1097,MATCH('1.4 AIZ-BWH'!E158,'1.1 AIZ-IVZ'!$H$109:$H$1097,0),7))</f>
        <v/>
      </c>
      <c r="L158" s="384" t="str">
        <f>IF(OR(IFERROR(SEARCH("*.0*",$E158),0)=1,E158=""),"",INDEX('1.1 AIZ-IVZ'!$H$109:$O$1097,MATCH('1.4 AIZ-BWH'!E158,'1.1 AIZ-IVZ'!$H$109:$H$1097,0),8))</f>
        <v/>
      </c>
      <c r="M158" s="131"/>
      <c r="N158" s="395" t="str" cm="1">
        <f t="array" ref="N158">IFERROR(IF(O157=1,INDEX('1.1 AIZ-IVZ'!$G$7:$I$106,MATCH(MIN('1.1 AIZ-IVZ'!$G$7:$G$106)+COUNTIF($N$25:N157,"*.0*"),'1.1 AIZ-IVZ'!$G$7:$G$106,0),3),INDEX('1.1 AIZ-IVZ'!$G$109:$H$1097,MATCH(VALUE(LEFT(R158,SEARCH(".",R158)-1)),'1.1 AIZ-IVZ'!$E$109:$E$1097,0)-1+Q158,2)),"")</f>
        <v/>
      </c>
      <c r="O158" s="395" t="str">
        <f>IFERROR(IF(O157&gt;1,O157-1,INDEX('1.1 AIZ-IVZ'!$F$7:$H$106,MATCH('1.4 AIZ-BWH'!N158,'1.1 AIZ-IVZ'!$I$7:$I$106,0),1)+1),"")</f>
        <v/>
      </c>
      <c r="P158" s="395" t="str">
        <f t="shared" si="10"/>
        <v/>
      </c>
      <c r="Q158" s="395" t="e">
        <f t="shared" si="11"/>
        <v>#VALUE!</v>
      </c>
      <c r="R158" s="395" t="str">
        <f t="shared" si="12"/>
        <v/>
      </c>
    </row>
    <row r="159" spans="1:18" ht="15" hidden="1" customHeight="1">
      <c r="A159" s="49"/>
      <c r="B159" s="49"/>
      <c r="C159" s="49"/>
      <c r="D159" s="50"/>
      <c r="E159" s="93" t="str" cm="1">
        <f t="array" ref="E159">IFERROR(IF(O158=1,INDEX('1.1 AIZ-IVZ'!$G$7:$I$106,MATCH(MIN('1.1 AIZ-IVZ'!$G$7:$G$106)+COUNTIF($N$25:N158,"*.0*"),'1.1 AIZ-IVZ'!$G$7:$G$106,0),3),INDEX('1.1 AIZ-IVZ'!$G$109:$H$1097,MATCH(VALUE(LEFT(R159,SEARCH(".",R159)-1)),'1.1 AIZ-IVZ'!$E$109:$E$1097,0)-1+Q159,2)),"")</f>
        <v/>
      </c>
      <c r="F159" s="28"/>
      <c r="G159" s="409" t="str">
        <f>IF(E159="","",IF(IFERROR(VALUE(MID(E159,(SEARCH(".",E159)+1),1)),0)&gt;0,I159,SUMIFS($G160:$G$1015,$R160:$R$1015,LEFT(E159,SEARCH(".",E159)),$Q160:$Q$1015,"&gt;0")))</f>
        <v/>
      </c>
      <c r="H159" s="400"/>
      <c r="I159" s="396" t="str">
        <f t="shared" ca="1" si="13"/>
        <v/>
      </c>
      <c r="J159" s="396" t="str">
        <f t="shared" ca="1" si="14"/>
        <v/>
      </c>
      <c r="K159" s="384" t="str">
        <f>IF(OR(IFERROR(SEARCH("*.0*",$E159),0)=1,E159=""),"",INDEX('1.1 AIZ-IVZ'!$H$109:$O$1097,MATCH('1.4 AIZ-BWH'!E159,'1.1 AIZ-IVZ'!$H$109:$H$1097,0),7))</f>
        <v/>
      </c>
      <c r="L159" s="384" t="str">
        <f>IF(OR(IFERROR(SEARCH("*.0*",$E159),0)=1,E159=""),"",INDEX('1.1 AIZ-IVZ'!$H$109:$O$1097,MATCH('1.4 AIZ-BWH'!E159,'1.1 AIZ-IVZ'!$H$109:$H$1097,0),8))</f>
        <v/>
      </c>
      <c r="M159" s="131"/>
      <c r="N159" s="395" t="str" cm="1">
        <f t="array" ref="N159">IFERROR(IF(O158=1,INDEX('1.1 AIZ-IVZ'!$G$7:$I$106,MATCH(MIN('1.1 AIZ-IVZ'!$G$7:$G$106)+COUNTIF($N$25:N158,"*.0*"),'1.1 AIZ-IVZ'!$G$7:$G$106,0),3),INDEX('1.1 AIZ-IVZ'!$G$109:$H$1097,MATCH(VALUE(LEFT(R159,SEARCH(".",R159)-1)),'1.1 AIZ-IVZ'!$E$109:$E$1097,0)-1+Q159,2)),"")</f>
        <v/>
      </c>
      <c r="O159" s="395" t="str">
        <f>IFERROR(IF(O158&gt;1,O158-1,INDEX('1.1 AIZ-IVZ'!$F$7:$H$106,MATCH('1.4 AIZ-BWH'!N159,'1.1 AIZ-IVZ'!$I$7:$I$106,0),1)+1),"")</f>
        <v/>
      </c>
      <c r="P159" s="395" t="str">
        <f t="shared" si="10"/>
        <v/>
      </c>
      <c r="Q159" s="395" t="e">
        <f t="shared" si="11"/>
        <v>#VALUE!</v>
      </c>
      <c r="R159" s="395" t="str">
        <f t="shared" si="12"/>
        <v/>
      </c>
    </row>
    <row r="160" spans="1:18" ht="15" hidden="1" customHeight="1">
      <c r="A160" s="49"/>
      <c r="B160" s="49"/>
      <c r="C160" s="49"/>
      <c r="D160" s="50"/>
      <c r="E160" s="93" t="str" cm="1">
        <f t="array" ref="E160">IFERROR(IF(O159=1,INDEX('1.1 AIZ-IVZ'!$G$7:$I$106,MATCH(MIN('1.1 AIZ-IVZ'!$G$7:$G$106)+COUNTIF($N$25:N159,"*.0*"),'1.1 AIZ-IVZ'!$G$7:$G$106,0),3),INDEX('1.1 AIZ-IVZ'!$G$109:$H$1097,MATCH(VALUE(LEFT(R160,SEARCH(".",R160)-1)),'1.1 AIZ-IVZ'!$E$109:$E$1097,0)-1+Q160,2)),"")</f>
        <v/>
      </c>
      <c r="F160" s="28"/>
      <c r="G160" s="409" t="str">
        <f>IF(E160="","",IF(IFERROR(VALUE(MID(E160,(SEARCH(".",E160)+1),1)),0)&gt;0,I160,SUMIFS($G161:$G$1015,$R161:$R$1015,LEFT(E160,SEARCH(".",E160)),$Q161:$Q$1015,"&gt;0")))</f>
        <v/>
      </c>
      <c r="H160" s="400"/>
      <c r="I160" s="396" t="str">
        <f t="shared" ca="1" si="13"/>
        <v/>
      </c>
      <c r="J160" s="396" t="str">
        <f t="shared" ca="1" si="14"/>
        <v/>
      </c>
      <c r="K160" s="384" t="str">
        <f>IF(OR(IFERROR(SEARCH("*.0*",$E160),0)=1,E160=""),"",INDEX('1.1 AIZ-IVZ'!$H$109:$O$1097,MATCH('1.4 AIZ-BWH'!E160,'1.1 AIZ-IVZ'!$H$109:$H$1097,0),7))</f>
        <v/>
      </c>
      <c r="L160" s="384" t="str">
        <f>IF(OR(IFERROR(SEARCH("*.0*",$E160),0)=1,E160=""),"",INDEX('1.1 AIZ-IVZ'!$H$109:$O$1097,MATCH('1.4 AIZ-BWH'!E160,'1.1 AIZ-IVZ'!$H$109:$H$1097,0),8))</f>
        <v/>
      </c>
      <c r="M160" s="131"/>
      <c r="N160" s="395" t="str" cm="1">
        <f t="array" ref="N160">IFERROR(IF(O159=1,INDEX('1.1 AIZ-IVZ'!$G$7:$I$106,MATCH(MIN('1.1 AIZ-IVZ'!$G$7:$G$106)+COUNTIF($N$25:N159,"*.0*"),'1.1 AIZ-IVZ'!$G$7:$G$106,0),3),INDEX('1.1 AIZ-IVZ'!$G$109:$H$1097,MATCH(VALUE(LEFT(R160,SEARCH(".",R160)-1)),'1.1 AIZ-IVZ'!$E$109:$E$1097,0)-1+Q160,2)),"")</f>
        <v/>
      </c>
      <c r="O160" s="395" t="str">
        <f>IFERROR(IF(O159&gt;1,O159-1,INDEX('1.1 AIZ-IVZ'!$F$7:$H$106,MATCH('1.4 AIZ-BWH'!N160,'1.1 AIZ-IVZ'!$I$7:$I$106,0),1)+1),"")</f>
        <v/>
      </c>
      <c r="P160" s="395" t="str">
        <f t="shared" si="10"/>
        <v/>
      </c>
      <c r="Q160" s="395" t="e">
        <f t="shared" si="11"/>
        <v>#VALUE!</v>
      </c>
      <c r="R160" s="395" t="str">
        <f t="shared" si="12"/>
        <v/>
      </c>
    </row>
    <row r="161" spans="1:18" ht="15" hidden="1" customHeight="1">
      <c r="A161" s="49"/>
      <c r="B161" s="49"/>
      <c r="C161" s="49"/>
      <c r="D161" s="50"/>
      <c r="E161" s="93" t="str" cm="1">
        <f t="array" ref="E161">IFERROR(IF(O160=1,INDEX('1.1 AIZ-IVZ'!$G$7:$I$106,MATCH(MIN('1.1 AIZ-IVZ'!$G$7:$G$106)+COUNTIF($N$25:N160,"*.0*"),'1.1 AIZ-IVZ'!$G$7:$G$106,0),3),INDEX('1.1 AIZ-IVZ'!$G$109:$H$1097,MATCH(VALUE(LEFT(R161,SEARCH(".",R161)-1)),'1.1 AIZ-IVZ'!$E$109:$E$1097,0)-1+Q161,2)),"")</f>
        <v/>
      </c>
      <c r="F161" s="28"/>
      <c r="G161" s="409" t="str">
        <f>IF(E161="","",IF(IFERROR(VALUE(MID(E161,(SEARCH(".",E161)+1),1)),0)&gt;0,I161,SUMIFS($G162:$G$1015,$R162:$R$1015,LEFT(E161,SEARCH(".",E161)),$Q162:$Q$1015,"&gt;0")))</f>
        <v/>
      </c>
      <c r="H161" s="400"/>
      <c r="I161" s="396" t="str">
        <f t="shared" ca="1" si="13"/>
        <v/>
      </c>
      <c r="J161" s="396" t="str">
        <f t="shared" ca="1" si="14"/>
        <v/>
      </c>
      <c r="K161" s="384" t="str">
        <f>IF(OR(IFERROR(SEARCH("*.0*",$E161),0)=1,E161=""),"",INDEX('1.1 AIZ-IVZ'!$H$109:$O$1097,MATCH('1.4 AIZ-BWH'!E161,'1.1 AIZ-IVZ'!$H$109:$H$1097,0),7))</f>
        <v/>
      </c>
      <c r="L161" s="384" t="str">
        <f>IF(OR(IFERROR(SEARCH("*.0*",$E161),0)=1,E161=""),"",INDEX('1.1 AIZ-IVZ'!$H$109:$O$1097,MATCH('1.4 AIZ-BWH'!E161,'1.1 AIZ-IVZ'!$H$109:$H$1097,0),8))</f>
        <v/>
      </c>
      <c r="M161" s="131"/>
      <c r="N161" s="395" t="str" cm="1">
        <f t="array" ref="N161">IFERROR(IF(O160=1,INDEX('1.1 AIZ-IVZ'!$G$7:$I$106,MATCH(MIN('1.1 AIZ-IVZ'!$G$7:$G$106)+COUNTIF($N$25:N160,"*.0*"),'1.1 AIZ-IVZ'!$G$7:$G$106,0),3),INDEX('1.1 AIZ-IVZ'!$G$109:$H$1097,MATCH(VALUE(LEFT(R161,SEARCH(".",R161)-1)),'1.1 AIZ-IVZ'!$E$109:$E$1097,0)-1+Q161,2)),"")</f>
        <v/>
      </c>
      <c r="O161" s="395" t="str">
        <f>IFERROR(IF(O160&gt;1,O160-1,INDEX('1.1 AIZ-IVZ'!$F$7:$H$106,MATCH('1.4 AIZ-BWH'!N161,'1.1 AIZ-IVZ'!$I$7:$I$106,0),1)+1),"")</f>
        <v/>
      </c>
      <c r="P161" s="395" t="str">
        <f t="shared" si="10"/>
        <v/>
      </c>
      <c r="Q161" s="395" t="e">
        <f t="shared" si="11"/>
        <v>#VALUE!</v>
      </c>
      <c r="R161" s="395" t="str">
        <f t="shared" si="12"/>
        <v/>
      </c>
    </row>
    <row r="162" spans="1:18" ht="15" hidden="1" customHeight="1">
      <c r="A162" s="49"/>
      <c r="B162" s="49"/>
      <c r="C162" s="49"/>
      <c r="D162" s="50"/>
      <c r="E162" s="93" t="str" cm="1">
        <f t="array" ref="E162">IFERROR(IF(O161=1,INDEX('1.1 AIZ-IVZ'!$G$7:$I$106,MATCH(MIN('1.1 AIZ-IVZ'!$G$7:$G$106)+COUNTIF($N$25:N161,"*.0*"),'1.1 AIZ-IVZ'!$G$7:$G$106,0),3),INDEX('1.1 AIZ-IVZ'!$G$109:$H$1097,MATCH(VALUE(LEFT(R162,SEARCH(".",R162)-1)),'1.1 AIZ-IVZ'!$E$109:$E$1097,0)-1+Q162,2)),"")</f>
        <v/>
      </c>
      <c r="F162" s="28"/>
      <c r="G162" s="409" t="str">
        <f>IF(E162="","",IF(IFERROR(VALUE(MID(E162,(SEARCH(".",E162)+1),1)),0)&gt;0,I162,SUMIFS($G163:$G$1015,$R163:$R$1015,LEFT(E162,SEARCH(".",E162)),$Q163:$Q$1015,"&gt;0")))</f>
        <v/>
      </c>
      <c r="H162" s="400"/>
      <c r="I162" s="396" t="str">
        <f t="shared" ca="1" si="13"/>
        <v/>
      </c>
      <c r="J162" s="396" t="str">
        <f t="shared" ca="1" si="14"/>
        <v/>
      </c>
      <c r="K162" s="384" t="str">
        <f>IF(OR(IFERROR(SEARCH("*.0*",$E162),0)=1,E162=""),"",INDEX('1.1 AIZ-IVZ'!$H$109:$O$1097,MATCH('1.4 AIZ-BWH'!E162,'1.1 AIZ-IVZ'!$H$109:$H$1097,0),7))</f>
        <v/>
      </c>
      <c r="L162" s="384" t="str">
        <f>IF(OR(IFERROR(SEARCH("*.0*",$E162),0)=1,E162=""),"",INDEX('1.1 AIZ-IVZ'!$H$109:$O$1097,MATCH('1.4 AIZ-BWH'!E162,'1.1 AIZ-IVZ'!$H$109:$H$1097,0),8))</f>
        <v/>
      </c>
      <c r="M162" s="131"/>
      <c r="N162" s="395" t="str" cm="1">
        <f t="array" ref="N162">IFERROR(IF(O161=1,INDEX('1.1 AIZ-IVZ'!$G$7:$I$106,MATCH(MIN('1.1 AIZ-IVZ'!$G$7:$G$106)+COUNTIF($N$25:N161,"*.0*"),'1.1 AIZ-IVZ'!$G$7:$G$106,0),3),INDEX('1.1 AIZ-IVZ'!$G$109:$H$1097,MATCH(VALUE(LEFT(R162,SEARCH(".",R162)-1)),'1.1 AIZ-IVZ'!$E$109:$E$1097,0)-1+Q162,2)),"")</f>
        <v/>
      </c>
      <c r="O162" s="395" t="str">
        <f>IFERROR(IF(O161&gt;1,O161-1,INDEX('1.1 AIZ-IVZ'!$F$7:$H$106,MATCH('1.4 AIZ-BWH'!N162,'1.1 AIZ-IVZ'!$I$7:$I$106,0),1)+1),"")</f>
        <v/>
      </c>
      <c r="P162" s="395" t="str">
        <f t="shared" si="10"/>
        <v/>
      </c>
      <c r="Q162" s="395" t="e">
        <f t="shared" si="11"/>
        <v>#VALUE!</v>
      </c>
      <c r="R162" s="395" t="str">
        <f t="shared" si="12"/>
        <v/>
      </c>
    </row>
    <row r="163" spans="1:18" ht="15" hidden="1" customHeight="1">
      <c r="A163" s="49"/>
      <c r="B163" s="49"/>
      <c r="C163" s="49"/>
      <c r="D163" s="50"/>
      <c r="E163" s="93" t="str" cm="1">
        <f t="array" ref="E163">IFERROR(IF(O162=1,INDEX('1.1 AIZ-IVZ'!$G$7:$I$106,MATCH(MIN('1.1 AIZ-IVZ'!$G$7:$G$106)+COUNTIF($N$25:N162,"*.0*"),'1.1 AIZ-IVZ'!$G$7:$G$106,0),3),INDEX('1.1 AIZ-IVZ'!$G$109:$H$1097,MATCH(VALUE(LEFT(R163,SEARCH(".",R163)-1)),'1.1 AIZ-IVZ'!$E$109:$E$1097,0)-1+Q163,2)),"")</f>
        <v/>
      </c>
      <c r="F163" s="28"/>
      <c r="G163" s="409" t="str">
        <f>IF(E163="","",IF(IFERROR(VALUE(MID(E163,(SEARCH(".",E163)+1),1)),0)&gt;0,I163,SUMIFS($G164:$G$1015,$R164:$R$1015,LEFT(E163,SEARCH(".",E163)),$Q164:$Q$1015,"&gt;0")))</f>
        <v/>
      </c>
      <c r="H163" s="400"/>
      <c r="I163" s="396" t="str">
        <f t="shared" ca="1" si="13"/>
        <v/>
      </c>
      <c r="J163" s="396" t="str">
        <f t="shared" ca="1" si="14"/>
        <v/>
      </c>
      <c r="K163" s="384" t="str">
        <f>IF(OR(IFERROR(SEARCH("*.0*",$E163),0)=1,E163=""),"",INDEX('1.1 AIZ-IVZ'!$H$109:$O$1097,MATCH('1.4 AIZ-BWH'!E163,'1.1 AIZ-IVZ'!$H$109:$H$1097,0),7))</f>
        <v/>
      </c>
      <c r="L163" s="384" t="str">
        <f>IF(OR(IFERROR(SEARCH("*.0*",$E163),0)=1,E163=""),"",INDEX('1.1 AIZ-IVZ'!$H$109:$O$1097,MATCH('1.4 AIZ-BWH'!E163,'1.1 AIZ-IVZ'!$H$109:$H$1097,0),8))</f>
        <v/>
      </c>
      <c r="M163" s="131"/>
      <c r="N163" s="395" t="str" cm="1">
        <f t="array" ref="N163">IFERROR(IF(O162=1,INDEX('1.1 AIZ-IVZ'!$G$7:$I$106,MATCH(MIN('1.1 AIZ-IVZ'!$G$7:$G$106)+COUNTIF($N$25:N162,"*.0*"),'1.1 AIZ-IVZ'!$G$7:$G$106,0),3),INDEX('1.1 AIZ-IVZ'!$G$109:$H$1097,MATCH(VALUE(LEFT(R163,SEARCH(".",R163)-1)),'1.1 AIZ-IVZ'!$E$109:$E$1097,0)-1+Q163,2)),"")</f>
        <v/>
      </c>
      <c r="O163" s="395" t="str">
        <f>IFERROR(IF(O162&gt;1,O162-1,INDEX('1.1 AIZ-IVZ'!$F$7:$H$106,MATCH('1.4 AIZ-BWH'!N163,'1.1 AIZ-IVZ'!$I$7:$I$106,0),1)+1),"")</f>
        <v/>
      </c>
      <c r="P163" s="395" t="str">
        <f t="shared" si="10"/>
        <v/>
      </c>
      <c r="Q163" s="395" t="e">
        <f t="shared" si="11"/>
        <v>#VALUE!</v>
      </c>
      <c r="R163" s="395" t="str">
        <f t="shared" si="12"/>
        <v/>
      </c>
    </row>
    <row r="164" spans="1:18" ht="15" hidden="1" customHeight="1">
      <c r="A164" s="49"/>
      <c r="B164" s="49"/>
      <c r="C164" s="49"/>
      <c r="D164" s="50"/>
      <c r="E164" s="93" t="str" cm="1">
        <f t="array" ref="E164">IFERROR(IF(O163=1,INDEX('1.1 AIZ-IVZ'!$G$7:$I$106,MATCH(MIN('1.1 AIZ-IVZ'!$G$7:$G$106)+COUNTIF($N$25:N163,"*.0*"),'1.1 AIZ-IVZ'!$G$7:$G$106,0),3),INDEX('1.1 AIZ-IVZ'!$G$109:$H$1097,MATCH(VALUE(LEFT(R164,SEARCH(".",R164)-1)),'1.1 AIZ-IVZ'!$E$109:$E$1097,0)-1+Q164,2)),"")</f>
        <v/>
      </c>
      <c r="F164" s="28"/>
      <c r="G164" s="409" t="str">
        <f>IF(E164="","",IF(IFERROR(VALUE(MID(E164,(SEARCH(".",E164)+1),1)),0)&gt;0,I164,SUMIFS($G165:$G$1015,$R165:$R$1015,LEFT(E164,SEARCH(".",E164)),$Q165:$Q$1015,"&gt;0")))</f>
        <v/>
      </c>
      <c r="H164" s="400"/>
      <c r="I164" s="396" t="str">
        <f t="shared" ca="1" si="13"/>
        <v/>
      </c>
      <c r="J164" s="396" t="str">
        <f t="shared" ca="1" si="14"/>
        <v/>
      </c>
      <c r="K164" s="384" t="str">
        <f>IF(OR(IFERROR(SEARCH("*.0*",$E164),0)=1,E164=""),"",INDEX('1.1 AIZ-IVZ'!$H$109:$O$1097,MATCH('1.4 AIZ-BWH'!E164,'1.1 AIZ-IVZ'!$H$109:$H$1097,0),7))</f>
        <v/>
      </c>
      <c r="L164" s="384" t="str">
        <f>IF(OR(IFERROR(SEARCH("*.0*",$E164),0)=1,E164=""),"",INDEX('1.1 AIZ-IVZ'!$H$109:$O$1097,MATCH('1.4 AIZ-BWH'!E164,'1.1 AIZ-IVZ'!$H$109:$H$1097,0),8))</f>
        <v/>
      </c>
      <c r="M164" s="131"/>
      <c r="N164" s="395" t="str" cm="1">
        <f t="array" ref="N164">IFERROR(IF(O163=1,INDEX('1.1 AIZ-IVZ'!$G$7:$I$106,MATCH(MIN('1.1 AIZ-IVZ'!$G$7:$G$106)+COUNTIF($N$25:N163,"*.0*"),'1.1 AIZ-IVZ'!$G$7:$G$106,0),3),INDEX('1.1 AIZ-IVZ'!$G$109:$H$1097,MATCH(VALUE(LEFT(R164,SEARCH(".",R164)-1)),'1.1 AIZ-IVZ'!$E$109:$E$1097,0)-1+Q164,2)),"")</f>
        <v/>
      </c>
      <c r="O164" s="395" t="str">
        <f>IFERROR(IF(O163&gt;1,O163-1,INDEX('1.1 AIZ-IVZ'!$F$7:$H$106,MATCH('1.4 AIZ-BWH'!N164,'1.1 AIZ-IVZ'!$I$7:$I$106,0),1)+1),"")</f>
        <v/>
      </c>
      <c r="P164" s="395" t="str">
        <f t="shared" si="10"/>
        <v/>
      </c>
      <c r="Q164" s="395" t="e">
        <f t="shared" si="11"/>
        <v>#VALUE!</v>
      </c>
      <c r="R164" s="395" t="str">
        <f t="shared" si="12"/>
        <v/>
      </c>
    </row>
    <row r="165" spans="1:18" ht="15" hidden="1" customHeight="1">
      <c r="A165" s="49"/>
      <c r="B165" s="49"/>
      <c r="C165" s="49"/>
      <c r="D165" s="50"/>
      <c r="E165" s="93" t="str" cm="1">
        <f t="array" ref="E165">IFERROR(IF(O164=1,INDEX('1.1 AIZ-IVZ'!$G$7:$I$106,MATCH(MIN('1.1 AIZ-IVZ'!$G$7:$G$106)+COUNTIF($N$25:N164,"*.0*"),'1.1 AIZ-IVZ'!$G$7:$G$106,0),3),INDEX('1.1 AIZ-IVZ'!$G$109:$H$1097,MATCH(VALUE(LEFT(R165,SEARCH(".",R165)-1)),'1.1 AIZ-IVZ'!$E$109:$E$1097,0)-1+Q165,2)),"")</f>
        <v/>
      </c>
      <c r="F165" s="28"/>
      <c r="G165" s="409" t="str">
        <f>IF(E165="","",IF(IFERROR(VALUE(MID(E165,(SEARCH(".",E165)+1),1)),0)&gt;0,I165,SUMIFS($G166:$G$1015,$R166:$R$1015,LEFT(E165,SEARCH(".",E165)),$Q166:$Q$1015,"&gt;0")))</f>
        <v/>
      </c>
      <c r="H165" s="400"/>
      <c r="I165" s="396" t="str">
        <f t="shared" ca="1" si="13"/>
        <v/>
      </c>
      <c r="J165" s="396" t="str">
        <f t="shared" ca="1" si="14"/>
        <v/>
      </c>
      <c r="K165" s="384" t="str">
        <f>IF(OR(IFERROR(SEARCH("*.0*",$E165),0)=1,E165=""),"",INDEX('1.1 AIZ-IVZ'!$H$109:$O$1097,MATCH('1.4 AIZ-BWH'!E165,'1.1 AIZ-IVZ'!$H$109:$H$1097,0),7))</f>
        <v/>
      </c>
      <c r="L165" s="384" t="str">
        <f>IF(OR(IFERROR(SEARCH("*.0*",$E165),0)=1,E165=""),"",INDEX('1.1 AIZ-IVZ'!$H$109:$O$1097,MATCH('1.4 AIZ-BWH'!E165,'1.1 AIZ-IVZ'!$H$109:$H$1097,0),8))</f>
        <v/>
      </c>
      <c r="M165" s="131"/>
      <c r="N165" s="395" t="str" cm="1">
        <f t="array" ref="N165">IFERROR(IF(O164=1,INDEX('1.1 AIZ-IVZ'!$G$7:$I$106,MATCH(MIN('1.1 AIZ-IVZ'!$G$7:$G$106)+COUNTIF($N$25:N164,"*.0*"),'1.1 AIZ-IVZ'!$G$7:$G$106,0),3),INDEX('1.1 AIZ-IVZ'!$G$109:$H$1097,MATCH(VALUE(LEFT(R165,SEARCH(".",R165)-1)),'1.1 AIZ-IVZ'!$E$109:$E$1097,0)-1+Q165,2)),"")</f>
        <v/>
      </c>
      <c r="O165" s="395" t="str">
        <f>IFERROR(IF(O164&gt;1,O164-1,INDEX('1.1 AIZ-IVZ'!$F$7:$H$106,MATCH('1.4 AIZ-BWH'!N165,'1.1 AIZ-IVZ'!$I$7:$I$106,0),1)+1),"")</f>
        <v/>
      </c>
      <c r="P165" s="395" t="str">
        <f t="shared" si="10"/>
        <v/>
      </c>
      <c r="Q165" s="395" t="e">
        <f t="shared" si="11"/>
        <v>#VALUE!</v>
      </c>
      <c r="R165" s="395" t="str">
        <f t="shared" si="12"/>
        <v/>
      </c>
    </row>
    <row r="166" spans="1:18" ht="15" hidden="1" customHeight="1">
      <c r="A166" s="49"/>
      <c r="B166" s="49"/>
      <c r="C166" s="49"/>
      <c r="D166" s="50"/>
      <c r="E166" s="93" t="str" cm="1">
        <f t="array" ref="E166">IFERROR(IF(O165=1,INDEX('1.1 AIZ-IVZ'!$G$7:$I$106,MATCH(MIN('1.1 AIZ-IVZ'!$G$7:$G$106)+COUNTIF($N$25:N165,"*.0*"),'1.1 AIZ-IVZ'!$G$7:$G$106,0),3),INDEX('1.1 AIZ-IVZ'!$G$109:$H$1097,MATCH(VALUE(LEFT(R166,SEARCH(".",R166)-1)),'1.1 AIZ-IVZ'!$E$109:$E$1097,0)-1+Q166,2)),"")</f>
        <v/>
      </c>
      <c r="F166" s="28"/>
      <c r="G166" s="409" t="str">
        <f>IF(E166="","",IF(IFERROR(VALUE(MID(E166,(SEARCH(".",E166)+1),1)),0)&gt;0,I166,SUMIFS($G167:$G$1015,$R167:$R$1015,LEFT(E166,SEARCH(".",E166)),$Q167:$Q$1015,"&gt;0")))</f>
        <v/>
      </c>
      <c r="H166" s="400"/>
      <c r="I166" s="396" t="str">
        <f t="shared" ca="1" si="13"/>
        <v/>
      </c>
      <c r="J166" s="396" t="str">
        <f t="shared" ca="1" si="14"/>
        <v/>
      </c>
      <c r="K166" s="384" t="str">
        <f>IF(OR(IFERROR(SEARCH("*.0*",$E166),0)=1,E166=""),"",INDEX('1.1 AIZ-IVZ'!$H$109:$O$1097,MATCH('1.4 AIZ-BWH'!E166,'1.1 AIZ-IVZ'!$H$109:$H$1097,0),7))</f>
        <v/>
      </c>
      <c r="L166" s="384" t="str">
        <f>IF(OR(IFERROR(SEARCH("*.0*",$E166),0)=1,E166=""),"",INDEX('1.1 AIZ-IVZ'!$H$109:$O$1097,MATCH('1.4 AIZ-BWH'!E166,'1.1 AIZ-IVZ'!$H$109:$H$1097,0),8))</f>
        <v/>
      </c>
      <c r="M166" s="131"/>
      <c r="N166" s="395" t="str" cm="1">
        <f t="array" ref="N166">IFERROR(IF(O165=1,INDEX('1.1 AIZ-IVZ'!$G$7:$I$106,MATCH(MIN('1.1 AIZ-IVZ'!$G$7:$G$106)+COUNTIF($N$25:N165,"*.0*"),'1.1 AIZ-IVZ'!$G$7:$G$106,0),3),INDEX('1.1 AIZ-IVZ'!$G$109:$H$1097,MATCH(VALUE(LEFT(R166,SEARCH(".",R166)-1)),'1.1 AIZ-IVZ'!$E$109:$E$1097,0)-1+Q166,2)),"")</f>
        <v/>
      </c>
      <c r="O166" s="395" t="str">
        <f>IFERROR(IF(O165&gt;1,O165-1,INDEX('1.1 AIZ-IVZ'!$F$7:$H$106,MATCH('1.4 AIZ-BWH'!N166,'1.1 AIZ-IVZ'!$I$7:$I$106,0),1)+1),"")</f>
        <v/>
      </c>
      <c r="P166" s="395" t="str">
        <f t="shared" si="10"/>
        <v/>
      </c>
      <c r="Q166" s="395" t="e">
        <f t="shared" si="11"/>
        <v>#VALUE!</v>
      </c>
      <c r="R166" s="395" t="str">
        <f t="shared" si="12"/>
        <v/>
      </c>
    </row>
    <row r="167" spans="1:18" ht="15" hidden="1" customHeight="1">
      <c r="A167" s="49"/>
      <c r="B167" s="49"/>
      <c r="C167" s="49"/>
      <c r="D167" s="50"/>
      <c r="E167" s="93" t="str" cm="1">
        <f t="array" ref="E167">IFERROR(IF(O166=1,INDEX('1.1 AIZ-IVZ'!$G$7:$I$106,MATCH(MIN('1.1 AIZ-IVZ'!$G$7:$G$106)+COUNTIF($N$25:N166,"*.0*"),'1.1 AIZ-IVZ'!$G$7:$G$106,0),3),INDEX('1.1 AIZ-IVZ'!$G$109:$H$1097,MATCH(VALUE(LEFT(R167,SEARCH(".",R167)-1)),'1.1 AIZ-IVZ'!$E$109:$E$1097,0)-1+Q167,2)),"")</f>
        <v/>
      </c>
      <c r="F167" s="28"/>
      <c r="G167" s="409" t="str">
        <f>IF(E167="","",IF(IFERROR(VALUE(MID(E167,(SEARCH(".",E167)+1),1)),0)&gt;0,I167,SUMIFS($G168:$G$1015,$R168:$R$1015,LEFT(E167,SEARCH(".",E167)),$Q168:$Q$1015,"&gt;0")))</f>
        <v/>
      </c>
      <c r="H167" s="400"/>
      <c r="I167" s="396" t="str">
        <f t="shared" ca="1" si="13"/>
        <v/>
      </c>
      <c r="J167" s="396" t="str">
        <f t="shared" ca="1" si="14"/>
        <v/>
      </c>
      <c r="K167" s="384" t="str">
        <f>IF(OR(IFERROR(SEARCH("*.0*",$E167),0)=1,E167=""),"",INDEX('1.1 AIZ-IVZ'!$H$109:$O$1097,MATCH('1.4 AIZ-BWH'!E167,'1.1 AIZ-IVZ'!$H$109:$H$1097,0),7))</f>
        <v/>
      </c>
      <c r="L167" s="384" t="str">
        <f>IF(OR(IFERROR(SEARCH("*.0*",$E167),0)=1,E167=""),"",INDEX('1.1 AIZ-IVZ'!$H$109:$O$1097,MATCH('1.4 AIZ-BWH'!E167,'1.1 AIZ-IVZ'!$H$109:$H$1097,0),8))</f>
        <v/>
      </c>
      <c r="M167" s="131"/>
      <c r="N167" s="395" t="str" cm="1">
        <f t="array" ref="N167">IFERROR(IF(O166=1,INDEX('1.1 AIZ-IVZ'!$G$7:$I$106,MATCH(MIN('1.1 AIZ-IVZ'!$G$7:$G$106)+COUNTIF($N$25:N166,"*.0*"),'1.1 AIZ-IVZ'!$G$7:$G$106,0),3),INDEX('1.1 AIZ-IVZ'!$G$109:$H$1097,MATCH(VALUE(LEFT(R167,SEARCH(".",R167)-1)),'1.1 AIZ-IVZ'!$E$109:$E$1097,0)-1+Q167,2)),"")</f>
        <v/>
      </c>
      <c r="O167" s="395" t="str">
        <f>IFERROR(IF(O166&gt;1,O166-1,INDEX('1.1 AIZ-IVZ'!$F$7:$H$106,MATCH('1.4 AIZ-BWH'!N167,'1.1 AIZ-IVZ'!$I$7:$I$106,0),1)+1),"")</f>
        <v/>
      </c>
      <c r="P167" s="395" t="str">
        <f t="shared" si="10"/>
        <v/>
      </c>
      <c r="Q167" s="395" t="e">
        <f t="shared" si="11"/>
        <v>#VALUE!</v>
      </c>
      <c r="R167" s="395" t="str">
        <f t="shared" si="12"/>
        <v/>
      </c>
    </row>
    <row r="168" spans="1:18" ht="15" hidden="1" customHeight="1">
      <c r="A168" s="49"/>
      <c r="B168" s="49"/>
      <c r="C168" s="49"/>
      <c r="D168" s="50"/>
      <c r="E168" s="93" t="str" cm="1">
        <f t="array" ref="E168">IFERROR(IF(O167=1,INDEX('1.1 AIZ-IVZ'!$G$7:$I$106,MATCH(MIN('1.1 AIZ-IVZ'!$G$7:$G$106)+COUNTIF($N$25:N167,"*.0*"),'1.1 AIZ-IVZ'!$G$7:$G$106,0),3),INDEX('1.1 AIZ-IVZ'!$G$109:$H$1097,MATCH(VALUE(LEFT(R168,SEARCH(".",R168)-1)),'1.1 AIZ-IVZ'!$E$109:$E$1097,0)-1+Q168,2)),"")</f>
        <v/>
      </c>
      <c r="F168" s="28"/>
      <c r="G168" s="409" t="str">
        <f>IF(E168="","",IF(IFERROR(VALUE(MID(E168,(SEARCH(".",E168)+1),1)),0)&gt;0,I168,SUMIFS($G169:$G$1015,$R169:$R$1015,LEFT(E168,SEARCH(".",E168)),$Q169:$Q$1015,"&gt;0")))</f>
        <v/>
      </c>
      <c r="H168" s="400"/>
      <c r="I168" s="396" t="str">
        <f t="shared" ca="1" si="13"/>
        <v/>
      </c>
      <c r="J168" s="396" t="str">
        <f t="shared" ca="1" si="14"/>
        <v/>
      </c>
      <c r="K168" s="384" t="str">
        <f>IF(OR(IFERROR(SEARCH("*.0*",$E168),0)=1,E168=""),"",INDEX('1.1 AIZ-IVZ'!$H$109:$O$1097,MATCH('1.4 AIZ-BWH'!E168,'1.1 AIZ-IVZ'!$H$109:$H$1097,0),7))</f>
        <v/>
      </c>
      <c r="L168" s="384" t="str">
        <f>IF(OR(IFERROR(SEARCH("*.0*",$E168),0)=1,E168=""),"",INDEX('1.1 AIZ-IVZ'!$H$109:$O$1097,MATCH('1.4 AIZ-BWH'!E168,'1.1 AIZ-IVZ'!$H$109:$H$1097,0),8))</f>
        <v/>
      </c>
      <c r="M168" s="131"/>
      <c r="N168" s="395" t="str" cm="1">
        <f t="array" ref="N168">IFERROR(IF(O167=1,INDEX('1.1 AIZ-IVZ'!$G$7:$I$106,MATCH(MIN('1.1 AIZ-IVZ'!$G$7:$G$106)+COUNTIF($N$25:N167,"*.0*"),'1.1 AIZ-IVZ'!$G$7:$G$106,0),3),INDEX('1.1 AIZ-IVZ'!$G$109:$H$1097,MATCH(VALUE(LEFT(R168,SEARCH(".",R168)-1)),'1.1 AIZ-IVZ'!$E$109:$E$1097,0)-1+Q168,2)),"")</f>
        <v/>
      </c>
      <c r="O168" s="395" t="str">
        <f>IFERROR(IF(O167&gt;1,O167-1,INDEX('1.1 AIZ-IVZ'!$F$7:$H$106,MATCH('1.4 AIZ-BWH'!N168,'1.1 AIZ-IVZ'!$I$7:$I$106,0),1)+1),"")</f>
        <v/>
      </c>
      <c r="P168" s="395" t="str">
        <f t="shared" si="10"/>
        <v/>
      </c>
      <c r="Q168" s="395" t="e">
        <f t="shared" si="11"/>
        <v>#VALUE!</v>
      </c>
      <c r="R168" s="395" t="str">
        <f t="shared" si="12"/>
        <v/>
      </c>
    </row>
    <row r="169" spans="1:18" ht="15" hidden="1" customHeight="1">
      <c r="A169" s="49"/>
      <c r="B169" s="49"/>
      <c r="C169" s="49"/>
      <c r="D169" s="50"/>
      <c r="E169" s="93" t="str" cm="1">
        <f t="array" ref="E169">IFERROR(IF(O168=1,INDEX('1.1 AIZ-IVZ'!$G$7:$I$106,MATCH(MIN('1.1 AIZ-IVZ'!$G$7:$G$106)+COUNTIF($N$25:N168,"*.0*"),'1.1 AIZ-IVZ'!$G$7:$G$106,0),3),INDEX('1.1 AIZ-IVZ'!$G$109:$H$1097,MATCH(VALUE(LEFT(R169,SEARCH(".",R169)-1)),'1.1 AIZ-IVZ'!$E$109:$E$1097,0)-1+Q169,2)),"")</f>
        <v/>
      </c>
      <c r="F169" s="28"/>
      <c r="G169" s="409" t="str">
        <f>IF(E169="","",IF(IFERROR(VALUE(MID(E169,(SEARCH(".",E169)+1),1)),0)&gt;0,I169,SUMIFS($G170:$G$1015,$R170:$R$1015,LEFT(E169,SEARCH(".",E169)),$Q170:$Q$1015,"&gt;0")))</f>
        <v/>
      </c>
      <c r="H169" s="400"/>
      <c r="I169" s="396" t="str">
        <f t="shared" ca="1" si="13"/>
        <v/>
      </c>
      <c r="J169" s="396" t="str">
        <f t="shared" ca="1" si="14"/>
        <v/>
      </c>
      <c r="K169" s="384" t="str">
        <f>IF(OR(IFERROR(SEARCH("*.0*",$E169),0)=1,E169=""),"",INDEX('1.1 AIZ-IVZ'!$H$109:$O$1097,MATCH('1.4 AIZ-BWH'!E169,'1.1 AIZ-IVZ'!$H$109:$H$1097,0),7))</f>
        <v/>
      </c>
      <c r="L169" s="384" t="str">
        <f>IF(OR(IFERROR(SEARCH("*.0*",$E169),0)=1,E169=""),"",INDEX('1.1 AIZ-IVZ'!$H$109:$O$1097,MATCH('1.4 AIZ-BWH'!E169,'1.1 AIZ-IVZ'!$H$109:$H$1097,0),8))</f>
        <v/>
      </c>
      <c r="M169" s="131"/>
      <c r="N169" s="395" t="str" cm="1">
        <f t="array" ref="N169">IFERROR(IF(O168=1,INDEX('1.1 AIZ-IVZ'!$G$7:$I$106,MATCH(MIN('1.1 AIZ-IVZ'!$G$7:$G$106)+COUNTIF($N$25:N168,"*.0*"),'1.1 AIZ-IVZ'!$G$7:$G$106,0),3),INDEX('1.1 AIZ-IVZ'!$G$109:$H$1097,MATCH(VALUE(LEFT(R169,SEARCH(".",R169)-1)),'1.1 AIZ-IVZ'!$E$109:$E$1097,0)-1+Q169,2)),"")</f>
        <v/>
      </c>
      <c r="O169" s="395" t="str">
        <f>IFERROR(IF(O168&gt;1,O168-1,INDEX('1.1 AIZ-IVZ'!$F$7:$H$106,MATCH('1.4 AIZ-BWH'!N169,'1.1 AIZ-IVZ'!$I$7:$I$106,0),1)+1),"")</f>
        <v/>
      </c>
      <c r="P169" s="395" t="str">
        <f t="shared" ref="P169:P232" si="15">IF(O169="","",IF(VALUE(MID(N168,SEARCH(".",N168)+1,1))=0,O168,P168))</f>
        <v/>
      </c>
      <c r="Q169" s="395" t="e">
        <f t="shared" ref="Q169:Q232" si="16">IF(O168=1,"",(O169-P169)*-1)</f>
        <v>#VALUE!</v>
      </c>
      <c r="R169" s="395" t="str">
        <f t="shared" ref="R169:R232" si="17">IFERROR(IF(Q169="",LEFT(N169,SEARCH(".",N169)),R168),"")</f>
        <v/>
      </c>
    </row>
    <row r="170" spans="1:18" ht="15" hidden="1" customHeight="1">
      <c r="A170" s="49"/>
      <c r="B170" s="49"/>
      <c r="C170" s="49"/>
      <c r="D170" s="50"/>
      <c r="E170" s="93" t="str" cm="1">
        <f t="array" ref="E170">IFERROR(IF(O169=1,INDEX('1.1 AIZ-IVZ'!$G$7:$I$106,MATCH(MIN('1.1 AIZ-IVZ'!$G$7:$G$106)+COUNTIF($N$25:N169,"*.0*"),'1.1 AIZ-IVZ'!$G$7:$G$106,0),3),INDEX('1.1 AIZ-IVZ'!$G$109:$H$1097,MATCH(VALUE(LEFT(R170,SEARCH(".",R170)-1)),'1.1 AIZ-IVZ'!$E$109:$E$1097,0)-1+Q170,2)),"")</f>
        <v/>
      </c>
      <c r="F170" s="28"/>
      <c r="G170" s="409" t="str">
        <f>IF(E170="","",IF(IFERROR(VALUE(MID(E170,(SEARCH(".",E170)+1),1)),0)&gt;0,I170,SUMIFS($G171:$G$1015,$R171:$R$1015,LEFT(E170,SEARCH(".",E170)),$Q171:$Q$1015,"&gt;0")))</f>
        <v/>
      </c>
      <c r="H170" s="400"/>
      <c r="I170" s="396" t="str">
        <f t="shared" ca="1" si="13"/>
        <v/>
      </c>
      <c r="J170" s="396" t="str">
        <f t="shared" ca="1" si="14"/>
        <v/>
      </c>
      <c r="K170" s="384" t="str">
        <f>IF(OR(IFERROR(SEARCH("*.0*",$E170),0)=1,E170=""),"",INDEX('1.1 AIZ-IVZ'!$H$109:$O$1097,MATCH('1.4 AIZ-BWH'!E170,'1.1 AIZ-IVZ'!$H$109:$H$1097,0),7))</f>
        <v/>
      </c>
      <c r="L170" s="384" t="str">
        <f>IF(OR(IFERROR(SEARCH("*.0*",$E170),0)=1,E170=""),"",INDEX('1.1 AIZ-IVZ'!$H$109:$O$1097,MATCH('1.4 AIZ-BWH'!E170,'1.1 AIZ-IVZ'!$H$109:$H$1097,0),8))</f>
        <v/>
      </c>
      <c r="M170" s="131"/>
      <c r="N170" s="395" t="str" cm="1">
        <f t="array" ref="N170">IFERROR(IF(O169=1,INDEX('1.1 AIZ-IVZ'!$G$7:$I$106,MATCH(MIN('1.1 AIZ-IVZ'!$G$7:$G$106)+COUNTIF($N$25:N169,"*.0*"),'1.1 AIZ-IVZ'!$G$7:$G$106,0),3),INDEX('1.1 AIZ-IVZ'!$G$109:$H$1097,MATCH(VALUE(LEFT(R170,SEARCH(".",R170)-1)),'1.1 AIZ-IVZ'!$E$109:$E$1097,0)-1+Q170,2)),"")</f>
        <v/>
      </c>
      <c r="O170" s="395" t="str">
        <f>IFERROR(IF(O169&gt;1,O169-1,INDEX('1.1 AIZ-IVZ'!$F$7:$H$106,MATCH('1.4 AIZ-BWH'!N170,'1.1 AIZ-IVZ'!$I$7:$I$106,0),1)+1),"")</f>
        <v/>
      </c>
      <c r="P170" s="395" t="str">
        <f t="shared" si="15"/>
        <v/>
      </c>
      <c r="Q170" s="395" t="e">
        <f t="shared" si="16"/>
        <v>#VALUE!</v>
      </c>
      <c r="R170" s="395" t="str">
        <f t="shared" si="17"/>
        <v/>
      </c>
    </row>
    <row r="171" spans="1:18" ht="15" hidden="1" customHeight="1">
      <c r="A171" s="49"/>
      <c r="B171" s="49"/>
      <c r="C171" s="49"/>
      <c r="D171" s="50"/>
      <c r="E171" s="93" t="str" cm="1">
        <f t="array" ref="E171">IFERROR(IF(O170=1,INDEX('1.1 AIZ-IVZ'!$G$7:$I$106,MATCH(MIN('1.1 AIZ-IVZ'!$G$7:$G$106)+COUNTIF($N$25:N170,"*.0*"),'1.1 AIZ-IVZ'!$G$7:$G$106,0),3),INDEX('1.1 AIZ-IVZ'!$G$109:$H$1097,MATCH(VALUE(LEFT(R171,SEARCH(".",R171)-1)),'1.1 AIZ-IVZ'!$E$109:$E$1097,0)-1+Q171,2)),"")</f>
        <v/>
      </c>
      <c r="F171" s="28"/>
      <c r="G171" s="409" t="str">
        <f>IF(E171="","",IF(IFERROR(VALUE(MID(E171,(SEARCH(".",E171)+1),1)),0)&gt;0,I171,SUMIFS($G172:$G$1015,$R172:$R$1015,LEFT(E171,SEARCH(".",E171)),$Q172:$Q$1015,"&gt;0")))</f>
        <v/>
      </c>
      <c r="H171" s="400"/>
      <c r="I171" s="396" t="str">
        <f t="shared" ca="1" si="13"/>
        <v/>
      </c>
      <c r="J171" s="396" t="str">
        <f t="shared" ca="1" si="14"/>
        <v/>
      </c>
      <c r="K171" s="384" t="str">
        <f>IF(OR(IFERROR(SEARCH("*.0*",$E171),0)=1,E171=""),"",INDEX('1.1 AIZ-IVZ'!$H$109:$O$1097,MATCH('1.4 AIZ-BWH'!E171,'1.1 AIZ-IVZ'!$H$109:$H$1097,0),7))</f>
        <v/>
      </c>
      <c r="L171" s="384" t="str">
        <f>IF(OR(IFERROR(SEARCH("*.0*",$E171),0)=1,E171=""),"",INDEX('1.1 AIZ-IVZ'!$H$109:$O$1097,MATCH('1.4 AIZ-BWH'!E171,'1.1 AIZ-IVZ'!$H$109:$H$1097,0),8))</f>
        <v/>
      </c>
      <c r="M171" s="131"/>
      <c r="N171" s="395" t="str" cm="1">
        <f t="array" ref="N171">IFERROR(IF(O170=1,INDEX('1.1 AIZ-IVZ'!$G$7:$I$106,MATCH(MIN('1.1 AIZ-IVZ'!$G$7:$G$106)+COUNTIF($N$25:N170,"*.0*"),'1.1 AIZ-IVZ'!$G$7:$G$106,0),3),INDEX('1.1 AIZ-IVZ'!$G$109:$H$1097,MATCH(VALUE(LEFT(R171,SEARCH(".",R171)-1)),'1.1 AIZ-IVZ'!$E$109:$E$1097,0)-1+Q171,2)),"")</f>
        <v/>
      </c>
      <c r="O171" s="395" t="str">
        <f>IFERROR(IF(O170&gt;1,O170-1,INDEX('1.1 AIZ-IVZ'!$F$7:$H$106,MATCH('1.4 AIZ-BWH'!N171,'1.1 AIZ-IVZ'!$I$7:$I$106,0),1)+1),"")</f>
        <v/>
      </c>
      <c r="P171" s="395" t="str">
        <f t="shared" si="15"/>
        <v/>
      </c>
      <c r="Q171" s="395" t="e">
        <f t="shared" si="16"/>
        <v>#VALUE!</v>
      </c>
      <c r="R171" s="395" t="str">
        <f t="shared" si="17"/>
        <v/>
      </c>
    </row>
    <row r="172" spans="1:18" ht="15" hidden="1" customHeight="1">
      <c r="A172" s="49"/>
      <c r="B172" s="49"/>
      <c r="C172" s="49"/>
      <c r="D172" s="50"/>
      <c r="E172" s="93" t="str" cm="1">
        <f t="array" ref="E172">IFERROR(IF(O171=1,INDEX('1.1 AIZ-IVZ'!$G$7:$I$106,MATCH(MIN('1.1 AIZ-IVZ'!$G$7:$G$106)+COUNTIF($N$25:N171,"*.0*"),'1.1 AIZ-IVZ'!$G$7:$G$106,0),3),INDEX('1.1 AIZ-IVZ'!$G$109:$H$1097,MATCH(VALUE(LEFT(R172,SEARCH(".",R172)-1)),'1.1 AIZ-IVZ'!$E$109:$E$1097,0)-1+Q172,2)),"")</f>
        <v/>
      </c>
      <c r="F172" s="28"/>
      <c r="G172" s="409" t="str">
        <f>IF(E172="","",IF(IFERROR(VALUE(MID(E172,(SEARCH(".",E172)+1),1)),0)&gt;0,I172,SUMIFS($G173:$G$1015,$R173:$R$1015,LEFT(E172,SEARCH(".",E172)),$Q173:$Q$1015,"&gt;0")))</f>
        <v/>
      </c>
      <c r="H172" s="400"/>
      <c r="I172" s="396" t="str">
        <f t="shared" ca="1" si="13"/>
        <v/>
      </c>
      <c r="J172" s="396" t="str">
        <f t="shared" ca="1" si="14"/>
        <v/>
      </c>
      <c r="K172" s="384" t="str">
        <f>IF(OR(IFERROR(SEARCH("*.0*",$E172),0)=1,E172=""),"",INDEX('1.1 AIZ-IVZ'!$H$109:$O$1097,MATCH('1.4 AIZ-BWH'!E172,'1.1 AIZ-IVZ'!$H$109:$H$1097,0),7))</f>
        <v/>
      </c>
      <c r="L172" s="384" t="str">
        <f>IF(OR(IFERROR(SEARCH("*.0*",$E172),0)=1,E172=""),"",INDEX('1.1 AIZ-IVZ'!$H$109:$O$1097,MATCH('1.4 AIZ-BWH'!E172,'1.1 AIZ-IVZ'!$H$109:$H$1097,0),8))</f>
        <v/>
      </c>
      <c r="M172" s="131"/>
      <c r="N172" s="395" t="str" cm="1">
        <f t="array" ref="N172">IFERROR(IF(O171=1,INDEX('1.1 AIZ-IVZ'!$G$7:$I$106,MATCH(MIN('1.1 AIZ-IVZ'!$G$7:$G$106)+COUNTIF($N$25:N171,"*.0*"),'1.1 AIZ-IVZ'!$G$7:$G$106,0),3),INDEX('1.1 AIZ-IVZ'!$G$109:$H$1097,MATCH(VALUE(LEFT(R172,SEARCH(".",R172)-1)),'1.1 AIZ-IVZ'!$E$109:$E$1097,0)-1+Q172,2)),"")</f>
        <v/>
      </c>
      <c r="O172" s="395" t="str">
        <f>IFERROR(IF(O171&gt;1,O171-1,INDEX('1.1 AIZ-IVZ'!$F$7:$H$106,MATCH('1.4 AIZ-BWH'!N172,'1.1 AIZ-IVZ'!$I$7:$I$106,0),1)+1),"")</f>
        <v/>
      </c>
      <c r="P172" s="395" t="str">
        <f t="shared" si="15"/>
        <v/>
      </c>
      <c r="Q172" s="395" t="e">
        <f t="shared" si="16"/>
        <v>#VALUE!</v>
      </c>
      <c r="R172" s="395" t="str">
        <f t="shared" si="17"/>
        <v/>
      </c>
    </row>
    <row r="173" spans="1:18" ht="15" hidden="1" customHeight="1">
      <c r="A173" s="49"/>
      <c r="B173" s="49"/>
      <c r="C173" s="49"/>
      <c r="D173" s="50"/>
      <c r="E173" s="93" t="str" cm="1">
        <f t="array" ref="E173">IFERROR(IF(O172=1,INDEX('1.1 AIZ-IVZ'!$G$7:$I$106,MATCH(MIN('1.1 AIZ-IVZ'!$G$7:$G$106)+COUNTIF($N$25:N172,"*.0*"),'1.1 AIZ-IVZ'!$G$7:$G$106,0),3),INDEX('1.1 AIZ-IVZ'!$G$109:$H$1097,MATCH(VALUE(LEFT(R173,SEARCH(".",R173)-1)),'1.1 AIZ-IVZ'!$E$109:$E$1097,0)-1+Q173,2)),"")</f>
        <v/>
      </c>
      <c r="F173" s="28"/>
      <c r="G173" s="409" t="str">
        <f>IF(E173="","",IF(IFERROR(VALUE(MID(E173,(SEARCH(".",E173)+1),1)),0)&gt;0,I173,SUMIFS($G174:$G$1015,$R174:$R$1015,LEFT(E173,SEARCH(".",E173)),$Q174:$Q$1015,"&gt;0")))</f>
        <v/>
      </c>
      <c r="H173" s="400"/>
      <c r="I173" s="396" t="str">
        <f t="shared" ca="1" si="13"/>
        <v/>
      </c>
      <c r="J173" s="396" t="str">
        <f t="shared" ca="1" si="14"/>
        <v/>
      </c>
      <c r="K173" s="384" t="str">
        <f>IF(OR(IFERROR(SEARCH("*.0*",$E173),0)=1,E173=""),"",INDEX('1.1 AIZ-IVZ'!$H$109:$O$1097,MATCH('1.4 AIZ-BWH'!E173,'1.1 AIZ-IVZ'!$H$109:$H$1097,0),7))</f>
        <v/>
      </c>
      <c r="L173" s="384" t="str">
        <f>IF(OR(IFERROR(SEARCH("*.0*",$E173),0)=1,E173=""),"",INDEX('1.1 AIZ-IVZ'!$H$109:$O$1097,MATCH('1.4 AIZ-BWH'!E173,'1.1 AIZ-IVZ'!$H$109:$H$1097,0),8))</f>
        <v/>
      </c>
      <c r="M173" s="131"/>
      <c r="N173" s="395" t="str" cm="1">
        <f t="array" ref="N173">IFERROR(IF(O172=1,INDEX('1.1 AIZ-IVZ'!$G$7:$I$106,MATCH(MIN('1.1 AIZ-IVZ'!$G$7:$G$106)+COUNTIF($N$25:N172,"*.0*"),'1.1 AIZ-IVZ'!$G$7:$G$106,0),3),INDEX('1.1 AIZ-IVZ'!$G$109:$H$1097,MATCH(VALUE(LEFT(R173,SEARCH(".",R173)-1)),'1.1 AIZ-IVZ'!$E$109:$E$1097,0)-1+Q173,2)),"")</f>
        <v/>
      </c>
      <c r="O173" s="395" t="str">
        <f>IFERROR(IF(O172&gt;1,O172-1,INDEX('1.1 AIZ-IVZ'!$F$7:$H$106,MATCH('1.4 AIZ-BWH'!N173,'1.1 AIZ-IVZ'!$I$7:$I$106,0),1)+1),"")</f>
        <v/>
      </c>
      <c r="P173" s="395" t="str">
        <f t="shared" si="15"/>
        <v/>
      </c>
      <c r="Q173" s="395" t="e">
        <f t="shared" si="16"/>
        <v>#VALUE!</v>
      </c>
      <c r="R173" s="395" t="str">
        <f t="shared" si="17"/>
        <v/>
      </c>
    </row>
    <row r="174" spans="1:18" ht="15" hidden="1" customHeight="1">
      <c r="A174" s="49"/>
      <c r="B174" s="49"/>
      <c r="C174" s="49"/>
      <c r="D174" s="50"/>
      <c r="E174" s="93" t="str" cm="1">
        <f t="array" ref="E174">IFERROR(IF(O173=1,INDEX('1.1 AIZ-IVZ'!$G$7:$I$106,MATCH(MIN('1.1 AIZ-IVZ'!$G$7:$G$106)+COUNTIF($N$25:N173,"*.0*"),'1.1 AIZ-IVZ'!$G$7:$G$106,0),3),INDEX('1.1 AIZ-IVZ'!$G$109:$H$1097,MATCH(VALUE(LEFT(R174,SEARCH(".",R174)-1)),'1.1 AIZ-IVZ'!$E$109:$E$1097,0)-1+Q174,2)),"")</f>
        <v/>
      </c>
      <c r="F174" s="28"/>
      <c r="G174" s="409" t="str">
        <f>IF(E174="","",IF(IFERROR(VALUE(MID(E174,(SEARCH(".",E174)+1),1)),0)&gt;0,I174,SUMIFS($G175:$G$1015,$R175:$R$1015,LEFT(E174,SEARCH(".",E174)),$Q175:$Q$1015,"&gt;0")))</f>
        <v/>
      </c>
      <c r="H174" s="400"/>
      <c r="I174" s="396" t="str">
        <f t="shared" ca="1" si="13"/>
        <v/>
      </c>
      <c r="J174" s="396" t="str">
        <f t="shared" ca="1" si="14"/>
        <v/>
      </c>
      <c r="K174" s="384" t="str">
        <f>IF(OR(IFERROR(SEARCH("*.0*",$E174),0)=1,E174=""),"",INDEX('1.1 AIZ-IVZ'!$H$109:$O$1097,MATCH('1.4 AIZ-BWH'!E174,'1.1 AIZ-IVZ'!$H$109:$H$1097,0),7))</f>
        <v/>
      </c>
      <c r="L174" s="384" t="str">
        <f>IF(OR(IFERROR(SEARCH("*.0*",$E174),0)=1,E174=""),"",INDEX('1.1 AIZ-IVZ'!$H$109:$O$1097,MATCH('1.4 AIZ-BWH'!E174,'1.1 AIZ-IVZ'!$H$109:$H$1097,0),8))</f>
        <v/>
      </c>
      <c r="M174" s="131"/>
      <c r="N174" s="395" t="str" cm="1">
        <f t="array" ref="N174">IFERROR(IF(O173=1,INDEX('1.1 AIZ-IVZ'!$G$7:$I$106,MATCH(MIN('1.1 AIZ-IVZ'!$G$7:$G$106)+COUNTIF($N$25:N173,"*.0*"),'1.1 AIZ-IVZ'!$G$7:$G$106,0),3),INDEX('1.1 AIZ-IVZ'!$G$109:$H$1097,MATCH(VALUE(LEFT(R174,SEARCH(".",R174)-1)),'1.1 AIZ-IVZ'!$E$109:$E$1097,0)-1+Q174,2)),"")</f>
        <v/>
      </c>
      <c r="O174" s="395" t="str">
        <f>IFERROR(IF(O173&gt;1,O173-1,INDEX('1.1 AIZ-IVZ'!$F$7:$H$106,MATCH('1.4 AIZ-BWH'!N174,'1.1 AIZ-IVZ'!$I$7:$I$106,0),1)+1),"")</f>
        <v/>
      </c>
      <c r="P174" s="395" t="str">
        <f t="shared" si="15"/>
        <v/>
      </c>
      <c r="Q174" s="395" t="e">
        <f t="shared" si="16"/>
        <v>#VALUE!</v>
      </c>
      <c r="R174" s="395" t="str">
        <f t="shared" si="17"/>
        <v/>
      </c>
    </row>
    <row r="175" spans="1:18" ht="15" hidden="1" customHeight="1">
      <c r="A175" s="49"/>
      <c r="B175" s="49"/>
      <c r="C175" s="49"/>
      <c r="D175" s="50"/>
      <c r="E175" s="93" t="str" cm="1">
        <f t="array" ref="E175">IFERROR(IF(O174=1,INDEX('1.1 AIZ-IVZ'!$G$7:$I$106,MATCH(MIN('1.1 AIZ-IVZ'!$G$7:$G$106)+COUNTIF($N$25:N174,"*.0*"),'1.1 AIZ-IVZ'!$G$7:$G$106,0),3),INDEX('1.1 AIZ-IVZ'!$G$109:$H$1097,MATCH(VALUE(LEFT(R175,SEARCH(".",R175)-1)),'1.1 AIZ-IVZ'!$E$109:$E$1097,0)-1+Q175,2)),"")</f>
        <v/>
      </c>
      <c r="F175" s="28"/>
      <c r="G175" s="409" t="str">
        <f>IF(E175="","",IF(IFERROR(VALUE(MID(E175,(SEARCH(".",E175)+1),1)),0)&gt;0,I175,SUMIFS($G176:$G$1015,$R176:$R$1015,LEFT(E175,SEARCH(".",E175)),$Q176:$Q$1015,"&gt;0")))</f>
        <v/>
      </c>
      <c r="H175" s="400"/>
      <c r="I175" s="396" t="str">
        <f t="shared" ca="1" si="13"/>
        <v/>
      </c>
      <c r="J175" s="396" t="str">
        <f t="shared" ca="1" si="14"/>
        <v/>
      </c>
      <c r="K175" s="384" t="str">
        <f>IF(OR(IFERROR(SEARCH("*.0*",$E175),0)=1,E175=""),"",INDEX('1.1 AIZ-IVZ'!$H$109:$O$1097,MATCH('1.4 AIZ-BWH'!E175,'1.1 AIZ-IVZ'!$H$109:$H$1097,0),7))</f>
        <v/>
      </c>
      <c r="L175" s="384" t="str">
        <f>IF(OR(IFERROR(SEARCH("*.0*",$E175),0)=1,E175=""),"",INDEX('1.1 AIZ-IVZ'!$H$109:$O$1097,MATCH('1.4 AIZ-BWH'!E175,'1.1 AIZ-IVZ'!$H$109:$H$1097,0),8))</f>
        <v/>
      </c>
      <c r="M175" s="131"/>
      <c r="N175" s="395" t="str" cm="1">
        <f t="array" ref="N175">IFERROR(IF(O174=1,INDEX('1.1 AIZ-IVZ'!$G$7:$I$106,MATCH(MIN('1.1 AIZ-IVZ'!$G$7:$G$106)+COUNTIF($N$25:N174,"*.0*"),'1.1 AIZ-IVZ'!$G$7:$G$106,0),3),INDEX('1.1 AIZ-IVZ'!$G$109:$H$1097,MATCH(VALUE(LEFT(R175,SEARCH(".",R175)-1)),'1.1 AIZ-IVZ'!$E$109:$E$1097,0)-1+Q175,2)),"")</f>
        <v/>
      </c>
      <c r="O175" s="395" t="str">
        <f>IFERROR(IF(O174&gt;1,O174-1,INDEX('1.1 AIZ-IVZ'!$F$7:$H$106,MATCH('1.4 AIZ-BWH'!N175,'1.1 AIZ-IVZ'!$I$7:$I$106,0),1)+1),"")</f>
        <v/>
      </c>
      <c r="P175" s="395" t="str">
        <f t="shared" si="15"/>
        <v/>
      </c>
      <c r="Q175" s="395" t="e">
        <f t="shared" si="16"/>
        <v>#VALUE!</v>
      </c>
      <c r="R175" s="395" t="str">
        <f t="shared" si="17"/>
        <v/>
      </c>
    </row>
    <row r="176" spans="1:18" ht="15" hidden="1" customHeight="1">
      <c r="A176" s="49"/>
      <c r="B176" s="49"/>
      <c r="C176" s="49"/>
      <c r="D176" s="50"/>
      <c r="E176" s="93" t="str" cm="1">
        <f t="array" ref="E176">IFERROR(IF(O175=1,INDEX('1.1 AIZ-IVZ'!$G$7:$I$106,MATCH(MIN('1.1 AIZ-IVZ'!$G$7:$G$106)+COUNTIF($N$25:N175,"*.0*"),'1.1 AIZ-IVZ'!$G$7:$G$106,0),3),INDEX('1.1 AIZ-IVZ'!$G$109:$H$1097,MATCH(VALUE(LEFT(R176,SEARCH(".",R176)-1)),'1.1 AIZ-IVZ'!$E$109:$E$1097,0)-1+Q176,2)),"")</f>
        <v/>
      </c>
      <c r="F176" s="28"/>
      <c r="G176" s="409" t="str">
        <f>IF(E176="","",IF(IFERROR(VALUE(MID(E176,(SEARCH(".",E176)+1),1)),0)&gt;0,I176,SUMIFS($G177:$G$1015,$R177:$R$1015,LEFT(E176,SEARCH(".",E176)),$Q177:$Q$1015,"&gt;0")))</f>
        <v/>
      </c>
      <c r="H176" s="400"/>
      <c r="I176" s="396" t="str">
        <f t="shared" ca="1" si="13"/>
        <v/>
      </c>
      <c r="J176" s="396" t="str">
        <f t="shared" ca="1" si="14"/>
        <v/>
      </c>
      <c r="K176" s="384" t="str">
        <f>IF(OR(IFERROR(SEARCH("*.0*",$E176),0)=1,E176=""),"",INDEX('1.1 AIZ-IVZ'!$H$109:$O$1097,MATCH('1.4 AIZ-BWH'!E176,'1.1 AIZ-IVZ'!$H$109:$H$1097,0),7))</f>
        <v/>
      </c>
      <c r="L176" s="384" t="str">
        <f>IF(OR(IFERROR(SEARCH("*.0*",$E176),0)=1,E176=""),"",INDEX('1.1 AIZ-IVZ'!$H$109:$O$1097,MATCH('1.4 AIZ-BWH'!E176,'1.1 AIZ-IVZ'!$H$109:$H$1097,0),8))</f>
        <v/>
      </c>
      <c r="M176" s="131"/>
      <c r="N176" s="395" t="str" cm="1">
        <f t="array" ref="N176">IFERROR(IF(O175=1,INDEX('1.1 AIZ-IVZ'!$G$7:$I$106,MATCH(MIN('1.1 AIZ-IVZ'!$G$7:$G$106)+COUNTIF($N$25:N175,"*.0*"),'1.1 AIZ-IVZ'!$G$7:$G$106,0),3),INDEX('1.1 AIZ-IVZ'!$G$109:$H$1097,MATCH(VALUE(LEFT(R176,SEARCH(".",R176)-1)),'1.1 AIZ-IVZ'!$E$109:$E$1097,0)-1+Q176,2)),"")</f>
        <v/>
      </c>
      <c r="O176" s="395" t="str">
        <f>IFERROR(IF(O175&gt;1,O175-1,INDEX('1.1 AIZ-IVZ'!$F$7:$H$106,MATCH('1.4 AIZ-BWH'!N176,'1.1 AIZ-IVZ'!$I$7:$I$106,0),1)+1),"")</f>
        <v/>
      </c>
      <c r="P176" s="395" t="str">
        <f t="shared" si="15"/>
        <v/>
      </c>
      <c r="Q176" s="395" t="e">
        <f t="shared" si="16"/>
        <v>#VALUE!</v>
      </c>
      <c r="R176" s="395" t="str">
        <f t="shared" si="17"/>
        <v/>
      </c>
    </row>
    <row r="177" spans="1:18" ht="15" hidden="1" customHeight="1">
      <c r="A177" s="49"/>
      <c r="B177" s="49"/>
      <c r="C177" s="49"/>
      <c r="D177" s="50"/>
      <c r="E177" s="93" t="str" cm="1">
        <f t="array" ref="E177">IFERROR(IF(O176=1,INDEX('1.1 AIZ-IVZ'!$G$7:$I$106,MATCH(MIN('1.1 AIZ-IVZ'!$G$7:$G$106)+COUNTIF($N$25:N176,"*.0*"),'1.1 AIZ-IVZ'!$G$7:$G$106,0),3),INDEX('1.1 AIZ-IVZ'!$G$109:$H$1097,MATCH(VALUE(LEFT(R177,SEARCH(".",R177)-1)),'1.1 AIZ-IVZ'!$E$109:$E$1097,0)-1+Q177,2)),"")</f>
        <v/>
      </c>
      <c r="F177" s="28"/>
      <c r="G177" s="409" t="str">
        <f>IF(E177="","",IF(IFERROR(VALUE(MID(E177,(SEARCH(".",E177)+1),1)),0)&gt;0,I177,SUMIFS($G178:$G$1015,$R178:$R$1015,LEFT(E177,SEARCH(".",E177)),$Q178:$Q$1015,"&gt;0")))</f>
        <v/>
      </c>
      <c r="H177" s="400"/>
      <c r="I177" s="396" t="str">
        <f t="shared" ca="1" si="13"/>
        <v/>
      </c>
      <c r="J177" s="396" t="str">
        <f t="shared" ca="1" si="14"/>
        <v/>
      </c>
      <c r="K177" s="384" t="str">
        <f>IF(OR(IFERROR(SEARCH("*.0*",$E177),0)=1,E177=""),"",INDEX('1.1 AIZ-IVZ'!$H$109:$O$1097,MATCH('1.4 AIZ-BWH'!E177,'1.1 AIZ-IVZ'!$H$109:$H$1097,0),7))</f>
        <v/>
      </c>
      <c r="L177" s="384" t="str">
        <f>IF(OR(IFERROR(SEARCH("*.0*",$E177),0)=1,E177=""),"",INDEX('1.1 AIZ-IVZ'!$H$109:$O$1097,MATCH('1.4 AIZ-BWH'!E177,'1.1 AIZ-IVZ'!$H$109:$H$1097,0),8))</f>
        <v/>
      </c>
      <c r="M177" s="131"/>
      <c r="N177" s="395" t="str" cm="1">
        <f t="array" ref="N177">IFERROR(IF(O176=1,INDEX('1.1 AIZ-IVZ'!$G$7:$I$106,MATCH(MIN('1.1 AIZ-IVZ'!$G$7:$G$106)+COUNTIF($N$25:N176,"*.0*"),'1.1 AIZ-IVZ'!$G$7:$G$106,0),3),INDEX('1.1 AIZ-IVZ'!$G$109:$H$1097,MATCH(VALUE(LEFT(R177,SEARCH(".",R177)-1)),'1.1 AIZ-IVZ'!$E$109:$E$1097,0)-1+Q177,2)),"")</f>
        <v/>
      </c>
      <c r="O177" s="395" t="str">
        <f>IFERROR(IF(O176&gt;1,O176-1,INDEX('1.1 AIZ-IVZ'!$F$7:$H$106,MATCH('1.4 AIZ-BWH'!N177,'1.1 AIZ-IVZ'!$I$7:$I$106,0),1)+1),"")</f>
        <v/>
      </c>
      <c r="P177" s="395" t="str">
        <f t="shared" si="15"/>
        <v/>
      </c>
      <c r="Q177" s="395" t="e">
        <f t="shared" si="16"/>
        <v>#VALUE!</v>
      </c>
      <c r="R177" s="395" t="str">
        <f t="shared" si="17"/>
        <v/>
      </c>
    </row>
    <row r="178" spans="1:18" ht="15" hidden="1" customHeight="1">
      <c r="A178" s="49"/>
      <c r="B178" s="49"/>
      <c r="C178" s="49"/>
      <c r="D178" s="50"/>
      <c r="E178" s="93" t="str" cm="1">
        <f t="array" ref="E178">IFERROR(IF(O177=1,INDEX('1.1 AIZ-IVZ'!$G$7:$I$106,MATCH(MIN('1.1 AIZ-IVZ'!$G$7:$G$106)+COUNTIF($N$25:N177,"*.0*"),'1.1 AIZ-IVZ'!$G$7:$G$106,0),3),INDEX('1.1 AIZ-IVZ'!$G$109:$H$1097,MATCH(VALUE(LEFT(R178,SEARCH(".",R178)-1)),'1.1 AIZ-IVZ'!$E$109:$E$1097,0)-1+Q178,2)),"")</f>
        <v/>
      </c>
      <c r="F178" s="28"/>
      <c r="G178" s="409" t="str">
        <f>IF(E178="","",IF(IFERROR(VALUE(MID(E178,(SEARCH(".",E178)+1),1)),0)&gt;0,I178,SUMIFS($G179:$G$1015,$R179:$R$1015,LEFT(E178,SEARCH(".",E178)),$Q179:$Q$1015,"&gt;0")))</f>
        <v/>
      </c>
      <c r="H178" s="400"/>
      <c r="I178" s="396" t="str">
        <f t="shared" ca="1" si="13"/>
        <v/>
      </c>
      <c r="J178" s="396" t="str">
        <f t="shared" ca="1" si="14"/>
        <v/>
      </c>
      <c r="K178" s="384" t="str">
        <f>IF(OR(IFERROR(SEARCH("*.0*",$E178),0)=1,E178=""),"",INDEX('1.1 AIZ-IVZ'!$H$109:$O$1097,MATCH('1.4 AIZ-BWH'!E178,'1.1 AIZ-IVZ'!$H$109:$H$1097,0),7))</f>
        <v/>
      </c>
      <c r="L178" s="384" t="str">
        <f>IF(OR(IFERROR(SEARCH("*.0*",$E178),0)=1,E178=""),"",INDEX('1.1 AIZ-IVZ'!$H$109:$O$1097,MATCH('1.4 AIZ-BWH'!E178,'1.1 AIZ-IVZ'!$H$109:$H$1097,0),8))</f>
        <v/>
      </c>
      <c r="M178" s="131"/>
      <c r="N178" s="395" t="str" cm="1">
        <f t="array" ref="N178">IFERROR(IF(O177=1,INDEX('1.1 AIZ-IVZ'!$G$7:$I$106,MATCH(MIN('1.1 AIZ-IVZ'!$G$7:$G$106)+COUNTIF($N$25:N177,"*.0*"),'1.1 AIZ-IVZ'!$G$7:$G$106,0),3),INDEX('1.1 AIZ-IVZ'!$G$109:$H$1097,MATCH(VALUE(LEFT(R178,SEARCH(".",R178)-1)),'1.1 AIZ-IVZ'!$E$109:$E$1097,0)-1+Q178,2)),"")</f>
        <v/>
      </c>
      <c r="O178" s="395" t="str">
        <f>IFERROR(IF(O177&gt;1,O177-1,INDEX('1.1 AIZ-IVZ'!$F$7:$H$106,MATCH('1.4 AIZ-BWH'!N178,'1.1 AIZ-IVZ'!$I$7:$I$106,0),1)+1),"")</f>
        <v/>
      </c>
      <c r="P178" s="395" t="str">
        <f t="shared" si="15"/>
        <v/>
      </c>
      <c r="Q178" s="395" t="e">
        <f t="shared" si="16"/>
        <v>#VALUE!</v>
      </c>
      <c r="R178" s="395" t="str">
        <f t="shared" si="17"/>
        <v/>
      </c>
    </row>
    <row r="179" spans="1:18" ht="15" hidden="1" customHeight="1">
      <c r="A179" s="49"/>
      <c r="B179" s="49"/>
      <c r="C179" s="49"/>
      <c r="D179" s="50"/>
      <c r="E179" s="93" t="str" cm="1">
        <f t="array" ref="E179">IFERROR(IF(O178=1,INDEX('1.1 AIZ-IVZ'!$G$7:$I$106,MATCH(MIN('1.1 AIZ-IVZ'!$G$7:$G$106)+COUNTIF($N$25:N178,"*.0*"),'1.1 AIZ-IVZ'!$G$7:$G$106,0),3),INDEX('1.1 AIZ-IVZ'!$G$109:$H$1097,MATCH(VALUE(LEFT(R179,SEARCH(".",R179)-1)),'1.1 AIZ-IVZ'!$E$109:$E$1097,0)-1+Q179,2)),"")</f>
        <v/>
      </c>
      <c r="F179" s="28"/>
      <c r="G179" s="409" t="str">
        <f>IF(E179="","",IF(IFERROR(VALUE(MID(E179,(SEARCH(".",E179)+1),1)),0)&gt;0,I179,SUMIFS($G180:$G$1015,$R180:$R$1015,LEFT(E179,SEARCH(".",E179)),$Q180:$Q$1015,"&gt;0")))</f>
        <v/>
      </c>
      <c r="H179" s="400"/>
      <c r="I179" s="396" t="str">
        <f t="shared" ca="1" si="13"/>
        <v/>
      </c>
      <c r="J179" s="396" t="str">
        <f t="shared" ca="1" si="14"/>
        <v/>
      </c>
      <c r="K179" s="384" t="str">
        <f>IF(OR(IFERROR(SEARCH("*.0*",$E179),0)=1,E179=""),"",INDEX('1.1 AIZ-IVZ'!$H$109:$O$1097,MATCH('1.4 AIZ-BWH'!E179,'1.1 AIZ-IVZ'!$H$109:$H$1097,0),7))</f>
        <v/>
      </c>
      <c r="L179" s="384" t="str">
        <f>IF(OR(IFERROR(SEARCH("*.0*",$E179),0)=1,E179=""),"",INDEX('1.1 AIZ-IVZ'!$H$109:$O$1097,MATCH('1.4 AIZ-BWH'!E179,'1.1 AIZ-IVZ'!$H$109:$H$1097,0),8))</f>
        <v/>
      </c>
      <c r="M179" s="131"/>
      <c r="N179" s="395" t="str" cm="1">
        <f t="array" ref="N179">IFERROR(IF(O178=1,INDEX('1.1 AIZ-IVZ'!$G$7:$I$106,MATCH(MIN('1.1 AIZ-IVZ'!$G$7:$G$106)+COUNTIF($N$25:N178,"*.0*"),'1.1 AIZ-IVZ'!$G$7:$G$106,0),3),INDEX('1.1 AIZ-IVZ'!$G$109:$H$1097,MATCH(VALUE(LEFT(R179,SEARCH(".",R179)-1)),'1.1 AIZ-IVZ'!$E$109:$E$1097,0)-1+Q179,2)),"")</f>
        <v/>
      </c>
      <c r="O179" s="395" t="str">
        <f>IFERROR(IF(O178&gt;1,O178-1,INDEX('1.1 AIZ-IVZ'!$F$7:$H$106,MATCH('1.4 AIZ-BWH'!N179,'1.1 AIZ-IVZ'!$I$7:$I$106,0),1)+1),"")</f>
        <v/>
      </c>
      <c r="P179" s="395" t="str">
        <f t="shared" si="15"/>
        <v/>
      </c>
      <c r="Q179" s="395" t="e">
        <f t="shared" si="16"/>
        <v>#VALUE!</v>
      </c>
      <c r="R179" s="395" t="str">
        <f t="shared" si="17"/>
        <v/>
      </c>
    </row>
    <row r="180" spans="1:18" ht="15" hidden="1" customHeight="1">
      <c r="A180" s="49"/>
      <c r="B180" s="49"/>
      <c r="C180" s="49"/>
      <c r="D180" s="50"/>
      <c r="E180" s="93" t="str" cm="1">
        <f t="array" ref="E180">IFERROR(IF(O179=1,INDEX('1.1 AIZ-IVZ'!$G$7:$I$106,MATCH(MIN('1.1 AIZ-IVZ'!$G$7:$G$106)+COUNTIF($N$25:N179,"*.0*"),'1.1 AIZ-IVZ'!$G$7:$G$106,0),3),INDEX('1.1 AIZ-IVZ'!$G$109:$H$1097,MATCH(VALUE(LEFT(R180,SEARCH(".",R180)-1)),'1.1 AIZ-IVZ'!$E$109:$E$1097,0)-1+Q180,2)),"")</f>
        <v/>
      </c>
      <c r="F180" s="28"/>
      <c r="G180" s="409" t="str">
        <f>IF(E180="","",IF(IFERROR(VALUE(MID(E180,(SEARCH(".",E180)+1),1)),0)&gt;0,I180,SUMIFS($G181:$G$1015,$R181:$R$1015,LEFT(E180,SEARCH(".",E180)),$Q181:$Q$1015,"&gt;0")))</f>
        <v/>
      </c>
      <c r="H180" s="400"/>
      <c r="I180" s="396" t="str">
        <f t="shared" ca="1" si="13"/>
        <v/>
      </c>
      <c r="J180" s="396" t="str">
        <f t="shared" ca="1" si="14"/>
        <v/>
      </c>
      <c r="K180" s="384" t="str">
        <f>IF(OR(IFERROR(SEARCH("*.0*",$E180),0)=1,E180=""),"",INDEX('1.1 AIZ-IVZ'!$H$109:$O$1097,MATCH('1.4 AIZ-BWH'!E180,'1.1 AIZ-IVZ'!$H$109:$H$1097,0),7))</f>
        <v/>
      </c>
      <c r="L180" s="384" t="str">
        <f>IF(OR(IFERROR(SEARCH("*.0*",$E180),0)=1,E180=""),"",INDEX('1.1 AIZ-IVZ'!$H$109:$O$1097,MATCH('1.4 AIZ-BWH'!E180,'1.1 AIZ-IVZ'!$H$109:$H$1097,0),8))</f>
        <v/>
      </c>
      <c r="M180" s="131"/>
      <c r="N180" s="395" t="str" cm="1">
        <f t="array" ref="N180">IFERROR(IF(O179=1,INDEX('1.1 AIZ-IVZ'!$G$7:$I$106,MATCH(MIN('1.1 AIZ-IVZ'!$G$7:$G$106)+COUNTIF($N$25:N179,"*.0*"),'1.1 AIZ-IVZ'!$G$7:$G$106,0),3),INDEX('1.1 AIZ-IVZ'!$G$109:$H$1097,MATCH(VALUE(LEFT(R180,SEARCH(".",R180)-1)),'1.1 AIZ-IVZ'!$E$109:$E$1097,0)-1+Q180,2)),"")</f>
        <v/>
      </c>
      <c r="O180" s="395" t="str">
        <f>IFERROR(IF(O179&gt;1,O179-1,INDEX('1.1 AIZ-IVZ'!$F$7:$H$106,MATCH('1.4 AIZ-BWH'!N180,'1.1 AIZ-IVZ'!$I$7:$I$106,0),1)+1),"")</f>
        <v/>
      </c>
      <c r="P180" s="395" t="str">
        <f t="shared" si="15"/>
        <v/>
      </c>
      <c r="Q180" s="395" t="e">
        <f t="shared" si="16"/>
        <v>#VALUE!</v>
      </c>
      <c r="R180" s="395" t="str">
        <f t="shared" si="17"/>
        <v/>
      </c>
    </row>
    <row r="181" spans="1:18" ht="15" hidden="1" customHeight="1">
      <c r="A181" s="49"/>
      <c r="B181" s="49"/>
      <c r="C181" s="49"/>
      <c r="D181" s="50"/>
      <c r="E181" s="93" t="str" cm="1">
        <f t="array" ref="E181">IFERROR(IF(O180=1,INDEX('1.1 AIZ-IVZ'!$G$7:$I$106,MATCH(MIN('1.1 AIZ-IVZ'!$G$7:$G$106)+COUNTIF($N$25:N180,"*.0*"),'1.1 AIZ-IVZ'!$G$7:$G$106,0),3),INDEX('1.1 AIZ-IVZ'!$G$109:$H$1097,MATCH(VALUE(LEFT(R181,SEARCH(".",R181)-1)),'1.1 AIZ-IVZ'!$E$109:$E$1097,0)-1+Q181,2)),"")</f>
        <v/>
      </c>
      <c r="F181" s="28"/>
      <c r="G181" s="409" t="str">
        <f>IF(E181="","",IF(IFERROR(VALUE(MID(E181,(SEARCH(".",E181)+1),1)),0)&gt;0,I181,SUMIFS($G182:$G$1015,$R182:$R$1015,LEFT(E181,SEARCH(".",E181)),$Q182:$Q$1015,"&gt;0")))</f>
        <v/>
      </c>
      <c r="H181" s="400"/>
      <c r="I181" s="396" t="str">
        <f t="shared" ca="1" si="13"/>
        <v/>
      </c>
      <c r="J181" s="396" t="str">
        <f t="shared" ca="1" si="14"/>
        <v/>
      </c>
      <c r="K181" s="384" t="str">
        <f>IF(OR(IFERROR(SEARCH("*.0*",$E181),0)=1,E181=""),"",INDEX('1.1 AIZ-IVZ'!$H$109:$O$1097,MATCH('1.4 AIZ-BWH'!E181,'1.1 AIZ-IVZ'!$H$109:$H$1097,0),7))</f>
        <v/>
      </c>
      <c r="L181" s="384" t="str">
        <f>IF(OR(IFERROR(SEARCH("*.0*",$E181),0)=1,E181=""),"",INDEX('1.1 AIZ-IVZ'!$H$109:$O$1097,MATCH('1.4 AIZ-BWH'!E181,'1.1 AIZ-IVZ'!$H$109:$H$1097,0),8))</f>
        <v/>
      </c>
      <c r="M181" s="131"/>
      <c r="N181" s="395" t="str" cm="1">
        <f t="array" ref="N181">IFERROR(IF(O180=1,INDEX('1.1 AIZ-IVZ'!$G$7:$I$106,MATCH(MIN('1.1 AIZ-IVZ'!$G$7:$G$106)+COUNTIF($N$25:N180,"*.0*"),'1.1 AIZ-IVZ'!$G$7:$G$106,0),3),INDEX('1.1 AIZ-IVZ'!$G$109:$H$1097,MATCH(VALUE(LEFT(R181,SEARCH(".",R181)-1)),'1.1 AIZ-IVZ'!$E$109:$E$1097,0)-1+Q181,2)),"")</f>
        <v/>
      </c>
      <c r="O181" s="395" t="str">
        <f>IFERROR(IF(O180&gt;1,O180-1,INDEX('1.1 AIZ-IVZ'!$F$7:$H$106,MATCH('1.4 AIZ-BWH'!N181,'1.1 AIZ-IVZ'!$I$7:$I$106,0),1)+1),"")</f>
        <v/>
      </c>
      <c r="P181" s="395" t="str">
        <f t="shared" si="15"/>
        <v/>
      </c>
      <c r="Q181" s="395" t="e">
        <f t="shared" si="16"/>
        <v>#VALUE!</v>
      </c>
      <c r="R181" s="395" t="str">
        <f t="shared" si="17"/>
        <v/>
      </c>
    </row>
    <row r="182" spans="1:18" ht="15" hidden="1" customHeight="1">
      <c r="A182" s="49"/>
      <c r="B182" s="49"/>
      <c r="C182" s="49"/>
      <c r="D182" s="50"/>
      <c r="E182" s="93" t="str" cm="1">
        <f t="array" ref="E182">IFERROR(IF(O181=1,INDEX('1.1 AIZ-IVZ'!$G$7:$I$106,MATCH(MIN('1.1 AIZ-IVZ'!$G$7:$G$106)+COUNTIF($N$25:N181,"*.0*"),'1.1 AIZ-IVZ'!$G$7:$G$106,0),3),INDEX('1.1 AIZ-IVZ'!$G$109:$H$1097,MATCH(VALUE(LEFT(R182,SEARCH(".",R182)-1)),'1.1 AIZ-IVZ'!$E$109:$E$1097,0)-1+Q182,2)),"")</f>
        <v/>
      </c>
      <c r="F182" s="28"/>
      <c r="G182" s="409" t="str">
        <f>IF(E182="","",IF(IFERROR(VALUE(MID(E182,(SEARCH(".",E182)+1),1)),0)&gt;0,I182,SUMIFS($G183:$G$1015,$R183:$R$1015,LEFT(E182,SEARCH(".",E182)),$Q183:$Q$1015,"&gt;0")))</f>
        <v/>
      </c>
      <c r="H182" s="400"/>
      <c r="I182" s="396" t="str">
        <f t="shared" ca="1" si="13"/>
        <v/>
      </c>
      <c r="J182" s="396" t="str">
        <f t="shared" ca="1" si="14"/>
        <v/>
      </c>
      <c r="K182" s="384" t="str">
        <f>IF(OR(IFERROR(SEARCH("*.0*",$E182),0)=1,E182=""),"",INDEX('1.1 AIZ-IVZ'!$H$109:$O$1097,MATCH('1.4 AIZ-BWH'!E182,'1.1 AIZ-IVZ'!$H$109:$H$1097,0),7))</f>
        <v/>
      </c>
      <c r="L182" s="384" t="str">
        <f>IF(OR(IFERROR(SEARCH("*.0*",$E182),0)=1,E182=""),"",INDEX('1.1 AIZ-IVZ'!$H$109:$O$1097,MATCH('1.4 AIZ-BWH'!E182,'1.1 AIZ-IVZ'!$H$109:$H$1097,0),8))</f>
        <v/>
      </c>
      <c r="M182" s="131"/>
      <c r="N182" s="395" t="str" cm="1">
        <f t="array" ref="N182">IFERROR(IF(O181=1,INDEX('1.1 AIZ-IVZ'!$G$7:$I$106,MATCH(MIN('1.1 AIZ-IVZ'!$G$7:$G$106)+COUNTIF($N$25:N181,"*.0*"),'1.1 AIZ-IVZ'!$G$7:$G$106,0),3),INDEX('1.1 AIZ-IVZ'!$G$109:$H$1097,MATCH(VALUE(LEFT(R182,SEARCH(".",R182)-1)),'1.1 AIZ-IVZ'!$E$109:$E$1097,0)-1+Q182,2)),"")</f>
        <v/>
      </c>
      <c r="O182" s="395" t="str">
        <f>IFERROR(IF(O181&gt;1,O181-1,INDEX('1.1 AIZ-IVZ'!$F$7:$H$106,MATCH('1.4 AIZ-BWH'!N182,'1.1 AIZ-IVZ'!$I$7:$I$106,0),1)+1),"")</f>
        <v/>
      </c>
      <c r="P182" s="395" t="str">
        <f t="shared" si="15"/>
        <v/>
      </c>
      <c r="Q182" s="395" t="e">
        <f t="shared" si="16"/>
        <v>#VALUE!</v>
      </c>
      <c r="R182" s="395" t="str">
        <f t="shared" si="17"/>
        <v/>
      </c>
    </row>
    <row r="183" spans="1:18" ht="15" hidden="1" customHeight="1">
      <c r="A183" s="49"/>
      <c r="B183" s="49"/>
      <c r="C183" s="49"/>
      <c r="D183" s="50"/>
      <c r="E183" s="93" t="str" cm="1">
        <f t="array" ref="E183">IFERROR(IF(O182=1,INDEX('1.1 AIZ-IVZ'!$G$7:$I$106,MATCH(MIN('1.1 AIZ-IVZ'!$G$7:$G$106)+COUNTIF($N$25:N182,"*.0*"),'1.1 AIZ-IVZ'!$G$7:$G$106,0),3),INDEX('1.1 AIZ-IVZ'!$G$109:$H$1097,MATCH(VALUE(LEFT(R183,SEARCH(".",R183)-1)),'1.1 AIZ-IVZ'!$E$109:$E$1097,0)-1+Q183,2)),"")</f>
        <v/>
      </c>
      <c r="F183" s="28"/>
      <c r="G183" s="409" t="str">
        <f>IF(E183="","",IF(IFERROR(VALUE(MID(E183,(SEARCH(".",E183)+1),1)),0)&gt;0,I183,SUMIFS($G184:$G$1015,$R184:$R$1015,LEFT(E183,SEARCH(".",E183)),$Q184:$Q$1015,"&gt;0")))</f>
        <v/>
      </c>
      <c r="H183" s="400"/>
      <c r="I183" s="396" t="str">
        <f t="shared" ca="1" si="13"/>
        <v/>
      </c>
      <c r="J183" s="396" t="str">
        <f t="shared" ca="1" si="14"/>
        <v/>
      </c>
      <c r="K183" s="384" t="str">
        <f>IF(OR(IFERROR(SEARCH("*.0*",$E183),0)=1,E183=""),"",INDEX('1.1 AIZ-IVZ'!$H$109:$O$1097,MATCH('1.4 AIZ-BWH'!E183,'1.1 AIZ-IVZ'!$H$109:$H$1097,0),7))</f>
        <v/>
      </c>
      <c r="L183" s="384" t="str">
        <f>IF(OR(IFERROR(SEARCH("*.0*",$E183),0)=1,E183=""),"",INDEX('1.1 AIZ-IVZ'!$H$109:$O$1097,MATCH('1.4 AIZ-BWH'!E183,'1.1 AIZ-IVZ'!$H$109:$H$1097,0),8))</f>
        <v/>
      </c>
      <c r="M183" s="131"/>
      <c r="N183" s="395" t="str" cm="1">
        <f t="array" ref="N183">IFERROR(IF(O182=1,INDEX('1.1 AIZ-IVZ'!$G$7:$I$106,MATCH(MIN('1.1 AIZ-IVZ'!$G$7:$G$106)+COUNTIF($N$25:N182,"*.0*"),'1.1 AIZ-IVZ'!$G$7:$G$106,0),3),INDEX('1.1 AIZ-IVZ'!$G$109:$H$1097,MATCH(VALUE(LEFT(R183,SEARCH(".",R183)-1)),'1.1 AIZ-IVZ'!$E$109:$E$1097,0)-1+Q183,2)),"")</f>
        <v/>
      </c>
      <c r="O183" s="395" t="str">
        <f>IFERROR(IF(O182&gt;1,O182-1,INDEX('1.1 AIZ-IVZ'!$F$7:$H$106,MATCH('1.4 AIZ-BWH'!N183,'1.1 AIZ-IVZ'!$I$7:$I$106,0),1)+1),"")</f>
        <v/>
      </c>
      <c r="P183" s="395" t="str">
        <f t="shared" si="15"/>
        <v/>
      </c>
      <c r="Q183" s="395" t="e">
        <f t="shared" si="16"/>
        <v>#VALUE!</v>
      </c>
      <c r="R183" s="395" t="str">
        <f t="shared" si="17"/>
        <v/>
      </c>
    </row>
    <row r="184" spans="1:18" ht="15" hidden="1" customHeight="1">
      <c r="A184" s="49"/>
      <c r="B184" s="49"/>
      <c r="C184" s="49"/>
      <c r="D184" s="50"/>
      <c r="E184" s="93" t="str" cm="1">
        <f t="array" ref="E184">IFERROR(IF(O183=1,INDEX('1.1 AIZ-IVZ'!$G$7:$I$106,MATCH(MIN('1.1 AIZ-IVZ'!$G$7:$G$106)+COUNTIF($N$25:N183,"*.0*"),'1.1 AIZ-IVZ'!$G$7:$G$106,0),3),INDEX('1.1 AIZ-IVZ'!$G$109:$H$1097,MATCH(VALUE(LEFT(R184,SEARCH(".",R184)-1)),'1.1 AIZ-IVZ'!$E$109:$E$1097,0)-1+Q184,2)),"")</f>
        <v/>
      </c>
      <c r="F184" s="28"/>
      <c r="G184" s="409" t="str">
        <f>IF(E184="","",IF(IFERROR(VALUE(MID(E184,(SEARCH(".",E184)+1),1)),0)&gt;0,I184,SUMIFS($G185:$G$1015,$R185:$R$1015,LEFT(E184,SEARCH(".",E184)),$Q185:$Q$1015,"&gt;0")))</f>
        <v/>
      </c>
      <c r="H184" s="400"/>
      <c r="I184" s="396" t="str">
        <f t="shared" ca="1" si="13"/>
        <v/>
      </c>
      <c r="J184" s="396" t="str">
        <f t="shared" ca="1" si="14"/>
        <v/>
      </c>
      <c r="K184" s="384" t="str">
        <f>IF(OR(IFERROR(SEARCH("*.0*",$E184),0)=1,E184=""),"",INDEX('1.1 AIZ-IVZ'!$H$109:$O$1097,MATCH('1.4 AIZ-BWH'!E184,'1.1 AIZ-IVZ'!$H$109:$H$1097,0),7))</f>
        <v/>
      </c>
      <c r="L184" s="384" t="str">
        <f>IF(OR(IFERROR(SEARCH("*.0*",$E184),0)=1,E184=""),"",INDEX('1.1 AIZ-IVZ'!$H$109:$O$1097,MATCH('1.4 AIZ-BWH'!E184,'1.1 AIZ-IVZ'!$H$109:$H$1097,0),8))</f>
        <v/>
      </c>
      <c r="M184" s="131"/>
      <c r="N184" s="395" t="str" cm="1">
        <f t="array" ref="N184">IFERROR(IF(O183=1,INDEX('1.1 AIZ-IVZ'!$G$7:$I$106,MATCH(MIN('1.1 AIZ-IVZ'!$G$7:$G$106)+COUNTIF($N$25:N183,"*.0*"),'1.1 AIZ-IVZ'!$G$7:$G$106,0),3),INDEX('1.1 AIZ-IVZ'!$G$109:$H$1097,MATCH(VALUE(LEFT(R184,SEARCH(".",R184)-1)),'1.1 AIZ-IVZ'!$E$109:$E$1097,0)-1+Q184,2)),"")</f>
        <v/>
      </c>
      <c r="O184" s="395" t="str">
        <f>IFERROR(IF(O183&gt;1,O183-1,INDEX('1.1 AIZ-IVZ'!$F$7:$H$106,MATCH('1.4 AIZ-BWH'!N184,'1.1 AIZ-IVZ'!$I$7:$I$106,0),1)+1),"")</f>
        <v/>
      </c>
      <c r="P184" s="395" t="str">
        <f t="shared" si="15"/>
        <v/>
      </c>
      <c r="Q184" s="395" t="e">
        <f t="shared" si="16"/>
        <v>#VALUE!</v>
      </c>
      <c r="R184" s="395" t="str">
        <f t="shared" si="17"/>
        <v/>
      </c>
    </row>
    <row r="185" spans="1:18" ht="15" hidden="1" customHeight="1">
      <c r="A185" s="49"/>
      <c r="B185" s="49"/>
      <c r="C185" s="49"/>
      <c r="D185" s="50"/>
      <c r="E185" s="93" t="str" cm="1">
        <f t="array" ref="E185">IFERROR(IF(O184=1,INDEX('1.1 AIZ-IVZ'!$G$7:$I$106,MATCH(MIN('1.1 AIZ-IVZ'!$G$7:$G$106)+COUNTIF($N$25:N184,"*.0*"),'1.1 AIZ-IVZ'!$G$7:$G$106,0),3),INDEX('1.1 AIZ-IVZ'!$G$109:$H$1097,MATCH(VALUE(LEFT(R185,SEARCH(".",R185)-1)),'1.1 AIZ-IVZ'!$E$109:$E$1097,0)-1+Q185,2)),"")</f>
        <v/>
      </c>
      <c r="F185" s="28"/>
      <c r="G185" s="409" t="str">
        <f>IF(E185="","",IF(IFERROR(VALUE(MID(E185,(SEARCH(".",E185)+1),1)),0)&gt;0,I185,SUMIFS($G186:$G$1015,$R186:$R$1015,LEFT(E185,SEARCH(".",E185)),$Q186:$Q$1015,"&gt;0")))</f>
        <v/>
      </c>
      <c r="H185" s="400"/>
      <c r="I185" s="396" t="str">
        <f t="shared" ca="1" si="13"/>
        <v/>
      </c>
      <c r="J185" s="396" t="str">
        <f t="shared" ca="1" si="14"/>
        <v/>
      </c>
      <c r="K185" s="384" t="str">
        <f>IF(OR(IFERROR(SEARCH("*.0*",$E185),0)=1,E185=""),"",INDEX('1.1 AIZ-IVZ'!$H$109:$O$1097,MATCH('1.4 AIZ-BWH'!E185,'1.1 AIZ-IVZ'!$H$109:$H$1097,0),7))</f>
        <v/>
      </c>
      <c r="L185" s="384" t="str">
        <f>IF(OR(IFERROR(SEARCH("*.0*",$E185),0)=1,E185=""),"",INDEX('1.1 AIZ-IVZ'!$H$109:$O$1097,MATCH('1.4 AIZ-BWH'!E185,'1.1 AIZ-IVZ'!$H$109:$H$1097,0),8))</f>
        <v/>
      </c>
      <c r="M185" s="131"/>
      <c r="N185" s="395" t="str" cm="1">
        <f t="array" ref="N185">IFERROR(IF(O184=1,INDEX('1.1 AIZ-IVZ'!$G$7:$I$106,MATCH(MIN('1.1 AIZ-IVZ'!$G$7:$G$106)+COUNTIF($N$25:N184,"*.0*"),'1.1 AIZ-IVZ'!$G$7:$G$106,0),3),INDEX('1.1 AIZ-IVZ'!$G$109:$H$1097,MATCH(VALUE(LEFT(R185,SEARCH(".",R185)-1)),'1.1 AIZ-IVZ'!$E$109:$E$1097,0)-1+Q185,2)),"")</f>
        <v/>
      </c>
      <c r="O185" s="395" t="str">
        <f>IFERROR(IF(O184&gt;1,O184-1,INDEX('1.1 AIZ-IVZ'!$F$7:$H$106,MATCH('1.4 AIZ-BWH'!N185,'1.1 AIZ-IVZ'!$I$7:$I$106,0),1)+1),"")</f>
        <v/>
      </c>
      <c r="P185" s="395" t="str">
        <f t="shared" si="15"/>
        <v/>
      </c>
      <c r="Q185" s="395" t="e">
        <f t="shared" si="16"/>
        <v>#VALUE!</v>
      </c>
      <c r="R185" s="395" t="str">
        <f t="shared" si="17"/>
        <v/>
      </c>
    </row>
    <row r="186" spans="1:18" ht="15" hidden="1" customHeight="1">
      <c r="A186" s="49"/>
      <c r="B186" s="49"/>
      <c r="C186" s="49"/>
      <c r="D186" s="50"/>
      <c r="E186" s="93" t="str" cm="1">
        <f t="array" ref="E186">IFERROR(IF(O185=1,INDEX('1.1 AIZ-IVZ'!$G$7:$I$106,MATCH(MIN('1.1 AIZ-IVZ'!$G$7:$G$106)+COUNTIF($N$25:N185,"*.0*"),'1.1 AIZ-IVZ'!$G$7:$G$106,0),3),INDEX('1.1 AIZ-IVZ'!$G$109:$H$1097,MATCH(VALUE(LEFT(R186,SEARCH(".",R186)-1)),'1.1 AIZ-IVZ'!$E$109:$E$1097,0)-1+Q186,2)),"")</f>
        <v/>
      </c>
      <c r="F186" s="28"/>
      <c r="G186" s="409" t="str">
        <f>IF(E186="","",IF(IFERROR(VALUE(MID(E186,(SEARCH(".",E186)+1),1)),0)&gt;0,I186,SUMIFS($G187:$G$1015,$R187:$R$1015,LEFT(E186,SEARCH(".",E186)),$Q187:$Q$1015,"&gt;0")))</f>
        <v/>
      </c>
      <c r="H186" s="400"/>
      <c r="I186" s="396" t="str">
        <f t="shared" ca="1" si="13"/>
        <v/>
      </c>
      <c r="J186" s="396" t="str">
        <f t="shared" ca="1" si="14"/>
        <v/>
      </c>
      <c r="K186" s="384" t="str">
        <f>IF(OR(IFERROR(SEARCH("*.0*",$E186),0)=1,E186=""),"",INDEX('1.1 AIZ-IVZ'!$H$109:$O$1097,MATCH('1.4 AIZ-BWH'!E186,'1.1 AIZ-IVZ'!$H$109:$H$1097,0),7))</f>
        <v/>
      </c>
      <c r="L186" s="384" t="str">
        <f>IF(OR(IFERROR(SEARCH("*.0*",$E186),0)=1,E186=""),"",INDEX('1.1 AIZ-IVZ'!$H$109:$O$1097,MATCH('1.4 AIZ-BWH'!E186,'1.1 AIZ-IVZ'!$H$109:$H$1097,0),8))</f>
        <v/>
      </c>
      <c r="M186" s="131"/>
      <c r="N186" s="395" t="str" cm="1">
        <f t="array" ref="N186">IFERROR(IF(O185=1,INDEX('1.1 AIZ-IVZ'!$G$7:$I$106,MATCH(MIN('1.1 AIZ-IVZ'!$G$7:$G$106)+COUNTIF($N$25:N185,"*.0*"),'1.1 AIZ-IVZ'!$G$7:$G$106,0),3),INDEX('1.1 AIZ-IVZ'!$G$109:$H$1097,MATCH(VALUE(LEFT(R186,SEARCH(".",R186)-1)),'1.1 AIZ-IVZ'!$E$109:$E$1097,0)-1+Q186,2)),"")</f>
        <v/>
      </c>
      <c r="O186" s="395" t="str">
        <f>IFERROR(IF(O185&gt;1,O185-1,INDEX('1.1 AIZ-IVZ'!$F$7:$H$106,MATCH('1.4 AIZ-BWH'!N186,'1.1 AIZ-IVZ'!$I$7:$I$106,0),1)+1),"")</f>
        <v/>
      </c>
      <c r="P186" s="395" t="str">
        <f t="shared" si="15"/>
        <v/>
      </c>
      <c r="Q186" s="395" t="e">
        <f t="shared" si="16"/>
        <v>#VALUE!</v>
      </c>
      <c r="R186" s="395" t="str">
        <f t="shared" si="17"/>
        <v/>
      </c>
    </row>
    <row r="187" spans="1:18" ht="15" hidden="1" customHeight="1">
      <c r="A187" s="49"/>
      <c r="B187" s="49"/>
      <c r="C187" s="49"/>
      <c r="D187" s="50"/>
      <c r="E187" s="93" t="str" cm="1">
        <f t="array" ref="E187">IFERROR(IF(O186=1,INDEX('1.1 AIZ-IVZ'!$G$7:$I$106,MATCH(MIN('1.1 AIZ-IVZ'!$G$7:$G$106)+COUNTIF($N$25:N186,"*.0*"),'1.1 AIZ-IVZ'!$G$7:$G$106,0),3),INDEX('1.1 AIZ-IVZ'!$G$109:$H$1097,MATCH(VALUE(LEFT(R187,SEARCH(".",R187)-1)),'1.1 AIZ-IVZ'!$E$109:$E$1097,0)-1+Q187,2)),"")</f>
        <v/>
      </c>
      <c r="F187" s="28"/>
      <c r="G187" s="409" t="str">
        <f>IF(E187="","",IF(IFERROR(VALUE(MID(E187,(SEARCH(".",E187)+1),1)),0)&gt;0,I187,SUMIFS($G188:$G$1015,$R188:$R$1015,LEFT(E187,SEARCH(".",E187)),$Q188:$Q$1015,"&gt;0")))</f>
        <v/>
      </c>
      <c r="H187" s="400"/>
      <c r="I187" s="396" t="str">
        <f t="shared" ca="1" si="13"/>
        <v/>
      </c>
      <c r="J187" s="396" t="str">
        <f t="shared" ca="1" si="14"/>
        <v/>
      </c>
      <c r="K187" s="384" t="str">
        <f>IF(OR(IFERROR(SEARCH("*.0*",$E187),0)=1,E187=""),"",INDEX('1.1 AIZ-IVZ'!$H$109:$O$1097,MATCH('1.4 AIZ-BWH'!E187,'1.1 AIZ-IVZ'!$H$109:$H$1097,0),7))</f>
        <v/>
      </c>
      <c r="L187" s="384" t="str">
        <f>IF(OR(IFERROR(SEARCH("*.0*",$E187),0)=1,E187=""),"",INDEX('1.1 AIZ-IVZ'!$H$109:$O$1097,MATCH('1.4 AIZ-BWH'!E187,'1.1 AIZ-IVZ'!$H$109:$H$1097,0),8))</f>
        <v/>
      </c>
      <c r="M187" s="131"/>
      <c r="N187" s="395" t="str" cm="1">
        <f t="array" ref="N187">IFERROR(IF(O186=1,INDEX('1.1 AIZ-IVZ'!$G$7:$I$106,MATCH(MIN('1.1 AIZ-IVZ'!$G$7:$G$106)+COUNTIF($N$25:N186,"*.0*"),'1.1 AIZ-IVZ'!$G$7:$G$106,0),3),INDEX('1.1 AIZ-IVZ'!$G$109:$H$1097,MATCH(VALUE(LEFT(R187,SEARCH(".",R187)-1)),'1.1 AIZ-IVZ'!$E$109:$E$1097,0)-1+Q187,2)),"")</f>
        <v/>
      </c>
      <c r="O187" s="395" t="str">
        <f>IFERROR(IF(O186&gt;1,O186-1,INDEX('1.1 AIZ-IVZ'!$F$7:$H$106,MATCH('1.4 AIZ-BWH'!N187,'1.1 AIZ-IVZ'!$I$7:$I$106,0),1)+1),"")</f>
        <v/>
      </c>
      <c r="P187" s="395" t="str">
        <f t="shared" si="15"/>
        <v/>
      </c>
      <c r="Q187" s="395" t="e">
        <f t="shared" si="16"/>
        <v>#VALUE!</v>
      </c>
      <c r="R187" s="395" t="str">
        <f t="shared" si="17"/>
        <v/>
      </c>
    </row>
    <row r="188" spans="1:18" ht="15" hidden="1" customHeight="1">
      <c r="A188" s="49"/>
      <c r="B188" s="49"/>
      <c r="C188" s="49"/>
      <c r="D188" s="50"/>
      <c r="E188" s="93" t="str" cm="1">
        <f t="array" ref="E188">IFERROR(IF(O187=1,INDEX('1.1 AIZ-IVZ'!$G$7:$I$106,MATCH(MIN('1.1 AIZ-IVZ'!$G$7:$G$106)+COUNTIF($N$25:N187,"*.0*"),'1.1 AIZ-IVZ'!$G$7:$G$106,0),3),INDEX('1.1 AIZ-IVZ'!$G$109:$H$1097,MATCH(VALUE(LEFT(R188,SEARCH(".",R188)-1)),'1.1 AIZ-IVZ'!$E$109:$E$1097,0)-1+Q188,2)),"")</f>
        <v/>
      </c>
      <c r="F188" s="28"/>
      <c r="G188" s="409" t="str">
        <f>IF(E188="","",IF(IFERROR(VALUE(MID(E188,(SEARCH(".",E188)+1),1)),0)&gt;0,I188,SUMIFS($G189:$G$1015,$R189:$R$1015,LEFT(E188,SEARCH(".",E188)),$Q189:$Q$1015,"&gt;0")))</f>
        <v/>
      </c>
      <c r="H188" s="400"/>
      <c r="I188" s="396" t="str">
        <f t="shared" ca="1" si="13"/>
        <v/>
      </c>
      <c r="J188" s="396" t="str">
        <f t="shared" ca="1" si="14"/>
        <v/>
      </c>
      <c r="K188" s="384" t="str">
        <f>IF(OR(IFERROR(SEARCH("*.0*",$E188),0)=1,E188=""),"",INDEX('1.1 AIZ-IVZ'!$H$109:$O$1097,MATCH('1.4 AIZ-BWH'!E188,'1.1 AIZ-IVZ'!$H$109:$H$1097,0),7))</f>
        <v/>
      </c>
      <c r="L188" s="384" t="str">
        <f>IF(OR(IFERROR(SEARCH("*.0*",$E188),0)=1,E188=""),"",INDEX('1.1 AIZ-IVZ'!$H$109:$O$1097,MATCH('1.4 AIZ-BWH'!E188,'1.1 AIZ-IVZ'!$H$109:$H$1097,0),8))</f>
        <v/>
      </c>
      <c r="M188" s="131"/>
      <c r="N188" s="395" t="str" cm="1">
        <f t="array" ref="N188">IFERROR(IF(O187=1,INDEX('1.1 AIZ-IVZ'!$G$7:$I$106,MATCH(MIN('1.1 AIZ-IVZ'!$G$7:$G$106)+COUNTIF($N$25:N187,"*.0*"),'1.1 AIZ-IVZ'!$G$7:$G$106,0),3),INDEX('1.1 AIZ-IVZ'!$G$109:$H$1097,MATCH(VALUE(LEFT(R188,SEARCH(".",R188)-1)),'1.1 AIZ-IVZ'!$E$109:$E$1097,0)-1+Q188,2)),"")</f>
        <v/>
      </c>
      <c r="O188" s="395" t="str">
        <f>IFERROR(IF(O187&gt;1,O187-1,INDEX('1.1 AIZ-IVZ'!$F$7:$H$106,MATCH('1.4 AIZ-BWH'!N188,'1.1 AIZ-IVZ'!$I$7:$I$106,0),1)+1),"")</f>
        <v/>
      </c>
      <c r="P188" s="395" t="str">
        <f t="shared" si="15"/>
        <v/>
      </c>
      <c r="Q188" s="395" t="e">
        <f t="shared" si="16"/>
        <v>#VALUE!</v>
      </c>
      <c r="R188" s="395" t="str">
        <f t="shared" si="17"/>
        <v/>
      </c>
    </row>
    <row r="189" spans="1:18" ht="15" hidden="1" customHeight="1">
      <c r="A189" s="49"/>
      <c r="B189" s="49"/>
      <c r="C189" s="49"/>
      <c r="D189" s="50"/>
      <c r="E189" s="93" t="str" cm="1">
        <f t="array" ref="E189">IFERROR(IF(O188=1,INDEX('1.1 AIZ-IVZ'!$G$7:$I$106,MATCH(MIN('1.1 AIZ-IVZ'!$G$7:$G$106)+COUNTIF($N$25:N188,"*.0*"),'1.1 AIZ-IVZ'!$G$7:$G$106,0),3),INDEX('1.1 AIZ-IVZ'!$G$109:$H$1097,MATCH(VALUE(LEFT(R189,SEARCH(".",R189)-1)),'1.1 AIZ-IVZ'!$E$109:$E$1097,0)-1+Q189,2)),"")</f>
        <v/>
      </c>
      <c r="F189" s="28"/>
      <c r="G189" s="409" t="str">
        <f>IF(E189="","",IF(IFERROR(VALUE(MID(E189,(SEARCH(".",E189)+1),1)),0)&gt;0,I189,SUMIFS($G190:$G$1015,$R190:$R$1015,LEFT(E189,SEARCH(".",E189)),$Q190:$Q$1015,"&gt;0")))</f>
        <v/>
      </c>
      <c r="H189" s="400"/>
      <c r="I189" s="396" t="str">
        <f t="shared" ca="1" si="13"/>
        <v/>
      </c>
      <c r="J189" s="396" t="str">
        <f t="shared" ca="1" si="14"/>
        <v/>
      </c>
      <c r="K189" s="384" t="str">
        <f>IF(OR(IFERROR(SEARCH("*.0*",$E189),0)=1,E189=""),"",INDEX('1.1 AIZ-IVZ'!$H$109:$O$1097,MATCH('1.4 AIZ-BWH'!E189,'1.1 AIZ-IVZ'!$H$109:$H$1097,0),7))</f>
        <v/>
      </c>
      <c r="L189" s="384" t="str">
        <f>IF(OR(IFERROR(SEARCH("*.0*",$E189),0)=1,E189=""),"",INDEX('1.1 AIZ-IVZ'!$H$109:$O$1097,MATCH('1.4 AIZ-BWH'!E189,'1.1 AIZ-IVZ'!$H$109:$H$1097,0),8))</f>
        <v/>
      </c>
      <c r="M189" s="131"/>
      <c r="N189" s="395" t="str" cm="1">
        <f t="array" ref="N189">IFERROR(IF(O188=1,INDEX('1.1 AIZ-IVZ'!$G$7:$I$106,MATCH(MIN('1.1 AIZ-IVZ'!$G$7:$G$106)+COUNTIF($N$25:N188,"*.0*"),'1.1 AIZ-IVZ'!$G$7:$G$106,0),3),INDEX('1.1 AIZ-IVZ'!$G$109:$H$1097,MATCH(VALUE(LEFT(R189,SEARCH(".",R189)-1)),'1.1 AIZ-IVZ'!$E$109:$E$1097,0)-1+Q189,2)),"")</f>
        <v/>
      </c>
      <c r="O189" s="395" t="str">
        <f>IFERROR(IF(O188&gt;1,O188-1,INDEX('1.1 AIZ-IVZ'!$F$7:$H$106,MATCH('1.4 AIZ-BWH'!N189,'1.1 AIZ-IVZ'!$I$7:$I$106,0),1)+1),"")</f>
        <v/>
      </c>
      <c r="P189" s="395" t="str">
        <f t="shared" si="15"/>
        <v/>
      </c>
      <c r="Q189" s="395" t="e">
        <f t="shared" si="16"/>
        <v>#VALUE!</v>
      </c>
      <c r="R189" s="395" t="str">
        <f t="shared" si="17"/>
        <v/>
      </c>
    </row>
    <row r="190" spans="1:18" ht="15" hidden="1" customHeight="1">
      <c r="A190" s="49"/>
      <c r="B190" s="49"/>
      <c r="C190" s="49"/>
      <c r="D190" s="50"/>
      <c r="E190" s="93" t="str" cm="1">
        <f t="array" ref="E190">IFERROR(IF(O189=1,INDEX('1.1 AIZ-IVZ'!$G$7:$I$106,MATCH(MIN('1.1 AIZ-IVZ'!$G$7:$G$106)+COUNTIF($N$25:N189,"*.0*"),'1.1 AIZ-IVZ'!$G$7:$G$106,0),3),INDEX('1.1 AIZ-IVZ'!$G$109:$H$1097,MATCH(VALUE(LEFT(R190,SEARCH(".",R190)-1)),'1.1 AIZ-IVZ'!$E$109:$E$1097,0)-1+Q190,2)),"")</f>
        <v/>
      </c>
      <c r="F190" s="28"/>
      <c r="G190" s="409" t="str">
        <f>IF(E190="","",IF(IFERROR(VALUE(MID(E190,(SEARCH(".",E190)+1),1)),0)&gt;0,I190,SUMIFS($G191:$G$1015,$R191:$R$1015,LEFT(E190,SEARCH(".",E190)),$Q191:$Q$1015,"&gt;0")))</f>
        <v/>
      </c>
      <c r="H190" s="400"/>
      <c r="I190" s="396" t="str">
        <f t="shared" ca="1" si="13"/>
        <v/>
      </c>
      <c r="J190" s="396" t="str">
        <f t="shared" ca="1" si="14"/>
        <v/>
      </c>
      <c r="K190" s="384" t="str">
        <f>IF(OR(IFERROR(SEARCH("*.0*",$E190),0)=1,E190=""),"",INDEX('1.1 AIZ-IVZ'!$H$109:$O$1097,MATCH('1.4 AIZ-BWH'!E190,'1.1 AIZ-IVZ'!$H$109:$H$1097,0),7))</f>
        <v/>
      </c>
      <c r="L190" s="384" t="str">
        <f>IF(OR(IFERROR(SEARCH("*.0*",$E190),0)=1,E190=""),"",INDEX('1.1 AIZ-IVZ'!$H$109:$O$1097,MATCH('1.4 AIZ-BWH'!E190,'1.1 AIZ-IVZ'!$H$109:$H$1097,0),8))</f>
        <v/>
      </c>
      <c r="M190" s="131"/>
      <c r="N190" s="395" t="str" cm="1">
        <f t="array" ref="N190">IFERROR(IF(O189=1,INDEX('1.1 AIZ-IVZ'!$G$7:$I$106,MATCH(MIN('1.1 AIZ-IVZ'!$G$7:$G$106)+COUNTIF($N$25:N189,"*.0*"),'1.1 AIZ-IVZ'!$G$7:$G$106,0),3),INDEX('1.1 AIZ-IVZ'!$G$109:$H$1097,MATCH(VALUE(LEFT(R190,SEARCH(".",R190)-1)),'1.1 AIZ-IVZ'!$E$109:$E$1097,0)-1+Q190,2)),"")</f>
        <v/>
      </c>
      <c r="O190" s="395" t="str">
        <f>IFERROR(IF(O189&gt;1,O189-1,INDEX('1.1 AIZ-IVZ'!$F$7:$H$106,MATCH('1.4 AIZ-BWH'!N190,'1.1 AIZ-IVZ'!$I$7:$I$106,0),1)+1),"")</f>
        <v/>
      </c>
      <c r="P190" s="395" t="str">
        <f t="shared" si="15"/>
        <v/>
      </c>
      <c r="Q190" s="395" t="e">
        <f t="shared" si="16"/>
        <v>#VALUE!</v>
      </c>
      <c r="R190" s="395" t="str">
        <f t="shared" si="17"/>
        <v/>
      </c>
    </row>
    <row r="191" spans="1:18" ht="15" hidden="1" customHeight="1">
      <c r="A191" s="49"/>
      <c r="B191" s="49"/>
      <c r="C191" s="49"/>
      <c r="D191" s="50"/>
      <c r="E191" s="93" t="str" cm="1">
        <f t="array" ref="E191">IFERROR(IF(O190=1,INDEX('1.1 AIZ-IVZ'!$G$7:$I$106,MATCH(MIN('1.1 AIZ-IVZ'!$G$7:$G$106)+COUNTIF($N$25:N190,"*.0*"),'1.1 AIZ-IVZ'!$G$7:$G$106,0),3),INDEX('1.1 AIZ-IVZ'!$G$109:$H$1097,MATCH(VALUE(LEFT(R191,SEARCH(".",R191)-1)),'1.1 AIZ-IVZ'!$E$109:$E$1097,0)-1+Q191,2)),"")</f>
        <v/>
      </c>
      <c r="F191" s="28"/>
      <c r="G191" s="409" t="str">
        <f>IF(E191="","",IF(IFERROR(VALUE(MID(E191,(SEARCH(".",E191)+1),1)),0)&gt;0,I191,SUMIFS($G192:$G$1015,$R192:$R$1015,LEFT(E191,SEARCH(".",E191)),$Q192:$Q$1015,"&gt;0")))</f>
        <v/>
      </c>
      <c r="H191" s="400"/>
      <c r="I191" s="396" t="str">
        <f t="shared" ca="1" si="13"/>
        <v/>
      </c>
      <c r="J191" s="396" t="str">
        <f t="shared" ca="1" si="14"/>
        <v/>
      </c>
      <c r="K191" s="384" t="str">
        <f>IF(OR(IFERROR(SEARCH("*.0*",$E191),0)=1,E191=""),"",INDEX('1.1 AIZ-IVZ'!$H$109:$O$1097,MATCH('1.4 AIZ-BWH'!E191,'1.1 AIZ-IVZ'!$H$109:$H$1097,0),7))</f>
        <v/>
      </c>
      <c r="L191" s="384" t="str">
        <f>IF(OR(IFERROR(SEARCH("*.0*",$E191),0)=1,E191=""),"",INDEX('1.1 AIZ-IVZ'!$H$109:$O$1097,MATCH('1.4 AIZ-BWH'!E191,'1.1 AIZ-IVZ'!$H$109:$H$1097,0),8))</f>
        <v/>
      </c>
      <c r="M191" s="131"/>
      <c r="N191" s="395" t="str" cm="1">
        <f t="array" ref="N191">IFERROR(IF(O190=1,INDEX('1.1 AIZ-IVZ'!$G$7:$I$106,MATCH(MIN('1.1 AIZ-IVZ'!$G$7:$G$106)+COUNTIF($N$25:N190,"*.0*"),'1.1 AIZ-IVZ'!$G$7:$G$106,0),3),INDEX('1.1 AIZ-IVZ'!$G$109:$H$1097,MATCH(VALUE(LEFT(R191,SEARCH(".",R191)-1)),'1.1 AIZ-IVZ'!$E$109:$E$1097,0)-1+Q191,2)),"")</f>
        <v/>
      </c>
      <c r="O191" s="395" t="str">
        <f>IFERROR(IF(O190&gt;1,O190-1,INDEX('1.1 AIZ-IVZ'!$F$7:$H$106,MATCH('1.4 AIZ-BWH'!N191,'1.1 AIZ-IVZ'!$I$7:$I$106,0),1)+1),"")</f>
        <v/>
      </c>
      <c r="P191" s="395" t="str">
        <f t="shared" si="15"/>
        <v/>
      </c>
      <c r="Q191" s="395" t="e">
        <f t="shared" si="16"/>
        <v>#VALUE!</v>
      </c>
      <c r="R191" s="395" t="str">
        <f t="shared" si="17"/>
        <v/>
      </c>
    </row>
    <row r="192" spans="1:18" ht="15" hidden="1" customHeight="1">
      <c r="A192" s="49"/>
      <c r="B192" s="49"/>
      <c r="C192" s="49"/>
      <c r="D192" s="50"/>
      <c r="E192" s="93" t="str" cm="1">
        <f t="array" ref="E192">IFERROR(IF(O191=1,INDEX('1.1 AIZ-IVZ'!$G$7:$I$106,MATCH(MIN('1.1 AIZ-IVZ'!$G$7:$G$106)+COUNTIF($N$25:N191,"*.0*"),'1.1 AIZ-IVZ'!$G$7:$G$106,0),3),INDEX('1.1 AIZ-IVZ'!$G$109:$H$1097,MATCH(VALUE(LEFT(R192,SEARCH(".",R192)-1)),'1.1 AIZ-IVZ'!$E$109:$E$1097,0)-1+Q192,2)),"")</f>
        <v/>
      </c>
      <c r="F192" s="28"/>
      <c r="G192" s="409" t="str">
        <f>IF(E192="","",IF(IFERROR(VALUE(MID(E192,(SEARCH(".",E192)+1),1)),0)&gt;0,I192,SUMIFS($G193:$G$1015,$R193:$R$1015,LEFT(E192,SEARCH(".",E192)),$Q193:$Q$1015,"&gt;0")))</f>
        <v/>
      </c>
      <c r="H192" s="400"/>
      <c r="I192" s="396" t="str">
        <f t="shared" ca="1" si="13"/>
        <v/>
      </c>
      <c r="J192" s="396" t="str">
        <f t="shared" ca="1" si="14"/>
        <v/>
      </c>
      <c r="K192" s="384" t="str">
        <f>IF(OR(IFERROR(SEARCH("*.0*",$E192),0)=1,E192=""),"",INDEX('1.1 AIZ-IVZ'!$H$109:$O$1097,MATCH('1.4 AIZ-BWH'!E192,'1.1 AIZ-IVZ'!$H$109:$H$1097,0),7))</f>
        <v/>
      </c>
      <c r="L192" s="384" t="str">
        <f>IF(OR(IFERROR(SEARCH("*.0*",$E192),0)=1,E192=""),"",INDEX('1.1 AIZ-IVZ'!$H$109:$O$1097,MATCH('1.4 AIZ-BWH'!E192,'1.1 AIZ-IVZ'!$H$109:$H$1097,0),8))</f>
        <v/>
      </c>
      <c r="M192" s="131"/>
      <c r="N192" s="395" t="str" cm="1">
        <f t="array" ref="N192">IFERROR(IF(O191=1,INDEX('1.1 AIZ-IVZ'!$G$7:$I$106,MATCH(MIN('1.1 AIZ-IVZ'!$G$7:$G$106)+COUNTIF($N$25:N191,"*.0*"),'1.1 AIZ-IVZ'!$G$7:$G$106,0),3),INDEX('1.1 AIZ-IVZ'!$G$109:$H$1097,MATCH(VALUE(LEFT(R192,SEARCH(".",R192)-1)),'1.1 AIZ-IVZ'!$E$109:$E$1097,0)-1+Q192,2)),"")</f>
        <v/>
      </c>
      <c r="O192" s="395" t="str">
        <f>IFERROR(IF(O191&gt;1,O191-1,INDEX('1.1 AIZ-IVZ'!$F$7:$H$106,MATCH('1.4 AIZ-BWH'!N192,'1.1 AIZ-IVZ'!$I$7:$I$106,0),1)+1),"")</f>
        <v/>
      </c>
      <c r="P192" s="395" t="str">
        <f t="shared" si="15"/>
        <v/>
      </c>
      <c r="Q192" s="395" t="e">
        <f t="shared" si="16"/>
        <v>#VALUE!</v>
      </c>
      <c r="R192" s="395" t="str">
        <f t="shared" si="17"/>
        <v/>
      </c>
    </row>
    <row r="193" spans="1:18" ht="15" hidden="1" customHeight="1">
      <c r="A193" s="49"/>
      <c r="B193" s="49"/>
      <c r="C193" s="49"/>
      <c r="D193" s="50"/>
      <c r="E193" s="93" t="str" cm="1">
        <f t="array" ref="E193">IFERROR(IF(O192=1,INDEX('1.1 AIZ-IVZ'!$G$7:$I$106,MATCH(MIN('1.1 AIZ-IVZ'!$G$7:$G$106)+COUNTIF($N$25:N192,"*.0*"),'1.1 AIZ-IVZ'!$G$7:$G$106,0),3),INDEX('1.1 AIZ-IVZ'!$G$109:$H$1097,MATCH(VALUE(LEFT(R193,SEARCH(".",R193)-1)),'1.1 AIZ-IVZ'!$E$109:$E$1097,0)-1+Q193,2)),"")</f>
        <v/>
      </c>
      <c r="F193" s="28"/>
      <c r="G193" s="409" t="str">
        <f>IF(E193="","",IF(IFERROR(VALUE(MID(E193,(SEARCH(".",E193)+1),1)),0)&gt;0,I193,SUMIFS($G194:$G$1015,$R194:$R$1015,LEFT(E193,SEARCH(".",E193)),$Q194:$Q$1015,"&gt;0")))</f>
        <v/>
      </c>
      <c r="H193" s="400"/>
      <c r="I193" s="396" t="str">
        <f t="shared" ca="1" si="13"/>
        <v/>
      </c>
      <c r="J193" s="396" t="str">
        <f t="shared" ca="1" si="14"/>
        <v/>
      </c>
      <c r="K193" s="384" t="str">
        <f>IF(OR(IFERROR(SEARCH("*.0*",$E193),0)=1,E193=""),"",INDEX('1.1 AIZ-IVZ'!$H$109:$O$1097,MATCH('1.4 AIZ-BWH'!E193,'1.1 AIZ-IVZ'!$H$109:$H$1097,0),7))</f>
        <v/>
      </c>
      <c r="L193" s="384" t="str">
        <f>IF(OR(IFERROR(SEARCH("*.0*",$E193),0)=1,E193=""),"",INDEX('1.1 AIZ-IVZ'!$H$109:$O$1097,MATCH('1.4 AIZ-BWH'!E193,'1.1 AIZ-IVZ'!$H$109:$H$1097,0),8))</f>
        <v/>
      </c>
      <c r="M193" s="131"/>
      <c r="N193" s="395" t="str" cm="1">
        <f t="array" ref="N193">IFERROR(IF(O192=1,INDEX('1.1 AIZ-IVZ'!$G$7:$I$106,MATCH(MIN('1.1 AIZ-IVZ'!$G$7:$G$106)+COUNTIF($N$25:N192,"*.0*"),'1.1 AIZ-IVZ'!$G$7:$G$106,0),3),INDEX('1.1 AIZ-IVZ'!$G$109:$H$1097,MATCH(VALUE(LEFT(R193,SEARCH(".",R193)-1)),'1.1 AIZ-IVZ'!$E$109:$E$1097,0)-1+Q193,2)),"")</f>
        <v/>
      </c>
      <c r="O193" s="395" t="str">
        <f>IFERROR(IF(O192&gt;1,O192-1,INDEX('1.1 AIZ-IVZ'!$F$7:$H$106,MATCH('1.4 AIZ-BWH'!N193,'1.1 AIZ-IVZ'!$I$7:$I$106,0),1)+1),"")</f>
        <v/>
      </c>
      <c r="P193" s="395" t="str">
        <f t="shared" si="15"/>
        <v/>
      </c>
      <c r="Q193" s="395" t="e">
        <f t="shared" si="16"/>
        <v>#VALUE!</v>
      </c>
      <c r="R193" s="395" t="str">
        <f t="shared" si="17"/>
        <v/>
      </c>
    </row>
    <row r="194" spans="1:18" ht="15" hidden="1" customHeight="1">
      <c r="A194" s="49"/>
      <c r="B194" s="49"/>
      <c r="C194" s="49"/>
      <c r="D194" s="50"/>
      <c r="E194" s="93" t="str" cm="1">
        <f t="array" ref="E194">IFERROR(IF(O193=1,INDEX('1.1 AIZ-IVZ'!$G$7:$I$106,MATCH(MIN('1.1 AIZ-IVZ'!$G$7:$G$106)+COUNTIF($N$25:N193,"*.0*"),'1.1 AIZ-IVZ'!$G$7:$G$106,0),3),INDEX('1.1 AIZ-IVZ'!$G$109:$H$1097,MATCH(VALUE(LEFT(R194,SEARCH(".",R194)-1)),'1.1 AIZ-IVZ'!$E$109:$E$1097,0)-1+Q194,2)),"")</f>
        <v/>
      </c>
      <c r="F194" s="28"/>
      <c r="G194" s="409" t="str">
        <f>IF(E194="","",IF(IFERROR(VALUE(MID(E194,(SEARCH(".",E194)+1),1)),0)&gt;0,I194,SUMIFS($G195:$G$1015,$R195:$R$1015,LEFT(E194,SEARCH(".",E194)),$Q195:$Q$1015,"&gt;0")))</f>
        <v/>
      </c>
      <c r="H194" s="400"/>
      <c r="I194" s="396" t="str">
        <f t="shared" ca="1" si="13"/>
        <v/>
      </c>
      <c r="J194" s="396" t="str">
        <f t="shared" ca="1" si="14"/>
        <v/>
      </c>
      <c r="K194" s="384" t="str">
        <f>IF(OR(IFERROR(SEARCH("*.0*",$E194),0)=1,E194=""),"",INDEX('1.1 AIZ-IVZ'!$H$109:$O$1097,MATCH('1.4 AIZ-BWH'!E194,'1.1 AIZ-IVZ'!$H$109:$H$1097,0),7))</f>
        <v/>
      </c>
      <c r="L194" s="384" t="str">
        <f>IF(OR(IFERROR(SEARCH("*.0*",$E194),0)=1,E194=""),"",INDEX('1.1 AIZ-IVZ'!$H$109:$O$1097,MATCH('1.4 AIZ-BWH'!E194,'1.1 AIZ-IVZ'!$H$109:$H$1097,0),8))</f>
        <v/>
      </c>
      <c r="M194" s="131"/>
      <c r="N194" s="395" t="str" cm="1">
        <f t="array" ref="N194">IFERROR(IF(O193=1,INDEX('1.1 AIZ-IVZ'!$G$7:$I$106,MATCH(MIN('1.1 AIZ-IVZ'!$G$7:$G$106)+COUNTIF($N$25:N193,"*.0*"),'1.1 AIZ-IVZ'!$G$7:$G$106,0),3),INDEX('1.1 AIZ-IVZ'!$G$109:$H$1097,MATCH(VALUE(LEFT(R194,SEARCH(".",R194)-1)),'1.1 AIZ-IVZ'!$E$109:$E$1097,0)-1+Q194,2)),"")</f>
        <v/>
      </c>
      <c r="O194" s="395" t="str">
        <f>IFERROR(IF(O193&gt;1,O193-1,INDEX('1.1 AIZ-IVZ'!$F$7:$H$106,MATCH('1.4 AIZ-BWH'!N194,'1.1 AIZ-IVZ'!$I$7:$I$106,0),1)+1),"")</f>
        <v/>
      </c>
      <c r="P194" s="395" t="str">
        <f t="shared" si="15"/>
        <v/>
      </c>
      <c r="Q194" s="395" t="e">
        <f t="shared" si="16"/>
        <v>#VALUE!</v>
      </c>
      <c r="R194" s="395" t="str">
        <f t="shared" si="17"/>
        <v/>
      </c>
    </row>
    <row r="195" spans="1:18" ht="15" hidden="1" customHeight="1">
      <c r="A195" s="49"/>
      <c r="B195" s="49"/>
      <c r="C195" s="49"/>
      <c r="D195" s="50"/>
      <c r="E195" s="93" t="str" cm="1">
        <f t="array" ref="E195">IFERROR(IF(O194=1,INDEX('1.1 AIZ-IVZ'!$G$7:$I$106,MATCH(MIN('1.1 AIZ-IVZ'!$G$7:$G$106)+COUNTIF($N$25:N194,"*.0*"),'1.1 AIZ-IVZ'!$G$7:$G$106,0),3),INDEX('1.1 AIZ-IVZ'!$G$109:$H$1097,MATCH(VALUE(LEFT(R195,SEARCH(".",R195)-1)),'1.1 AIZ-IVZ'!$E$109:$E$1097,0)-1+Q195,2)),"")</f>
        <v/>
      </c>
      <c r="F195" s="28"/>
      <c r="G195" s="409" t="str">
        <f>IF(E195="","",IF(IFERROR(VALUE(MID(E195,(SEARCH(".",E195)+1),1)),0)&gt;0,I195,SUMIFS($G196:$G$1015,$R196:$R$1015,LEFT(E195,SEARCH(".",E195)),$Q196:$Q$1015,"&gt;0")))</f>
        <v/>
      </c>
      <c r="H195" s="400"/>
      <c r="I195" s="396" t="str">
        <f t="shared" ca="1" si="13"/>
        <v/>
      </c>
      <c r="J195" s="396" t="str">
        <f t="shared" ca="1" si="14"/>
        <v/>
      </c>
      <c r="K195" s="384" t="str">
        <f>IF(OR(IFERROR(SEARCH("*.0*",$E195),0)=1,E195=""),"",INDEX('1.1 AIZ-IVZ'!$H$109:$O$1097,MATCH('1.4 AIZ-BWH'!E195,'1.1 AIZ-IVZ'!$H$109:$H$1097,0),7))</f>
        <v/>
      </c>
      <c r="L195" s="384" t="str">
        <f>IF(OR(IFERROR(SEARCH("*.0*",$E195),0)=1,E195=""),"",INDEX('1.1 AIZ-IVZ'!$H$109:$O$1097,MATCH('1.4 AIZ-BWH'!E195,'1.1 AIZ-IVZ'!$H$109:$H$1097,0),8))</f>
        <v/>
      </c>
      <c r="M195" s="131"/>
      <c r="N195" s="395" t="str" cm="1">
        <f t="array" ref="N195">IFERROR(IF(O194=1,INDEX('1.1 AIZ-IVZ'!$G$7:$I$106,MATCH(MIN('1.1 AIZ-IVZ'!$G$7:$G$106)+COUNTIF($N$25:N194,"*.0*"),'1.1 AIZ-IVZ'!$G$7:$G$106,0),3),INDEX('1.1 AIZ-IVZ'!$G$109:$H$1097,MATCH(VALUE(LEFT(R195,SEARCH(".",R195)-1)),'1.1 AIZ-IVZ'!$E$109:$E$1097,0)-1+Q195,2)),"")</f>
        <v/>
      </c>
      <c r="O195" s="395" t="str">
        <f>IFERROR(IF(O194&gt;1,O194-1,INDEX('1.1 AIZ-IVZ'!$F$7:$H$106,MATCH('1.4 AIZ-BWH'!N195,'1.1 AIZ-IVZ'!$I$7:$I$106,0),1)+1),"")</f>
        <v/>
      </c>
      <c r="P195" s="395" t="str">
        <f t="shared" si="15"/>
        <v/>
      </c>
      <c r="Q195" s="395" t="e">
        <f t="shared" si="16"/>
        <v>#VALUE!</v>
      </c>
      <c r="R195" s="395" t="str">
        <f t="shared" si="17"/>
        <v/>
      </c>
    </row>
    <row r="196" spans="1:18" ht="15" hidden="1" customHeight="1">
      <c r="A196" s="49"/>
      <c r="B196" s="49"/>
      <c r="C196" s="49"/>
      <c r="D196" s="50"/>
      <c r="E196" s="93" t="str" cm="1">
        <f t="array" ref="E196">IFERROR(IF(O195=1,INDEX('1.1 AIZ-IVZ'!$G$7:$I$106,MATCH(MIN('1.1 AIZ-IVZ'!$G$7:$G$106)+COUNTIF($N$25:N195,"*.0*"),'1.1 AIZ-IVZ'!$G$7:$G$106,0),3),INDEX('1.1 AIZ-IVZ'!$G$109:$H$1097,MATCH(VALUE(LEFT(R196,SEARCH(".",R196)-1)),'1.1 AIZ-IVZ'!$E$109:$E$1097,0)-1+Q196,2)),"")</f>
        <v/>
      </c>
      <c r="F196" s="28"/>
      <c r="G196" s="409" t="str">
        <f>IF(E196="","",IF(IFERROR(VALUE(MID(E196,(SEARCH(".",E196)+1),1)),0)&gt;0,I196,SUMIFS($G197:$G$1015,$R197:$R$1015,LEFT(E196,SEARCH(".",E196)),$Q197:$Q$1015,"&gt;0")))</f>
        <v/>
      </c>
      <c r="H196" s="400"/>
      <c r="I196" s="396" t="str">
        <f t="shared" ca="1" si="13"/>
        <v/>
      </c>
      <c r="J196" s="396" t="str">
        <f t="shared" ca="1" si="14"/>
        <v/>
      </c>
      <c r="K196" s="384" t="str">
        <f>IF(OR(IFERROR(SEARCH("*.0*",$E196),0)=1,E196=""),"",INDEX('1.1 AIZ-IVZ'!$H$109:$O$1097,MATCH('1.4 AIZ-BWH'!E196,'1.1 AIZ-IVZ'!$H$109:$H$1097,0),7))</f>
        <v/>
      </c>
      <c r="L196" s="384" t="str">
        <f>IF(OR(IFERROR(SEARCH("*.0*",$E196),0)=1,E196=""),"",INDEX('1.1 AIZ-IVZ'!$H$109:$O$1097,MATCH('1.4 AIZ-BWH'!E196,'1.1 AIZ-IVZ'!$H$109:$H$1097,0),8))</f>
        <v/>
      </c>
      <c r="M196" s="131"/>
      <c r="N196" s="395" t="str" cm="1">
        <f t="array" ref="N196">IFERROR(IF(O195=1,INDEX('1.1 AIZ-IVZ'!$G$7:$I$106,MATCH(MIN('1.1 AIZ-IVZ'!$G$7:$G$106)+COUNTIF($N$25:N195,"*.0*"),'1.1 AIZ-IVZ'!$G$7:$G$106,0),3),INDEX('1.1 AIZ-IVZ'!$G$109:$H$1097,MATCH(VALUE(LEFT(R196,SEARCH(".",R196)-1)),'1.1 AIZ-IVZ'!$E$109:$E$1097,0)-1+Q196,2)),"")</f>
        <v/>
      </c>
      <c r="O196" s="395" t="str">
        <f>IFERROR(IF(O195&gt;1,O195-1,INDEX('1.1 AIZ-IVZ'!$F$7:$H$106,MATCH('1.4 AIZ-BWH'!N196,'1.1 AIZ-IVZ'!$I$7:$I$106,0),1)+1),"")</f>
        <v/>
      </c>
      <c r="P196" s="395" t="str">
        <f t="shared" si="15"/>
        <v/>
      </c>
      <c r="Q196" s="395" t="e">
        <f t="shared" si="16"/>
        <v>#VALUE!</v>
      </c>
      <c r="R196" s="395" t="str">
        <f t="shared" si="17"/>
        <v/>
      </c>
    </row>
    <row r="197" spans="1:18" ht="15" hidden="1" customHeight="1">
      <c r="A197" s="49"/>
      <c r="B197" s="49"/>
      <c r="C197" s="49"/>
      <c r="D197" s="50"/>
      <c r="E197" s="93" t="str" cm="1">
        <f t="array" ref="E197">IFERROR(IF(O196=1,INDEX('1.1 AIZ-IVZ'!$G$7:$I$106,MATCH(MIN('1.1 AIZ-IVZ'!$G$7:$G$106)+COUNTIF($N$25:N196,"*.0*"),'1.1 AIZ-IVZ'!$G$7:$G$106,0),3),INDEX('1.1 AIZ-IVZ'!$G$109:$H$1097,MATCH(VALUE(LEFT(R197,SEARCH(".",R197)-1)),'1.1 AIZ-IVZ'!$E$109:$E$1097,0)-1+Q197,2)),"")</f>
        <v/>
      </c>
      <c r="F197" s="28"/>
      <c r="G197" s="409" t="str">
        <f>IF(E197="","",IF(IFERROR(VALUE(MID(E197,(SEARCH(".",E197)+1),1)),0)&gt;0,I197,SUMIFS($G198:$G$1015,$R198:$R$1015,LEFT(E197,SEARCH(".",E197)),$Q198:$Q$1015,"&gt;0")))</f>
        <v/>
      </c>
      <c r="H197" s="400"/>
      <c r="I197" s="396" t="str">
        <f t="shared" ca="1" si="13"/>
        <v/>
      </c>
      <c r="J197" s="396" t="str">
        <f t="shared" ca="1" si="14"/>
        <v/>
      </c>
      <c r="K197" s="384" t="str">
        <f>IF(OR(IFERROR(SEARCH("*.0*",$E197),0)=1,E197=""),"",INDEX('1.1 AIZ-IVZ'!$H$109:$O$1097,MATCH('1.4 AIZ-BWH'!E197,'1.1 AIZ-IVZ'!$H$109:$H$1097,0),7))</f>
        <v/>
      </c>
      <c r="L197" s="384" t="str">
        <f>IF(OR(IFERROR(SEARCH("*.0*",$E197),0)=1,E197=""),"",INDEX('1.1 AIZ-IVZ'!$H$109:$O$1097,MATCH('1.4 AIZ-BWH'!E197,'1.1 AIZ-IVZ'!$H$109:$H$1097,0),8))</f>
        <v/>
      </c>
      <c r="M197" s="131"/>
      <c r="N197" s="395" t="str" cm="1">
        <f t="array" ref="N197">IFERROR(IF(O196=1,INDEX('1.1 AIZ-IVZ'!$G$7:$I$106,MATCH(MIN('1.1 AIZ-IVZ'!$G$7:$G$106)+COUNTIF($N$25:N196,"*.0*"),'1.1 AIZ-IVZ'!$G$7:$G$106,0),3),INDEX('1.1 AIZ-IVZ'!$G$109:$H$1097,MATCH(VALUE(LEFT(R197,SEARCH(".",R197)-1)),'1.1 AIZ-IVZ'!$E$109:$E$1097,0)-1+Q197,2)),"")</f>
        <v/>
      </c>
      <c r="O197" s="395" t="str">
        <f>IFERROR(IF(O196&gt;1,O196-1,INDEX('1.1 AIZ-IVZ'!$F$7:$H$106,MATCH('1.4 AIZ-BWH'!N197,'1.1 AIZ-IVZ'!$I$7:$I$106,0),1)+1),"")</f>
        <v/>
      </c>
      <c r="P197" s="395" t="str">
        <f t="shared" si="15"/>
        <v/>
      </c>
      <c r="Q197" s="395" t="e">
        <f t="shared" si="16"/>
        <v>#VALUE!</v>
      </c>
      <c r="R197" s="395" t="str">
        <f t="shared" si="17"/>
        <v/>
      </c>
    </row>
    <row r="198" spans="1:18" ht="15" hidden="1" customHeight="1">
      <c r="A198" s="49"/>
      <c r="B198" s="49"/>
      <c r="C198" s="49"/>
      <c r="D198" s="50"/>
      <c r="E198" s="93" t="str" cm="1">
        <f t="array" ref="E198">IFERROR(IF(O197=1,INDEX('1.1 AIZ-IVZ'!$G$7:$I$106,MATCH(MIN('1.1 AIZ-IVZ'!$G$7:$G$106)+COUNTIF($N$25:N197,"*.0*"),'1.1 AIZ-IVZ'!$G$7:$G$106,0),3),INDEX('1.1 AIZ-IVZ'!$G$109:$H$1097,MATCH(VALUE(LEFT(R198,SEARCH(".",R198)-1)),'1.1 AIZ-IVZ'!$E$109:$E$1097,0)-1+Q198,2)),"")</f>
        <v/>
      </c>
      <c r="F198" s="28"/>
      <c r="G198" s="409" t="str">
        <f>IF(E198="","",IF(IFERROR(VALUE(MID(E198,(SEARCH(".",E198)+1),1)),0)&gt;0,I198,SUMIFS($G199:$G$1015,$R199:$R$1015,LEFT(E198,SEARCH(".",E198)),$Q199:$Q$1015,"&gt;0")))</f>
        <v/>
      </c>
      <c r="H198" s="400"/>
      <c r="I198" s="396" t="str">
        <f t="shared" ca="1" si="13"/>
        <v/>
      </c>
      <c r="J198" s="396" t="str">
        <f t="shared" ca="1" si="14"/>
        <v/>
      </c>
      <c r="K198" s="384" t="str">
        <f>IF(OR(IFERROR(SEARCH("*.0*",$E198),0)=1,E198=""),"",INDEX('1.1 AIZ-IVZ'!$H$109:$O$1097,MATCH('1.4 AIZ-BWH'!E198,'1.1 AIZ-IVZ'!$H$109:$H$1097,0),7))</f>
        <v/>
      </c>
      <c r="L198" s="384" t="str">
        <f>IF(OR(IFERROR(SEARCH("*.0*",$E198),0)=1,E198=""),"",INDEX('1.1 AIZ-IVZ'!$H$109:$O$1097,MATCH('1.4 AIZ-BWH'!E198,'1.1 AIZ-IVZ'!$H$109:$H$1097,0),8))</f>
        <v/>
      </c>
      <c r="M198" s="131"/>
      <c r="N198" s="395" t="str" cm="1">
        <f t="array" ref="N198">IFERROR(IF(O197=1,INDEX('1.1 AIZ-IVZ'!$G$7:$I$106,MATCH(MIN('1.1 AIZ-IVZ'!$G$7:$G$106)+COUNTIF($N$25:N197,"*.0*"),'1.1 AIZ-IVZ'!$G$7:$G$106,0),3),INDEX('1.1 AIZ-IVZ'!$G$109:$H$1097,MATCH(VALUE(LEFT(R198,SEARCH(".",R198)-1)),'1.1 AIZ-IVZ'!$E$109:$E$1097,0)-1+Q198,2)),"")</f>
        <v/>
      </c>
      <c r="O198" s="395" t="str">
        <f>IFERROR(IF(O197&gt;1,O197-1,INDEX('1.1 AIZ-IVZ'!$F$7:$H$106,MATCH('1.4 AIZ-BWH'!N198,'1.1 AIZ-IVZ'!$I$7:$I$106,0),1)+1),"")</f>
        <v/>
      </c>
      <c r="P198" s="395" t="str">
        <f t="shared" si="15"/>
        <v/>
      </c>
      <c r="Q198" s="395" t="e">
        <f t="shared" si="16"/>
        <v>#VALUE!</v>
      </c>
      <c r="R198" s="395" t="str">
        <f t="shared" si="17"/>
        <v/>
      </c>
    </row>
    <row r="199" spans="1:18" ht="15" hidden="1" customHeight="1">
      <c r="A199" s="49"/>
      <c r="B199" s="49"/>
      <c r="C199" s="49"/>
      <c r="D199" s="50"/>
      <c r="E199" s="93" t="str" cm="1">
        <f t="array" ref="E199">IFERROR(IF(O198=1,INDEX('1.1 AIZ-IVZ'!$G$7:$I$106,MATCH(MIN('1.1 AIZ-IVZ'!$G$7:$G$106)+COUNTIF($N$25:N198,"*.0*"),'1.1 AIZ-IVZ'!$G$7:$G$106,0),3),INDEX('1.1 AIZ-IVZ'!$G$109:$H$1097,MATCH(VALUE(LEFT(R199,SEARCH(".",R199)-1)),'1.1 AIZ-IVZ'!$E$109:$E$1097,0)-1+Q199,2)),"")</f>
        <v/>
      </c>
      <c r="F199" s="28"/>
      <c r="G199" s="409" t="str">
        <f>IF(E199="","",IF(IFERROR(VALUE(MID(E199,(SEARCH(".",E199)+1),1)),0)&gt;0,I199,SUMIFS($G200:$G$1015,$R200:$R$1015,LEFT(E199,SEARCH(".",E199)),$Q200:$Q$1015,"&gt;0")))</f>
        <v/>
      </c>
      <c r="H199" s="400"/>
      <c r="I199" s="396" t="str">
        <f t="shared" ca="1" si="13"/>
        <v/>
      </c>
      <c r="J199" s="396" t="str">
        <f t="shared" ca="1" si="14"/>
        <v/>
      </c>
      <c r="K199" s="384" t="str">
        <f>IF(OR(IFERROR(SEARCH("*.0*",$E199),0)=1,E199=""),"",INDEX('1.1 AIZ-IVZ'!$H$109:$O$1097,MATCH('1.4 AIZ-BWH'!E199,'1.1 AIZ-IVZ'!$H$109:$H$1097,0),7))</f>
        <v/>
      </c>
      <c r="L199" s="384" t="str">
        <f>IF(OR(IFERROR(SEARCH("*.0*",$E199),0)=1,E199=""),"",INDEX('1.1 AIZ-IVZ'!$H$109:$O$1097,MATCH('1.4 AIZ-BWH'!E199,'1.1 AIZ-IVZ'!$H$109:$H$1097,0),8))</f>
        <v/>
      </c>
      <c r="M199" s="131"/>
      <c r="N199" s="395" t="str" cm="1">
        <f t="array" ref="N199">IFERROR(IF(O198=1,INDEX('1.1 AIZ-IVZ'!$G$7:$I$106,MATCH(MIN('1.1 AIZ-IVZ'!$G$7:$G$106)+COUNTIF($N$25:N198,"*.0*"),'1.1 AIZ-IVZ'!$G$7:$G$106,0),3),INDEX('1.1 AIZ-IVZ'!$G$109:$H$1097,MATCH(VALUE(LEFT(R199,SEARCH(".",R199)-1)),'1.1 AIZ-IVZ'!$E$109:$E$1097,0)-1+Q199,2)),"")</f>
        <v/>
      </c>
      <c r="O199" s="395" t="str">
        <f>IFERROR(IF(O198&gt;1,O198-1,INDEX('1.1 AIZ-IVZ'!$F$7:$H$106,MATCH('1.4 AIZ-BWH'!N199,'1.1 AIZ-IVZ'!$I$7:$I$106,0),1)+1),"")</f>
        <v/>
      </c>
      <c r="P199" s="395" t="str">
        <f t="shared" si="15"/>
        <v/>
      </c>
      <c r="Q199" s="395" t="e">
        <f t="shared" si="16"/>
        <v>#VALUE!</v>
      </c>
      <c r="R199" s="395" t="str">
        <f t="shared" si="17"/>
        <v/>
      </c>
    </row>
    <row r="200" spans="1:18" ht="15" hidden="1" customHeight="1">
      <c r="A200" s="49"/>
      <c r="B200" s="49"/>
      <c r="C200" s="49"/>
      <c r="D200" s="50"/>
      <c r="E200" s="93" t="str" cm="1">
        <f t="array" ref="E200">IFERROR(IF(O199=1,INDEX('1.1 AIZ-IVZ'!$G$7:$I$106,MATCH(MIN('1.1 AIZ-IVZ'!$G$7:$G$106)+COUNTIF($N$25:N199,"*.0*"),'1.1 AIZ-IVZ'!$G$7:$G$106,0),3),INDEX('1.1 AIZ-IVZ'!$G$109:$H$1097,MATCH(VALUE(LEFT(R200,SEARCH(".",R200)-1)),'1.1 AIZ-IVZ'!$E$109:$E$1097,0)-1+Q200,2)),"")</f>
        <v/>
      </c>
      <c r="F200" s="28"/>
      <c r="G200" s="409" t="str">
        <f>IF(E200="","",IF(IFERROR(VALUE(MID(E200,(SEARCH(".",E200)+1),1)),0)&gt;0,I200,SUMIFS($G201:$G$1015,$R201:$R$1015,LEFT(E200,SEARCH(".",E200)),$Q201:$Q$1015,"&gt;0")))</f>
        <v/>
      </c>
      <c r="H200" s="400"/>
      <c r="I200" s="396" t="str">
        <f t="shared" ca="1" si="13"/>
        <v/>
      </c>
      <c r="J200" s="396" t="str">
        <f t="shared" ca="1" si="14"/>
        <v/>
      </c>
      <c r="K200" s="384" t="str">
        <f>IF(OR(IFERROR(SEARCH("*.0*",$E200),0)=1,E200=""),"",INDEX('1.1 AIZ-IVZ'!$H$109:$O$1097,MATCH('1.4 AIZ-BWH'!E200,'1.1 AIZ-IVZ'!$H$109:$H$1097,0),7))</f>
        <v/>
      </c>
      <c r="L200" s="384" t="str">
        <f>IF(OR(IFERROR(SEARCH("*.0*",$E200),0)=1,E200=""),"",INDEX('1.1 AIZ-IVZ'!$H$109:$O$1097,MATCH('1.4 AIZ-BWH'!E200,'1.1 AIZ-IVZ'!$H$109:$H$1097,0),8))</f>
        <v/>
      </c>
      <c r="M200" s="131"/>
      <c r="N200" s="395" t="str" cm="1">
        <f t="array" ref="N200">IFERROR(IF(O199=1,INDEX('1.1 AIZ-IVZ'!$G$7:$I$106,MATCH(MIN('1.1 AIZ-IVZ'!$G$7:$G$106)+COUNTIF($N$25:N199,"*.0*"),'1.1 AIZ-IVZ'!$G$7:$G$106,0),3),INDEX('1.1 AIZ-IVZ'!$G$109:$H$1097,MATCH(VALUE(LEFT(R200,SEARCH(".",R200)-1)),'1.1 AIZ-IVZ'!$E$109:$E$1097,0)-1+Q200,2)),"")</f>
        <v/>
      </c>
      <c r="O200" s="395" t="str">
        <f>IFERROR(IF(O199&gt;1,O199-1,INDEX('1.1 AIZ-IVZ'!$F$7:$H$106,MATCH('1.4 AIZ-BWH'!N200,'1.1 AIZ-IVZ'!$I$7:$I$106,0),1)+1),"")</f>
        <v/>
      </c>
      <c r="P200" s="395" t="str">
        <f t="shared" si="15"/>
        <v/>
      </c>
      <c r="Q200" s="395" t="e">
        <f t="shared" si="16"/>
        <v>#VALUE!</v>
      </c>
      <c r="R200" s="395" t="str">
        <f t="shared" si="17"/>
        <v/>
      </c>
    </row>
    <row r="201" spans="1:18" ht="15" hidden="1" customHeight="1">
      <c r="A201" s="49"/>
      <c r="B201" s="49"/>
      <c r="C201" s="49"/>
      <c r="D201" s="50"/>
      <c r="E201" s="93" t="str" cm="1">
        <f t="array" ref="E201">IFERROR(IF(O200=1,INDEX('1.1 AIZ-IVZ'!$G$7:$I$106,MATCH(MIN('1.1 AIZ-IVZ'!$G$7:$G$106)+COUNTIF($N$25:N200,"*.0*"),'1.1 AIZ-IVZ'!$G$7:$G$106,0),3),INDEX('1.1 AIZ-IVZ'!$G$109:$H$1097,MATCH(VALUE(LEFT(R201,SEARCH(".",R201)-1)),'1.1 AIZ-IVZ'!$E$109:$E$1097,0)-1+Q201,2)),"")</f>
        <v/>
      </c>
      <c r="F201" s="28"/>
      <c r="G201" s="409" t="str">
        <f>IF(E201="","",IF(IFERROR(VALUE(MID(E201,(SEARCH(".",E201)+1),1)),0)&gt;0,I201,SUMIFS($G202:$G$1015,$R202:$R$1015,LEFT(E201,SEARCH(".",E201)),$Q202:$Q$1015,"&gt;0")))</f>
        <v/>
      </c>
      <c r="H201" s="400"/>
      <c r="I201" s="396" t="str">
        <f t="shared" ca="1" si="13"/>
        <v/>
      </c>
      <c r="J201" s="396" t="str">
        <f t="shared" ca="1" si="14"/>
        <v/>
      </c>
      <c r="K201" s="384" t="str">
        <f>IF(OR(IFERROR(SEARCH("*.0*",$E201),0)=1,E201=""),"",INDEX('1.1 AIZ-IVZ'!$H$109:$O$1097,MATCH('1.4 AIZ-BWH'!E201,'1.1 AIZ-IVZ'!$H$109:$H$1097,0),7))</f>
        <v/>
      </c>
      <c r="L201" s="384" t="str">
        <f>IF(OR(IFERROR(SEARCH("*.0*",$E201),0)=1,E201=""),"",INDEX('1.1 AIZ-IVZ'!$H$109:$O$1097,MATCH('1.4 AIZ-BWH'!E201,'1.1 AIZ-IVZ'!$H$109:$H$1097,0),8))</f>
        <v/>
      </c>
      <c r="M201" s="131"/>
      <c r="N201" s="395" t="str" cm="1">
        <f t="array" ref="N201">IFERROR(IF(O200=1,INDEX('1.1 AIZ-IVZ'!$G$7:$I$106,MATCH(MIN('1.1 AIZ-IVZ'!$G$7:$G$106)+COUNTIF($N$25:N200,"*.0*"),'1.1 AIZ-IVZ'!$G$7:$G$106,0),3),INDEX('1.1 AIZ-IVZ'!$G$109:$H$1097,MATCH(VALUE(LEFT(R201,SEARCH(".",R201)-1)),'1.1 AIZ-IVZ'!$E$109:$E$1097,0)-1+Q201,2)),"")</f>
        <v/>
      </c>
      <c r="O201" s="395" t="str">
        <f>IFERROR(IF(O200&gt;1,O200-1,INDEX('1.1 AIZ-IVZ'!$F$7:$H$106,MATCH('1.4 AIZ-BWH'!N201,'1.1 AIZ-IVZ'!$I$7:$I$106,0),1)+1),"")</f>
        <v/>
      </c>
      <c r="P201" s="395" t="str">
        <f t="shared" si="15"/>
        <v/>
      </c>
      <c r="Q201" s="395" t="e">
        <f t="shared" si="16"/>
        <v>#VALUE!</v>
      </c>
      <c r="R201" s="395" t="str">
        <f t="shared" si="17"/>
        <v/>
      </c>
    </row>
    <row r="202" spans="1:18" ht="15" hidden="1" customHeight="1">
      <c r="A202" s="49"/>
      <c r="B202" s="49"/>
      <c r="C202" s="49"/>
      <c r="D202" s="50"/>
      <c r="E202" s="93" t="str" cm="1">
        <f t="array" ref="E202">IFERROR(IF(O201=1,INDEX('1.1 AIZ-IVZ'!$G$7:$I$106,MATCH(MIN('1.1 AIZ-IVZ'!$G$7:$G$106)+COUNTIF($N$25:N201,"*.0*"),'1.1 AIZ-IVZ'!$G$7:$G$106,0),3),INDEX('1.1 AIZ-IVZ'!$G$109:$H$1097,MATCH(VALUE(LEFT(R202,SEARCH(".",R202)-1)),'1.1 AIZ-IVZ'!$E$109:$E$1097,0)-1+Q202,2)),"")</f>
        <v/>
      </c>
      <c r="F202" s="28"/>
      <c r="G202" s="409" t="str">
        <f>IF(E202="","",IF(IFERROR(VALUE(MID(E202,(SEARCH(".",E202)+1),1)),0)&gt;0,I202,SUMIFS($G203:$G$1015,$R203:$R$1015,LEFT(E202,SEARCH(".",E202)),$Q203:$Q$1015,"&gt;0")))</f>
        <v/>
      </c>
      <c r="H202" s="400"/>
      <c r="I202" s="396" t="str">
        <f t="shared" ca="1" si="13"/>
        <v/>
      </c>
      <c r="J202" s="396" t="str">
        <f t="shared" ca="1" si="14"/>
        <v/>
      </c>
      <c r="K202" s="384" t="str">
        <f>IF(OR(IFERROR(SEARCH("*.0*",$E202),0)=1,E202=""),"",INDEX('1.1 AIZ-IVZ'!$H$109:$O$1097,MATCH('1.4 AIZ-BWH'!E202,'1.1 AIZ-IVZ'!$H$109:$H$1097,0),7))</f>
        <v/>
      </c>
      <c r="L202" s="384" t="str">
        <f>IF(OR(IFERROR(SEARCH("*.0*",$E202),0)=1,E202=""),"",INDEX('1.1 AIZ-IVZ'!$H$109:$O$1097,MATCH('1.4 AIZ-BWH'!E202,'1.1 AIZ-IVZ'!$H$109:$H$1097,0),8))</f>
        <v/>
      </c>
      <c r="M202" s="131"/>
      <c r="N202" s="395" t="str" cm="1">
        <f t="array" ref="N202">IFERROR(IF(O201=1,INDEX('1.1 AIZ-IVZ'!$G$7:$I$106,MATCH(MIN('1.1 AIZ-IVZ'!$G$7:$G$106)+COUNTIF($N$25:N201,"*.0*"),'1.1 AIZ-IVZ'!$G$7:$G$106,0),3),INDEX('1.1 AIZ-IVZ'!$G$109:$H$1097,MATCH(VALUE(LEFT(R202,SEARCH(".",R202)-1)),'1.1 AIZ-IVZ'!$E$109:$E$1097,0)-1+Q202,2)),"")</f>
        <v/>
      </c>
      <c r="O202" s="395" t="str">
        <f>IFERROR(IF(O201&gt;1,O201-1,INDEX('1.1 AIZ-IVZ'!$F$7:$H$106,MATCH('1.4 AIZ-BWH'!N202,'1.1 AIZ-IVZ'!$I$7:$I$106,0),1)+1),"")</f>
        <v/>
      </c>
      <c r="P202" s="395" t="str">
        <f t="shared" si="15"/>
        <v/>
      </c>
      <c r="Q202" s="395" t="e">
        <f t="shared" si="16"/>
        <v>#VALUE!</v>
      </c>
      <c r="R202" s="395" t="str">
        <f t="shared" si="17"/>
        <v/>
      </c>
    </row>
    <row r="203" spans="1:18" ht="15" hidden="1" customHeight="1">
      <c r="A203" s="49"/>
      <c r="B203" s="49"/>
      <c r="C203" s="49"/>
      <c r="D203" s="50"/>
      <c r="E203" s="93" t="str" cm="1">
        <f t="array" ref="E203">IFERROR(IF(O202=1,INDEX('1.1 AIZ-IVZ'!$G$7:$I$106,MATCH(MIN('1.1 AIZ-IVZ'!$G$7:$G$106)+COUNTIF($N$25:N202,"*.0*"),'1.1 AIZ-IVZ'!$G$7:$G$106,0),3),INDEX('1.1 AIZ-IVZ'!$G$109:$H$1097,MATCH(VALUE(LEFT(R203,SEARCH(".",R203)-1)),'1.1 AIZ-IVZ'!$E$109:$E$1097,0)-1+Q203,2)),"")</f>
        <v/>
      </c>
      <c r="F203" s="28"/>
      <c r="G203" s="409" t="str">
        <f>IF(E203="","",IF(IFERROR(VALUE(MID(E203,(SEARCH(".",E203)+1),1)),0)&gt;0,I203,SUMIFS($G204:$G$1015,$R204:$R$1015,LEFT(E203,SEARCH(".",E203)),$Q204:$Q$1015,"&gt;0")))</f>
        <v/>
      </c>
      <c r="H203" s="400"/>
      <c r="I203" s="396" t="str">
        <f t="shared" ca="1" si="13"/>
        <v/>
      </c>
      <c r="J203" s="396" t="str">
        <f t="shared" ca="1" si="14"/>
        <v/>
      </c>
      <c r="K203" s="384" t="str">
        <f>IF(OR(IFERROR(SEARCH("*.0*",$E203),0)=1,E203=""),"",INDEX('1.1 AIZ-IVZ'!$H$109:$O$1097,MATCH('1.4 AIZ-BWH'!E203,'1.1 AIZ-IVZ'!$H$109:$H$1097,0),7))</f>
        <v/>
      </c>
      <c r="L203" s="384" t="str">
        <f>IF(OR(IFERROR(SEARCH("*.0*",$E203),0)=1,E203=""),"",INDEX('1.1 AIZ-IVZ'!$H$109:$O$1097,MATCH('1.4 AIZ-BWH'!E203,'1.1 AIZ-IVZ'!$H$109:$H$1097,0),8))</f>
        <v/>
      </c>
      <c r="M203" s="131"/>
      <c r="N203" s="395" t="str" cm="1">
        <f t="array" ref="N203">IFERROR(IF(O202=1,INDEX('1.1 AIZ-IVZ'!$G$7:$I$106,MATCH(MIN('1.1 AIZ-IVZ'!$G$7:$G$106)+COUNTIF($N$25:N202,"*.0*"),'1.1 AIZ-IVZ'!$G$7:$G$106,0),3),INDEX('1.1 AIZ-IVZ'!$G$109:$H$1097,MATCH(VALUE(LEFT(R203,SEARCH(".",R203)-1)),'1.1 AIZ-IVZ'!$E$109:$E$1097,0)-1+Q203,2)),"")</f>
        <v/>
      </c>
      <c r="O203" s="395" t="str">
        <f>IFERROR(IF(O202&gt;1,O202-1,INDEX('1.1 AIZ-IVZ'!$F$7:$H$106,MATCH('1.4 AIZ-BWH'!N203,'1.1 AIZ-IVZ'!$I$7:$I$106,0),1)+1),"")</f>
        <v/>
      </c>
      <c r="P203" s="395" t="str">
        <f t="shared" si="15"/>
        <v/>
      </c>
      <c r="Q203" s="395" t="e">
        <f t="shared" si="16"/>
        <v>#VALUE!</v>
      </c>
      <c r="R203" s="395" t="str">
        <f t="shared" si="17"/>
        <v/>
      </c>
    </row>
    <row r="204" spans="1:18" ht="15" hidden="1" customHeight="1">
      <c r="A204" s="49"/>
      <c r="B204" s="49"/>
      <c r="C204" s="49"/>
      <c r="D204" s="50"/>
      <c r="E204" s="93" t="str" cm="1">
        <f t="array" ref="E204">IFERROR(IF(O203=1,INDEX('1.1 AIZ-IVZ'!$G$7:$I$106,MATCH(MIN('1.1 AIZ-IVZ'!$G$7:$G$106)+COUNTIF($N$25:N203,"*.0*"),'1.1 AIZ-IVZ'!$G$7:$G$106,0),3),INDEX('1.1 AIZ-IVZ'!$G$109:$H$1097,MATCH(VALUE(LEFT(R204,SEARCH(".",R204)-1)),'1.1 AIZ-IVZ'!$E$109:$E$1097,0)-1+Q204,2)),"")</f>
        <v/>
      </c>
      <c r="F204" s="28"/>
      <c r="G204" s="409" t="str">
        <f>IF(E204="","",IF(IFERROR(VALUE(MID(E204,(SEARCH(".",E204)+1),1)),0)&gt;0,I204,SUMIFS($G205:$G$1015,$R205:$R$1015,LEFT(E204,SEARCH(".",E204)),$Q205:$Q$1015,"&gt;0")))</f>
        <v/>
      </c>
      <c r="H204" s="400"/>
      <c r="I204" s="396" t="str">
        <f t="shared" ca="1" si="13"/>
        <v/>
      </c>
      <c r="J204" s="396" t="str">
        <f t="shared" ca="1" si="14"/>
        <v/>
      </c>
      <c r="K204" s="384" t="str">
        <f>IF(OR(IFERROR(SEARCH("*.0*",$E204),0)=1,E204=""),"",INDEX('1.1 AIZ-IVZ'!$H$109:$O$1097,MATCH('1.4 AIZ-BWH'!E204,'1.1 AIZ-IVZ'!$H$109:$H$1097,0),7))</f>
        <v/>
      </c>
      <c r="L204" s="384" t="str">
        <f>IF(OR(IFERROR(SEARCH("*.0*",$E204),0)=1,E204=""),"",INDEX('1.1 AIZ-IVZ'!$H$109:$O$1097,MATCH('1.4 AIZ-BWH'!E204,'1.1 AIZ-IVZ'!$H$109:$H$1097,0),8))</f>
        <v/>
      </c>
      <c r="M204" s="131"/>
      <c r="N204" s="395" t="str" cm="1">
        <f t="array" ref="N204">IFERROR(IF(O203=1,INDEX('1.1 AIZ-IVZ'!$G$7:$I$106,MATCH(MIN('1.1 AIZ-IVZ'!$G$7:$G$106)+COUNTIF($N$25:N203,"*.0*"),'1.1 AIZ-IVZ'!$G$7:$G$106,0),3),INDEX('1.1 AIZ-IVZ'!$G$109:$H$1097,MATCH(VALUE(LEFT(R204,SEARCH(".",R204)-1)),'1.1 AIZ-IVZ'!$E$109:$E$1097,0)-1+Q204,2)),"")</f>
        <v/>
      </c>
      <c r="O204" s="395" t="str">
        <f>IFERROR(IF(O203&gt;1,O203-1,INDEX('1.1 AIZ-IVZ'!$F$7:$H$106,MATCH('1.4 AIZ-BWH'!N204,'1.1 AIZ-IVZ'!$I$7:$I$106,0),1)+1),"")</f>
        <v/>
      </c>
      <c r="P204" s="395" t="str">
        <f t="shared" si="15"/>
        <v/>
      </c>
      <c r="Q204" s="395" t="e">
        <f t="shared" si="16"/>
        <v>#VALUE!</v>
      </c>
      <c r="R204" s="395" t="str">
        <f t="shared" si="17"/>
        <v/>
      </c>
    </row>
    <row r="205" spans="1:18" ht="15" hidden="1" customHeight="1">
      <c r="A205" s="49"/>
      <c r="B205" s="49"/>
      <c r="C205" s="49"/>
      <c r="D205" s="50"/>
      <c r="E205" s="93" t="str" cm="1">
        <f t="array" ref="E205">IFERROR(IF(O204=1,INDEX('1.1 AIZ-IVZ'!$G$7:$I$106,MATCH(MIN('1.1 AIZ-IVZ'!$G$7:$G$106)+COUNTIF($N$25:N204,"*.0*"),'1.1 AIZ-IVZ'!$G$7:$G$106,0),3),INDEX('1.1 AIZ-IVZ'!$G$109:$H$1097,MATCH(VALUE(LEFT(R205,SEARCH(".",R205)-1)),'1.1 AIZ-IVZ'!$E$109:$E$1097,0)-1+Q205,2)),"")</f>
        <v/>
      </c>
      <c r="F205" s="28"/>
      <c r="G205" s="409" t="str">
        <f>IF(E205="","",IF(IFERROR(VALUE(MID(E205,(SEARCH(".",E205)+1),1)),0)&gt;0,I205,SUMIFS($G206:$G$1015,$R206:$R$1015,LEFT(E205,SEARCH(".",E205)),$Q206:$Q$1015,"&gt;0")))</f>
        <v/>
      </c>
      <c r="H205" s="400"/>
      <c r="I205" s="396" t="str">
        <f t="shared" ca="1" si="13"/>
        <v/>
      </c>
      <c r="J205" s="396" t="str">
        <f t="shared" ca="1" si="14"/>
        <v/>
      </c>
      <c r="K205" s="384" t="str">
        <f>IF(OR(IFERROR(SEARCH("*.0*",$E205),0)=1,E205=""),"",INDEX('1.1 AIZ-IVZ'!$H$109:$O$1097,MATCH('1.4 AIZ-BWH'!E205,'1.1 AIZ-IVZ'!$H$109:$H$1097,0),7))</f>
        <v/>
      </c>
      <c r="L205" s="384" t="str">
        <f>IF(OR(IFERROR(SEARCH("*.0*",$E205),0)=1,E205=""),"",INDEX('1.1 AIZ-IVZ'!$H$109:$O$1097,MATCH('1.4 AIZ-BWH'!E205,'1.1 AIZ-IVZ'!$H$109:$H$1097,0),8))</f>
        <v/>
      </c>
      <c r="M205" s="131"/>
      <c r="N205" s="395" t="str" cm="1">
        <f t="array" ref="N205">IFERROR(IF(O204=1,INDEX('1.1 AIZ-IVZ'!$G$7:$I$106,MATCH(MIN('1.1 AIZ-IVZ'!$G$7:$G$106)+COUNTIF($N$25:N204,"*.0*"),'1.1 AIZ-IVZ'!$G$7:$G$106,0),3),INDEX('1.1 AIZ-IVZ'!$G$109:$H$1097,MATCH(VALUE(LEFT(R205,SEARCH(".",R205)-1)),'1.1 AIZ-IVZ'!$E$109:$E$1097,0)-1+Q205,2)),"")</f>
        <v/>
      </c>
      <c r="O205" s="395" t="str">
        <f>IFERROR(IF(O204&gt;1,O204-1,INDEX('1.1 AIZ-IVZ'!$F$7:$H$106,MATCH('1.4 AIZ-BWH'!N205,'1.1 AIZ-IVZ'!$I$7:$I$106,0),1)+1),"")</f>
        <v/>
      </c>
      <c r="P205" s="395" t="str">
        <f t="shared" si="15"/>
        <v/>
      </c>
      <c r="Q205" s="395" t="e">
        <f t="shared" si="16"/>
        <v>#VALUE!</v>
      </c>
      <c r="R205" s="395" t="str">
        <f t="shared" si="17"/>
        <v/>
      </c>
    </row>
    <row r="206" spans="1:18" ht="15" hidden="1" customHeight="1">
      <c r="A206" s="49"/>
      <c r="B206" s="49"/>
      <c r="C206" s="49"/>
      <c r="D206" s="50"/>
      <c r="E206" s="93" t="str" cm="1">
        <f t="array" ref="E206">IFERROR(IF(O205=1,INDEX('1.1 AIZ-IVZ'!$G$7:$I$106,MATCH(MIN('1.1 AIZ-IVZ'!$G$7:$G$106)+COUNTIF($N$25:N205,"*.0*"),'1.1 AIZ-IVZ'!$G$7:$G$106,0),3),INDEX('1.1 AIZ-IVZ'!$G$109:$H$1097,MATCH(VALUE(LEFT(R206,SEARCH(".",R206)-1)),'1.1 AIZ-IVZ'!$E$109:$E$1097,0)-1+Q206,2)),"")</f>
        <v/>
      </c>
      <c r="F206" s="28"/>
      <c r="G206" s="409" t="str">
        <f>IF(E206="","",IF(IFERROR(VALUE(MID(E206,(SEARCH(".",E206)+1),1)),0)&gt;0,I206,SUMIFS($G207:$G$1015,$R207:$R$1015,LEFT(E206,SEARCH(".",E206)),$Q207:$Q$1015,"&gt;0")))</f>
        <v/>
      </c>
      <c r="H206" s="400"/>
      <c r="I206" s="396" t="str">
        <f t="shared" ca="1" si="13"/>
        <v/>
      </c>
      <c r="J206" s="396" t="str">
        <f t="shared" ca="1" si="14"/>
        <v/>
      </c>
      <c r="K206" s="384" t="str">
        <f>IF(OR(IFERROR(SEARCH("*.0*",$E206),0)=1,E206=""),"",INDEX('1.1 AIZ-IVZ'!$H$109:$O$1097,MATCH('1.4 AIZ-BWH'!E206,'1.1 AIZ-IVZ'!$H$109:$H$1097,0),7))</f>
        <v/>
      </c>
      <c r="L206" s="384" t="str">
        <f>IF(OR(IFERROR(SEARCH("*.0*",$E206),0)=1,E206=""),"",INDEX('1.1 AIZ-IVZ'!$H$109:$O$1097,MATCH('1.4 AIZ-BWH'!E206,'1.1 AIZ-IVZ'!$H$109:$H$1097,0),8))</f>
        <v/>
      </c>
      <c r="M206" s="131"/>
      <c r="N206" s="395" t="str" cm="1">
        <f t="array" ref="N206">IFERROR(IF(O205=1,INDEX('1.1 AIZ-IVZ'!$G$7:$I$106,MATCH(MIN('1.1 AIZ-IVZ'!$G$7:$G$106)+COUNTIF($N$25:N205,"*.0*"),'1.1 AIZ-IVZ'!$G$7:$G$106,0),3),INDEX('1.1 AIZ-IVZ'!$G$109:$H$1097,MATCH(VALUE(LEFT(R206,SEARCH(".",R206)-1)),'1.1 AIZ-IVZ'!$E$109:$E$1097,0)-1+Q206,2)),"")</f>
        <v/>
      </c>
      <c r="O206" s="395" t="str">
        <f>IFERROR(IF(O205&gt;1,O205-1,INDEX('1.1 AIZ-IVZ'!$F$7:$H$106,MATCH('1.4 AIZ-BWH'!N206,'1.1 AIZ-IVZ'!$I$7:$I$106,0),1)+1),"")</f>
        <v/>
      </c>
      <c r="P206" s="395" t="str">
        <f t="shared" si="15"/>
        <v/>
      </c>
      <c r="Q206" s="395" t="e">
        <f t="shared" si="16"/>
        <v>#VALUE!</v>
      </c>
      <c r="R206" s="395" t="str">
        <f t="shared" si="17"/>
        <v/>
      </c>
    </row>
    <row r="207" spans="1:18" ht="15" hidden="1" customHeight="1">
      <c r="A207" s="49"/>
      <c r="B207" s="49"/>
      <c r="C207" s="49"/>
      <c r="D207" s="50"/>
      <c r="E207" s="93" t="str" cm="1">
        <f t="array" ref="E207">IFERROR(IF(O206=1,INDEX('1.1 AIZ-IVZ'!$G$7:$I$106,MATCH(MIN('1.1 AIZ-IVZ'!$G$7:$G$106)+COUNTIF($N$25:N206,"*.0*"),'1.1 AIZ-IVZ'!$G$7:$G$106,0),3),INDEX('1.1 AIZ-IVZ'!$G$109:$H$1097,MATCH(VALUE(LEFT(R207,SEARCH(".",R207)-1)),'1.1 AIZ-IVZ'!$E$109:$E$1097,0)-1+Q207,2)),"")</f>
        <v/>
      </c>
      <c r="F207" s="28"/>
      <c r="G207" s="409" t="str">
        <f>IF(E207="","",IF(IFERROR(VALUE(MID(E207,(SEARCH(".",E207)+1),1)),0)&gt;0,I207,SUMIFS($G208:$G$1015,$R208:$R$1015,LEFT(E207,SEARCH(".",E207)),$Q208:$Q$1015,"&gt;0")))</f>
        <v/>
      </c>
      <c r="H207" s="400"/>
      <c r="I207" s="396" t="str">
        <f t="shared" ca="1" si="13"/>
        <v/>
      </c>
      <c r="J207" s="396" t="str">
        <f t="shared" ca="1" si="14"/>
        <v/>
      </c>
      <c r="K207" s="384" t="str">
        <f>IF(OR(IFERROR(SEARCH("*.0*",$E207),0)=1,E207=""),"",INDEX('1.1 AIZ-IVZ'!$H$109:$O$1097,MATCH('1.4 AIZ-BWH'!E207,'1.1 AIZ-IVZ'!$H$109:$H$1097,0),7))</f>
        <v/>
      </c>
      <c r="L207" s="384" t="str">
        <f>IF(OR(IFERROR(SEARCH("*.0*",$E207),0)=1,E207=""),"",INDEX('1.1 AIZ-IVZ'!$H$109:$O$1097,MATCH('1.4 AIZ-BWH'!E207,'1.1 AIZ-IVZ'!$H$109:$H$1097,0),8))</f>
        <v/>
      </c>
      <c r="M207" s="131"/>
      <c r="N207" s="395" t="str" cm="1">
        <f t="array" ref="N207">IFERROR(IF(O206=1,INDEX('1.1 AIZ-IVZ'!$G$7:$I$106,MATCH(MIN('1.1 AIZ-IVZ'!$G$7:$G$106)+COUNTIF($N$25:N206,"*.0*"),'1.1 AIZ-IVZ'!$G$7:$G$106,0),3),INDEX('1.1 AIZ-IVZ'!$G$109:$H$1097,MATCH(VALUE(LEFT(R207,SEARCH(".",R207)-1)),'1.1 AIZ-IVZ'!$E$109:$E$1097,0)-1+Q207,2)),"")</f>
        <v/>
      </c>
      <c r="O207" s="395" t="str">
        <f>IFERROR(IF(O206&gt;1,O206-1,INDEX('1.1 AIZ-IVZ'!$F$7:$H$106,MATCH('1.4 AIZ-BWH'!N207,'1.1 AIZ-IVZ'!$I$7:$I$106,0),1)+1),"")</f>
        <v/>
      </c>
      <c r="P207" s="395" t="str">
        <f t="shared" si="15"/>
        <v/>
      </c>
      <c r="Q207" s="395" t="e">
        <f t="shared" si="16"/>
        <v>#VALUE!</v>
      </c>
      <c r="R207" s="395" t="str">
        <f t="shared" si="17"/>
        <v/>
      </c>
    </row>
    <row r="208" spans="1:18" ht="15" hidden="1" customHeight="1">
      <c r="A208" s="49"/>
      <c r="B208" s="49"/>
      <c r="C208" s="49"/>
      <c r="D208" s="50"/>
      <c r="E208" s="93" t="str" cm="1">
        <f t="array" ref="E208">IFERROR(IF(O207=1,INDEX('1.1 AIZ-IVZ'!$G$7:$I$106,MATCH(MIN('1.1 AIZ-IVZ'!$G$7:$G$106)+COUNTIF($N$25:N207,"*.0*"),'1.1 AIZ-IVZ'!$G$7:$G$106,0),3),INDEX('1.1 AIZ-IVZ'!$G$109:$H$1097,MATCH(VALUE(LEFT(R208,SEARCH(".",R208)-1)),'1.1 AIZ-IVZ'!$E$109:$E$1097,0)-1+Q208,2)),"")</f>
        <v/>
      </c>
      <c r="F208" s="28"/>
      <c r="G208" s="409" t="str">
        <f>IF(E208="","",IF(IFERROR(VALUE(MID(E208,(SEARCH(".",E208)+1),1)),0)&gt;0,I208,SUMIFS($G209:$G$1015,$R209:$R$1015,LEFT(E208,SEARCH(".",E208)),$Q209:$Q$1015,"&gt;0")))</f>
        <v/>
      </c>
      <c r="H208" s="400"/>
      <c r="I208" s="396" t="str">
        <f t="shared" ca="1" si="13"/>
        <v/>
      </c>
      <c r="J208" s="396" t="str">
        <f t="shared" ca="1" si="14"/>
        <v/>
      </c>
      <c r="K208" s="384" t="str">
        <f>IF(OR(IFERROR(SEARCH("*.0*",$E208),0)=1,E208=""),"",INDEX('1.1 AIZ-IVZ'!$H$109:$O$1097,MATCH('1.4 AIZ-BWH'!E208,'1.1 AIZ-IVZ'!$H$109:$H$1097,0),7))</f>
        <v/>
      </c>
      <c r="L208" s="384" t="str">
        <f>IF(OR(IFERROR(SEARCH("*.0*",$E208),0)=1,E208=""),"",INDEX('1.1 AIZ-IVZ'!$H$109:$O$1097,MATCH('1.4 AIZ-BWH'!E208,'1.1 AIZ-IVZ'!$H$109:$H$1097,0),8))</f>
        <v/>
      </c>
      <c r="M208" s="131"/>
      <c r="N208" s="395" t="str" cm="1">
        <f t="array" ref="N208">IFERROR(IF(O207=1,INDEX('1.1 AIZ-IVZ'!$G$7:$I$106,MATCH(MIN('1.1 AIZ-IVZ'!$G$7:$G$106)+COUNTIF($N$25:N207,"*.0*"),'1.1 AIZ-IVZ'!$G$7:$G$106,0),3),INDEX('1.1 AIZ-IVZ'!$G$109:$H$1097,MATCH(VALUE(LEFT(R208,SEARCH(".",R208)-1)),'1.1 AIZ-IVZ'!$E$109:$E$1097,0)-1+Q208,2)),"")</f>
        <v/>
      </c>
      <c r="O208" s="395" t="str">
        <f>IFERROR(IF(O207&gt;1,O207-1,INDEX('1.1 AIZ-IVZ'!$F$7:$H$106,MATCH('1.4 AIZ-BWH'!N208,'1.1 AIZ-IVZ'!$I$7:$I$106,0),1)+1),"")</f>
        <v/>
      </c>
      <c r="P208" s="395" t="str">
        <f t="shared" si="15"/>
        <v/>
      </c>
      <c r="Q208" s="395" t="e">
        <f t="shared" si="16"/>
        <v>#VALUE!</v>
      </c>
      <c r="R208" s="395" t="str">
        <f t="shared" si="17"/>
        <v/>
      </c>
    </row>
    <row r="209" spans="1:18" ht="15" hidden="1" customHeight="1">
      <c r="A209" s="49"/>
      <c r="B209" s="49"/>
      <c r="C209" s="49"/>
      <c r="D209" s="50"/>
      <c r="E209" s="93" t="str" cm="1">
        <f t="array" ref="E209">IFERROR(IF(O208=1,INDEX('1.1 AIZ-IVZ'!$G$7:$I$106,MATCH(MIN('1.1 AIZ-IVZ'!$G$7:$G$106)+COUNTIF($N$25:N208,"*.0*"),'1.1 AIZ-IVZ'!$G$7:$G$106,0),3),INDEX('1.1 AIZ-IVZ'!$G$109:$H$1097,MATCH(VALUE(LEFT(R209,SEARCH(".",R209)-1)),'1.1 AIZ-IVZ'!$E$109:$E$1097,0)-1+Q209,2)),"")</f>
        <v/>
      </c>
      <c r="F209" s="28"/>
      <c r="G209" s="409" t="str">
        <f>IF(E209="","",IF(IFERROR(VALUE(MID(E209,(SEARCH(".",E209)+1),1)),0)&gt;0,I209,SUMIFS($G210:$G$1015,$R210:$R$1015,LEFT(E209,SEARCH(".",E209)),$Q210:$Q$1015,"&gt;0")))</f>
        <v/>
      </c>
      <c r="H209" s="400"/>
      <c r="I209" s="396" t="str">
        <f t="shared" ca="1" si="13"/>
        <v/>
      </c>
      <c r="J209" s="396" t="str">
        <f t="shared" ca="1" si="14"/>
        <v/>
      </c>
      <c r="K209" s="384" t="str">
        <f>IF(OR(IFERROR(SEARCH("*.0*",$E209),0)=1,E209=""),"",INDEX('1.1 AIZ-IVZ'!$H$109:$O$1097,MATCH('1.4 AIZ-BWH'!E209,'1.1 AIZ-IVZ'!$H$109:$H$1097,0),7))</f>
        <v/>
      </c>
      <c r="L209" s="384" t="str">
        <f>IF(OR(IFERROR(SEARCH("*.0*",$E209),0)=1,E209=""),"",INDEX('1.1 AIZ-IVZ'!$H$109:$O$1097,MATCH('1.4 AIZ-BWH'!E209,'1.1 AIZ-IVZ'!$H$109:$H$1097,0),8))</f>
        <v/>
      </c>
      <c r="M209" s="131"/>
      <c r="N209" s="395" t="str" cm="1">
        <f t="array" ref="N209">IFERROR(IF(O208=1,INDEX('1.1 AIZ-IVZ'!$G$7:$I$106,MATCH(MIN('1.1 AIZ-IVZ'!$G$7:$G$106)+COUNTIF($N$25:N208,"*.0*"),'1.1 AIZ-IVZ'!$G$7:$G$106,0),3),INDEX('1.1 AIZ-IVZ'!$G$109:$H$1097,MATCH(VALUE(LEFT(R209,SEARCH(".",R209)-1)),'1.1 AIZ-IVZ'!$E$109:$E$1097,0)-1+Q209,2)),"")</f>
        <v/>
      </c>
      <c r="O209" s="395" t="str">
        <f>IFERROR(IF(O208&gt;1,O208-1,INDEX('1.1 AIZ-IVZ'!$F$7:$H$106,MATCH('1.4 AIZ-BWH'!N209,'1.1 AIZ-IVZ'!$I$7:$I$106,0),1)+1),"")</f>
        <v/>
      </c>
      <c r="P209" s="395" t="str">
        <f t="shared" si="15"/>
        <v/>
      </c>
      <c r="Q209" s="395" t="e">
        <f t="shared" si="16"/>
        <v>#VALUE!</v>
      </c>
      <c r="R209" s="395" t="str">
        <f t="shared" si="17"/>
        <v/>
      </c>
    </row>
    <row r="210" spans="1:18" ht="15" hidden="1" customHeight="1">
      <c r="A210" s="49"/>
      <c r="B210" s="49"/>
      <c r="C210" s="49"/>
      <c r="D210" s="50"/>
      <c r="E210" s="93" t="str" cm="1">
        <f t="array" ref="E210">IFERROR(IF(O209=1,INDEX('1.1 AIZ-IVZ'!$G$7:$I$106,MATCH(MIN('1.1 AIZ-IVZ'!$G$7:$G$106)+COUNTIF($N$25:N209,"*.0*"),'1.1 AIZ-IVZ'!$G$7:$G$106,0),3),INDEX('1.1 AIZ-IVZ'!$G$109:$H$1097,MATCH(VALUE(LEFT(R210,SEARCH(".",R210)-1)),'1.1 AIZ-IVZ'!$E$109:$E$1097,0)-1+Q210,2)),"")</f>
        <v/>
      </c>
      <c r="F210" s="28"/>
      <c r="G210" s="409" t="str">
        <f>IF(E210="","",IF(IFERROR(VALUE(MID(E210,(SEARCH(".",E210)+1),1)),0)&gt;0,I210,SUMIFS($G211:$G$1015,$R211:$R$1015,LEFT(E210,SEARCH(".",E210)),$Q211:$Q$1015,"&gt;0")))</f>
        <v/>
      </c>
      <c r="H210" s="400"/>
      <c r="I210" s="396" t="str">
        <f t="shared" ca="1" si="13"/>
        <v/>
      </c>
      <c r="J210" s="396" t="str">
        <f t="shared" ca="1" si="14"/>
        <v/>
      </c>
      <c r="K210" s="384" t="str">
        <f>IF(OR(IFERROR(SEARCH("*.0*",$E210),0)=1,E210=""),"",INDEX('1.1 AIZ-IVZ'!$H$109:$O$1097,MATCH('1.4 AIZ-BWH'!E210,'1.1 AIZ-IVZ'!$H$109:$H$1097,0),7))</f>
        <v/>
      </c>
      <c r="L210" s="384" t="str">
        <f>IF(OR(IFERROR(SEARCH("*.0*",$E210),0)=1,E210=""),"",INDEX('1.1 AIZ-IVZ'!$H$109:$O$1097,MATCH('1.4 AIZ-BWH'!E210,'1.1 AIZ-IVZ'!$H$109:$H$1097,0),8))</f>
        <v/>
      </c>
      <c r="M210" s="131"/>
      <c r="N210" s="395" t="str" cm="1">
        <f t="array" ref="N210">IFERROR(IF(O209=1,INDEX('1.1 AIZ-IVZ'!$G$7:$I$106,MATCH(MIN('1.1 AIZ-IVZ'!$G$7:$G$106)+COUNTIF($N$25:N209,"*.0*"),'1.1 AIZ-IVZ'!$G$7:$G$106,0),3),INDEX('1.1 AIZ-IVZ'!$G$109:$H$1097,MATCH(VALUE(LEFT(R210,SEARCH(".",R210)-1)),'1.1 AIZ-IVZ'!$E$109:$E$1097,0)-1+Q210,2)),"")</f>
        <v/>
      </c>
      <c r="O210" s="395" t="str">
        <f>IFERROR(IF(O209&gt;1,O209-1,INDEX('1.1 AIZ-IVZ'!$F$7:$H$106,MATCH('1.4 AIZ-BWH'!N210,'1.1 AIZ-IVZ'!$I$7:$I$106,0),1)+1),"")</f>
        <v/>
      </c>
      <c r="P210" s="395" t="str">
        <f t="shared" si="15"/>
        <v/>
      </c>
      <c r="Q210" s="395" t="e">
        <f t="shared" si="16"/>
        <v>#VALUE!</v>
      </c>
      <c r="R210" s="395" t="str">
        <f t="shared" si="17"/>
        <v/>
      </c>
    </row>
    <row r="211" spans="1:18" ht="15" hidden="1" customHeight="1">
      <c r="A211" s="49"/>
      <c r="B211" s="49"/>
      <c r="C211" s="49"/>
      <c r="D211" s="50"/>
      <c r="E211" s="93" t="str" cm="1">
        <f t="array" ref="E211">IFERROR(IF(O210=1,INDEX('1.1 AIZ-IVZ'!$G$7:$I$106,MATCH(MIN('1.1 AIZ-IVZ'!$G$7:$G$106)+COUNTIF($N$25:N210,"*.0*"),'1.1 AIZ-IVZ'!$G$7:$G$106,0),3),INDEX('1.1 AIZ-IVZ'!$G$109:$H$1097,MATCH(VALUE(LEFT(R211,SEARCH(".",R211)-1)),'1.1 AIZ-IVZ'!$E$109:$E$1097,0)-1+Q211,2)),"")</f>
        <v/>
      </c>
      <c r="F211" s="28"/>
      <c r="G211" s="409" t="str">
        <f>IF(E211="","",IF(IFERROR(VALUE(MID(E211,(SEARCH(".",E211)+1),1)),0)&gt;0,I211,SUMIFS($G212:$G$1015,$R212:$R$1015,LEFT(E211,SEARCH(".",E211)),$Q212:$Q$1015,"&gt;0")))</f>
        <v/>
      </c>
      <c r="H211" s="400"/>
      <c r="I211" s="396" t="str">
        <f t="shared" ca="1" si="13"/>
        <v/>
      </c>
      <c r="J211" s="396" t="str">
        <f t="shared" ca="1" si="14"/>
        <v/>
      </c>
      <c r="K211" s="384" t="str">
        <f>IF(OR(IFERROR(SEARCH("*.0*",$E211),0)=1,E211=""),"",INDEX('1.1 AIZ-IVZ'!$H$109:$O$1097,MATCH('1.4 AIZ-BWH'!E211,'1.1 AIZ-IVZ'!$H$109:$H$1097,0),7))</f>
        <v/>
      </c>
      <c r="L211" s="384" t="str">
        <f>IF(OR(IFERROR(SEARCH("*.0*",$E211),0)=1,E211=""),"",INDEX('1.1 AIZ-IVZ'!$H$109:$O$1097,MATCH('1.4 AIZ-BWH'!E211,'1.1 AIZ-IVZ'!$H$109:$H$1097,0),8))</f>
        <v/>
      </c>
      <c r="M211" s="131"/>
      <c r="N211" s="395" t="str" cm="1">
        <f t="array" ref="N211">IFERROR(IF(O210=1,INDEX('1.1 AIZ-IVZ'!$G$7:$I$106,MATCH(MIN('1.1 AIZ-IVZ'!$G$7:$G$106)+COUNTIF($N$25:N210,"*.0*"),'1.1 AIZ-IVZ'!$G$7:$G$106,0),3),INDEX('1.1 AIZ-IVZ'!$G$109:$H$1097,MATCH(VALUE(LEFT(R211,SEARCH(".",R211)-1)),'1.1 AIZ-IVZ'!$E$109:$E$1097,0)-1+Q211,2)),"")</f>
        <v/>
      </c>
      <c r="O211" s="395" t="str">
        <f>IFERROR(IF(O210&gt;1,O210-1,INDEX('1.1 AIZ-IVZ'!$F$7:$H$106,MATCH('1.4 AIZ-BWH'!N211,'1.1 AIZ-IVZ'!$I$7:$I$106,0),1)+1),"")</f>
        <v/>
      </c>
      <c r="P211" s="395" t="str">
        <f t="shared" si="15"/>
        <v/>
      </c>
      <c r="Q211" s="395" t="e">
        <f t="shared" si="16"/>
        <v>#VALUE!</v>
      </c>
      <c r="R211" s="395" t="str">
        <f t="shared" si="17"/>
        <v/>
      </c>
    </row>
    <row r="212" spans="1:18" ht="15" hidden="1" customHeight="1">
      <c r="A212" s="49"/>
      <c r="B212" s="49"/>
      <c r="C212" s="49"/>
      <c r="D212" s="50"/>
      <c r="E212" s="93" t="str" cm="1">
        <f t="array" ref="E212">IFERROR(IF(O211=1,INDEX('1.1 AIZ-IVZ'!$G$7:$I$106,MATCH(MIN('1.1 AIZ-IVZ'!$G$7:$G$106)+COUNTIF($N$25:N211,"*.0*"),'1.1 AIZ-IVZ'!$G$7:$G$106,0),3),INDEX('1.1 AIZ-IVZ'!$G$109:$H$1097,MATCH(VALUE(LEFT(R212,SEARCH(".",R212)-1)),'1.1 AIZ-IVZ'!$E$109:$E$1097,0)-1+Q212,2)),"")</f>
        <v/>
      </c>
      <c r="F212" s="28"/>
      <c r="G212" s="409" t="str">
        <f>IF(E212="","",IF(IFERROR(VALUE(MID(E212,(SEARCH(".",E212)+1),1)),0)&gt;0,I212,SUMIFS($G213:$G$1015,$R213:$R$1015,LEFT(E212,SEARCH(".",E212)),$Q213:$Q$1015,"&gt;0")))</f>
        <v/>
      </c>
      <c r="H212" s="400"/>
      <c r="I212" s="396" t="str">
        <f t="shared" ca="1" si="13"/>
        <v/>
      </c>
      <c r="J212" s="396" t="str">
        <f t="shared" ca="1" si="14"/>
        <v/>
      </c>
      <c r="K212" s="384" t="str">
        <f>IF(OR(IFERROR(SEARCH("*.0*",$E212),0)=1,E212=""),"",INDEX('1.1 AIZ-IVZ'!$H$109:$O$1097,MATCH('1.4 AIZ-BWH'!E212,'1.1 AIZ-IVZ'!$H$109:$H$1097,0),7))</f>
        <v/>
      </c>
      <c r="L212" s="384" t="str">
        <f>IF(OR(IFERROR(SEARCH("*.0*",$E212),0)=1,E212=""),"",INDEX('1.1 AIZ-IVZ'!$H$109:$O$1097,MATCH('1.4 AIZ-BWH'!E212,'1.1 AIZ-IVZ'!$H$109:$H$1097,0),8))</f>
        <v/>
      </c>
      <c r="M212" s="131"/>
      <c r="N212" s="395" t="str" cm="1">
        <f t="array" ref="N212">IFERROR(IF(O211=1,INDEX('1.1 AIZ-IVZ'!$G$7:$I$106,MATCH(MIN('1.1 AIZ-IVZ'!$G$7:$G$106)+COUNTIF($N$25:N211,"*.0*"),'1.1 AIZ-IVZ'!$G$7:$G$106,0),3),INDEX('1.1 AIZ-IVZ'!$G$109:$H$1097,MATCH(VALUE(LEFT(R212,SEARCH(".",R212)-1)),'1.1 AIZ-IVZ'!$E$109:$E$1097,0)-1+Q212,2)),"")</f>
        <v/>
      </c>
      <c r="O212" s="395" t="str">
        <f>IFERROR(IF(O211&gt;1,O211-1,INDEX('1.1 AIZ-IVZ'!$F$7:$H$106,MATCH('1.4 AIZ-BWH'!N212,'1.1 AIZ-IVZ'!$I$7:$I$106,0),1)+1),"")</f>
        <v/>
      </c>
      <c r="P212" s="395" t="str">
        <f t="shared" si="15"/>
        <v/>
      </c>
      <c r="Q212" s="395" t="e">
        <f t="shared" si="16"/>
        <v>#VALUE!</v>
      </c>
      <c r="R212" s="395" t="str">
        <f t="shared" si="17"/>
        <v/>
      </c>
    </row>
    <row r="213" spans="1:18" ht="15" hidden="1" customHeight="1">
      <c r="A213" s="49"/>
      <c r="B213" s="49"/>
      <c r="C213" s="49"/>
      <c r="D213" s="50"/>
      <c r="E213" s="93" t="str" cm="1">
        <f t="array" ref="E213">IFERROR(IF(O212=1,INDEX('1.1 AIZ-IVZ'!$G$7:$I$106,MATCH(MIN('1.1 AIZ-IVZ'!$G$7:$G$106)+COUNTIF($N$25:N212,"*.0*"),'1.1 AIZ-IVZ'!$G$7:$G$106,0),3),INDEX('1.1 AIZ-IVZ'!$G$109:$H$1097,MATCH(VALUE(LEFT(R213,SEARCH(".",R213)-1)),'1.1 AIZ-IVZ'!$E$109:$E$1097,0)-1+Q213,2)),"")</f>
        <v/>
      </c>
      <c r="F213" s="28"/>
      <c r="G213" s="409" t="str">
        <f>IF(E213="","",IF(IFERROR(VALUE(MID(E213,(SEARCH(".",E213)+1),1)),0)&gt;0,I213,SUMIFS($G214:$G$1015,$R214:$R$1015,LEFT(E213,SEARCH(".",E213)),$Q214:$Q$1015,"&gt;0")))</f>
        <v/>
      </c>
      <c r="H213" s="400"/>
      <c r="I213" s="396" t="str">
        <f t="shared" ca="1" si="13"/>
        <v/>
      </c>
      <c r="J213" s="396" t="str">
        <f t="shared" ca="1" si="14"/>
        <v/>
      </c>
      <c r="K213" s="384" t="str">
        <f>IF(OR(IFERROR(SEARCH("*.0*",$E213),0)=1,E213=""),"",INDEX('1.1 AIZ-IVZ'!$H$109:$O$1097,MATCH('1.4 AIZ-BWH'!E213,'1.1 AIZ-IVZ'!$H$109:$H$1097,0),7))</f>
        <v/>
      </c>
      <c r="L213" s="384" t="str">
        <f>IF(OR(IFERROR(SEARCH("*.0*",$E213),0)=1,E213=""),"",INDEX('1.1 AIZ-IVZ'!$H$109:$O$1097,MATCH('1.4 AIZ-BWH'!E213,'1.1 AIZ-IVZ'!$H$109:$H$1097,0),8))</f>
        <v/>
      </c>
      <c r="M213" s="131"/>
      <c r="N213" s="395" t="str" cm="1">
        <f t="array" ref="N213">IFERROR(IF(O212=1,INDEX('1.1 AIZ-IVZ'!$G$7:$I$106,MATCH(MIN('1.1 AIZ-IVZ'!$G$7:$G$106)+COUNTIF($N$25:N212,"*.0*"),'1.1 AIZ-IVZ'!$G$7:$G$106,0),3),INDEX('1.1 AIZ-IVZ'!$G$109:$H$1097,MATCH(VALUE(LEFT(R213,SEARCH(".",R213)-1)),'1.1 AIZ-IVZ'!$E$109:$E$1097,0)-1+Q213,2)),"")</f>
        <v/>
      </c>
      <c r="O213" s="395" t="str">
        <f>IFERROR(IF(O212&gt;1,O212-1,INDEX('1.1 AIZ-IVZ'!$F$7:$H$106,MATCH('1.4 AIZ-BWH'!N213,'1.1 AIZ-IVZ'!$I$7:$I$106,0),1)+1),"")</f>
        <v/>
      </c>
      <c r="P213" s="395" t="str">
        <f t="shared" si="15"/>
        <v/>
      </c>
      <c r="Q213" s="395" t="e">
        <f t="shared" si="16"/>
        <v>#VALUE!</v>
      </c>
      <c r="R213" s="395" t="str">
        <f t="shared" si="17"/>
        <v/>
      </c>
    </row>
    <row r="214" spans="1:18" ht="15" hidden="1" customHeight="1">
      <c r="A214" s="49"/>
      <c r="B214" s="49"/>
      <c r="C214" s="49"/>
      <c r="D214" s="50"/>
      <c r="E214" s="93" t="str" cm="1">
        <f t="array" ref="E214">IFERROR(IF(O213=1,INDEX('1.1 AIZ-IVZ'!$G$7:$I$106,MATCH(MIN('1.1 AIZ-IVZ'!$G$7:$G$106)+COUNTIF($N$25:N213,"*.0*"),'1.1 AIZ-IVZ'!$G$7:$G$106,0),3),INDEX('1.1 AIZ-IVZ'!$G$109:$H$1097,MATCH(VALUE(LEFT(R214,SEARCH(".",R214)-1)),'1.1 AIZ-IVZ'!$E$109:$E$1097,0)-1+Q214,2)),"")</f>
        <v/>
      </c>
      <c r="F214" s="28"/>
      <c r="G214" s="409" t="str">
        <f>IF(E214="","",IF(IFERROR(VALUE(MID(E214,(SEARCH(".",E214)+1),1)),0)&gt;0,I214,SUMIFS($G215:$G$1015,$R215:$R$1015,LEFT(E214,SEARCH(".",E214)),$Q215:$Q$1015,"&gt;0")))</f>
        <v/>
      </c>
      <c r="H214" s="400"/>
      <c r="I214" s="396" t="str">
        <f t="shared" ca="1" si="13"/>
        <v/>
      </c>
      <c r="J214" s="396" t="str">
        <f t="shared" ca="1" si="14"/>
        <v/>
      </c>
      <c r="K214" s="384" t="str">
        <f>IF(OR(IFERROR(SEARCH("*.0*",$E214),0)=1,E214=""),"",INDEX('1.1 AIZ-IVZ'!$H$109:$O$1097,MATCH('1.4 AIZ-BWH'!E214,'1.1 AIZ-IVZ'!$H$109:$H$1097,0),7))</f>
        <v/>
      </c>
      <c r="L214" s="384" t="str">
        <f>IF(OR(IFERROR(SEARCH("*.0*",$E214),0)=1,E214=""),"",INDEX('1.1 AIZ-IVZ'!$H$109:$O$1097,MATCH('1.4 AIZ-BWH'!E214,'1.1 AIZ-IVZ'!$H$109:$H$1097,0),8))</f>
        <v/>
      </c>
      <c r="M214" s="131"/>
      <c r="N214" s="395" t="str" cm="1">
        <f t="array" ref="N214">IFERROR(IF(O213=1,INDEX('1.1 AIZ-IVZ'!$G$7:$I$106,MATCH(MIN('1.1 AIZ-IVZ'!$G$7:$G$106)+COUNTIF($N$25:N213,"*.0*"),'1.1 AIZ-IVZ'!$G$7:$G$106,0),3),INDEX('1.1 AIZ-IVZ'!$G$109:$H$1097,MATCH(VALUE(LEFT(R214,SEARCH(".",R214)-1)),'1.1 AIZ-IVZ'!$E$109:$E$1097,0)-1+Q214,2)),"")</f>
        <v/>
      </c>
      <c r="O214" s="395" t="str">
        <f>IFERROR(IF(O213&gt;1,O213-1,INDEX('1.1 AIZ-IVZ'!$F$7:$H$106,MATCH('1.4 AIZ-BWH'!N214,'1.1 AIZ-IVZ'!$I$7:$I$106,0),1)+1),"")</f>
        <v/>
      </c>
      <c r="P214" s="395" t="str">
        <f t="shared" si="15"/>
        <v/>
      </c>
      <c r="Q214" s="395" t="e">
        <f t="shared" si="16"/>
        <v>#VALUE!</v>
      </c>
      <c r="R214" s="395" t="str">
        <f t="shared" si="17"/>
        <v/>
      </c>
    </row>
    <row r="215" spans="1:18" ht="15" hidden="1" customHeight="1">
      <c r="A215" s="49"/>
      <c r="B215" s="49"/>
      <c r="C215" s="49"/>
      <c r="D215" s="50"/>
      <c r="E215" s="93" t="str" cm="1">
        <f t="array" ref="E215">IFERROR(IF(O214=1,INDEX('1.1 AIZ-IVZ'!$G$7:$I$106,MATCH(MIN('1.1 AIZ-IVZ'!$G$7:$G$106)+COUNTIF($N$25:N214,"*.0*"),'1.1 AIZ-IVZ'!$G$7:$G$106,0),3),INDEX('1.1 AIZ-IVZ'!$G$109:$H$1097,MATCH(VALUE(LEFT(R215,SEARCH(".",R215)-1)),'1.1 AIZ-IVZ'!$E$109:$E$1097,0)-1+Q215,2)),"")</f>
        <v/>
      </c>
      <c r="F215" s="28"/>
      <c r="G215" s="409" t="str">
        <f>IF(E215="","",IF(IFERROR(VALUE(MID(E215,(SEARCH(".",E215)+1),1)),0)&gt;0,I215,SUMIFS($G216:$G$1015,$R216:$R$1015,LEFT(E215,SEARCH(".",E215)),$Q216:$Q$1015,"&gt;0")))</f>
        <v/>
      </c>
      <c r="H215" s="400"/>
      <c r="I215" s="396" t="str">
        <f t="shared" ca="1" si="13"/>
        <v/>
      </c>
      <c r="J215" s="396" t="str">
        <f t="shared" ca="1" si="14"/>
        <v/>
      </c>
      <c r="K215" s="384" t="str">
        <f>IF(OR(IFERROR(SEARCH("*.0*",$E215),0)=1,E215=""),"",INDEX('1.1 AIZ-IVZ'!$H$109:$O$1097,MATCH('1.4 AIZ-BWH'!E215,'1.1 AIZ-IVZ'!$H$109:$H$1097,0),7))</f>
        <v/>
      </c>
      <c r="L215" s="384" t="str">
        <f>IF(OR(IFERROR(SEARCH("*.0*",$E215),0)=1,E215=""),"",INDEX('1.1 AIZ-IVZ'!$H$109:$O$1097,MATCH('1.4 AIZ-BWH'!E215,'1.1 AIZ-IVZ'!$H$109:$H$1097,0),8))</f>
        <v/>
      </c>
      <c r="M215" s="131"/>
      <c r="N215" s="395" t="str" cm="1">
        <f t="array" ref="N215">IFERROR(IF(O214=1,INDEX('1.1 AIZ-IVZ'!$G$7:$I$106,MATCH(MIN('1.1 AIZ-IVZ'!$G$7:$G$106)+COUNTIF($N$25:N214,"*.0*"),'1.1 AIZ-IVZ'!$G$7:$G$106,0),3),INDEX('1.1 AIZ-IVZ'!$G$109:$H$1097,MATCH(VALUE(LEFT(R215,SEARCH(".",R215)-1)),'1.1 AIZ-IVZ'!$E$109:$E$1097,0)-1+Q215,2)),"")</f>
        <v/>
      </c>
      <c r="O215" s="395" t="str">
        <f>IFERROR(IF(O214&gt;1,O214-1,INDEX('1.1 AIZ-IVZ'!$F$7:$H$106,MATCH('1.4 AIZ-BWH'!N215,'1.1 AIZ-IVZ'!$I$7:$I$106,0),1)+1),"")</f>
        <v/>
      </c>
      <c r="P215" s="395" t="str">
        <f t="shared" si="15"/>
        <v/>
      </c>
      <c r="Q215" s="395" t="e">
        <f t="shared" si="16"/>
        <v>#VALUE!</v>
      </c>
      <c r="R215" s="395" t="str">
        <f t="shared" si="17"/>
        <v/>
      </c>
    </row>
    <row r="216" spans="1:18" ht="15" hidden="1" customHeight="1">
      <c r="A216" s="49"/>
      <c r="B216" s="49"/>
      <c r="C216" s="49"/>
      <c r="D216" s="50"/>
      <c r="E216" s="93" t="str" cm="1">
        <f t="array" ref="E216">IFERROR(IF(O215=1,INDEX('1.1 AIZ-IVZ'!$G$7:$I$106,MATCH(MIN('1.1 AIZ-IVZ'!$G$7:$G$106)+COUNTIF($N$25:N215,"*.0*"),'1.1 AIZ-IVZ'!$G$7:$G$106,0),3),INDEX('1.1 AIZ-IVZ'!$G$109:$H$1097,MATCH(VALUE(LEFT(R216,SEARCH(".",R216)-1)),'1.1 AIZ-IVZ'!$E$109:$E$1097,0)-1+Q216,2)),"")</f>
        <v/>
      </c>
      <c r="F216" s="28"/>
      <c r="G216" s="409" t="str">
        <f>IF(E216="","",IF(IFERROR(VALUE(MID(E216,(SEARCH(".",E216)+1),1)),0)&gt;0,I216,SUMIFS($G217:$G$1015,$R217:$R$1015,LEFT(E216,SEARCH(".",E216)),$Q217:$Q$1015,"&gt;0")))</f>
        <v/>
      </c>
      <c r="H216" s="400"/>
      <c r="I216" s="396" t="str">
        <f t="shared" ca="1" si="13"/>
        <v/>
      </c>
      <c r="J216" s="396" t="str">
        <f t="shared" ca="1" si="14"/>
        <v/>
      </c>
      <c r="K216" s="384" t="str">
        <f>IF(OR(IFERROR(SEARCH("*.0*",$E216),0)=1,E216=""),"",INDEX('1.1 AIZ-IVZ'!$H$109:$O$1097,MATCH('1.4 AIZ-BWH'!E216,'1.1 AIZ-IVZ'!$H$109:$H$1097,0),7))</f>
        <v/>
      </c>
      <c r="L216" s="384" t="str">
        <f>IF(OR(IFERROR(SEARCH("*.0*",$E216),0)=1,E216=""),"",INDEX('1.1 AIZ-IVZ'!$H$109:$O$1097,MATCH('1.4 AIZ-BWH'!E216,'1.1 AIZ-IVZ'!$H$109:$H$1097,0),8))</f>
        <v/>
      </c>
      <c r="M216" s="131"/>
      <c r="N216" s="395" t="str" cm="1">
        <f t="array" ref="N216">IFERROR(IF(O215=1,INDEX('1.1 AIZ-IVZ'!$G$7:$I$106,MATCH(MIN('1.1 AIZ-IVZ'!$G$7:$G$106)+COUNTIF($N$25:N215,"*.0*"),'1.1 AIZ-IVZ'!$G$7:$G$106,0),3),INDEX('1.1 AIZ-IVZ'!$G$109:$H$1097,MATCH(VALUE(LEFT(R216,SEARCH(".",R216)-1)),'1.1 AIZ-IVZ'!$E$109:$E$1097,0)-1+Q216,2)),"")</f>
        <v/>
      </c>
      <c r="O216" s="395" t="str">
        <f>IFERROR(IF(O215&gt;1,O215-1,INDEX('1.1 AIZ-IVZ'!$F$7:$H$106,MATCH('1.4 AIZ-BWH'!N216,'1.1 AIZ-IVZ'!$I$7:$I$106,0),1)+1),"")</f>
        <v/>
      </c>
      <c r="P216" s="395" t="str">
        <f t="shared" si="15"/>
        <v/>
      </c>
      <c r="Q216" s="395" t="e">
        <f t="shared" si="16"/>
        <v>#VALUE!</v>
      </c>
      <c r="R216" s="395" t="str">
        <f t="shared" si="17"/>
        <v/>
      </c>
    </row>
    <row r="217" spans="1:18" ht="15" hidden="1" customHeight="1">
      <c r="A217" s="49"/>
      <c r="B217" s="49"/>
      <c r="C217" s="49"/>
      <c r="D217" s="50"/>
      <c r="E217" s="93" t="str" cm="1">
        <f t="array" ref="E217">IFERROR(IF(O216=1,INDEX('1.1 AIZ-IVZ'!$G$7:$I$106,MATCH(MIN('1.1 AIZ-IVZ'!$G$7:$G$106)+COUNTIF($N$25:N216,"*.0*"),'1.1 AIZ-IVZ'!$G$7:$G$106,0),3),INDEX('1.1 AIZ-IVZ'!$G$109:$H$1097,MATCH(VALUE(LEFT(R217,SEARCH(".",R217)-1)),'1.1 AIZ-IVZ'!$E$109:$E$1097,0)-1+Q217,2)),"")</f>
        <v/>
      </c>
      <c r="F217" s="28"/>
      <c r="G217" s="409" t="str">
        <f>IF(E217="","",IF(IFERROR(VALUE(MID(E217,(SEARCH(".",E217)+1),1)),0)&gt;0,I217,SUMIFS($G218:$G$1015,$R218:$R$1015,LEFT(E217,SEARCH(".",E217)),$Q218:$Q$1015,"&gt;0")))</f>
        <v/>
      </c>
      <c r="H217" s="400"/>
      <c r="I217" s="396" t="str">
        <f t="shared" ca="1" si="13"/>
        <v/>
      </c>
      <c r="J217" s="396" t="str">
        <f t="shared" ca="1" si="14"/>
        <v/>
      </c>
      <c r="K217" s="384" t="str">
        <f>IF(OR(IFERROR(SEARCH("*.0*",$E217),0)=1,E217=""),"",INDEX('1.1 AIZ-IVZ'!$H$109:$O$1097,MATCH('1.4 AIZ-BWH'!E217,'1.1 AIZ-IVZ'!$H$109:$H$1097,0),7))</f>
        <v/>
      </c>
      <c r="L217" s="384" t="str">
        <f>IF(OR(IFERROR(SEARCH("*.0*",$E217),0)=1,E217=""),"",INDEX('1.1 AIZ-IVZ'!$H$109:$O$1097,MATCH('1.4 AIZ-BWH'!E217,'1.1 AIZ-IVZ'!$H$109:$H$1097,0),8))</f>
        <v/>
      </c>
      <c r="M217" s="131"/>
      <c r="N217" s="395" t="str" cm="1">
        <f t="array" ref="N217">IFERROR(IF(O216=1,INDEX('1.1 AIZ-IVZ'!$G$7:$I$106,MATCH(MIN('1.1 AIZ-IVZ'!$G$7:$G$106)+COUNTIF($N$25:N216,"*.0*"),'1.1 AIZ-IVZ'!$G$7:$G$106,0),3),INDEX('1.1 AIZ-IVZ'!$G$109:$H$1097,MATCH(VALUE(LEFT(R217,SEARCH(".",R217)-1)),'1.1 AIZ-IVZ'!$E$109:$E$1097,0)-1+Q217,2)),"")</f>
        <v/>
      </c>
      <c r="O217" s="395" t="str">
        <f>IFERROR(IF(O216&gt;1,O216-1,INDEX('1.1 AIZ-IVZ'!$F$7:$H$106,MATCH('1.4 AIZ-BWH'!N217,'1.1 AIZ-IVZ'!$I$7:$I$106,0),1)+1),"")</f>
        <v/>
      </c>
      <c r="P217" s="395" t="str">
        <f t="shared" si="15"/>
        <v/>
      </c>
      <c r="Q217" s="395" t="e">
        <f t="shared" si="16"/>
        <v>#VALUE!</v>
      </c>
      <c r="R217" s="395" t="str">
        <f t="shared" si="17"/>
        <v/>
      </c>
    </row>
    <row r="218" spans="1:18" ht="15" hidden="1" customHeight="1">
      <c r="A218" s="49"/>
      <c r="B218" s="49"/>
      <c r="C218" s="49"/>
      <c r="D218" s="50"/>
      <c r="E218" s="93" t="str" cm="1">
        <f t="array" ref="E218">IFERROR(IF(O217=1,INDEX('1.1 AIZ-IVZ'!$G$7:$I$106,MATCH(MIN('1.1 AIZ-IVZ'!$G$7:$G$106)+COUNTIF($N$25:N217,"*.0*"),'1.1 AIZ-IVZ'!$G$7:$G$106,0),3),INDEX('1.1 AIZ-IVZ'!$G$109:$H$1097,MATCH(VALUE(LEFT(R218,SEARCH(".",R218)-1)),'1.1 AIZ-IVZ'!$E$109:$E$1097,0)-1+Q218,2)),"")</f>
        <v/>
      </c>
      <c r="F218" s="28"/>
      <c r="G218" s="409" t="str">
        <f>IF(E218="","",IF(IFERROR(VALUE(MID(E218,(SEARCH(".",E218)+1),1)),0)&gt;0,I218,SUMIFS($G219:$G$1015,$R219:$R$1015,LEFT(E218,SEARCH(".",E218)),$Q219:$Q$1015,"&gt;0")))</f>
        <v/>
      </c>
      <c r="H218" s="400"/>
      <c r="I218" s="396" t="str">
        <f t="shared" ref="I218:I281" ca="1" si="18">IFERROR(IF(H218&gt;0,H218,(100%-SUM($H$25:$H$1015))*IFERROR((ROUND(K218*$G$1052,1)+ROUND(L218*$G$1053,1))/(ROUND(SUMIF($H$25:$H$1015,"",$K$25:$K$1015)*$G$1052,1)+ROUND(SUMIF($H$25:$H$1015,"",$L$25:$L$1015)*$G$1053,1)),"")),"")</f>
        <v/>
      </c>
      <c r="J218" s="396" t="str">
        <f t="shared" ref="J218:J281" ca="1" si="19">IFERROR((ROUND(K218*$G$1052,1)+ROUND(L218*$G$1053,1))/($K$24+$L$24),"")</f>
        <v/>
      </c>
      <c r="K218" s="384" t="str">
        <f>IF(OR(IFERROR(SEARCH("*.0*",$E218),0)=1,E218=""),"",INDEX('1.1 AIZ-IVZ'!$H$109:$O$1097,MATCH('1.4 AIZ-BWH'!E218,'1.1 AIZ-IVZ'!$H$109:$H$1097,0),7))</f>
        <v/>
      </c>
      <c r="L218" s="384" t="str">
        <f>IF(OR(IFERROR(SEARCH("*.0*",$E218),0)=1,E218=""),"",INDEX('1.1 AIZ-IVZ'!$H$109:$O$1097,MATCH('1.4 AIZ-BWH'!E218,'1.1 AIZ-IVZ'!$H$109:$H$1097,0),8))</f>
        <v/>
      </c>
      <c r="M218" s="131"/>
      <c r="N218" s="395" t="str" cm="1">
        <f t="array" ref="N218">IFERROR(IF(O217=1,INDEX('1.1 AIZ-IVZ'!$G$7:$I$106,MATCH(MIN('1.1 AIZ-IVZ'!$G$7:$G$106)+COUNTIF($N$25:N217,"*.0*"),'1.1 AIZ-IVZ'!$G$7:$G$106,0),3),INDEX('1.1 AIZ-IVZ'!$G$109:$H$1097,MATCH(VALUE(LEFT(R218,SEARCH(".",R218)-1)),'1.1 AIZ-IVZ'!$E$109:$E$1097,0)-1+Q218,2)),"")</f>
        <v/>
      </c>
      <c r="O218" s="395" t="str">
        <f>IFERROR(IF(O217&gt;1,O217-1,INDEX('1.1 AIZ-IVZ'!$F$7:$H$106,MATCH('1.4 AIZ-BWH'!N218,'1.1 AIZ-IVZ'!$I$7:$I$106,0),1)+1),"")</f>
        <v/>
      </c>
      <c r="P218" s="395" t="str">
        <f t="shared" si="15"/>
        <v/>
      </c>
      <c r="Q218" s="395" t="e">
        <f t="shared" si="16"/>
        <v>#VALUE!</v>
      </c>
      <c r="R218" s="395" t="str">
        <f t="shared" si="17"/>
        <v/>
      </c>
    </row>
    <row r="219" spans="1:18" ht="15" hidden="1" customHeight="1">
      <c r="A219" s="49"/>
      <c r="B219" s="49"/>
      <c r="C219" s="49"/>
      <c r="D219" s="50"/>
      <c r="E219" s="93" t="str" cm="1">
        <f t="array" ref="E219">IFERROR(IF(O218=1,INDEX('1.1 AIZ-IVZ'!$G$7:$I$106,MATCH(MIN('1.1 AIZ-IVZ'!$G$7:$G$106)+COUNTIF($N$25:N218,"*.0*"),'1.1 AIZ-IVZ'!$G$7:$G$106,0),3),INDEX('1.1 AIZ-IVZ'!$G$109:$H$1097,MATCH(VALUE(LEFT(R219,SEARCH(".",R219)-1)),'1.1 AIZ-IVZ'!$E$109:$E$1097,0)-1+Q219,2)),"")</f>
        <v/>
      </c>
      <c r="F219" s="28"/>
      <c r="G219" s="409" t="str">
        <f>IF(E219="","",IF(IFERROR(VALUE(MID(E219,(SEARCH(".",E219)+1),1)),0)&gt;0,I219,SUMIFS($G220:$G$1015,$R220:$R$1015,LEFT(E219,SEARCH(".",E219)),$Q220:$Q$1015,"&gt;0")))</f>
        <v/>
      </c>
      <c r="H219" s="400"/>
      <c r="I219" s="396" t="str">
        <f t="shared" ca="1" si="18"/>
        <v/>
      </c>
      <c r="J219" s="396" t="str">
        <f t="shared" ca="1" si="19"/>
        <v/>
      </c>
      <c r="K219" s="384" t="str">
        <f>IF(OR(IFERROR(SEARCH("*.0*",$E219),0)=1,E219=""),"",INDEX('1.1 AIZ-IVZ'!$H$109:$O$1097,MATCH('1.4 AIZ-BWH'!E219,'1.1 AIZ-IVZ'!$H$109:$H$1097,0),7))</f>
        <v/>
      </c>
      <c r="L219" s="384" t="str">
        <f>IF(OR(IFERROR(SEARCH("*.0*",$E219),0)=1,E219=""),"",INDEX('1.1 AIZ-IVZ'!$H$109:$O$1097,MATCH('1.4 AIZ-BWH'!E219,'1.1 AIZ-IVZ'!$H$109:$H$1097,0),8))</f>
        <v/>
      </c>
      <c r="M219" s="131"/>
      <c r="N219" s="395" t="str" cm="1">
        <f t="array" ref="N219">IFERROR(IF(O218=1,INDEX('1.1 AIZ-IVZ'!$G$7:$I$106,MATCH(MIN('1.1 AIZ-IVZ'!$G$7:$G$106)+COUNTIF($N$25:N218,"*.0*"),'1.1 AIZ-IVZ'!$G$7:$G$106,0),3),INDEX('1.1 AIZ-IVZ'!$G$109:$H$1097,MATCH(VALUE(LEFT(R219,SEARCH(".",R219)-1)),'1.1 AIZ-IVZ'!$E$109:$E$1097,0)-1+Q219,2)),"")</f>
        <v/>
      </c>
      <c r="O219" s="395" t="str">
        <f>IFERROR(IF(O218&gt;1,O218-1,INDEX('1.1 AIZ-IVZ'!$F$7:$H$106,MATCH('1.4 AIZ-BWH'!N219,'1.1 AIZ-IVZ'!$I$7:$I$106,0),1)+1),"")</f>
        <v/>
      </c>
      <c r="P219" s="395" t="str">
        <f t="shared" si="15"/>
        <v/>
      </c>
      <c r="Q219" s="395" t="e">
        <f t="shared" si="16"/>
        <v>#VALUE!</v>
      </c>
      <c r="R219" s="395" t="str">
        <f t="shared" si="17"/>
        <v/>
      </c>
    </row>
    <row r="220" spans="1:18" ht="15" hidden="1" customHeight="1">
      <c r="A220" s="49"/>
      <c r="B220" s="49"/>
      <c r="C220" s="49"/>
      <c r="D220" s="50"/>
      <c r="E220" s="93" t="str" cm="1">
        <f t="array" ref="E220">IFERROR(IF(O219=1,INDEX('1.1 AIZ-IVZ'!$G$7:$I$106,MATCH(MIN('1.1 AIZ-IVZ'!$G$7:$G$106)+COUNTIF($N$25:N219,"*.0*"),'1.1 AIZ-IVZ'!$G$7:$G$106,0),3),INDEX('1.1 AIZ-IVZ'!$G$109:$H$1097,MATCH(VALUE(LEFT(R220,SEARCH(".",R220)-1)),'1.1 AIZ-IVZ'!$E$109:$E$1097,0)-1+Q220,2)),"")</f>
        <v/>
      </c>
      <c r="F220" s="28"/>
      <c r="G220" s="409" t="str">
        <f>IF(E220="","",IF(IFERROR(VALUE(MID(E220,(SEARCH(".",E220)+1),1)),0)&gt;0,I220,SUMIFS($G221:$G$1015,$R221:$R$1015,LEFT(E220,SEARCH(".",E220)),$Q221:$Q$1015,"&gt;0")))</f>
        <v/>
      </c>
      <c r="H220" s="400"/>
      <c r="I220" s="396" t="str">
        <f t="shared" ca="1" si="18"/>
        <v/>
      </c>
      <c r="J220" s="396" t="str">
        <f t="shared" ca="1" si="19"/>
        <v/>
      </c>
      <c r="K220" s="384" t="str">
        <f>IF(OR(IFERROR(SEARCH("*.0*",$E220),0)=1,E220=""),"",INDEX('1.1 AIZ-IVZ'!$H$109:$O$1097,MATCH('1.4 AIZ-BWH'!E220,'1.1 AIZ-IVZ'!$H$109:$H$1097,0),7))</f>
        <v/>
      </c>
      <c r="L220" s="384" t="str">
        <f>IF(OR(IFERROR(SEARCH("*.0*",$E220),0)=1,E220=""),"",INDEX('1.1 AIZ-IVZ'!$H$109:$O$1097,MATCH('1.4 AIZ-BWH'!E220,'1.1 AIZ-IVZ'!$H$109:$H$1097,0),8))</f>
        <v/>
      </c>
      <c r="M220" s="131"/>
      <c r="N220" s="395" t="str" cm="1">
        <f t="array" ref="N220">IFERROR(IF(O219=1,INDEX('1.1 AIZ-IVZ'!$G$7:$I$106,MATCH(MIN('1.1 AIZ-IVZ'!$G$7:$G$106)+COUNTIF($N$25:N219,"*.0*"),'1.1 AIZ-IVZ'!$G$7:$G$106,0),3),INDEX('1.1 AIZ-IVZ'!$G$109:$H$1097,MATCH(VALUE(LEFT(R220,SEARCH(".",R220)-1)),'1.1 AIZ-IVZ'!$E$109:$E$1097,0)-1+Q220,2)),"")</f>
        <v/>
      </c>
      <c r="O220" s="395" t="str">
        <f>IFERROR(IF(O219&gt;1,O219-1,INDEX('1.1 AIZ-IVZ'!$F$7:$H$106,MATCH('1.4 AIZ-BWH'!N220,'1.1 AIZ-IVZ'!$I$7:$I$106,0),1)+1),"")</f>
        <v/>
      </c>
      <c r="P220" s="395" t="str">
        <f t="shared" si="15"/>
        <v/>
      </c>
      <c r="Q220" s="395" t="e">
        <f t="shared" si="16"/>
        <v>#VALUE!</v>
      </c>
      <c r="R220" s="395" t="str">
        <f t="shared" si="17"/>
        <v/>
      </c>
    </row>
    <row r="221" spans="1:18" ht="15" hidden="1" customHeight="1">
      <c r="A221" s="49"/>
      <c r="B221" s="49"/>
      <c r="C221" s="49"/>
      <c r="D221" s="50"/>
      <c r="E221" s="93" t="str" cm="1">
        <f t="array" ref="E221">IFERROR(IF(O220=1,INDEX('1.1 AIZ-IVZ'!$G$7:$I$106,MATCH(MIN('1.1 AIZ-IVZ'!$G$7:$G$106)+COUNTIF($N$25:N220,"*.0*"),'1.1 AIZ-IVZ'!$G$7:$G$106,0),3),INDEX('1.1 AIZ-IVZ'!$G$109:$H$1097,MATCH(VALUE(LEFT(R221,SEARCH(".",R221)-1)),'1.1 AIZ-IVZ'!$E$109:$E$1097,0)-1+Q221,2)),"")</f>
        <v/>
      </c>
      <c r="F221" s="28"/>
      <c r="G221" s="409" t="str">
        <f>IF(E221="","",IF(IFERROR(VALUE(MID(E221,(SEARCH(".",E221)+1),1)),0)&gt;0,I221,SUMIFS($G222:$G$1015,$R222:$R$1015,LEFT(E221,SEARCH(".",E221)),$Q222:$Q$1015,"&gt;0")))</f>
        <v/>
      </c>
      <c r="H221" s="400"/>
      <c r="I221" s="396" t="str">
        <f t="shared" ca="1" si="18"/>
        <v/>
      </c>
      <c r="J221" s="396" t="str">
        <f t="shared" ca="1" si="19"/>
        <v/>
      </c>
      <c r="K221" s="384" t="str">
        <f>IF(OR(IFERROR(SEARCH("*.0*",$E221),0)=1,E221=""),"",INDEX('1.1 AIZ-IVZ'!$H$109:$O$1097,MATCH('1.4 AIZ-BWH'!E221,'1.1 AIZ-IVZ'!$H$109:$H$1097,0),7))</f>
        <v/>
      </c>
      <c r="L221" s="384" t="str">
        <f>IF(OR(IFERROR(SEARCH("*.0*",$E221),0)=1,E221=""),"",INDEX('1.1 AIZ-IVZ'!$H$109:$O$1097,MATCH('1.4 AIZ-BWH'!E221,'1.1 AIZ-IVZ'!$H$109:$H$1097,0),8))</f>
        <v/>
      </c>
      <c r="M221" s="131"/>
      <c r="N221" s="395" t="str" cm="1">
        <f t="array" ref="N221">IFERROR(IF(O220=1,INDEX('1.1 AIZ-IVZ'!$G$7:$I$106,MATCH(MIN('1.1 AIZ-IVZ'!$G$7:$G$106)+COUNTIF($N$25:N220,"*.0*"),'1.1 AIZ-IVZ'!$G$7:$G$106,0),3),INDEX('1.1 AIZ-IVZ'!$G$109:$H$1097,MATCH(VALUE(LEFT(R221,SEARCH(".",R221)-1)),'1.1 AIZ-IVZ'!$E$109:$E$1097,0)-1+Q221,2)),"")</f>
        <v/>
      </c>
      <c r="O221" s="395" t="str">
        <f>IFERROR(IF(O220&gt;1,O220-1,INDEX('1.1 AIZ-IVZ'!$F$7:$H$106,MATCH('1.4 AIZ-BWH'!N221,'1.1 AIZ-IVZ'!$I$7:$I$106,0),1)+1),"")</f>
        <v/>
      </c>
      <c r="P221" s="395" t="str">
        <f t="shared" si="15"/>
        <v/>
      </c>
      <c r="Q221" s="395" t="e">
        <f t="shared" si="16"/>
        <v>#VALUE!</v>
      </c>
      <c r="R221" s="395" t="str">
        <f t="shared" si="17"/>
        <v/>
      </c>
    </row>
    <row r="222" spans="1:18" ht="15" hidden="1" customHeight="1">
      <c r="A222" s="49"/>
      <c r="B222" s="49"/>
      <c r="C222" s="49"/>
      <c r="D222" s="50"/>
      <c r="E222" s="93" t="str" cm="1">
        <f t="array" ref="E222">IFERROR(IF(O221=1,INDEX('1.1 AIZ-IVZ'!$G$7:$I$106,MATCH(MIN('1.1 AIZ-IVZ'!$G$7:$G$106)+COUNTIF($N$25:N221,"*.0*"),'1.1 AIZ-IVZ'!$G$7:$G$106,0),3),INDEX('1.1 AIZ-IVZ'!$G$109:$H$1097,MATCH(VALUE(LEFT(R222,SEARCH(".",R222)-1)),'1.1 AIZ-IVZ'!$E$109:$E$1097,0)-1+Q222,2)),"")</f>
        <v/>
      </c>
      <c r="F222" s="28"/>
      <c r="G222" s="409" t="str">
        <f>IF(E222="","",IF(IFERROR(VALUE(MID(E222,(SEARCH(".",E222)+1),1)),0)&gt;0,I222,SUMIFS($G223:$G$1015,$R223:$R$1015,LEFT(E222,SEARCH(".",E222)),$Q223:$Q$1015,"&gt;0")))</f>
        <v/>
      </c>
      <c r="H222" s="400"/>
      <c r="I222" s="396" t="str">
        <f t="shared" ca="1" si="18"/>
        <v/>
      </c>
      <c r="J222" s="396" t="str">
        <f t="shared" ca="1" si="19"/>
        <v/>
      </c>
      <c r="K222" s="384" t="str">
        <f>IF(OR(IFERROR(SEARCH("*.0*",$E222),0)=1,E222=""),"",INDEX('1.1 AIZ-IVZ'!$H$109:$O$1097,MATCH('1.4 AIZ-BWH'!E222,'1.1 AIZ-IVZ'!$H$109:$H$1097,0),7))</f>
        <v/>
      </c>
      <c r="L222" s="384" t="str">
        <f>IF(OR(IFERROR(SEARCH("*.0*",$E222),0)=1,E222=""),"",INDEX('1.1 AIZ-IVZ'!$H$109:$O$1097,MATCH('1.4 AIZ-BWH'!E222,'1.1 AIZ-IVZ'!$H$109:$H$1097,0),8))</f>
        <v/>
      </c>
      <c r="M222" s="131"/>
      <c r="N222" s="395" t="str" cm="1">
        <f t="array" ref="N222">IFERROR(IF(O221=1,INDEX('1.1 AIZ-IVZ'!$G$7:$I$106,MATCH(MIN('1.1 AIZ-IVZ'!$G$7:$G$106)+COUNTIF($N$25:N221,"*.0*"),'1.1 AIZ-IVZ'!$G$7:$G$106,0),3),INDEX('1.1 AIZ-IVZ'!$G$109:$H$1097,MATCH(VALUE(LEFT(R222,SEARCH(".",R222)-1)),'1.1 AIZ-IVZ'!$E$109:$E$1097,0)-1+Q222,2)),"")</f>
        <v/>
      </c>
      <c r="O222" s="395" t="str">
        <f>IFERROR(IF(O221&gt;1,O221-1,INDEX('1.1 AIZ-IVZ'!$F$7:$H$106,MATCH('1.4 AIZ-BWH'!N222,'1.1 AIZ-IVZ'!$I$7:$I$106,0),1)+1),"")</f>
        <v/>
      </c>
      <c r="P222" s="395" t="str">
        <f t="shared" si="15"/>
        <v/>
      </c>
      <c r="Q222" s="395" t="e">
        <f t="shared" si="16"/>
        <v>#VALUE!</v>
      </c>
      <c r="R222" s="395" t="str">
        <f t="shared" si="17"/>
        <v/>
      </c>
    </row>
    <row r="223" spans="1:18" ht="15" hidden="1" customHeight="1">
      <c r="A223" s="49"/>
      <c r="B223" s="49"/>
      <c r="C223" s="49"/>
      <c r="D223" s="50"/>
      <c r="E223" s="93" t="str" cm="1">
        <f t="array" ref="E223">IFERROR(IF(O222=1,INDEX('1.1 AIZ-IVZ'!$G$7:$I$106,MATCH(MIN('1.1 AIZ-IVZ'!$G$7:$G$106)+COUNTIF($N$25:N222,"*.0*"),'1.1 AIZ-IVZ'!$G$7:$G$106,0),3),INDEX('1.1 AIZ-IVZ'!$G$109:$H$1097,MATCH(VALUE(LEFT(R223,SEARCH(".",R223)-1)),'1.1 AIZ-IVZ'!$E$109:$E$1097,0)-1+Q223,2)),"")</f>
        <v/>
      </c>
      <c r="F223" s="28"/>
      <c r="G223" s="409" t="str">
        <f>IF(E223="","",IF(IFERROR(VALUE(MID(E223,(SEARCH(".",E223)+1),1)),0)&gt;0,I223,SUMIFS($G224:$G$1015,$R224:$R$1015,LEFT(E223,SEARCH(".",E223)),$Q224:$Q$1015,"&gt;0")))</f>
        <v/>
      </c>
      <c r="H223" s="400"/>
      <c r="I223" s="396" t="str">
        <f t="shared" ca="1" si="18"/>
        <v/>
      </c>
      <c r="J223" s="396" t="str">
        <f t="shared" ca="1" si="19"/>
        <v/>
      </c>
      <c r="K223" s="384" t="str">
        <f>IF(OR(IFERROR(SEARCH("*.0*",$E223),0)=1,E223=""),"",INDEX('1.1 AIZ-IVZ'!$H$109:$O$1097,MATCH('1.4 AIZ-BWH'!E223,'1.1 AIZ-IVZ'!$H$109:$H$1097,0),7))</f>
        <v/>
      </c>
      <c r="L223" s="384" t="str">
        <f>IF(OR(IFERROR(SEARCH("*.0*",$E223),0)=1,E223=""),"",INDEX('1.1 AIZ-IVZ'!$H$109:$O$1097,MATCH('1.4 AIZ-BWH'!E223,'1.1 AIZ-IVZ'!$H$109:$H$1097,0),8))</f>
        <v/>
      </c>
      <c r="M223" s="131"/>
      <c r="N223" s="395" t="str" cm="1">
        <f t="array" ref="N223">IFERROR(IF(O222=1,INDEX('1.1 AIZ-IVZ'!$G$7:$I$106,MATCH(MIN('1.1 AIZ-IVZ'!$G$7:$G$106)+COUNTIF($N$25:N222,"*.0*"),'1.1 AIZ-IVZ'!$G$7:$G$106,0),3),INDEX('1.1 AIZ-IVZ'!$G$109:$H$1097,MATCH(VALUE(LEFT(R223,SEARCH(".",R223)-1)),'1.1 AIZ-IVZ'!$E$109:$E$1097,0)-1+Q223,2)),"")</f>
        <v/>
      </c>
      <c r="O223" s="395" t="str">
        <f>IFERROR(IF(O222&gt;1,O222-1,INDEX('1.1 AIZ-IVZ'!$F$7:$H$106,MATCH('1.4 AIZ-BWH'!N223,'1.1 AIZ-IVZ'!$I$7:$I$106,0),1)+1),"")</f>
        <v/>
      </c>
      <c r="P223" s="395" t="str">
        <f t="shared" si="15"/>
        <v/>
      </c>
      <c r="Q223" s="395" t="e">
        <f t="shared" si="16"/>
        <v>#VALUE!</v>
      </c>
      <c r="R223" s="395" t="str">
        <f t="shared" si="17"/>
        <v/>
      </c>
    </row>
    <row r="224" spans="1:18" ht="15" hidden="1" customHeight="1">
      <c r="A224" s="49"/>
      <c r="B224" s="49"/>
      <c r="C224" s="49"/>
      <c r="D224" s="50"/>
      <c r="E224" s="93" t="str" cm="1">
        <f t="array" ref="E224">IFERROR(IF(O223=1,INDEX('1.1 AIZ-IVZ'!$G$7:$I$106,MATCH(MIN('1.1 AIZ-IVZ'!$G$7:$G$106)+COUNTIF($N$25:N223,"*.0*"),'1.1 AIZ-IVZ'!$G$7:$G$106,0),3),INDEX('1.1 AIZ-IVZ'!$G$109:$H$1097,MATCH(VALUE(LEFT(R224,SEARCH(".",R224)-1)),'1.1 AIZ-IVZ'!$E$109:$E$1097,0)-1+Q224,2)),"")</f>
        <v/>
      </c>
      <c r="F224" s="28"/>
      <c r="G224" s="409" t="str">
        <f>IF(E224="","",IF(IFERROR(VALUE(MID(E224,(SEARCH(".",E224)+1),1)),0)&gt;0,I224,SUMIFS($G225:$G$1015,$R225:$R$1015,LEFT(E224,SEARCH(".",E224)),$Q225:$Q$1015,"&gt;0")))</f>
        <v/>
      </c>
      <c r="H224" s="400"/>
      <c r="I224" s="396" t="str">
        <f t="shared" ca="1" si="18"/>
        <v/>
      </c>
      <c r="J224" s="396" t="str">
        <f t="shared" ca="1" si="19"/>
        <v/>
      </c>
      <c r="K224" s="384" t="str">
        <f>IF(OR(IFERROR(SEARCH("*.0*",$E224),0)=1,E224=""),"",INDEX('1.1 AIZ-IVZ'!$H$109:$O$1097,MATCH('1.4 AIZ-BWH'!E224,'1.1 AIZ-IVZ'!$H$109:$H$1097,0),7))</f>
        <v/>
      </c>
      <c r="L224" s="384" t="str">
        <f>IF(OR(IFERROR(SEARCH("*.0*",$E224),0)=1,E224=""),"",INDEX('1.1 AIZ-IVZ'!$H$109:$O$1097,MATCH('1.4 AIZ-BWH'!E224,'1.1 AIZ-IVZ'!$H$109:$H$1097,0),8))</f>
        <v/>
      </c>
      <c r="M224" s="131"/>
      <c r="N224" s="395" t="str" cm="1">
        <f t="array" ref="N224">IFERROR(IF(O223=1,INDEX('1.1 AIZ-IVZ'!$G$7:$I$106,MATCH(MIN('1.1 AIZ-IVZ'!$G$7:$G$106)+COUNTIF($N$25:N223,"*.0*"),'1.1 AIZ-IVZ'!$G$7:$G$106,0),3),INDEX('1.1 AIZ-IVZ'!$G$109:$H$1097,MATCH(VALUE(LEFT(R224,SEARCH(".",R224)-1)),'1.1 AIZ-IVZ'!$E$109:$E$1097,0)-1+Q224,2)),"")</f>
        <v/>
      </c>
      <c r="O224" s="395" t="str">
        <f>IFERROR(IF(O223&gt;1,O223-1,INDEX('1.1 AIZ-IVZ'!$F$7:$H$106,MATCH('1.4 AIZ-BWH'!N224,'1.1 AIZ-IVZ'!$I$7:$I$106,0),1)+1),"")</f>
        <v/>
      </c>
      <c r="P224" s="395" t="str">
        <f t="shared" si="15"/>
        <v/>
      </c>
      <c r="Q224" s="395" t="e">
        <f t="shared" si="16"/>
        <v>#VALUE!</v>
      </c>
      <c r="R224" s="395" t="str">
        <f t="shared" si="17"/>
        <v/>
      </c>
    </row>
    <row r="225" spans="1:18" ht="15" hidden="1" customHeight="1">
      <c r="A225" s="49"/>
      <c r="B225" s="49"/>
      <c r="C225" s="49"/>
      <c r="D225" s="50"/>
      <c r="E225" s="93" t="str" cm="1">
        <f t="array" ref="E225">IFERROR(IF(O224=1,INDEX('1.1 AIZ-IVZ'!$G$7:$I$106,MATCH(MIN('1.1 AIZ-IVZ'!$G$7:$G$106)+COUNTIF($N$25:N224,"*.0*"),'1.1 AIZ-IVZ'!$G$7:$G$106,0),3),INDEX('1.1 AIZ-IVZ'!$G$109:$H$1097,MATCH(VALUE(LEFT(R225,SEARCH(".",R225)-1)),'1.1 AIZ-IVZ'!$E$109:$E$1097,0)-1+Q225,2)),"")</f>
        <v/>
      </c>
      <c r="F225" s="28"/>
      <c r="G225" s="409" t="str">
        <f>IF(E225="","",IF(IFERROR(VALUE(MID(E225,(SEARCH(".",E225)+1),1)),0)&gt;0,I225,SUMIFS($G226:$G$1015,$R226:$R$1015,LEFT(E225,SEARCH(".",E225)),$Q226:$Q$1015,"&gt;0")))</f>
        <v/>
      </c>
      <c r="H225" s="400"/>
      <c r="I225" s="396" t="str">
        <f t="shared" ca="1" si="18"/>
        <v/>
      </c>
      <c r="J225" s="396" t="str">
        <f t="shared" ca="1" si="19"/>
        <v/>
      </c>
      <c r="K225" s="384" t="str">
        <f>IF(OR(IFERROR(SEARCH("*.0*",$E225),0)=1,E225=""),"",INDEX('1.1 AIZ-IVZ'!$H$109:$O$1097,MATCH('1.4 AIZ-BWH'!E225,'1.1 AIZ-IVZ'!$H$109:$H$1097,0),7))</f>
        <v/>
      </c>
      <c r="L225" s="384" t="str">
        <f>IF(OR(IFERROR(SEARCH("*.0*",$E225),0)=1,E225=""),"",INDEX('1.1 AIZ-IVZ'!$H$109:$O$1097,MATCH('1.4 AIZ-BWH'!E225,'1.1 AIZ-IVZ'!$H$109:$H$1097,0),8))</f>
        <v/>
      </c>
      <c r="M225" s="131"/>
      <c r="N225" s="395" t="str" cm="1">
        <f t="array" ref="N225">IFERROR(IF(O224=1,INDEX('1.1 AIZ-IVZ'!$G$7:$I$106,MATCH(MIN('1.1 AIZ-IVZ'!$G$7:$G$106)+COUNTIF($N$25:N224,"*.0*"),'1.1 AIZ-IVZ'!$G$7:$G$106,0),3),INDEX('1.1 AIZ-IVZ'!$G$109:$H$1097,MATCH(VALUE(LEFT(R225,SEARCH(".",R225)-1)),'1.1 AIZ-IVZ'!$E$109:$E$1097,0)-1+Q225,2)),"")</f>
        <v/>
      </c>
      <c r="O225" s="395" t="str">
        <f>IFERROR(IF(O224&gt;1,O224-1,INDEX('1.1 AIZ-IVZ'!$F$7:$H$106,MATCH('1.4 AIZ-BWH'!N225,'1.1 AIZ-IVZ'!$I$7:$I$106,0),1)+1),"")</f>
        <v/>
      </c>
      <c r="P225" s="395" t="str">
        <f t="shared" si="15"/>
        <v/>
      </c>
      <c r="Q225" s="395" t="e">
        <f t="shared" si="16"/>
        <v>#VALUE!</v>
      </c>
      <c r="R225" s="395" t="str">
        <f t="shared" si="17"/>
        <v/>
      </c>
    </row>
    <row r="226" spans="1:18" ht="15" hidden="1" customHeight="1">
      <c r="A226" s="49"/>
      <c r="B226" s="49"/>
      <c r="C226" s="49"/>
      <c r="D226" s="50"/>
      <c r="E226" s="93" t="str" cm="1">
        <f t="array" ref="E226">IFERROR(IF(O225=1,INDEX('1.1 AIZ-IVZ'!$G$7:$I$106,MATCH(MIN('1.1 AIZ-IVZ'!$G$7:$G$106)+COUNTIF($N$25:N225,"*.0*"),'1.1 AIZ-IVZ'!$G$7:$G$106,0),3),INDEX('1.1 AIZ-IVZ'!$G$109:$H$1097,MATCH(VALUE(LEFT(R226,SEARCH(".",R226)-1)),'1.1 AIZ-IVZ'!$E$109:$E$1097,0)-1+Q226,2)),"")</f>
        <v/>
      </c>
      <c r="F226" s="28"/>
      <c r="G226" s="409" t="str">
        <f>IF(E226="","",IF(IFERROR(VALUE(MID(E226,(SEARCH(".",E226)+1),1)),0)&gt;0,I226,SUMIFS($G227:$G$1015,$R227:$R$1015,LEFT(E226,SEARCH(".",E226)),$Q227:$Q$1015,"&gt;0")))</f>
        <v/>
      </c>
      <c r="H226" s="400"/>
      <c r="I226" s="396" t="str">
        <f t="shared" ca="1" si="18"/>
        <v/>
      </c>
      <c r="J226" s="396" t="str">
        <f t="shared" ca="1" si="19"/>
        <v/>
      </c>
      <c r="K226" s="384" t="str">
        <f>IF(OR(IFERROR(SEARCH("*.0*",$E226),0)=1,E226=""),"",INDEX('1.1 AIZ-IVZ'!$H$109:$O$1097,MATCH('1.4 AIZ-BWH'!E226,'1.1 AIZ-IVZ'!$H$109:$H$1097,0),7))</f>
        <v/>
      </c>
      <c r="L226" s="384" t="str">
        <f>IF(OR(IFERROR(SEARCH("*.0*",$E226),0)=1,E226=""),"",INDEX('1.1 AIZ-IVZ'!$H$109:$O$1097,MATCH('1.4 AIZ-BWH'!E226,'1.1 AIZ-IVZ'!$H$109:$H$1097,0),8))</f>
        <v/>
      </c>
      <c r="M226" s="131"/>
      <c r="N226" s="395" t="str" cm="1">
        <f t="array" ref="N226">IFERROR(IF(O225=1,INDEX('1.1 AIZ-IVZ'!$G$7:$I$106,MATCH(MIN('1.1 AIZ-IVZ'!$G$7:$G$106)+COUNTIF($N$25:N225,"*.0*"),'1.1 AIZ-IVZ'!$G$7:$G$106,0),3),INDEX('1.1 AIZ-IVZ'!$G$109:$H$1097,MATCH(VALUE(LEFT(R226,SEARCH(".",R226)-1)),'1.1 AIZ-IVZ'!$E$109:$E$1097,0)-1+Q226,2)),"")</f>
        <v/>
      </c>
      <c r="O226" s="395" t="str">
        <f>IFERROR(IF(O225&gt;1,O225-1,INDEX('1.1 AIZ-IVZ'!$F$7:$H$106,MATCH('1.4 AIZ-BWH'!N226,'1.1 AIZ-IVZ'!$I$7:$I$106,0),1)+1),"")</f>
        <v/>
      </c>
      <c r="P226" s="395" t="str">
        <f t="shared" si="15"/>
        <v/>
      </c>
      <c r="Q226" s="395" t="e">
        <f t="shared" si="16"/>
        <v>#VALUE!</v>
      </c>
      <c r="R226" s="395" t="str">
        <f t="shared" si="17"/>
        <v/>
      </c>
    </row>
    <row r="227" spans="1:18" ht="15" hidden="1" customHeight="1">
      <c r="A227" s="49"/>
      <c r="B227" s="49"/>
      <c r="C227" s="49"/>
      <c r="D227" s="50"/>
      <c r="E227" s="93" t="str" cm="1">
        <f t="array" ref="E227">IFERROR(IF(O226=1,INDEX('1.1 AIZ-IVZ'!$G$7:$I$106,MATCH(MIN('1.1 AIZ-IVZ'!$G$7:$G$106)+COUNTIF($N$25:N226,"*.0*"),'1.1 AIZ-IVZ'!$G$7:$G$106,0),3),INDEX('1.1 AIZ-IVZ'!$G$109:$H$1097,MATCH(VALUE(LEFT(R227,SEARCH(".",R227)-1)),'1.1 AIZ-IVZ'!$E$109:$E$1097,0)-1+Q227,2)),"")</f>
        <v/>
      </c>
      <c r="F227" s="28"/>
      <c r="G227" s="409" t="str">
        <f>IF(E227="","",IF(IFERROR(VALUE(MID(E227,(SEARCH(".",E227)+1),1)),0)&gt;0,I227,SUMIFS($G228:$G$1015,$R228:$R$1015,LEFT(E227,SEARCH(".",E227)),$Q228:$Q$1015,"&gt;0")))</f>
        <v/>
      </c>
      <c r="H227" s="400"/>
      <c r="I227" s="396" t="str">
        <f t="shared" ca="1" si="18"/>
        <v/>
      </c>
      <c r="J227" s="396" t="str">
        <f t="shared" ca="1" si="19"/>
        <v/>
      </c>
      <c r="K227" s="384" t="str">
        <f>IF(OR(IFERROR(SEARCH("*.0*",$E227),0)=1,E227=""),"",INDEX('1.1 AIZ-IVZ'!$H$109:$O$1097,MATCH('1.4 AIZ-BWH'!E227,'1.1 AIZ-IVZ'!$H$109:$H$1097,0),7))</f>
        <v/>
      </c>
      <c r="L227" s="384" t="str">
        <f>IF(OR(IFERROR(SEARCH("*.0*",$E227),0)=1,E227=""),"",INDEX('1.1 AIZ-IVZ'!$H$109:$O$1097,MATCH('1.4 AIZ-BWH'!E227,'1.1 AIZ-IVZ'!$H$109:$H$1097,0),8))</f>
        <v/>
      </c>
      <c r="M227" s="131"/>
      <c r="N227" s="395" t="str" cm="1">
        <f t="array" ref="N227">IFERROR(IF(O226=1,INDEX('1.1 AIZ-IVZ'!$G$7:$I$106,MATCH(MIN('1.1 AIZ-IVZ'!$G$7:$G$106)+COUNTIF($N$25:N226,"*.0*"),'1.1 AIZ-IVZ'!$G$7:$G$106,0),3),INDEX('1.1 AIZ-IVZ'!$G$109:$H$1097,MATCH(VALUE(LEFT(R227,SEARCH(".",R227)-1)),'1.1 AIZ-IVZ'!$E$109:$E$1097,0)-1+Q227,2)),"")</f>
        <v/>
      </c>
      <c r="O227" s="395" t="str">
        <f>IFERROR(IF(O226&gt;1,O226-1,INDEX('1.1 AIZ-IVZ'!$F$7:$H$106,MATCH('1.4 AIZ-BWH'!N227,'1.1 AIZ-IVZ'!$I$7:$I$106,0),1)+1),"")</f>
        <v/>
      </c>
      <c r="P227" s="395" t="str">
        <f t="shared" si="15"/>
        <v/>
      </c>
      <c r="Q227" s="395" t="e">
        <f t="shared" si="16"/>
        <v>#VALUE!</v>
      </c>
      <c r="R227" s="395" t="str">
        <f t="shared" si="17"/>
        <v/>
      </c>
    </row>
    <row r="228" spans="1:18" ht="15" hidden="1" customHeight="1">
      <c r="A228" s="49"/>
      <c r="B228" s="49"/>
      <c r="C228" s="49"/>
      <c r="D228" s="50"/>
      <c r="E228" s="93" t="str" cm="1">
        <f t="array" ref="E228">IFERROR(IF(O227=1,INDEX('1.1 AIZ-IVZ'!$G$7:$I$106,MATCH(MIN('1.1 AIZ-IVZ'!$G$7:$G$106)+COUNTIF($N$25:N227,"*.0*"),'1.1 AIZ-IVZ'!$G$7:$G$106,0),3),INDEX('1.1 AIZ-IVZ'!$G$109:$H$1097,MATCH(VALUE(LEFT(R228,SEARCH(".",R228)-1)),'1.1 AIZ-IVZ'!$E$109:$E$1097,0)-1+Q228,2)),"")</f>
        <v/>
      </c>
      <c r="F228" s="28"/>
      <c r="G228" s="409" t="str">
        <f>IF(E228="","",IF(IFERROR(VALUE(MID(E228,(SEARCH(".",E228)+1),1)),0)&gt;0,I228,SUMIFS($G229:$G$1015,$R229:$R$1015,LEFT(E228,SEARCH(".",E228)),$Q229:$Q$1015,"&gt;0")))</f>
        <v/>
      </c>
      <c r="H228" s="400"/>
      <c r="I228" s="396" t="str">
        <f t="shared" ca="1" si="18"/>
        <v/>
      </c>
      <c r="J228" s="396" t="str">
        <f t="shared" ca="1" si="19"/>
        <v/>
      </c>
      <c r="K228" s="384" t="str">
        <f>IF(OR(IFERROR(SEARCH("*.0*",$E228),0)=1,E228=""),"",INDEX('1.1 AIZ-IVZ'!$H$109:$O$1097,MATCH('1.4 AIZ-BWH'!E228,'1.1 AIZ-IVZ'!$H$109:$H$1097,0),7))</f>
        <v/>
      </c>
      <c r="L228" s="384" t="str">
        <f>IF(OR(IFERROR(SEARCH("*.0*",$E228),0)=1,E228=""),"",INDEX('1.1 AIZ-IVZ'!$H$109:$O$1097,MATCH('1.4 AIZ-BWH'!E228,'1.1 AIZ-IVZ'!$H$109:$H$1097,0),8))</f>
        <v/>
      </c>
      <c r="M228" s="131"/>
      <c r="N228" s="395" t="str" cm="1">
        <f t="array" ref="N228">IFERROR(IF(O227=1,INDEX('1.1 AIZ-IVZ'!$G$7:$I$106,MATCH(MIN('1.1 AIZ-IVZ'!$G$7:$G$106)+COUNTIF($N$25:N227,"*.0*"),'1.1 AIZ-IVZ'!$G$7:$G$106,0),3),INDEX('1.1 AIZ-IVZ'!$G$109:$H$1097,MATCH(VALUE(LEFT(R228,SEARCH(".",R228)-1)),'1.1 AIZ-IVZ'!$E$109:$E$1097,0)-1+Q228,2)),"")</f>
        <v/>
      </c>
      <c r="O228" s="395" t="str">
        <f>IFERROR(IF(O227&gt;1,O227-1,INDEX('1.1 AIZ-IVZ'!$F$7:$H$106,MATCH('1.4 AIZ-BWH'!N228,'1.1 AIZ-IVZ'!$I$7:$I$106,0),1)+1),"")</f>
        <v/>
      </c>
      <c r="P228" s="395" t="str">
        <f t="shared" si="15"/>
        <v/>
      </c>
      <c r="Q228" s="395" t="e">
        <f t="shared" si="16"/>
        <v>#VALUE!</v>
      </c>
      <c r="R228" s="395" t="str">
        <f t="shared" si="17"/>
        <v/>
      </c>
    </row>
    <row r="229" spans="1:18" ht="15" hidden="1" customHeight="1">
      <c r="A229" s="49"/>
      <c r="B229" s="49"/>
      <c r="C229" s="49"/>
      <c r="D229" s="50"/>
      <c r="E229" s="93" t="str" cm="1">
        <f t="array" ref="E229">IFERROR(IF(O228=1,INDEX('1.1 AIZ-IVZ'!$G$7:$I$106,MATCH(MIN('1.1 AIZ-IVZ'!$G$7:$G$106)+COUNTIF($N$25:N228,"*.0*"),'1.1 AIZ-IVZ'!$G$7:$G$106,0),3),INDEX('1.1 AIZ-IVZ'!$G$109:$H$1097,MATCH(VALUE(LEFT(R229,SEARCH(".",R229)-1)),'1.1 AIZ-IVZ'!$E$109:$E$1097,0)-1+Q229,2)),"")</f>
        <v/>
      </c>
      <c r="F229" s="28"/>
      <c r="G229" s="409" t="str">
        <f>IF(E229="","",IF(IFERROR(VALUE(MID(E229,(SEARCH(".",E229)+1),1)),0)&gt;0,I229,SUMIFS($G230:$G$1015,$R230:$R$1015,LEFT(E229,SEARCH(".",E229)),$Q230:$Q$1015,"&gt;0")))</f>
        <v/>
      </c>
      <c r="H229" s="400"/>
      <c r="I229" s="396" t="str">
        <f t="shared" ca="1" si="18"/>
        <v/>
      </c>
      <c r="J229" s="396" t="str">
        <f t="shared" ca="1" si="19"/>
        <v/>
      </c>
      <c r="K229" s="384" t="str">
        <f>IF(OR(IFERROR(SEARCH("*.0*",$E229),0)=1,E229=""),"",INDEX('1.1 AIZ-IVZ'!$H$109:$O$1097,MATCH('1.4 AIZ-BWH'!E229,'1.1 AIZ-IVZ'!$H$109:$H$1097,0),7))</f>
        <v/>
      </c>
      <c r="L229" s="384" t="str">
        <f>IF(OR(IFERROR(SEARCH("*.0*",$E229),0)=1,E229=""),"",INDEX('1.1 AIZ-IVZ'!$H$109:$O$1097,MATCH('1.4 AIZ-BWH'!E229,'1.1 AIZ-IVZ'!$H$109:$H$1097,0),8))</f>
        <v/>
      </c>
      <c r="M229" s="131"/>
      <c r="N229" s="395" t="str" cm="1">
        <f t="array" ref="N229">IFERROR(IF(O228=1,INDEX('1.1 AIZ-IVZ'!$G$7:$I$106,MATCH(MIN('1.1 AIZ-IVZ'!$G$7:$G$106)+COUNTIF($N$25:N228,"*.0*"),'1.1 AIZ-IVZ'!$G$7:$G$106,0),3),INDEX('1.1 AIZ-IVZ'!$G$109:$H$1097,MATCH(VALUE(LEFT(R229,SEARCH(".",R229)-1)),'1.1 AIZ-IVZ'!$E$109:$E$1097,0)-1+Q229,2)),"")</f>
        <v/>
      </c>
      <c r="O229" s="395" t="str">
        <f>IFERROR(IF(O228&gt;1,O228-1,INDEX('1.1 AIZ-IVZ'!$F$7:$H$106,MATCH('1.4 AIZ-BWH'!N229,'1.1 AIZ-IVZ'!$I$7:$I$106,0),1)+1),"")</f>
        <v/>
      </c>
      <c r="P229" s="395" t="str">
        <f t="shared" si="15"/>
        <v/>
      </c>
      <c r="Q229" s="395" t="e">
        <f t="shared" si="16"/>
        <v>#VALUE!</v>
      </c>
      <c r="R229" s="395" t="str">
        <f t="shared" si="17"/>
        <v/>
      </c>
    </row>
    <row r="230" spans="1:18" ht="15" hidden="1" customHeight="1">
      <c r="A230" s="49"/>
      <c r="B230" s="49"/>
      <c r="C230" s="49"/>
      <c r="D230" s="50"/>
      <c r="E230" s="93" t="str" cm="1">
        <f t="array" ref="E230">IFERROR(IF(O229=1,INDEX('1.1 AIZ-IVZ'!$G$7:$I$106,MATCH(MIN('1.1 AIZ-IVZ'!$G$7:$G$106)+COUNTIF($N$25:N229,"*.0*"),'1.1 AIZ-IVZ'!$G$7:$G$106,0),3),INDEX('1.1 AIZ-IVZ'!$G$109:$H$1097,MATCH(VALUE(LEFT(R230,SEARCH(".",R230)-1)),'1.1 AIZ-IVZ'!$E$109:$E$1097,0)-1+Q230,2)),"")</f>
        <v/>
      </c>
      <c r="F230" s="28"/>
      <c r="G230" s="409" t="str">
        <f>IF(E230="","",IF(IFERROR(VALUE(MID(E230,(SEARCH(".",E230)+1),1)),0)&gt;0,I230,SUMIFS($G231:$G$1015,$R231:$R$1015,LEFT(E230,SEARCH(".",E230)),$Q231:$Q$1015,"&gt;0")))</f>
        <v/>
      </c>
      <c r="H230" s="400"/>
      <c r="I230" s="396" t="str">
        <f t="shared" ca="1" si="18"/>
        <v/>
      </c>
      <c r="J230" s="396" t="str">
        <f t="shared" ca="1" si="19"/>
        <v/>
      </c>
      <c r="K230" s="384" t="str">
        <f>IF(OR(IFERROR(SEARCH("*.0*",$E230),0)=1,E230=""),"",INDEX('1.1 AIZ-IVZ'!$H$109:$O$1097,MATCH('1.4 AIZ-BWH'!E230,'1.1 AIZ-IVZ'!$H$109:$H$1097,0),7))</f>
        <v/>
      </c>
      <c r="L230" s="384" t="str">
        <f>IF(OR(IFERROR(SEARCH("*.0*",$E230),0)=1,E230=""),"",INDEX('1.1 AIZ-IVZ'!$H$109:$O$1097,MATCH('1.4 AIZ-BWH'!E230,'1.1 AIZ-IVZ'!$H$109:$H$1097,0),8))</f>
        <v/>
      </c>
      <c r="M230" s="131"/>
      <c r="N230" s="395" t="str" cm="1">
        <f t="array" ref="N230">IFERROR(IF(O229=1,INDEX('1.1 AIZ-IVZ'!$G$7:$I$106,MATCH(MIN('1.1 AIZ-IVZ'!$G$7:$G$106)+COUNTIF($N$25:N229,"*.0*"),'1.1 AIZ-IVZ'!$G$7:$G$106,0),3),INDEX('1.1 AIZ-IVZ'!$G$109:$H$1097,MATCH(VALUE(LEFT(R230,SEARCH(".",R230)-1)),'1.1 AIZ-IVZ'!$E$109:$E$1097,0)-1+Q230,2)),"")</f>
        <v/>
      </c>
      <c r="O230" s="395" t="str">
        <f>IFERROR(IF(O229&gt;1,O229-1,INDEX('1.1 AIZ-IVZ'!$F$7:$H$106,MATCH('1.4 AIZ-BWH'!N230,'1.1 AIZ-IVZ'!$I$7:$I$106,0),1)+1),"")</f>
        <v/>
      </c>
      <c r="P230" s="395" t="str">
        <f t="shared" si="15"/>
        <v/>
      </c>
      <c r="Q230" s="395" t="e">
        <f t="shared" si="16"/>
        <v>#VALUE!</v>
      </c>
      <c r="R230" s="395" t="str">
        <f t="shared" si="17"/>
        <v/>
      </c>
    </row>
    <row r="231" spans="1:18" ht="15" hidden="1" customHeight="1">
      <c r="A231" s="49"/>
      <c r="B231" s="49"/>
      <c r="C231" s="49"/>
      <c r="D231" s="50"/>
      <c r="E231" s="93" t="str" cm="1">
        <f t="array" ref="E231">IFERROR(IF(O230=1,INDEX('1.1 AIZ-IVZ'!$G$7:$I$106,MATCH(MIN('1.1 AIZ-IVZ'!$G$7:$G$106)+COUNTIF($N$25:N230,"*.0*"),'1.1 AIZ-IVZ'!$G$7:$G$106,0),3),INDEX('1.1 AIZ-IVZ'!$G$109:$H$1097,MATCH(VALUE(LEFT(R231,SEARCH(".",R231)-1)),'1.1 AIZ-IVZ'!$E$109:$E$1097,0)-1+Q231,2)),"")</f>
        <v/>
      </c>
      <c r="F231" s="28"/>
      <c r="G231" s="409" t="str">
        <f>IF(E231="","",IF(IFERROR(VALUE(MID(E231,(SEARCH(".",E231)+1),1)),0)&gt;0,I231,SUMIFS($G232:$G$1015,$R232:$R$1015,LEFT(E231,SEARCH(".",E231)),$Q232:$Q$1015,"&gt;0")))</f>
        <v/>
      </c>
      <c r="H231" s="400"/>
      <c r="I231" s="396" t="str">
        <f t="shared" ca="1" si="18"/>
        <v/>
      </c>
      <c r="J231" s="396" t="str">
        <f t="shared" ca="1" si="19"/>
        <v/>
      </c>
      <c r="K231" s="384" t="str">
        <f>IF(OR(IFERROR(SEARCH("*.0*",$E231),0)=1,E231=""),"",INDEX('1.1 AIZ-IVZ'!$H$109:$O$1097,MATCH('1.4 AIZ-BWH'!E231,'1.1 AIZ-IVZ'!$H$109:$H$1097,0),7))</f>
        <v/>
      </c>
      <c r="L231" s="384" t="str">
        <f>IF(OR(IFERROR(SEARCH("*.0*",$E231),0)=1,E231=""),"",INDEX('1.1 AIZ-IVZ'!$H$109:$O$1097,MATCH('1.4 AIZ-BWH'!E231,'1.1 AIZ-IVZ'!$H$109:$H$1097,0),8))</f>
        <v/>
      </c>
      <c r="M231" s="131"/>
      <c r="N231" s="395" t="str" cm="1">
        <f t="array" ref="N231">IFERROR(IF(O230=1,INDEX('1.1 AIZ-IVZ'!$G$7:$I$106,MATCH(MIN('1.1 AIZ-IVZ'!$G$7:$G$106)+COUNTIF($N$25:N230,"*.0*"),'1.1 AIZ-IVZ'!$G$7:$G$106,0),3),INDEX('1.1 AIZ-IVZ'!$G$109:$H$1097,MATCH(VALUE(LEFT(R231,SEARCH(".",R231)-1)),'1.1 AIZ-IVZ'!$E$109:$E$1097,0)-1+Q231,2)),"")</f>
        <v/>
      </c>
      <c r="O231" s="395" t="str">
        <f>IFERROR(IF(O230&gt;1,O230-1,INDEX('1.1 AIZ-IVZ'!$F$7:$H$106,MATCH('1.4 AIZ-BWH'!N231,'1.1 AIZ-IVZ'!$I$7:$I$106,0),1)+1),"")</f>
        <v/>
      </c>
      <c r="P231" s="395" t="str">
        <f t="shared" si="15"/>
        <v/>
      </c>
      <c r="Q231" s="395" t="e">
        <f t="shared" si="16"/>
        <v>#VALUE!</v>
      </c>
      <c r="R231" s="395" t="str">
        <f t="shared" si="17"/>
        <v/>
      </c>
    </row>
    <row r="232" spans="1:18" ht="15" hidden="1" customHeight="1">
      <c r="A232" s="49"/>
      <c r="B232" s="49"/>
      <c r="C232" s="49"/>
      <c r="D232" s="50"/>
      <c r="E232" s="93" t="str" cm="1">
        <f t="array" ref="E232">IFERROR(IF(O231=1,INDEX('1.1 AIZ-IVZ'!$G$7:$I$106,MATCH(MIN('1.1 AIZ-IVZ'!$G$7:$G$106)+COUNTIF($N$25:N231,"*.0*"),'1.1 AIZ-IVZ'!$G$7:$G$106,0),3),INDEX('1.1 AIZ-IVZ'!$G$109:$H$1097,MATCH(VALUE(LEFT(R232,SEARCH(".",R232)-1)),'1.1 AIZ-IVZ'!$E$109:$E$1097,0)-1+Q232,2)),"")</f>
        <v/>
      </c>
      <c r="F232" s="28"/>
      <c r="G232" s="409" t="str">
        <f>IF(E232="","",IF(IFERROR(VALUE(MID(E232,(SEARCH(".",E232)+1),1)),0)&gt;0,I232,SUMIFS($G233:$G$1015,$R233:$R$1015,LEFT(E232,SEARCH(".",E232)),$Q233:$Q$1015,"&gt;0")))</f>
        <v/>
      </c>
      <c r="H232" s="400"/>
      <c r="I232" s="396" t="str">
        <f t="shared" ca="1" si="18"/>
        <v/>
      </c>
      <c r="J232" s="396" t="str">
        <f t="shared" ca="1" si="19"/>
        <v/>
      </c>
      <c r="K232" s="384" t="str">
        <f>IF(OR(IFERROR(SEARCH("*.0*",$E232),0)=1,E232=""),"",INDEX('1.1 AIZ-IVZ'!$H$109:$O$1097,MATCH('1.4 AIZ-BWH'!E232,'1.1 AIZ-IVZ'!$H$109:$H$1097,0),7))</f>
        <v/>
      </c>
      <c r="L232" s="384" t="str">
        <f>IF(OR(IFERROR(SEARCH("*.0*",$E232),0)=1,E232=""),"",INDEX('1.1 AIZ-IVZ'!$H$109:$O$1097,MATCH('1.4 AIZ-BWH'!E232,'1.1 AIZ-IVZ'!$H$109:$H$1097,0),8))</f>
        <v/>
      </c>
      <c r="M232" s="131"/>
      <c r="N232" s="395" t="str" cm="1">
        <f t="array" ref="N232">IFERROR(IF(O231=1,INDEX('1.1 AIZ-IVZ'!$G$7:$I$106,MATCH(MIN('1.1 AIZ-IVZ'!$G$7:$G$106)+COUNTIF($N$25:N231,"*.0*"),'1.1 AIZ-IVZ'!$G$7:$G$106,0),3),INDEX('1.1 AIZ-IVZ'!$G$109:$H$1097,MATCH(VALUE(LEFT(R232,SEARCH(".",R232)-1)),'1.1 AIZ-IVZ'!$E$109:$E$1097,0)-1+Q232,2)),"")</f>
        <v/>
      </c>
      <c r="O232" s="395" t="str">
        <f>IFERROR(IF(O231&gt;1,O231-1,INDEX('1.1 AIZ-IVZ'!$F$7:$H$106,MATCH('1.4 AIZ-BWH'!N232,'1.1 AIZ-IVZ'!$I$7:$I$106,0),1)+1),"")</f>
        <v/>
      </c>
      <c r="P232" s="395" t="str">
        <f t="shared" si="15"/>
        <v/>
      </c>
      <c r="Q232" s="395" t="e">
        <f t="shared" si="16"/>
        <v>#VALUE!</v>
      </c>
      <c r="R232" s="395" t="str">
        <f t="shared" si="17"/>
        <v/>
      </c>
    </row>
    <row r="233" spans="1:18" ht="15" hidden="1" customHeight="1">
      <c r="A233" s="49"/>
      <c r="B233" s="49"/>
      <c r="C233" s="49"/>
      <c r="D233" s="50"/>
      <c r="E233" s="93" t="str" cm="1">
        <f t="array" ref="E233">IFERROR(IF(O232=1,INDEX('1.1 AIZ-IVZ'!$G$7:$I$106,MATCH(MIN('1.1 AIZ-IVZ'!$G$7:$G$106)+COUNTIF($N$25:N232,"*.0*"),'1.1 AIZ-IVZ'!$G$7:$G$106,0),3),INDEX('1.1 AIZ-IVZ'!$G$109:$H$1097,MATCH(VALUE(LEFT(R233,SEARCH(".",R233)-1)),'1.1 AIZ-IVZ'!$E$109:$E$1097,0)-1+Q233,2)),"")</f>
        <v/>
      </c>
      <c r="F233" s="28"/>
      <c r="G233" s="409" t="str">
        <f>IF(E233="","",IF(IFERROR(VALUE(MID(E233,(SEARCH(".",E233)+1),1)),0)&gt;0,I233,SUMIFS($G234:$G$1015,$R234:$R$1015,LEFT(E233,SEARCH(".",E233)),$Q234:$Q$1015,"&gt;0")))</f>
        <v/>
      </c>
      <c r="H233" s="400"/>
      <c r="I233" s="396" t="str">
        <f t="shared" ca="1" si="18"/>
        <v/>
      </c>
      <c r="J233" s="396" t="str">
        <f t="shared" ca="1" si="19"/>
        <v/>
      </c>
      <c r="K233" s="384" t="str">
        <f>IF(OR(IFERROR(SEARCH("*.0*",$E233),0)=1,E233=""),"",INDEX('1.1 AIZ-IVZ'!$H$109:$O$1097,MATCH('1.4 AIZ-BWH'!E233,'1.1 AIZ-IVZ'!$H$109:$H$1097,0),7))</f>
        <v/>
      </c>
      <c r="L233" s="384" t="str">
        <f>IF(OR(IFERROR(SEARCH("*.0*",$E233),0)=1,E233=""),"",INDEX('1.1 AIZ-IVZ'!$H$109:$O$1097,MATCH('1.4 AIZ-BWH'!E233,'1.1 AIZ-IVZ'!$H$109:$H$1097,0),8))</f>
        <v/>
      </c>
      <c r="M233" s="131"/>
      <c r="N233" s="395" t="str" cm="1">
        <f t="array" ref="N233">IFERROR(IF(O232=1,INDEX('1.1 AIZ-IVZ'!$G$7:$I$106,MATCH(MIN('1.1 AIZ-IVZ'!$G$7:$G$106)+COUNTIF($N$25:N232,"*.0*"),'1.1 AIZ-IVZ'!$G$7:$G$106,0),3),INDEX('1.1 AIZ-IVZ'!$G$109:$H$1097,MATCH(VALUE(LEFT(R233,SEARCH(".",R233)-1)),'1.1 AIZ-IVZ'!$E$109:$E$1097,0)-1+Q233,2)),"")</f>
        <v/>
      </c>
      <c r="O233" s="395" t="str">
        <f>IFERROR(IF(O232&gt;1,O232-1,INDEX('1.1 AIZ-IVZ'!$F$7:$H$106,MATCH('1.4 AIZ-BWH'!N233,'1.1 AIZ-IVZ'!$I$7:$I$106,0),1)+1),"")</f>
        <v/>
      </c>
      <c r="P233" s="395" t="str">
        <f t="shared" ref="P233:P296" si="20">IF(O233="","",IF(VALUE(MID(N232,SEARCH(".",N232)+1,1))=0,O232,P232))</f>
        <v/>
      </c>
      <c r="Q233" s="395" t="e">
        <f t="shared" ref="Q233:Q296" si="21">IF(O232=1,"",(O233-P233)*-1)</f>
        <v>#VALUE!</v>
      </c>
      <c r="R233" s="395" t="str">
        <f t="shared" ref="R233:R296" si="22">IFERROR(IF(Q233="",LEFT(N233,SEARCH(".",N233)),R232),"")</f>
        <v/>
      </c>
    </row>
    <row r="234" spans="1:18" ht="15" hidden="1" customHeight="1">
      <c r="A234" s="49"/>
      <c r="B234" s="49"/>
      <c r="C234" s="49"/>
      <c r="D234" s="50"/>
      <c r="E234" s="93" t="str" cm="1">
        <f t="array" ref="E234">IFERROR(IF(O233=1,INDEX('1.1 AIZ-IVZ'!$G$7:$I$106,MATCH(MIN('1.1 AIZ-IVZ'!$G$7:$G$106)+COUNTIF($N$25:N233,"*.0*"),'1.1 AIZ-IVZ'!$G$7:$G$106,0),3),INDEX('1.1 AIZ-IVZ'!$G$109:$H$1097,MATCH(VALUE(LEFT(R234,SEARCH(".",R234)-1)),'1.1 AIZ-IVZ'!$E$109:$E$1097,0)-1+Q234,2)),"")</f>
        <v/>
      </c>
      <c r="F234" s="28"/>
      <c r="G234" s="409" t="str">
        <f>IF(E234="","",IF(IFERROR(VALUE(MID(E234,(SEARCH(".",E234)+1),1)),0)&gt;0,I234,SUMIFS($G235:$G$1015,$R235:$R$1015,LEFT(E234,SEARCH(".",E234)),$Q235:$Q$1015,"&gt;0")))</f>
        <v/>
      </c>
      <c r="H234" s="400"/>
      <c r="I234" s="396" t="str">
        <f t="shared" ca="1" si="18"/>
        <v/>
      </c>
      <c r="J234" s="396" t="str">
        <f t="shared" ca="1" si="19"/>
        <v/>
      </c>
      <c r="K234" s="384" t="str">
        <f>IF(OR(IFERROR(SEARCH("*.0*",$E234),0)=1,E234=""),"",INDEX('1.1 AIZ-IVZ'!$H$109:$O$1097,MATCH('1.4 AIZ-BWH'!E234,'1.1 AIZ-IVZ'!$H$109:$H$1097,0),7))</f>
        <v/>
      </c>
      <c r="L234" s="384" t="str">
        <f>IF(OR(IFERROR(SEARCH("*.0*",$E234),0)=1,E234=""),"",INDEX('1.1 AIZ-IVZ'!$H$109:$O$1097,MATCH('1.4 AIZ-BWH'!E234,'1.1 AIZ-IVZ'!$H$109:$H$1097,0),8))</f>
        <v/>
      </c>
      <c r="M234" s="131"/>
      <c r="N234" s="395" t="str" cm="1">
        <f t="array" ref="N234">IFERROR(IF(O233=1,INDEX('1.1 AIZ-IVZ'!$G$7:$I$106,MATCH(MIN('1.1 AIZ-IVZ'!$G$7:$G$106)+COUNTIF($N$25:N233,"*.0*"),'1.1 AIZ-IVZ'!$G$7:$G$106,0),3),INDEX('1.1 AIZ-IVZ'!$G$109:$H$1097,MATCH(VALUE(LEFT(R234,SEARCH(".",R234)-1)),'1.1 AIZ-IVZ'!$E$109:$E$1097,0)-1+Q234,2)),"")</f>
        <v/>
      </c>
      <c r="O234" s="395" t="str">
        <f>IFERROR(IF(O233&gt;1,O233-1,INDEX('1.1 AIZ-IVZ'!$F$7:$H$106,MATCH('1.4 AIZ-BWH'!N234,'1.1 AIZ-IVZ'!$I$7:$I$106,0),1)+1),"")</f>
        <v/>
      </c>
      <c r="P234" s="395" t="str">
        <f t="shared" si="20"/>
        <v/>
      </c>
      <c r="Q234" s="395" t="e">
        <f t="shared" si="21"/>
        <v>#VALUE!</v>
      </c>
      <c r="R234" s="395" t="str">
        <f t="shared" si="22"/>
        <v/>
      </c>
    </row>
    <row r="235" spans="1:18" ht="15" hidden="1" customHeight="1">
      <c r="A235" s="49"/>
      <c r="B235" s="49"/>
      <c r="C235" s="49"/>
      <c r="D235" s="50"/>
      <c r="E235" s="93" t="str" cm="1">
        <f t="array" ref="E235">IFERROR(IF(O234=1,INDEX('1.1 AIZ-IVZ'!$G$7:$I$106,MATCH(MIN('1.1 AIZ-IVZ'!$G$7:$G$106)+COUNTIF($N$25:N234,"*.0*"),'1.1 AIZ-IVZ'!$G$7:$G$106,0),3),INDEX('1.1 AIZ-IVZ'!$G$109:$H$1097,MATCH(VALUE(LEFT(R235,SEARCH(".",R235)-1)),'1.1 AIZ-IVZ'!$E$109:$E$1097,0)-1+Q235,2)),"")</f>
        <v/>
      </c>
      <c r="F235" s="28"/>
      <c r="G235" s="409" t="str">
        <f>IF(E235="","",IF(IFERROR(VALUE(MID(E235,(SEARCH(".",E235)+1),1)),0)&gt;0,I235,SUMIFS($G236:$G$1015,$R236:$R$1015,LEFT(E235,SEARCH(".",E235)),$Q236:$Q$1015,"&gt;0")))</f>
        <v/>
      </c>
      <c r="H235" s="400"/>
      <c r="I235" s="396" t="str">
        <f t="shared" ca="1" si="18"/>
        <v/>
      </c>
      <c r="J235" s="396" t="str">
        <f t="shared" ca="1" si="19"/>
        <v/>
      </c>
      <c r="K235" s="384" t="str">
        <f>IF(OR(IFERROR(SEARCH("*.0*",$E235),0)=1,E235=""),"",INDEX('1.1 AIZ-IVZ'!$H$109:$O$1097,MATCH('1.4 AIZ-BWH'!E235,'1.1 AIZ-IVZ'!$H$109:$H$1097,0),7))</f>
        <v/>
      </c>
      <c r="L235" s="384" t="str">
        <f>IF(OR(IFERROR(SEARCH("*.0*",$E235),0)=1,E235=""),"",INDEX('1.1 AIZ-IVZ'!$H$109:$O$1097,MATCH('1.4 AIZ-BWH'!E235,'1.1 AIZ-IVZ'!$H$109:$H$1097,0),8))</f>
        <v/>
      </c>
      <c r="M235" s="131"/>
      <c r="N235" s="395" t="str" cm="1">
        <f t="array" ref="N235">IFERROR(IF(O234=1,INDEX('1.1 AIZ-IVZ'!$G$7:$I$106,MATCH(MIN('1.1 AIZ-IVZ'!$G$7:$G$106)+COUNTIF($N$25:N234,"*.0*"),'1.1 AIZ-IVZ'!$G$7:$G$106,0),3),INDEX('1.1 AIZ-IVZ'!$G$109:$H$1097,MATCH(VALUE(LEFT(R235,SEARCH(".",R235)-1)),'1.1 AIZ-IVZ'!$E$109:$E$1097,0)-1+Q235,2)),"")</f>
        <v/>
      </c>
      <c r="O235" s="395" t="str">
        <f>IFERROR(IF(O234&gt;1,O234-1,INDEX('1.1 AIZ-IVZ'!$F$7:$H$106,MATCH('1.4 AIZ-BWH'!N235,'1.1 AIZ-IVZ'!$I$7:$I$106,0),1)+1),"")</f>
        <v/>
      </c>
      <c r="P235" s="395" t="str">
        <f t="shared" si="20"/>
        <v/>
      </c>
      <c r="Q235" s="395" t="e">
        <f t="shared" si="21"/>
        <v>#VALUE!</v>
      </c>
      <c r="R235" s="395" t="str">
        <f t="shared" si="22"/>
        <v/>
      </c>
    </row>
    <row r="236" spans="1:18" ht="15" hidden="1" customHeight="1">
      <c r="A236" s="49"/>
      <c r="B236" s="49"/>
      <c r="C236" s="49"/>
      <c r="D236" s="50"/>
      <c r="E236" s="93" t="str" cm="1">
        <f t="array" ref="E236">IFERROR(IF(O235=1,INDEX('1.1 AIZ-IVZ'!$G$7:$I$106,MATCH(MIN('1.1 AIZ-IVZ'!$G$7:$G$106)+COUNTIF($N$25:N235,"*.0*"),'1.1 AIZ-IVZ'!$G$7:$G$106,0),3),INDEX('1.1 AIZ-IVZ'!$G$109:$H$1097,MATCH(VALUE(LEFT(R236,SEARCH(".",R236)-1)),'1.1 AIZ-IVZ'!$E$109:$E$1097,0)-1+Q236,2)),"")</f>
        <v/>
      </c>
      <c r="F236" s="28"/>
      <c r="G236" s="409" t="str">
        <f>IF(E236="","",IF(IFERROR(VALUE(MID(E236,(SEARCH(".",E236)+1),1)),0)&gt;0,I236,SUMIFS($G237:$G$1015,$R237:$R$1015,LEFT(E236,SEARCH(".",E236)),$Q237:$Q$1015,"&gt;0")))</f>
        <v/>
      </c>
      <c r="H236" s="400"/>
      <c r="I236" s="396" t="str">
        <f t="shared" ca="1" si="18"/>
        <v/>
      </c>
      <c r="J236" s="396" t="str">
        <f t="shared" ca="1" si="19"/>
        <v/>
      </c>
      <c r="K236" s="384" t="str">
        <f>IF(OR(IFERROR(SEARCH("*.0*",$E236),0)=1,E236=""),"",INDEX('1.1 AIZ-IVZ'!$H$109:$O$1097,MATCH('1.4 AIZ-BWH'!E236,'1.1 AIZ-IVZ'!$H$109:$H$1097,0),7))</f>
        <v/>
      </c>
      <c r="L236" s="384" t="str">
        <f>IF(OR(IFERROR(SEARCH("*.0*",$E236),0)=1,E236=""),"",INDEX('1.1 AIZ-IVZ'!$H$109:$O$1097,MATCH('1.4 AIZ-BWH'!E236,'1.1 AIZ-IVZ'!$H$109:$H$1097,0),8))</f>
        <v/>
      </c>
      <c r="M236" s="131"/>
      <c r="N236" s="395" t="str" cm="1">
        <f t="array" ref="N236">IFERROR(IF(O235=1,INDEX('1.1 AIZ-IVZ'!$G$7:$I$106,MATCH(MIN('1.1 AIZ-IVZ'!$G$7:$G$106)+COUNTIF($N$25:N235,"*.0*"),'1.1 AIZ-IVZ'!$G$7:$G$106,0),3),INDEX('1.1 AIZ-IVZ'!$G$109:$H$1097,MATCH(VALUE(LEFT(R236,SEARCH(".",R236)-1)),'1.1 AIZ-IVZ'!$E$109:$E$1097,0)-1+Q236,2)),"")</f>
        <v/>
      </c>
      <c r="O236" s="395" t="str">
        <f>IFERROR(IF(O235&gt;1,O235-1,INDEX('1.1 AIZ-IVZ'!$F$7:$H$106,MATCH('1.4 AIZ-BWH'!N236,'1.1 AIZ-IVZ'!$I$7:$I$106,0),1)+1),"")</f>
        <v/>
      </c>
      <c r="P236" s="395" t="str">
        <f t="shared" si="20"/>
        <v/>
      </c>
      <c r="Q236" s="395" t="e">
        <f t="shared" si="21"/>
        <v>#VALUE!</v>
      </c>
      <c r="R236" s="395" t="str">
        <f t="shared" si="22"/>
        <v/>
      </c>
    </row>
    <row r="237" spans="1:18" ht="15" hidden="1" customHeight="1">
      <c r="A237" s="49"/>
      <c r="B237" s="49"/>
      <c r="C237" s="49"/>
      <c r="D237" s="50"/>
      <c r="E237" s="93" t="str" cm="1">
        <f t="array" ref="E237">IFERROR(IF(O236=1,INDEX('1.1 AIZ-IVZ'!$G$7:$I$106,MATCH(MIN('1.1 AIZ-IVZ'!$G$7:$G$106)+COUNTIF($N$25:N236,"*.0*"),'1.1 AIZ-IVZ'!$G$7:$G$106,0),3),INDEX('1.1 AIZ-IVZ'!$G$109:$H$1097,MATCH(VALUE(LEFT(R237,SEARCH(".",R237)-1)),'1.1 AIZ-IVZ'!$E$109:$E$1097,0)-1+Q237,2)),"")</f>
        <v/>
      </c>
      <c r="F237" s="28"/>
      <c r="G237" s="409" t="str">
        <f>IF(E237="","",IF(IFERROR(VALUE(MID(E237,(SEARCH(".",E237)+1),1)),0)&gt;0,I237,SUMIFS($G238:$G$1015,$R238:$R$1015,LEFT(E237,SEARCH(".",E237)),$Q238:$Q$1015,"&gt;0")))</f>
        <v/>
      </c>
      <c r="H237" s="400"/>
      <c r="I237" s="396" t="str">
        <f t="shared" ca="1" si="18"/>
        <v/>
      </c>
      <c r="J237" s="396" t="str">
        <f t="shared" ca="1" si="19"/>
        <v/>
      </c>
      <c r="K237" s="384" t="str">
        <f>IF(OR(IFERROR(SEARCH("*.0*",$E237),0)=1,E237=""),"",INDEX('1.1 AIZ-IVZ'!$H$109:$O$1097,MATCH('1.4 AIZ-BWH'!E237,'1.1 AIZ-IVZ'!$H$109:$H$1097,0),7))</f>
        <v/>
      </c>
      <c r="L237" s="384" t="str">
        <f>IF(OR(IFERROR(SEARCH("*.0*",$E237),0)=1,E237=""),"",INDEX('1.1 AIZ-IVZ'!$H$109:$O$1097,MATCH('1.4 AIZ-BWH'!E237,'1.1 AIZ-IVZ'!$H$109:$H$1097,0),8))</f>
        <v/>
      </c>
      <c r="M237" s="131"/>
      <c r="N237" s="395" t="str" cm="1">
        <f t="array" ref="N237">IFERROR(IF(O236=1,INDEX('1.1 AIZ-IVZ'!$G$7:$I$106,MATCH(MIN('1.1 AIZ-IVZ'!$G$7:$G$106)+COUNTIF($N$25:N236,"*.0*"),'1.1 AIZ-IVZ'!$G$7:$G$106,0),3),INDEX('1.1 AIZ-IVZ'!$G$109:$H$1097,MATCH(VALUE(LEFT(R237,SEARCH(".",R237)-1)),'1.1 AIZ-IVZ'!$E$109:$E$1097,0)-1+Q237,2)),"")</f>
        <v/>
      </c>
      <c r="O237" s="395" t="str">
        <f>IFERROR(IF(O236&gt;1,O236-1,INDEX('1.1 AIZ-IVZ'!$F$7:$H$106,MATCH('1.4 AIZ-BWH'!N237,'1.1 AIZ-IVZ'!$I$7:$I$106,0),1)+1),"")</f>
        <v/>
      </c>
      <c r="P237" s="395" t="str">
        <f t="shared" si="20"/>
        <v/>
      </c>
      <c r="Q237" s="395" t="e">
        <f t="shared" si="21"/>
        <v>#VALUE!</v>
      </c>
      <c r="R237" s="395" t="str">
        <f t="shared" si="22"/>
        <v/>
      </c>
    </row>
    <row r="238" spans="1:18" ht="15" hidden="1" customHeight="1">
      <c r="A238" s="49"/>
      <c r="B238" s="49"/>
      <c r="C238" s="49"/>
      <c r="D238" s="50"/>
      <c r="E238" s="93" t="str" cm="1">
        <f t="array" ref="E238">IFERROR(IF(O237=1,INDEX('1.1 AIZ-IVZ'!$G$7:$I$106,MATCH(MIN('1.1 AIZ-IVZ'!$G$7:$G$106)+COUNTIF($N$25:N237,"*.0*"),'1.1 AIZ-IVZ'!$G$7:$G$106,0),3),INDEX('1.1 AIZ-IVZ'!$G$109:$H$1097,MATCH(VALUE(LEFT(R238,SEARCH(".",R238)-1)),'1.1 AIZ-IVZ'!$E$109:$E$1097,0)-1+Q238,2)),"")</f>
        <v/>
      </c>
      <c r="F238" s="28"/>
      <c r="G238" s="409" t="str">
        <f>IF(E238="","",IF(IFERROR(VALUE(MID(E238,(SEARCH(".",E238)+1),1)),0)&gt;0,I238,SUMIFS($G239:$G$1015,$R239:$R$1015,LEFT(E238,SEARCH(".",E238)),$Q239:$Q$1015,"&gt;0")))</f>
        <v/>
      </c>
      <c r="H238" s="400"/>
      <c r="I238" s="396" t="str">
        <f t="shared" ca="1" si="18"/>
        <v/>
      </c>
      <c r="J238" s="396" t="str">
        <f t="shared" ca="1" si="19"/>
        <v/>
      </c>
      <c r="K238" s="384" t="str">
        <f>IF(OR(IFERROR(SEARCH("*.0*",$E238),0)=1,E238=""),"",INDEX('1.1 AIZ-IVZ'!$H$109:$O$1097,MATCH('1.4 AIZ-BWH'!E238,'1.1 AIZ-IVZ'!$H$109:$H$1097,0),7))</f>
        <v/>
      </c>
      <c r="L238" s="384" t="str">
        <f>IF(OR(IFERROR(SEARCH("*.0*",$E238),0)=1,E238=""),"",INDEX('1.1 AIZ-IVZ'!$H$109:$O$1097,MATCH('1.4 AIZ-BWH'!E238,'1.1 AIZ-IVZ'!$H$109:$H$1097,0),8))</f>
        <v/>
      </c>
      <c r="M238" s="131"/>
      <c r="N238" s="395" t="str" cm="1">
        <f t="array" ref="N238">IFERROR(IF(O237=1,INDEX('1.1 AIZ-IVZ'!$G$7:$I$106,MATCH(MIN('1.1 AIZ-IVZ'!$G$7:$G$106)+COUNTIF($N$25:N237,"*.0*"),'1.1 AIZ-IVZ'!$G$7:$G$106,0),3),INDEX('1.1 AIZ-IVZ'!$G$109:$H$1097,MATCH(VALUE(LEFT(R238,SEARCH(".",R238)-1)),'1.1 AIZ-IVZ'!$E$109:$E$1097,0)-1+Q238,2)),"")</f>
        <v/>
      </c>
      <c r="O238" s="395" t="str">
        <f>IFERROR(IF(O237&gt;1,O237-1,INDEX('1.1 AIZ-IVZ'!$F$7:$H$106,MATCH('1.4 AIZ-BWH'!N238,'1.1 AIZ-IVZ'!$I$7:$I$106,0),1)+1),"")</f>
        <v/>
      </c>
      <c r="P238" s="395" t="str">
        <f t="shared" si="20"/>
        <v/>
      </c>
      <c r="Q238" s="395" t="e">
        <f t="shared" si="21"/>
        <v>#VALUE!</v>
      </c>
      <c r="R238" s="395" t="str">
        <f t="shared" si="22"/>
        <v/>
      </c>
    </row>
    <row r="239" spans="1:18" ht="15" hidden="1" customHeight="1">
      <c r="A239" s="49"/>
      <c r="B239" s="49"/>
      <c r="C239" s="49"/>
      <c r="D239" s="50"/>
      <c r="E239" s="93" t="str" cm="1">
        <f t="array" ref="E239">IFERROR(IF(O238=1,INDEX('1.1 AIZ-IVZ'!$G$7:$I$106,MATCH(MIN('1.1 AIZ-IVZ'!$G$7:$G$106)+COUNTIF($N$25:N238,"*.0*"),'1.1 AIZ-IVZ'!$G$7:$G$106,0),3),INDEX('1.1 AIZ-IVZ'!$G$109:$H$1097,MATCH(VALUE(LEFT(R239,SEARCH(".",R239)-1)),'1.1 AIZ-IVZ'!$E$109:$E$1097,0)-1+Q239,2)),"")</f>
        <v/>
      </c>
      <c r="F239" s="28"/>
      <c r="G239" s="409" t="str">
        <f>IF(E239="","",IF(IFERROR(VALUE(MID(E239,(SEARCH(".",E239)+1),1)),0)&gt;0,I239,SUMIFS($G240:$G$1015,$R240:$R$1015,LEFT(E239,SEARCH(".",E239)),$Q240:$Q$1015,"&gt;0")))</f>
        <v/>
      </c>
      <c r="H239" s="400"/>
      <c r="I239" s="396" t="str">
        <f t="shared" ca="1" si="18"/>
        <v/>
      </c>
      <c r="J239" s="396" t="str">
        <f t="shared" ca="1" si="19"/>
        <v/>
      </c>
      <c r="K239" s="384" t="str">
        <f>IF(OR(IFERROR(SEARCH("*.0*",$E239),0)=1,E239=""),"",INDEX('1.1 AIZ-IVZ'!$H$109:$O$1097,MATCH('1.4 AIZ-BWH'!E239,'1.1 AIZ-IVZ'!$H$109:$H$1097,0),7))</f>
        <v/>
      </c>
      <c r="L239" s="384" t="str">
        <f>IF(OR(IFERROR(SEARCH("*.0*",$E239),0)=1,E239=""),"",INDEX('1.1 AIZ-IVZ'!$H$109:$O$1097,MATCH('1.4 AIZ-BWH'!E239,'1.1 AIZ-IVZ'!$H$109:$H$1097,0),8))</f>
        <v/>
      </c>
      <c r="M239" s="131"/>
      <c r="N239" s="395" t="str" cm="1">
        <f t="array" ref="N239">IFERROR(IF(O238=1,INDEX('1.1 AIZ-IVZ'!$G$7:$I$106,MATCH(MIN('1.1 AIZ-IVZ'!$G$7:$G$106)+COUNTIF($N$25:N238,"*.0*"),'1.1 AIZ-IVZ'!$G$7:$G$106,0),3),INDEX('1.1 AIZ-IVZ'!$G$109:$H$1097,MATCH(VALUE(LEFT(R239,SEARCH(".",R239)-1)),'1.1 AIZ-IVZ'!$E$109:$E$1097,0)-1+Q239,2)),"")</f>
        <v/>
      </c>
      <c r="O239" s="395" t="str">
        <f>IFERROR(IF(O238&gt;1,O238-1,INDEX('1.1 AIZ-IVZ'!$F$7:$H$106,MATCH('1.4 AIZ-BWH'!N239,'1.1 AIZ-IVZ'!$I$7:$I$106,0),1)+1),"")</f>
        <v/>
      </c>
      <c r="P239" s="395" t="str">
        <f t="shared" si="20"/>
        <v/>
      </c>
      <c r="Q239" s="395" t="e">
        <f t="shared" si="21"/>
        <v>#VALUE!</v>
      </c>
      <c r="R239" s="395" t="str">
        <f t="shared" si="22"/>
        <v/>
      </c>
    </row>
    <row r="240" spans="1:18" ht="15" hidden="1" customHeight="1">
      <c r="A240" s="49"/>
      <c r="B240" s="49"/>
      <c r="C240" s="49"/>
      <c r="D240" s="50"/>
      <c r="E240" s="93" t="str" cm="1">
        <f t="array" ref="E240">IFERROR(IF(O239=1,INDEX('1.1 AIZ-IVZ'!$G$7:$I$106,MATCH(MIN('1.1 AIZ-IVZ'!$G$7:$G$106)+COUNTIF($N$25:N239,"*.0*"),'1.1 AIZ-IVZ'!$G$7:$G$106,0),3),INDEX('1.1 AIZ-IVZ'!$G$109:$H$1097,MATCH(VALUE(LEFT(R240,SEARCH(".",R240)-1)),'1.1 AIZ-IVZ'!$E$109:$E$1097,0)-1+Q240,2)),"")</f>
        <v/>
      </c>
      <c r="F240" s="28"/>
      <c r="G240" s="409" t="str">
        <f>IF(E240="","",IF(IFERROR(VALUE(MID(E240,(SEARCH(".",E240)+1),1)),0)&gt;0,I240,SUMIFS($G241:$G$1015,$R241:$R$1015,LEFT(E240,SEARCH(".",E240)),$Q241:$Q$1015,"&gt;0")))</f>
        <v/>
      </c>
      <c r="H240" s="400"/>
      <c r="I240" s="396" t="str">
        <f t="shared" ca="1" si="18"/>
        <v/>
      </c>
      <c r="J240" s="396" t="str">
        <f t="shared" ca="1" si="19"/>
        <v/>
      </c>
      <c r="K240" s="384" t="str">
        <f>IF(OR(IFERROR(SEARCH("*.0*",$E240),0)=1,E240=""),"",INDEX('1.1 AIZ-IVZ'!$H$109:$O$1097,MATCH('1.4 AIZ-BWH'!E240,'1.1 AIZ-IVZ'!$H$109:$H$1097,0),7))</f>
        <v/>
      </c>
      <c r="L240" s="384" t="str">
        <f>IF(OR(IFERROR(SEARCH("*.0*",$E240),0)=1,E240=""),"",INDEX('1.1 AIZ-IVZ'!$H$109:$O$1097,MATCH('1.4 AIZ-BWH'!E240,'1.1 AIZ-IVZ'!$H$109:$H$1097,0),8))</f>
        <v/>
      </c>
      <c r="M240" s="131"/>
      <c r="N240" s="395" t="str" cm="1">
        <f t="array" ref="N240">IFERROR(IF(O239=1,INDEX('1.1 AIZ-IVZ'!$G$7:$I$106,MATCH(MIN('1.1 AIZ-IVZ'!$G$7:$G$106)+COUNTIF($N$25:N239,"*.0*"),'1.1 AIZ-IVZ'!$G$7:$G$106,0),3),INDEX('1.1 AIZ-IVZ'!$G$109:$H$1097,MATCH(VALUE(LEFT(R240,SEARCH(".",R240)-1)),'1.1 AIZ-IVZ'!$E$109:$E$1097,0)-1+Q240,2)),"")</f>
        <v/>
      </c>
      <c r="O240" s="395" t="str">
        <f>IFERROR(IF(O239&gt;1,O239-1,INDEX('1.1 AIZ-IVZ'!$F$7:$H$106,MATCH('1.4 AIZ-BWH'!N240,'1.1 AIZ-IVZ'!$I$7:$I$106,0),1)+1),"")</f>
        <v/>
      </c>
      <c r="P240" s="395" t="str">
        <f t="shared" si="20"/>
        <v/>
      </c>
      <c r="Q240" s="395" t="e">
        <f t="shared" si="21"/>
        <v>#VALUE!</v>
      </c>
      <c r="R240" s="395" t="str">
        <f t="shared" si="22"/>
        <v/>
      </c>
    </row>
    <row r="241" spans="1:18" ht="15" hidden="1" customHeight="1">
      <c r="A241" s="49"/>
      <c r="B241" s="49"/>
      <c r="C241" s="49"/>
      <c r="D241" s="50"/>
      <c r="E241" s="93" t="str" cm="1">
        <f t="array" ref="E241">IFERROR(IF(O240=1,INDEX('1.1 AIZ-IVZ'!$G$7:$I$106,MATCH(MIN('1.1 AIZ-IVZ'!$G$7:$G$106)+COUNTIF($N$25:N240,"*.0*"),'1.1 AIZ-IVZ'!$G$7:$G$106,0),3),INDEX('1.1 AIZ-IVZ'!$G$109:$H$1097,MATCH(VALUE(LEFT(R241,SEARCH(".",R241)-1)),'1.1 AIZ-IVZ'!$E$109:$E$1097,0)-1+Q241,2)),"")</f>
        <v/>
      </c>
      <c r="F241" s="28"/>
      <c r="G241" s="409" t="str">
        <f>IF(E241="","",IF(IFERROR(VALUE(MID(E241,(SEARCH(".",E241)+1),1)),0)&gt;0,I241,SUMIFS($G242:$G$1015,$R242:$R$1015,LEFT(E241,SEARCH(".",E241)),$Q242:$Q$1015,"&gt;0")))</f>
        <v/>
      </c>
      <c r="H241" s="400"/>
      <c r="I241" s="396" t="str">
        <f t="shared" ca="1" si="18"/>
        <v/>
      </c>
      <c r="J241" s="396" t="str">
        <f t="shared" ca="1" si="19"/>
        <v/>
      </c>
      <c r="K241" s="384" t="str">
        <f>IF(OR(IFERROR(SEARCH("*.0*",$E241),0)=1,E241=""),"",INDEX('1.1 AIZ-IVZ'!$H$109:$O$1097,MATCH('1.4 AIZ-BWH'!E241,'1.1 AIZ-IVZ'!$H$109:$H$1097,0),7))</f>
        <v/>
      </c>
      <c r="L241" s="384" t="str">
        <f>IF(OR(IFERROR(SEARCH("*.0*",$E241),0)=1,E241=""),"",INDEX('1.1 AIZ-IVZ'!$H$109:$O$1097,MATCH('1.4 AIZ-BWH'!E241,'1.1 AIZ-IVZ'!$H$109:$H$1097,0),8))</f>
        <v/>
      </c>
      <c r="M241" s="131"/>
      <c r="N241" s="395" t="str" cm="1">
        <f t="array" ref="N241">IFERROR(IF(O240=1,INDEX('1.1 AIZ-IVZ'!$G$7:$I$106,MATCH(MIN('1.1 AIZ-IVZ'!$G$7:$G$106)+COUNTIF($N$25:N240,"*.0*"),'1.1 AIZ-IVZ'!$G$7:$G$106,0),3),INDEX('1.1 AIZ-IVZ'!$G$109:$H$1097,MATCH(VALUE(LEFT(R241,SEARCH(".",R241)-1)),'1.1 AIZ-IVZ'!$E$109:$E$1097,0)-1+Q241,2)),"")</f>
        <v/>
      </c>
      <c r="O241" s="395" t="str">
        <f>IFERROR(IF(O240&gt;1,O240-1,INDEX('1.1 AIZ-IVZ'!$F$7:$H$106,MATCH('1.4 AIZ-BWH'!N241,'1.1 AIZ-IVZ'!$I$7:$I$106,0),1)+1),"")</f>
        <v/>
      </c>
      <c r="P241" s="395" t="str">
        <f t="shared" si="20"/>
        <v/>
      </c>
      <c r="Q241" s="395" t="e">
        <f t="shared" si="21"/>
        <v>#VALUE!</v>
      </c>
      <c r="R241" s="395" t="str">
        <f t="shared" si="22"/>
        <v/>
      </c>
    </row>
    <row r="242" spans="1:18" ht="15" hidden="1" customHeight="1">
      <c r="A242" s="49"/>
      <c r="B242" s="49"/>
      <c r="C242" s="49"/>
      <c r="D242" s="50"/>
      <c r="E242" s="93" t="str" cm="1">
        <f t="array" ref="E242">IFERROR(IF(O241=1,INDEX('1.1 AIZ-IVZ'!$G$7:$I$106,MATCH(MIN('1.1 AIZ-IVZ'!$G$7:$G$106)+COUNTIF($N$25:N241,"*.0*"),'1.1 AIZ-IVZ'!$G$7:$G$106,0),3),INDEX('1.1 AIZ-IVZ'!$G$109:$H$1097,MATCH(VALUE(LEFT(R242,SEARCH(".",R242)-1)),'1.1 AIZ-IVZ'!$E$109:$E$1097,0)-1+Q242,2)),"")</f>
        <v/>
      </c>
      <c r="F242" s="28"/>
      <c r="G242" s="409" t="str">
        <f>IF(E242="","",IF(IFERROR(VALUE(MID(E242,(SEARCH(".",E242)+1),1)),0)&gt;0,I242,SUMIFS($G243:$G$1015,$R243:$R$1015,LEFT(E242,SEARCH(".",E242)),$Q243:$Q$1015,"&gt;0")))</f>
        <v/>
      </c>
      <c r="H242" s="400"/>
      <c r="I242" s="396" t="str">
        <f t="shared" ca="1" si="18"/>
        <v/>
      </c>
      <c r="J242" s="396" t="str">
        <f t="shared" ca="1" si="19"/>
        <v/>
      </c>
      <c r="K242" s="384" t="str">
        <f>IF(OR(IFERROR(SEARCH("*.0*",$E242),0)=1,E242=""),"",INDEX('1.1 AIZ-IVZ'!$H$109:$O$1097,MATCH('1.4 AIZ-BWH'!E242,'1.1 AIZ-IVZ'!$H$109:$H$1097,0),7))</f>
        <v/>
      </c>
      <c r="L242" s="384" t="str">
        <f>IF(OR(IFERROR(SEARCH("*.0*",$E242),0)=1,E242=""),"",INDEX('1.1 AIZ-IVZ'!$H$109:$O$1097,MATCH('1.4 AIZ-BWH'!E242,'1.1 AIZ-IVZ'!$H$109:$H$1097,0),8))</f>
        <v/>
      </c>
      <c r="M242" s="131"/>
      <c r="N242" s="395" t="str" cm="1">
        <f t="array" ref="N242">IFERROR(IF(O241=1,INDEX('1.1 AIZ-IVZ'!$G$7:$I$106,MATCH(MIN('1.1 AIZ-IVZ'!$G$7:$G$106)+COUNTIF($N$25:N241,"*.0*"),'1.1 AIZ-IVZ'!$G$7:$G$106,0),3),INDEX('1.1 AIZ-IVZ'!$G$109:$H$1097,MATCH(VALUE(LEFT(R242,SEARCH(".",R242)-1)),'1.1 AIZ-IVZ'!$E$109:$E$1097,0)-1+Q242,2)),"")</f>
        <v/>
      </c>
      <c r="O242" s="395" t="str">
        <f>IFERROR(IF(O241&gt;1,O241-1,INDEX('1.1 AIZ-IVZ'!$F$7:$H$106,MATCH('1.4 AIZ-BWH'!N242,'1.1 AIZ-IVZ'!$I$7:$I$106,0),1)+1),"")</f>
        <v/>
      </c>
      <c r="P242" s="395" t="str">
        <f t="shared" si="20"/>
        <v/>
      </c>
      <c r="Q242" s="395" t="e">
        <f t="shared" si="21"/>
        <v>#VALUE!</v>
      </c>
      <c r="R242" s="395" t="str">
        <f t="shared" si="22"/>
        <v/>
      </c>
    </row>
    <row r="243" spans="1:18" ht="15" hidden="1" customHeight="1">
      <c r="A243" s="49"/>
      <c r="B243" s="49"/>
      <c r="C243" s="49"/>
      <c r="D243" s="50"/>
      <c r="E243" s="93" t="str" cm="1">
        <f t="array" ref="E243">IFERROR(IF(O242=1,INDEX('1.1 AIZ-IVZ'!$G$7:$I$106,MATCH(MIN('1.1 AIZ-IVZ'!$G$7:$G$106)+COUNTIF($N$25:N242,"*.0*"),'1.1 AIZ-IVZ'!$G$7:$G$106,0),3),INDEX('1.1 AIZ-IVZ'!$G$109:$H$1097,MATCH(VALUE(LEFT(R243,SEARCH(".",R243)-1)),'1.1 AIZ-IVZ'!$E$109:$E$1097,0)-1+Q243,2)),"")</f>
        <v/>
      </c>
      <c r="F243" s="28"/>
      <c r="G243" s="409" t="str">
        <f>IF(E243="","",IF(IFERROR(VALUE(MID(E243,(SEARCH(".",E243)+1),1)),0)&gt;0,I243,SUMIFS($G244:$G$1015,$R244:$R$1015,LEFT(E243,SEARCH(".",E243)),$Q244:$Q$1015,"&gt;0")))</f>
        <v/>
      </c>
      <c r="H243" s="400"/>
      <c r="I243" s="396" t="str">
        <f t="shared" ca="1" si="18"/>
        <v/>
      </c>
      <c r="J243" s="396" t="str">
        <f t="shared" ca="1" si="19"/>
        <v/>
      </c>
      <c r="K243" s="384" t="str">
        <f>IF(OR(IFERROR(SEARCH("*.0*",$E243),0)=1,E243=""),"",INDEX('1.1 AIZ-IVZ'!$H$109:$O$1097,MATCH('1.4 AIZ-BWH'!E243,'1.1 AIZ-IVZ'!$H$109:$H$1097,0),7))</f>
        <v/>
      </c>
      <c r="L243" s="384" t="str">
        <f>IF(OR(IFERROR(SEARCH("*.0*",$E243),0)=1,E243=""),"",INDEX('1.1 AIZ-IVZ'!$H$109:$O$1097,MATCH('1.4 AIZ-BWH'!E243,'1.1 AIZ-IVZ'!$H$109:$H$1097,0),8))</f>
        <v/>
      </c>
      <c r="M243" s="131"/>
      <c r="N243" s="395" t="str" cm="1">
        <f t="array" ref="N243">IFERROR(IF(O242=1,INDEX('1.1 AIZ-IVZ'!$G$7:$I$106,MATCH(MIN('1.1 AIZ-IVZ'!$G$7:$G$106)+COUNTIF($N$25:N242,"*.0*"),'1.1 AIZ-IVZ'!$G$7:$G$106,0),3),INDEX('1.1 AIZ-IVZ'!$G$109:$H$1097,MATCH(VALUE(LEFT(R243,SEARCH(".",R243)-1)),'1.1 AIZ-IVZ'!$E$109:$E$1097,0)-1+Q243,2)),"")</f>
        <v/>
      </c>
      <c r="O243" s="395" t="str">
        <f>IFERROR(IF(O242&gt;1,O242-1,INDEX('1.1 AIZ-IVZ'!$F$7:$H$106,MATCH('1.4 AIZ-BWH'!N243,'1.1 AIZ-IVZ'!$I$7:$I$106,0),1)+1),"")</f>
        <v/>
      </c>
      <c r="P243" s="395" t="str">
        <f t="shared" si="20"/>
        <v/>
      </c>
      <c r="Q243" s="395" t="e">
        <f t="shared" si="21"/>
        <v>#VALUE!</v>
      </c>
      <c r="R243" s="395" t="str">
        <f t="shared" si="22"/>
        <v/>
      </c>
    </row>
    <row r="244" spans="1:18" ht="15" hidden="1" customHeight="1">
      <c r="A244" s="49"/>
      <c r="B244" s="49"/>
      <c r="C244" s="49"/>
      <c r="D244" s="50"/>
      <c r="E244" s="93" t="str" cm="1">
        <f t="array" ref="E244">IFERROR(IF(O243=1,INDEX('1.1 AIZ-IVZ'!$G$7:$I$106,MATCH(MIN('1.1 AIZ-IVZ'!$G$7:$G$106)+COUNTIF($N$25:N243,"*.0*"),'1.1 AIZ-IVZ'!$G$7:$G$106,0),3),INDEX('1.1 AIZ-IVZ'!$G$109:$H$1097,MATCH(VALUE(LEFT(R244,SEARCH(".",R244)-1)),'1.1 AIZ-IVZ'!$E$109:$E$1097,0)-1+Q244,2)),"")</f>
        <v/>
      </c>
      <c r="F244" s="28"/>
      <c r="G244" s="409" t="str">
        <f>IF(E244="","",IF(IFERROR(VALUE(MID(E244,(SEARCH(".",E244)+1),1)),0)&gt;0,I244,SUMIFS($G245:$G$1015,$R245:$R$1015,LEFT(E244,SEARCH(".",E244)),$Q245:$Q$1015,"&gt;0")))</f>
        <v/>
      </c>
      <c r="H244" s="400"/>
      <c r="I244" s="396" t="str">
        <f t="shared" ca="1" si="18"/>
        <v/>
      </c>
      <c r="J244" s="396" t="str">
        <f t="shared" ca="1" si="19"/>
        <v/>
      </c>
      <c r="K244" s="384" t="str">
        <f>IF(OR(IFERROR(SEARCH("*.0*",$E244),0)=1,E244=""),"",INDEX('1.1 AIZ-IVZ'!$H$109:$O$1097,MATCH('1.4 AIZ-BWH'!E244,'1.1 AIZ-IVZ'!$H$109:$H$1097,0),7))</f>
        <v/>
      </c>
      <c r="L244" s="384" t="str">
        <f>IF(OR(IFERROR(SEARCH("*.0*",$E244),0)=1,E244=""),"",INDEX('1.1 AIZ-IVZ'!$H$109:$O$1097,MATCH('1.4 AIZ-BWH'!E244,'1.1 AIZ-IVZ'!$H$109:$H$1097,0),8))</f>
        <v/>
      </c>
      <c r="M244" s="131"/>
      <c r="N244" s="395" t="str" cm="1">
        <f t="array" ref="N244">IFERROR(IF(O243=1,INDEX('1.1 AIZ-IVZ'!$G$7:$I$106,MATCH(MIN('1.1 AIZ-IVZ'!$G$7:$G$106)+COUNTIF($N$25:N243,"*.0*"),'1.1 AIZ-IVZ'!$G$7:$G$106,0),3),INDEX('1.1 AIZ-IVZ'!$G$109:$H$1097,MATCH(VALUE(LEFT(R244,SEARCH(".",R244)-1)),'1.1 AIZ-IVZ'!$E$109:$E$1097,0)-1+Q244,2)),"")</f>
        <v/>
      </c>
      <c r="O244" s="395" t="str">
        <f>IFERROR(IF(O243&gt;1,O243-1,INDEX('1.1 AIZ-IVZ'!$F$7:$H$106,MATCH('1.4 AIZ-BWH'!N244,'1.1 AIZ-IVZ'!$I$7:$I$106,0),1)+1),"")</f>
        <v/>
      </c>
      <c r="P244" s="395" t="str">
        <f t="shared" si="20"/>
        <v/>
      </c>
      <c r="Q244" s="395" t="e">
        <f t="shared" si="21"/>
        <v>#VALUE!</v>
      </c>
      <c r="R244" s="395" t="str">
        <f t="shared" si="22"/>
        <v/>
      </c>
    </row>
    <row r="245" spans="1:18" ht="15" hidden="1" customHeight="1">
      <c r="A245" s="49"/>
      <c r="B245" s="49"/>
      <c r="C245" s="49"/>
      <c r="D245" s="50"/>
      <c r="E245" s="93" t="str" cm="1">
        <f t="array" ref="E245">IFERROR(IF(O244=1,INDEX('1.1 AIZ-IVZ'!$G$7:$I$106,MATCH(MIN('1.1 AIZ-IVZ'!$G$7:$G$106)+COUNTIF($N$25:N244,"*.0*"),'1.1 AIZ-IVZ'!$G$7:$G$106,0),3),INDEX('1.1 AIZ-IVZ'!$G$109:$H$1097,MATCH(VALUE(LEFT(R245,SEARCH(".",R245)-1)),'1.1 AIZ-IVZ'!$E$109:$E$1097,0)-1+Q245,2)),"")</f>
        <v/>
      </c>
      <c r="F245" s="28"/>
      <c r="G245" s="409" t="str">
        <f>IF(E245="","",IF(IFERROR(VALUE(MID(E245,(SEARCH(".",E245)+1),1)),0)&gt;0,I245,SUMIFS($G246:$G$1015,$R246:$R$1015,LEFT(E245,SEARCH(".",E245)),$Q246:$Q$1015,"&gt;0")))</f>
        <v/>
      </c>
      <c r="H245" s="400"/>
      <c r="I245" s="396" t="str">
        <f t="shared" ca="1" si="18"/>
        <v/>
      </c>
      <c r="J245" s="396" t="str">
        <f t="shared" ca="1" si="19"/>
        <v/>
      </c>
      <c r="K245" s="384" t="str">
        <f>IF(OR(IFERROR(SEARCH("*.0*",$E245),0)=1,E245=""),"",INDEX('1.1 AIZ-IVZ'!$H$109:$O$1097,MATCH('1.4 AIZ-BWH'!E245,'1.1 AIZ-IVZ'!$H$109:$H$1097,0),7))</f>
        <v/>
      </c>
      <c r="L245" s="384" t="str">
        <f>IF(OR(IFERROR(SEARCH("*.0*",$E245),0)=1,E245=""),"",INDEX('1.1 AIZ-IVZ'!$H$109:$O$1097,MATCH('1.4 AIZ-BWH'!E245,'1.1 AIZ-IVZ'!$H$109:$H$1097,0),8))</f>
        <v/>
      </c>
      <c r="M245" s="131"/>
      <c r="N245" s="395" t="str" cm="1">
        <f t="array" ref="N245">IFERROR(IF(O244=1,INDEX('1.1 AIZ-IVZ'!$G$7:$I$106,MATCH(MIN('1.1 AIZ-IVZ'!$G$7:$G$106)+COUNTIF($N$25:N244,"*.0*"),'1.1 AIZ-IVZ'!$G$7:$G$106,0),3),INDEX('1.1 AIZ-IVZ'!$G$109:$H$1097,MATCH(VALUE(LEFT(R245,SEARCH(".",R245)-1)),'1.1 AIZ-IVZ'!$E$109:$E$1097,0)-1+Q245,2)),"")</f>
        <v/>
      </c>
      <c r="O245" s="395" t="str">
        <f>IFERROR(IF(O244&gt;1,O244-1,INDEX('1.1 AIZ-IVZ'!$F$7:$H$106,MATCH('1.4 AIZ-BWH'!N245,'1.1 AIZ-IVZ'!$I$7:$I$106,0),1)+1),"")</f>
        <v/>
      </c>
      <c r="P245" s="395" t="str">
        <f t="shared" si="20"/>
        <v/>
      </c>
      <c r="Q245" s="395" t="e">
        <f t="shared" si="21"/>
        <v>#VALUE!</v>
      </c>
      <c r="R245" s="395" t="str">
        <f t="shared" si="22"/>
        <v/>
      </c>
    </row>
    <row r="246" spans="1:18" ht="15" hidden="1" customHeight="1">
      <c r="A246" s="49"/>
      <c r="B246" s="49"/>
      <c r="C246" s="49"/>
      <c r="D246" s="50"/>
      <c r="E246" s="93" t="str" cm="1">
        <f t="array" ref="E246">IFERROR(IF(O245=1,INDEX('1.1 AIZ-IVZ'!$G$7:$I$106,MATCH(MIN('1.1 AIZ-IVZ'!$G$7:$G$106)+COUNTIF($N$25:N245,"*.0*"),'1.1 AIZ-IVZ'!$G$7:$G$106,0),3),INDEX('1.1 AIZ-IVZ'!$G$109:$H$1097,MATCH(VALUE(LEFT(R246,SEARCH(".",R246)-1)),'1.1 AIZ-IVZ'!$E$109:$E$1097,0)-1+Q246,2)),"")</f>
        <v/>
      </c>
      <c r="F246" s="28"/>
      <c r="G246" s="409" t="str">
        <f>IF(E246="","",IF(IFERROR(VALUE(MID(E246,(SEARCH(".",E246)+1),1)),0)&gt;0,I246,SUMIFS($G247:$G$1015,$R247:$R$1015,LEFT(E246,SEARCH(".",E246)),$Q247:$Q$1015,"&gt;0")))</f>
        <v/>
      </c>
      <c r="H246" s="400"/>
      <c r="I246" s="396" t="str">
        <f t="shared" ca="1" si="18"/>
        <v/>
      </c>
      <c r="J246" s="396" t="str">
        <f t="shared" ca="1" si="19"/>
        <v/>
      </c>
      <c r="K246" s="384" t="str">
        <f>IF(OR(IFERROR(SEARCH("*.0*",$E246),0)=1,E246=""),"",INDEX('1.1 AIZ-IVZ'!$H$109:$O$1097,MATCH('1.4 AIZ-BWH'!E246,'1.1 AIZ-IVZ'!$H$109:$H$1097,0),7))</f>
        <v/>
      </c>
      <c r="L246" s="384" t="str">
        <f>IF(OR(IFERROR(SEARCH("*.0*",$E246),0)=1,E246=""),"",INDEX('1.1 AIZ-IVZ'!$H$109:$O$1097,MATCH('1.4 AIZ-BWH'!E246,'1.1 AIZ-IVZ'!$H$109:$H$1097,0),8))</f>
        <v/>
      </c>
      <c r="M246" s="131"/>
      <c r="N246" s="395" t="str" cm="1">
        <f t="array" ref="N246">IFERROR(IF(O245=1,INDEX('1.1 AIZ-IVZ'!$G$7:$I$106,MATCH(MIN('1.1 AIZ-IVZ'!$G$7:$G$106)+COUNTIF($N$25:N245,"*.0*"),'1.1 AIZ-IVZ'!$G$7:$G$106,0),3),INDEX('1.1 AIZ-IVZ'!$G$109:$H$1097,MATCH(VALUE(LEFT(R246,SEARCH(".",R246)-1)),'1.1 AIZ-IVZ'!$E$109:$E$1097,0)-1+Q246,2)),"")</f>
        <v/>
      </c>
      <c r="O246" s="395" t="str">
        <f>IFERROR(IF(O245&gt;1,O245-1,INDEX('1.1 AIZ-IVZ'!$F$7:$H$106,MATCH('1.4 AIZ-BWH'!N246,'1.1 AIZ-IVZ'!$I$7:$I$106,0),1)+1),"")</f>
        <v/>
      </c>
      <c r="P246" s="395" t="str">
        <f t="shared" si="20"/>
        <v/>
      </c>
      <c r="Q246" s="395" t="e">
        <f t="shared" si="21"/>
        <v>#VALUE!</v>
      </c>
      <c r="R246" s="395" t="str">
        <f t="shared" si="22"/>
        <v/>
      </c>
    </row>
    <row r="247" spans="1:18" ht="15" hidden="1" customHeight="1">
      <c r="A247" s="49"/>
      <c r="B247" s="49"/>
      <c r="C247" s="49"/>
      <c r="D247" s="50"/>
      <c r="E247" s="93" t="str" cm="1">
        <f t="array" ref="E247">IFERROR(IF(O246=1,INDEX('1.1 AIZ-IVZ'!$G$7:$I$106,MATCH(MIN('1.1 AIZ-IVZ'!$G$7:$G$106)+COUNTIF($N$25:N246,"*.0*"),'1.1 AIZ-IVZ'!$G$7:$G$106,0),3),INDEX('1.1 AIZ-IVZ'!$G$109:$H$1097,MATCH(VALUE(LEFT(R247,SEARCH(".",R247)-1)),'1.1 AIZ-IVZ'!$E$109:$E$1097,0)-1+Q247,2)),"")</f>
        <v/>
      </c>
      <c r="F247" s="28"/>
      <c r="G247" s="409" t="str">
        <f>IF(E247="","",IF(IFERROR(VALUE(MID(E247,(SEARCH(".",E247)+1),1)),0)&gt;0,I247,SUMIFS($G248:$G$1015,$R248:$R$1015,LEFT(E247,SEARCH(".",E247)),$Q248:$Q$1015,"&gt;0")))</f>
        <v/>
      </c>
      <c r="H247" s="400"/>
      <c r="I247" s="396" t="str">
        <f t="shared" ca="1" si="18"/>
        <v/>
      </c>
      <c r="J247" s="396" t="str">
        <f t="shared" ca="1" si="19"/>
        <v/>
      </c>
      <c r="K247" s="384" t="str">
        <f>IF(OR(IFERROR(SEARCH("*.0*",$E247),0)=1,E247=""),"",INDEX('1.1 AIZ-IVZ'!$H$109:$O$1097,MATCH('1.4 AIZ-BWH'!E247,'1.1 AIZ-IVZ'!$H$109:$H$1097,0),7))</f>
        <v/>
      </c>
      <c r="L247" s="384" t="str">
        <f>IF(OR(IFERROR(SEARCH("*.0*",$E247),0)=1,E247=""),"",INDEX('1.1 AIZ-IVZ'!$H$109:$O$1097,MATCH('1.4 AIZ-BWH'!E247,'1.1 AIZ-IVZ'!$H$109:$H$1097,0),8))</f>
        <v/>
      </c>
      <c r="M247" s="131"/>
      <c r="N247" s="395" t="str" cm="1">
        <f t="array" ref="N247">IFERROR(IF(O246=1,INDEX('1.1 AIZ-IVZ'!$G$7:$I$106,MATCH(MIN('1.1 AIZ-IVZ'!$G$7:$G$106)+COUNTIF($N$25:N246,"*.0*"),'1.1 AIZ-IVZ'!$G$7:$G$106,0),3),INDEX('1.1 AIZ-IVZ'!$G$109:$H$1097,MATCH(VALUE(LEFT(R247,SEARCH(".",R247)-1)),'1.1 AIZ-IVZ'!$E$109:$E$1097,0)-1+Q247,2)),"")</f>
        <v/>
      </c>
      <c r="O247" s="395" t="str">
        <f>IFERROR(IF(O246&gt;1,O246-1,INDEX('1.1 AIZ-IVZ'!$F$7:$H$106,MATCH('1.4 AIZ-BWH'!N247,'1.1 AIZ-IVZ'!$I$7:$I$106,0),1)+1),"")</f>
        <v/>
      </c>
      <c r="P247" s="395" t="str">
        <f t="shared" si="20"/>
        <v/>
      </c>
      <c r="Q247" s="395" t="e">
        <f t="shared" si="21"/>
        <v>#VALUE!</v>
      </c>
      <c r="R247" s="395" t="str">
        <f t="shared" si="22"/>
        <v/>
      </c>
    </row>
    <row r="248" spans="1:18" ht="15" hidden="1" customHeight="1">
      <c r="A248" s="49"/>
      <c r="B248" s="49"/>
      <c r="C248" s="49"/>
      <c r="D248" s="50"/>
      <c r="E248" s="93" t="str" cm="1">
        <f t="array" ref="E248">IFERROR(IF(O247=1,INDEX('1.1 AIZ-IVZ'!$G$7:$I$106,MATCH(MIN('1.1 AIZ-IVZ'!$G$7:$G$106)+COUNTIF($N$25:N247,"*.0*"),'1.1 AIZ-IVZ'!$G$7:$G$106,0),3),INDEX('1.1 AIZ-IVZ'!$G$109:$H$1097,MATCH(VALUE(LEFT(R248,SEARCH(".",R248)-1)),'1.1 AIZ-IVZ'!$E$109:$E$1097,0)-1+Q248,2)),"")</f>
        <v/>
      </c>
      <c r="F248" s="28"/>
      <c r="G248" s="409" t="str">
        <f>IF(E248="","",IF(IFERROR(VALUE(MID(E248,(SEARCH(".",E248)+1),1)),0)&gt;0,I248,SUMIFS($G249:$G$1015,$R249:$R$1015,LEFT(E248,SEARCH(".",E248)),$Q249:$Q$1015,"&gt;0")))</f>
        <v/>
      </c>
      <c r="H248" s="400"/>
      <c r="I248" s="396" t="str">
        <f t="shared" ca="1" si="18"/>
        <v/>
      </c>
      <c r="J248" s="396" t="str">
        <f t="shared" ca="1" si="19"/>
        <v/>
      </c>
      <c r="K248" s="384" t="str">
        <f>IF(OR(IFERROR(SEARCH("*.0*",$E248),0)=1,E248=""),"",INDEX('1.1 AIZ-IVZ'!$H$109:$O$1097,MATCH('1.4 AIZ-BWH'!E248,'1.1 AIZ-IVZ'!$H$109:$H$1097,0),7))</f>
        <v/>
      </c>
      <c r="L248" s="384" t="str">
        <f>IF(OR(IFERROR(SEARCH("*.0*",$E248),0)=1,E248=""),"",INDEX('1.1 AIZ-IVZ'!$H$109:$O$1097,MATCH('1.4 AIZ-BWH'!E248,'1.1 AIZ-IVZ'!$H$109:$H$1097,0),8))</f>
        <v/>
      </c>
      <c r="M248" s="131"/>
      <c r="N248" s="395" t="str" cm="1">
        <f t="array" ref="N248">IFERROR(IF(O247=1,INDEX('1.1 AIZ-IVZ'!$G$7:$I$106,MATCH(MIN('1.1 AIZ-IVZ'!$G$7:$G$106)+COUNTIF($N$25:N247,"*.0*"),'1.1 AIZ-IVZ'!$G$7:$G$106,0),3),INDEX('1.1 AIZ-IVZ'!$G$109:$H$1097,MATCH(VALUE(LEFT(R248,SEARCH(".",R248)-1)),'1.1 AIZ-IVZ'!$E$109:$E$1097,0)-1+Q248,2)),"")</f>
        <v/>
      </c>
      <c r="O248" s="395" t="str">
        <f>IFERROR(IF(O247&gt;1,O247-1,INDEX('1.1 AIZ-IVZ'!$F$7:$H$106,MATCH('1.4 AIZ-BWH'!N248,'1.1 AIZ-IVZ'!$I$7:$I$106,0),1)+1),"")</f>
        <v/>
      </c>
      <c r="P248" s="395" t="str">
        <f t="shared" si="20"/>
        <v/>
      </c>
      <c r="Q248" s="395" t="e">
        <f t="shared" si="21"/>
        <v>#VALUE!</v>
      </c>
      <c r="R248" s="395" t="str">
        <f t="shared" si="22"/>
        <v/>
      </c>
    </row>
    <row r="249" spans="1:18" ht="15" hidden="1" customHeight="1">
      <c r="A249" s="49"/>
      <c r="B249" s="49"/>
      <c r="C249" s="49"/>
      <c r="D249" s="50"/>
      <c r="E249" s="93" t="str" cm="1">
        <f t="array" ref="E249">IFERROR(IF(O248=1,INDEX('1.1 AIZ-IVZ'!$G$7:$I$106,MATCH(MIN('1.1 AIZ-IVZ'!$G$7:$G$106)+COUNTIF($N$25:N248,"*.0*"),'1.1 AIZ-IVZ'!$G$7:$G$106,0),3),INDEX('1.1 AIZ-IVZ'!$G$109:$H$1097,MATCH(VALUE(LEFT(R249,SEARCH(".",R249)-1)),'1.1 AIZ-IVZ'!$E$109:$E$1097,0)-1+Q249,2)),"")</f>
        <v/>
      </c>
      <c r="F249" s="28"/>
      <c r="G249" s="409" t="str">
        <f>IF(E249="","",IF(IFERROR(VALUE(MID(E249,(SEARCH(".",E249)+1),1)),0)&gt;0,I249,SUMIFS($G250:$G$1015,$R250:$R$1015,LEFT(E249,SEARCH(".",E249)),$Q250:$Q$1015,"&gt;0")))</f>
        <v/>
      </c>
      <c r="H249" s="400"/>
      <c r="I249" s="396" t="str">
        <f t="shared" ca="1" si="18"/>
        <v/>
      </c>
      <c r="J249" s="396" t="str">
        <f t="shared" ca="1" si="19"/>
        <v/>
      </c>
      <c r="K249" s="384" t="str">
        <f>IF(OR(IFERROR(SEARCH("*.0*",$E249),0)=1,E249=""),"",INDEX('1.1 AIZ-IVZ'!$H$109:$O$1097,MATCH('1.4 AIZ-BWH'!E249,'1.1 AIZ-IVZ'!$H$109:$H$1097,0),7))</f>
        <v/>
      </c>
      <c r="L249" s="384" t="str">
        <f>IF(OR(IFERROR(SEARCH("*.0*",$E249),0)=1,E249=""),"",INDEX('1.1 AIZ-IVZ'!$H$109:$O$1097,MATCH('1.4 AIZ-BWH'!E249,'1.1 AIZ-IVZ'!$H$109:$H$1097,0),8))</f>
        <v/>
      </c>
      <c r="M249" s="131"/>
      <c r="N249" s="395" t="str" cm="1">
        <f t="array" ref="N249">IFERROR(IF(O248=1,INDEX('1.1 AIZ-IVZ'!$G$7:$I$106,MATCH(MIN('1.1 AIZ-IVZ'!$G$7:$G$106)+COUNTIF($N$25:N248,"*.0*"),'1.1 AIZ-IVZ'!$G$7:$G$106,0),3),INDEX('1.1 AIZ-IVZ'!$G$109:$H$1097,MATCH(VALUE(LEFT(R249,SEARCH(".",R249)-1)),'1.1 AIZ-IVZ'!$E$109:$E$1097,0)-1+Q249,2)),"")</f>
        <v/>
      </c>
      <c r="O249" s="395" t="str">
        <f>IFERROR(IF(O248&gt;1,O248-1,INDEX('1.1 AIZ-IVZ'!$F$7:$H$106,MATCH('1.4 AIZ-BWH'!N249,'1.1 AIZ-IVZ'!$I$7:$I$106,0),1)+1),"")</f>
        <v/>
      </c>
      <c r="P249" s="395" t="str">
        <f t="shared" si="20"/>
        <v/>
      </c>
      <c r="Q249" s="395" t="e">
        <f t="shared" si="21"/>
        <v>#VALUE!</v>
      </c>
      <c r="R249" s="395" t="str">
        <f t="shared" si="22"/>
        <v/>
      </c>
    </row>
    <row r="250" spans="1:18" ht="15" hidden="1" customHeight="1">
      <c r="A250" s="49"/>
      <c r="B250" s="49"/>
      <c r="C250" s="49"/>
      <c r="D250" s="50"/>
      <c r="E250" s="93" t="str" cm="1">
        <f t="array" ref="E250">IFERROR(IF(O249=1,INDEX('1.1 AIZ-IVZ'!$G$7:$I$106,MATCH(MIN('1.1 AIZ-IVZ'!$G$7:$G$106)+COUNTIF($N$25:N249,"*.0*"),'1.1 AIZ-IVZ'!$G$7:$G$106,0),3),INDEX('1.1 AIZ-IVZ'!$G$109:$H$1097,MATCH(VALUE(LEFT(R250,SEARCH(".",R250)-1)),'1.1 AIZ-IVZ'!$E$109:$E$1097,0)-1+Q250,2)),"")</f>
        <v/>
      </c>
      <c r="F250" s="28"/>
      <c r="G250" s="409" t="str">
        <f>IF(E250="","",IF(IFERROR(VALUE(MID(E250,(SEARCH(".",E250)+1),1)),0)&gt;0,I250,SUMIFS($G251:$G$1015,$R251:$R$1015,LEFT(E250,SEARCH(".",E250)),$Q251:$Q$1015,"&gt;0")))</f>
        <v/>
      </c>
      <c r="H250" s="400"/>
      <c r="I250" s="396" t="str">
        <f t="shared" ca="1" si="18"/>
        <v/>
      </c>
      <c r="J250" s="396" t="str">
        <f t="shared" ca="1" si="19"/>
        <v/>
      </c>
      <c r="K250" s="384" t="str">
        <f>IF(OR(IFERROR(SEARCH("*.0*",$E250),0)=1,E250=""),"",INDEX('1.1 AIZ-IVZ'!$H$109:$O$1097,MATCH('1.4 AIZ-BWH'!E250,'1.1 AIZ-IVZ'!$H$109:$H$1097,0),7))</f>
        <v/>
      </c>
      <c r="L250" s="384" t="str">
        <f>IF(OR(IFERROR(SEARCH("*.0*",$E250),0)=1,E250=""),"",INDEX('1.1 AIZ-IVZ'!$H$109:$O$1097,MATCH('1.4 AIZ-BWH'!E250,'1.1 AIZ-IVZ'!$H$109:$H$1097,0),8))</f>
        <v/>
      </c>
      <c r="M250" s="131"/>
      <c r="N250" s="395" t="str" cm="1">
        <f t="array" ref="N250">IFERROR(IF(O249=1,INDEX('1.1 AIZ-IVZ'!$G$7:$I$106,MATCH(MIN('1.1 AIZ-IVZ'!$G$7:$G$106)+COUNTIF($N$25:N249,"*.0*"),'1.1 AIZ-IVZ'!$G$7:$G$106,0),3),INDEX('1.1 AIZ-IVZ'!$G$109:$H$1097,MATCH(VALUE(LEFT(R250,SEARCH(".",R250)-1)),'1.1 AIZ-IVZ'!$E$109:$E$1097,0)-1+Q250,2)),"")</f>
        <v/>
      </c>
      <c r="O250" s="395" t="str">
        <f>IFERROR(IF(O249&gt;1,O249-1,INDEX('1.1 AIZ-IVZ'!$F$7:$H$106,MATCH('1.4 AIZ-BWH'!N250,'1.1 AIZ-IVZ'!$I$7:$I$106,0),1)+1),"")</f>
        <v/>
      </c>
      <c r="P250" s="395" t="str">
        <f t="shared" si="20"/>
        <v/>
      </c>
      <c r="Q250" s="395" t="e">
        <f t="shared" si="21"/>
        <v>#VALUE!</v>
      </c>
      <c r="R250" s="395" t="str">
        <f t="shared" si="22"/>
        <v/>
      </c>
    </row>
    <row r="251" spans="1:18" ht="15" hidden="1" customHeight="1">
      <c r="A251" s="49"/>
      <c r="B251" s="49"/>
      <c r="C251" s="49"/>
      <c r="D251" s="50"/>
      <c r="E251" s="93" t="str" cm="1">
        <f t="array" ref="E251">IFERROR(IF(O250=1,INDEX('1.1 AIZ-IVZ'!$G$7:$I$106,MATCH(MIN('1.1 AIZ-IVZ'!$G$7:$G$106)+COUNTIF($N$25:N250,"*.0*"),'1.1 AIZ-IVZ'!$G$7:$G$106,0),3),INDEX('1.1 AIZ-IVZ'!$G$109:$H$1097,MATCH(VALUE(LEFT(R251,SEARCH(".",R251)-1)),'1.1 AIZ-IVZ'!$E$109:$E$1097,0)-1+Q251,2)),"")</f>
        <v/>
      </c>
      <c r="F251" s="28"/>
      <c r="G251" s="409" t="str">
        <f>IF(E251="","",IF(IFERROR(VALUE(MID(E251,(SEARCH(".",E251)+1),1)),0)&gt;0,I251,SUMIFS($G252:$G$1015,$R252:$R$1015,LEFT(E251,SEARCH(".",E251)),$Q252:$Q$1015,"&gt;0")))</f>
        <v/>
      </c>
      <c r="H251" s="400"/>
      <c r="I251" s="396" t="str">
        <f t="shared" ca="1" si="18"/>
        <v/>
      </c>
      <c r="J251" s="396" t="str">
        <f t="shared" ca="1" si="19"/>
        <v/>
      </c>
      <c r="K251" s="384" t="str">
        <f>IF(OR(IFERROR(SEARCH("*.0*",$E251),0)=1,E251=""),"",INDEX('1.1 AIZ-IVZ'!$H$109:$O$1097,MATCH('1.4 AIZ-BWH'!E251,'1.1 AIZ-IVZ'!$H$109:$H$1097,0),7))</f>
        <v/>
      </c>
      <c r="L251" s="384" t="str">
        <f>IF(OR(IFERROR(SEARCH("*.0*",$E251),0)=1,E251=""),"",INDEX('1.1 AIZ-IVZ'!$H$109:$O$1097,MATCH('1.4 AIZ-BWH'!E251,'1.1 AIZ-IVZ'!$H$109:$H$1097,0),8))</f>
        <v/>
      </c>
      <c r="M251" s="131"/>
      <c r="N251" s="395" t="str" cm="1">
        <f t="array" ref="N251">IFERROR(IF(O250=1,INDEX('1.1 AIZ-IVZ'!$G$7:$I$106,MATCH(MIN('1.1 AIZ-IVZ'!$G$7:$G$106)+COUNTIF($N$25:N250,"*.0*"),'1.1 AIZ-IVZ'!$G$7:$G$106,0),3),INDEX('1.1 AIZ-IVZ'!$G$109:$H$1097,MATCH(VALUE(LEFT(R251,SEARCH(".",R251)-1)),'1.1 AIZ-IVZ'!$E$109:$E$1097,0)-1+Q251,2)),"")</f>
        <v/>
      </c>
      <c r="O251" s="395" t="str">
        <f>IFERROR(IF(O250&gt;1,O250-1,INDEX('1.1 AIZ-IVZ'!$F$7:$H$106,MATCH('1.4 AIZ-BWH'!N251,'1.1 AIZ-IVZ'!$I$7:$I$106,0),1)+1),"")</f>
        <v/>
      </c>
      <c r="P251" s="395" t="str">
        <f t="shared" si="20"/>
        <v/>
      </c>
      <c r="Q251" s="395" t="e">
        <f t="shared" si="21"/>
        <v>#VALUE!</v>
      </c>
      <c r="R251" s="395" t="str">
        <f t="shared" si="22"/>
        <v/>
      </c>
    </row>
    <row r="252" spans="1:18" ht="15" hidden="1" customHeight="1">
      <c r="A252" s="49"/>
      <c r="B252" s="49"/>
      <c r="C252" s="49"/>
      <c r="D252" s="50"/>
      <c r="E252" s="93" t="str" cm="1">
        <f t="array" ref="E252">IFERROR(IF(O251=1,INDEX('1.1 AIZ-IVZ'!$G$7:$I$106,MATCH(MIN('1.1 AIZ-IVZ'!$G$7:$G$106)+COUNTIF($N$25:N251,"*.0*"),'1.1 AIZ-IVZ'!$G$7:$G$106,0),3),INDEX('1.1 AIZ-IVZ'!$G$109:$H$1097,MATCH(VALUE(LEFT(R252,SEARCH(".",R252)-1)),'1.1 AIZ-IVZ'!$E$109:$E$1097,0)-1+Q252,2)),"")</f>
        <v/>
      </c>
      <c r="F252" s="28"/>
      <c r="G252" s="409" t="str">
        <f>IF(E252="","",IF(IFERROR(VALUE(MID(E252,(SEARCH(".",E252)+1),1)),0)&gt;0,I252,SUMIFS($G253:$G$1015,$R253:$R$1015,LEFT(E252,SEARCH(".",E252)),$Q253:$Q$1015,"&gt;0")))</f>
        <v/>
      </c>
      <c r="H252" s="400"/>
      <c r="I252" s="396" t="str">
        <f t="shared" ca="1" si="18"/>
        <v/>
      </c>
      <c r="J252" s="396" t="str">
        <f t="shared" ca="1" si="19"/>
        <v/>
      </c>
      <c r="K252" s="384" t="str">
        <f>IF(OR(IFERROR(SEARCH("*.0*",$E252),0)=1,E252=""),"",INDEX('1.1 AIZ-IVZ'!$H$109:$O$1097,MATCH('1.4 AIZ-BWH'!E252,'1.1 AIZ-IVZ'!$H$109:$H$1097,0),7))</f>
        <v/>
      </c>
      <c r="L252" s="384" t="str">
        <f>IF(OR(IFERROR(SEARCH("*.0*",$E252),0)=1,E252=""),"",INDEX('1.1 AIZ-IVZ'!$H$109:$O$1097,MATCH('1.4 AIZ-BWH'!E252,'1.1 AIZ-IVZ'!$H$109:$H$1097,0),8))</f>
        <v/>
      </c>
      <c r="M252" s="131"/>
      <c r="N252" s="395" t="str" cm="1">
        <f t="array" ref="N252">IFERROR(IF(O251=1,INDEX('1.1 AIZ-IVZ'!$G$7:$I$106,MATCH(MIN('1.1 AIZ-IVZ'!$G$7:$G$106)+COUNTIF($N$25:N251,"*.0*"),'1.1 AIZ-IVZ'!$G$7:$G$106,0),3),INDEX('1.1 AIZ-IVZ'!$G$109:$H$1097,MATCH(VALUE(LEFT(R252,SEARCH(".",R252)-1)),'1.1 AIZ-IVZ'!$E$109:$E$1097,0)-1+Q252,2)),"")</f>
        <v/>
      </c>
      <c r="O252" s="395" t="str">
        <f>IFERROR(IF(O251&gt;1,O251-1,INDEX('1.1 AIZ-IVZ'!$F$7:$H$106,MATCH('1.4 AIZ-BWH'!N252,'1.1 AIZ-IVZ'!$I$7:$I$106,0),1)+1),"")</f>
        <v/>
      </c>
      <c r="P252" s="395" t="str">
        <f t="shared" si="20"/>
        <v/>
      </c>
      <c r="Q252" s="395" t="e">
        <f t="shared" si="21"/>
        <v>#VALUE!</v>
      </c>
      <c r="R252" s="395" t="str">
        <f t="shared" si="22"/>
        <v/>
      </c>
    </row>
    <row r="253" spans="1:18" ht="15" hidden="1" customHeight="1">
      <c r="A253" s="49"/>
      <c r="B253" s="49"/>
      <c r="C253" s="49"/>
      <c r="D253" s="50"/>
      <c r="E253" s="93" t="str" cm="1">
        <f t="array" ref="E253">IFERROR(IF(O252=1,INDEX('1.1 AIZ-IVZ'!$G$7:$I$106,MATCH(MIN('1.1 AIZ-IVZ'!$G$7:$G$106)+COUNTIF($N$25:N252,"*.0*"),'1.1 AIZ-IVZ'!$G$7:$G$106,0),3),INDEX('1.1 AIZ-IVZ'!$G$109:$H$1097,MATCH(VALUE(LEFT(R253,SEARCH(".",R253)-1)),'1.1 AIZ-IVZ'!$E$109:$E$1097,0)-1+Q253,2)),"")</f>
        <v/>
      </c>
      <c r="F253" s="28"/>
      <c r="G253" s="409" t="str">
        <f>IF(E253="","",IF(IFERROR(VALUE(MID(E253,(SEARCH(".",E253)+1),1)),0)&gt;0,I253,SUMIFS($G254:$G$1015,$R254:$R$1015,LEFT(E253,SEARCH(".",E253)),$Q254:$Q$1015,"&gt;0")))</f>
        <v/>
      </c>
      <c r="H253" s="400"/>
      <c r="I253" s="396" t="str">
        <f t="shared" ca="1" si="18"/>
        <v/>
      </c>
      <c r="J253" s="396" t="str">
        <f t="shared" ca="1" si="19"/>
        <v/>
      </c>
      <c r="K253" s="384" t="str">
        <f>IF(OR(IFERROR(SEARCH("*.0*",$E253),0)=1,E253=""),"",INDEX('1.1 AIZ-IVZ'!$H$109:$O$1097,MATCH('1.4 AIZ-BWH'!E253,'1.1 AIZ-IVZ'!$H$109:$H$1097,0),7))</f>
        <v/>
      </c>
      <c r="L253" s="384" t="str">
        <f>IF(OR(IFERROR(SEARCH("*.0*",$E253),0)=1,E253=""),"",INDEX('1.1 AIZ-IVZ'!$H$109:$O$1097,MATCH('1.4 AIZ-BWH'!E253,'1.1 AIZ-IVZ'!$H$109:$H$1097,0),8))</f>
        <v/>
      </c>
      <c r="M253" s="131"/>
      <c r="N253" s="395" t="str" cm="1">
        <f t="array" ref="N253">IFERROR(IF(O252=1,INDEX('1.1 AIZ-IVZ'!$G$7:$I$106,MATCH(MIN('1.1 AIZ-IVZ'!$G$7:$G$106)+COUNTIF($N$25:N252,"*.0*"),'1.1 AIZ-IVZ'!$G$7:$G$106,0),3),INDEX('1.1 AIZ-IVZ'!$G$109:$H$1097,MATCH(VALUE(LEFT(R253,SEARCH(".",R253)-1)),'1.1 AIZ-IVZ'!$E$109:$E$1097,0)-1+Q253,2)),"")</f>
        <v/>
      </c>
      <c r="O253" s="395" t="str">
        <f>IFERROR(IF(O252&gt;1,O252-1,INDEX('1.1 AIZ-IVZ'!$F$7:$H$106,MATCH('1.4 AIZ-BWH'!N253,'1.1 AIZ-IVZ'!$I$7:$I$106,0),1)+1),"")</f>
        <v/>
      </c>
      <c r="P253" s="395" t="str">
        <f t="shared" si="20"/>
        <v/>
      </c>
      <c r="Q253" s="395" t="e">
        <f t="shared" si="21"/>
        <v>#VALUE!</v>
      </c>
      <c r="R253" s="395" t="str">
        <f t="shared" si="22"/>
        <v/>
      </c>
    </row>
    <row r="254" spans="1:18" ht="15" hidden="1" customHeight="1">
      <c r="A254" s="49"/>
      <c r="B254" s="49"/>
      <c r="C254" s="49"/>
      <c r="D254" s="50"/>
      <c r="E254" s="93" t="str" cm="1">
        <f t="array" ref="E254">IFERROR(IF(O253=1,INDEX('1.1 AIZ-IVZ'!$G$7:$I$106,MATCH(MIN('1.1 AIZ-IVZ'!$G$7:$G$106)+COUNTIF($N$25:N253,"*.0*"),'1.1 AIZ-IVZ'!$G$7:$G$106,0),3),INDEX('1.1 AIZ-IVZ'!$G$109:$H$1097,MATCH(VALUE(LEFT(R254,SEARCH(".",R254)-1)),'1.1 AIZ-IVZ'!$E$109:$E$1097,0)-1+Q254,2)),"")</f>
        <v/>
      </c>
      <c r="F254" s="28"/>
      <c r="G254" s="409" t="str">
        <f>IF(E254="","",IF(IFERROR(VALUE(MID(E254,(SEARCH(".",E254)+1),1)),0)&gt;0,I254,SUMIFS($G255:$G$1015,$R255:$R$1015,LEFT(E254,SEARCH(".",E254)),$Q255:$Q$1015,"&gt;0")))</f>
        <v/>
      </c>
      <c r="H254" s="400"/>
      <c r="I254" s="396" t="str">
        <f t="shared" ca="1" si="18"/>
        <v/>
      </c>
      <c r="J254" s="396" t="str">
        <f t="shared" ca="1" si="19"/>
        <v/>
      </c>
      <c r="K254" s="384" t="str">
        <f>IF(OR(IFERROR(SEARCH("*.0*",$E254),0)=1,E254=""),"",INDEX('1.1 AIZ-IVZ'!$H$109:$O$1097,MATCH('1.4 AIZ-BWH'!E254,'1.1 AIZ-IVZ'!$H$109:$H$1097,0),7))</f>
        <v/>
      </c>
      <c r="L254" s="384" t="str">
        <f>IF(OR(IFERROR(SEARCH("*.0*",$E254),0)=1,E254=""),"",INDEX('1.1 AIZ-IVZ'!$H$109:$O$1097,MATCH('1.4 AIZ-BWH'!E254,'1.1 AIZ-IVZ'!$H$109:$H$1097,0),8))</f>
        <v/>
      </c>
      <c r="M254" s="131"/>
      <c r="N254" s="395" t="str" cm="1">
        <f t="array" ref="N254">IFERROR(IF(O253=1,INDEX('1.1 AIZ-IVZ'!$G$7:$I$106,MATCH(MIN('1.1 AIZ-IVZ'!$G$7:$G$106)+COUNTIF($N$25:N253,"*.0*"),'1.1 AIZ-IVZ'!$G$7:$G$106,0),3),INDEX('1.1 AIZ-IVZ'!$G$109:$H$1097,MATCH(VALUE(LEFT(R254,SEARCH(".",R254)-1)),'1.1 AIZ-IVZ'!$E$109:$E$1097,0)-1+Q254,2)),"")</f>
        <v/>
      </c>
      <c r="O254" s="395" t="str">
        <f>IFERROR(IF(O253&gt;1,O253-1,INDEX('1.1 AIZ-IVZ'!$F$7:$H$106,MATCH('1.4 AIZ-BWH'!N254,'1.1 AIZ-IVZ'!$I$7:$I$106,0),1)+1),"")</f>
        <v/>
      </c>
      <c r="P254" s="395" t="str">
        <f t="shared" si="20"/>
        <v/>
      </c>
      <c r="Q254" s="395" t="e">
        <f t="shared" si="21"/>
        <v>#VALUE!</v>
      </c>
      <c r="R254" s="395" t="str">
        <f t="shared" si="22"/>
        <v/>
      </c>
    </row>
    <row r="255" spans="1:18" ht="15" hidden="1" customHeight="1">
      <c r="A255" s="49"/>
      <c r="B255" s="49"/>
      <c r="C255" s="49"/>
      <c r="D255" s="50"/>
      <c r="E255" s="93" t="str" cm="1">
        <f t="array" ref="E255">IFERROR(IF(O254=1,INDEX('1.1 AIZ-IVZ'!$G$7:$I$106,MATCH(MIN('1.1 AIZ-IVZ'!$G$7:$G$106)+COUNTIF($N$25:N254,"*.0*"),'1.1 AIZ-IVZ'!$G$7:$G$106,0),3),INDEX('1.1 AIZ-IVZ'!$G$109:$H$1097,MATCH(VALUE(LEFT(R255,SEARCH(".",R255)-1)),'1.1 AIZ-IVZ'!$E$109:$E$1097,0)-1+Q255,2)),"")</f>
        <v/>
      </c>
      <c r="F255" s="28"/>
      <c r="G255" s="409" t="str">
        <f>IF(E255="","",IF(IFERROR(VALUE(MID(E255,(SEARCH(".",E255)+1),1)),0)&gt;0,I255,SUMIFS($G256:$G$1015,$R256:$R$1015,LEFT(E255,SEARCH(".",E255)),$Q256:$Q$1015,"&gt;0")))</f>
        <v/>
      </c>
      <c r="H255" s="400"/>
      <c r="I255" s="396" t="str">
        <f t="shared" ca="1" si="18"/>
        <v/>
      </c>
      <c r="J255" s="396" t="str">
        <f t="shared" ca="1" si="19"/>
        <v/>
      </c>
      <c r="K255" s="384" t="str">
        <f>IF(OR(IFERROR(SEARCH("*.0*",$E255),0)=1,E255=""),"",INDEX('1.1 AIZ-IVZ'!$H$109:$O$1097,MATCH('1.4 AIZ-BWH'!E255,'1.1 AIZ-IVZ'!$H$109:$H$1097,0),7))</f>
        <v/>
      </c>
      <c r="L255" s="384" t="str">
        <f>IF(OR(IFERROR(SEARCH("*.0*",$E255),0)=1,E255=""),"",INDEX('1.1 AIZ-IVZ'!$H$109:$O$1097,MATCH('1.4 AIZ-BWH'!E255,'1.1 AIZ-IVZ'!$H$109:$H$1097,0),8))</f>
        <v/>
      </c>
      <c r="M255" s="131"/>
      <c r="N255" s="395" t="str" cm="1">
        <f t="array" ref="N255">IFERROR(IF(O254=1,INDEX('1.1 AIZ-IVZ'!$G$7:$I$106,MATCH(MIN('1.1 AIZ-IVZ'!$G$7:$G$106)+COUNTIF($N$25:N254,"*.0*"),'1.1 AIZ-IVZ'!$G$7:$G$106,0),3),INDEX('1.1 AIZ-IVZ'!$G$109:$H$1097,MATCH(VALUE(LEFT(R255,SEARCH(".",R255)-1)),'1.1 AIZ-IVZ'!$E$109:$E$1097,0)-1+Q255,2)),"")</f>
        <v/>
      </c>
      <c r="O255" s="395" t="str">
        <f>IFERROR(IF(O254&gt;1,O254-1,INDEX('1.1 AIZ-IVZ'!$F$7:$H$106,MATCH('1.4 AIZ-BWH'!N255,'1.1 AIZ-IVZ'!$I$7:$I$106,0),1)+1),"")</f>
        <v/>
      </c>
      <c r="P255" s="395" t="str">
        <f t="shared" si="20"/>
        <v/>
      </c>
      <c r="Q255" s="395" t="e">
        <f t="shared" si="21"/>
        <v>#VALUE!</v>
      </c>
      <c r="R255" s="395" t="str">
        <f t="shared" si="22"/>
        <v/>
      </c>
    </row>
    <row r="256" spans="1:18" ht="15" hidden="1" customHeight="1">
      <c r="A256" s="49"/>
      <c r="B256" s="49"/>
      <c r="C256" s="49"/>
      <c r="D256" s="50"/>
      <c r="E256" s="93" t="str" cm="1">
        <f t="array" ref="E256">IFERROR(IF(O255=1,INDEX('1.1 AIZ-IVZ'!$G$7:$I$106,MATCH(MIN('1.1 AIZ-IVZ'!$G$7:$G$106)+COUNTIF($N$25:N255,"*.0*"),'1.1 AIZ-IVZ'!$G$7:$G$106,0),3),INDEX('1.1 AIZ-IVZ'!$G$109:$H$1097,MATCH(VALUE(LEFT(R256,SEARCH(".",R256)-1)),'1.1 AIZ-IVZ'!$E$109:$E$1097,0)-1+Q256,2)),"")</f>
        <v/>
      </c>
      <c r="F256" s="28"/>
      <c r="G256" s="409" t="str">
        <f>IF(E256="","",IF(IFERROR(VALUE(MID(E256,(SEARCH(".",E256)+1),1)),0)&gt;0,I256,SUMIFS($G257:$G$1015,$R257:$R$1015,LEFT(E256,SEARCH(".",E256)),$Q257:$Q$1015,"&gt;0")))</f>
        <v/>
      </c>
      <c r="H256" s="400"/>
      <c r="I256" s="396" t="str">
        <f t="shared" ca="1" si="18"/>
        <v/>
      </c>
      <c r="J256" s="396" t="str">
        <f t="shared" ca="1" si="19"/>
        <v/>
      </c>
      <c r="K256" s="384" t="str">
        <f>IF(OR(IFERROR(SEARCH("*.0*",$E256),0)=1,E256=""),"",INDEX('1.1 AIZ-IVZ'!$H$109:$O$1097,MATCH('1.4 AIZ-BWH'!E256,'1.1 AIZ-IVZ'!$H$109:$H$1097,0),7))</f>
        <v/>
      </c>
      <c r="L256" s="384" t="str">
        <f>IF(OR(IFERROR(SEARCH("*.0*",$E256),0)=1,E256=""),"",INDEX('1.1 AIZ-IVZ'!$H$109:$O$1097,MATCH('1.4 AIZ-BWH'!E256,'1.1 AIZ-IVZ'!$H$109:$H$1097,0),8))</f>
        <v/>
      </c>
      <c r="M256" s="131"/>
      <c r="N256" s="395" t="str" cm="1">
        <f t="array" ref="N256">IFERROR(IF(O255=1,INDEX('1.1 AIZ-IVZ'!$G$7:$I$106,MATCH(MIN('1.1 AIZ-IVZ'!$G$7:$G$106)+COUNTIF($N$25:N255,"*.0*"),'1.1 AIZ-IVZ'!$G$7:$G$106,0),3),INDEX('1.1 AIZ-IVZ'!$G$109:$H$1097,MATCH(VALUE(LEFT(R256,SEARCH(".",R256)-1)),'1.1 AIZ-IVZ'!$E$109:$E$1097,0)-1+Q256,2)),"")</f>
        <v/>
      </c>
      <c r="O256" s="395" t="str">
        <f>IFERROR(IF(O255&gt;1,O255-1,INDEX('1.1 AIZ-IVZ'!$F$7:$H$106,MATCH('1.4 AIZ-BWH'!N256,'1.1 AIZ-IVZ'!$I$7:$I$106,0),1)+1),"")</f>
        <v/>
      </c>
      <c r="P256" s="395" t="str">
        <f t="shared" si="20"/>
        <v/>
      </c>
      <c r="Q256" s="395" t="e">
        <f t="shared" si="21"/>
        <v>#VALUE!</v>
      </c>
      <c r="R256" s="395" t="str">
        <f t="shared" si="22"/>
        <v/>
      </c>
    </row>
    <row r="257" spans="1:18" ht="15" hidden="1" customHeight="1">
      <c r="A257" s="49"/>
      <c r="B257" s="49"/>
      <c r="C257" s="49"/>
      <c r="D257" s="50"/>
      <c r="E257" s="93" t="str" cm="1">
        <f t="array" ref="E257">IFERROR(IF(O256=1,INDEX('1.1 AIZ-IVZ'!$G$7:$I$106,MATCH(MIN('1.1 AIZ-IVZ'!$G$7:$G$106)+COUNTIF($N$25:N256,"*.0*"),'1.1 AIZ-IVZ'!$G$7:$G$106,0),3),INDEX('1.1 AIZ-IVZ'!$G$109:$H$1097,MATCH(VALUE(LEFT(R257,SEARCH(".",R257)-1)),'1.1 AIZ-IVZ'!$E$109:$E$1097,0)-1+Q257,2)),"")</f>
        <v/>
      </c>
      <c r="F257" s="28"/>
      <c r="G257" s="409" t="str">
        <f>IF(E257="","",IF(IFERROR(VALUE(MID(E257,(SEARCH(".",E257)+1),1)),0)&gt;0,I257,SUMIFS($G258:$G$1015,$R258:$R$1015,LEFT(E257,SEARCH(".",E257)),$Q258:$Q$1015,"&gt;0")))</f>
        <v/>
      </c>
      <c r="H257" s="400"/>
      <c r="I257" s="396" t="str">
        <f t="shared" ca="1" si="18"/>
        <v/>
      </c>
      <c r="J257" s="396" t="str">
        <f t="shared" ca="1" si="19"/>
        <v/>
      </c>
      <c r="K257" s="384" t="str">
        <f>IF(OR(IFERROR(SEARCH("*.0*",$E257),0)=1,E257=""),"",INDEX('1.1 AIZ-IVZ'!$H$109:$O$1097,MATCH('1.4 AIZ-BWH'!E257,'1.1 AIZ-IVZ'!$H$109:$H$1097,0),7))</f>
        <v/>
      </c>
      <c r="L257" s="384" t="str">
        <f>IF(OR(IFERROR(SEARCH("*.0*",$E257),0)=1,E257=""),"",INDEX('1.1 AIZ-IVZ'!$H$109:$O$1097,MATCH('1.4 AIZ-BWH'!E257,'1.1 AIZ-IVZ'!$H$109:$H$1097,0),8))</f>
        <v/>
      </c>
      <c r="M257" s="131"/>
      <c r="N257" s="395" t="str" cm="1">
        <f t="array" ref="N257">IFERROR(IF(O256=1,INDEX('1.1 AIZ-IVZ'!$G$7:$I$106,MATCH(MIN('1.1 AIZ-IVZ'!$G$7:$G$106)+COUNTIF($N$25:N256,"*.0*"),'1.1 AIZ-IVZ'!$G$7:$G$106,0),3),INDEX('1.1 AIZ-IVZ'!$G$109:$H$1097,MATCH(VALUE(LEFT(R257,SEARCH(".",R257)-1)),'1.1 AIZ-IVZ'!$E$109:$E$1097,0)-1+Q257,2)),"")</f>
        <v/>
      </c>
      <c r="O257" s="395" t="str">
        <f>IFERROR(IF(O256&gt;1,O256-1,INDEX('1.1 AIZ-IVZ'!$F$7:$H$106,MATCH('1.4 AIZ-BWH'!N257,'1.1 AIZ-IVZ'!$I$7:$I$106,0),1)+1),"")</f>
        <v/>
      </c>
      <c r="P257" s="395" t="str">
        <f t="shared" si="20"/>
        <v/>
      </c>
      <c r="Q257" s="395" t="e">
        <f t="shared" si="21"/>
        <v>#VALUE!</v>
      </c>
      <c r="R257" s="395" t="str">
        <f t="shared" si="22"/>
        <v/>
      </c>
    </row>
    <row r="258" spans="1:18" ht="15" hidden="1" customHeight="1">
      <c r="A258" s="49"/>
      <c r="B258" s="49"/>
      <c r="C258" s="49"/>
      <c r="D258" s="50"/>
      <c r="E258" s="93" t="str" cm="1">
        <f t="array" ref="E258">IFERROR(IF(O257=1,INDEX('1.1 AIZ-IVZ'!$G$7:$I$106,MATCH(MIN('1.1 AIZ-IVZ'!$G$7:$G$106)+COUNTIF($N$25:N257,"*.0*"),'1.1 AIZ-IVZ'!$G$7:$G$106,0),3),INDEX('1.1 AIZ-IVZ'!$G$109:$H$1097,MATCH(VALUE(LEFT(R258,SEARCH(".",R258)-1)),'1.1 AIZ-IVZ'!$E$109:$E$1097,0)-1+Q258,2)),"")</f>
        <v/>
      </c>
      <c r="F258" s="28"/>
      <c r="G258" s="409" t="str">
        <f>IF(E258="","",IF(IFERROR(VALUE(MID(E258,(SEARCH(".",E258)+1),1)),0)&gt;0,I258,SUMIFS($G259:$G$1015,$R259:$R$1015,LEFT(E258,SEARCH(".",E258)),$Q259:$Q$1015,"&gt;0")))</f>
        <v/>
      </c>
      <c r="H258" s="400"/>
      <c r="I258" s="396" t="str">
        <f t="shared" ca="1" si="18"/>
        <v/>
      </c>
      <c r="J258" s="396" t="str">
        <f t="shared" ca="1" si="19"/>
        <v/>
      </c>
      <c r="K258" s="384" t="str">
        <f>IF(OR(IFERROR(SEARCH("*.0*",$E258),0)=1,E258=""),"",INDEX('1.1 AIZ-IVZ'!$H$109:$O$1097,MATCH('1.4 AIZ-BWH'!E258,'1.1 AIZ-IVZ'!$H$109:$H$1097,0),7))</f>
        <v/>
      </c>
      <c r="L258" s="384" t="str">
        <f>IF(OR(IFERROR(SEARCH("*.0*",$E258),0)=1,E258=""),"",INDEX('1.1 AIZ-IVZ'!$H$109:$O$1097,MATCH('1.4 AIZ-BWH'!E258,'1.1 AIZ-IVZ'!$H$109:$H$1097,0),8))</f>
        <v/>
      </c>
      <c r="M258" s="131"/>
      <c r="N258" s="395" t="str" cm="1">
        <f t="array" ref="N258">IFERROR(IF(O257=1,INDEX('1.1 AIZ-IVZ'!$G$7:$I$106,MATCH(MIN('1.1 AIZ-IVZ'!$G$7:$G$106)+COUNTIF($N$25:N257,"*.0*"),'1.1 AIZ-IVZ'!$G$7:$G$106,0),3),INDEX('1.1 AIZ-IVZ'!$G$109:$H$1097,MATCH(VALUE(LEFT(R258,SEARCH(".",R258)-1)),'1.1 AIZ-IVZ'!$E$109:$E$1097,0)-1+Q258,2)),"")</f>
        <v/>
      </c>
      <c r="O258" s="395" t="str">
        <f>IFERROR(IF(O257&gt;1,O257-1,INDEX('1.1 AIZ-IVZ'!$F$7:$H$106,MATCH('1.4 AIZ-BWH'!N258,'1.1 AIZ-IVZ'!$I$7:$I$106,0),1)+1),"")</f>
        <v/>
      </c>
      <c r="P258" s="395" t="str">
        <f t="shared" si="20"/>
        <v/>
      </c>
      <c r="Q258" s="395" t="e">
        <f t="shared" si="21"/>
        <v>#VALUE!</v>
      </c>
      <c r="R258" s="395" t="str">
        <f t="shared" si="22"/>
        <v/>
      </c>
    </row>
    <row r="259" spans="1:18" ht="15" hidden="1" customHeight="1">
      <c r="A259" s="49"/>
      <c r="B259" s="49"/>
      <c r="C259" s="49"/>
      <c r="D259" s="50"/>
      <c r="E259" s="93" t="str" cm="1">
        <f t="array" ref="E259">IFERROR(IF(O258=1,INDEX('1.1 AIZ-IVZ'!$G$7:$I$106,MATCH(MIN('1.1 AIZ-IVZ'!$G$7:$G$106)+COUNTIF($N$25:N258,"*.0*"),'1.1 AIZ-IVZ'!$G$7:$G$106,0),3),INDEX('1.1 AIZ-IVZ'!$G$109:$H$1097,MATCH(VALUE(LEFT(R259,SEARCH(".",R259)-1)),'1.1 AIZ-IVZ'!$E$109:$E$1097,0)-1+Q259,2)),"")</f>
        <v/>
      </c>
      <c r="F259" s="28"/>
      <c r="G259" s="409" t="str">
        <f>IF(E259="","",IF(IFERROR(VALUE(MID(E259,(SEARCH(".",E259)+1),1)),0)&gt;0,I259,SUMIFS($G260:$G$1015,$R260:$R$1015,LEFT(E259,SEARCH(".",E259)),$Q260:$Q$1015,"&gt;0")))</f>
        <v/>
      </c>
      <c r="H259" s="400"/>
      <c r="I259" s="396" t="str">
        <f t="shared" ca="1" si="18"/>
        <v/>
      </c>
      <c r="J259" s="396" t="str">
        <f t="shared" ca="1" si="19"/>
        <v/>
      </c>
      <c r="K259" s="384" t="str">
        <f>IF(OR(IFERROR(SEARCH("*.0*",$E259),0)=1,E259=""),"",INDEX('1.1 AIZ-IVZ'!$H$109:$O$1097,MATCH('1.4 AIZ-BWH'!E259,'1.1 AIZ-IVZ'!$H$109:$H$1097,0),7))</f>
        <v/>
      </c>
      <c r="L259" s="384" t="str">
        <f>IF(OR(IFERROR(SEARCH("*.0*",$E259),0)=1,E259=""),"",INDEX('1.1 AIZ-IVZ'!$H$109:$O$1097,MATCH('1.4 AIZ-BWH'!E259,'1.1 AIZ-IVZ'!$H$109:$H$1097,0),8))</f>
        <v/>
      </c>
      <c r="M259" s="131"/>
      <c r="N259" s="395" t="str" cm="1">
        <f t="array" ref="N259">IFERROR(IF(O258=1,INDEX('1.1 AIZ-IVZ'!$G$7:$I$106,MATCH(MIN('1.1 AIZ-IVZ'!$G$7:$G$106)+COUNTIF($N$25:N258,"*.0*"),'1.1 AIZ-IVZ'!$G$7:$G$106,0),3),INDEX('1.1 AIZ-IVZ'!$G$109:$H$1097,MATCH(VALUE(LEFT(R259,SEARCH(".",R259)-1)),'1.1 AIZ-IVZ'!$E$109:$E$1097,0)-1+Q259,2)),"")</f>
        <v/>
      </c>
      <c r="O259" s="395" t="str">
        <f>IFERROR(IF(O258&gt;1,O258-1,INDEX('1.1 AIZ-IVZ'!$F$7:$H$106,MATCH('1.4 AIZ-BWH'!N259,'1.1 AIZ-IVZ'!$I$7:$I$106,0),1)+1),"")</f>
        <v/>
      </c>
      <c r="P259" s="395" t="str">
        <f t="shared" si="20"/>
        <v/>
      </c>
      <c r="Q259" s="395" t="e">
        <f t="shared" si="21"/>
        <v>#VALUE!</v>
      </c>
      <c r="R259" s="395" t="str">
        <f t="shared" si="22"/>
        <v/>
      </c>
    </row>
    <row r="260" spans="1:18" ht="15" hidden="1" customHeight="1">
      <c r="A260" s="49"/>
      <c r="B260" s="49"/>
      <c r="C260" s="49"/>
      <c r="D260" s="50"/>
      <c r="E260" s="93" t="str" cm="1">
        <f t="array" ref="E260">IFERROR(IF(O259=1,INDEX('1.1 AIZ-IVZ'!$G$7:$I$106,MATCH(MIN('1.1 AIZ-IVZ'!$G$7:$G$106)+COUNTIF($N$25:N259,"*.0*"),'1.1 AIZ-IVZ'!$G$7:$G$106,0),3),INDEX('1.1 AIZ-IVZ'!$G$109:$H$1097,MATCH(VALUE(LEFT(R260,SEARCH(".",R260)-1)),'1.1 AIZ-IVZ'!$E$109:$E$1097,0)-1+Q260,2)),"")</f>
        <v/>
      </c>
      <c r="F260" s="28"/>
      <c r="G260" s="409" t="str">
        <f>IF(E260="","",IF(IFERROR(VALUE(MID(E260,(SEARCH(".",E260)+1),1)),0)&gt;0,I260,SUMIFS($G261:$G$1015,$R261:$R$1015,LEFT(E260,SEARCH(".",E260)),$Q261:$Q$1015,"&gt;0")))</f>
        <v/>
      </c>
      <c r="H260" s="400"/>
      <c r="I260" s="396" t="str">
        <f t="shared" ca="1" si="18"/>
        <v/>
      </c>
      <c r="J260" s="396" t="str">
        <f t="shared" ca="1" si="19"/>
        <v/>
      </c>
      <c r="K260" s="384" t="str">
        <f>IF(OR(IFERROR(SEARCH("*.0*",$E260),0)=1,E260=""),"",INDEX('1.1 AIZ-IVZ'!$H$109:$O$1097,MATCH('1.4 AIZ-BWH'!E260,'1.1 AIZ-IVZ'!$H$109:$H$1097,0),7))</f>
        <v/>
      </c>
      <c r="L260" s="384" t="str">
        <f>IF(OR(IFERROR(SEARCH("*.0*",$E260),0)=1,E260=""),"",INDEX('1.1 AIZ-IVZ'!$H$109:$O$1097,MATCH('1.4 AIZ-BWH'!E260,'1.1 AIZ-IVZ'!$H$109:$H$1097,0),8))</f>
        <v/>
      </c>
      <c r="M260" s="131"/>
      <c r="N260" s="395" t="str" cm="1">
        <f t="array" ref="N260">IFERROR(IF(O259=1,INDEX('1.1 AIZ-IVZ'!$G$7:$I$106,MATCH(MIN('1.1 AIZ-IVZ'!$G$7:$G$106)+COUNTIF($N$25:N259,"*.0*"),'1.1 AIZ-IVZ'!$G$7:$G$106,0),3),INDEX('1.1 AIZ-IVZ'!$G$109:$H$1097,MATCH(VALUE(LEFT(R260,SEARCH(".",R260)-1)),'1.1 AIZ-IVZ'!$E$109:$E$1097,0)-1+Q260,2)),"")</f>
        <v/>
      </c>
      <c r="O260" s="395" t="str">
        <f>IFERROR(IF(O259&gt;1,O259-1,INDEX('1.1 AIZ-IVZ'!$F$7:$H$106,MATCH('1.4 AIZ-BWH'!N260,'1.1 AIZ-IVZ'!$I$7:$I$106,0),1)+1),"")</f>
        <v/>
      </c>
      <c r="P260" s="395" t="str">
        <f t="shared" si="20"/>
        <v/>
      </c>
      <c r="Q260" s="395" t="e">
        <f t="shared" si="21"/>
        <v>#VALUE!</v>
      </c>
      <c r="R260" s="395" t="str">
        <f t="shared" si="22"/>
        <v/>
      </c>
    </row>
    <row r="261" spans="1:18" ht="15" hidden="1">
      <c r="A261" s="49"/>
      <c r="B261" s="49"/>
      <c r="C261" s="49"/>
      <c r="D261" s="50"/>
      <c r="E261" s="93" t="str" cm="1">
        <f t="array" ref="E261">IFERROR(IF(O260=1,INDEX('1.1 AIZ-IVZ'!$G$7:$I$106,MATCH(MIN('1.1 AIZ-IVZ'!$G$7:$G$106)+COUNTIF($N$25:N260,"*.0*"),'1.1 AIZ-IVZ'!$G$7:$G$106,0),3),INDEX('1.1 AIZ-IVZ'!$G$109:$H$1097,MATCH(VALUE(LEFT(R261,SEARCH(".",R261)-1)),'1.1 AIZ-IVZ'!$E$109:$E$1097,0)-1+Q261,2)),"")</f>
        <v/>
      </c>
      <c r="F261" s="28"/>
      <c r="G261" s="409" t="str">
        <f>IF(E261="","",IF(IFERROR(VALUE(MID(E261,(SEARCH(".",E261)+1),1)),0)&gt;0,I261,SUMIFS($G262:$G$1015,$R262:$R$1015,LEFT(E261,SEARCH(".",E261)),$Q262:$Q$1015,"&gt;0")))</f>
        <v/>
      </c>
      <c r="H261" s="400"/>
      <c r="I261" s="396" t="str">
        <f t="shared" ca="1" si="18"/>
        <v/>
      </c>
      <c r="J261" s="396" t="str">
        <f t="shared" ca="1" si="19"/>
        <v/>
      </c>
      <c r="K261" s="384" t="str">
        <f>IF(OR(IFERROR(SEARCH("*.0*",$E261),0)=1,E261=""),"",INDEX('1.1 AIZ-IVZ'!$H$109:$O$1097,MATCH('1.4 AIZ-BWH'!E261,'1.1 AIZ-IVZ'!$H$109:$H$1097,0),7))</f>
        <v/>
      </c>
      <c r="L261" s="384" t="str">
        <f>IF(OR(IFERROR(SEARCH("*.0*",$E261),0)=1,E261=""),"",INDEX('1.1 AIZ-IVZ'!$H$109:$O$1097,MATCH('1.4 AIZ-BWH'!E261,'1.1 AIZ-IVZ'!$H$109:$H$1097,0),8))</f>
        <v/>
      </c>
      <c r="M261" s="131"/>
      <c r="N261" s="395" t="str" cm="1">
        <f t="array" ref="N261">IFERROR(IF(O260=1,INDEX('1.1 AIZ-IVZ'!$G$7:$I$106,MATCH(MIN('1.1 AIZ-IVZ'!$G$7:$G$106)+COUNTIF($N$25:N260,"*.0*"),'1.1 AIZ-IVZ'!$G$7:$G$106,0),3),INDEX('1.1 AIZ-IVZ'!$G$109:$H$1097,MATCH(VALUE(LEFT(R261,SEARCH(".",R261)-1)),'1.1 AIZ-IVZ'!$E$109:$E$1097,0)-1+Q261,2)),"")</f>
        <v/>
      </c>
      <c r="O261" s="395" t="str">
        <f>IFERROR(IF(O260&gt;1,O260-1,INDEX('1.1 AIZ-IVZ'!$F$7:$H$106,MATCH('1.4 AIZ-BWH'!N261,'1.1 AIZ-IVZ'!$I$7:$I$106,0),1)+1),"")</f>
        <v/>
      </c>
      <c r="P261" s="395" t="str">
        <f t="shared" si="20"/>
        <v/>
      </c>
      <c r="Q261" s="395" t="e">
        <f t="shared" si="21"/>
        <v>#VALUE!</v>
      </c>
      <c r="R261" s="395" t="str">
        <f t="shared" si="22"/>
        <v/>
      </c>
    </row>
    <row r="262" spans="1:18" ht="15" hidden="1">
      <c r="A262" s="49"/>
      <c r="B262" s="49"/>
      <c r="C262" s="49"/>
      <c r="D262" s="50"/>
      <c r="E262" s="93" t="str" cm="1">
        <f t="array" ref="E262">IFERROR(IF(O261=1,INDEX('1.1 AIZ-IVZ'!$G$7:$I$106,MATCH(MIN('1.1 AIZ-IVZ'!$G$7:$G$106)+COUNTIF($N$25:N261,"*.0*"),'1.1 AIZ-IVZ'!$G$7:$G$106,0),3),INDEX('1.1 AIZ-IVZ'!$G$109:$H$1097,MATCH(VALUE(LEFT(R262,SEARCH(".",R262)-1)),'1.1 AIZ-IVZ'!$E$109:$E$1097,0)-1+Q262,2)),"")</f>
        <v/>
      </c>
      <c r="F262" s="28"/>
      <c r="G262" s="409" t="str">
        <f>IF(E262="","",IF(IFERROR(VALUE(MID(E262,(SEARCH(".",E262)+1),1)),0)&gt;0,I262,SUMIFS($G263:$G$1015,$R263:$R$1015,LEFT(E262,SEARCH(".",E262)),$Q263:$Q$1015,"&gt;0")))</f>
        <v/>
      </c>
      <c r="H262" s="400"/>
      <c r="I262" s="396" t="str">
        <f t="shared" ca="1" si="18"/>
        <v/>
      </c>
      <c r="J262" s="396" t="str">
        <f t="shared" ca="1" si="19"/>
        <v/>
      </c>
      <c r="K262" s="384" t="str">
        <f>IF(OR(IFERROR(SEARCH("*.0*",$E262),0)=1,E262=""),"",INDEX('1.1 AIZ-IVZ'!$H$109:$O$1097,MATCH('1.4 AIZ-BWH'!E262,'1.1 AIZ-IVZ'!$H$109:$H$1097,0),7))</f>
        <v/>
      </c>
      <c r="L262" s="384" t="str">
        <f>IF(OR(IFERROR(SEARCH("*.0*",$E262),0)=1,E262=""),"",INDEX('1.1 AIZ-IVZ'!$H$109:$O$1097,MATCH('1.4 AIZ-BWH'!E262,'1.1 AIZ-IVZ'!$H$109:$H$1097,0),8))</f>
        <v/>
      </c>
      <c r="M262" s="131"/>
      <c r="N262" s="395" t="str" cm="1">
        <f t="array" ref="N262">IFERROR(IF(O261=1,INDEX('1.1 AIZ-IVZ'!$G$7:$I$106,MATCH(MIN('1.1 AIZ-IVZ'!$G$7:$G$106)+COUNTIF($N$25:N261,"*.0*"),'1.1 AIZ-IVZ'!$G$7:$G$106,0),3),INDEX('1.1 AIZ-IVZ'!$G$109:$H$1097,MATCH(VALUE(LEFT(R262,SEARCH(".",R262)-1)),'1.1 AIZ-IVZ'!$E$109:$E$1097,0)-1+Q262,2)),"")</f>
        <v/>
      </c>
      <c r="O262" s="395" t="str">
        <f>IFERROR(IF(O261&gt;1,O261-1,INDEX('1.1 AIZ-IVZ'!$F$7:$H$106,MATCH('1.4 AIZ-BWH'!N262,'1.1 AIZ-IVZ'!$I$7:$I$106,0),1)+1),"")</f>
        <v/>
      </c>
      <c r="P262" s="395" t="str">
        <f t="shared" si="20"/>
        <v/>
      </c>
      <c r="Q262" s="395" t="e">
        <f t="shared" si="21"/>
        <v>#VALUE!</v>
      </c>
      <c r="R262" s="395" t="str">
        <f t="shared" si="22"/>
        <v/>
      </c>
    </row>
    <row r="263" spans="1:18" ht="15" hidden="1">
      <c r="A263" s="49"/>
      <c r="B263" s="49"/>
      <c r="C263" s="49"/>
      <c r="D263" s="50"/>
      <c r="E263" s="93" t="str" cm="1">
        <f t="array" ref="E263">IFERROR(IF(O262=1,INDEX('1.1 AIZ-IVZ'!$G$7:$I$106,MATCH(MIN('1.1 AIZ-IVZ'!$G$7:$G$106)+COUNTIF($N$25:N262,"*.0*"),'1.1 AIZ-IVZ'!$G$7:$G$106,0),3),INDEX('1.1 AIZ-IVZ'!$G$109:$H$1097,MATCH(VALUE(LEFT(R263,SEARCH(".",R263)-1)),'1.1 AIZ-IVZ'!$E$109:$E$1097,0)-1+Q263,2)),"")</f>
        <v/>
      </c>
      <c r="F263" s="28"/>
      <c r="G263" s="409" t="str">
        <f>IF(E263="","",IF(IFERROR(VALUE(MID(E263,(SEARCH(".",E263)+1),1)),0)&gt;0,I263,SUMIFS($G264:$G$1015,$R264:$R$1015,LEFT(E263,SEARCH(".",E263)),$Q264:$Q$1015,"&gt;0")))</f>
        <v/>
      </c>
      <c r="H263" s="400"/>
      <c r="I263" s="396" t="str">
        <f t="shared" ca="1" si="18"/>
        <v/>
      </c>
      <c r="J263" s="396" t="str">
        <f t="shared" ca="1" si="19"/>
        <v/>
      </c>
      <c r="K263" s="384" t="str">
        <f>IF(OR(IFERROR(SEARCH("*.0*",$E263),0)=1,E263=""),"",INDEX('1.1 AIZ-IVZ'!$H$109:$O$1097,MATCH('1.4 AIZ-BWH'!E263,'1.1 AIZ-IVZ'!$H$109:$H$1097,0),7))</f>
        <v/>
      </c>
      <c r="L263" s="384" t="str">
        <f>IF(OR(IFERROR(SEARCH("*.0*",$E263),0)=1,E263=""),"",INDEX('1.1 AIZ-IVZ'!$H$109:$O$1097,MATCH('1.4 AIZ-BWH'!E263,'1.1 AIZ-IVZ'!$H$109:$H$1097,0),8))</f>
        <v/>
      </c>
      <c r="M263" s="131"/>
      <c r="N263" s="395" t="str" cm="1">
        <f t="array" ref="N263">IFERROR(IF(O262=1,INDEX('1.1 AIZ-IVZ'!$G$7:$I$106,MATCH(MIN('1.1 AIZ-IVZ'!$G$7:$G$106)+COUNTIF($N$25:N262,"*.0*"),'1.1 AIZ-IVZ'!$G$7:$G$106,0),3),INDEX('1.1 AIZ-IVZ'!$G$109:$H$1097,MATCH(VALUE(LEFT(R263,SEARCH(".",R263)-1)),'1.1 AIZ-IVZ'!$E$109:$E$1097,0)-1+Q263,2)),"")</f>
        <v/>
      </c>
      <c r="O263" s="395" t="str">
        <f>IFERROR(IF(O262&gt;1,O262-1,INDEX('1.1 AIZ-IVZ'!$F$7:$H$106,MATCH('1.4 AIZ-BWH'!N263,'1.1 AIZ-IVZ'!$I$7:$I$106,0),1)+1),"")</f>
        <v/>
      </c>
      <c r="P263" s="395" t="str">
        <f t="shared" si="20"/>
        <v/>
      </c>
      <c r="Q263" s="395" t="e">
        <f t="shared" si="21"/>
        <v>#VALUE!</v>
      </c>
      <c r="R263" s="395" t="str">
        <f t="shared" si="22"/>
        <v/>
      </c>
    </row>
    <row r="264" spans="1:18" ht="15" hidden="1">
      <c r="A264" s="49"/>
      <c r="B264" s="49"/>
      <c r="C264" s="49"/>
      <c r="D264" s="50"/>
      <c r="E264" s="93" t="str" cm="1">
        <f t="array" ref="E264">IFERROR(IF(O263=1,INDEX('1.1 AIZ-IVZ'!$G$7:$I$106,MATCH(MIN('1.1 AIZ-IVZ'!$G$7:$G$106)+COUNTIF($N$25:N263,"*.0*"),'1.1 AIZ-IVZ'!$G$7:$G$106,0),3),INDEX('1.1 AIZ-IVZ'!$G$109:$H$1097,MATCH(VALUE(LEFT(R264,SEARCH(".",R264)-1)),'1.1 AIZ-IVZ'!$E$109:$E$1097,0)-1+Q264,2)),"")</f>
        <v/>
      </c>
      <c r="F264" s="28"/>
      <c r="G264" s="409" t="str">
        <f>IF(E264="","",IF(IFERROR(VALUE(MID(E264,(SEARCH(".",E264)+1),1)),0)&gt;0,I264,SUMIFS($G265:$G$1015,$R265:$R$1015,LEFT(E264,SEARCH(".",E264)),$Q265:$Q$1015,"&gt;0")))</f>
        <v/>
      </c>
      <c r="H264" s="400"/>
      <c r="I264" s="396" t="str">
        <f t="shared" ca="1" si="18"/>
        <v/>
      </c>
      <c r="J264" s="396" t="str">
        <f t="shared" ca="1" si="19"/>
        <v/>
      </c>
      <c r="K264" s="384" t="str">
        <f>IF(OR(IFERROR(SEARCH("*.0*",$E264),0)=1,E264=""),"",INDEX('1.1 AIZ-IVZ'!$H$109:$O$1097,MATCH('1.4 AIZ-BWH'!E264,'1.1 AIZ-IVZ'!$H$109:$H$1097,0),7))</f>
        <v/>
      </c>
      <c r="L264" s="384" t="str">
        <f>IF(OR(IFERROR(SEARCH("*.0*",$E264),0)=1,E264=""),"",INDEX('1.1 AIZ-IVZ'!$H$109:$O$1097,MATCH('1.4 AIZ-BWH'!E264,'1.1 AIZ-IVZ'!$H$109:$H$1097,0),8))</f>
        <v/>
      </c>
      <c r="M264" s="131"/>
      <c r="N264" s="395" t="str" cm="1">
        <f t="array" ref="N264">IFERROR(IF(O263=1,INDEX('1.1 AIZ-IVZ'!$G$7:$I$106,MATCH(MIN('1.1 AIZ-IVZ'!$G$7:$G$106)+COUNTIF($N$25:N263,"*.0*"),'1.1 AIZ-IVZ'!$G$7:$G$106,0),3),INDEX('1.1 AIZ-IVZ'!$G$109:$H$1097,MATCH(VALUE(LEFT(R264,SEARCH(".",R264)-1)),'1.1 AIZ-IVZ'!$E$109:$E$1097,0)-1+Q264,2)),"")</f>
        <v/>
      </c>
      <c r="O264" s="395" t="str">
        <f>IFERROR(IF(O263&gt;1,O263-1,INDEX('1.1 AIZ-IVZ'!$F$7:$H$106,MATCH('1.4 AIZ-BWH'!N264,'1.1 AIZ-IVZ'!$I$7:$I$106,0),1)+1),"")</f>
        <v/>
      </c>
      <c r="P264" s="395" t="str">
        <f t="shared" si="20"/>
        <v/>
      </c>
      <c r="Q264" s="395" t="e">
        <f t="shared" si="21"/>
        <v>#VALUE!</v>
      </c>
      <c r="R264" s="395" t="str">
        <f t="shared" si="22"/>
        <v/>
      </c>
    </row>
    <row r="265" spans="1:18" ht="15" hidden="1">
      <c r="A265" s="49"/>
      <c r="B265" s="49"/>
      <c r="C265" s="49"/>
      <c r="D265" s="50"/>
      <c r="E265" s="93" t="str" cm="1">
        <f t="array" ref="E265">IFERROR(IF(O264=1,INDEX('1.1 AIZ-IVZ'!$G$7:$I$106,MATCH(MIN('1.1 AIZ-IVZ'!$G$7:$G$106)+COUNTIF($N$25:N264,"*.0*"),'1.1 AIZ-IVZ'!$G$7:$G$106,0),3),INDEX('1.1 AIZ-IVZ'!$G$109:$H$1097,MATCH(VALUE(LEFT(R265,SEARCH(".",R265)-1)),'1.1 AIZ-IVZ'!$E$109:$E$1097,0)-1+Q265,2)),"")</f>
        <v/>
      </c>
      <c r="F265" s="28"/>
      <c r="G265" s="409" t="str">
        <f>IF(E265="","",IF(IFERROR(VALUE(MID(E265,(SEARCH(".",E265)+1),1)),0)&gt;0,I265,SUMIFS($G266:$G$1015,$R266:$R$1015,LEFT(E265,SEARCH(".",E265)),$Q266:$Q$1015,"&gt;0")))</f>
        <v/>
      </c>
      <c r="H265" s="400"/>
      <c r="I265" s="396" t="str">
        <f t="shared" ca="1" si="18"/>
        <v/>
      </c>
      <c r="J265" s="396" t="str">
        <f t="shared" ca="1" si="19"/>
        <v/>
      </c>
      <c r="K265" s="384" t="str">
        <f>IF(OR(IFERROR(SEARCH("*.0*",$E265),0)=1,E265=""),"",INDEX('1.1 AIZ-IVZ'!$H$109:$O$1097,MATCH('1.4 AIZ-BWH'!E265,'1.1 AIZ-IVZ'!$H$109:$H$1097,0),7))</f>
        <v/>
      </c>
      <c r="L265" s="384" t="str">
        <f>IF(OR(IFERROR(SEARCH("*.0*",$E265),0)=1,E265=""),"",INDEX('1.1 AIZ-IVZ'!$H$109:$O$1097,MATCH('1.4 AIZ-BWH'!E265,'1.1 AIZ-IVZ'!$H$109:$H$1097,0),8))</f>
        <v/>
      </c>
      <c r="M265" s="131"/>
      <c r="N265" s="395" t="str" cm="1">
        <f t="array" ref="N265">IFERROR(IF(O264=1,INDEX('1.1 AIZ-IVZ'!$G$7:$I$106,MATCH(MIN('1.1 AIZ-IVZ'!$G$7:$G$106)+COUNTIF($N$25:N264,"*.0*"),'1.1 AIZ-IVZ'!$G$7:$G$106,0),3),INDEX('1.1 AIZ-IVZ'!$G$109:$H$1097,MATCH(VALUE(LEFT(R265,SEARCH(".",R265)-1)),'1.1 AIZ-IVZ'!$E$109:$E$1097,0)-1+Q265,2)),"")</f>
        <v/>
      </c>
      <c r="O265" s="395" t="str">
        <f>IFERROR(IF(O264&gt;1,O264-1,INDEX('1.1 AIZ-IVZ'!$F$7:$H$106,MATCH('1.4 AIZ-BWH'!N265,'1.1 AIZ-IVZ'!$I$7:$I$106,0),1)+1),"")</f>
        <v/>
      </c>
      <c r="P265" s="395" t="str">
        <f t="shared" si="20"/>
        <v/>
      </c>
      <c r="Q265" s="395" t="e">
        <f t="shared" si="21"/>
        <v>#VALUE!</v>
      </c>
      <c r="R265" s="395" t="str">
        <f t="shared" si="22"/>
        <v/>
      </c>
    </row>
    <row r="266" spans="1:18" ht="15" hidden="1">
      <c r="A266" s="49"/>
      <c r="B266" s="49"/>
      <c r="C266" s="49"/>
      <c r="D266" s="50"/>
      <c r="E266" s="93" t="str" cm="1">
        <f t="array" ref="E266">IFERROR(IF(O265=1,INDEX('1.1 AIZ-IVZ'!$G$7:$I$106,MATCH(MIN('1.1 AIZ-IVZ'!$G$7:$G$106)+COUNTIF($N$25:N265,"*.0*"),'1.1 AIZ-IVZ'!$G$7:$G$106,0),3),INDEX('1.1 AIZ-IVZ'!$G$109:$H$1097,MATCH(VALUE(LEFT(R266,SEARCH(".",R266)-1)),'1.1 AIZ-IVZ'!$E$109:$E$1097,0)-1+Q266,2)),"")</f>
        <v/>
      </c>
      <c r="F266" s="28"/>
      <c r="G266" s="409" t="str">
        <f>IF(E266="","",IF(IFERROR(VALUE(MID(E266,(SEARCH(".",E266)+1),1)),0)&gt;0,I266,SUMIFS($G267:$G$1015,$R267:$R$1015,LEFT(E266,SEARCH(".",E266)),$Q267:$Q$1015,"&gt;0")))</f>
        <v/>
      </c>
      <c r="H266" s="400"/>
      <c r="I266" s="396" t="str">
        <f t="shared" ca="1" si="18"/>
        <v/>
      </c>
      <c r="J266" s="396" t="str">
        <f t="shared" ca="1" si="19"/>
        <v/>
      </c>
      <c r="K266" s="384" t="str">
        <f>IF(OR(IFERROR(SEARCH("*.0*",$E266),0)=1,E266=""),"",INDEX('1.1 AIZ-IVZ'!$H$109:$O$1097,MATCH('1.4 AIZ-BWH'!E266,'1.1 AIZ-IVZ'!$H$109:$H$1097,0),7))</f>
        <v/>
      </c>
      <c r="L266" s="384" t="str">
        <f>IF(OR(IFERROR(SEARCH("*.0*",$E266),0)=1,E266=""),"",INDEX('1.1 AIZ-IVZ'!$H$109:$O$1097,MATCH('1.4 AIZ-BWH'!E266,'1.1 AIZ-IVZ'!$H$109:$H$1097,0),8))</f>
        <v/>
      </c>
      <c r="M266" s="131"/>
      <c r="N266" s="395" t="str" cm="1">
        <f t="array" ref="N266">IFERROR(IF(O265=1,INDEX('1.1 AIZ-IVZ'!$G$7:$I$106,MATCH(MIN('1.1 AIZ-IVZ'!$G$7:$G$106)+COUNTIF($N$25:N265,"*.0*"),'1.1 AIZ-IVZ'!$G$7:$G$106,0),3),INDEX('1.1 AIZ-IVZ'!$G$109:$H$1097,MATCH(VALUE(LEFT(R266,SEARCH(".",R266)-1)),'1.1 AIZ-IVZ'!$E$109:$E$1097,0)-1+Q266,2)),"")</f>
        <v/>
      </c>
      <c r="O266" s="395" t="str">
        <f>IFERROR(IF(O265&gt;1,O265-1,INDEX('1.1 AIZ-IVZ'!$F$7:$H$106,MATCH('1.4 AIZ-BWH'!N266,'1.1 AIZ-IVZ'!$I$7:$I$106,0),1)+1),"")</f>
        <v/>
      </c>
      <c r="P266" s="395" t="str">
        <f t="shared" si="20"/>
        <v/>
      </c>
      <c r="Q266" s="395" t="e">
        <f t="shared" si="21"/>
        <v>#VALUE!</v>
      </c>
      <c r="R266" s="395" t="str">
        <f t="shared" si="22"/>
        <v/>
      </c>
    </row>
    <row r="267" spans="1:18" ht="15" hidden="1" customHeight="1">
      <c r="A267" s="49"/>
      <c r="B267" s="49"/>
      <c r="C267" s="49"/>
      <c r="D267" s="50"/>
      <c r="E267" s="93" t="str" cm="1">
        <f t="array" ref="E267">IFERROR(IF(O266=1,INDEX('1.1 AIZ-IVZ'!$G$7:$I$106,MATCH(MIN('1.1 AIZ-IVZ'!$G$7:$G$106)+COUNTIF($N$25:N266,"*.0*"),'1.1 AIZ-IVZ'!$G$7:$G$106,0),3),INDEX('1.1 AIZ-IVZ'!$G$109:$H$1097,MATCH(VALUE(LEFT(R267,SEARCH(".",R267)-1)),'1.1 AIZ-IVZ'!$E$109:$E$1097,0)-1+Q267,2)),"")</f>
        <v/>
      </c>
      <c r="F267" s="28"/>
      <c r="G267" s="409" t="str">
        <f>IF(E267="","",IF(IFERROR(VALUE(MID(E267,(SEARCH(".",E267)+1),1)),0)&gt;0,I267,SUMIFS($G268:$G$1015,$R268:$R$1015,LEFT(E267,SEARCH(".",E267)),$Q268:$Q$1015,"&gt;0")))</f>
        <v/>
      </c>
      <c r="H267" s="400"/>
      <c r="I267" s="396" t="str">
        <f t="shared" ca="1" si="18"/>
        <v/>
      </c>
      <c r="J267" s="396" t="str">
        <f t="shared" ca="1" si="19"/>
        <v/>
      </c>
      <c r="K267" s="384" t="str">
        <f>IF(OR(IFERROR(SEARCH("*.0*",$E267),0)=1,E267=""),"",INDEX('1.1 AIZ-IVZ'!$H$109:$O$1097,MATCH('1.4 AIZ-BWH'!E267,'1.1 AIZ-IVZ'!$H$109:$H$1097,0),7))</f>
        <v/>
      </c>
      <c r="L267" s="384" t="str">
        <f>IF(OR(IFERROR(SEARCH("*.0*",$E267),0)=1,E267=""),"",INDEX('1.1 AIZ-IVZ'!$H$109:$O$1097,MATCH('1.4 AIZ-BWH'!E267,'1.1 AIZ-IVZ'!$H$109:$H$1097,0),8))</f>
        <v/>
      </c>
      <c r="M267" s="131"/>
      <c r="N267" s="395" t="str" cm="1">
        <f t="array" ref="N267">IFERROR(IF(O266=1,INDEX('1.1 AIZ-IVZ'!$G$7:$I$106,MATCH(MIN('1.1 AIZ-IVZ'!$G$7:$G$106)+COUNTIF($N$25:N266,"*.0*"),'1.1 AIZ-IVZ'!$G$7:$G$106,0),3),INDEX('1.1 AIZ-IVZ'!$G$109:$H$1097,MATCH(VALUE(LEFT(R267,SEARCH(".",R267)-1)),'1.1 AIZ-IVZ'!$E$109:$E$1097,0)-1+Q267,2)),"")</f>
        <v/>
      </c>
      <c r="O267" s="395" t="str">
        <f>IFERROR(IF(O266&gt;1,O266-1,INDEX('1.1 AIZ-IVZ'!$F$7:$H$106,MATCH('1.4 AIZ-BWH'!N267,'1.1 AIZ-IVZ'!$I$7:$I$106,0),1)+1),"")</f>
        <v/>
      </c>
      <c r="P267" s="395" t="str">
        <f t="shared" si="20"/>
        <v/>
      </c>
      <c r="Q267" s="395" t="e">
        <f t="shared" si="21"/>
        <v>#VALUE!</v>
      </c>
      <c r="R267" s="395" t="str">
        <f t="shared" si="22"/>
        <v/>
      </c>
    </row>
    <row r="268" spans="1:18" ht="15" hidden="1" customHeight="1">
      <c r="A268" s="49"/>
      <c r="B268" s="49"/>
      <c r="C268" s="49"/>
      <c r="D268" s="50"/>
      <c r="E268" s="93" t="str" cm="1">
        <f t="array" ref="E268">IFERROR(IF(O267=1,INDEX('1.1 AIZ-IVZ'!$G$7:$I$106,MATCH(MIN('1.1 AIZ-IVZ'!$G$7:$G$106)+COUNTIF($N$25:N267,"*.0*"),'1.1 AIZ-IVZ'!$G$7:$G$106,0),3),INDEX('1.1 AIZ-IVZ'!$G$109:$H$1097,MATCH(VALUE(LEFT(R268,SEARCH(".",R268)-1)),'1.1 AIZ-IVZ'!$E$109:$E$1097,0)-1+Q268,2)),"")</f>
        <v/>
      </c>
      <c r="F268" s="28"/>
      <c r="G268" s="409" t="str">
        <f>IF(E268="","",IF(IFERROR(VALUE(MID(E268,(SEARCH(".",E268)+1),1)),0)&gt;0,I268,SUMIFS($G269:$G$1015,$R269:$R$1015,LEFT(E268,SEARCH(".",E268)),$Q269:$Q$1015,"&gt;0")))</f>
        <v/>
      </c>
      <c r="H268" s="400"/>
      <c r="I268" s="396" t="str">
        <f t="shared" ca="1" si="18"/>
        <v/>
      </c>
      <c r="J268" s="396" t="str">
        <f t="shared" ca="1" si="19"/>
        <v/>
      </c>
      <c r="K268" s="384" t="str">
        <f>IF(OR(IFERROR(SEARCH("*.0*",$E268),0)=1,E268=""),"",INDEX('1.1 AIZ-IVZ'!$H$109:$O$1097,MATCH('1.4 AIZ-BWH'!E268,'1.1 AIZ-IVZ'!$H$109:$H$1097,0),7))</f>
        <v/>
      </c>
      <c r="L268" s="384" t="str">
        <f>IF(OR(IFERROR(SEARCH("*.0*",$E268),0)=1,E268=""),"",INDEX('1.1 AIZ-IVZ'!$H$109:$O$1097,MATCH('1.4 AIZ-BWH'!E268,'1.1 AIZ-IVZ'!$H$109:$H$1097,0),8))</f>
        <v/>
      </c>
      <c r="M268" s="131"/>
      <c r="N268" s="395" t="str" cm="1">
        <f t="array" ref="N268">IFERROR(IF(O267=1,INDEX('1.1 AIZ-IVZ'!$G$7:$I$106,MATCH(MIN('1.1 AIZ-IVZ'!$G$7:$G$106)+COUNTIF($N$25:N267,"*.0*"),'1.1 AIZ-IVZ'!$G$7:$G$106,0),3),INDEX('1.1 AIZ-IVZ'!$G$109:$H$1097,MATCH(VALUE(LEFT(R268,SEARCH(".",R268)-1)),'1.1 AIZ-IVZ'!$E$109:$E$1097,0)-1+Q268,2)),"")</f>
        <v/>
      </c>
      <c r="O268" s="395" t="str">
        <f>IFERROR(IF(O267&gt;1,O267-1,INDEX('1.1 AIZ-IVZ'!$F$7:$H$106,MATCH('1.4 AIZ-BWH'!N268,'1.1 AIZ-IVZ'!$I$7:$I$106,0),1)+1),"")</f>
        <v/>
      </c>
      <c r="P268" s="395" t="str">
        <f t="shared" si="20"/>
        <v/>
      </c>
      <c r="Q268" s="395" t="e">
        <f t="shared" si="21"/>
        <v>#VALUE!</v>
      </c>
      <c r="R268" s="395" t="str">
        <f t="shared" si="22"/>
        <v/>
      </c>
    </row>
    <row r="269" spans="1:18" ht="15" hidden="1" customHeight="1">
      <c r="A269" s="49"/>
      <c r="B269" s="49"/>
      <c r="C269" s="49"/>
      <c r="D269" s="50"/>
      <c r="E269" s="93" t="str" cm="1">
        <f t="array" ref="E269">IFERROR(IF(O268=1,INDEX('1.1 AIZ-IVZ'!$G$7:$I$106,MATCH(MIN('1.1 AIZ-IVZ'!$G$7:$G$106)+COUNTIF($N$25:N268,"*.0*"),'1.1 AIZ-IVZ'!$G$7:$G$106,0),3),INDEX('1.1 AIZ-IVZ'!$G$109:$H$1097,MATCH(VALUE(LEFT(R269,SEARCH(".",R269)-1)),'1.1 AIZ-IVZ'!$E$109:$E$1097,0)-1+Q269,2)),"")</f>
        <v/>
      </c>
      <c r="F269" s="28"/>
      <c r="G269" s="409" t="str">
        <f>IF(E269="","",IF(IFERROR(VALUE(MID(E269,(SEARCH(".",E269)+1),1)),0)&gt;0,I269,SUMIFS($G270:$G$1015,$R270:$R$1015,LEFT(E269,SEARCH(".",E269)),$Q270:$Q$1015,"&gt;0")))</f>
        <v/>
      </c>
      <c r="H269" s="400"/>
      <c r="I269" s="396" t="str">
        <f t="shared" ca="1" si="18"/>
        <v/>
      </c>
      <c r="J269" s="396" t="str">
        <f t="shared" ca="1" si="19"/>
        <v/>
      </c>
      <c r="K269" s="384" t="str">
        <f>IF(OR(IFERROR(SEARCH("*.0*",$E269),0)=1,E269=""),"",INDEX('1.1 AIZ-IVZ'!$H$109:$O$1097,MATCH('1.4 AIZ-BWH'!E269,'1.1 AIZ-IVZ'!$H$109:$H$1097,0),7))</f>
        <v/>
      </c>
      <c r="L269" s="384" t="str">
        <f>IF(OR(IFERROR(SEARCH("*.0*",$E269),0)=1,E269=""),"",INDEX('1.1 AIZ-IVZ'!$H$109:$O$1097,MATCH('1.4 AIZ-BWH'!E269,'1.1 AIZ-IVZ'!$H$109:$H$1097,0),8))</f>
        <v/>
      </c>
      <c r="M269" s="131"/>
      <c r="N269" s="395" t="str" cm="1">
        <f t="array" ref="N269">IFERROR(IF(O268=1,INDEX('1.1 AIZ-IVZ'!$G$7:$I$106,MATCH(MIN('1.1 AIZ-IVZ'!$G$7:$G$106)+COUNTIF($N$25:N268,"*.0*"),'1.1 AIZ-IVZ'!$G$7:$G$106,0),3),INDEX('1.1 AIZ-IVZ'!$G$109:$H$1097,MATCH(VALUE(LEFT(R269,SEARCH(".",R269)-1)),'1.1 AIZ-IVZ'!$E$109:$E$1097,0)-1+Q269,2)),"")</f>
        <v/>
      </c>
      <c r="O269" s="395" t="str">
        <f>IFERROR(IF(O268&gt;1,O268-1,INDEX('1.1 AIZ-IVZ'!$F$7:$H$106,MATCH('1.4 AIZ-BWH'!N269,'1.1 AIZ-IVZ'!$I$7:$I$106,0),1)+1),"")</f>
        <v/>
      </c>
      <c r="P269" s="395" t="str">
        <f t="shared" si="20"/>
        <v/>
      </c>
      <c r="Q269" s="395" t="e">
        <f t="shared" si="21"/>
        <v>#VALUE!</v>
      </c>
      <c r="R269" s="395" t="str">
        <f t="shared" si="22"/>
        <v/>
      </c>
    </row>
    <row r="270" spans="1:18" ht="15" hidden="1" customHeight="1">
      <c r="A270" s="49"/>
      <c r="B270" s="49"/>
      <c r="C270" s="49"/>
      <c r="D270" s="50"/>
      <c r="E270" s="93" t="str" cm="1">
        <f t="array" ref="E270">IFERROR(IF(O269=1,INDEX('1.1 AIZ-IVZ'!$G$7:$I$106,MATCH(MIN('1.1 AIZ-IVZ'!$G$7:$G$106)+COUNTIF($N$25:N269,"*.0*"),'1.1 AIZ-IVZ'!$G$7:$G$106,0),3),INDEX('1.1 AIZ-IVZ'!$G$109:$H$1097,MATCH(VALUE(LEFT(R270,SEARCH(".",R270)-1)),'1.1 AIZ-IVZ'!$E$109:$E$1097,0)-1+Q270,2)),"")</f>
        <v/>
      </c>
      <c r="F270" s="28"/>
      <c r="G270" s="409" t="str">
        <f>IF(E270="","",IF(IFERROR(VALUE(MID(E270,(SEARCH(".",E270)+1),1)),0)&gt;0,I270,SUMIFS($G271:$G$1015,$R271:$R$1015,LEFT(E270,SEARCH(".",E270)),$Q271:$Q$1015,"&gt;0")))</f>
        <v/>
      </c>
      <c r="H270" s="400"/>
      <c r="I270" s="396" t="str">
        <f t="shared" ca="1" si="18"/>
        <v/>
      </c>
      <c r="J270" s="396" t="str">
        <f t="shared" ca="1" si="19"/>
        <v/>
      </c>
      <c r="K270" s="384" t="str">
        <f>IF(OR(IFERROR(SEARCH("*.0*",$E270),0)=1,E270=""),"",INDEX('1.1 AIZ-IVZ'!$H$109:$O$1097,MATCH('1.4 AIZ-BWH'!E270,'1.1 AIZ-IVZ'!$H$109:$H$1097,0),7))</f>
        <v/>
      </c>
      <c r="L270" s="384" t="str">
        <f>IF(OR(IFERROR(SEARCH("*.0*",$E270),0)=1,E270=""),"",INDEX('1.1 AIZ-IVZ'!$H$109:$O$1097,MATCH('1.4 AIZ-BWH'!E270,'1.1 AIZ-IVZ'!$H$109:$H$1097,0),8))</f>
        <v/>
      </c>
      <c r="M270" s="131"/>
      <c r="N270" s="395" t="str" cm="1">
        <f t="array" ref="N270">IFERROR(IF(O269=1,INDEX('1.1 AIZ-IVZ'!$G$7:$I$106,MATCH(MIN('1.1 AIZ-IVZ'!$G$7:$G$106)+COUNTIF($N$25:N269,"*.0*"),'1.1 AIZ-IVZ'!$G$7:$G$106,0),3),INDEX('1.1 AIZ-IVZ'!$G$109:$H$1097,MATCH(VALUE(LEFT(R270,SEARCH(".",R270)-1)),'1.1 AIZ-IVZ'!$E$109:$E$1097,0)-1+Q270,2)),"")</f>
        <v/>
      </c>
      <c r="O270" s="395" t="str">
        <f>IFERROR(IF(O269&gt;1,O269-1,INDEX('1.1 AIZ-IVZ'!$F$7:$H$106,MATCH('1.4 AIZ-BWH'!N270,'1.1 AIZ-IVZ'!$I$7:$I$106,0),1)+1),"")</f>
        <v/>
      </c>
      <c r="P270" s="395" t="str">
        <f t="shared" si="20"/>
        <v/>
      </c>
      <c r="Q270" s="395" t="e">
        <f t="shared" si="21"/>
        <v>#VALUE!</v>
      </c>
      <c r="R270" s="395" t="str">
        <f t="shared" si="22"/>
        <v/>
      </c>
    </row>
    <row r="271" spans="1:18" ht="15" hidden="1">
      <c r="A271" s="49"/>
      <c r="B271" s="49"/>
      <c r="C271" s="49"/>
      <c r="D271" s="50"/>
      <c r="E271" s="93" t="str" cm="1">
        <f t="array" ref="E271">IFERROR(IF(O270=1,INDEX('1.1 AIZ-IVZ'!$G$7:$I$106,MATCH(MIN('1.1 AIZ-IVZ'!$G$7:$G$106)+COUNTIF($N$25:N270,"*.0*"),'1.1 AIZ-IVZ'!$G$7:$G$106,0),3),INDEX('1.1 AIZ-IVZ'!$G$109:$H$1097,MATCH(VALUE(LEFT(R271,SEARCH(".",R271)-1)),'1.1 AIZ-IVZ'!$E$109:$E$1097,0)-1+Q271,2)),"")</f>
        <v/>
      </c>
      <c r="F271" s="28"/>
      <c r="G271" s="409" t="str">
        <f>IF(E271="","",IF(IFERROR(VALUE(MID(E271,(SEARCH(".",E271)+1),1)),0)&gt;0,I271,SUMIFS($G272:$G$1015,$R272:$R$1015,LEFT(E271,SEARCH(".",E271)),$Q272:$Q$1015,"&gt;0")))</f>
        <v/>
      </c>
      <c r="H271" s="400"/>
      <c r="I271" s="396" t="str">
        <f t="shared" ca="1" si="18"/>
        <v/>
      </c>
      <c r="J271" s="396" t="str">
        <f t="shared" ca="1" si="19"/>
        <v/>
      </c>
      <c r="K271" s="384" t="str">
        <f>IF(OR(IFERROR(SEARCH("*.0*",$E271),0)=1,E271=""),"",INDEX('1.1 AIZ-IVZ'!$H$109:$O$1097,MATCH('1.4 AIZ-BWH'!E271,'1.1 AIZ-IVZ'!$H$109:$H$1097,0),7))</f>
        <v/>
      </c>
      <c r="L271" s="384" t="str">
        <f>IF(OR(IFERROR(SEARCH("*.0*",$E271),0)=1,E271=""),"",INDEX('1.1 AIZ-IVZ'!$H$109:$O$1097,MATCH('1.4 AIZ-BWH'!E271,'1.1 AIZ-IVZ'!$H$109:$H$1097,0),8))</f>
        <v/>
      </c>
      <c r="M271" s="131"/>
      <c r="N271" s="395" t="str" cm="1">
        <f t="array" ref="N271">IFERROR(IF(O270=1,INDEX('1.1 AIZ-IVZ'!$G$7:$I$106,MATCH(MIN('1.1 AIZ-IVZ'!$G$7:$G$106)+COUNTIF($N$25:N270,"*.0*"),'1.1 AIZ-IVZ'!$G$7:$G$106,0),3),INDEX('1.1 AIZ-IVZ'!$G$109:$H$1097,MATCH(VALUE(LEFT(R271,SEARCH(".",R271)-1)),'1.1 AIZ-IVZ'!$E$109:$E$1097,0)-1+Q271,2)),"")</f>
        <v/>
      </c>
      <c r="O271" s="395" t="str">
        <f>IFERROR(IF(O270&gt;1,O270-1,INDEX('1.1 AIZ-IVZ'!$F$7:$H$106,MATCH('1.4 AIZ-BWH'!N271,'1.1 AIZ-IVZ'!$I$7:$I$106,0),1)+1),"")</f>
        <v/>
      </c>
      <c r="P271" s="395" t="str">
        <f t="shared" si="20"/>
        <v/>
      </c>
      <c r="Q271" s="395" t="e">
        <f t="shared" si="21"/>
        <v>#VALUE!</v>
      </c>
      <c r="R271" s="395" t="str">
        <f t="shared" si="22"/>
        <v/>
      </c>
    </row>
    <row r="272" spans="1:18" ht="15" hidden="1">
      <c r="A272" s="49"/>
      <c r="B272" s="49"/>
      <c r="C272" s="49"/>
      <c r="D272" s="50"/>
      <c r="E272" s="93" t="str" cm="1">
        <f t="array" ref="E272">IFERROR(IF(O271=1,INDEX('1.1 AIZ-IVZ'!$G$7:$I$106,MATCH(MIN('1.1 AIZ-IVZ'!$G$7:$G$106)+COUNTIF($N$25:N271,"*.0*"),'1.1 AIZ-IVZ'!$G$7:$G$106,0),3),INDEX('1.1 AIZ-IVZ'!$G$109:$H$1097,MATCH(VALUE(LEFT(R272,SEARCH(".",R272)-1)),'1.1 AIZ-IVZ'!$E$109:$E$1097,0)-1+Q272,2)),"")</f>
        <v/>
      </c>
      <c r="F272" s="28"/>
      <c r="G272" s="409" t="str">
        <f>IF(E272="","",IF(IFERROR(VALUE(MID(E272,(SEARCH(".",E272)+1),1)),0)&gt;0,I272,SUMIFS($G273:$G$1015,$R273:$R$1015,LEFT(E272,SEARCH(".",E272)),$Q273:$Q$1015,"&gt;0")))</f>
        <v/>
      </c>
      <c r="H272" s="400"/>
      <c r="I272" s="396" t="str">
        <f t="shared" ca="1" si="18"/>
        <v/>
      </c>
      <c r="J272" s="396" t="str">
        <f t="shared" ca="1" si="19"/>
        <v/>
      </c>
      <c r="K272" s="384" t="str">
        <f>IF(OR(IFERROR(SEARCH("*.0*",$E272),0)=1,E272=""),"",INDEX('1.1 AIZ-IVZ'!$H$109:$O$1097,MATCH('1.4 AIZ-BWH'!E272,'1.1 AIZ-IVZ'!$H$109:$H$1097,0),7))</f>
        <v/>
      </c>
      <c r="L272" s="384" t="str">
        <f>IF(OR(IFERROR(SEARCH("*.0*",$E272),0)=1,E272=""),"",INDEX('1.1 AIZ-IVZ'!$H$109:$O$1097,MATCH('1.4 AIZ-BWH'!E272,'1.1 AIZ-IVZ'!$H$109:$H$1097,0),8))</f>
        <v/>
      </c>
      <c r="M272" s="131"/>
      <c r="N272" s="395" t="str" cm="1">
        <f t="array" ref="N272">IFERROR(IF(O271=1,INDEX('1.1 AIZ-IVZ'!$G$7:$I$106,MATCH(MIN('1.1 AIZ-IVZ'!$G$7:$G$106)+COUNTIF($N$25:N271,"*.0*"),'1.1 AIZ-IVZ'!$G$7:$G$106,0),3),INDEX('1.1 AIZ-IVZ'!$G$109:$H$1097,MATCH(VALUE(LEFT(R272,SEARCH(".",R272)-1)),'1.1 AIZ-IVZ'!$E$109:$E$1097,0)-1+Q272,2)),"")</f>
        <v/>
      </c>
      <c r="O272" s="395" t="str">
        <f>IFERROR(IF(O271&gt;1,O271-1,INDEX('1.1 AIZ-IVZ'!$F$7:$H$106,MATCH('1.4 AIZ-BWH'!N272,'1.1 AIZ-IVZ'!$I$7:$I$106,0),1)+1),"")</f>
        <v/>
      </c>
      <c r="P272" s="395" t="str">
        <f t="shared" si="20"/>
        <v/>
      </c>
      <c r="Q272" s="395" t="e">
        <f t="shared" si="21"/>
        <v>#VALUE!</v>
      </c>
      <c r="R272" s="395" t="str">
        <f t="shared" si="22"/>
        <v/>
      </c>
    </row>
    <row r="273" spans="1:18" ht="15" hidden="1">
      <c r="A273" s="49"/>
      <c r="B273" s="49"/>
      <c r="C273" s="49"/>
      <c r="D273" s="50"/>
      <c r="E273" s="93" t="str" cm="1">
        <f t="array" ref="E273">IFERROR(IF(O272=1,INDEX('1.1 AIZ-IVZ'!$G$7:$I$106,MATCH(MIN('1.1 AIZ-IVZ'!$G$7:$G$106)+COUNTIF($N$25:N272,"*.0*"),'1.1 AIZ-IVZ'!$G$7:$G$106,0),3),INDEX('1.1 AIZ-IVZ'!$G$109:$H$1097,MATCH(VALUE(LEFT(R273,SEARCH(".",R273)-1)),'1.1 AIZ-IVZ'!$E$109:$E$1097,0)-1+Q273,2)),"")</f>
        <v/>
      </c>
      <c r="F273" s="28"/>
      <c r="G273" s="409" t="str">
        <f>IF(E273="","",IF(IFERROR(VALUE(MID(E273,(SEARCH(".",E273)+1),1)),0)&gt;0,I273,SUMIFS($G274:$G$1015,$R274:$R$1015,LEFT(E273,SEARCH(".",E273)),$Q274:$Q$1015,"&gt;0")))</f>
        <v/>
      </c>
      <c r="H273" s="400"/>
      <c r="I273" s="396" t="str">
        <f t="shared" ca="1" si="18"/>
        <v/>
      </c>
      <c r="J273" s="396" t="str">
        <f t="shared" ca="1" si="19"/>
        <v/>
      </c>
      <c r="K273" s="384" t="str">
        <f>IF(OR(IFERROR(SEARCH("*.0*",$E273),0)=1,E273=""),"",INDEX('1.1 AIZ-IVZ'!$H$109:$O$1097,MATCH('1.4 AIZ-BWH'!E273,'1.1 AIZ-IVZ'!$H$109:$H$1097,0),7))</f>
        <v/>
      </c>
      <c r="L273" s="384" t="str">
        <f>IF(OR(IFERROR(SEARCH("*.0*",$E273),0)=1,E273=""),"",INDEX('1.1 AIZ-IVZ'!$H$109:$O$1097,MATCH('1.4 AIZ-BWH'!E273,'1.1 AIZ-IVZ'!$H$109:$H$1097,0),8))</f>
        <v/>
      </c>
      <c r="M273" s="131"/>
      <c r="N273" s="395" t="str" cm="1">
        <f t="array" ref="N273">IFERROR(IF(O272=1,INDEX('1.1 AIZ-IVZ'!$G$7:$I$106,MATCH(MIN('1.1 AIZ-IVZ'!$G$7:$G$106)+COUNTIF($N$25:N272,"*.0*"),'1.1 AIZ-IVZ'!$G$7:$G$106,0),3),INDEX('1.1 AIZ-IVZ'!$G$109:$H$1097,MATCH(VALUE(LEFT(R273,SEARCH(".",R273)-1)),'1.1 AIZ-IVZ'!$E$109:$E$1097,0)-1+Q273,2)),"")</f>
        <v/>
      </c>
      <c r="O273" s="395" t="str">
        <f>IFERROR(IF(O272&gt;1,O272-1,INDEX('1.1 AIZ-IVZ'!$F$7:$H$106,MATCH('1.4 AIZ-BWH'!N273,'1.1 AIZ-IVZ'!$I$7:$I$106,0),1)+1),"")</f>
        <v/>
      </c>
      <c r="P273" s="395" t="str">
        <f t="shared" si="20"/>
        <v/>
      </c>
      <c r="Q273" s="395" t="e">
        <f t="shared" si="21"/>
        <v>#VALUE!</v>
      </c>
      <c r="R273" s="395" t="str">
        <f t="shared" si="22"/>
        <v/>
      </c>
    </row>
    <row r="274" spans="1:18" ht="15" hidden="1" customHeight="1">
      <c r="A274" s="49"/>
      <c r="B274" s="49"/>
      <c r="C274" s="49"/>
      <c r="D274" s="50"/>
      <c r="E274" s="93" t="str" cm="1">
        <f t="array" ref="E274">IFERROR(IF(O273=1,INDEX('1.1 AIZ-IVZ'!$G$7:$I$106,MATCH(MIN('1.1 AIZ-IVZ'!$G$7:$G$106)+COUNTIF($N$25:N273,"*.0*"),'1.1 AIZ-IVZ'!$G$7:$G$106,0),3),INDEX('1.1 AIZ-IVZ'!$G$109:$H$1097,MATCH(VALUE(LEFT(R274,SEARCH(".",R274)-1)),'1.1 AIZ-IVZ'!$E$109:$E$1097,0)-1+Q274,2)),"")</f>
        <v/>
      </c>
      <c r="F274" s="28"/>
      <c r="G274" s="409" t="str">
        <f>IF(E274="","",IF(IFERROR(VALUE(MID(E274,(SEARCH(".",E274)+1),1)),0)&gt;0,I274,SUMIFS($G275:$G$1015,$R275:$R$1015,LEFT(E274,SEARCH(".",E274)),$Q275:$Q$1015,"&gt;0")))</f>
        <v/>
      </c>
      <c r="H274" s="400"/>
      <c r="I274" s="396" t="str">
        <f t="shared" ca="1" si="18"/>
        <v/>
      </c>
      <c r="J274" s="396" t="str">
        <f t="shared" ca="1" si="19"/>
        <v/>
      </c>
      <c r="K274" s="384" t="str">
        <f>IF(OR(IFERROR(SEARCH("*.0*",$E274),0)=1,E274=""),"",INDEX('1.1 AIZ-IVZ'!$H$109:$O$1097,MATCH('1.4 AIZ-BWH'!E274,'1.1 AIZ-IVZ'!$H$109:$H$1097,0),7))</f>
        <v/>
      </c>
      <c r="L274" s="384" t="str">
        <f>IF(OR(IFERROR(SEARCH("*.0*",$E274),0)=1,E274=""),"",INDEX('1.1 AIZ-IVZ'!$H$109:$O$1097,MATCH('1.4 AIZ-BWH'!E274,'1.1 AIZ-IVZ'!$H$109:$H$1097,0),8))</f>
        <v/>
      </c>
      <c r="M274" s="131"/>
      <c r="N274" s="395" t="str" cm="1">
        <f t="array" ref="N274">IFERROR(IF(O273=1,INDEX('1.1 AIZ-IVZ'!$G$7:$I$106,MATCH(MIN('1.1 AIZ-IVZ'!$G$7:$G$106)+COUNTIF($N$25:N273,"*.0*"),'1.1 AIZ-IVZ'!$G$7:$G$106,0),3),INDEX('1.1 AIZ-IVZ'!$G$109:$H$1097,MATCH(VALUE(LEFT(R274,SEARCH(".",R274)-1)),'1.1 AIZ-IVZ'!$E$109:$E$1097,0)-1+Q274,2)),"")</f>
        <v/>
      </c>
      <c r="O274" s="395" t="str">
        <f>IFERROR(IF(O273&gt;1,O273-1,INDEX('1.1 AIZ-IVZ'!$F$7:$H$106,MATCH('1.4 AIZ-BWH'!N274,'1.1 AIZ-IVZ'!$I$7:$I$106,0),1)+1),"")</f>
        <v/>
      </c>
      <c r="P274" s="395" t="str">
        <f t="shared" si="20"/>
        <v/>
      </c>
      <c r="Q274" s="395" t="e">
        <f t="shared" si="21"/>
        <v>#VALUE!</v>
      </c>
      <c r="R274" s="395" t="str">
        <f t="shared" si="22"/>
        <v/>
      </c>
    </row>
    <row r="275" spans="1:18" ht="15" hidden="1" customHeight="1">
      <c r="A275" s="49"/>
      <c r="B275" s="49"/>
      <c r="C275" s="49"/>
      <c r="D275" s="50"/>
      <c r="E275" s="93" t="str" cm="1">
        <f t="array" ref="E275">IFERROR(IF(O274=1,INDEX('1.1 AIZ-IVZ'!$G$7:$I$106,MATCH(MIN('1.1 AIZ-IVZ'!$G$7:$G$106)+COUNTIF($N$25:N274,"*.0*"),'1.1 AIZ-IVZ'!$G$7:$G$106,0),3),INDEX('1.1 AIZ-IVZ'!$G$109:$H$1097,MATCH(VALUE(LEFT(R275,SEARCH(".",R275)-1)),'1.1 AIZ-IVZ'!$E$109:$E$1097,0)-1+Q275,2)),"")</f>
        <v/>
      </c>
      <c r="F275" s="28"/>
      <c r="G275" s="409" t="str">
        <f>IF(E275="","",IF(IFERROR(VALUE(MID(E275,(SEARCH(".",E275)+1),1)),0)&gt;0,I275,SUMIFS($G276:$G$1015,$R276:$R$1015,LEFT(E275,SEARCH(".",E275)),$Q276:$Q$1015,"&gt;0")))</f>
        <v/>
      </c>
      <c r="H275" s="400"/>
      <c r="I275" s="396" t="str">
        <f t="shared" ca="1" si="18"/>
        <v/>
      </c>
      <c r="J275" s="396" t="str">
        <f t="shared" ca="1" si="19"/>
        <v/>
      </c>
      <c r="K275" s="384" t="str">
        <f>IF(OR(IFERROR(SEARCH("*.0*",$E275),0)=1,E275=""),"",INDEX('1.1 AIZ-IVZ'!$H$109:$O$1097,MATCH('1.4 AIZ-BWH'!E275,'1.1 AIZ-IVZ'!$H$109:$H$1097,0),7))</f>
        <v/>
      </c>
      <c r="L275" s="384" t="str">
        <f>IF(OR(IFERROR(SEARCH("*.0*",$E275),0)=1,E275=""),"",INDEX('1.1 AIZ-IVZ'!$H$109:$O$1097,MATCH('1.4 AIZ-BWH'!E275,'1.1 AIZ-IVZ'!$H$109:$H$1097,0),8))</f>
        <v/>
      </c>
      <c r="M275" s="131"/>
      <c r="N275" s="395" t="str" cm="1">
        <f t="array" ref="N275">IFERROR(IF(O274=1,INDEX('1.1 AIZ-IVZ'!$G$7:$I$106,MATCH(MIN('1.1 AIZ-IVZ'!$G$7:$G$106)+COUNTIF($N$25:N274,"*.0*"),'1.1 AIZ-IVZ'!$G$7:$G$106,0),3),INDEX('1.1 AIZ-IVZ'!$G$109:$H$1097,MATCH(VALUE(LEFT(R275,SEARCH(".",R275)-1)),'1.1 AIZ-IVZ'!$E$109:$E$1097,0)-1+Q275,2)),"")</f>
        <v/>
      </c>
      <c r="O275" s="395" t="str">
        <f>IFERROR(IF(O274&gt;1,O274-1,INDEX('1.1 AIZ-IVZ'!$F$7:$H$106,MATCH('1.4 AIZ-BWH'!N275,'1.1 AIZ-IVZ'!$I$7:$I$106,0),1)+1),"")</f>
        <v/>
      </c>
      <c r="P275" s="395" t="str">
        <f t="shared" si="20"/>
        <v/>
      </c>
      <c r="Q275" s="395" t="e">
        <f t="shared" si="21"/>
        <v>#VALUE!</v>
      </c>
      <c r="R275" s="395" t="str">
        <f t="shared" si="22"/>
        <v/>
      </c>
    </row>
    <row r="276" spans="1:18" ht="15" hidden="1" customHeight="1">
      <c r="A276" s="49"/>
      <c r="B276" s="49"/>
      <c r="C276" s="49"/>
      <c r="D276" s="50"/>
      <c r="E276" s="93" t="str" cm="1">
        <f t="array" ref="E276">IFERROR(IF(O275=1,INDEX('1.1 AIZ-IVZ'!$G$7:$I$106,MATCH(MIN('1.1 AIZ-IVZ'!$G$7:$G$106)+COUNTIF($N$25:N275,"*.0*"),'1.1 AIZ-IVZ'!$G$7:$G$106,0),3),INDEX('1.1 AIZ-IVZ'!$G$109:$H$1097,MATCH(VALUE(LEFT(R276,SEARCH(".",R276)-1)),'1.1 AIZ-IVZ'!$E$109:$E$1097,0)-1+Q276,2)),"")</f>
        <v/>
      </c>
      <c r="F276" s="28"/>
      <c r="G276" s="409" t="str">
        <f>IF(E276="","",IF(IFERROR(VALUE(MID(E276,(SEARCH(".",E276)+1),1)),0)&gt;0,I276,SUMIFS($G277:$G$1015,$R277:$R$1015,LEFT(E276,SEARCH(".",E276)),$Q277:$Q$1015,"&gt;0")))</f>
        <v/>
      </c>
      <c r="H276" s="400"/>
      <c r="I276" s="396" t="str">
        <f t="shared" ca="1" si="18"/>
        <v/>
      </c>
      <c r="J276" s="396" t="str">
        <f t="shared" ca="1" si="19"/>
        <v/>
      </c>
      <c r="K276" s="384" t="str">
        <f>IF(OR(IFERROR(SEARCH("*.0*",$E276),0)=1,E276=""),"",INDEX('1.1 AIZ-IVZ'!$H$109:$O$1097,MATCH('1.4 AIZ-BWH'!E276,'1.1 AIZ-IVZ'!$H$109:$H$1097,0),7))</f>
        <v/>
      </c>
      <c r="L276" s="384" t="str">
        <f>IF(OR(IFERROR(SEARCH("*.0*",$E276),0)=1,E276=""),"",INDEX('1.1 AIZ-IVZ'!$H$109:$O$1097,MATCH('1.4 AIZ-BWH'!E276,'1.1 AIZ-IVZ'!$H$109:$H$1097,0),8))</f>
        <v/>
      </c>
      <c r="M276" s="131"/>
      <c r="N276" s="395" t="str" cm="1">
        <f t="array" ref="N276">IFERROR(IF(O275=1,INDEX('1.1 AIZ-IVZ'!$G$7:$I$106,MATCH(MIN('1.1 AIZ-IVZ'!$G$7:$G$106)+COUNTIF($N$25:N275,"*.0*"),'1.1 AIZ-IVZ'!$G$7:$G$106,0),3),INDEX('1.1 AIZ-IVZ'!$G$109:$H$1097,MATCH(VALUE(LEFT(R276,SEARCH(".",R276)-1)),'1.1 AIZ-IVZ'!$E$109:$E$1097,0)-1+Q276,2)),"")</f>
        <v/>
      </c>
      <c r="O276" s="395" t="str">
        <f>IFERROR(IF(O275&gt;1,O275-1,INDEX('1.1 AIZ-IVZ'!$F$7:$H$106,MATCH('1.4 AIZ-BWH'!N276,'1.1 AIZ-IVZ'!$I$7:$I$106,0),1)+1),"")</f>
        <v/>
      </c>
      <c r="P276" s="395" t="str">
        <f t="shared" si="20"/>
        <v/>
      </c>
      <c r="Q276" s="395" t="e">
        <f t="shared" si="21"/>
        <v>#VALUE!</v>
      </c>
      <c r="R276" s="395" t="str">
        <f t="shared" si="22"/>
        <v/>
      </c>
    </row>
    <row r="277" spans="1:18" ht="15" hidden="1" customHeight="1">
      <c r="A277" s="49"/>
      <c r="B277" s="49"/>
      <c r="C277" s="49"/>
      <c r="D277" s="50"/>
      <c r="E277" s="93" t="str" cm="1">
        <f t="array" ref="E277">IFERROR(IF(O276=1,INDEX('1.1 AIZ-IVZ'!$G$7:$I$106,MATCH(MIN('1.1 AIZ-IVZ'!$G$7:$G$106)+COUNTIF($N$25:N276,"*.0*"),'1.1 AIZ-IVZ'!$G$7:$G$106,0),3),INDEX('1.1 AIZ-IVZ'!$G$109:$H$1097,MATCH(VALUE(LEFT(R277,SEARCH(".",R277)-1)),'1.1 AIZ-IVZ'!$E$109:$E$1097,0)-1+Q277,2)),"")</f>
        <v/>
      </c>
      <c r="F277" s="28"/>
      <c r="G277" s="409" t="str">
        <f>IF(E277="","",IF(IFERROR(VALUE(MID(E277,(SEARCH(".",E277)+1),1)),0)&gt;0,I277,SUMIFS($G278:$G$1015,$R278:$R$1015,LEFT(E277,SEARCH(".",E277)),$Q278:$Q$1015,"&gt;0")))</f>
        <v/>
      </c>
      <c r="H277" s="400"/>
      <c r="I277" s="396" t="str">
        <f t="shared" ca="1" si="18"/>
        <v/>
      </c>
      <c r="J277" s="396" t="str">
        <f t="shared" ca="1" si="19"/>
        <v/>
      </c>
      <c r="K277" s="384" t="str">
        <f>IF(OR(IFERROR(SEARCH("*.0*",$E277),0)=1,E277=""),"",INDEX('1.1 AIZ-IVZ'!$H$109:$O$1097,MATCH('1.4 AIZ-BWH'!E277,'1.1 AIZ-IVZ'!$H$109:$H$1097,0),7))</f>
        <v/>
      </c>
      <c r="L277" s="384" t="str">
        <f>IF(OR(IFERROR(SEARCH("*.0*",$E277),0)=1,E277=""),"",INDEX('1.1 AIZ-IVZ'!$H$109:$O$1097,MATCH('1.4 AIZ-BWH'!E277,'1.1 AIZ-IVZ'!$H$109:$H$1097,0),8))</f>
        <v/>
      </c>
      <c r="M277" s="131"/>
      <c r="N277" s="395" t="str" cm="1">
        <f t="array" ref="N277">IFERROR(IF(O276=1,INDEX('1.1 AIZ-IVZ'!$G$7:$I$106,MATCH(MIN('1.1 AIZ-IVZ'!$G$7:$G$106)+COUNTIF($N$25:N276,"*.0*"),'1.1 AIZ-IVZ'!$G$7:$G$106,0),3),INDEX('1.1 AIZ-IVZ'!$G$109:$H$1097,MATCH(VALUE(LEFT(R277,SEARCH(".",R277)-1)),'1.1 AIZ-IVZ'!$E$109:$E$1097,0)-1+Q277,2)),"")</f>
        <v/>
      </c>
      <c r="O277" s="395" t="str">
        <f>IFERROR(IF(O276&gt;1,O276-1,INDEX('1.1 AIZ-IVZ'!$F$7:$H$106,MATCH('1.4 AIZ-BWH'!N277,'1.1 AIZ-IVZ'!$I$7:$I$106,0),1)+1),"")</f>
        <v/>
      </c>
      <c r="P277" s="395" t="str">
        <f t="shared" si="20"/>
        <v/>
      </c>
      <c r="Q277" s="395" t="e">
        <f t="shared" si="21"/>
        <v>#VALUE!</v>
      </c>
      <c r="R277" s="395" t="str">
        <f t="shared" si="22"/>
        <v/>
      </c>
    </row>
    <row r="278" spans="1:18" ht="15" hidden="1" customHeight="1">
      <c r="A278" s="49"/>
      <c r="B278" s="49"/>
      <c r="C278" s="49"/>
      <c r="D278" s="50"/>
      <c r="E278" s="93" t="str" cm="1">
        <f t="array" ref="E278">IFERROR(IF(O277=1,INDEX('1.1 AIZ-IVZ'!$G$7:$I$106,MATCH(MIN('1.1 AIZ-IVZ'!$G$7:$G$106)+COUNTIF($N$25:N277,"*.0*"),'1.1 AIZ-IVZ'!$G$7:$G$106,0),3),INDEX('1.1 AIZ-IVZ'!$G$109:$H$1097,MATCH(VALUE(LEFT(R278,SEARCH(".",R278)-1)),'1.1 AIZ-IVZ'!$E$109:$E$1097,0)-1+Q278,2)),"")</f>
        <v/>
      </c>
      <c r="F278" s="28"/>
      <c r="G278" s="409" t="str">
        <f>IF(E278="","",IF(IFERROR(VALUE(MID(E278,(SEARCH(".",E278)+1),1)),0)&gt;0,I278,SUMIFS($G279:$G$1015,$R279:$R$1015,LEFT(E278,SEARCH(".",E278)),$Q279:$Q$1015,"&gt;0")))</f>
        <v/>
      </c>
      <c r="H278" s="400"/>
      <c r="I278" s="396" t="str">
        <f t="shared" ca="1" si="18"/>
        <v/>
      </c>
      <c r="J278" s="396" t="str">
        <f t="shared" ca="1" si="19"/>
        <v/>
      </c>
      <c r="K278" s="384" t="str">
        <f>IF(OR(IFERROR(SEARCH("*.0*",$E278),0)=1,E278=""),"",INDEX('1.1 AIZ-IVZ'!$H$109:$O$1097,MATCH('1.4 AIZ-BWH'!E278,'1.1 AIZ-IVZ'!$H$109:$H$1097,0),7))</f>
        <v/>
      </c>
      <c r="L278" s="384" t="str">
        <f>IF(OR(IFERROR(SEARCH("*.0*",$E278),0)=1,E278=""),"",INDEX('1.1 AIZ-IVZ'!$H$109:$O$1097,MATCH('1.4 AIZ-BWH'!E278,'1.1 AIZ-IVZ'!$H$109:$H$1097,0),8))</f>
        <v/>
      </c>
      <c r="M278" s="131"/>
      <c r="N278" s="395" t="str" cm="1">
        <f t="array" ref="N278">IFERROR(IF(O277=1,INDEX('1.1 AIZ-IVZ'!$G$7:$I$106,MATCH(MIN('1.1 AIZ-IVZ'!$G$7:$G$106)+COUNTIF($N$25:N277,"*.0*"),'1.1 AIZ-IVZ'!$G$7:$G$106,0),3),INDEX('1.1 AIZ-IVZ'!$G$109:$H$1097,MATCH(VALUE(LEFT(R278,SEARCH(".",R278)-1)),'1.1 AIZ-IVZ'!$E$109:$E$1097,0)-1+Q278,2)),"")</f>
        <v/>
      </c>
      <c r="O278" s="395" t="str">
        <f>IFERROR(IF(O277&gt;1,O277-1,INDEX('1.1 AIZ-IVZ'!$F$7:$H$106,MATCH('1.4 AIZ-BWH'!N278,'1.1 AIZ-IVZ'!$I$7:$I$106,0),1)+1),"")</f>
        <v/>
      </c>
      <c r="P278" s="395" t="str">
        <f t="shared" si="20"/>
        <v/>
      </c>
      <c r="Q278" s="395" t="e">
        <f t="shared" si="21"/>
        <v>#VALUE!</v>
      </c>
      <c r="R278" s="395" t="str">
        <f t="shared" si="22"/>
        <v/>
      </c>
    </row>
    <row r="279" spans="1:18" ht="15" hidden="1" customHeight="1">
      <c r="A279" s="49"/>
      <c r="B279" s="49"/>
      <c r="C279" s="49"/>
      <c r="D279" s="50"/>
      <c r="E279" s="93" t="str" cm="1">
        <f t="array" ref="E279">IFERROR(IF(O278=1,INDEX('1.1 AIZ-IVZ'!$G$7:$I$106,MATCH(MIN('1.1 AIZ-IVZ'!$G$7:$G$106)+COUNTIF($N$25:N278,"*.0*"),'1.1 AIZ-IVZ'!$G$7:$G$106,0),3),INDEX('1.1 AIZ-IVZ'!$G$109:$H$1097,MATCH(VALUE(LEFT(R279,SEARCH(".",R279)-1)),'1.1 AIZ-IVZ'!$E$109:$E$1097,0)-1+Q279,2)),"")</f>
        <v/>
      </c>
      <c r="F279" s="28"/>
      <c r="G279" s="409" t="str">
        <f>IF(E279="","",IF(IFERROR(VALUE(MID(E279,(SEARCH(".",E279)+1),1)),0)&gt;0,I279,SUMIFS($G280:$G$1015,$R280:$R$1015,LEFT(E279,SEARCH(".",E279)),$Q280:$Q$1015,"&gt;0")))</f>
        <v/>
      </c>
      <c r="H279" s="400"/>
      <c r="I279" s="396" t="str">
        <f t="shared" ca="1" si="18"/>
        <v/>
      </c>
      <c r="J279" s="396" t="str">
        <f t="shared" ca="1" si="19"/>
        <v/>
      </c>
      <c r="K279" s="384" t="str">
        <f>IF(OR(IFERROR(SEARCH("*.0*",$E279),0)=1,E279=""),"",INDEX('1.1 AIZ-IVZ'!$H$109:$O$1097,MATCH('1.4 AIZ-BWH'!E279,'1.1 AIZ-IVZ'!$H$109:$H$1097,0),7))</f>
        <v/>
      </c>
      <c r="L279" s="384" t="str">
        <f>IF(OR(IFERROR(SEARCH("*.0*",$E279),0)=1,E279=""),"",INDEX('1.1 AIZ-IVZ'!$H$109:$O$1097,MATCH('1.4 AIZ-BWH'!E279,'1.1 AIZ-IVZ'!$H$109:$H$1097,0),8))</f>
        <v/>
      </c>
      <c r="M279" s="131"/>
      <c r="N279" s="395" t="str" cm="1">
        <f t="array" ref="N279">IFERROR(IF(O278=1,INDEX('1.1 AIZ-IVZ'!$G$7:$I$106,MATCH(MIN('1.1 AIZ-IVZ'!$G$7:$G$106)+COUNTIF($N$25:N278,"*.0*"),'1.1 AIZ-IVZ'!$G$7:$G$106,0),3),INDEX('1.1 AIZ-IVZ'!$G$109:$H$1097,MATCH(VALUE(LEFT(R279,SEARCH(".",R279)-1)),'1.1 AIZ-IVZ'!$E$109:$E$1097,0)-1+Q279,2)),"")</f>
        <v/>
      </c>
      <c r="O279" s="395" t="str">
        <f>IFERROR(IF(O278&gt;1,O278-1,INDEX('1.1 AIZ-IVZ'!$F$7:$H$106,MATCH('1.4 AIZ-BWH'!N279,'1.1 AIZ-IVZ'!$I$7:$I$106,0),1)+1),"")</f>
        <v/>
      </c>
      <c r="P279" s="395" t="str">
        <f t="shared" si="20"/>
        <v/>
      </c>
      <c r="Q279" s="395" t="e">
        <f t="shared" si="21"/>
        <v>#VALUE!</v>
      </c>
      <c r="R279" s="395" t="str">
        <f t="shared" si="22"/>
        <v/>
      </c>
    </row>
    <row r="280" spans="1:18" ht="15" hidden="1" customHeight="1">
      <c r="A280" s="49"/>
      <c r="B280" s="49"/>
      <c r="C280" s="49"/>
      <c r="D280" s="50"/>
      <c r="E280" s="93" t="str" cm="1">
        <f t="array" ref="E280">IFERROR(IF(O279=1,INDEX('1.1 AIZ-IVZ'!$G$7:$I$106,MATCH(MIN('1.1 AIZ-IVZ'!$G$7:$G$106)+COUNTIF($N$25:N279,"*.0*"),'1.1 AIZ-IVZ'!$G$7:$G$106,0),3),INDEX('1.1 AIZ-IVZ'!$G$109:$H$1097,MATCH(VALUE(LEFT(R280,SEARCH(".",R280)-1)),'1.1 AIZ-IVZ'!$E$109:$E$1097,0)-1+Q280,2)),"")</f>
        <v/>
      </c>
      <c r="F280" s="28"/>
      <c r="G280" s="409" t="str">
        <f>IF(E280="","",IF(IFERROR(VALUE(MID(E280,(SEARCH(".",E280)+1),1)),0)&gt;0,I280,SUMIFS($G281:$G$1015,$R281:$R$1015,LEFT(E280,SEARCH(".",E280)),$Q281:$Q$1015,"&gt;0")))</f>
        <v/>
      </c>
      <c r="H280" s="400"/>
      <c r="I280" s="396" t="str">
        <f t="shared" ca="1" si="18"/>
        <v/>
      </c>
      <c r="J280" s="396" t="str">
        <f t="shared" ca="1" si="19"/>
        <v/>
      </c>
      <c r="K280" s="384" t="str">
        <f>IF(OR(IFERROR(SEARCH("*.0*",$E280),0)=1,E280=""),"",INDEX('1.1 AIZ-IVZ'!$H$109:$O$1097,MATCH('1.4 AIZ-BWH'!E280,'1.1 AIZ-IVZ'!$H$109:$H$1097,0),7))</f>
        <v/>
      </c>
      <c r="L280" s="384" t="str">
        <f>IF(OR(IFERROR(SEARCH("*.0*",$E280),0)=1,E280=""),"",INDEX('1.1 AIZ-IVZ'!$H$109:$O$1097,MATCH('1.4 AIZ-BWH'!E280,'1.1 AIZ-IVZ'!$H$109:$H$1097,0),8))</f>
        <v/>
      </c>
      <c r="M280" s="131"/>
      <c r="N280" s="395" t="str" cm="1">
        <f t="array" ref="N280">IFERROR(IF(O279=1,INDEX('1.1 AIZ-IVZ'!$G$7:$I$106,MATCH(MIN('1.1 AIZ-IVZ'!$G$7:$G$106)+COUNTIF($N$25:N279,"*.0*"),'1.1 AIZ-IVZ'!$G$7:$G$106,0),3),INDEX('1.1 AIZ-IVZ'!$G$109:$H$1097,MATCH(VALUE(LEFT(R280,SEARCH(".",R280)-1)),'1.1 AIZ-IVZ'!$E$109:$E$1097,0)-1+Q280,2)),"")</f>
        <v/>
      </c>
      <c r="O280" s="395" t="str">
        <f>IFERROR(IF(O279&gt;1,O279-1,INDEX('1.1 AIZ-IVZ'!$F$7:$H$106,MATCH('1.4 AIZ-BWH'!N280,'1.1 AIZ-IVZ'!$I$7:$I$106,0),1)+1),"")</f>
        <v/>
      </c>
      <c r="P280" s="395" t="str">
        <f t="shared" si="20"/>
        <v/>
      </c>
      <c r="Q280" s="395" t="e">
        <f t="shared" si="21"/>
        <v>#VALUE!</v>
      </c>
      <c r="R280" s="395" t="str">
        <f t="shared" si="22"/>
        <v/>
      </c>
    </row>
    <row r="281" spans="1:18" ht="15" hidden="1">
      <c r="A281" s="49"/>
      <c r="B281" s="49"/>
      <c r="C281" s="49"/>
      <c r="D281" s="50"/>
      <c r="E281" s="93" t="str" cm="1">
        <f t="array" ref="E281">IFERROR(IF(O280=1,INDEX('1.1 AIZ-IVZ'!$G$7:$I$106,MATCH(MIN('1.1 AIZ-IVZ'!$G$7:$G$106)+COUNTIF($N$25:N280,"*.0*"),'1.1 AIZ-IVZ'!$G$7:$G$106,0),3),INDEX('1.1 AIZ-IVZ'!$G$109:$H$1097,MATCH(VALUE(LEFT(R281,SEARCH(".",R281)-1)),'1.1 AIZ-IVZ'!$E$109:$E$1097,0)-1+Q281,2)),"")</f>
        <v/>
      </c>
      <c r="F281" s="28"/>
      <c r="G281" s="409" t="str">
        <f>IF(E281="","",IF(IFERROR(VALUE(MID(E281,(SEARCH(".",E281)+1),1)),0)&gt;0,I281,SUMIFS($G282:$G$1015,$R282:$R$1015,LEFT(E281,SEARCH(".",E281)),$Q282:$Q$1015,"&gt;0")))</f>
        <v/>
      </c>
      <c r="H281" s="400"/>
      <c r="I281" s="396" t="str">
        <f t="shared" ca="1" si="18"/>
        <v/>
      </c>
      <c r="J281" s="396" t="str">
        <f t="shared" ca="1" si="19"/>
        <v/>
      </c>
      <c r="K281" s="384" t="str">
        <f>IF(OR(IFERROR(SEARCH("*.0*",$E281),0)=1,E281=""),"",INDEX('1.1 AIZ-IVZ'!$H$109:$O$1097,MATCH('1.4 AIZ-BWH'!E281,'1.1 AIZ-IVZ'!$H$109:$H$1097,0),7))</f>
        <v/>
      </c>
      <c r="L281" s="384" t="str">
        <f>IF(OR(IFERROR(SEARCH("*.0*",$E281),0)=1,E281=""),"",INDEX('1.1 AIZ-IVZ'!$H$109:$O$1097,MATCH('1.4 AIZ-BWH'!E281,'1.1 AIZ-IVZ'!$H$109:$H$1097,0),8))</f>
        <v/>
      </c>
      <c r="M281" s="131"/>
      <c r="N281" s="395" t="str" cm="1">
        <f t="array" ref="N281">IFERROR(IF(O280=1,INDEX('1.1 AIZ-IVZ'!$G$7:$I$106,MATCH(MIN('1.1 AIZ-IVZ'!$G$7:$G$106)+COUNTIF($N$25:N280,"*.0*"),'1.1 AIZ-IVZ'!$G$7:$G$106,0),3),INDEX('1.1 AIZ-IVZ'!$G$109:$H$1097,MATCH(VALUE(LEFT(R281,SEARCH(".",R281)-1)),'1.1 AIZ-IVZ'!$E$109:$E$1097,0)-1+Q281,2)),"")</f>
        <v/>
      </c>
      <c r="O281" s="395" t="str">
        <f>IFERROR(IF(O280&gt;1,O280-1,INDEX('1.1 AIZ-IVZ'!$F$7:$H$106,MATCH('1.4 AIZ-BWH'!N281,'1.1 AIZ-IVZ'!$I$7:$I$106,0),1)+1),"")</f>
        <v/>
      </c>
      <c r="P281" s="395" t="str">
        <f t="shared" si="20"/>
        <v/>
      </c>
      <c r="Q281" s="395" t="e">
        <f t="shared" si="21"/>
        <v>#VALUE!</v>
      </c>
      <c r="R281" s="395" t="str">
        <f t="shared" si="22"/>
        <v/>
      </c>
    </row>
    <row r="282" spans="1:18" ht="15" hidden="1">
      <c r="A282" s="49"/>
      <c r="B282" s="49"/>
      <c r="C282" s="49"/>
      <c r="D282" s="50"/>
      <c r="E282" s="93" t="str" cm="1">
        <f t="array" ref="E282">IFERROR(IF(O281=1,INDEX('1.1 AIZ-IVZ'!$G$7:$I$106,MATCH(MIN('1.1 AIZ-IVZ'!$G$7:$G$106)+COUNTIF($N$25:N281,"*.0*"),'1.1 AIZ-IVZ'!$G$7:$G$106,0),3),INDEX('1.1 AIZ-IVZ'!$G$109:$H$1097,MATCH(VALUE(LEFT(R282,SEARCH(".",R282)-1)),'1.1 AIZ-IVZ'!$E$109:$E$1097,0)-1+Q282,2)),"")</f>
        <v/>
      </c>
      <c r="F282" s="28"/>
      <c r="G282" s="409" t="str">
        <f>IF(E282="","",IF(IFERROR(VALUE(MID(E282,(SEARCH(".",E282)+1),1)),0)&gt;0,I282,SUMIFS($G283:$G$1015,$R283:$R$1015,LEFT(E282,SEARCH(".",E282)),$Q283:$Q$1015,"&gt;0")))</f>
        <v/>
      </c>
      <c r="H282" s="400"/>
      <c r="I282" s="396" t="str">
        <f t="shared" ref="I282:I345" ca="1" si="23">IFERROR(IF(H282&gt;0,H282,(100%-SUM($H$25:$H$1015))*IFERROR((ROUND(K282*$G$1052,1)+ROUND(L282*$G$1053,1))/(ROUND(SUMIF($H$25:$H$1015,"",$K$25:$K$1015)*$G$1052,1)+ROUND(SUMIF($H$25:$H$1015,"",$L$25:$L$1015)*$G$1053,1)),"")),"")</f>
        <v/>
      </c>
      <c r="J282" s="396" t="str">
        <f t="shared" ref="J282:J345" ca="1" si="24">IFERROR((ROUND(K282*$G$1052,1)+ROUND(L282*$G$1053,1))/($K$24+$L$24),"")</f>
        <v/>
      </c>
      <c r="K282" s="384" t="str">
        <f>IF(OR(IFERROR(SEARCH("*.0*",$E282),0)=1,E282=""),"",INDEX('1.1 AIZ-IVZ'!$H$109:$O$1097,MATCH('1.4 AIZ-BWH'!E282,'1.1 AIZ-IVZ'!$H$109:$H$1097,0),7))</f>
        <v/>
      </c>
      <c r="L282" s="384" t="str">
        <f>IF(OR(IFERROR(SEARCH("*.0*",$E282),0)=1,E282=""),"",INDEX('1.1 AIZ-IVZ'!$H$109:$O$1097,MATCH('1.4 AIZ-BWH'!E282,'1.1 AIZ-IVZ'!$H$109:$H$1097,0),8))</f>
        <v/>
      </c>
      <c r="M282" s="131"/>
      <c r="N282" s="395" t="str" cm="1">
        <f t="array" ref="N282">IFERROR(IF(O281=1,INDEX('1.1 AIZ-IVZ'!$G$7:$I$106,MATCH(MIN('1.1 AIZ-IVZ'!$G$7:$G$106)+COUNTIF($N$25:N281,"*.0*"),'1.1 AIZ-IVZ'!$G$7:$G$106,0),3),INDEX('1.1 AIZ-IVZ'!$G$109:$H$1097,MATCH(VALUE(LEFT(R282,SEARCH(".",R282)-1)),'1.1 AIZ-IVZ'!$E$109:$E$1097,0)-1+Q282,2)),"")</f>
        <v/>
      </c>
      <c r="O282" s="395" t="str">
        <f>IFERROR(IF(O281&gt;1,O281-1,INDEX('1.1 AIZ-IVZ'!$F$7:$H$106,MATCH('1.4 AIZ-BWH'!N282,'1.1 AIZ-IVZ'!$I$7:$I$106,0),1)+1),"")</f>
        <v/>
      </c>
      <c r="P282" s="395" t="str">
        <f t="shared" si="20"/>
        <v/>
      </c>
      <c r="Q282" s="395" t="e">
        <f t="shared" si="21"/>
        <v>#VALUE!</v>
      </c>
      <c r="R282" s="395" t="str">
        <f t="shared" si="22"/>
        <v/>
      </c>
    </row>
    <row r="283" spans="1:18" ht="15" hidden="1">
      <c r="A283" s="49"/>
      <c r="B283" s="49"/>
      <c r="C283" s="49"/>
      <c r="D283" s="50"/>
      <c r="E283" s="93" t="str" cm="1">
        <f t="array" ref="E283">IFERROR(IF(O282=1,INDEX('1.1 AIZ-IVZ'!$G$7:$I$106,MATCH(MIN('1.1 AIZ-IVZ'!$G$7:$G$106)+COUNTIF($N$25:N282,"*.0*"),'1.1 AIZ-IVZ'!$G$7:$G$106,0),3),INDEX('1.1 AIZ-IVZ'!$G$109:$H$1097,MATCH(VALUE(LEFT(R283,SEARCH(".",R283)-1)),'1.1 AIZ-IVZ'!$E$109:$E$1097,0)-1+Q283,2)),"")</f>
        <v/>
      </c>
      <c r="F283" s="28"/>
      <c r="G283" s="409" t="str">
        <f>IF(E283="","",IF(IFERROR(VALUE(MID(E283,(SEARCH(".",E283)+1),1)),0)&gt;0,I283,SUMIFS($G284:$G$1015,$R284:$R$1015,LEFT(E283,SEARCH(".",E283)),$Q284:$Q$1015,"&gt;0")))</f>
        <v/>
      </c>
      <c r="H283" s="400"/>
      <c r="I283" s="396" t="str">
        <f t="shared" ca="1" si="23"/>
        <v/>
      </c>
      <c r="J283" s="396" t="str">
        <f t="shared" ca="1" si="24"/>
        <v/>
      </c>
      <c r="K283" s="384" t="str">
        <f>IF(OR(IFERROR(SEARCH("*.0*",$E283),0)=1,E283=""),"",INDEX('1.1 AIZ-IVZ'!$H$109:$O$1097,MATCH('1.4 AIZ-BWH'!E283,'1.1 AIZ-IVZ'!$H$109:$H$1097,0),7))</f>
        <v/>
      </c>
      <c r="L283" s="384" t="str">
        <f>IF(OR(IFERROR(SEARCH("*.0*",$E283),0)=1,E283=""),"",INDEX('1.1 AIZ-IVZ'!$H$109:$O$1097,MATCH('1.4 AIZ-BWH'!E283,'1.1 AIZ-IVZ'!$H$109:$H$1097,0),8))</f>
        <v/>
      </c>
      <c r="M283" s="131"/>
      <c r="N283" s="395" t="str" cm="1">
        <f t="array" ref="N283">IFERROR(IF(O282=1,INDEX('1.1 AIZ-IVZ'!$G$7:$I$106,MATCH(MIN('1.1 AIZ-IVZ'!$G$7:$G$106)+COUNTIF($N$25:N282,"*.0*"),'1.1 AIZ-IVZ'!$G$7:$G$106,0),3),INDEX('1.1 AIZ-IVZ'!$G$109:$H$1097,MATCH(VALUE(LEFT(R283,SEARCH(".",R283)-1)),'1.1 AIZ-IVZ'!$E$109:$E$1097,0)-1+Q283,2)),"")</f>
        <v/>
      </c>
      <c r="O283" s="395" t="str">
        <f>IFERROR(IF(O282&gt;1,O282-1,INDEX('1.1 AIZ-IVZ'!$F$7:$H$106,MATCH('1.4 AIZ-BWH'!N283,'1.1 AIZ-IVZ'!$I$7:$I$106,0),1)+1),"")</f>
        <v/>
      </c>
      <c r="P283" s="395" t="str">
        <f t="shared" si="20"/>
        <v/>
      </c>
      <c r="Q283" s="395" t="e">
        <f t="shared" si="21"/>
        <v>#VALUE!</v>
      </c>
      <c r="R283" s="395" t="str">
        <f t="shared" si="22"/>
        <v/>
      </c>
    </row>
    <row r="284" spans="1:18" ht="15" hidden="1">
      <c r="A284" s="49"/>
      <c r="B284" s="49"/>
      <c r="C284" s="49"/>
      <c r="D284" s="50"/>
      <c r="E284" s="93" t="str" cm="1">
        <f t="array" ref="E284">IFERROR(IF(O283=1,INDEX('1.1 AIZ-IVZ'!$G$7:$I$106,MATCH(MIN('1.1 AIZ-IVZ'!$G$7:$G$106)+COUNTIF($N$25:N283,"*.0*"),'1.1 AIZ-IVZ'!$G$7:$G$106,0),3),INDEX('1.1 AIZ-IVZ'!$G$109:$H$1097,MATCH(VALUE(LEFT(R284,SEARCH(".",R284)-1)),'1.1 AIZ-IVZ'!$E$109:$E$1097,0)-1+Q284,2)),"")</f>
        <v/>
      </c>
      <c r="F284" s="28"/>
      <c r="G284" s="409" t="str">
        <f>IF(E284="","",IF(IFERROR(VALUE(MID(E284,(SEARCH(".",E284)+1),1)),0)&gt;0,I284,SUMIFS($G285:$G$1015,$R285:$R$1015,LEFT(E284,SEARCH(".",E284)),$Q285:$Q$1015,"&gt;0")))</f>
        <v/>
      </c>
      <c r="H284" s="400"/>
      <c r="I284" s="396" t="str">
        <f t="shared" ca="1" si="23"/>
        <v/>
      </c>
      <c r="J284" s="396" t="str">
        <f t="shared" ca="1" si="24"/>
        <v/>
      </c>
      <c r="K284" s="384" t="str">
        <f>IF(OR(IFERROR(SEARCH("*.0*",$E284),0)=1,E284=""),"",INDEX('1.1 AIZ-IVZ'!$H$109:$O$1097,MATCH('1.4 AIZ-BWH'!E284,'1.1 AIZ-IVZ'!$H$109:$H$1097,0),7))</f>
        <v/>
      </c>
      <c r="L284" s="384" t="str">
        <f>IF(OR(IFERROR(SEARCH("*.0*",$E284),0)=1,E284=""),"",INDEX('1.1 AIZ-IVZ'!$H$109:$O$1097,MATCH('1.4 AIZ-BWH'!E284,'1.1 AIZ-IVZ'!$H$109:$H$1097,0),8))</f>
        <v/>
      </c>
      <c r="M284" s="131"/>
      <c r="N284" s="395" t="str" cm="1">
        <f t="array" ref="N284">IFERROR(IF(O283=1,INDEX('1.1 AIZ-IVZ'!$G$7:$I$106,MATCH(MIN('1.1 AIZ-IVZ'!$G$7:$G$106)+COUNTIF($N$25:N283,"*.0*"),'1.1 AIZ-IVZ'!$G$7:$G$106,0),3),INDEX('1.1 AIZ-IVZ'!$G$109:$H$1097,MATCH(VALUE(LEFT(R284,SEARCH(".",R284)-1)),'1.1 AIZ-IVZ'!$E$109:$E$1097,0)-1+Q284,2)),"")</f>
        <v/>
      </c>
      <c r="O284" s="395" t="str">
        <f>IFERROR(IF(O283&gt;1,O283-1,INDEX('1.1 AIZ-IVZ'!$F$7:$H$106,MATCH('1.4 AIZ-BWH'!N284,'1.1 AIZ-IVZ'!$I$7:$I$106,0),1)+1),"")</f>
        <v/>
      </c>
      <c r="P284" s="395" t="str">
        <f t="shared" si="20"/>
        <v/>
      </c>
      <c r="Q284" s="395" t="e">
        <f t="shared" si="21"/>
        <v>#VALUE!</v>
      </c>
      <c r="R284" s="395" t="str">
        <f t="shared" si="22"/>
        <v/>
      </c>
    </row>
    <row r="285" spans="1:18" ht="15" hidden="1">
      <c r="A285" s="49"/>
      <c r="B285" s="49"/>
      <c r="C285" s="49"/>
      <c r="D285" s="50"/>
      <c r="E285" s="93" t="str" cm="1">
        <f t="array" ref="E285">IFERROR(IF(O284=1,INDEX('1.1 AIZ-IVZ'!$G$7:$I$106,MATCH(MIN('1.1 AIZ-IVZ'!$G$7:$G$106)+COUNTIF($N$25:N284,"*.0*"),'1.1 AIZ-IVZ'!$G$7:$G$106,0),3),INDEX('1.1 AIZ-IVZ'!$G$109:$H$1097,MATCH(VALUE(LEFT(R285,SEARCH(".",R285)-1)),'1.1 AIZ-IVZ'!$E$109:$E$1097,0)-1+Q285,2)),"")</f>
        <v/>
      </c>
      <c r="F285" s="28"/>
      <c r="G285" s="409" t="str">
        <f>IF(E285="","",IF(IFERROR(VALUE(MID(E285,(SEARCH(".",E285)+1),1)),0)&gt;0,I285,SUMIFS($G286:$G$1015,$R286:$R$1015,LEFT(E285,SEARCH(".",E285)),$Q286:$Q$1015,"&gt;0")))</f>
        <v/>
      </c>
      <c r="H285" s="400"/>
      <c r="I285" s="396" t="str">
        <f t="shared" ca="1" si="23"/>
        <v/>
      </c>
      <c r="J285" s="396" t="str">
        <f t="shared" ca="1" si="24"/>
        <v/>
      </c>
      <c r="K285" s="384" t="str">
        <f>IF(OR(IFERROR(SEARCH("*.0*",$E285),0)=1,E285=""),"",INDEX('1.1 AIZ-IVZ'!$H$109:$O$1097,MATCH('1.4 AIZ-BWH'!E285,'1.1 AIZ-IVZ'!$H$109:$H$1097,0),7))</f>
        <v/>
      </c>
      <c r="L285" s="384" t="str">
        <f>IF(OR(IFERROR(SEARCH("*.0*",$E285),0)=1,E285=""),"",INDEX('1.1 AIZ-IVZ'!$H$109:$O$1097,MATCH('1.4 AIZ-BWH'!E285,'1.1 AIZ-IVZ'!$H$109:$H$1097,0),8))</f>
        <v/>
      </c>
      <c r="M285" s="131"/>
      <c r="N285" s="395" t="str" cm="1">
        <f t="array" ref="N285">IFERROR(IF(O284=1,INDEX('1.1 AIZ-IVZ'!$G$7:$I$106,MATCH(MIN('1.1 AIZ-IVZ'!$G$7:$G$106)+COUNTIF($N$25:N284,"*.0*"),'1.1 AIZ-IVZ'!$G$7:$G$106,0),3),INDEX('1.1 AIZ-IVZ'!$G$109:$H$1097,MATCH(VALUE(LEFT(R285,SEARCH(".",R285)-1)),'1.1 AIZ-IVZ'!$E$109:$E$1097,0)-1+Q285,2)),"")</f>
        <v/>
      </c>
      <c r="O285" s="395" t="str">
        <f>IFERROR(IF(O284&gt;1,O284-1,INDEX('1.1 AIZ-IVZ'!$F$7:$H$106,MATCH('1.4 AIZ-BWH'!N285,'1.1 AIZ-IVZ'!$I$7:$I$106,0),1)+1),"")</f>
        <v/>
      </c>
      <c r="P285" s="395" t="str">
        <f t="shared" si="20"/>
        <v/>
      </c>
      <c r="Q285" s="395" t="e">
        <f t="shared" si="21"/>
        <v>#VALUE!</v>
      </c>
      <c r="R285" s="395" t="str">
        <f t="shared" si="22"/>
        <v/>
      </c>
    </row>
    <row r="286" spans="1:18" ht="15" hidden="1">
      <c r="A286" s="49"/>
      <c r="B286" s="49"/>
      <c r="C286" s="49"/>
      <c r="D286" s="50"/>
      <c r="E286" s="93" t="str" cm="1">
        <f t="array" ref="E286">IFERROR(IF(O285=1,INDEX('1.1 AIZ-IVZ'!$G$7:$I$106,MATCH(MIN('1.1 AIZ-IVZ'!$G$7:$G$106)+COUNTIF($N$25:N285,"*.0*"),'1.1 AIZ-IVZ'!$G$7:$G$106,0),3),INDEX('1.1 AIZ-IVZ'!$G$109:$H$1097,MATCH(VALUE(LEFT(R286,SEARCH(".",R286)-1)),'1.1 AIZ-IVZ'!$E$109:$E$1097,0)-1+Q286,2)),"")</f>
        <v/>
      </c>
      <c r="F286" s="28"/>
      <c r="G286" s="409" t="str">
        <f>IF(E286="","",IF(IFERROR(VALUE(MID(E286,(SEARCH(".",E286)+1),1)),0)&gt;0,I286,SUMIFS($G287:$G$1015,$R287:$R$1015,LEFT(E286,SEARCH(".",E286)),$Q287:$Q$1015,"&gt;0")))</f>
        <v/>
      </c>
      <c r="H286" s="400"/>
      <c r="I286" s="396" t="str">
        <f t="shared" ca="1" si="23"/>
        <v/>
      </c>
      <c r="J286" s="396" t="str">
        <f t="shared" ca="1" si="24"/>
        <v/>
      </c>
      <c r="K286" s="384" t="str">
        <f>IF(OR(IFERROR(SEARCH("*.0*",$E286),0)=1,E286=""),"",INDEX('1.1 AIZ-IVZ'!$H$109:$O$1097,MATCH('1.4 AIZ-BWH'!E286,'1.1 AIZ-IVZ'!$H$109:$H$1097,0),7))</f>
        <v/>
      </c>
      <c r="L286" s="384" t="str">
        <f>IF(OR(IFERROR(SEARCH("*.0*",$E286),0)=1,E286=""),"",INDEX('1.1 AIZ-IVZ'!$H$109:$O$1097,MATCH('1.4 AIZ-BWH'!E286,'1.1 AIZ-IVZ'!$H$109:$H$1097,0),8))</f>
        <v/>
      </c>
      <c r="M286" s="131"/>
      <c r="N286" s="395" t="str" cm="1">
        <f t="array" ref="N286">IFERROR(IF(O285=1,INDEX('1.1 AIZ-IVZ'!$G$7:$I$106,MATCH(MIN('1.1 AIZ-IVZ'!$G$7:$G$106)+COUNTIF($N$25:N285,"*.0*"),'1.1 AIZ-IVZ'!$G$7:$G$106,0),3),INDEX('1.1 AIZ-IVZ'!$G$109:$H$1097,MATCH(VALUE(LEFT(R286,SEARCH(".",R286)-1)),'1.1 AIZ-IVZ'!$E$109:$E$1097,0)-1+Q286,2)),"")</f>
        <v/>
      </c>
      <c r="O286" s="395" t="str">
        <f>IFERROR(IF(O285&gt;1,O285-1,INDEX('1.1 AIZ-IVZ'!$F$7:$H$106,MATCH('1.4 AIZ-BWH'!N286,'1.1 AIZ-IVZ'!$I$7:$I$106,0),1)+1),"")</f>
        <v/>
      </c>
      <c r="P286" s="395" t="str">
        <f t="shared" si="20"/>
        <v/>
      </c>
      <c r="Q286" s="395" t="e">
        <f t="shared" si="21"/>
        <v>#VALUE!</v>
      </c>
      <c r="R286" s="395" t="str">
        <f t="shared" si="22"/>
        <v/>
      </c>
    </row>
    <row r="287" spans="1:18" ht="15" hidden="1">
      <c r="A287" s="49"/>
      <c r="B287" s="49"/>
      <c r="C287" s="49"/>
      <c r="D287" s="50"/>
      <c r="E287" s="93" t="str" cm="1">
        <f t="array" ref="E287">IFERROR(IF(O286=1,INDEX('1.1 AIZ-IVZ'!$G$7:$I$106,MATCH(MIN('1.1 AIZ-IVZ'!$G$7:$G$106)+COUNTIF($N$25:N286,"*.0*"),'1.1 AIZ-IVZ'!$G$7:$G$106,0),3),INDEX('1.1 AIZ-IVZ'!$G$109:$H$1097,MATCH(VALUE(LEFT(R287,SEARCH(".",R287)-1)),'1.1 AIZ-IVZ'!$E$109:$E$1097,0)-1+Q287,2)),"")</f>
        <v/>
      </c>
      <c r="F287" s="28"/>
      <c r="G287" s="409" t="str">
        <f>IF(E287="","",IF(IFERROR(VALUE(MID(E287,(SEARCH(".",E287)+1),1)),0)&gt;0,I287,SUMIFS($G288:$G$1015,$R288:$R$1015,LEFT(E287,SEARCH(".",E287)),$Q288:$Q$1015,"&gt;0")))</f>
        <v/>
      </c>
      <c r="H287" s="400"/>
      <c r="I287" s="396" t="str">
        <f t="shared" ca="1" si="23"/>
        <v/>
      </c>
      <c r="J287" s="396" t="str">
        <f t="shared" ca="1" si="24"/>
        <v/>
      </c>
      <c r="K287" s="384" t="str">
        <f>IF(OR(IFERROR(SEARCH("*.0*",$E287),0)=1,E287=""),"",INDEX('1.1 AIZ-IVZ'!$H$109:$O$1097,MATCH('1.4 AIZ-BWH'!E287,'1.1 AIZ-IVZ'!$H$109:$H$1097,0),7))</f>
        <v/>
      </c>
      <c r="L287" s="384" t="str">
        <f>IF(OR(IFERROR(SEARCH("*.0*",$E287),0)=1,E287=""),"",INDEX('1.1 AIZ-IVZ'!$H$109:$O$1097,MATCH('1.4 AIZ-BWH'!E287,'1.1 AIZ-IVZ'!$H$109:$H$1097,0),8))</f>
        <v/>
      </c>
      <c r="M287" s="131"/>
      <c r="N287" s="395" t="str" cm="1">
        <f t="array" ref="N287">IFERROR(IF(O286=1,INDEX('1.1 AIZ-IVZ'!$G$7:$I$106,MATCH(MIN('1.1 AIZ-IVZ'!$G$7:$G$106)+COUNTIF($N$25:N286,"*.0*"),'1.1 AIZ-IVZ'!$G$7:$G$106,0),3),INDEX('1.1 AIZ-IVZ'!$G$109:$H$1097,MATCH(VALUE(LEFT(R287,SEARCH(".",R287)-1)),'1.1 AIZ-IVZ'!$E$109:$E$1097,0)-1+Q287,2)),"")</f>
        <v/>
      </c>
      <c r="O287" s="395" t="str">
        <f>IFERROR(IF(O286&gt;1,O286-1,INDEX('1.1 AIZ-IVZ'!$F$7:$H$106,MATCH('1.4 AIZ-BWH'!N287,'1.1 AIZ-IVZ'!$I$7:$I$106,0),1)+1),"")</f>
        <v/>
      </c>
      <c r="P287" s="395" t="str">
        <f t="shared" si="20"/>
        <v/>
      </c>
      <c r="Q287" s="395" t="e">
        <f t="shared" si="21"/>
        <v>#VALUE!</v>
      </c>
      <c r="R287" s="395" t="str">
        <f t="shared" si="22"/>
        <v/>
      </c>
    </row>
    <row r="288" spans="1:18" ht="15" hidden="1">
      <c r="A288" s="49"/>
      <c r="B288" s="49"/>
      <c r="C288" s="49"/>
      <c r="D288" s="50"/>
      <c r="E288" s="93" t="str" cm="1">
        <f t="array" ref="E288">IFERROR(IF(O287=1,INDEX('1.1 AIZ-IVZ'!$G$7:$I$106,MATCH(MIN('1.1 AIZ-IVZ'!$G$7:$G$106)+COUNTIF($N$25:N287,"*.0*"),'1.1 AIZ-IVZ'!$G$7:$G$106,0),3),INDEX('1.1 AIZ-IVZ'!$G$109:$H$1097,MATCH(VALUE(LEFT(R288,SEARCH(".",R288)-1)),'1.1 AIZ-IVZ'!$E$109:$E$1097,0)-1+Q288,2)),"")</f>
        <v/>
      </c>
      <c r="F288" s="28"/>
      <c r="G288" s="409" t="str">
        <f>IF(E288="","",IF(IFERROR(VALUE(MID(E288,(SEARCH(".",E288)+1),1)),0)&gt;0,I288,SUMIFS($G289:$G$1015,$R289:$R$1015,LEFT(E288,SEARCH(".",E288)),$Q289:$Q$1015,"&gt;0")))</f>
        <v/>
      </c>
      <c r="H288" s="400"/>
      <c r="I288" s="396" t="str">
        <f t="shared" ca="1" si="23"/>
        <v/>
      </c>
      <c r="J288" s="396" t="str">
        <f t="shared" ca="1" si="24"/>
        <v/>
      </c>
      <c r="K288" s="384" t="str">
        <f>IF(OR(IFERROR(SEARCH("*.0*",$E288),0)=1,E288=""),"",INDEX('1.1 AIZ-IVZ'!$H$109:$O$1097,MATCH('1.4 AIZ-BWH'!E288,'1.1 AIZ-IVZ'!$H$109:$H$1097,0),7))</f>
        <v/>
      </c>
      <c r="L288" s="384" t="str">
        <f>IF(OR(IFERROR(SEARCH("*.0*",$E288),0)=1,E288=""),"",INDEX('1.1 AIZ-IVZ'!$H$109:$O$1097,MATCH('1.4 AIZ-BWH'!E288,'1.1 AIZ-IVZ'!$H$109:$H$1097,0),8))</f>
        <v/>
      </c>
      <c r="M288" s="131"/>
      <c r="N288" s="395" t="str" cm="1">
        <f t="array" ref="N288">IFERROR(IF(O287=1,INDEX('1.1 AIZ-IVZ'!$G$7:$I$106,MATCH(MIN('1.1 AIZ-IVZ'!$G$7:$G$106)+COUNTIF($N$25:N287,"*.0*"),'1.1 AIZ-IVZ'!$G$7:$G$106,0),3),INDEX('1.1 AIZ-IVZ'!$G$109:$H$1097,MATCH(VALUE(LEFT(R288,SEARCH(".",R288)-1)),'1.1 AIZ-IVZ'!$E$109:$E$1097,0)-1+Q288,2)),"")</f>
        <v/>
      </c>
      <c r="O288" s="395" t="str">
        <f>IFERROR(IF(O287&gt;1,O287-1,INDEX('1.1 AIZ-IVZ'!$F$7:$H$106,MATCH('1.4 AIZ-BWH'!N288,'1.1 AIZ-IVZ'!$I$7:$I$106,0),1)+1),"")</f>
        <v/>
      </c>
      <c r="P288" s="395" t="str">
        <f t="shared" si="20"/>
        <v/>
      </c>
      <c r="Q288" s="395" t="e">
        <f t="shared" si="21"/>
        <v>#VALUE!</v>
      </c>
      <c r="R288" s="395" t="str">
        <f t="shared" si="22"/>
        <v/>
      </c>
    </row>
    <row r="289" spans="1:18" ht="15" hidden="1">
      <c r="A289" s="49"/>
      <c r="B289" s="49"/>
      <c r="C289" s="49"/>
      <c r="D289" s="50"/>
      <c r="E289" s="93" t="str" cm="1">
        <f t="array" ref="E289">IFERROR(IF(O288=1,INDEX('1.1 AIZ-IVZ'!$G$7:$I$106,MATCH(MIN('1.1 AIZ-IVZ'!$G$7:$G$106)+COUNTIF($N$25:N288,"*.0*"),'1.1 AIZ-IVZ'!$G$7:$G$106,0),3),INDEX('1.1 AIZ-IVZ'!$G$109:$H$1097,MATCH(VALUE(LEFT(R289,SEARCH(".",R289)-1)),'1.1 AIZ-IVZ'!$E$109:$E$1097,0)-1+Q289,2)),"")</f>
        <v/>
      </c>
      <c r="F289" s="28"/>
      <c r="G289" s="409" t="str">
        <f>IF(E289="","",IF(IFERROR(VALUE(MID(E289,(SEARCH(".",E289)+1),1)),0)&gt;0,I289,SUMIFS($G290:$G$1015,$R290:$R$1015,LEFT(E289,SEARCH(".",E289)),$Q290:$Q$1015,"&gt;0")))</f>
        <v/>
      </c>
      <c r="H289" s="400"/>
      <c r="I289" s="396" t="str">
        <f t="shared" ca="1" si="23"/>
        <v/>
      </c>
      <c r="J289" s="396" t="str">
        <f t="shared" ca="1" si="24"/>
        <v/>
      </c>
      <c r="K289" s="384" t="str">
        <f>IF(OR(IFERROR(SEARCH("*.0*",$E289),0)=1,E289=""),"",INDEX('1.1 AIZ-IVZ'!$H$109:$O$1097,MATCH('1.4 AIZ-BWH'!E289,'1.1 AIZ-IVZ'!$H$109:$H$1097,0),7))</f>
        <v/>
      </c>
      <c r="L289" s="384" t="str">
        <f>IF(OR(IFERROR(SEARCH("*.0*",$E289),0)=1,E289=""),"",INDEX('1.1 AIZ-IVZ'!$H$109:$O$1097,MATCH('1.4 AIZ-BWH'!E289,'1.1 AIZ-IVZ'!$H$109:$H$1097,0),8))</f>
        <v/>
      </c>
      <c r="M289" s="131"/>
      <c r="N289" s="395" t="str" cm="1">
        <f t="array" ref="N289">IFERROR(IF(O288=1,INDEX('1.1 AIZ-IVZ'!$G$7:$I$106,MATCH(MIN('1.1 AIZ-IVZ'!$G$7:$G$106)+COUNTIF($N$25:N288,"*.0*"),'1.1 AIZ-IVZ'!$G$7:$G$106,0),3),INDEX('1.1 AIZ-IVZ'!$G$109:$H$1097,MATCH(VALUE(LEFT(R289,SEARCH(".",R289)-1)),'1.1 AIZ-IVZ'!$E$109:$E$1097,0)-1+Q289,2)),"")</f>
        <v/>
      </c>
      <c r="O289" s="395" t="str">
        <f>IFERROR(IF(O288&gt;1,O288-1,INDEX('1.1 AIZ-IVZ'!$F$7:$H$106,MATCH('1.4 AIZ-BWH'!N289,'1.1 AIZ-IVZ'!$I$7:$I$106,0),1)+1),"")</f>
        <v/>
      </c>
      <c r="P289" s="395" t="str">
        <f t="shared" si="20"/>
        <v/>
      </c>
      <c r="Q289" s="395" t="e">
        <f t="shared" si="21"/>
        <v>#VALUE!</v>
      </c>
      <c r="R289" s="395" t="str">
        <f t="shared" si="22"/>
        <v/>
      </c>
    </row>
    <row r="290" spans="1:18" ht="15" hidden="1" customHeight="1">
      <c r="A290" s="49"/>
      <c r="B290" s="49"/>
      <c r="C290" s="49"/>
      <c r="D290" s="50"/>
      <c r="E290" s="93" t="str" cm="1">
        <f t="array" ref="E290">IFERROR(IF(O289=1,INDEX('1.1 AIZ-IVZ'!$G$7:$I$106,MATCH(MIN('1.1 AIZ-IVZ'!$G$7:$G$106)+COUNTIF($N$25:N289,"*.0*"),'1.1 AIZ-IVZ'!$G$7:$G$106,0),3),INDEX('1.1 AIZ-IVZ'!$G$109:$H$1097,MATCH(VALUE(LEFT(R290,SEARCH(".",R290)-1)),'1.1 AIZ-IVZ'!$E$109:$E$1097,0)-1+Q290,2)),"")</f>
        <v/>
      </c>
      <c r="F290" s="28"/>
      <c r="G290" s="409" t="str">
        <f>IF(E290="","",IF(IFERROR(VALUE(MID(E290,(SEARCH(".",E290)+1),1)),0)&gt;0,I290,SUMIFS($G291:$G$1015,$R291:$R$1015,LEFT(E290,SEARCH(".",E290)),$Q291:$Q$1015,"&gt;0")))</f>
        <v/>
      </c>
      <c r="H290" s="400"/>
      <c r="I290" s="396" t="str">
        <f t="shared" ca="1" si="23"/>
        <v/>
      </c>
      <c r="J290" s="396" t="str">
        <f t="shared" ca="1" si="24"/>
        <v/>
      </c>
      <c r="K290" s="384" t="str">
        <f>IF(OR(IFERROR(SEARCH("*.0*",$E290),0)=1,E290=""),"",INDEX('1.1 AIZ-IVZ'!$H$109:$O$1097,MATCH('1.4 AIZ-BWH'!E290,'1.1 AIZ-IVZ'!$H$109:$H$1097,0),7))</f>
        <v/>
      </c>
      <c r="L290" s="384" t="str">
        <f>IF(OR(IFERROR(SEARCH("*.0*",$E290),0)=1,E290=""),"",INDEX('1.1 AIZ-IVZ'!$H$109:$O$1097,MATCH('1.4 AIZ-BWH'!E290,'1.1 AIZ-IVZ'!$H$109:$H$1097,0),8))</f>
        <v/>
      </c>
      <c r="M290" s="131"/>
      <c r="N290" s="395" t="str" cm="1">
        <f t="array" ref="N290">IFERROR(IF(O289=1,INDEX('1.1 AIZ-IVZ'!$G$7:$I$106,MATCH(MIN('1.1 AIZ-IVZ'!$G$7:$G$106)+COUNTIF($N$25:N289,"*.0*"),'1.1 AIZ-IVZ'!$G$7:$G$106,0),3),INDEX('1.1 AIZ-IVZ'!$G$109:$H$1097,MATCH(VALUE(LEFT(R290,SEARCH(".",R290)-1)),'1.1 AIZ-IVZ'!$E$109:$E$1097,0)-1+Q290,2)),"")</f>
        <v/>
      </c>
      <c r="O290" s="395" t="str">
        <f>IFERROR(IF(O289&gt;1,O289-1,INDEX('1.1 AIZ-IVZ'!$F$7:$H$106,MATCH('1.4 AIZ-BWH'!N290,'1.1 AIZ-IVZ'!$I$7:$I$106,0),1)+1),"")</f>
        <v/>
      </c>
      <c r="P290" s="395" t="str">
        <f t="shared" si="20"/>
        <v/>
      </c>
      <c r="Q290" s="395" t="e">
        <f t="shared" si="21"/>
        <v>#VALUE!</v>
      </c>
      <c r="R290" s="395" t="str">
        <f t="shared" si="22"/>
        <v/>
      </c>
    </row>
    <row r="291" spans="1:18" ht="15" hidden="1">
      <c r="A291" s="49"/>
      <c r="B291" s="49"/>
      <c r="C291" s="49"/>
      <c r="D291" s="50"/>
      <c r="E291" s="93" t="str" cm="1">
        <f t="array" ref="E291">IFERROR(IF(O290=1,INDEX('1.1 AIZ-IVZ'!$G$7:$I$106,MATCH(MIN('1.1 AIZ-IVZ'!$G$7:$G$106)+COUNTIF($N$25:N290,"*.0*"),'1.1 AIZ-IVZ'!$G$7:$G$106,0),3),INDEX('1.1 AIZ-IVZ'!$G$109:$H$1097,MATCH(VALUE(LEFT(R291,SEARCH(".",R291)-1)),'1.1 AIZ-IVZ'!$E$109:$E$1097,0)-1+Q291,2)),"")</f>
        <v/>
      </c>
      <c r="F291" s="28"/>
      <c r="G291" s="409" t="str">
        <f>IF(E291="","",IF(IFERROR(VALUE(MID(E291,(SEARCH(".",E291)+1),1)),0)&gt;0,I291,SUMIFS($G292:$G$1015,$R292:$R$1015,LEFT(E291,SEARCH(".",E291)),$Q292:$Q$1015,"&gt;0")))</f>
        <v/>
      </c>
      <c r="H291" s="400"/>
      <c r="I291" s="396" t="str">
        <f t="shared" ca="1" si="23"/>
        <v/>
      </c>
      <c r="J291" s="396" t="str">
        <f t="shared" ca="1" si="24"/>
        <v/>
      </c>
      <c r="K291" s="384" t="str">
        <f>IF(OR(IFERROR(SEARCH("*.0*",$E291),0)=1,E291=""),"",INDEX('1.1 AIZ-IVZ'!$H$109:$O$1097,MATCH('1.4 AIZ-BWH'!E291,'1.1 AIZ-IVZ'!$H$109:$H$1097,0),7))</f>
        <v/>
      </c>
      <c r="L291" s="384" t="str">
        <f>IF(OR(IFERROR(SEARCH("*.0*",$E291),0)=1,E291=""),"",INDEX('1.1 AIZ-IVZ'!$H$109:$O$1097,MATCH('1.4 AIZ-BWH'!E291,'1.1 AIZ-IVZ'!$H$109:$H$1097,0),8))</f>
        <v/>
      </c>
      <c r="M291" s="131"/>
      <c r="N291" s="395" t="str" cm="1">
        <f t="array" ref="N291">IFERROR(IF(O290=1,INDEX('1.1 AIZ-IVZ'!$G$7:$I$106,MATCH(MIN('1.1 AIZ-IVZ'!$G$7:$G$106)+COUNTIF($N$25:N290,"*.0*"),'1.1 AIZ-IVZ'!$G$7:$G$106,0),3),INDEX('1.1 AIZ-IVZ'!$G$109:$H$1097,MATCH(VALUE(LEFT(R291,SEARCH(".",R291)-1)),'1.1 AIZ-IVZ'!$E$109:$E$1097,0)-1+Q291,2)),"")</f>
        <v/>
      </c>
      <c r="O291" s="395" t="str">
        <f>IFERROR(IF(O290&gt;1,O290-1,INDEX('1.1 AIZ-IVZ'!$F$7:$H$106,MATCH('1.4 AIZ-BWH'!N291,'1.1 AIZ-IVZ'!$I$7:$I$106,0),1)+1),"")</f>
        <v/>
      </c>
      <c r="P291" s="395" t="str">
        <f t="shared" si="20"/>
        <v/>
      </c>
      <c r="Q291" s="395" t="e">
        <f t="shared" si="21"/>
        <v>#VALUE!</v>
      </c>
      <c r="R291" s="395" t="str">
        <f t="shared" si="22"/>
        <v/>
      </c>
    </row>
    <row r="292" spans="1:18" ht="15" hidden="1">
      <c r="A292" s="49"/>
      <c r="B292" s="49"/>
      <c r="C292" s="49"/>
      <c r="D292" s="50"/>
      <c r="E292" s="93" t="str" cm="1">
        <f t="array" ref="E292">IFERROR(IF(O291=1,INDEX('1.1 AIZ-IVZ'!$G$7:$I$106,MATCH(MIN('1.1 AIZ-IVZ'!$G$7:$G$106)+COUNTIF($N$25:N291,"*.0*"),'1.1 AIZ-IVZ'!$G$7:$G$106,0),3),INDEX('1.1 AIZ-IVZ'!$G$109:$H$1097,MATCH(VALUE(LEFT(R292,SEARCH(".",R292)-1)),'1.1 AIZ-IVZ'!$E$109:$E$1097,0)-1+Q292,2)),"")</f>
        <v/>
      </c>
      <c r="F292" s="28"/>
      <c r="G292" s="409" t="str">
        <f>IF(E292="","",IF(IFERROR(VALUE(MID(E292,(SEARCH(".",E292)+1),1)),0)&gt;0,I292,SUMIFS($G293:$G$1015,$R293:$R$1015,LEFT(E292,SEARCH(".",E292)),$Q293:$Q$1015,"&gt;0")))</f>
        <v/>
      </c>
      <c r="H292" s="400"/>
      <c r="I292" s="396" t="str">
        <f t="shared" ca="1" si="23"/>
        <v/>
      </c>
      <c r="J292" s="396" t="str">
        <f t="shared" ca="1" si="24"/>
        <v/>
      </c>
      <c r="K292" s="384" t="str">
        <f>IF(OR(IFERROR(SEARCH("*.0*",$E292),0)=1,E292=""),"",INDEX('1.1 AIZ-IVZ'!$H$109:$O$1097,MATCH('1.4 AIZ-BWH'!E292,'1.1 AIZ-IVZ'!$H$109:$H$1097,0),7))</f>
        <v/>
      </c>
      <c r="L292" s="384" t="str">
        <f>IF(OR(IFERROR(SEARCH("*.0*",$E292),0)=1,E292=""),"",INDEX('1.1 AIZ-IVZ'!$H$109:$O$1097,MATCH('1.4 AIZ-BWH'!E292,'1.1 AIZ-IVZ'!$H$109:$H$1097,0),8))</f>
        <v/>
      </c>
      <c r="M292" s="131"/>
      <c r="N292" s="395" t="str" cm="1">
        <f t="array" ref="N292">IFERROR(IF(O291=1,INDEX('1.1 AIZ-IVZ'!$G$7:$I$106,MATCH(MIN('1.1 AIZ-IVZ'!$G$7:$G$106)+COUNTIF($N$25:N291,"*.0*"),'1.1 AIZ-IVZ'!$G$7:$G$106,0),3),INDEX('1.1 AIZ-IVZ'!$G$109:$H$1097,MATCH(VALUE(LEFT(R292,SEARCH(".",R292)-1)),'1.1 AIZ-IVZ'!$E$109:$E$1097,0)-1+Q292,2)),"")</f>
        <v/>
      </c>
      <c r="O292" s="395" t="str">
        <f>IFERROR(IF(O291&gt;1,O291-1,INDEX('1.1 AIZ-IVZ'!$F$7:$H$106,MATCH('1.4 AIZ-BWH'!N292,'1.1 AIZ-IVZ'!$I$7:$I$106,0),1)+1),"")</f>
        <v/>
      </c>
      <c r="P292" s="395" t="str">
        <f t="shared" si="20"/>
        <v/>
      </c>
      <c r="Q292" s="395" t="e">
        <f t="shared" si="21"/>
        <v>#VALUE!</v>
      </c>
      <c r="R292" s="395" t="str">
        <f t="shared" si="22"/>
        <v/>
      </c>
    </row>
    <row r="293" spans="1:18" ht="15" hidden="1">
      <c r="A293" s="49"/>
      <c r="B293" s="49"/>
      <c r="C293" s="49"/>
      <c r="D293" s="50"/>
      <c r="E293" s="93" t="str" cm="1">
        <f t="array" ref="E293">IFERROR(IF(O292=1,INDEX('1.1 AIZ-IVZ'!$G$7:$I$106,MATCH(MIN('1.1 AIZ-IVZ'!$G$7:$G$106)+COUNTIF($N$25:N292,"*.0*"),'1.1 AIZ-IVZ'!$G$7:$G$106,0),3),INDEX('1.1 AIZ-IVZ'!$G$109:$H$1097,MATCH(VALUE(LEFT(R293,SEARCH(".",R293)-1)),'1.1 AIZ-IVZ'!$E$109:$E$1097,0)-1+Q293,2)),"")</f>
        <v/>
      </c>
      <c r="F293" s="28"/>
      <c r="G293" s="409" t="str">
        <f>IF(E293="","",IF(IFERROR(VALUE(MID(E293,(SEARCH(".",E293)+1),1)),0)&gt;0,I293,SUMIFS($G294:$G$1015,$R294:$R$1015,LEFT(E293,SEARCH(".",E293)),$Q294:$Q$1015,"&gt;0")))</f>
        <v/>
      </c>
      <c r="H293" s="400"/>
      <c r="I293" s="396" t="str">
        <f t="shared" ca="1" si="23"/>
        <v/>
      </c>
      <c r="J293" s="396" t="str">
        <f t="shared" ca="1" si="24"/>
        <v/>
      </c>
      <c r="K293" s="384" t="str">
        <f>IF(OR(IFERROR(SEARCH("*.0*",$E293),0)=1,E293=""),"",INDEX('1.1 AIZ-IVZ'!$H$109:$O$1097,MATCH('1.4 AIZ-BWH'!E293,'1.1 AIZ-IVZ'!$H$109:$H$1097,0),7))</f>
        <v/>
      </c>
      <c r="L293" s="384" t="str">
        <f>IF(OR(IFERROR(SEARCH("*.0*",$E293),0)=1,E293=""),"",INDEX('1.1 AIZ-IVZ'!$H$109:$O$1097,MATCH('1.4 AIZ-BWH'!E293,'1.1 AIZ-IVZ'!$H$109:$H$1097,0),8))</f>
        <v/>
      </c>
      <c r="M293" s="131"/>
      <c r="N293" s="395" t="str" cm="1">
        <f t="array" ref="N293">IFERROR(IF(O292=1,INDEX('1.1 AIZ-IVZ'!$G$7:$I$106,MATCH(MIN('1.1 AIZ-IVZ'!$G$7:$G$106)+COUNTIF($N$25:N292,"*.0*"),'1.1 AIZ-IVZ'!$G$7:$G$106,0),3),INDEX('1.1 AIZ-IVZ'!$G$109:$H$1097,MATCH(VALUE(LEFT(R293,SEARCH(".",R293)-1)),'1.1 AIZ-IVZ'!$E$109:$E$1097,0)-1+Q293,2)),"")</f>
        <v/>
      </c>
      <c r="O293" s="395" t="str">
        <f>IFERROR(IF(O292&gt;1,O292-1,INDEX('1.1 AIZ-IVZ'!$F$7:$H$106,MATCH('1.4 AIZ-BWH'!N293,'1.1 AIZ-IVZ'!$I$7:$I$106,0),1)+1),"")</f>
        <v/>
      </c>
      <c r="P293" s="395" t="str">
        <f t="shared" si="20"/>
        <v/>
      </c>
      <c r="Q293" s="395" t="e">
        <f t="shared" si="21"/>
        <v>#VALUE!</v>
      </c>
      <c r="R293" s="395" t="str">
        <f t="shared" si="22"/>
        <v/>
      </c>
    </row>
    <row r="294" spans="1:18" ht="15" hidden="1">
      <c r="A294" s="49"/>
      <c r="B294" s="49"/>
      <c r="C294" s="49"/>
      <c r="D294" s="50"/>
      <c r="E294" s="93" t="str" cm="1">
        <f t="array" ref="E294">IFERROR(IF(O293=1,INDEX('1.1 AIZ-IVZ'!$G$7:$I$106,MATCH(MIN('1.1 AIZ-IVZ'!$G$7:$G$106)+COUNTIF($N$25:N293,"*.0*"),'1.1 AIZ-IVZ'!$G$7:$G$106,0),3),INDEX('1.1 AIZ-IVZ'!$G$109:$H$1097,MATCH(VALUE(LEFT(R294,SEARCH(".",R294)-1)),'1.1 AIZ-IVZ'!$E$109:$E$1097,0)-1+Q294,2)),"")</f>
        <v/>
      </c>
      <c r="F294" s="28"/>
      <c r="G294" s="409" t="str">
        <f>IF(E294="","",IF(IFERROR(VALUE(MID(E294,(SEARCH(".",E294)+1),1)),0)&gt;0,I294,SUMIFS($G295:$G$1015,$R295:$R$1015,LEFT(E294,SEARCH(".",E294)),$Q295:$Q$1015,"&gt;0")))</f>
        <v/>
      </c>
      <c r="H294" s="400"/>
      <c r="I294" s="396" t="str">
        <f t="shared" ca="1" si="23"/>
        <v/>
      </c>
      <c r="J294" s="396" t="str">
        <f t="shared" ca="1" si="24"/>
        <v/>
      </c>
      <c r="K294" s="384" t="str">
        <f>IF(OR(IFERROR(SEARCH("*.0*",$E294),0)=1,E294=""),"",INDEX('1.1 AIZ-IVZ'!$H$109:$O$1097,MATCH('1.4 AIZ-BWH'!E294,'1.1 AIZ-IVZ'!$H$109:$H$1097,0),7))</f>
        <v/>
      </c>
      <c r="L294" s="384" t="str">
        <f>IF(OR(IFERROR(SEARCH("*.0*",$E294),0)=1,E294=""),"",INDEX('1.1 AIZ-IVZ'!$H$109:$O$1097,MATCH('1.4 AIZ-BWH'!E294,'1.1 AIZ-IVZ'!$H$109:$H$1097,0),8))</f>
        <v/>
      </c>
      <c r="M294" s="131"/>
      <c r="N294" s="395" t="str" cm="1">
        <f t="array" ref="N294">IFERROR(IF(O293=1,INDEX('1.1 AIZ-IVZ'!$G$7:$I$106,MATCH(MIN('1.1 AIZ-IVZ'!$G$7:$G$106)+COUNTIF($N$25:N293,"*.0*"),'1.1 AIZ-IVZ'!$G$7:$G$106,0),3),INDEX('1.1 AIZ-IVZ'!$G$109:$H$1097,MATCH(VALUE(LEFT(R294,SEARCH(".",R294)-1)),'1.1 AIZ-IVZ'!$E$109:$E$1097,0)-1+Q294,2)),"")</f>
        <v/>
      </c>
      <c r="O294" s="395" t="str">
        <f>IFERROR(IF(O293&gt;1,O293-1,INDEX('1.1 AIZ-IVZ'!$F$7:$H$106,MATCH('1.4 AIZ-BWH'!N294,'1.1 AIZ-IVZ'!$I$7:$I$106,0),1)+1),"")</f>
        <v/>
      </c>
      <c r="P294" s="395" t="str">
        <f t="shared" si="20"/>
        <v/>
      </c>
      <c r="Q294" s="395" t="e">
        <f t="shared" si="21"/>
        <v>#VALUE!</v>
      </c>
      <c r="R294" s="395" t="str">
        <f t="shared" si="22"/>
        <v/>
      </c>
    </row>
    <row r="295" spans="1:18" ht="15" hidden="1" customHeight="1">
      <c r="A295" s="49"/>
      <c r="B295" s="49"/>
      <c r="C295" s="49"/>
      <c r="D295" s="50"/>
      <c r="E295" s="93" t="str" cm="1">
        <f t="array" ref="E295">IFERROR(IF(O294=1,INDEX('1.1 AIZ-IVZ'!$G$7:$I$106,MATCH(MIN('1.1 AIZ-IVZ'!$G$7:$G$106)+COUNTIF($N$25:N294,"*.0*"),'1.1 AIZ-IVZ'!$G$7:$G$106,0),3),INDEX('1.1 AIZ-IVZ'!$G$109:$H$1097,MATCH(VALUE(LEFT(R295,SEARCH(".",R295)-1)),'1.1 AIZ-IVZ'!$E$109:$E$1097,0)-1+Q295,2)),"")</f>
        <v/>
      </c>
      <c r="F295" s="28"/>
      <c r="G295" s="409" t="str">
        <f>IF(E295="","",IF(IFERROR(VALUE(MID(E295,(SEARCH(".",E295)+1),1)),0)&gt;0,I295,SUMIFS($G296:$G$1015,$R296:$R$1015,LEFT(E295,SEARCH(".",E295)),$Q296:$Q$1015,"&gt;0")))</f>
        <v/>
      </c>
      <c r="H295" s="400"/>
      <c r="I295" s="396" t="str">
        <f t="shared" ca="1" si="23"/>
        <v/>
      </c>
      <c r="J295" s="396" t="str">
        <f t="shared" ca="1" si="24"/>
        <v/>
      </c>
      <c r="K295" s="384" t="str">
        <f>IF(OR(IFERROR(SEARCH("*.0*",$E295),0)=1,E295=""),"",INDEX('1.1 AIZ-IVZ'!$H$109:$O$1097,MATCH('1.4 AIZ-BWH'!E295,'1.1 AIZ-IVZ'!$H$109:$H$1097,0),7))</f>
        <v/>
      </c>
      <c r="L295" s="384" t="str">
        <f>IF(OR(IFERROR(SEARCH("*.0*",$E295),0)=1,E295=""),"",INDEX('1.1 AIZ-IVZ'!$H$109:$O$1097,MATCH('1.4 AIZ-BWH'!E295,'1.1 AIZ-IVZ'!$H$109:$H$1097,0),8))</f>
        <v/>
      </c>
      <c r="M295" s="131"/>
      <c r="N295" s="395" t="str" cm="1">
        <f t="array" ref="N295">IFERROR(IF(O294=1,INDEX('1.1 AIZ-IVZ'!$G$7:$I$106,MATCH(MIN('1.1 AIZ-IVZ'!$G$7:$G$106)+COUNTIF($N$25:N294,"*.0*"),'1.1 AIZ-IVZ'!$G$7:$G$106,0),3),INDEX('1.1 AIZ-IVZ'!$G$109:$H$1097,MATCH(VALUE(LEFT(R295,SEARCH(".",R295)-1)),'1.1 AIZ-IVZ'!$E$109:$E$1097,0)-1+Q295,2)),"")</f>
        <v/>
      </c>
      <c r="O295" s="395" t="str">
        <f>IFERROR(IF(O294&gt;1,O294-1,INDEX('1.1 AIZ-IVZ'!$F$7:$H$106,MATCH('1.4 AIZ-BWH'!N295,'1.1 AIZ-IVZ'!$I$7:$I$106,0),1)+1),"")</f>
        <v/>
      </c>
      <c r="P295" s="395" t="str">
        <f t="shared" si="20"/>
        <v/>
      </c>
      <c r="Q295" s="395" t="e">
        <f t="shared" si="21"/>
        <v>#VALUE!</v>
      </c>
      <c r="R295" s="395" t="str">
        <f t="shared" si="22"/>
        <v/>
      </c>
    </row>
    <row r="296" spans="1:18" ht="15" hidden="1" customHeight="1">
      <c r="A296" s="49"/>
      <c r="B296" s="49"/>
      <c r="C296" s="49"/>
      <c r="D296" s="50"/>
      <c r="E296" s="93" t="str" cm="1">
        <f t="array" ref="E296">IFERROR(IF(O295=1,INDEX('1.1 AIZ-IVZ'!$G$7:$I$106,MATCH(MIN('1.1 AIZ-IVZ'!$G$7:$G$106)+COUNTIF($N$25:N295,"*.0*"),'1.1 AIZ-IVZ'!$G$7:$G$106,0),3),INDEX('1.1 AIZ-IVZ'!$G$109:$H$1097,MATCH(VALUE(LEFT(R296,SEARCH(".",R296)-1)),'1.1 AIZ-IVZ'!$E$109:$E$1097,0)-1+Q296,2)),"")</f>
        <v/>
      </c>
      <c r="F296" s="28"/>
      <c r="G296" s="409" t="str">
        <f>IF(E296="","",IF(IFERROR(VALUE(MID(E296,(SEARCH(".",E296)+1),1)),0)&gt;0,I296,SUMIFS($G297:$G$1015,$R297:$R$1015,LEFT(E296,SEARCH(".",E296)),$Q297:$Q$1015,"&gt;0")))</f>
        <v/>
      </c>
      <c r="H296" s="400"/>
      <c r="I296" s="396" t="str">
        <f t="shared" ca="1" si="23"/>
        <v/>
      </c>
      <c r="J296" s="396" t="str">
        <f t="shared" ca="1" si="24"/>
        <v/>
      </c>
      <c r="K296" s="384" t="str">
        <f>IF(OR(IFERROR(SEARCH("*.0*",$E296),0)=1,E296=""),"",INDEX('1.1 AIZ-IVZ'!$H$109:$O$1097,MATCH('1.4 AIZ-BWH'!E296,'1.1 AIZ-IVZ'!$H$109:$H$1097,0),7))</f>
        <v/>
      </c>
      <c r="L296" s="384" t="str">
        <f>IF(OR(IFERROR(SEARCH("*.0*",$E296),0)=1,E296=""),"",INDEX('1.1 AIZ-IVZ'!$H$109:$O$1097,MATCH('1.4 AIZ-BWH'!E296,'1.1 AIZ-IVZ'!$H$109:$H$1097,0),8))</f>
        <v/>
      </c>
      <c r="M296" s="131"/>
      <c r="N296" s="395" t="str" cm="1">
        <f t="array" ref="N296">IFERROR(IF(O295=1,INDEX('1.1 AIZ-IVZ'!$G$7:$I$106,MATCH(MIN('1.1 AIZ-IVZ'!$G$7:$G$106)+COUNTIF($N$25:N295,"*.0*"),'1.1 AIZ-IVZ'!$G$7:$G$106,0),3),INDEX('1.1 AIZ-IVZ'!$G$109:$H$1097,MATCH(VALUE(LEFT(R296,SEARCH(".",R296)-1)),'1.1 AIZ-IVZ'!$E$109:$E$1097,0)-1+Q296,2)),"")</f>
        <v/>
      </c>
      <c r="O296" s="395" t="str">
        <f>IFERROR(IF(O295&gt;1,O295-1,INDEX('1.1 AIZ-IVZ'!$F$7:$H$106,MATCH('1.4 AIZ-BWH'!N296,'1.1 AIZ-IVZ'!$I$7:$I$106,0),1)+1),"")</f>
        <v/>
      </c>
      <c r="P296" s="395" t="str">
        <f t="shared" si="20"/>
        <v/>
      </c>
      <c r="Q296" s="395" t="e">
        <f t="shared" si="21"/>
        <v>#VALUE!</v>
      </c>
      <c r="R296" s="395" t="str">
        <f t="shared" si="22"/>
        <v/>
      </c>
    </row>
    <row r="297" spans="1:18" ht="15" hidden="1" customHeight="1">
      <c r="A297" s="49"/>
      <c r="B297" s="49"/>
      <c r="C297" s="49"/>
      <c r="D297" s="50"/>
      <c r="E297" s="93" t="str" cm="1">
        <f t="array" ref="E297">IFERROR(IF(O296=1,INDEX('1.1 AIZ-IVZ'!$G$7:$I$106,MATCH(MIN('1.1 AIZ-IVZ'!$G$7:$G$106)+COUNTIF($N$25:N296,"*.0*"),'1.1 AIZ-IVZ'!$G$7:$G$106,0),3),INDEX('1.1 AIZ-IVZ'!$G$109:$H$1097,MATCH(VALUE(LEFT(R297,SEARCH(".",R297)-1)),'1.1 AIZ-IVZ'!$E$109:$E$1097,0)-1+Q297,2)),"")</f>
        <v/>
      </c>
      <c r="F297" s="28"/>
      <c r="G297" s="409" t="str">
        <f>IF(E297="","",IF(IFERROR(VALUE(MID(E297,(SEARCH(".",E297)+1),1)),0)&gt;0,I297,SUMIFS($G298:$G$1015,$R298:$R$1015,LEFT(E297,SEARCH(".",E297)),$Q298:$Q$1015,"&gt;0")))</f>
        <v/>
      </c>
      <c r="H297" s="400"/>
      <c r="I297" s="396" t="str">
        <f t="shared" ca="1" si="23"/>
        <v/>
      </c>
      <c r="J297" s="396" t="str">
        <f t="shared" ca="1" si="24"/>
        <v/>
      </c>
      <c r="K297" s="384" t="str">
        <f>IF(OR(IFERROR(SEARCH("*.0*",$E297),0)=1,E297=""),"",INDEX('1.1 AIZ-IVZ'!$H$109:$O$1097,MATCH('1.4 AIZ-BWH'!E297,'1.1 AIZ-IVZ'!$H$109:$H$1097,0),7))</f>
        <v/>
      </c>
      <c r="L297" s="384" t="str">
        <f>IF(OR(IFERROR(SEARCH("*.0*",$E297),0)=1,E297=""),"",INDEX('1.1 AIZ-IVZ'!$H$109:$O$1097,MATCH('1.4 AIZ-BWH'!E297,'1.1 AIZ-IVZ'!$H$109:$H$1097,0),8))</f>
        <v/>
      </c>
      <c r="M297" s="131"/>
      <c r="N297" s="395" t="str" cm="1">
        <f t="array" ref="N297">IFERROR(IF(O296=1,INDEX('1.1 AIZ-IVZ'!$G$7:$I$106,MATCH(MIN('1.1 AIZ-IVZ'!$G$7:$G$106)+COUNTIF($N$25:N296,"*.0*"),'1.1 AIZ-IVZ'!$G$7:$G$106,0),3),INDEX('1.1 AIZ-IVZ'!$G$109:$H$1097,MATCH(VALUE(LEFT(R297,SEARCH(".",R297)-1)),'1.1 AIZ-IVZ'!$E$109:$E$1097,0)-1+Q297,2)),"")</f>
        <v/>
      </c>
      <c r="O297" s="395" t="str">
        <f>IFERROR(IF(O296&gt;1,O296-1,INDEX('1.1 AIZ-IVZ'!$F$7:$H$106,MATCH('1.4 AIZ-BWH'!N297,'1.1 AIZ-IVZ'!$I$7:$I$106,0),1)+1),"")</f>
        <v/>
      </c>
      <c r="P297" s="395" t="str">
        <f t="shared" ref="P297:P360" si="25">IF(O297="","",IF(VALUE(MID(N296,SEARCH(".",N296)+1,1))=0,O296,P296))</f>
        <v/>
      </c>
      <c r="Q297" s="395" t="e">
        <f t="shared" ref="Q297:Q360" si="26">IF(O296=1,"",(O297-P297)*-1)</f>
        <v>#VALUE!</v>
      </c>
      <c r="R297" s="395" t="str">
        <f t="shared" ref="R297:R360" si="27">IFERROR(IF(Q297="",LEFT(N297,SEARCH(".",N297)),R296),"")</f>
        <v/>
      </c>
    </row>
    <row r="298" spans="1:18" ht="15" hidden="1" customHeight="1">
      <c r="A298" s="49"/>
      <c r="B298" s="49"/>
      <c r="C298" s="49"/>
      <c r="D298" s="50"/>
      <c r="E298" s="93" t="str" cm="1">
        <f t="array" ref="E298">IFERROR(IF(O297=1,INDEX('1.1 AIZ-IVZ'!$G$7:$I$106,MATCH(MIN('1.1 AIZ-IVZ'!$G$7:$G$106)+COUNTIF($N$25:N297,"*.0*"),'1.1 AIZ-IVZ'!$G$7:$G$106,0),3),INDEX('1.1 AIZ-IVZ'!$G$109:$H$1097,MATCH(VALUE(LEFT(R298,SEARCH(".",R298)-1)),'1.1 AIZ-IVZ'!$E$109:$E$1097,0)-1+Q298,2)),"")</f>
        <v/>
      </c>
      <c r="F298" s="28"/>
      <c r="G298" s="409" t="str">
        <f>IF(E298="","",IF(IFERROR(VALUE(MID(E298,(SEARCH(".",E298)+1),1)),0)&gt;0,I298,SUMIFS($G299:$G$1015,$R299:$R$1015,LEFT(E298,SEARCH(".",E298)),$Q299:$Q$1015,"&gt;0")))</f>
        <v/>
      </c>
      <c r="H298" s="400"/>
      <c r="I298" s="396" t="str">
        <f t="shared" ca="1" si="23"/>
        <v/>
      </c>
      <c r="J298" s="396" t="str">
        <f t="shared" ca="1" si="24"/>
        <v/>
      </c>
      <c r="K298" s="384" t="str">
        <f>IF(OR(IFERROR(SEARCH("*.0*",$E298),0)=1,E298=""),"",INDEX('1.1 AIZ-IVZ'!$H$109:$O$1097,MATCH('1.4 AIZ-BWH'!E298,'1.1 AIZ-IVZ'!$H$109:$H$1097,0),7))</f>
        <v/>
      </c>
      <c r="L298" s="384" t="str">
        <f>IF(OR(IFERROR(SEARCH("*.0*",$E298),0)=1,E298=""),"",INDEX('1.1 AIZ-IVZ'!$H$109:$O$1097,MATCH('1.4 AIZ-BWH'!E298,'1.1 AIZ-IVZ'!$H$109:$H$1097,0),8))</f>
        <v/>
      </c>
      <c r="M298" s="131"/>
      <c r="N298" s="395" t="str" cm="1">
        <f t="array" ref="N298">IFERROR(IF(O297=1,INDEX('1.1 AIZ-IVZ'!$G$7:$I$106,MATCH(MIN('1.1 AIZ-IVZ'!$G$7:$G$106)+COUNTIF($N$25:N297,"*.0*"),'1.1 AIZ-IVZ'!$G$7:$G$106,0),3),INDEX('1.1 AIZ-IVZ'!$G$109:$H$1097,MATCH(VALUE(LEFT(R298,SEARCH(".",R298)-1)),'1.1 AIZ-IVZ'!$E$109:$E$1097,0)-1+Q298,2)),"")</f>
        <v/>
      </c>
      <c r="O298" s="395" t="str">
        <f>IFERROR(IF(O297&gt;1,O297-1,INDEX('1.1 AIZ-IVZ'!$F$7:$H$106,MATCH('1.4 AIZ-BWH'!N298,'1.1 AIZ-IVZ'!$I$7:$I$106,0),1)+1),"")</f>
        <v/>
      </c>
      <c r="P298" s="395" t="str">
        <f t="shared" si="25"/>
        <v/>
      </c>
      <c r="Q298" s="395" t="e">
        <f t="shared" si="26"/>
        <v>#VALUE!</v>
      </c>
      <c r="R298" s="395" t="str">
        <f t="shared" si="27"/>
        <v/>
      </c>
    </row>
    <row r="299" spans="1:18" ht="15" hidden="1" customHeight="1">
      <c r="A299" s="49"/>
      <c r="B299" s="49"/>
      <c r="C299" s="49"/>
      <c r="D299" s="50"/>
      <c r="E299" s="93" t="str" cm="1">
        <f t="array" ref="E299">IFERROR(IF(O298=1,INDEX('1.1 AIZ-IVZ'!$G$7:$I$106,MATCH(MIN('1.1 AIZ-IVZ'!$G$7:$G$106)+COUNTIF($N$25:N298,"*.0*"),'1.1 AIZ-IVZ'!$G$7:$G$106,0),3),INDEX('1.1 AIZ-IVZ'!$G$109:$H$1097,MATCH(VALUE(LEFT(R299,SEARCH(".",R299)-1)),'1.1 AIZ-IVZ'!$E$109:$E$1097,0)-1+Q299,2)),"")</f>
        <v/>
      </c>
      <c r="F299" s="28"/>
      <c r="G299" s="409" t="str">
        <f>IF(E299="","",IF(IFERROR(VALUE(MID(E299,(SEARCH(".",E299)+1),1)),0)&gt;0,I299,SUMIFS($G300:$G$1015,$R300:$R$1015,LEFT(E299,SEARCH(".",E299)),$Q300:$Q$1015,"&gt;0")))</f>
        <v/>
      </c>
      <c r="H299" s="400"/>
      <c r="I299" s="396" t="str">
        <f t="shared" ca="1" si="23"/>
        <v/>
      </c>
      <c r="J299" s="396" t="str">
        <f t="shared" ca="1" si="24"/>
        <v/>
      </c>
      <c r="K299" s="384" t="str">
        <f>IF(OR(IFERROR(SEARCH("*.0*",$E299),0)=1,E299=""),"",INDEX('1.1 AIZ-IVZ'!$H$109:$O$1097,MATCH('1.4 AIZ-BWH'!E299,'1.1 AIZ-IVZ'!$H$109:$H$1097,0),7))</f>
        <v/>
      </c>
      <c r="L299" s="384" t="str">
        <f>IF(OR(IFERROR(SEARCH("*.0*",$E299),0)=1,E299=""),"",INDEX('1.1 AIZ-IVZ'!$H$109:$O$1097,MATCH('1.4 AIZ-BWH'!E299,'1.1 AIZ-IVZ'!$H$109:$H$1097,0),8))</f>
        <v/>
      </c>
      <c r="M299" s="131"/>
      <c r="N299" s="395" t="str" cm="1">
        <f t="array" ref="N299">IFERROR(IF(O298=1,INDEX('1.1 AIZ-IVZ'!$G$7:$I$106,MATCH(MIN('1.1 AIZ-IVZ'!$G$7:$G$106)+COUNTIF($N$25:N298,"*.0*"),'1.1 AIZ-IVZ'!$G$7:$G$106,0),3),INDEX('1.1 AIZ-IVZ'!$G$109:$H$1097,MATCH(VALUE(LEFT(R299,SEARCH(".",R299)-1)),'1.1 AIZ-IVZ'!$E$109:$E$1097,0)-1+Q299,2)),"")</f>
        <v/>
      </c>
      <c r="O299" s="395" t="str">
        <f>IFERROR(IF(O298&gt;1,O298-1,INDEX('1.1 AIZ-IVZ'!$F$7:$H$106,MATCH('1.4 AIZ-BWH'!N299,'1.1 AIZ-IVZ'!$I$7:$I$106,0),1)+1),"")</f>
        <v/>
      </c>
      <c r="P299" s="395" t="str">
        <f t="shared" si="25"/>
        <v/>
      </c>
      <c r="Q299" s="395" t="e">
        <f t="shared" si="26"/>
        <v>#VALUE!</v>
      </c>
      <c r="R299" s="395" t="str">
        <f t="shared" si="27"/>
        <v/>
      </c>
    </row>
    <row r="300" spans="1:18" ht="15" hidden="1" customHeight="1">
      <c r="A300" s="49"/>
      <c r="B300" s="49"/>
      <c r="C300" s="49"/>
      <c r="D300" s="50"/>
      <c r="E300" s="93" t="str" cm="1">
        <f t="array" ref="E300">IFERROR(IF(O299=1,INDEX('1.1 AIZ-IVZ'!$G$7:$I$106,MATCH(MIN('1.1 AIZ-IVZ'!$G$7:$G$106)+COUNTIF($N$25:N299,"*.0*"),'1.1 AIZ-IVZ'!$G$7:$G$106,0),3),INDEX('1.1 AIZ-IVZ'!$G$109:$H$1097,MATCH(VALUE(LEFT(R300,SEARCH(".",R300)-1)),'1.1 AIZ-IVZ'!$E$109:$E$1097,0)-1+Q300,2)),"")</f>
        <v/>
      </c>
      <c r="F300" s="28"/>
      <c r="G300" s="409" t="str">
        <f>IF(E300="","",IF(IFERROR(VALUE(MID(E300,(SEARCH(".",E300)+1),1)),0)&gt;0,I300,SUMIFS($G301:$G$1015,$R301:$R$1015,LEFT(E300,SEARCH(".",E300)),$Q301:$Q$1015,"&gt;0")))</f>
        <v/>
      </c>
      <c r="H300" s="400"/>
      <c r="I300" s="396" t="str">
        <f t="shared" ca="1" si="23"/>
        <v/>
      </c>
      <c r="J300" s="396" t="str">
        <f t="shared" ca="1" si="24"/>
        <v/>
      </c>
      <c r="K300" s="384" t="str">
        <f>IF(OR(IFERROR(SEARCH("*.0*",$E300),0)=1,E300=""),"",INDEX('1.1 AIZ-IVZ'!$H$109:$O$1097,MATCH('1.4 AIZ-BWH'!E300,'1.1 AIZ-IVZ'!$H$109:$H$1097,0),7))</f>
        <v/>
      </c>
      <c r="L300" s="384" t="str">
        <f>IF(OR(IFERROR(SEARCH("*.0*",$E300),0)=1,E300=""),"",INDEX('1.1 AIZ-IVZ'!$H$109:$O$1097,MATCH('1.4 AIZ-BWH'!E300,'1.1 AIZ-IVZ'!$H$109:$H$1097,0),8))</f>
        <v/>
      </c>
      <c r="M300" s="131"/>
      <c r="N300" s="395" t="str" cm="1">
        <f t="array" ref="N300">IFERROR(IF(O299=1,INDEX('1.1 AIZ-IVZ'!$G$7:$I$106,MATCH(MIN('1.1 AIZ-IVZ'!$G$7:$G$106)+COUNTIF($N$25:N299,"*.0*"),'1.1 AIZ-IVZ'!$G$7:$G$106,0),3),INDEX('1.1 AIZ-IVZ'!$G$109:$H$1097,MATCH(VALUE(LEFT(R300,SEARCH(".",R300)-1)),'1.1 AIZ-IVZ'!$E$109:$E$1097,0)-1+Q300,2)),"")</f>
        <v/>
      </c>
      <c r="O300" s="395" t="str">
        <f>IFERROR(IF(O299&gt;1,O299-1,INDEX('1.1 AIZ-IVZ'!$F$7:$H$106,MATCH('1.4 AIZ-BWH'!N300,'1.1 AIZ-IVZ'!$I$7:$I$106,0),1)+1),"")</f>
        <v/>
      </c>
      <c r="P300" s="395" t="str">
        <f t="shared" si="25"/>
        <v/>
      </c>
      <c r="Q300" s="395" t="e">
        <f t="shared" si="26"/>
        <v>#VALUE!</v>
      </c>
      <c r="R300" s="395" t="str">
        <f t="shared" si="27"/>
        <v/>
      </c>
    </row>
    <row r="301" spans="1:18" ht="15" hidden="1">
      <c r="A301" s="49"/>
      <c r="B301" s="49"/>
      <c r="C301" s="49"/>
      <c r="D301" s="50"/>
      <c r="E301" s="93" t="str" cm="1">
        <f t="array" ref="E301">IFERROR(IF(O300=1,INDEX('1.1 AIZ-IVZ'!$G$7:$I$106,MATCH(MIN('1.1 AIZ-IVZ'!$G$7:$G$106)+COUNTIF($N$25:N300,"*.0*"),'1.1 AIZ-IVZ'!$G$7:$G$106,0),3),INDEX('1.1 AIZ-IVZ'!$G$109:$H$1097,MATCH(VALUE(LEFT(R301,SEARCH(".",R301)-1)),'1.1 AIZ-IVZ'!$E$109:$E$1097,0)-1+Q301,2)),"")</f>
        <v/>
      </c>
      <c r="F301" s="28"/>
      <c r="G301" s="409" t="str">
        <f>IF(E301="","",IF(IFERROR(VALUE(MID(E301,(SEARCH(".",E301)+1),1)),0)&gt;0,I301,SUMIFS($G302:$G$1015,$R302:$R$1015,LEFT(E301,SEARCH(".",E301)),$Q302:$Q$1015,"&gt;0")))</f>
        <v/>
      </c>
      <c r="H301" s="400"/>
      <c r="I301" s="396" t="str">
        <f t="shared" ca="1" si="23"/>
        <v/>
      </c>
      <c r="J301" s="396" t="str">
        <f t="shared" ca="1" si="24"/>
        <v/>
      </c>
      <c r="K301" s="384" t="str">
        <f>IF(OR(IFERROR(SEARCH("*.0*",$E301),0)=1,E301=""),"",INDEX('1.1 AIZ-IVZ'!$H$109:$O$1097,MATCH('1.4 AIZ-BWH'!E301,'1.1 AIZ-IVZ'!$H$109:$H$1097,0),7))</f>
        <v/>
      </c>
      <c r="L301" s="384" t="str">
        <f>IF(OR(IFERROR(SEARCH("*.0*",$E301),0)=1,E301=""),"",INDEX('1.1 AIZ-IVZ'!$H$109:$O$1097,MATCH('1.4 AIZ-BWH'!E301,'1.1 AIZ-IVZ'!$H$109:$H$1097,0),8))</f>
        <v/>
      </c>
      <c r="M301" s="131"/>
      <c r="N301" s="395" t="str" cm="1">
        <f t="array" ref="N301">IFERROR(IF(O300=1,INDEX('1.1 AIZ-IVZ'!$G$7:$I$106,MATCH(MIN('1.1 AIZ-IVZ'!$G$7:$G$106)+COUNTIF($N$25:N300,"*.0*"),'1.1 AIZ-IVZ'!$G$7:$G$106,0),3),INDEX('1.1 AIZ-IVZ'!$G$109:$H$1097,MATCH(VALUE(LEFT(R301,SEARCH(".",R301)-1)),'1.1 AIZ-IVZ'!$E$109:$E$1097,0)-1+Q301,2)),"")</f>
        <v/>
      </c>
      <c r="O301" s="395" t="str">
        <f>IFERROR(IF(O300&gt;1,O300-1,INDEX('1.1 AIZ-IVZ'!$F$7:$H$106,MATCH('1.4 AIZ-BWH'!N301,'1.1 AIZ-IVZ'!$I$7:$I$106,0),1)+1),"")</f>
        <v/>
      </c>
      <c r="P301" s="395" t="str">
        <f t="shared" si="25"/>
        <v/>
      </c>
      <c r="Q301" s="395" t="e">
        <f t="shared" si="26"/>
        <v>#VALUE!</v>
      </c>
      <c r="R301" s="395" t="str">
        <f t="shared" si="27"/>
        <v/>
      </c>
    </row>
    <row r="302" spans="1:18" ht="15" hidden="1">
      <c r="A302" s="49"/>
      <c r="B302" s="49"/>
      <c r="C302" s="49"/>
      <c r="D302" s="50"/>
      <c r="E302" s="93" t="str" cm="1">
        <f t="array" ref="E302">IFERROR(IF(O301=1,INDEX('1.1 AIZ-IVZ'!$G$7:$I$106,MATCH(MIN('1.1 AIZ-IVZ'!$G$7:$G$106)+COUNTIF($N$25:N301,"*.0*"),'1.1 AIZ-IVZ'!$G$7:$G$106,0),3),INDEX('1.1 AIZ-IVZ'!$G$109:$H$1097,MATCH(VALUE(LEFT(R302,SEARCH(".",R302)-1)),'1.1 AIZ-IVZ'!$E$109:$E$1097,0)-1+Q302,2)),"")</f>
        <v/>
      </c>
      <c r="F302" s="28"/>
      <c r="G302" s="409" t="str">
        <f>IF(E302="","",IF(IFERROR(VALUE(MID(E302,(SEARCH(".",E302)+1),1)),0)&gt;0,I302,SUMIFS($G303:$G$1015,$R303:$R$1015,LEFT(E302,SEARCH(".",E302)),$Q303:$Q$1015,"&gt;0")))</f>
        <v/>
      </c>
      <c r="H302" s="400"/>
      <c r="I302" s="396" t="str">
        <f t="shared" ca="1" si="23"/>
        <v/>
      </c>
      <c r="J302" s="396" t="str">
        <f t="shared" ca="1" si="24"/>
        <v/>
      </c>
      <c r="K302" s="384" t="str">
        <f>IF(OR(IFERROR(SEARCH("*.0*",$E302),0)=1,E302=""),"",INDEX('1.1 AIZ-IVZ'!$H$109:$O$1097,MATCH('1.4 AIZ-BWH'!E302,'1.1 AIZ-IVZ'!$H$109:$H$1097,0),7))</f>
        <v/>
      </c>
      <c r="L302" s="384" t="str">
        <f>IF(OR(IFERROR(SEARCH("*.0*",$E302),0)=1,E302=""),"",INDEX('1.1 AIZ-IVZ'!$H$109:$O$1097,MATCH('1.4 AIZ-BWH'!E302,'1.1 AIZ-IVZ'!$H$109:$H$1097,0),8))</f>
        <v/>
      </c>
      <c r="M302" s="131"/>
      <c r="N302" s="395" t="str" cm="1">
        <f t="array" ref="N302">IFERROR(IF(O301=1,INDEX('1.1 AIZ-IVZ'!$G$7:$I$106,MATCH(MIN('1.1 AIZ-IVZ'!$G$7:$G$106)+COUNTIF($N$25:N301,"*.0*"),'1.1 AIZ-IVZ'!$G$7:$G$106,0),3),INDEX('1.1 AIZ-IVZ'!$G$109:$H$1097,MATCH(VALUE(LEFT(R302,SEARCH(".",R302)-1)),'1.1 AIZ-IVZ'!$E$109:$E$1097,0)-1+Q302,2)),"")</f>
        <v/>
      </c>
      <c r="O302" s="395" t="str">
        <f>IFERROR(IF(O301&gt;1,O301-1,INDEX('1.1 AIZ-IVZ'!$F$7:$H$106,MATCH('1.4 AIZ-BWH'!N302,'1.1 AIZ-IVZ'!$I$7:$I$106,0),1)+1),"")</f>
        <v/>
      </c>
      <c r="P302" s="395" t="str">
        <f t="shared" si="25"/>
        <v/>
      </c>
      <c r="Q302" s="395" t="e">
        <f t="shared" si="26"/>
        <v>#VALUE!</v>
      </c>
      <c r="R302" s="395" t="str">
        <f t="shared" si="27"/>
        <v/>
      </c>
    </row>
    <row r="303" spans="1:18" ht="15" hidden="1">
      <c r="A303" s="49"/>
      <c r="B303" s="49"/>
      <c r="C303" s="49"/>
      <c r="D303" s="50"/>
      <c r="E303" s="93" t="str" cm="1">
        <f t="array" ref="E303">IFERROR(IF(O302=1,INDEX('1.1 AIZ-IVZ'!$G$7:$I$106,MATCH(MIN('1.1 AIZ-IVZ'!$G$7:$G$106)+COUNTIF($N$25:N302,"*.0*"),'1.1 AIZ-IVZ'!$G$7:$G$106,0),3),INDEX('1.1 AIZ-IVZ'!$G$109:$H$1097,MATCH(VALUE(LEFT(R303,SEARCH(".",R303)-1)),'1.1 AIZ-IVZ'!$E$109:$E$1097,0)-1+Q303,2)),"")</f>
        <v/>
      </c>
      <c r="F303" s="28"/>
      <c r="G303" s="409" t="str">
        <f>IF(E303="","",IF(IFERROR(VALUE(MID(E303,(SEARCH(".",E303)+1),1)),0)&gt;0,I303,SUMIFS($G304:$G$1015,$R304:$R$1015,LEFT(E303,SEARCH(".",E303)),$Q304:$Q$1015,"&gt;0")))</f>
        <v/>
      </c>
      <c r="H303" s="400"/>
      <c r="I303" s="396" t="str">
        <f t="shared" ca="1" si="23"/>
        <v/>
      </c>
      <c r="J303" s="396" t="str">
        <f t="shared" ca="1" si="24"/>
        <v/>
      </c>
      <c r="K303" s="384" t="str">
        <f>IF(OR(IFERROR(SEARCH("*.0*",$E303),0)=1,E303=""),"",INDEX('1.1 AIZ-IVZ'!$H$109:$O$1097,MATCH('1.4 AIZ-BWH'!E303,'1.1 AIZ-IVZ'!$H$109:$H$1097,0),7))</f>
        <v/>
      </c>
      <c r="L303" s="384" t="str">
        <f>IF(OR(IFERROR(SEARCH("*.0*",$E303),0)=1,E303=""),"",INDEX('1.1 AIZ-IVZ'!$H$109:$O$1097,MATCH('1.4 AIZ-BWH'!E303,'1.1 AIZ-IVZ'!$H$109:$H$1097,0),8))</f>
        <v/>
      </c>
      <c r="M303" s="131"/>
      <c r="N303" s="395" t="str" cm="1">
        <f t="array" ref="N303">IFERROR(IF(O302=1,INDEX('1.1 AIZ-IVZ'!$G$7:$I$106,MATCH(MIN('1.1 AIZ-IVZ'!$G$7:$G$106)+COUNTIF($N$25:N302,"*.0*"),'1.1 AIZ-IVZ'!$G$7:$G$106,0),3),INDEX('1.1 AIZ-IVZ'!$G$109:$H$1097,MATCH(VALUE(LEFT(R303,SEARCH(".",R303)-1)),'1.1 AIZ-IVZ'!$E$109:$E$1097,0)-1+Q303,2)),"")</f>
        <v/>
      </c>
      <c r="O303" s="395" t="str">
        <f>IFERROR(IF(O302&gt;1,O302-1,INDEX('1.1 AIZ-IVZ'!$F$7:$H$106,MATCH('1.4 AIZ-BWH'!N303,'1.1 AIZ-IVZ'!$I$7:$I$106,0),1)+1),"")</f>
        <v/>
      </c>
      <c r="P303" s="395" t="str">
        <f t="shared" si="25"/>
        <v/>
      </c>
      <c r="Q303" s="395" t="e">
        <f t="shared" si="26"/>
        <v>#VALUE!</v>
      </c>
      <c r="R303" s="395" t="str">
        <f t="shared" si="27"/>
        <v/>
      </c>
    </row>
    <row r="304" spans="1:18" ht="15" hidden="1">
      <c r="A304" s="49"/>
      <c r="B304" s="49"/>
      <c r="C304" s="49"/>
      <c r="D304" s="50"/>
      <c r="E304" s="93" t="str" cm="1">
        <f t="array" ref="E304">IFERROR(IF(O303=1,INDEX('1.1 AIZ-IVZ'!$G$7:$I$106,MATCH(MIN('1.1 AIZ-IVZ'!$G$7:$G$106)+COUNTIF($N$25:N303,"*.0*"),'1.1 AIZ-IVZ'!$G$7:$G$106,0),3),INDEX('1.1 AIZ-IVZ'!$G$109:$H$1097,MATCH(VALUE(LEFT(R304,SEARCH(".",R304)-1)),'1.1 AIZ-IVZ'!$E$109:$E$1097,0)-1+Q304,2)),"")</f>
        <v/>
      </c>
      <c r="F304" s="28"/>
      <c r="G304" s="409" t="str">
        <f>IF(E304="","",IF(IFERROR(VALUE(MID(E304,(SEARCH(".",E304)+1),1)),0)&gt;0,I304,SUMIFS($G305:$G$1015,$R305:$R$1015,LEFT(E304,SEARCH(".",E304)),$Q305:$Q$1015,"&gt;0")))</f>
        <v/>
      </c>
      <c r="H304" s="400"/>
      <c r="I304" s="396" t="str">
        <f t="shared" ca="1" si="23"/>
        <v/>
      </c>
      <c r="J304" s="396" t="str">
        <f t="shared" ca="1" si="24"/>
        <v/>
      </c>
      <c r="K304" s="384" t="str">
        <f>IF(OR(IFERROR(SEARCH("*.0*",$E304),0)=1,E304=""),"",INDEX('1.1 AIZ-IVZ'!$H$109:$O$1097,MATCH('1.4 AIZ-BWH'!E304,'1.1 AIZ-IVZ'!$H$109:$H$1097,0),7))</f>
        <v/>
      </c>
      <c r="L304" s="384" t="str">
        <f>IF(OR(IFERROR(SEARCH("*.0*",$E304),0)=1,E304=""),"",INDEX('1.1 AIZ-IVZ'!$H$109:$O$1097,MATCH('1.4 AIZ-BWH'!E304,'1.1 AIZ-IVZ'!$H$109:$H$1097,0),8))</f>
        <v/>
      </c>
      <c r="M304" s="131"/>
      <c r="N304" s="395" t="str" cm="1">
        <f t="array" ref="N304">IFERROR(IF(O303=1,INDEX('1.1 AIZ-IVZ'!$G$7:$I$106,MATCH(MIN('1.1 AIZ-IVZ'!$G$7:$G$106)+COUNTIF($N$25:N303,"*.0*"),'1.1 AIZ-IVZ'!$G$7:$G$106,0),3),INDEX('1.1 AIZ-IVZ'!$G$109:$H$1097,MATCH(VALUE(LEFT(R304,SEARCH(".",R304)-1)),'1.1 AIZ-IVZ'!$E$109:$E$1097,0)-1+Q304,2)),"")</f>
        <v/>
      </c>
      <c r="O304" s="395" t="str">
        <f>IFERROR(IF(O303&gt;1,O303-1,INDEX('1.1 AIZ-IVZ'!$F$7:$H$106,MATCH('1.4 AIZ-BWH'!N304,'1.1 AIZ-IVZ'!$I$7:$I$106,0),1)+1),"")</f>
        <v/>
      </c>
      <c r="P304" s="395" t="str">
        <f t="shared" si="25"/>
        <v/>
      </c>
      <c r="Q304" s="395" t="e">
        <f t="shared" si="26"/>
        <v>#VALUE!</v>
      </c>
      <c r="R304" s="395" t="str">
        <f t="shared" si="27"/>
        <v/>
      </c>
    </row>
    <row r="305" spans="1:18" ht="15" hidden="1">
      <c r="A305" s="49"/>
      <c r="B305" s="49"/>
      <c r="C305" s="49"/>
      <c r="D305" s="50"/>
      <c r="E305" s="93" t="str" cm="1">
        <f t="array" ref="E305">IFERROR(IF(O304=1,INDEX('1.1 AIZ-IVZ'!$G$7:$I$106,MATCH(MIN('1.1 AIZ-IVZ'!$G$7:$G$106)+COUNTIF($N$25:N304,"*.0*"),'1.1 AIZ-IVZ'!$G$7:$G$106,0),3),INDEX('1.1 AIZ-IVZ'!$G$109:$H$1097,MATCH(VALUE(LEFT(R305,SEARCH(".",R305)-1)),'1.1 AIZ-IVZ'!$E$109:$E$1097,0)-1+Q305,2)),"")</f>
        <v/>
      </c>
      <c r="F305" s="28"/>
      <c r="G305" s="409" t="str">
        <f>IF(E305="","",IF(IFERROR(VALUE(MID(E305,(SEARCH(".",E305)+1),1)),0)&gt;0,I305,SUMIFS($G306:$G$1015,$R306:$R$1015,LEFT(E305,SEARCH(".",E305)),$Q306:$Q$1015,"&gt;0")))</f>
        <v/>
      </c>
      <c r="H305" s="400"/>
      <c r="I305" s="396" t="str">
        <f t="shared" ca="1" si="23"/>
        <v/>
      </c>
      <c r="J305" s="396" t="str">
        <f t="shared" ca="1" si="24"/>
        <v/>
      </c>
      <c r="K305" s="384" t="str">
        <f>IF(OR(IFERROR(SEARCH("*.0*",$E305),0)=1,E305=""),"",INDEX('1.1 AIZ-IVZ'!$H$109:$O$1097,MATCH('1.4 AIZ-BWH'!E305,'1.1 AIZ-IVZ'!$H$109:$H$1097,0),7))</f>
        <v/>
      </c>
      <c r="L305" s="384" t="str">
        <f>IF(OR(IFERROR(SEARCH("*.0*",$E305),0)=1,E305=""),"",INDEX('1.1 AIZ-IVZ'!$H$109:$O$1097,MATCH('1.4 AIZ-BWH'!E305,'1.1 AIZ-IVZ'!$H$109:$H$1097,0),8))</f>
        <v/>
      </c>
      <c r="M305" s="131"/>
      <c r="N305" s="395" t="str" cm="1">
        <f t="array" ref="N305">IFERROR(IF(O304=1,INDEX('1.1 AIZ-IVZ'!$G$7:$I$106,MATCH(MIN('1.1 AIZ-IVZ'!$G$7:$G$106)+COUNTIF($N$25:N304,"*.0*"),'1.1 AIZ-IVZ'!$G$7:$G$106,0),3),INDEX('1.1 AIZ-IVZ'!$G$109:$H$1097,MATCH(VALUE(LEFT(R305,SEARCH(".",R305)-1)),'1.1 AIZ-IVZ'!$E$109:$E$1097,0)-1+Q305,2)),"")</f>
        <v/>
      </c>
      <c r="O305" s="395" t="str">
        <f>IFERROR(IF(O304&gt;1,O304-1,INDEX('1.1 AIZ-IVZ'!$F$7:$H$106,MATCH('1.4 AIZ-BWH'!N305,'1.1 AIZ-IVZ'!$I$7:$I$106,0),1)+1),"")</f>
        <v/>
      </c>
      <c r="P305" s="395" t="str">
        <f t="shared" si="25"/>
        <v/>
      </c>
      <c r="Q305" s="395" t="e">
        <f t="shared" si="26"/>
        <v>#VALUE!</v>
      </c>
      <c r="R305" s="395" t="str">
        <f t="shared" si="27"/>
        <v/>
      </c>
    </row>
    <row r="306" spans="1:18" ht="15" hidden="1" customHeight="1">
      <c r="A306" s="49"/>
      <c r="B306" s="49"/>
      <c r="C306" s="49"/>
      <c r="D306" s="50"/>
      <c r="E306" s="93" t="str" cm="1">
        <f t="array" ref="E306">IFERROR(IF(O305=1,INDEX('1.1 AIZ-IVZ'!$G$7:$I$106,MATCH(MIN('1.1 AIZ-IVZ'!$G$7:$G$106)+COUNTIF($N$25:N305,"*.0*"),'1.1 AIZ-IVZ'!$G$7:$G$106,0),3),INDEX('1.1 AIZ-IVZ'!$G$109:$H$1097,MATCH(VALUE(LEFT(R306,SEARCH(".",R306)-1)),'1.1 AIZ-IVZ'!$E$109:$E$1097,0)-1+Q306,2)),"")</f>
        <v/>
      </c>
      <c r="F306" s="28"/>
      <c r="G306" s="409" t="str">
        <f>IF(E306="","",IF(IFERROR(VALUE(MID(E306,(SEARCH(".",E306)+1),1)),0)&gt;0,I306,SUMIFS($G307:$G$1015,$R307:$R$1015,LEFT(E306,SEARCH(".",E306)),$Q307:$Q$1015,"&gt;0")))</f>
        <v/>
      </c>
      <c r="H306" s="400"/>
      <c r="I306" s="396" t="str">
        <f t="shared" ca="1" si="23"/>
        <v/>
      </c>
      <c r="J306" s="396" t="str">
        <f t="shared" ca="1" si="24"/>
        <v/>
      </c>
      <c r="K306" s="384" t="str">
        <f>IF(OR(IFERROR(SEARCH("*.0*",$E306),0)=1,E306=""),"",INDEX('1.1 AIZ-IVZ'!$H$109:$O$1097,MATCH('1.4 AIZ-BWH'!E306,'1.1 AIZ-IVZ'!$H$109:$H$1097,0),7))</f>
        <v/>
      </c>
      <c r="L306" s="384" t="str">
        <f>IF(OR(IFERROR(SEARCH("*.0*",$E306),0)=1,E306=""),"",INDEX('1.1 AIZ-IVZ'!$H$109:$O$1097,MATCH('1.4 AIZ-BWH'!E306,'1.1 AIZ-IVZ'!$H$109:$H$1097,0),8))</f>
        <v/>
      </c>
      <c r="M306" s="131"/>
      <c r="N306" s="395" t="str" cm="1">
        <f t="array" ref="N306">IFERROR(IF(O305=1,INDEX('1.1 AIZ-IVZ'!$G$7:$I$106,MATCH(MIN('1.1 AIZ-IVZ'!$G$7:$G$106)+COUNTIF($N$25:N305,"*.0*"),'1.1 AIZ-IVZ'!$G$7:$G$106,0),3),INDEX('1.1 AIZ-IVZ'!$G$109:$H$1097,MATCH(VALUE(LEFT(R306,SEARCH(".",R306)-1)),'1.1 AIZ-IVZ'!$E$109:$E$1097,0)-1+Q306,2)),"")</f>
        <v/>
      </c>
      <c r="O306" s="395" t="str">
        <f>IFERROR(IF(O305&gt;1,O305-1,INDEX('1.1 AIZ-IVZ'!$F$7:$H$106,MATCH('1.4 AIZ-BWH'!N306,'1.1 AIZ-IVZ'!$I$7:$I$106,0),1)+1),"")</f>
        <v/>
      </c>
      <c r="P306" s="395" t="str">
        <f t="shared" si="25"/>
        <v/>
      </c>
      <c r="Q306" s="395" t="e">
        <f t="shared" si="26"/>
        <v>#VALUE!</v>
      </c>
      <c r="R306" s="395" t="str">
        <f t="shared" si="27"/>
        <v/>
      </c>
    </row>
    <row r="307" spans="1:18" ht="15" hidden="1" customHeight="1">
      <c r="A307" s="49"/>
      <c r="B307" s="49"/>
      <c r="C307" s="49"/>
      <c r="D307" s="50"/>
      <c r="E307" s="93" t="str" cm="1">
        <f t="array" ref="E307">IFERROR(IF(O306=1,INDEX('1.1 AIZ-IVZ'!$G$7:$I$106,MATCH(MIN('1.1 AIZ-IVZ'!$G$7:$G$106)+COUNTIF($N$25:N306,"*.0*"),'1.1 AIZ-IVZ'!$G$7:$G$106,0),3),INDEX('1.1 AIZ-IVZ'!$G$109:$H$1097,MATCH(VALUE(LEFT(R307,SEARCH(".",R307)-1)),'1.1 AIZ-IVZ'!$E$109:$E$1097,0)-1+Q307,2)),"")</f>
        <v/>
      </c>
      <c r="F307" s="28"/>
      <c r="G307" s="409" t="str">
        <f>IF(E307="","",IF(IFERROR(VALUE(MID(E307,(SEARCH(".",E307)+1),1)),0)&gt;0,I307,SUMIFS($G308:$G$1015,$R308:$R$1015,LEFT(E307,SEARCH(".",E307)),$Q308:$Q$1015,"&gt;0")))</f>
        <v/>
      </c>
      <c r="H307" s="400"/>
      <c r="I307" s="396" t="str">
        <f t="shared" ca="1" si="23"/>
        <v/>
      </c>
      <c r="J307" s="396" t="str">
        <f t="shared" ca="1" si="24"/>
        <v/>
      </c>
      <c r="K307" s="384" t="str">
        <f>IF(OR(IFERROR(SEARCH("*.0*",$E307),0)=1,E307=""),"",INDEX('1.1 AIZ-IVZ'!$H$109:$O$1097,MATCH('1.4 AIZ-BWH'!E307,'1.1 AIZ-IVZ'!$H$109:$H$1097,0),7))</f>
        <v/>
      </c>
      <c r="L307" s="384" t="str">
        <f>IF(OR(IFERROR(SEARCH("*.0*",$E307),0)=1,E307=""),"",INDEX('1.1 AIZ-IVZ'!$H$109:$O$1097,MATCH('1.4 AIZ-BWH'!E307,'1.1 AIZ-IVZ'!$H$109:$H$1097,0),8))</f>
        <v/>
      </c>
      <c r="M307" s="131"/>
      <c r="N307" s="395" t="str" cm="1">
        <f t="array" ref="N307">IFERROR(IF(O306=1,INDEX('1.1 AIZ-IVZ'!$G$7:$I$106,MATCH(MIN('1.1 AIZ-IVZ'!$G$7:$G$106)+COUNTIF($N$25:N306,"*.0*"),'1.1 AIZ-IVZ'!$G$7:$G$106,0),3),INDEX('1.1 AIZ-IVZ'!$G$109:$H$1097,MATCH(VALUE(LEFT(R307,SEARCH(".",R307)-1)),'1.1 AIZ-IVZ'!$E$109:$E$1097,0)-1+Q307,2)),"")</f>
        <v/>
      </c>
      <c r="O307" s="395" t="str">
        <f>IFERROR(IF(O306&gt;1,O306-1,INDEX('1.1 AIZ-IVZ'!$F$7:$H$106,MATCH('1.4 AIZ-BWH'!N307,'1.1 AIZ-IVZ'!$I$7:$I$106,0),1)+1),"")</f>
        <v/>
      </c>
      <c r="P307" s="395" t="str">
        <f t="shared" si="25"/>
        <v/>
      </c>
      <c r="Q307" s="395" t="e">
        <f t="shared" si="26"/>
        <v>#VALUE!</v>
      </c>
      <c r="R307" s="395" t="str">
        <f t="shared" si="27"/>
        <v/>
      </c>
    </row>
    <row r="308" spans="1:18" ht="15" hidden="1" customHeight="1">
      <c r="A308" s="49"/>
      <c r="B308" s="49"/>
      <c r="C308" s="49"/>
      <c r="D308" s="50"/>
      <c r="E308" s="93" t="str" cm="1">
        <f t="array" ref="E308">IFERROR(IF(O307=1,INDEX('1.1 AIZ-IVZ'!$G$7:$I$106,MATCH(MIN('1.1 AIZ-IVZ'!$G$7:$G$106)+COUNTIF($N$25:N307,"*.0*"),'1.1 AIZ-IVZ'!$G$7:$G$106,0),3),INDEX('1.1 AIZ-IVZ'!$G$109:$H$1097,MATCH(VALUE(LEFT(R308,SEARCH(".",R308)-1)),'1.1 AIZ-IVZ'!$E$109:$E$1097,0)-1+Q308,2)),"")</f>
        <v/>
      </c>
      <c r="F308" s="28"/>
      <c r="G308" s="409" t="str">
        <f>IF(E308="","",IF(IFERROR(VALUE(MID(E308,(SEARCH(".",E308)+1),1)),0)&gt;0,I308,SUMIFS($G309:$G$1015,$R309:$R$1015,LEFT(E308,SEARCH(".",E308)),$Q309:$Q$1015,"&gt;0")))</f>
        <v/>
      </c>
      <c r="H308" s="400"/>
      <c r="I308" s="396" t="str">
        <f t="shared" ca="1" si="23"/>
        <v/>
      </c>
      <c r="J308" s="396" t="str">
        <f t="shared" ca="1" si="24"/>
        <v/>
      </c>
      <c r="K308" s="384" t="str">
        <f>IF(OR(IFERROR(SEARCH("*.0*",$E308),0)=1,E308=""),"",INDEX('1.1 AIZ-IVZ'!$H$109:$O$1097,MATCH('1.4 AIZ-BWH'!E308,'1.1 AIZ-IVZ'!$H$109:$H$1097,0),7))</f>
        <v/>
      </c>
      <c r="L308" s="384" t="str">
        <f>IF(OR(IFERROR(SEARCH("*.0*",$E308),0)=1,E308=""),"",INDEX('1.1 AIZ-IVZ'!$H$109:$O$1097,MATCH('1.4 AIZ-BWH'!E308,'1.1 AIZ-IVZ'!$H$109:$H$1097,0),8))</f>
        <v/>
      </c>
      <c r="M308" s="131"/>
      <c r="N308" s="395" t="str" cm="1">
        <f t="array" ref="N308">IFERROR(IF(O307=1,INDEX('1.1 AIZ-IVZ'!$G$7:$I$106,MATCH(MIN('1.1 AIZ-IVZ'!$G$7:$G$106)+COUNTIF($N$25:N307,"*.0*"),'1.1 AIZ-IVZ'!$G$7:$G$106,0),3),INDEX('1.1 AIZ-IVZ'!$G$109:$H$1097,MATCH(VALUE(LEFT(R308,SEARCH(".",R308)-1)),'1.1 AIZ-IVZ'!$E$109:$E$1097,0)-1+Q308,2)),"")</f>
        <v/>
      </c>
      <c r="O308" s="395" t="str">
        <f>IFERROR(IF(O307&gt;1,O307-1,INDEX('1.1 AIZ-IVZ'!$F$7:$H$106,MATCH('1.4 AIZ-BWH'!N308,'1.1 AIZ-IVZ'!$I$7:$I$106,0),1)+1),"")</f>
        <v/>
      </c>
      <c r="P308" s="395" t="str">
        <f t="shared" si="25"/>
        <v/>
      </c>
      <c r="Q308" s="395" t="e">
        <f t="shared" si="26"/>
        <v>#VALUE!</v>
      </c>
      <c r="R308" s="395" t="str">
        <f t="shared" si="27"/>
        <v/>
      </c>
    </row>
    <row r="309" spans="1:18" ht="15" hidden="1" customHeight="1">
      <c r="A309" s="49"/>
      <c r="B309" s="49"/>
      <c r="C309" s="49"/>
      <c r="D309" s="50"/>
      <c r="E309" s="93" t="str" cm="1">
        <f t="array" ref="E309">IFERROR(IF(O308=1,INDEX('1.1 AIZ-IVZ'!$G$7:$I$106,MATCH(MIN('1.1 AIZ-IVZ'!$G$7:$G$106)+COUNTIF($N$25:N308,"*.0*"),'1.1 AIZ-IVZ'!$G$7:$G$106,0),3),INDEX('1.1 AIZ-IVZ'!$G$109:$H$1097,MATCH(VALUE(LEFT(R309,SEARCH(".",R309)-1)),'1.1 AIZ-IVZ'!$E$109:$E$1097,0)-1+Q309,2)),"")</f>
        <v/>
      </c>
      <c r="F309" s="28"/>
      <c r="G309" s="409" t="str">
        <f>IF(E309="","",IF(IFERROR(VALUE(MID(E309,(SEARCH(".",E309)+1),1)),0)&gt;0,I309,SUMIFS($G310:$G$1015,$R310:$R$1015,LEFT(E309,SEARCH(".",E309)),$Q310:$Q$1015,"&gt;0")))</f>
        <v/>
      </c>
      <c r="H309" s="400"/>
      <c r="I309" s="396" t="str">
        <f t="shared" ca="1" si="23"/>
        <v/>
      </c>
      <c r="J309" s="396" t="str">
        <f t="shared" ca="1" si="24"/>
        <v/>
      </c>
      <c r="K309" s="384" t="str">
        <f>IF(OR(IFERROR(SEARCH("*.0*",$E309),0)=1,E309=""),"",INDEX('1.1 AIZ-IVZ'!$H$109:$O$1097,MATCH('1.4 AIZ-BWH'!E309,'1.1 AIZ-IVZ'!$H$109:$H$1097,0),7))</f>
        <v/>
      </c>
      <c r="L309" s="384" t="str">
        <f>IF(OR(IFERROR(SEARCH("*.0*",$E309),0)=1,E309=""),"",INDEX('1.1 AIZ-IVZ'!$H$109:$O$1097,MATCH('1.4 AIZ-BWH'!E309,'1.1 AIZ-IVZ'!$H$109:$H$1097,0),8))</f>
        <v/>
      </c>
      <c r="M309" s="131"/>
      <c r="N309" s="395" t="str" cm="1">
        <f t="array" ref="N309">IFERROR(IF(O308=1,INDEX('1.1 AIZ-IVZ'!$G$7:$I$106,MATCH(MIN('1.1 AIZ-IVZ'!$G$7:$G$106)+COUNTIF($N$25:N308,"*.0*"),'1.1 AIZ-IVZ'!$G$7:$G$106,0),3),INDEX('1.1 AIZ-IVZ'!$G$109:$H$1097,MATCH(VALUE(LEFT(R309,SEARCH(".",R309)-1)),'1.1 AIZ-IVZ'!$E$109:$E$1097,0)-1+Q309,2)),"")</f>
        <v/>
      </c>
      <c r="O309" s="395" t="str">
        <f>IFERROR(IF(O308&gt;1,O308-1,INDEX('1.1 AIZ-IVZ'!$F$7:$H$106,MATCH('1.4 AIZ-BWH'!N309,'1.1 AIZ-IVZ'!$I$7:$I$106,0),1)+1),"")</f>
        <v/>
      </c>
      <c r="P309" s="395" t="str">
        <f t="shared" si="25"/>
        <v/>
      </c>
      <c r="Q309" s="395" t="e">
        <f t="shared" si="26"/>
        <v>#VALUE!</v>
      </c>
      <c r="R309" s="395" t="str">
        <f t="shared" si="27"/>
        <v/>
      </c>
    </row>
    <row r="310" spans="1:18" ht="15" hidden="1" customHeight="1">
      <c r="A310" s="49"/>
      <c r="B310" s="49"/>
      <c r="C310" s="49"/>
      <c r="D310" s="50"/>
      <c r="E310" s="93" t="str" cm="1">
        <f t="array" ref="E310">IFERROR(IF(O309=1,INDEX('1.1 AIZ-IVZ'!$G$7:$I$106,MATCH(MIN('1.1 AIZ-IVZ'!$G$7:$G$106)+COUNTIF($N$25:N309,"*.0*"),'1.1 AIZ-IVZ'!$G$7:$G$106,0),3),INDEX('1.1 AIZ-IVZ'!$G$109:$H$1097,MATCH(VALUE(LEFT(R310,SEARCH(".",R310)-1)),'1.1 AIZ-IVZ'!$E$109:$E$1097,0)-1+Q310,2)),"")</f>
        <v/>
      </c>
      <c r="F310" s="28"/>
      <c r="G310" s="409" t="str">
        <f>IF(E310="","",IF(IFERROR(VALUE(MID(E310,(SEARCH(".",E310)+1),1)),0)&gt;0,I310,SUMIFS($G311:$G$1015,$R311:$R$1015,LEFT(E310,SEARCH(".",E310)),$Q311:$Q$1015,"&gt;0")))</f>
        <v/>
      </c>
      <c r="H310" s="400"/>
      <c r="I310" s="396" t="str">
        <f t="shared" ca="1" si="23"/>
        <v/>
      </c>
      <c r="J310" s="396" t="str">
        <f t="shared" ca="1" si="24"/>
        <v/>
      </c>
      <c r="K310" s="384" t="str">
        <f>IF(OR(IFERROR(SEARCH("*.0*",$E310),0)=1,E310=""),"",INDEX('1.1 AIZ-IVZ'!$H$109:$O$1097,MATCH('1.4 AIZ-BWH'!E310,'1.1 AIZ-IVZ'!$H$109:$H$1097,0),7))</f>
        <v/>
      </c>
      <c r="L310" s="384" t="str">
        <f>IF(OR(IFERROR(SEARCH("*.0*",$E310),0)=1,E310=""),"",INDEX('1.1 AIZ-IVZ'!$H$109:$O$1097,MATCH('1.4 AIZ-BWH'!E310,'1.1 AIZ-IVZ'!$H$109:$H$1097,0),8))</f>
        <v/>
      </c>
      <c r="M310" s="131"/>
      <c r="N310" s="395" t="str" cm="1">
        <f t="array" ref="N310">IFERROR(IF(O309=1,INDEX('1.1 AIZ-IVZ'!$G$7:$I$106,MATCH(MIN('1.1 AIZ-IVZ'!$G$7:$G$106)+COUNTIF($N$25:N309,"*.0*"),'1.1 AIZ-IVZ'!$G$7:$G$106,0),3),INDEX('1.1 AIZ-IVZ'!$G$109:$H$1097,MATCH(VALUE(LEFT(R310,SEARCH(".",R310)-1)),'1.1 AIZ-IVZ'!$E$109:$E$1097,0)-1+Q310,2)),"")</f>
        <v/>
      </c>
      <c r="O310" s="395" t="str">
        <f>IFERROR(IF(O309&gt;1,O309-1,INDEX('1.1 AIZ-IVZ'!$F$7:$H$106,MATCH('1.4 AIZ-BWH'!N310,'1.1 AIZ-IVZ'!$I$7:$I$106,0),1)+1),"")</f>
        <v/>
      </c>
      <c r="P310" s="395" t="str">
        <f t="shared" si="25"/>
        <v/>
      </c>
      <c r="Q310" s="395" t="e">
        <f t="shared" si="26"/>
        <v>#VALUE!</v>
      </c>
      <c r="R310" s="395" t="str">
        <f t="shared" si="27"/>
        <v/>
      </c>
    </row>
    <row r="311" spans="1:18" ht="15" hidden="1" customHeight="1">
      <c r="A311" s="49"/>
      <c r="B311" s="49"/>
      <c r="C311" s="49"/>
      <c r="D311" s="50"/>
      <c r="E311" s="93" t="str" cm="1">
        <f t="array" ref="E311">IFERROR(IF(O310=1,INDEX('1.1 AIZ-IVZ'!$G$7:$I$106,MATCH(MIN('1.1 AIZ-IVZ'!$G$7:$G$106)+COUNTIF($N$25:N310,"*.0*"),'1.1 AIZ-IVZ'!$G$7:$G$106,0),3),INDEX('1.1 AIZ-IVZ'!$G$109:$H$1097,MATCH(VALUE(LEFT(R311,SEARCH(".",R311)-1)),'1.1 AIZ-IVZ'!$E$109:$E$1097,0)-1+Q311,2)),"")</f>
        <v/>
      </c>
      <c r="F311" s="28"/>
      <c r="G311" s="409" t="str">
        <f>IF(E311="","",IF(IFERROR(VALUE(MID(E311,(SEARCH(".",E311)+1),1)),0)&gt;0,I311,SUMIFS($G312:$G$1015,$R312:$R$1015,LEFT(E311,SEARCH(".",E311)),$Q312:$Q$1015,"&gt;0")))</f>
        <v/>
      </c>
      <c r="H311" s="400"/>
      <c r="I311" s="396" t="str">
        <f t="shared" ca="1" si="23"/>
        <v/>
      </c>
      <c r="J311" s="396" t="str">
        <f t="shared" ca="1" si="24"/>
        <v/>
      </c>
      <c r="K311" s="384" t="str">
        <f>IF(OR(IFERROR(SEARCH("*.0*",$E311),0)=1,E311=""),"",INDEX('1.1 AIZ-IVZ'!$H$109:$O$1097,MATCH('1.4 AIZ-BWH'!E311,'1.1 AIZ-IVZ'!$H$109:$H$1097,0),7))</f>
        <v/>
      </c>
      <c r="L311" s="384" t="str">
        <f>IF(OR(IFERROR(SEARCH("*.0*",$E311),0)=1,E311=""),"",INDEX('1.1 AIZ-IVZ'!$H$109:$O$1097,MATCH('1.4 AIZ-BWH'!E311,'1.1 AIZ-IVZ'!$H$109:$H$1097,0),8))</f>
        <v/>
      </c>
      <c r="M311" s="131"/>
      <c r="N311" s="395" t="str" cm="1">
        <f t="array" ref="N311">IFERROR(IF(O310=1,INDEX('1.1 AIZ-IVZ'!$G$7:$I$106,MATCH(MIN('1.1 AIZ-IVZ'!$G$7:$G$106)+COUNTIF($N$25:N310,"*.0*"),'1.1 AIZ-IVZ'!$G$7:$G$106,0),3),INDEX('1.1 AIZ-IVZ'!$G$109:$H$1097,MATCH(VALUE(LEFT(R311,SEARCH(".",R311)-1)),'1.1 AIZ-IVZ'!$E$109:$E$1097,0)-1+Q311,2)),"")</f>
        <v/>
      </c>
      <c r="O311" s="395" t="str">
        <f>IFERROR(IF(O310&gt;1,O310-1,INDEX('1.1 AIZ-IVZ'!$F$7:$H$106,MATCH('1.4 AIZ-BWH'!N311,'1.1 AIZ-IVZ'!$I$7:$I$106,0),1)+1),"")</f>
        <v/>
      </c>
      <c r="P311" s="395" t="str">
        <f t="shared" si="25"/>
        <v/>
      </c>
      <c r="Q311" s="395" t="e">
        <f t="shared" si="26"/>
        <v>#VALUE!</v>
      </c>
      <c r="R311" s="395" t="str">
        <f t="shared" si="27"/>
        <v/>
      </c>
    </row>
    <row r="312" spans="1:18" ht="15" hidden="1" customHeight="1">
      <c r="A312" s="49"/>
      <c r="B312" s="49"/>
      <c r="C312" s="49"/>
      <c r="D312" s="50"/>
      <c r="E312" s="93" t="str" cm="1">
        <f t="array" ref="E312">IFERROR(IF(O311=1,INDEX('1.1 AIZ-IVZ'!$G$7:$I$106,MATCH(MIN('1.1 AIZ-IVZ'!$G$7:$G$106)+COUNTIF($N$25:N311,"*.0*"),'1.1 AIZ-IVZ'!$G$7:$G$106,0),3),INDEX('1.1 AIZ-IVZ'!$G$109:$H$1097,MATCH(VALUE(LEFT(R312,SEARCH(".",R312)-1)),'1.1 AIZ-IVZ'!$E$109:$E$1097,0)-1+Q312,2)),"")</f>
        <v/>
      </c>
      <c r="F312" s="28"/>
      <c r="G312" s="409" t="str">
        <f>IF(E312="","",IF(IFERROR(VALUE(MID(E312,(SEARCH(".",E312)+1),1)),0)&gt;0,I312,SUMIFS($G313:$G$1015,$R313:$R$1015,LEFT(E312,SEARCH(".",E312)),$Q313:$Q$1015,"&gt;0")))</f>
        <v/>
      </c>
      <c r="H312" s="400"/>
      <c r="I312" s="396" t="str">
        <f t="shared" ca="1" si="23"/>
        <v/>
      </c>
      <c r="J312" s="396" t="str">
        <f t="shared" ca="1" si="24"/>
        <v/>
      </c>
      <c r="K312" s="384" t="str">
        <f>IF(OR(IFERROR(SEARCH("*.0*",$E312),0)=1,E312=""),"",INDEX('1.1 AIZ-IVZ'!$H$109:$O$1097,MATCH('1.4 AIZ-BWH'!E312,'1.1 AIZ-IVZ'!$H$109:$H$1097,0),7))</f>
        <v/>
      </c>
      <c r="L312" s="384" t="str">
        <f>IF(OR(IFERROR(SEARCH("*.0*",$E312),0)=1,E312=""),"",INDEX('1.1 AIZ-IVZ'!$H$109:$O$1097,MATCH('1.4 AIZ-BWH'!E312,'1.1 AIZ-IVZ'!$H$109:$H$1097,0),8))</f>
        <v/>
      </c>
      <c r="M312" s="131"/>
      <c r="N312" s="395" t="str" cm="1">
        <f t="array" ref="N312">IFERROR(IF(O311=1,INDEX('1.1 AIZ-IVZ'!$G$7:$I$106,MATCH(MIN('1.1 AIZ-IVZ'!$G$7:$G$106)+COUNTIF($N$25:N311,"*.0*"),'1.1 AIZ-IVZ'!$G$7:$G$106,0),3),INDEX('1.1 AIZ-IVZ'!$G$109:$H$1097,MATCH(VALUE(LEFT(R312,SEARCH(".",R312)-1)),'1.1 AIZ-IVZ'!$E$109:$E$1097,0)-1+Q312,2)),"")</f>
        <v/>
      </c>
      <c r="O312" s="395" t="str">
        <f>IFERROR(IF(O311&gt;1,O311-1,INDEX('1.1 AIZ-IVZ'!$F$7:$H$106,MATCH('1.4 AIZ-BWH'!N312,'1.1 AIZ-IVZ'!$I$7:$I$106,0),1)+1),"")</f>
        <v/>
      </c>
      <c r="P312" s="395" t="str">
        <f t="shared" si="25"/>
        <v/>
      </c>
      <c r="Q312" s="395" t="e">
        <f t="shared" si="26"/>
        <v>#VALUE!</v>
      </c>
      <c r="R312" s="395" t="str">
        <f t="shared" si="27"/>
        <v/>
      </c>
    </row>
    <row r="313" spans="1:18" ht="15" hidden="1" customHeight="1">
      <c r="A313" s="49"/>
      <c r="B313" s="49"/>
      <c r="C313" s="49"/>
      <c r="D313" s="50"/>
      <c r="E313" s="93" t="str" cm="1">
        <f t="array" ref="E313">IFERROR(IF(O312=1,INDEX('1.1 AIZ-IVZ'!$G$7:$I$106,MATCH(MIN('1.1 AIZ-IVZ'!$G$7:$G$106)+COUNTIF($N$25:N312,"*.0*"),'1.1 AIZ-IVZ'!$G$7:$G$106,0),3),INDEX('1.1 AIZ-IVZ'!$G$109:$H$1097,MATCH(VALUE(LEFT(R313,SEARCH(".",R313)-1)),'1.1 AIZ-IVZ'!$E$109:$E$1097,0)-1+Q313,2)),"")</f>
        <v/>
      </c>
      <c r="F313" s="28"/>
      <c r="G313" s="409" t="str">
        <f>IF(E313="","",IF(IFERROR(VALUE(MID(E313,(SEARCH(".",E313)+1),1)),0)&gt;0,I313,SUMIFS($G314:$G$1015,$R314:$R$1015,LEFT(E313,SEARCH(".",E313)),$Q314:$Q$1015,"&gt;0")))</f>
        <v/>
      </c>
      <c r="H313" s="400"/>
      <c r="I313" s="396" t="str">
        <f t="shared" ca="1" si="23"/>
        <v/>
      </c>
      <c r="J313" s="396" t="str">
        <f t="shared" ca="1" si="24"/>
        <v/>
      </c>
      <c r="K313" s="384" t="str">
        <f>IF(OR(IFERROR(SEARCH("*.0*",$E313),0)=1,E313=""),"",INDEX('1.1 AIZ-IVZ'!$H$109:$O$1097,MATCH('1.4 AIZ-BWH'!E313,'1.1 AIZ-IVZ'!$H$109:$H$1097,0),7))</f>
        <v/>
      </c>
      <c r="L313" s="384" t="str">
        <f>IF(OR(IFERROR(SEARCH("*.0*",$E313),0)=1,E313=""),"",INDEX('1.1 AIZ-IVZ'!$H$109:$O$1097,MATCH('1.4 AIZ-BWH'!E313,'1.1 AIZ-IVZ'!$H$109:$H$1097,0),8))</f>
        <v/>
      </c>
      <c r="M313" s="131"/>
      <c r="N313" s="395" t="str" cm="1">
        <f t="array" ref="N313">IFERROR(IF(O312=1,INDEX('1.1 AIZ-IVZ'!$G$7:$I$106,MATCH(MIN('1.1 AIZ-IVZ'!$G$7:$G$106)+COUNTIF($N$25:N312,"*.0*"),'1.1 AIZ-IVZ'!$G$7:$G$106,0),3),INDEX('1.1 AIZ-IVZ'!$G$109:$H$1097,MATCH(VALUE(LEFT(R313,SEARCH(".",R313)-1)),'1.1 AIZ-IVZ'!$E$109:$E$1097,0)-1+Q313,2)),"")</f>
        <v/>
      </c>
      <c r="O313" s="395" t="str">
        <f>IFERROR(IF(O312&gt;1,O312-1,INDEX('1.1 AIZ-IVZ'!$F$7:$H$106,MATCH('1.4 AIZ-BWH'!N313,'1.1 AIZ-IVZ'!$I$7:$I$106,0),1)+1),"")</f>
        <v/>
      </c>
      <c r="P313" s="395" t="str">
        <f t="shared" si="25"/>
        <v/>
      </c>
      <c r="Q313" s="395" t="e">
        <f t="shared" si="26"/>
        <v>#VALUE!</v>
      </c>
      <c r="R313" s="395" t="str">
        <f t="shared" si="27"/>
        <v/>
      </c>
    </row>
    <row r="314" spans="1:18" ht="15" hidden="1" customHeight="1">
      <c r="A314" s="49"/>
      <c r="B314" s="49"/>
      <c r="C314" s="49"/>
      <c r="D314" s="50"/>
      <c r="E314" s="93" t="str" cm="1">
        <f t="array" ref="E314">IFERROR(IF(O313=1,INDEX('1.1 AIZ-IVZ'!$G$7:$I$106,MATCH(MIN('1.1 AIZ-IVZ'!$G$7:$G$106)+COUNTIF($N$25:N313,"*.0*"),'1.1 AIZ-IVZ'!$G$7:$G$106,0),3),INDEX('1.1 AIZ-IVZ'!$G$109:$H$1097,MATCH(VALUE(LEFT(R314,SEARCH(".",R314)-1)),'1.1 AIZ-IVZ'!$E$109:$E$1097,0)-1+Q314,2)),"")</f>
        <v/>
      </c>
      <c r="F314" s="28"/>
      <c r="G314" s="409" t="str">
        <f>IF(E314="","",IF(IFERROR(VALUE(MID(E314,(SEARCH(".",E314)+1),1)),0)&gt;0,I314,SUMIFS($G315:$G$1015,$R315:$R$1015,LEFT(E314,SEARCH(".",E314)),$Q315:$Q$1015,"&gt;0")))</f>
        <v/>
      </c>
      <c r="H314" s="400"/>
      <c r="I314" s="396" t="str">
        <f t="shared" ca="1" si="23"/>
        <v/>
      </c>
      <c r="J314" s="396" t="str">
        <f t="shared" ca="1" si="24"/>
        <v/>
      </c>
      <c r="K314" s="384" t="str">
        <f>IF(OR(IFERROR(SEARCH("*.0*",$E314),0)=1,E314=""),"",INDEX('1.1 AIZ-IVZ'!$H$109:$O$1097,MATCH('1.4 AIZ-BWH'!E314,'1.1 AIZ-IVZ'!$H$109:$H$1097,0),7))</f>
        <v/>
      </c>
      <c r="L314" s="384" t="str">
        <f>IF(OR(IFERROR(SEARCH("*.0*",$E314),0)=1,E314=""),"",INDEX('1.1 AIZ-IVZ'!$H$109:$O$1097,MATCH('1.4 AIZ-BWH'!E314,'1.1 AIZ-IVZ'!$H$109:$H$1097,0),8))</f>
        <v/>
      </c>
      <c r="M314" s="131"/>
      <c r="N314" s="395" t="str" cm="1">
        <f t="array" ref="N314">IFERROR(IF(O313=1,INDEX('1.1 AIZ-IVZ'!$G$7:$I$106,MATCH(MIN('1.1 AIZ-IVZ'!$G$7:$G$106)+COUNTIF($N$25:N313,"*.0*"),'1.1 AIZ-IVZ'!$G$7:$G$106,0),3),INDEX('1.1 AIZ-IVZ'!$G$109:$H$1097,MATCH(VALUE(LEFT(R314,SEARCH(".",R314)-1)),'1.1 AIZ-IVZ'!$E$109:$E$1097,0)-1+Q314,2)),"")</f>
        <v/>
      </c>
      <c r="O314" s="395" t="str">
        <f>IFERROR(IF(O313&gt;1,O313-1,INDEX('1.1 AIZ-IVZ'!$F$7:$H$106,MATCH('1.4 AIZ-BWH'!N314,'1.1 AIZ-IVZ'!$I$7:$I$106,0),1)+1),"")</f>
        <v/>
      </c>
      <c r="P314" s="395" t="str">
        <f t="shared" si="25"/>
        <v/>
      </c>
      <c r="Q314" s="395" t="e">
        <f t="shared" si="26"/>
        <v>#VALUE!</v>
      </c>
      <c r="R314" s="395" t="str">
        <f t="shared" si="27"/>
        <v/>
      </c>
    </row>
    <row r="315" spans="1:18" ht="15" hidden="1" customHeight="1">
      <c r="A315" s="49"/>
      <c r="B315" s="49"/>
      <c r="C315" s="49"/>
      <c r="D315" s="50"/>
      <c r="E315" s="93" t="str" cm="1">
        <f t="array" ref="E315">IFERROR(IF(O314=1,INDEX('1.1 AIZ-IVZ'!$G$7:$I$106,MATCH(MIN('1.1 AIZ-IVZ'!$G$7:$G$106)+COUNTIF($N$25:N314,"*.0*"),'1.1 AIZ-IVZ'!$G$7:$G$106,0),3),INDEX('1.1 AIZ-IVZ'!$G$109:$H$1097,MATCH(VALUE(LEFT(R315,SEARCH(".",R315)-1)),'1.1 AIZ-IVZ'!$E$109:$E$1097,0)-1+Q315,2)),"")</f>
        <v/>
      </c>
      <c r="F315" s="28"/>
      <c r="G315" s="409" t="str">
        <f>IF(E315="","",IF(IFERROR(VALUE(MID(E315,(SEARCH(".",E315)+1),1)),0)&gt;0,I315,SUMIFS($G316:$G$1015,$R316:$R$1015,LEFT(E315,SEARCH(".",E315)),$Q316:$Q$1015,"&gt;0")))</f>
        <v/>
      </c>
      <c r="H315" s="400"/>
      <c r="I315" s="396" t="str">
        <f t="shared" ca="1" si="23"/>
        <v/>
      </c>
      <c r="J315" s="396" t="str">
        <f t="shared" ca="1" si="24"/>
        <v/>
      </c>
      <c r="K315" s="384" t="str">
        <f>IF(OR(IFERROR(SEARCH("*.0*",$E315),0)=1,E315=""),"",INDEX('1.1 AIZ-IVZ'!$H$109:$O$1097,MATCH('1.4 AIZ-BWH'!E315,'1.1 AIZ-IVZ'!$H$109:$H$1097,0),7))</f>
        <v/>
      </c>
      <c r="L315" s="384" t="str">
        <f>IF(OR(IFERROR(SEARCH("*.0*",$E315),0)=1,E315=""),"",INDEX('1.1 AIZ-IVZ'!$H$109:$O$1097,MATCH('1.4 AIZ-BWH'!E315,'1.1 AIZ-IVZ'!$H$109:$H$1097,0),8))</f>
        <v/>
      </c>
      <c r="M315" s="131"/>
      <c r="N315" s="395" t="str" cm="1">
        <f t="array" ref="N315">IFERROR(IF(O314=1,INDEX('1.1 AIZ-IVZ'!$G$7:$I$106,MATCH(MIN('1.1 AIZ-IVZ'!$G$7:$G$106)+COUNTIF($N$25:N314,"*.0*"),'1.1 AIZ-IVZ'!$G$7:$G$106,0),3),INDEX('1.1 AIZ-IVZ'!$G$109:$H$1097,MATCH(VALUE(LEFT(R315,SEARCH(".",R315)-1)),'1.1 AIZ-IVZ'!$E$109:$E$1097,0)-1+Q315,2)),"")</f>
        <v/>
      </c>
      <c r="O315" s="395" t="str">
        <f>IFERROR(IF(O314&gt;1,O314-1,INDEX('1.1 AIZ-IVZ'!$F$7:$H$106,MATCH('1.4 AIZ-BWH'!N315,'1.1 AIZ-IVZ'!$I$7:$I$106,0),1)+1),"")</f>
        <v/>
      </c>
      <c r="P315" s="395" t="str">
        <f t="shared" si="25"/>
        <v/>
      </c>
      <c r="Q315" s="395" t="e">
        <f t="shared" si="26"/>
        <v>#VALUE!</v>
      </c>
      <c r="R315" s="395" t="str">
        <f t="shared" si="27"/>
        <v/>
      </c>
    </row>
    <row r="316" spans="1:18" ht="15" hidden="1">
      <c r="A316" s="49"/>
      <c r="B316" s="49"/>
      <c r="C316" s="49"/>
      <c r="D316" s="50"/>
      <c r="E316" s="93" t="str" cm="1">
        <f t="array" ref="E316">IFERROR(IF(O315=1,INDEX('1.1 AIZ-IVZ'!$G$7:$I$106,MATCH(MIN('1.1 AIZ-IVZ'!$G$7:$G$106)+COUNTIF($N$25:N315,"*.0*"),'1.1 AIZ-IVZ'!$G$7:$G$106,0),3),INDEX('1.1 AIZ-IVZ'!$G$109:$H$1097,MATCH(VALUE(LEFT(R316,SEARCH(".",R316)-1)),'1.1 AIZ-IVZ'!$E$109:$E$1097,0)-1+Q316,2)),"")</f>
        <v/>
      </c>
      <c r="F316" s="28"/>
      <c r="G316" s="409" t="str">
        <f>IF(E316="","",IF(IFERROR(VALUE(MID(E316,(SEARCH(".",E316)+1),1)),0)&gt;0,I316,SUMIFS($G317:$G$1015,$R317:$R$1015,LEFT(E316,SEARCH(".",E316)),$Q317:$Q$1015,"&gt;0")))</f>
        <v/>
      </c>
      <c r="H316" s="400"/>
      <c r="I316" s="396" t="str">
        <f t="shared" ca="1" si="23"/>
        <v/>
      </c>
      <c r="J316" s="396" t="str">
        <f t="shared" ca="1" si="24"/>
        <v/>
      </c>
      <c r="K316" s="384" t="str">
        <f>IF(OR(IFERROR(SEARCH("*.0*",$E316),0)=1,E316=""),"",INDEX('1.1 AIZ-IVZ'!$H$109:$O$1097,MATCH('1.4 AIZ-BWH'!E316,'1.1 AIZ-IVZ'!$H$109:$H$1097,0),7))</f>
        <v/>
      </c>
      <c r="L316" s="384" t="str">
        <f>IF(OR(IFERROR(SEARCH("*.0*",$E316),0)=1,E316=""),"",INDEX('1.1 AIZ-IVZ'!$H$109:$O$1097,MATCH('1.4 AIZ-BWH'!E316,'1.1 AIZ-IVZ'!$H$109:$H$1097,0),8))</f>
        <v/>
      </c>
      <c r="M316" s="131"/>
      <c r="N316" s="395" t="str" cm="1">
        <f t="array" ref="N316">IFERROR(IF(O315=1,INDEX('1.1 AIZ-IVZ'!$G$7:$I$106,MATCH(MIN('1.1 AIZ-IVZ'!$G$7:$G$106)+COUNTIF($N$25:N315,"*.0*"),'1.1 AIZ-IVZ'!$G$7:$G$106,0),3),INDEX('1.1 AIZ-IVZ'!$G$109:$H$1097,MATCH(VALUE(LEFT(R316,SEARCH(".",R316)-1)),'1.1 AIZ-IVZ'!$E$109:$E$1097,0)-1+Q316,2)),"")</f>
        <v/>
      </c>
      <c r="O316" s="395" t="str">
        <f>IFERROR(IF(O315&gt;1,O315-1,INDEX('1.1 AIZ-IVZ'!$F$7:$H$106,MATCH('1.4 AIZ-BWH'!N316,'1.1 AIZ-IVZ'!$I$7:$I$106,0),1)+1),"")</f>
        <v/>
      </c>
      <c r="P316" s="395" t="str">
        <f t="shared" si="25"/>
        <v/>
      </c>
      <c r="Q316" s="395" t="e">
        <f t="shared" si="26"/>
        <v>#VALUE!</v>
      </c>
      <c r="R316" s="395" t="str">
        <f t="shared" si="27"/>
        <v/>
      </c>
    </row>
    <row r="317" spans="1:18" ht="15" hidden="1">
      <c r="A317" s="49"/>
      <c r="B317" s="49"/>
      <c r="C317" s="49"/>
      <c r="D317" s="50"/>
      <c r="E317" s="93" t="str" cm="1">
        <f t="array" ref="E317">IFERROR(IF(O316=1,INDEX('1.1 AIZ-IVZ'!$G$7:$I$106,MATCH(MIN('1.1 AIZ-IVZ'!$G$7:$G$106)+COUNTIF($N$25:N316,"*.0*"),'1.1 AIZ-IVZ'!$G$7:$G$106,0),3),INDEX('1.1 AIZ-IVZ'!$G$109:$H$1097,MATCH(VALUE(LEFT(R317,SEARCH(".",R317)-1)),'1.1 AIZ-IVZ'!$E$109:$E$1097,0)-1+Q317,2)),"")</f>
        <v/>
      </c>
      <c r="F317" s="28"/>
      <c r="G317" s="409" t="str">
        <f>IF(E317="","",IF(IFERROR(VALUE(MID(E317,(SEARCH(".",E317)+1),1)),0)&gt;0,I317,SUMIFS($G318:$G$1015,$R318:$R$1015,LEFT(E317,SEARCH(".",E317)),$Q318:$Q$1015,"&gt;0")))</f>
        <v/>
      </c>
      <c r="H317" s="400"/>
      <c r="I317" s="396" t="str">
        <f t="shared" ca="1" si="23"/>
        <v/>
      </c>
      <c r="J317" s="396" t="str">
        <f t="shared" ca="1" si="24"/>
        <v/>
      </c>
      <c r="K317" s="384" t="str">
        <f>IF(OR(IFERROR(SEARCH("*.0*",$E317),0)=1,E317=""),"",INDEX('1.1 AIZ-IVZ'!$H$109:$O$1097,MATCH('1.4 AIZ-BWH'!E317,'1.1 AIZ-IVZ'!$H$109:$H$1097,0),7))</f>
        <v/>
      </c>
      <c r="L317" s="384" t="str">
        <f>IF(OR(IFERROR(SEARCH("*.0*",$E317),0)=1,E317=""),"",INDEX('1.1 AIZ-IVZ'!$H$109:$O$1097,MATCH('1.4 AIZ-BWH'!E317,'1.1 AIZ-IVZ'!$H$109:$H$1097,0),8))</f>
        <v/>
      </c>
      <c r="M317" s="131"/>
      <c r="N317" s="395" t="str" cm="1">
        <f t="array" ref="N317">IFERROR(IF(O316=1,INDEX('1.1 AIZ-IVZ'!$G$7:$I$106,MATCH(MIN('1.1 AIZ-IVZ'!$G$7:$G$106)+COUNTIF($N$25:N316,"*.0*"),'1.1 AIZ-IVZ'!$G$7:$G$106,0),3),INDEX('1.1 AIZ-IVZ'!$G$109:$H$1097,MATCH(VALUE(LEFT(R317,SEARCH(".",R317)-1)),'1.1 AIZ-IVZ'!$E$109:$E$1097,0)-1+Q317,2)),"")</f>
        <v/>
      </c>
      <c r="O317" s="395" t="str">
        <f>IFERROR(IF(O316&gt;1,O316-1,INDEX('1.1 AIZ-IVZ'!$F$7:$H$106,MATCH('1.4 AIZ-BWH'!N317,'1.1 AIZ-IVZ'!$I$7:$I$106,0),1)+1),"")</f>
        <v/>
      </c>
      <c r="P317" s="395" t="str">
        <f t="shared" si="25"/>
        <v/>
      </c>
      <c r="Q317" s="395" t="e">
        <f t="shared" si="26"/>
        <v>#VALUE!</v>
      </c>
      <c r="R317" s="395" t="str">
        <f t="shared" si="27"/>
        <v/>
      </c>
    </row>
    <row r="318" spans="1:18" ht="15" hidden="1">
      <c r="A318" s="49"/>
      <c r="B318" s="49"/>
      <c r="C318" s="49"/>
      <c r="D318" s="50"/>
      <c r="E318" s="93" t="str" cm="1">
        <f t="array" ref="E318">IFERROR(IF(O317=1,INDEX('1.1 AIZ-IVZ'!$G$7:$I$106,MATCH(MIN('1.1 AIZ-IVZ'!$G$7:$G$106)+COUNTIF($N$25:N317,"*.0*"),'1.1 AIZ-IVZ'!$G$7:$G$106,0),3),INDEX('1.1 AIZ-IVZ'!$G$109:$H$1097,MATCH(VALUE(LEFT(R318,SEARCH(".",R318)-1)),'1.1 AIZ-IVZ'!$E$109:$E$1097,0)-1+Q318,2)),"")</f>
        <v/>
      </c>
      <c r="F318" s="28"/>
      <c r="G318" s="409" t="str">
        <f>IF(E318="","",IF(IFERROR(VALUE(MID(E318,(SEARCH(".",E318)+1),1)),0)&gt;0,I318,SUMIFS($G319:$G$1015,$R319:$R$1015,LEFT(E318,SEARCH(".",E318)),$Q319:$Q$1015,"&gt;0")))</f>
        <v/>
      </c>
      <c r="H318" s="400"/>
      <c r="I318" s="396" t="str">
        <f t="shared" ca="1" si="23"/>
        <v/>
      </c>
      <c r="J318" s="396" t="str">
        <f t="shared" ca="1" si="24"/>
        <v/>
      </c>
      <c r="K318" s="384" t="str">
        <f>IF(OR(IFERROR(SEARCH("*.0*",$E318),0)=1,E318=""),"",INDEX('1.1 AIZ-IVZ'!$H$109:$O$1097,MATCH('1.4 AIZ-BWH'!E318,'1.1 AIZ-IVZ'!$H$109:$H$1097,0),7))</f>
        <v/>
      </c>
      <c r="L318" s="384" t="str">
        <f>IF(OR(IFERROR(SEARCH("*.0*",$E318),0)=1,E318=""),"",INDEX('1.1 AIZ-IVZ'!$H$109:$O$1097,MATCH('1.4 AIZ-BWH'!E318,'1.1 AIZ-IVZ'!$H$109:$H$1097,0),8))</f>
        <v/>
      </c>
      <c r="M318" s="131"/>
      <c r="N318" s="395" t="str" cm="1">
        <f t="array" ref="N318">IFERROR(IF(O317=1,INDEX('1.1 AIZ-IVZ'!$G$7:$I$106,MATCH(MIN('1.1 AIZ-IVZ'!$G$7:$G$106)+COUNTIF($N$25:N317,"*.0*"),'1.1 AIZ-IVZ'!$G$7:$G$106,0),3),INDEX('1.1 AIZ-IVZ'!$G$109:$H$1097,MATCH(VALUE(LEFT(R318,SEARCH(".",R318)-1)),'1.1 AIZ-IVZ'!$E$109:$E$1097,0)-1+Q318,2)),"")</f>
        <v/>
      </c>
      <c r="O318" s="395" t="str">
        <f>IFERROR(IF(O317&gt;1,O317-1,INDEX('1.1 AIZ-IVZ'!$F$7:$H$106,MATCH('1.4 AIZ-BWH'!N318,'1.1 AIZ-IVZ'!$I$7:$I$106,0),1)+1),"")</f>
        <v/>
      </c>
      <c r="P318" s="395" t="str">
        <f t="shared" si="25"/>
        <v/>
      </c>
      <c r="Q318" s="395" t="e">
        <f t="shared" si="26"/>
        <v>#VALUE!</v>
      </c>
      <c r="R318" s="395" t="str">
        <f t="shared" si="27"/>
        <v/>
      </c>
    </row>
    <row r="319" spans="1:18" ht="15" hidden="1">
      <c r="A319" s="49"/>
      <c r="B319" s="49"/>
      <c r="C319" s="49"/>
      <c r="D319" s="50"/>
      <c r="E319" s="93" t="str" cm="1">
        <f t="array" ref="E319">IFERROR(IF(O318=1,INDEX('1.1 AIZ-IVZ'!$G$7:$I$106,MATCH(MIN('1.1 AIZ-IVZ'!$G$7:$G$106)+COUNTIF($N$25:N318,"*.0*"),'1.1 AIZ-IVZ'!$G$7:$G$106,0),3),INDEX('1.1 AIZ-IVZ'!$G$109:$H$1097,MATCH(VALUE(LEFT(R319,SEARCH(".",R319)-1)),'1.1 AIZ-IVZ'!$E$109:$E$1097,0)-1+Q319,2)),"")</f>
        <v/>
      </c>
      <c r="F319" s="28"/>
      <c r="G319" s="409" t="str">
        <f>IF(E319="","",IF(IFERROR(VALUE(MID(E319,(SEARCH(".",E319)+1),1)),0)&gt;0,I319,SUMIFS($G320:$G$1015,$R320:$R$1015,LEFT(E319,SEARCH(".",E319)),$Q320:$Q$1015,"&gt;0")))</f>
        <v/>
      </c>
      <c r="H319" s="400"/>
      <c r="I319" s="396" t="str">
        <f t="shared" ca="1" si="23"/>
        <v/>
      </c>
      <c r="J319" s="396" t="str">
        <f t="shared" ca="1" si="24"/>
        <v/>
      </c>
      <c r="K319" s="384" t="str">
        <f>IF(OR(IFERROR(SEARCH("*.0*",$E319),0)=1,E319=""),"",INDEX('1.1 AIZ-IVZ'!$H$109:$O$1097,MATCH('1.4 AIZ-BWH'!E319,'1.1 AIZ-IVZ'!$H$109:$H$1097,0),7))</f>
        <v/>
      </c>
      <c r="L319" s="384" t="str">
        <f>IF(OR(IFERROR(SEARCH("*.0*",$E319),0)=1,E319=""),"",INDEX('1.1 AIZ-IVZ'!$H$109:$O$1097,MATCH('1.4 AIZ-BWH'!E319,'1.1 AIZ-IVZ'!$H$109:$H$1097,0),8))</f>
        <v/>
      </c>
      <c r="M319" s="131"/>
      <c r="N319" s="395" t="str" cm="1">
        <f t="array" ref="N319">IFERROR(IF(O318=1,INDEX('1.1 AIZ-IVZ'!$G$7:$I$106,MATCH(MIN('1.1 AIZ-IVZ'!$G$7:$G$106)+COUNTIF($N$25:N318,"*.0*"),'1.1 AIZ-IVZ'!$G$7:$G$106,0),3),INDEX('1.1 AIZ-IVZ'!$G$109:$H$1097,MATCH(VALUE(LEFT(R319,SEARCH(".",R319)-1)),'1.1 AIZ-IVZ'!$E$109:$E$1097,0)-1+Q319,2)),"")</f>
        <v/>
      </c>
      <c r="O319" s="395" t="str">
        <f>IFERROR(IF(O318&gt;1,O318-1,INDEX('1.1 AIZ-IVZ'!$F$7:$H$106,MATCH('1.4 AIZ-BWH'!N319,'1.1 AIZ-IVZ'!$I$7:$I$106,0),1)+1),"")</f>
        <v/>
      </c>
      <c r="P319" s="395" t="str">
        <f t="shared" si="25"/>
        <v/>
      </c>
      <c r="Q319" s="395" t="e">
        <f t="shared" si="26"/>
        <v>#VALUE!</v>
      </c>
      <c r="R319" s="395" t="str">
        <f t="shared" si="27"/>
        <v/>
      </c>
    </row>
    <row r="320" spans="1:18" ht="15" hidden="1">
      <c r="A320" s="49"/>
      <c r="B320" s="49"/>
      <c r="C320" s="49"/>
      <c r="D320" s="50"/>
      <c r="E320" s="93" t="str" cm="1">
        <f t="array" ref="E320">IFERROR(IF(O319=1,INDEX('1.1 AIZ-IVZ'!$G$7:$I$106,MATCH(MIN('1.1 AIZ-IVZ'!$G$7:$G$106)+COUNTIF($N$25:N319,"*.0*"),'1.1 AIZ-IVZ'!$G$7:$G$106,0),3),INDEX('1.1 AIZ-IVZ'!$G$109:$H$1097,MATCH(VALUE(LEFT(R320,SEARCH(".",R320)-1)),'1.1 AIZ-IVZ'!$E$109:$E$1097,0)-1+Q320,2)),"")</f>
        <v/>
      </c>
      <c r="F320" s="28"/>
      <c r="G320" s="409" t="str">
        <f>IF(E320="","",IF(IFERROR(VALUE(MID(E320,(SEARCH(".",E320)+1),1)),0)&gt;0,I320,SUMIFS($G321:$G$1015,$R321:$R$1015,LEFT(E320,SEARCH(".",E320)),$Q321:$Q$1015,"&gt;0")))</f>
        <v/>
      </c>
      <c r="H320" s="400"/>
      <c r="I320" s="396" t="str">
        <f t="shared" ca="1" si="23"/>
        <v/>
      </c>
      <c r="J320" s="396" t="str">
        <f t="shared" ca="1" si="24"/>
        <v/>
      </c>
      <c r="K320" s="384" t="str">
        <f>IF(OR(IFERROR(SEARCH("*.0*",$E320),0)=1,E320=""),"",INDEX('1.1 AIZ-IVZ'!$H$109:$O$1097,MATCH('1.4 AIZ-BWH'!E320,'1.1 AIZ-IVZ'!$H$109:$H$1097,0),7))</f>
        <v/>
      </c>
      <c r="L320" s="384" t="str">
        <f>IF(OR(IFERROR(SEARCH("*.0*",$E320),0)=1,E320=""),"",INDEX('1.1 AIZ-IVZ'!$H$109:$O$1097,MATCH('1.4 AIZ-BWH'!E320,'1.1 AIZ-IVZ'!$H$109:$H$1097,0),8))</f>
        <v/>
      </c>
      <c r="M320" s="131"/>
      <c r="N320" s="395" t="str" cm="1">
        <f t="array" ref="N320">IFERROR(IF(O319=1,INDEX('1.1 AIZ-IVZ'!$G$7:$I$106,MATCH(MIN('1.1 AIZ-IVZ'!$G$7:$G$106)+COUNTIF($N$25:N319,"*.0*"),'1.1 AIZ-IVZ'!$G$7:$G$106,0),3),INDEX('1.1 AIZ-IVZ'!$G$109:$H$1097,MATCH(VALUE(LEFT(R320,SEARCH(".",R320)-1)),'1.1 AIZ-IVZ'!$E$109:$E$1097,0)-1+Q320,2)),"")</f>
        <v/>
      </c>
      <c r="O320" s="395" t="str">
        <f>IFERROR(IF(O319&gt;1,O319-1,INDEX('1.1 AIZ-IVZ'!$F$7:$H$106,MATCH('1.4 AIZ-BWH'!N320,'1.1 AIZ-IVZ'!$I$7:$I$106,0),1)+1),"")</f>
        <v/>
      </c>
      <c r="P320" s="395" t="str">
        <f t="shared" si="25"/>
        <v/>
      </c>
      <c r="Q320" s="395" t="e">
        <f t="shared" si="26"/>
        <v>#VALUE!</v>
      </c>
      <c r="R320" s="395" t="str">
        <f t="shared" si="27"/>
        <v/>
      </c>
    </row>
    <row r="321" spans="1:18" ht="15" hidden="1">
      <c r="A321" s="49"/>
      <c r="B321" s="49"/>
      <c r="C321" s="49"/>
      <c r="D321" s="50"/>
      <c r="E321" s="93" t="str" cm="1">
        <f t="array" ref="E321">IFERROR(IF(O320=1,INDEX('1.1 AIZ-IVZ'!$G$7:$I$106,MATCH(MIN('1.1 AIZ-IVZ'!$G$7:$G$106)+COUNTIF($N$25:N320,"*.0*"),'1.1 AIZ-IVZ'!$G$7:$G$106,0),3),INDEX('1.1 AIZ-IVZ'!$G$109:$H$1097,MATCH(VALUE(LEFT(R321,SEARCH(".",R321)-1)),'1.1 AIZ-IVZ'!$E$109:$E$1097,0)-1+Q321,2)),"")</f>
        <v/>
      </c>
      <c r="F321" s="28"/>
      <c r="G321" s="409" t="str">
        <f>IF(E321="","",IF(IFERROR(VALUE(MID(E321,(SEARCH(".",E321)+1),1)),0)&gt;0,I321,SUMIFS($G322:$G$1015,$R322:$R$1015,LEFT(E321,SEARCH(".",E321)),$Q322:$Q$1015,"&gt;0")))</f>
        <v/>
      </c>
      <c r="H321" s="400"/>
      <c r="I321" s="396" t="str">
        <f t="shared" ca="1" si="23"/>
        <v/>
      </c>
      <c r="J321" s="396" t="str">
        <f t="shared" ca="1" si="24"/>
        <v/>
      </c>
      <c r="K321" s="384" t="str">
        <f>IF(OR(IFERROR(SEARCH("*.0*",$E321),0)=1,E321=""),"",INDEX('1.1 AIZ-IVZ'!$H$109:$O$1097,MATCH('1.4 AIZ-BWH'!E321,'1.1 AIZ-IVZ'!$H$109:$H$1097,0),7))</f>
        <v/>
      </c>
      <c r="L321" s="384" t="str">
        <f>IF(OR(IFERROR(SEARCH("*.0*",$E321),0)=1,E321=""),"",INDEX('1.1 AIZ-IVZ'!$H$109:$O$1097,MATCH('1.4 AIZ-BWH'!E321,'1.1 AIZ-IVZ'!$H$109:$H$1097,0),8))</f>
        <v/>
      </c>
      <c r="M321" s="131"/>
      <c r="N321" s="395" t="str" cm="1">
        <f t="array" ref="N321">IFERROR(IF(O320=1,INDEX('1.1 AIZ-IVZ'!$G$7:$I$106,MATCH(MIN('1.1 AIZ-IVZ'!$G$7:$G$106)+COUNTIF($N$25:N320,"*.0*"),'1.1 AIZ-IVZ'!$G$7:$G$106,0),3),INDEX('1.1 AIZ-IVZ'!$G$109:$H$1097,MATCH(VALUE(LEFT(R321,SEARCH(".",R321)-1)),'1.1 AIZ-IVZ'!$E$109:$E$1097,0)-1+Q321,2)),"")</f>
        <v/>
      </c>
      <c r="O321" s="395" t="str">
        <f>IFERROR(IF(O320&gt;1,O320-1,INDEX('1.1 AIZ-IVZ'!$F$7:$H$106,MATCH('1.4 AIZ-BWH'!N321,'1.1 AIZ-IVZ'!$I$7:$I$106,0),1)+1),"")</f>
        <v/>
      </c>
      <c r="P321" s="395" t="str">
        <f t="shared" si="25"/>
        <v/>
      </c>
      <c r="Q321" s="395" t="e">
        <f t="shared" si="26"/>
        <v>#VALUE!</v>
      </c>
      <c r="R321" s="395" t="str">
        <f t="shared" si="27"/>
        <v/>
      </c>
    </row>
    <row r="322" spans="1:18" ht="15" hidden="1" customHeight="1">
      <c r="A322" s="49"/>
      <c r="B322" s="49"/>
      <c r="C322" s="49"/>
      <c r="D322" s="50"/>
      <c r="E322" s="93" t="str" cm="1">
        <f t="array" ref="E322">IFERROR(IF(O321=1,INDEX('1.1 AIZ-IVZ'!$G$7:$I$106,MATCH(MIN('1.1 AIZ-IVZ'!$G$7:$G$106)+COUNTIF($N$25:N321,"*.0*"),'1.1 AIZ-IVZ'!$G$7:$G$106,0),3),INDEX('1.1 AIZ-IVZ'!$G$109:$H$1097,MATCH(VALUE(LEFT(R322,SEARCH(".",R322)-1)),'1.1 AIZ-IVZ'!$E$109:$E$1097,0)-1+Q322,2)),"")</f>
        <v/>
      </c>
      <c r="F322" s="28"/>
      <c r="G322" s="409" t="str">
        <f>IF(E322="","",IF(IFERROR(VALUE(MID(E322,(SEARCH(".",E322)+1),1)),0)&gt;0,I322,SUMIFS($G323:$G$1015,$R323:$R$1015,LEFT(E322,SEARCH(".",E322)),$Q323:$Q$1015,"&gt;0")))</f>
        <v/>
      </c>
      <c r="H322" s="400"/>
      <c r="I322" s="396" t="str">
        <f t="shared" ca="1" si="23"/>
        <v/>
      </c>
      <c r="J322" s="396" t="str">
        <f t="shared" ca="1" si="24"/>
        <v/>
      </c>
      <c r="K322" s="384" t="str">
        <f>IF(OR(IFERROR(SEARCH("*.0*",$E322),0)=1,E322=""),"",INDEX('1.1 AIZ-IVZ'!$H$109:$O$1097,MATCH('1.4 AIZ-BWH'!E322,'1.1 AIZ-IVZ'!$H$109:$H$1097,0),7))</f>
        <v/>
      </c>
      <c r="L322" s="384" t="str">
        <f>IF(OR(IFERROR(SEARCH("*.0*",$E322),0)=1,E322=""),"",INDEX('1.1 AIZ-IVZ'!$H$109:$O$1097,MATCH('1.4 AIZ-BWH'!E322,'1.1 AIZ-IVZ'!$H$109:$H$1097,0),8))</f>
        <v/>
      </c>
      <c r="M322" s="131"/>
      <c r="N322" s="395" t="str" cm="1">
        <f t="array" ref="N322">IFERROR(IF(O321=1,INDEX('1.1 AIZ-IVZ'!$G$7:$I$106,MATCH(MIN('1.1 AIZ-IVZ'!$G$7:$G$106)+COUNTIF($N$25:N321,"*.0*"),'1.1 AIZ-IVZ'!$G$7:$G$106,0),3),INDEX('1.1 AIZ-IVZ'!$G$109:$H$1097,MATCH(VALUE(LEFT(R322,SEARCH(".",R322)-1)),'1.1 AIZ-IVZ'!$E$109:$E$1097,0)-1+Q322,2)),"")</f>
        <v/>
      </c>
      <c r="O322" s="395" t="str">
        <f>IFERROR(IF(O321&gt;1,O321-1,INDEX('1.1 AIZ-IVZ'!$F$7:$H$106,MATCH('1.4 AIZ-BWH'!N322,'1.1 AIZ-IVZ'!$I$7:$I$106,0),1)+1),"")</f>
        <v/>
      </c>
      <c r="P322" s="395" t="str">
        <f t="shared" si="25"/>
        <v/>
      </c>
      <c r="Q322" s="395" t="e">
        <f t="shared" si="26"/>
        <v>#VALUE!</v>
      </c>
      <c r="R322" s="395" t="str">
        <f t="shared" si="27"/>
        <v/>
      </c>
    </row>
    <row r="323" spans="1:18" ht="15" hidden="1" customHeight="1">
      <c r="A323" s="49"/>
      <c r="B323" s="49"/>
      <c r="C323" s="49"/>
      <c r="D323" s="50"/>
      <c r="E323" s="93" t="str" cm="1">
        <f t="array" ref="E323">IFERROR(IF(O322=1,INDEX('1.1 AIZ-IVZ'!$G$7:$I$106,MATCH(MIN('1.1 AIZ-IVZ'!$G$7:$G$106)+COUNTIF($N$25:N322,"*.0*"),'1.1 AIZ-IVZ'!$G$7:$G$106,0),3),INDEX('1.1 AIZ-IVZ'!$G$109:$H$1097,MATCH(VALUE(LEFT(R323,SEARCH(".",R323)-1)),'1.1 AIZ-IVZ'!$E$109:$E$1097,0)-1+Q323,2)),"")</f>
        <v/>
      </c>
      <c r="F323" s="28"/>
      <c r="G323" s="409" t="str">
        <f>IF(E323="","",IF(IFERROR(VALUE(MID(E323,(SEARCH(".",E323)+1),1)),0)&gt;0,I323,SUMIFS($G324:$G$1015,$R324:$R$1015,LEFT(E323,SEARCH(".",E323)),$Q324:$Q$1015,"&gt;0")))</f>
        <v/>
      </c>
      <c r="H323" s="400"/>
      <c r="I323" s="396" t="str">
        <f t="shared" ca="1" si="23"/>
        <v/>
      </c>
      <c r="J323" s="396" t="str">
        <f t="shared" ca="1" si="24"/>
        <v/>
      </c>
      <c r="K323" s="384" t="str">
        <f>IF(OR(IFERROR(SEARCH("*.0*",$E323),0)=1,E323=""),"",INDEX('1.1 AIZ-IVZ'!$H$109:$O$1097,MATCH('1.4 AIZ-BWH'!E323,'1.1 AIZ-IVZ'!$H$109:$H$1097,0),7))</f>
        <v/>
      </c>
      <c r="L323" s="384" t="str">
        <f>IF(OR(IFERROR(SEARCH("*.0*",$E323),0)=1,E323=""),"",INDEX('1.1 AIZ-IVZ'!$H$109:$O$1097,MATCH('1.4 AIZ-BWH'!E323,'1.1 AIZ-IVZ'!$H$109:$H$1097,0),8))</f>
        <v/>
      </c>
      <c r="M323" s="131"/>
      <c r="N323" s="395" t="str" cm="1">
        <f t="array" ref="N323">IFERROR(IF(O322=1,INDEX('1.1 AIZ-IVZ'!$G$7:$I$106,MATCH(MIN('1.1 AIZ-IVZ'!$G$7:$G$106)+COUNTIF($N$25:N322,"*.0*"),'1.1 AIZ-IVZ'!$G$7:$G$106,0),3),INDEX('1.1 AIZ-IVZ'!$G$109:$H$1097,MATCH(VALUE(LEFT(R323,SEARCH(".",R323)-1)),'1.1 AIZ-IVZ'!$E$109:$E$1097,0)-1+Q323,2)),"")</f>
        <v/>
      </c>
      <c r="O323" s="395" t="str">
        <f>IFERROR(IF(O322&gt;1,O322-1,INDEX('1.1 AIZ-IVZ'!$F$7:$H$106,MATCH('1.4 AIZ-BWH'!N323,'1.1 AIZ-IVZ'!$I$7:$I$106,0),1)+1),"")</f>
        <v/>
      </c>
      <c r="P323" s="395" t="str">
        <f t="shared" si="25"/>
        <v/>
      </c>
      <c r="Q323" s="395" t="e">
        <f t="shared" si="26"/>
        <v>#VALUE!</v>
      </c>
      <c r="R323" s="395" t="str">
        <f t="shared" si="27"/>
        <v/>
      </c>
    </row>
    <row r="324" spans="1:18" ht="15" hidden="1" customHeight="1">
      <c r="A324" s="49"/>
      <c r="B324" s="49"/>
      <c r="C324" s="49"/>
      <c r="D324" s="50"/>
      <c r="E324" s="93" t="str" cm="1">
        <f t="array" ref="E324">IFERROR(IF(O323=1,INDEX('1.1 AIZ-IVZ'!$G$7:$I$106,MATCH(MIN('1.1 AIZ-IVZ'!$G$7:$G$106)+COUNTIF($N$25:N323,"*.0*"),'1.1 AIZ-IVZ'!$G$7:$G$106,0),3),INDEX('1.1 AIZ-IVZ'!$G$109:$H$1097,MATCH(VALUE(LEFT(R324,SEARCH(".",R324)-1)),'1.1 AIZ-IVZ'!$E$109:$E$1097,0)-1+Q324,2)),"")</f>
        <v/>
      </c>
      <c r="F324" s="28"/>
      <c r="G324" s="409" t="str">
        <f>IF(E324="","",IF(IFERROR(VALUE(MID(E324,(SEARCH(".",E324)+1),1)),0)&gt;0,I324,SUMIFS($G325:$G$1015,$R325:$R$1015,LEFT(E324,SEARCH(".",E324)),$Q325:$Q$1015,"&gt;0")))</f>
        <v/>
      </c>
      <c r="H324" s="400"/>
      <c r="I324" s="396" t="str">
        <f t="shared" ca="1" si="23"/>
        <v/>
      </c>
      <c r="J324" s="396" t="str">
        <f t="shared" ca="1" si="24"/>
        <v/>
      </c>
      <c r="K324" s="384" t="str">
        <f>IF(OR(IFERROR(SEARCH("*.0*",$E324),0)=1,E324=""),"",INDEX('1.1 AIZ-IVZ'!$H$109:$O$1097,MATCH('1.4 AIZ-BWH'!E324,'1.1 AIZ-IVZ'!$H$109:$H$1097,0),7))</f>
        <v/>
      </c>
      <c r="L324" s="384" t="str">
        <f>IF(OR(IFERROR(SEARCH("*.0*",$E324),0)=1,E324=""),"",INDEX('1.1 AIZ-IVZ'!$H$109:$O$1097,MATCH('1.4 AIZ-BWH'!E324,'1.1 AIZ-IVZ'!$H$109:$H$1097,0),8))</f>
        <v/>
      </c>
      <c r="M324" s="131"/>
      <c r="N324" s="395" t="str" cm="1">
        <f t="array" ref="N324">IFERROR(IF(O323=1,INDEX('1.1 AIZ-IVZ'!$G$7:$I$106,MATCH(MIN('1.1 AIZ-IVZ'!$G$7:$G$106)+COUNTIF($N$25:N323,"*.0*"),'1.1 AIZ-IVZ'!$G$7:$G$106,0),3),INDEX('1.1 AIZ-IVZ'!$G$109:$H$1097,MATCH(VALUE(LEFT(R324,SEARCH(".",R324)-1)),'1.1 AIZ-IVZ'!$E$109:$E$1097,0)-1+Q324,2)),"")</f>
        <v/>
      </c>
      <c r="O324" s="395" t="str">
        <f>IFERROR(IF(O323&gt;1,O323-1,INDEX('1.1 AIZ-IVZ'!$F$7:$H$106,MATCH('1.4 AIZ-BWH'!N324,'1.1 AIZ-IVZ'!$I$7:$I$106,0),1)+1),"")</f>
        <v/>
      </c>
      <c r="P324" s="395" t="str">
        <f t="shared" si="25"/>
        <v/>
      </c>
      <c r="Q324" s="395" t="e">
        <f t="shared" si="26"/>
        <v>#VALUE!</v>
      </c>
      <c r="R324" s="395" t="str">
        <f t="shared" si="27"/>
        <v/>
      </c>
    </row>
    <row r="325" spans="1:18" ht="15" hidden="1" customHeight="1">
      <c r="A325" s="49"/>
      <c r="B325" s="49"/>
      <c r="C325" s="49"/>
      <c r="D325" s="50"/>
      <c r="E325" s="93" t="str" cm="1">
        <f t="array" ref="E325">IFERROR(IF(O324=1,INDEX('1.1 AIZ-IVZ'!$G$7:$I$106,MATCH(MIN('1.1 AIZ-IVZ'!$G$7:$G$106)+COUNTIF($N$25:N324,"*.0*"),'1.1 AIZ-IVZ'!$G$7:$G$106,0),3),INDEX('1.1 AIZ-IVZ'!$G$109:$H$1097,MATCH(VALUE(LEFT(R325,SEARCH(".",R325)-1)),'1.1 AIZ-IVZ'!$E$109:$E$1097,0)-1+Q325,2)),"")</f>
        <v/>
      </c>
      <c r="F325" s="28"/>
      <c r="G325" s="409" t="str">
        <f>IF(E325="","",IF(IFERROR(VALUE(MID(E325,(SEARCH(".",E325)+1),1)),0)&gt;0,I325,SUMIFS($G326:$G$1015,$R326:$R$1015,LEFT(E325,SEARCH(".",E325)),$Q326:$Q$1015,"&gt;0")))</f>
        <v/>
      </c>
      <c r="H325" s="400"/>
      <c r="I325" s="396" t="str">
        <f t="shared" ca="1" si="23"/>
        <v/>
      </c>
      <c r="J325" s="396" t="str">
        <f t="shared" ca="1" si="24"/>
        <v/>
      </c>
      <c r="K325" s="384" t="str">
        <f>IF(OR(IFERROR(SEARCH("*.0*",$E325),0)=1,E325=""),"",INDEX('1.1 AIZ-IVZ'!$H$109:$O$1097,MATCH('1.4 AIZ-BWH'!E325,'1.1 AIZ-IVZ'!$H$109:$H$1097,0),7))</f>
        <v/>
      </c>
      <c r="L325" s="384" t="str">
        <f>IF(OR(IFERROR(SEARCH("*.0*",$E325),0)=1,E325=""),"",INDEX('1.1 AIZ-IVZ'!$H$109:$O$1097,MATCH('1.4 AIZ-BWH'!E325,'1.1 AIZ-IVZ'!$H$109:$H$1097,0),8))</f>
        <v/>
      </c>
      <c r="M325" s="131"/>
      <c r="N325" s="395" t="str" cm="1">
        <f t="array" ref="N325">IFERROR(IF(O324=1,INDEX('1.1 AIZ-IVZ'!$G$7:$I$106,MATCH(MIN('1.1 AIZ-IVZ'!$G$7:$G$106)+COUNTIF($N$25:N324,"*.0*"),'1.1 AIZ-IVZ'!$G$7:$G$106,0),3),INDEX('1.1 AIZ-IVZ'!$G$109:$H$1097,MATCH(VALUE(LEFT(R325,SEARCH(".",R325)-1)),'1.1 AIZ-IVZ'!$E$109:$E$1097,0)-1+Q325,2)),"")</f>
        <v/>
      </c>
      <c r="O325" s="395" t="str">
        <f>IFERROR(IF(O324&gt;1,O324-1,INDEX('1.1 AIZ-IVZ'!$F$7:$H$106,MATCH('1.4 AIZ-BWH'!N325,'1.1 AIZ-IVZ'!$I$7:$I$106,0),1)+1),"")</f>
        <v/>
      </c>
      <c r="P325" s="395" t="str">
        <f t="shared" si="25"/>
        <v/>
      </c>
      <c r="Q325" s="395" t="e">
        <f t="shared" si="26"/>
        <v>#VALUE!</v>
      </c>
      <c r="R325" s="395" t="str">
        <f t="shared" si="27"/>
        <v/>
      </c>
    </row>
    <row r="326" spans="1:18" ht="15" hidden="1">
      <c r="A326" s="49"/>
      <c r="B326" s="49"/>
      <c r="C326" s="49"/>
      <c r="D326" s="50"/>
      <c r="E326" s="93" t="str" cm="1">
        <f t="array" ref="E326">IFERROR(IF(O325=1,INDEX('1.1 AIZ-IVZ'!$G$7:$I$106,MATCH(MIN('1.1 AIZ-IVZ'!$G$7:$G$106)+COUNTIF($N$25:N325,"*.0*"),'1.1 AIZ-IVZ'!$G$7:$G$106,0),3),INDEX('1.1 AIZ-IVZ'!$G$109:$H$1097,MATCH(VALUE(LEFT(R326,SEARCH(".",R326)-1)),'1.1 AIZ-IVZ'!$E$109:$E$1097,0)-1+Q326,2)),"")</f>
        <v/>
      </c>
      <c r="F326" s="28"/>
      <c r="G326" s="409" t="str">
        <f>IF(E326="","",IF(IFERROR(VALUE(MID(E326,(SEARCH(".",E326)+1),1)),0)&gt;0,I326,SUMIFS($G327:$G$1015,$R327:$R$1015,LEFT(E326,SEARCH(".",E326)),$Q327:$Q$1015,"&gt;0")))</f>
        <v/>
      </c>
      <c r="H326" s="400"/>
      <c r="I326" s="396" t="str">
        <f t="shared" ca="1" si="23"/>
        <v/>
      </c>
      <c r="J326" s="396" t="str">
        <f t="shared" ca="1" si="24"/>
        <v/>
      </c>
      <c r="K326" s="384" t="str">
        <f>IF(OR(IFERROR(SEARCH("*.0*",$E326),0)=1,E326=""),"",INDEX('1.1 AIZ-IVZ'!$H$109:$O$1097,MATCH('1.4 AIZ-BWH'!E326,'1.1 AIZ-IVZ'!$H$109:$H$1097,0),7))</f>
        <v/>
      </c>
      <c r="L326" s="384" t="str">
        <f>IF(OR(IFERROR(SEARCH("*.0*",$E326),0)=1,E326=""),"",INDEX('1.1 AIZ-IVZ'!$H$109:$O$1097,MATCH('1.4 AIZ-BWH'!E326,'1.1 AIZ-IVZ'!$H$109:$H$1097,0),8))</f>
        <v/>
      </c>
      <c r="M326" s="131"/>
      <c r="N326" s="395" t="str" cm="1">
        <f t="array" ref="N326">IFERROR(IF(O325=1,INDEX('1.1 AIZ-IVZ'!$G$7:$I$106,MATCH(MIN('1.1 AIZ-IVZ'!$G$7:$G$106)+COUNTIF($N$25:N325,"*.0*"),'1.1 AIZ-IVZ'!$G$7:$G$106,0),3),INDEX('1.1 AIZ-IVZ'!$G$109:$H$1097,MATCH(VALUE(LEFT(R326,SEARCH(".",R326)-1)),'1.1 AIZ-IVZ'!$E$109:$E$1097,0)-1+Q326,2)),"")</f>
        <v/>
      </c>
      <c r="O326" s="395" t="str">
        <f>IFERROR(IF(O325&gt;1,O325-1,INDEX('1.1 AIZ-IVZ'!$F$7:$H$106,MATCH('1.4 AIZ-BWH'!N326,'1.1 AIZ-IVZ'!$I$7:$I$106,0),1)+1),"")</f>
        <v/>
      </c>
      <c r="P326" s="395" t="str">
        <f t="shared" si="25"/>
        <v/>
      </c>
      <c r="Q326" s="395" t="e">
        <f t="shared" si="26"/>
        <v>#VALUE!</v>
      </c>
      <c r="R326" s="395" t="str">
        <f t="shared" si="27"/>
        <v/>
      </c>
    </row>
    <row r="327" spans="1:18" ht="15" hidden="1">
      <c r="A327" s="49"/>
      <c r="B327" s="49"/>
      <c r="C327" s="49"/>
      <c r="D327" s="50"/>
      <c r="E327" s="93" t="str" cm="1">
        <f t="array" ref="E327">IFERROR(IF(O326=1,INDEX('1.1 AIZ-IVZ'!$G$7:$I$106,MATCH(MIN('1.1 AIZ-IVZ'!$G$7:$G$106)+COUNTIF($N$25:N326,"*.0*"),'1.1 AIZ-IVZ'!$G$7:$G$106,0),3),INDEX('1.1 AIZ-IVZ'!$G$109:$H$1097,MATCH(VALUE(LEFT(R327,SEARCH(".",R327)-1)),'1.1 AIZ-IVZ'!$E$109:$E$1097,0)-1+Q327,2)),"")</f>
        <v/>
      </c>
      <c r="F327" s="28"/>
      <c r="G327" s="409" t="str">
        <f>IF(E327="","",IF(IFERROR(VALUE(MID(E327,(SEARCH(".",E327)+1),1)),0)&gt;0,I327,SUMIFS($G328:$G$1015,$R328:$R$1015,LEFT(E327,SEARCH(".",E327)),$Q328:$Q$1015,"&gt;0")))</f>
        <v/>
      </c>
      <c r="H327" s="400"/>
      <c r="I327" s="396" t="str">
        <f t="shared" ca="1" si="23"/>
        <v/>
      </c>
      <c r="J327" s="396" t="str">
        <f t="shared" ca="1" si="24"/>
        <v/>
      </c>
      <c r="K327" s="384" t="str">
        <f>IF(OR(IFERROR(SEARCH("*.0*",$E327),0)=1,E327=""),"",INDEX('1.1 AIZ-IVZ'!$H$109:$O$1097,MATCH('1.4 AIZ-BWH'!E327,'1.1 AIZ-IVZ'!$H$109:$H$1097,0),7))</f>
        <v/>
      </c>
      <c r="L327" s="384" t="str">
        <f>IF(OR(IFERROR(SEARCH("*.0*",$E327),0)=1,E327=""),"",INDEX('1.1 AIZ-IVZ'!$H$109:$O$1097,MATCH('1.4 AIZ-BWH'!E327,'1.1 AIZ-IVZ'!$H$109:$H$1097,0),8))</f>
        <v/>
      </c>
      <c r="M327" s="131"/>
      <c r="N327" s="395" t="str" cm="1">
        <f t="array" ref="N327">IFERROR(IF(O326=1,INDEX('1.1 AIZ-IVZ'!$G$7:$I$106,MATCH(MIN('1.1 AIZ-IVZ'!$G$7:$G$106)+COUNTIF($N$25:N326,"*.0*"),'1.1 AIZ-IVZ'!$G$7:$G$106,0),3),INDEX('1.1 AIZ-IVZ'!$G$109:$H$1097,MATCH(VALUE(LEFT(R327,SEARCH(".",R327)-1)),'1.1 AIZ-IVZ'!$E$109:$E$1097,0)-1+Q327,2)),"")</f>
        <v/>
      </c>
      <c r="O327" s="395" t="str">
        <f>IFERROR(IF(O326&gt;1,O326-1,INDEX('1.1 AIZ-IVZ'!$F$7:$H$106,MATCH('1.4 AIZ-BWH'!N327,'1.1 AIZ-IVZ'!$I$7:$I$106,0),1)+1),"")</f>
        <v/>
      </c>
      <c r="P327" s="395" t="str">
        <f t="shared" si="25"/>
        <v/>
      </c>
      <c r="Q327" s="395" t="e">
        <f t="shared" si="26"/>
        <v>#VALUE!</v>
      </c>
      <c r="R327" s="395" t="str">
        <f t="shared" si="27"/>
        <v/>
      </c>
    </row>
    <row r="328" spans="1:18" ht="15" hidden="1">
      <c r="A328" s="49"/>
      <c r="B328" s="49"/>
      <c r="C328" s="49"/>
      <c r="D328" s="50"/>
      <c r="E328" s="93" t="str" cm="1">
        <f t="array" ref="E328">IFERROR(IF(O327=1,INDEX('1.1 AIZ-IVZ'!$G$7:$I$106,MATCH(MIN('1.1 AIZ-IVZ'!$G$7:$G$106)+COUNTIF($N$25:N327,"*.0*"),'1.1 AIZ-IVZ'!$G$7:$G$106,0),3),INDEX('1.1 AIZ-IVZ'!$G$109:$H$1097,MATCH(VALUE(LEFT(R328,SEARCH(".",R328)-1)),'1.1 AIZ-IVZ'!$E$109:$E$1097,0)-1+Q328,2)),"")</f>
        <v/>
      </c>
      <c r="F328" s="28"/>
      <c r="G328" s="409" t="str">
        <f>IF(E328="","",IF(IFERROR(VALUE(MID(E328,(SEARCH(".",E328)+1),1)),0)&gt;0,I328,SUMIFS($G329:$G$1015,$R329:$R$1015,LEFT(E328,SEARCH(".",E328)),$Q329:$Q$1015,"&gt;0")))</f>
        <v/>
      </c>
      <c r="H328" s="400"/>
      <c r="I328" s="396" t="str">
        <f t="shared" ca="1" si="23"/>
        <v/>
      </c>
      <c r="J328" s="396" t="str">
        <f t="shared" ca="1" si="24"/>
        <v/>
      </c>
      <c r="K328" s="384" t="str">
        <f>IF(OR(IFERROR(SEARCH("*.0*",$E328),0)=1,E328=""),"",INDEX('1.1 AIZ-IVZ'!$H$109:$O$1097,MATCH('1.4 AIZ-BWH'!E328,'1.1 AIZ-IVZ'!$H$109:$H$1097,0),7))</f>
        <v/>
      </c>
      <c r="L328" s="384" t="str">
        <f>IF(OR(IFERROR(SEARCH("*.0*",$E328),0)=1,E328=""),"",INDEX('1.1 AIZ-IVZ'!$H$109:$O$1097,MATCH('1.4 AIZ-BWH'!E328,'1.1 AIZ-IVZ'!$H$109:$H$1097,0),8))</f>
        <v/>
      </c>
      <c r="M328" s="131"/>
      <c r="N328" s="395" t="str" cm="1">
        <f t="array" ref="N328">IFERROR(IF(O327=1,INDEX('1.1 AIZ-IVZ'!$G$7:$I$106,MATCH(MIN('1.1 AIZ-IVZ'!$G$7:$G$106)+COUNTIF($N$25:N327,"*.0*"),'1.1 AIZ-IVZ'!$G$7:$G$106,0),3),INDEX('1.1 AIZ-IVZ'!$G$109:$H$1097,MATCH(VALUE(LEFT(R328,SEARCH(".",R328)-1)),'1.1 AIZ-IVZ'!$E$109:$E$1097,0)-1+Q328,2)),"")</f>
        <v/>
      </c>
      <c r="O328" s="395" t="str">
        <f>IFERROR(IF(O327&gt;1,O327-1,INDEX('1.1 AIZ-IVZ'!$F$7:$H$106,MATCH('1.4 AIZ-BWH'!N328,'1.1 AIZ-IVZ'!$I$7:$I$106,0),1)+1),"")</f>
        <v/>
      </c>
      <c r="P328" s="395" t="str">
        <f t="shared" si="25"/>
        <v/>
      </c>
      <c r="Q328" s="395" t="e">
        <f t="shared" si="26"/>
        <v>#VALUE!</v>
      </c>
      <c r="R328" s="395" t="str">
        <f t="shared" si="27"/>
        <v/>
      </c>
    </row>
    <row r="329" spans="1:18" ht="15" hidden="1" customHeight="1">
      <c r="A329" s="49"/>
      <c r="B329" s="49"/>
      <c r="C329" s="49"/>
      <c r="D329" s="50"/>
      <c r="E329" s="93" t="str" cm="1">
        <f t="array" ref="E329">IFERROR(IF(O328=1,INDEX('1.1 AIZ-IVZ'!$G$7:$I$106,MATCH(MIN('1.1 AIZ-IVZ'!$G$7:$G$106)+COUNTIF($N$25:N328,"*.0*"),'1.1 AIZ-IVZ'!$G$7:$G$106,0),3),INDEX('1.1 AIZ-IVZ'!$G$109:$H$1097,MATCH(VALUE(LEFT(R329,SEARCH(".",R329)-1)),'1.1 AIZ-IVZ'!$E$109:$E$1097,0)-1+Q329,2)),"")</f>
        <v/>
      </c>
      <c r="F329" s="28"/>
      <c r="G329" s="409" t="str">
        <f>IF(E329="","",IF(IFERROR(VALUE(MID(E329,(SEARCH(".",E329)+1),1)),0)&gt;0,I329,SUMIFS($G330:$G$1015,$R330:$R$1015,LEFT(E329,SEARCH(".",E329)),$Q330:$Q$1015,"&gt;0")))</f>
        <v/>
      </c>
      <c r="H329" s="400"/>
      <c r="I329" s="396" t="str">
        <f t="shared" ca="1" si="23"/>
        <v/>
      </c>
      <c r="J329" s="396" t="str">
        <f t="shared" ca="1" si="24"/>
        <v/>
      </c>
      <c r="K329" s="384" t="str">
        <f>IF(OR(IFERROR(SEARCH("*.0*",$E329),0)=1,E329=""),"",INDEX('1.1 AIZ-IVZ'!$H$109:$O$1097,MATCH('1.4 AIZ-BWH'!E329,'1.1 AIZ-IVZ'!$H$109:$H$1097,0),7))</f>
        <v/>
      </c>
      <c r="L329" s="384" t="str">
        <f>IF(OR(IFERROR(SEARCH("*.0*",$E329),0)=1,E329=""),"",INDEX('1.1 AIZ-IVZ'!$H$109:$O$1097,MATCH('1.4 AIZ-BWH'!E329,'1.1 AIZ-IVZ'!$H$109:$H$1097,0),8))</f>
        <v/>
      </c>
      <c r="M329" s="131"/>
      <c r="N329" s="395" t="str" cm="1">
        <f t="array" ref="N329">IFERROR(IF(O328=1,INDEX('1.1 AIZ-IVZ'!$G$7:$I$106,MATCH(MIN('1.1 AIZ-IVZ'!$G$7:$G$106)+COUNTIF($N$25:N328,"*.0*"),'1.1 AIZ-IVZ'!$G$7:$G$106,0),3),INDEX('1.1 AIZ-IVZ'!$G$109:$H$1097,MATCH(VALUE(LEFT(R329,SEARCH(".",R329)-1)),'1.1 AIZ-IVZ'!$E$109:$E$1097,0)-1+Q329,2)),"")</f>
        <v/>
      </c>
      <c r="O329" s="395" t="str">
        <f>IFERROR(IF(O328&gt;1,O328-1,INDEX('1.1 AIZ-IVZ'!$F$7:$H$106,MATCH('1.4 AIZ-BWH'!N329,'1.1 AIZ-IVZ'!$I$7:$I$106,0),1)+1),"")</f>
        <v/>
      </c>
      <c r="P329" s="395" t="str">
        <f t="shared" si="25"/>
        <v/>
      </c>
      <c r="Q329" s="395" t="e">
        <f t="shared" si="26"/>
        <v>#VALUE!</v>
      </c>
      <c r="R329" s="395" t="str">
        <f t="shared" si="27"/>
        <v/>
      </c>
    </row>
    <row r="330" spans="1:18" ht="15" hidden="1" customHeight="1">
      <c r="A330" s="49"/>
      <c r="B330" s="49"/>
      <c r="C330" s="49"/>
      <c r="D330" s="50"/>
      <c r="E330" s="93" t="str" cm="1">
        <f t="array" ref="E330">IFERROR(IF(O329=1,INDEX('1.1 AIZ-IVZ'!$G$7:$I$106,MATCH(MIN('1.1 AIZ-IVZ'!$G$7:$G$106)+COUNTIF($N$25:N329,"*.0*"),'1.1 AIZ-IVZ'!$G$7:$G$106,0),3),INDEX('1.1 AIZ-IVZ'!$G$109:$H$1097,MATCH(VALUE(LEFT(R330,SEARCH(".",R330)-1)),'1.1 AIZ-IVZ'!$E$109:$E$1097,0)-1+Q330,2)),"")</f>
        <v/>
      </c>
      <c r="F330" s="28"/>
      <c r="G330" s="409" t="str">
        <f>IF(E330="","",IF(IFERROR(VALUE(MID(E330,(SEARCH(".",E330)+1),1)),0)&gt;0,I330,SUMIFS($G331:$G$1015,$R331:$R$1015,LEFT(E330,SEARCH(".",E330)),$Q331:$Q$1015,"&gt;0")))</f>
        <v/>
      </c>
      <c r="H330" s="400"/>
      <c r="I330" s="396" t="str">
        <f t="shared" ca="1" si="23"/>
        <v/>
      </c>
      <c r="J330" s="396" t="str">
        <f t="shared" ca="1" si="24"/>
        <v/>
      </c>
      <c r="K330" s="384" t="str">
        <f>IF(OR(IFERROR(SEARCH("*.0*",$E330),0)=1,E330=""),"",INDEX('1.1 AIZ-IVZ'!$H$109:$O$1097,MATCH('1.4 AIZ-BWH'!E330,'1.1 AIZ-IVZ'!$H$109:$H$1097,0),7))</f>
        <v/>
      </c>
      <c r="L330" s="384" t="str">
        <f>IF(OR(IFERROR(SEARCH("*.0*",$E330),0)=1,E330=""),"",INDEX('1.1 AIZ-IVZ'!$H$109:$O$1097,MATCH('1.4 AIZ-BWH'!E330,'1.1 AIZ-IVZ'!$H$109:$H$1097,0),8))</f>
        <v/>
      </c>
      <c r="M330" s="131"/>
      <c r="N330" s="395" t="str" cm="1">
        <f t="array" ref="N330">IFERROR(IF(O329=1,INDEX('1.1 AIZ-IVZ'!$G$7:$I$106,MATCH(MIN('1.1 AIZ-IVZ'!$G$7:$G$106)+COUNTIF($N$25:N329,"*.0*"),'1.1 AIZ-IVZ'!$G$7:$G$106,0),3),INDEX('1.1 AIZ-IVZ'!$G$109:$H$1097,MATCH(VALUE(LEFT(R330,SEARCH(".",R330)-1)),'1.1 AIZ-IVZ'!$E$109:$E$1097,0)-1+Q330,2)),"")</f>
        <v/>
      </c>
      <c r="O330" s="395" t="str">
        <f>IFERROR(IF(O329&gt;1,O329-1,INDEX('1.1 AIZ-IVZ'!$F$7:$H$106,MATCH('1.4 AIZ-BWH'!N330,'1.1 AIZ-IVZ'!$I$7:$I$106,0),1)+1),"")</f>
        <v/>
      </c>
      <c r="P330" s="395" t="str">
        <f t="shared" si="25"/>
        <v/>
      </c>
      <c r="Q330" s="395" t="e">
        <f t="shared" si="26"/>
        <v>#VALUE!</v>
      </c>
      <c r="R330" s="395" t="str">
        <f t="shared" si="27"/>
        <v/>
      </c>
    </row>
    <row r="331" spans="1:18" ht="15" hidden="1" customHeight="1">
      <c r="A331" s="49"/>
      <c r="B331" s="49"/>
      <c r="C331" s="49"/>
      <c r="D331" s="50"/>
      <c r="E331" s="93" t="str" cm="1">
        <f t="array" ref="E331">IFERROR(IF(O330=1,INDEX('1.1 AIZ-IVZ'!$G$7:$I$106,MATCH(MIN('1.1 AIZ-IVZ'!$G$7:$G$106)+COUNTIF($N$25:N330,"*.0*"),'1.1 AIZ-IVZ'!$G$7:$G$106,0),3),INDEX('1.1 AIZ-IVZ'!$G$109:$H$1097,MATCH(VALUE(LEFT(R331,SEARCH(".",R331)-1)),'1.1 AIZ-IVZ'!$E$109:$E$1097,0)-1+Q331,2)),"")</f>
        <v/>
      </c>
      <c r="F331" s="28"/>
      <c r="G331" s="409" t="str">
        <f>IF(E331="","",IF(IFERROR(VALUE(MID(E331,(SEARCH(".",E331)+1),1)),0)&gt;0,I331,SUMIFS($G332:$G$1015,$R332:$R$1015,LEFT(E331,SEARCH(".",E331)),$Q332:$Q$1015,"&gt;0")))</f>
        <v/>
      </c>
      <c r="H331" s="400"/>
      <c r="I331" s="396" t="str">
        <f t="shared" ca="1" si="23"/>
        <v/>
      </c>
      <c r="J331" s="396" t="str">
        <f t="shared" ca="1" si="24"/>
        <v/>
      </c>
      <c r="K331" s="384" t="str">
        <f>IF(OR(IFERROR(SEARCH("*.0*",$E331),0)=1,E331=""),"",INDEX('1.1 AIZ-IVZ'!$H$109:$O$1097,MATCH('1.4 AIZ-BWH'!E331,'1.1 AIZ-IVZ'!$H$109:$H$1097,0),7))</f>
        <v/>
      </c>
      <c r="L331" s="384" t="str">
        <f>IF(OR(IFERROR(SEARCH("*.0*",$E331),0)=1,E331=""),"",INDEX('1.1 AIZ-IVZ'!$H$109:$O$1097,MATCH('1.4 AIZ-BWH'!E331,'1.1 AIZ-IVZ'!$H$109:$H$1097,0),8))</f>
        <v/>
      </c>
      <c r="M331" s="131"/>
      <c r="N331" s="395" t="str" cm="1">
        <f t="array" ref="N331">IFERROR(IF(O330=1,INDEX('1.1 AIZ-IVZ'!$G$7:$I$106,MATCH(MIN('1.1 AIZ-IVZ'!$G$7:$G$106)+COUNTIF($N$25:N330,"*.0*"),'1.1 AIZ-IVZ'!$G$7:$G$106,0),3),INDEX('1.1 AIZ-IVZ'!$G$109:$H$1097,MATCH(VALUE(LEFT(R331,SEARCH(".",R331)-1)),'1.1 AIZ-IVZ'!$E$109:$E$1097,0)-1+Q331,2)),"")</f>
        <v/>
      </c>
      <c r="O331" s="395" t="str">
        <f>IFERROR(IF(O330&gt;1,O330-1,INDEX('1.1 AIZ-IVZ'!$F$7:$H$106,MATCH('1.4 AIZ-BWH'!N331,'1.1 AIZ-IVZ'!$I$7:$I$106,0),1)+1),"")</f>
        <v/>
      </c>
      <c r="P331" s="395" t="str">
        <f t="shared" si="25"/>
        <v/>
      </c>
      <c r="Q331" s="395" t="e">
        <f t="shared" si="26"/>
        <v>#VALUE!</v>
      </c>
      <c r="R331" s="395" t="str">
        <f t="shared" si="27"/>
        <v/>
      </c>
    </row>
    <row r="332" spans="1:18" ht="15" hidden="1" customHeight="1">
      <c r="A332" s="49"/>
      <c r="B332" s="49"/>
      <c r="C332" s="49"/>
      <c r="D332" s="50"/>
      <c r="E332" s="93" t="str" cm="1">
        <f t="array" ref="E332">IFERROR(IF(O331=1,INDEX('1.1 AIZ-IVZ'!$G$7:$I$106,MATCH(MIN('1.1 AIZ-IVZ'!$G$7:$G$106)+COUNTIF($N$25:N331,"*.0*"),'1.1 AIZ-IVZ'!$G$7:$G$106,0),3),INDEX('1.1 AIZ-IVZ'!$G$109:$H$1097,MATCH(VALUE(LEFT(R332,SEARCH(".",R332)-1)),'1.1 AIZ-IVZ'!$E$109:$E$1097,0)-1+Q332,2)),"")</f>
        <v/>
      </c>
      <c r="F332" s="28"/>
      <c r="G332" s="409" t="str">
        <f>IF(E332="","",IF(IFERROR(VALUE(MID(E332,(SEARCH(".",E332)+1),1)),0)&gt;0,I332,SUMIFS($G333:$G$1015,$R333:$R$1015,LEFT(E332,SEARCH(".",E332)),$Q333:$Q$1015,"&gt;0")))</f>
        <v/>
      </c>
      <c r="H332" s="400"/>
      <c r="I332" s="396" t="str">
        <f t="shared" ca="1" si="23"/>
        <v/>
      </c>
      <c r="J332" s="396" t="str">
        <f t="shared" ca="1" si="24"/>
        <v/>
      </c>
      <c r="K332" s="384" t="str">
        <f>IF(OR(IFERROR(SEARCH("*.0*",$E332),0)=1,E332=""),"",INDEX('1.1 AIZ-IVZ'!$H$109:$O$1097,MATCH('1.4 AIZ-BWH'!E332,'1.1 AIZ-IVZ'!$H$109:$H$1097,0),7))</f>
        <v/>
      </c>
      <c r="L332" s="384" t="str">
        <f>IF(OR(IFERROR(SEARCH("*.0*",$E332),0)=1,E332=""),"",INDEX('1.1 AIZ-IVZ'!$H$109:$O$1097,MATCH('1.4 AIZ-BWH'!E332,'1.1 AIZ-IVZ'!$H$109:$H$1097,0),8))</f>
        <v/>
      </c>
      <c r="M332" s="131"/>
      <c r="N332" s="395" t="str" cm="1">
        <f t="array" ref="N332">IFERROR(IF(O331=1,INDEX('1.1 AIZ-IVZ'!$G$7:$I$106,MATCH(MIN('1.1 AIZ-IVZ'!$G$7:$G$106)+COUNTIF($N$25:N331,"*.0*"),'1.1 AIZ-IVZ'!$G$7:$G$106,0),3),INDEX('1.1 AIZ-IVZ'!$G$109:$H$1097,MATCH(VALUE(LEFT(R332,SEARCH(".",R332)-1)),'1.1 AIZ-IVZ'!$E$109:$E$1097,0)-1+Q332,2)),"")</f>
        <v/>
      </c>
      <c r="O332" s="395" t="str">
        <f>IFERROR(IF(O331&gt;1,O331-1,INDEX('1.1 AIZ-IVZ'!$F$7:$H$106,MATCH('1.4 AIZ-BWH'!N332,'1.1 AIZ-IVZ'!$I$7:$I$106,0),1)+1),"")</f>
        <v/>
      </c>
      <c r="P332" s="395" t="str">
        <f t="shared" si="25"/>
        <v/>
      </c>
      <c r="Q332" s="395" t="e">
        <f t="shared" si="26"/>
        <v>#VALUE!</v>
      </c>
      <c r="R332" s="395" t="str">
        <f t="shared" si="27"/>
        <v/>
      </c>
    </row>
    <row r="333" spans="1:18" ht="15" hidden="1" customHeight="1">
      <c r="A333" s="49"/>
      <c r="B333" s="49"/>
      <c r="C333" s="49"/>
      <c r="D333" s="50"/>
      <c r="E333" s="93" t="str" cm="1">
        <f t="array" ref="E333">IFERROR(IF(O332=1,INDEX('1.1 AIZ-IVZ'!$G$7:$I$106,MATCH(MIN('1.1 AIZ-IVZ'!$G$7:$G$106)+COUNTIF($N$25:N332,"*.0*"),'1.1 AIZ-IVZ'!$G$7:$G$106,0),3),INDEX('1.1 AIZ-IVZ'!$G$109:$H$1097,MATCH(VALUE(LEFT(R333,SEARCH(".",R333)-1)),'1.1 AIZ-IVZ'!$E$109:$E$1097,0)-1+Q333,2)),"")</f>
        <v/>
      </c>
      <c r="F333" s="28"/>
      <c r="G333" s="409" t="str">
        <f>IF(E333="","",IF(IFERROR(VALUE(MID(E333,(SEARCH(".",E333)+1),1)),0)&gt;0,I333,SUMIFS($G334:$G$1015,$R334:$R$1015,LEFT(E333,SEARCH(".",E333)),$Q334:$Q$1015,"&gt;0")))</f>
        <v/>
      </c>
      <c r="H333" s="400"/>
      <c r="I333" s="396" t="str">
        <f t="shared" ca="1" si="23"/>
        <v/>
      </c>
      <c r="J333" s="396" t="str">
        <f t="shared" ca="1" si="24"/>
        <v/>
      </c>
      <c r="K333" s="384" t="str">
        <f>IF(OR(IFERROR(SEARCH("*.0*",$E333),0)=1,E333=""),"",INDEX('1.1 AIZ-IVZ'!$H$109:$O$1097,MATCH('1.4 AIZ-BWH'!E333,'1.1 AIZ-IVZ'!$H$109:$H$1097,0),7))</f>
        <v/>
      </c>
      <c r="L333" s="384" t="str">
        <f>IF(OR(IFERROR(SEARCH("*.0*",$E333),0)=1,E333=""),"",INDEX('1.1 AIZ-IVZ'!$H$109:$O$1097,MATCH('1.4 AIZ-BWH'!E333,'1.1 AIZ-IVZ'!$H$109:$H$1097,0),8))</f>
        <v/>
      </c>
      <c r="M333" s="131"/>
      <c r="N333" s="395" t="str" cm="1">
        <f t="array" ref="N333">IFERROR(IF(O332=1,INDEX('1.1 AIZ-IVZ'!$G$7:$I$106,MATCH(MIN('1.1 AIZ-IVZ'!$G$7:$G$106)+COUNTIF($N$25:N332,"*.0*"),'1.1 AIZ-IVZ'!$G$7:$G$106,0),3),INDEX('1.1 AIZ-IVZ'!$G$109:$H$1097,MATCH(VALUE(LEFT(R333,SEARCH(".",R333)-1)),'1.1 AIZ-IVZ'!$E$109:$E$1097,0)-1+Q333,2)),"")</f>
        <v/>
      </c>
      <c r="O333" s="395" t="str">
        <f>IFERROR(IF(O332&gt;1,O332-1,INDEX('1.1 AIZ-IVZ'!$F$7:$H$106,MATCH('1.4 AIZ-BWH'!N333,'1.1 AIZ-IVZ'!$I$7:$I$106,0),1)+1),"")</f>
        <v/>
      </c>
      <c r="P333" s="395" t="str">
        <f t="shared" si="25"/>
        <v/>
      </c>
      <c r="Q333" s="395" t="e">
        <f t="shared" si="26"/>
        <v>#VALUE!</v>
      </c>
      <c r="R333" s="395" t="str">
        <f t="shared" si="27"/>
        <v/>
      </c>
    </row>
    <row r="334" spans="1:18" ht="15" hidden="1" customHeight="1">
      <c r="A334" s="49"/>
      <c r="B334" s="49"/>
      <c r="C334" s="49"/>
      <c r="D334" s="50"/>
      <c r="E334" s="93" t="str" cm="1">
        <f t="array" ref="E334">IFERROR(IF(O333=1,INDEX('1.1 AIZ-IVZ'!$G$7:$I$106,MATCH(MIN('1.1 AIZ-IVZ'!$G$7:$G$106)+COUNTIF($N$25:N333,"*.0*"),'1.1 AIZ-IVZ'!$G$7:$G$106,0),3),INDEX('1.1 AIZ-IVZ'!$G$109:$H$1097,MATCH(VALUE(LEFT(R334,SEARCH(".",R334)-1)),'1.1 AIZ-IVZ'!$E$109:$E$1097,0)-1+Q334,2)),"")</f>
        <v/>
      </c>
      <c r="F334" s="28"/>
      <c r="G334" s="409" t="str">
        <f>IF(E334="","",IF(IFERROR(VALUE(MID(E334,(SEARCH(".",E334)+1),1)),0)&gt;0,I334,SUMIFS($G335:$G$1015,$R335:$R$1015,LEFT(E334,SEARCH(".",E334)),$Q335:$Q$1015,"&gt;0")))</f>
        <v/>
      </c>
      <c r="H334" s="400"/>
      <c r="I334" s="396" t="str">
        <f t="shared" ca="1" si="23"/>
        <v/>
      </c>
      <c r="J334" s="396" t="str">
        <f t="shared" ca="1" si="24"/>
        <v/>
      </c>
      <c r="K334" s="384" t="str">
        <f>IF(OR(IFERROR(SEARCH("*.0*",$E334),0)=1,E334=""),"",INDEX('1.1 AIZ-IVZ'!$H$109:$O$1097,MATCH('1.4 AIZ-BWH'!E334,'1.1 AIZ-IVZ'!$H$109:$H$1097,0),7))</f>
        <v/>
      </c>
      <c r="L334" s="384" t="str">
        <f>IF(OR(IFERROR(SEARCH("*.0*",$E334),0)=1,E334=""),"",INDEX('1.1 AIZ-IVZ'!$H$109:$O$1097,MATCH('1.4 AIZ-BWH'!E334,'1.1 AIZ-IVZ'!$H$109:$H$1097,0),8))</f>
        <v/>
      </c>
      <c r="M334" s="131"/>
      <c r="N334" s="395" t="str" cm="1">
        <f t="array" ref="N334">IFERROR(IF(O333=1,INDEX('1.1 AIZ-IVZ'!$G$7:$I$106,MATCH(MIN('1.1 AIZ-IVZ'!$G$7:$G$106)+COUNTIF($N$25:N333,"*.0*"),'1.1 AIZ-IVZ'!$G$7:$G$106,0),3),INDEX('1.1 AIZ-IVZ'!$G$109:$H$1097,MATCH(VALUE(LEFT(R334,SEARCH(".",R334)-1)),'1.1 AIZ-IVZ'!$E$109:$E$1097,0)-1+Q334,2)),"")</f>
        <v/>
      </c>
      <c r="O334" s="395" t="str">
        <f>IFERROR(IF(O333&gt;1,O333-1,INDEX('1.1 AIZ-IVZ'!$F$7:$H$106,MATCH('1.4 AIZ-BWH'!N334,'1.1 AIZ-IVZ'!$I$7:$I$106,0),1)+1),"")</f>
        <v/>
      </c>
      <c r="P334" s="395" t="str">
        <f t="shared" si="25"/>
        <v/>
      </c>
      <c r="Q334" s="395" t="e">
        <f t="shared" si="26"/>
        <v>#VALUE!</v>
      </c>
      <c r="R334" s="395" t="str">
        <f t="shared" si="27"/>
        <v/>
      </c>
    </row>
    <row r="335" spans="1:18" ht="15" hidden="1" customHeight="1">
      <c r="A335" s="49"/>
      <c r="B335" s="49"/>
      <c r="C335" s="49"/>
      <c r="D335" s="50"/>
      <c r="E335" s="93" t="str" cm="1">
        <f t="array" ref="E335">IFERROR(IF(O334=1,INDEX('1.1 AIZ-IVZ'!$G$7:$I$106,MATCH(MIN('1.1 AIZ-IVZ'!$G$7:$G$106)+COUNTIF($N$25:N334,"*.0*"),'1.1 AIZ-IVZ'!$G$7:$G$106,0),3),INDEX('1.1 AIZ-IVZ'!$G$109:$H$1097,MATCH(VALUE(LEFT(R335,SEARCH(".",R335)-1)),'1.1 AIZ-IVZ'!$E$109:$E$1097,0)-1+Q335,2)),"")</f>
        <v/>
      </c>
      <c r="F335" s="28"/>
      <c r="G335" s="409" t="str">
        <f>IF(E335="","",IF(IFERROR(VALUE(MID(E335,(SEARCH(".",E335)+1),1)),0)&gt;0,I335,SUMIFS($G336:$G$1015,$R336:$R$1015,LEFT(E335,SEARCH(".",E335)),$Q336:$Q$1015,"&gt;0")))</f>
        <v/>
      </c>
      <c r="H335" s="400"/>
      <c r="I335" s="396" t="str">
        <f t="shared" ca="1" si="23"/>
        <v/>
      </c>
      <c r="J335" s="396" t="str">
        <f t="shared" ca="1" si="24"/>
        <v/>
      </c>
      <c r="K335" s="384" t="str">
        <f>IF(OR(IFERROR(SEARCH("*.0*",$E335),0)=1,E335=""),"",INDEX('1.1 AIZ-IVZ'!$H$109:$O$1097,MATCH('1.4 AIZ-BWH'!E335,'1.1 AIZ-IVZ'!$H$109:$H$1097,0),7))</f>
        <v/>
      </c>
      <c r="L335" s="384" t="str">
        <f>IF(OR(IFERROR(SEARCH("*.0*",$E335),0)=1,E335=""),"",INDEX('1.1 AIZ-IVZ'!$H$109:$O$1097,MATCH('1.4 AIZ-BWH'!E335,'1.1 AIZ-IVZ'!$H$109:$H$1097,0),8))</f>
        <v/>
      </c>
      <c r="M335" s="131"/>
      <c r="N335" s="395" t="str" cm="1">
        <f t="array" ref="N335">IFERROR(IF(O334=1,INDEX('1.1 AIZ-IVZ'!$G$7:$I$106,MATCH(MIN('1.1 AIZ-IVZ'!$G$7:$G$106)+COUNTIF($N$25:N334,"*.0*"),'1.1 AIZ-IVZ'!$G$7:$G$106,0),3),INDEX('1.1 AIZ-IVZ'!$G$109:$H$1097,MATCH(VALUE(LEFT(R335,SEARCH(".",R335)-1)),'1.1 AIZ-IVZ'!$E$109:$E$1097,0)-1+Q335,2)),"")</f>
        <v/>
      </c>
      <c r="O335" s="395" t="str">
        <f>IFERROR(IF(O334&gt;1,O334-1,INDEX('1.1 AIZ-IVZ'!$F$7:$H$106,MATCH('1.4 AIZ-BWH'!N335,'1.1 AIZ-IVZ'!$I$7:$I$106,0),1)+1),"")</f>
        <v/>
      </c>
      <c r="P335" s="395" t="str">
        <f t="shared" si="25"/>
        <v/>
      </c>
      <c r="Q335" s="395" t="e">
        <f t="shared" si="26"/>
        <v>#VALUE!</v>
      </c>
      <c r="R335" s="395" t="str">
        <f t="shared" si="27"/>
        <v/>
      </c>
    </row>
    <row r="336" spans="1:18" ht="15" hidden="1">
      <c r="A336" s="49"/>
      <c r="B336" s="49"/>
      <c r="C336" s="49"/>
      <c r="D336" s="50"/>
      <c r="E336" s="93" t="str" cm="1">
        <f t="array" ref="E336">IFERROR(IF(O335=1,INDEX('1.1 AIZ-IVZ'!$G$7:$I$106,MATCH(MIN('1.1 AIZ-IVZ'!$G$7:$G$106)+COUNTIF($N$25:N335,"*.0*"),'1.1 AIZ-IVZ'!$G$7:$G$106,0),3),INDEX('1.1 AIZ-IVZ'!$G$109:$H$1097,MATCH(VALUE(LEFT(R336,SEARCH(".",R336)-1)),'1.1 AIZ-IVZ'!$E$109:$E$1097,0)-1+Q336,2)),"")</f>
        <v/>
      </c>
      <c r="F336" s="28"/>
      <c r="G336" s="409" t="str">
        <f>IF(E336="","",IF(IFERROR(VALUE(MID(E336,(SEARCH(".",E336)+1),1)),0)&gt;0,I336,SUMIFS($G337:$G$1015,$R337:$R$1015,LEFT(E336,SEARCH(".",E336)),$Q337:$Q$1015,"&gt;0")))</f>
        <v/>
      </c>
      <c r="H336" s="400"/>
      <c r="I336" s="396" t="str">
        <f t="shared" ca="1" si="23"/>
        <v/>
      </c>
      <c r="J336" s="396" t="str">
        <f t="shared" ca="1" si="24"/>
        <v/>
      </c>
      <c r="K336" s="384" t="str">
        <f>IF(OR(IFERROR(SEARCH("*.0*",$E336),0)=1,E336=""),"",INDEX('1.1 AIZ-IVZ'!$H$109:$O$1097,MATCH('1.4 AIZ-BWH'!E336,'1.1 AIZ-IVZ'!$H$109:$H$1097,0),7))</f>
        <v/>
      </c>
      <c r="L336" s="384" t="str">
        <f>IF(OR(IFERROR(SEARCH("*.0*",$E336),0)=1,E336=""),"",INDEX('1.1 AIZ-IVZ'!$H$109:$O$1097,MATCH('1.4 AIZ-BWH'!E336,'1.1 AIZ-IVZ'!$H$109:$H$1097,0),8))</f>
        <v/>
      </c>
      <c r="M336" s="131"/>
      <c r="N336" s="395" t="str" cm="1">
        <f t="array" ref="N336">IFERROR(IF(O335=1,INDEX('1.1 AIZ-IVZ'!$G$7:$I$106,MATCH(MIN('1.1 AIZ-IVZ'!$G$7:$G$106)+COUNTIF($N$25:N335,"*.0*"),'1.1 AIZ-IVZ'!$G$7:$G$106,0),3),INDEX('1.1 AIZ-IVZ'!$G$109:$H$1097,MATCH(VALUE(LEFT(R336,SEARCH(".",R336)-1)),'1.1 AIZ-IVZ'!$E$109:$E$1097,0)-1+Q336,2)),"")</f>
        <v/>
      </c>
      <c r="O336" s="395" t="str">
        <f>IFERROR(IF(O335&gt;1,O335-1,INDEX('1.1 AIZ-IVZ'!$F$7:$H$106,MATCH('1.4 AIZ-BWH'!N336,'1.1 AIZ-IVZ'!$I$7:$I$106,0),1)+1),"")</f>
        <v/>
      </c>
      <c r="P336" s="395" t="str">
        <f t="shared" si="25"/>
        <v/>
      </c>
      <c r="Q336" s="395" t="e">
        <f t="shared" si="26"/>
        <v>#VALUE!</v>
      </c>
      <c r="R336" s="395" t="str">
        <f t="shared" si="27"/>
        <v/>
      </c>
    </row>
    <row r="337" spans="1:18" ht="15" hidden="1">
      <c r="A337" s="49"/>
      <c r="B337" s="49"/>
      <c r="C337" s="49"/>
      <c r="D337" s="50"/>
      <c r="E337" s="93" t="str" cm="1">
        <f t="array" ref="E337">IFERROR(IF(O336=1,INDEX('1.1 AIZ-IVZ'!$G$7:$I$106,MATCH(MIN('1.1 AIZ-IVZ'!$G$7:$G$106)+COUNTIF($N$25:N336,"*.0*"),'1.1 AIZ-IVZ'!$G$7:$G$106,0),3),INDEX('1.1 AIZ-IVZ'!$G$109:$H$1097,MATCH(VALUE(LEFT(R337,SEARCH(".",R337)-1)),'1.1 AIZ-IVZ'!$E$109:$E$1097,0)-1+Q337,2)),"")</f>
        <v/>
      </c>
      <c r="F337" s="28"/>
      <c r="G337" s="409" t="str">
        <f>IF(E337="","",IF(IFERROR(VALUE(MID(E337,(SEARCH(".",E337)+1),1)),0)&gt;0,I337,SUMIFS($G338:$G$1015,$R338:$R$1015,LEFT(E337,SEARCH(".",E337)),$Q338:$Q$1015,"&gt;0")))</f>
        <v/>
      </c>
      <c r="H337" s="400"/>
      <c r="I337" s="396" t="str">
        <f t="shared" ca="1" si="23"/>
        <v/>
      </c>
      <c r="J337" s="396" t="str">
        <f t="shared" ca="1" si="24"/>
        <v/>
      </c>
      <c r="K337" s="384" t="str">
        <f>IF(OR(IFERROR(SEARCH("*.0*",$E337),0)=1,E337=""),"",INDEX('1.1 AIZ-IVZ'!$H$109:$O$1097,MATCH('1.4 AIZ-BWH'!E337,'1.1 AIZ-IVZ'!$H$109:$H$1097,0),7))</f>
        <v/>
      </c>
      <c r="L337" s="384" t="str">
        <f>IF(OR(IFERROR(SEARCH("*.0*",$E337),0)=1,E337=""),"",INDEX('1.1 AIZ-IVZ'!$H$109:$O$1097,MATCH('1.4 AIZ-BWH'!E337,'1.1 AIZ-IVZ'!$H$109:$H$1097,0),8))</f>
        <v/>
      </c>
      <c r="M337" s="131"/>
      <c r="N337" s="395" t="str" cm="1">
        <f t="array" ref="N337">IFERROR(IF(O336=1,INDEX('1.1 AIZ-IVZ'!$G$7:$I$106,MATCH(MIN('1.1 AIZ-IVZ'!$G$7:$G$106)+COUNTIF($N$25:N336,"*.0*"),'1.1 AIZ-IVZ'!$G$7:$G$106,0),3),INDEX('1.1 AIZ-IVZ'!$G$109:$H$1097,MATCH(VALUE(LEFT(R337,SEARCH(".",R337)-1)),'1.1 AIZ-IVZ'!$E$109:$E$1097,0)-1+Q337,2)),"")</f>
        <v/>
      </c>
      <c r="O337" s="395" t="str">
        <f>IFERROR(IF(O336&gt;1,O336-1,INDEX('1.1 AIZ-IVZ'!$F$7:$H$106,MATCH('1.4 AIZ-BWH'!N337,'1.1 AIZ-IVZ'!$I$7:$I$106,0),1)+1),"")</f>
        <v/>
      </c>
      <c r="P337" s="395" t="str">
        <f t="shared" si="25"/>
        <v/>
      </c>
      <c r="Q337" s="395" t="e">
        <f t="shared" si="26"/>
        <v>#VALUE!</v>
      </c>
      <c r="R337" s="395" t="str">
        <f t="shared" si="27"/>
        <v/>
      </c>
    </row>
    <row r="338" spans="1:18" ht="15" hidden="1">
      <c r="A338" s="49"/>
      <c r="B338" s="49"/>
      <c r="C338" s="49"/>
      <c r="D338" s="50"/>
      <c r="E338" s="93" t="str" cm="1">
        <f t="array" ref="E338">IFERROR(IF(O337=1,INDEX('1.1 AIZ-IVZ'!$G$7:$I$106,MATCH(MIN('1.1 AIZ-IVZ'!$G$7:$G$106)+COUNTIF($N$25:N337,"*.0*"),'1.1 AIZ-IVZ'!$G$7:$G$106,0),3),INDEX('1.1 AIZ-IVZ'!$G$109:$H$1097,MATCH(VALUE(LEFT(R338,SEARCH(".",R338)-1)),'1.1 AIZ-IVZ'!$E$109:$E$1097,0)-1+Q338,2)),"")</f>
        <v/>
      </c>
      <c r="F338" s="28"/>
      <c r="G338" s="409" t="str">
        <f>IF(E338="","",IF(IFERROR(VALUE(MID(E338,(SEARCH(".",E338)+1),1)),0)&gt;0,I338,SUMIFS($G339:$G$1015,$R339:$R$1015,LEFT(E338,SEARCH(".",E338)),$Q339:$Q$1015,"&gt;0")))</f>
        <v/>
      </c>
      <c r="H338" s="400"/>
      <c r="I338" s="396" t="str">
        <f t="shared" ca="1" si="23"/>
        <v/>
      </c>
      <c r="J338" s="396" t="str">
        <f t="shared" ca="1" si="24"/>
        <v/>
      </c>
      <c r="K338" s="384" t="str">
        <f>IF(OR(IFERROR(SEARCH("*.0*",$E338),0)=1,E338=""),"",INDEX('1.1 AIZ-IVZ'!$H$109:$O$1097,MATCH('1.4 AIZ-BWH'!E338,'1.1 AIZ-IVZ'!$H$109:$H$1097,0),7))</f>
        <v/>
      </c>
      <c r="L338" s="384" t="str">
        <f>IF(OR(IFERROR(SEARCH("*.0*",$E338),0)=1,E338=""),"",INDEX('1.1 AIZ-IVZ'!$H$109:$O$1097,MATCH('1.4 AIZ-BWH'!E338,'1.1 AIZ-IVZ'!$H$109:$H$1097,0),8))</f>
        <v/>
      </c>
      <c r="M338" s="131"/>
      <c r="N338" s="395" t="str" cm="1">
        <f t="array" ref="N338">IFERROR(IF(O337=1,INDEX('1.1 AIZ-IVZ'!$G$7:$I$106,MATCH(MIN('1.1 AIZ-IVZ'!$G$7:$G$106)+COUNTIF($N$25:N337,"*.0*"),'1.1 AIZ-IVZ'!$G$7:$G$106,0),3),INDEX('1.1 AIZ-IVZ'!$G$109:$H$1097,MATCH(VALUE(LEFT(R338,SEARCH(".",R338)-1)),'1.1 AIZ-IVZ'!$E$109:$E$1097,0)-1+Q338,2)),"")</f>
        <v/>
      </c>
      <c r="O338" s="395" t="str">
        <f>IFERROR(IF(O337&gt;1,O337-1,INDEX('1.1 AIZ-IVZ'!$F$7:$H$106,MATCH('1.4 AIZ-BWH'!N338,'1.1 AIZ-IVZ'!$I$7:$I$106,0),1)+1),"")</f>
        <v/>
      </c>
      <c r="P338" s="395" t="str">
        <f t="shared" si="25"/>
        <v/>
      </c>
      <c r="Q338" s="395" t="e">
        <f t="shared" si="26"/>
        <v>#VALUE!</v>
      </c>
      <c r="R338" s="395" t="str">
        <f t="shared" si="27"/>
        <v/>
      </c>
    </row>
    <row r="339" spans="1:18" ht="15" hidden="1">
      <c r="A339" s="49"/>
      <c r="B339" s="49"/>
      <c r="C339" s="49"/>
      <c r="D339" s="50"/>
      <c r="E339" s="93" t="str" cm="1">
        <f t="array" ref="E339">IFERROR(IF(O338=1,INDEX('1.1 AIZ-IVZ'!$G$7:$I$106,MATCH(MIN('1.1 AIZ-IVZ'!$G$7:$G$106)+COUNTIF($N$25:N338,"*.0*"),'1.1 AIZ-IVZ'!$G$7:$G$106,0),3),INDEX('1.1 AIZ-IVZ'!$G$109:$H$1097,MATCH(VALUE(LEFT(R339,SEARCH(".",R339)-1)),'1.1 AIZ-IVZ'!$E$109:$E$1097,0)-1+Q339,2)),"")</f>
        <v/>
      </c>
      <c r="F339" s="28"/>
      <c r="G339" s="409" t="str">
        <f>IF(E339="","",IF(IFERROR(VALUE(MID(E339,(SEARCH(".",E339)+1),1)),0)&gt;0,I339,SUMIFS($G340:$G$1015,$R340:$R$1015,LEFT(E339,SEARCH(".",E339)),$Q340:$Q$1015,"&gt;0")))</f>
        <v/>
      </c>
      <c r="H339" s="400"/>
      <c r="I339" s="396" t="str">
        <f t="shared" ca="1" si="23"/>
        <v/>
      </c>
      <c r="J339" s="396" t="str">
        <f t="shared" ca="1" si="24"/>
        <v/>
      </c>
      <c r="K339" s="384" t="str">
        <f>IF(OR(IFERROR(SEARCH("*.0*",$E339),0)=1,E339=""),"",INDEX('1.1 AIZ-IVZ'!$H$109:$O$1097,MATCH('1.4 AIZ-BWH'!E339,'1.1 AIZ-IVZ'!$H$109:$H$1097,0),7))</f>
        <v/>
      </c>
      <c r="L339" s="384" t="str">
        <f>IF(OR(IFERROR(SEARCH("*.0*",$E339),0)=1,E339=""),"",INDEX('1.1 AIZ-IVZ'!$H$109:$O$1097,MATCH('1.4 AIZ-BWH'!E339,'1.1 AIZ-IVZ'!$H$109:$H$1097,0),8))</f>
        <v/>
      </c>
      <c r="M339" s="131"/>
      <c r="N339" s="395" t="str" cm="1">
        <f t="array" ref="N339">IFERROR(IF(O338=1,INDEX('1.1 AIZ-IVZ'!$G$7:$I$106,MATCH(MIN('1.1 AIZ-IVZ'!$G$7:$G$106)+COUNTIF($N$25:N338,"*.0*"),'1.1 AIZ-IVZ'!$G$7:$G$106,0),3),INDEX('1.1 AIZ-IVZ'!$G$109:$H$1097,MATCH(VALUE(LEFT(R339,SEARCH(".",R339)-1)),'1.1 AIZ-IVZ'!$E$109:$E$1097,0)-1+Q339,2)),"")</f>
        <v/>
      </c>
      <c r="O339" s="395" t="str">
        <f>IFERROR(IF(O338&gt;1,O338-1,INDEX('1.1 AIZ-IVZ'!$F$7:$H$106,MATCH('1.4 AIZ-BWH'!N339,'1.1 AIZ-IVZ'!$I$7:$I$106,0),1)+1),"")</f>
        <v/>
      </c>
      <c r="P339" s="395" t="str">
        <f t="shared" si="25"/>
        <v/>
      </c>
      <c r="Q339" s="395" t="e">
        <f t="shared" si="26"/>
        <v>#VALUE!</v>
      </c>
      <c r="R339" s="395" t="str">
        <f t="shared" si="27"/>
        <v/>
      </c>
    </row>
    <row r="340" spans="1:18" ht="15" hidden="1">
      <c r="A340" s="49"/>
      <c r="B340" s="49"/>
      <c r="C340" s="49"/>
      <c r="D340" s="50"/>
      <c r="E340" s="93" t="str" cm="1">
        <f t="array" ref="E340">IFERROR(IF(O339=1,INDEX('1.1 AIZ-IVZ'!$G$7:$I$106,MATCH(MIN('1.1 AIZ-IVZ'!$G$7:$G$106)+COUNTIF($N$25:N339,"*.0*"),'1.1 AIZ-IVZ'!$G$7:$G$106,0),3),INDEX('1.1 AIZ-IVZ'!$G$109:$H$1097,MATCH(VALUE(LEFT(R340,SEARCH(".",R340)-1)),'1.1 AIZ-IVZ'!$E$109:$E$1097,0)-1+Q340,2)),"")</f>
        <v/>
      </c>
      <c r="F340" s="28"/>
      <c r="G340" s="409" t="str">
        <f>IF(E340="","",IF(IFERROR(VALUE(MID(E340,(SEARCH(".",E340)+1),1)),0)&gt;0,I340,SUMIFS($G341:$G$1015,$R341:$R$1015,LEFT(E340,SEARCH(".",E340)),$Q341:$Q$1015,"&gt;0")))</f>
        <v/>
      </c>
      <c r="H340" s="400"/>
      <c r="I340" s="396" t="str">
        <f t="shared" ca="1" si="23"/>
        <v/>
      </c>
      <c r="J340" s="396" t="str">
        <f t="shared" ca="1" si="24"/>
        <v/>
      </c>
      <c r="K340" s="384" t="str">
        <f>IF(OR(IFERROR(SEARCH("*.0*",$E340),0)=1,E340=""),"",INDEX('1.1 AIZ-IVZ'!$H$109:$O$1097,MATCH('1.4 AIZ-BWH'!E340,'1.1 AIZ-IVZ'!$H$109:$H$1097,0),7))</f>
        <v/>
      </c>
      <c r="L340" s="384" t="str">
        <f>IF(OR(IFERROR(SEARCH("*.0*",$E340),0)=1,E340=""),"",INDEX('1.1 AIZ-IVZ'!$H$109:$O$1097,MATCH('1.4 AIZ-BWH'!E340,'1.1 AIZ-IVZ'!$H$109:$H$1097,0),8))</f>
        <v/>
      </c>
      <c r="M340" s="131"/>
      <c r="N340" s="395" t="str" cm="1">
        <f t="array" ref="N340">IFERROR(IF(O339=1,INDEX('1.1 AIZ-IVZ'!$G$7:$I$106,MATCH(MIN('1.1 AIZ-IVZ'!$G$7:$G$106)+COUNTIF($N$25:N339,"*.0*"),'1.1 AIZ-IVZ'!$G$7:$G$106,0),3),INDEX('1.1 AIZ-IVZ'!$G$109:$H$1097,MATCH(VALUE(LEFT(R340,SEARCH(".",R340)-1)),'1.1 AIZ-IVZ'!$E$109:$E$1097,0)-1+Q340,2)),"")</f>
        <v/>
      </c>
      <c r="O340" s="395" t="str">
        <f>IFERROR(IF(O339&gt;1,O339-1,INDEX('1.1 AIZ-IVZ'!$F$7:$H$106,MATCH('1.4 AIZ-BWH'!N340,'1.1 AIZ-IVZ'!$I$7:$I$106,0),1)+1),"")</f>
        <v/>
      </c>
      <c r="P340" s="395" t="str">
        <f t="shared" si="25"/>
        <v/>
      </c>
      <c r="Q340" s="395" t="e">
        <f t="shared" si="26"/>
        <v>#VALUE!</v>
      </c>
      <c r="R340" s="395" t="str">
        <f t="shared" si="27"/>
        <v/>
      </c>
    </row>
    <row r="341" spans="1:18" ht="15" hidden="1">
      <c r="A341" s="49"/>
      <c r="B341" s="49"/>
      <c r="C341" s="49"/>
      <c r="D341" s="50"/>
      <c r="E341" s="93" t="str" cm="1">
        <f t="array" ref="E341">IFERROR(IF(O340=1,INDEX('1.1 AIZ-IVZ'!$G$7:$I$106,MATCH(MIN('1.1 AIZ-IVZ'!$G$7:$G$106)+COUNTIF($N$25:N340,"*.0*"),'1.1 AIZ-IVZ'!$G$7:$G$106,0),3),INDEX('1.1 AIZ-IVZ'!$G$109:$H$1097,MATCH(VALUE(LEFT(R341,SEARCH(".",R341)-1)),'1.1 AIZ-IVZ'!$E$109:$E$1097,0)-1+Q341,2)),"")</f>
        <v/>
      </c>
      <c r="F341" s="28"/>
      <c r="G341" s="409" t="str">
        <f>IF(E341="","",IF(IFERROR(VALUE(MID(E341,(SEARCH(".",E341)+1),1)),0)&gt;0,I341,SUMIFS($G342:$G$1015,$R342:$R$1015,LEFT(E341,SEARCH(".",E341)),$Q342:$Q$1015,"&gt;0")))</f>
        <v/>
      </c>
      <c r="H341" s="400"/>
      <c r="I341" s="396" t="str">
        <f t="shared" ca="1" si="23"/>
        <v/>
      </c>
      <c r="J341" s="396" t="str">
        <f t="shared" ca="1" si="24"/>
        <v/>
      </c>
      <c r="K341" s="384" t="str">
        <f>IF(OR(IFERROR(SEARCH("*.0*",$E341),0)=1,E341=""),"",INDEX('1.1 AIZ-IVZ'!$H$109:$O$1097,MATCH('1.4 AIZ-BWH'!E341,'1.1 AIZ-IVZ'!$H$109:$H$1097,0),7))</f>
        <v/>
      </c>
      <c r="L341" s="384" t="str">
        <f>IF(OR(IFERROR(SEARCH("*.0*",$E341),0)=1,E341=""),"",INDEX('1.1 AIZ-IVZ'!$H$109:$O$1097,MATCH('1.4 AIZ-BWH'!E341,'1.1 AIZ-IVZ'!$H$109:$H$1097,0),8))</f>
        <v/>
      </c>
      <c r="M341" s="131"/>
      <c r="N341" s="395" t="str" cm="1">
        <f t="array" ref="N341">IFERROR(IF(O340=1,INDEX('1.1 AIZ-IVZ'!$G$7:$I$106,MATCH(MIN('1.1 AIZ-IVZ'!$G$7:$G$106)+COUNTIF($N$25:N340,"*.0*"),'1.1 AIZ-IVZ'!$G$7:$G$106,0),3),INDEX('1.1 AIZ-IVZ'!$G$109:$H$1097,MATCH(VALUE(LEFT(R341,SEARCH(".",R341)-1)),'1.1 AIZ-IVZ'!$E$109:$E$1097,0)-1+Q341,2)),"")</f>
        <v/>
      </c>
      <c r="O341" s="395" t="str">
        <f>IFERROR(IF(O340&gt;1,O340-1,INDEX('1.1 AIZ-IVZ'!$F$7:$H$106,MATCH('1.4 AIZ-BWH'!N341,'1.1 AIZ-IVZ'!$I$7:$I$106,0),1)+1),"")</f>
        <v/>
      </c>
      <c r="P341" s="395" t="str">
        <f t="shared" si="25"/>
        <v/>
      </c>
      <c r="Q341" s="395" t="e">
        <f t="shared" si="26"/>
        <v>#VALUE!</v>
      </c>
      <c r="R341" s="395" t="str">
        <f t="shared" si="27"/>
        <v/>
      </c>
    </row>
    <row r="342" spans="1:18" ht="15" hidden="1">
      <c r="A342" s="49"/>
      <c r="B342" s="49"/>
      <c r="C342" s="49"/>
      <c r="D342" s="50"/>
      <c r="E342" s="93" t="str" cm="1">
        <f t="array" ref="E342">IFERROR(IF(O341=1,INDEX('1.1 AIZ-IVZ'!$G$7:$I$106,MATCH(MIN('1.1 AIZ-IVZ'!$G$7:$G$106)+COUNTIF($N$25:N341,"*.0*"),'1.1 AIZ-IVZ'!$G$7:$G$106,0),3),INDEX('1.1 AIZ-IVZ'!$G$109:$H$1097,MATCH(VALUE(LEFT(R342,SEARCH(".",R342)-1)),'1.1 AIZ-IVZ'!$E$109:$E$1097,0)-1+Q342,2)),"")</f>
        <v/>
      </c>
      <c r="F342" s="28"/>
      <c r="G342" s="409" t="str">
        <f>IF(E342="","",IF(IFERROR(VALUE(MID(E342,(SEARCH(".",E342)+1),1)),0)&gt;0,I342,SUMIFS($G343:$G$1015,$R343:$R$1015,LEFT(E342,SEARCH(".",E342)),$Q343:$Q$1015,"&gt;0")))</f>
        <v/>
      </c>
      <c r="H342" s="400"/>
      <c r="I342" s="396" t="str">
        <f t="shared" ca="1" si="23"/>
        <v/>
      </c>
      <c r="J342" s="396" t="str">
        <f t="shared" ca="1" si="24"/>
        <v/>
      </c>
      <c r="K342" s="384" t="str">
        <f>IF(OR(IFERROR(SEARCH("*.0*",$E342),0)=1,E342=""),"",INDEX('1.1 AIZ-IVZ'!$H$109:$O$1097,MATCH('1.4 AIZ-BWH'!E342,'1.1 AIZ-IVZ'!$H$109:$H$1097,0),7))</f>
        <v/>
      </c>
      <c r="L342" s="384" t="str">
        <f>IF(OR(IFERROR(SEARCH("*.0*",$E342),0)=1,E342=""),"",INDEX('1.1 AIZ-IVZ'!$H$109:$O$1097,MATCH('1.4 AIZ-BWH'!E342,'1.1 AIZ-IVZ'!$H$109:$H$1097,0),8))</f>
        <v/>
      </c>
      <c r="M342" s="131"/>
      <c r="N342" s="395" t="str" cm="1">
        <f t="array" ref="N342">IFERROR(IF(O341=1,INDEX('1.1 AIZ-IVZ'!$G$7:$I$106,MATCH(MIN('1.1 AIZ-IVZ'!$G$7:$G$106)+COUNTIF($N$25:N341,"*.0*"),'1.1 AIZ-IVZ'!$G$7:$G$106,0),3),INDEX('1.1 AIZ-IVZ'!$G$109:$H$1097,MATCH(VALUE(LEFT(R342,SEARCH(".",R342)-1)),'1.1 AIZ-IVZ'!$E$109:$E$1097,0)-1+Q342,2)),"")</f>
        <v/>
      </c>
      <c r="O342" s="395" t="str">
        <f>IFERROR(IF(O341&gt;1,O341-1,INDEX('1.1 AIZ-IVZ'!$F$7:$H$106,MATCH('1.4 AIZ-BWH'!N342,'1.1 AIZ-IVZ'!$I$7:$I$106,0),1)+1),"")</f>
        <v/>
      </c>
      <c r="P342" s="395" t="str">
        <f t="shared" si="25"/>
        <v/>
      </c>
      <c r="Q342" s="395" t="e">
        <f t="shared" si="26"/>
        <v>#VALUE!</v>
      </c>
      <c r="R342" s="395" t="str">
        <f t="shared" si="27"/>
        <v/>
      </c>
    </row>
    <row r="343" spans="1:18" ht="15" hidden="1">
      <c r="A343" s="49"/>
      <c r="B343" s="49"/>
      <c r="C343" s="49"/>
      <c r="D343" s="50"/>
      <c r="E343" s="93" t="str" cm="1">
        <f t="array" ref="E343">IFERROR(IF(O342=1,INDEX('1.1 AIZ-IVZ'!$G$7:$I$106,MATCH(MIN('1.1 AIZ-IVZ'!$G$7:$G$106)+COUNTIF($N$25:N342,"*.0*"),'1.1 AIZ-IVZ'!$G$7:$G$106,0),3),INDEX('1.1 AIZ-IVZ'!$G$109:$H$1097,MATCH(VALUE(LEFT(R343,SEARCH(".",R343)-1)),'1.1 AIZ-IVZ'!$E$109:$E$1097,0)-1+Q343,2)),"")</f>
        <v/>
      </c>
      <c r="F343" s="28"/>
      <c r="G343" s="409" t="str">
        <f>IF(E343="","",IF(IFERROR(VALUE(MID(E343,(SEARCH(".",E343)+1),1)),0)&gt;0,I343,SUMIFS($G344:$G$1015,$R344:$R$1015,LEFT(E343,SEARCH(".",E343)),$Q344:$Q$1015,"&gt;0")))</f>
        <v/>
      </c>
      <c r="H343" s="400"/>
      <c r="I343" s="396" t="str">
        <f t="shared" ca="1" si="23"/>
        <v/>
      </c>
      <c r="J343" s="396" t="str">
        <f t="shared" ca="1" si="24"/>
        <v/>
      </c>
      <c r="K343" s="384" t="str">
        <f>IF(OR(IFERROR(SEARCH("*.0*",$E343),0)=1,E343=""),"",INDEX('1.1 AIZ-IVZ'!$H$109:$O$1097,MATCH('1.4 AIZ-BWH'!E343,'1.1 AIZ-IVZ'!$H$109:$H$1097,0),7))</f>
        <v/>
      </c>
      <c r="L343" s="384" t="str">
        <f>IF(OR(IFERROR(SEARCH("*.0*",$E343),0)=1,E343=""),"",INDEX('1.1 AIZ-IVZ'!$H$109:$O$1097,MATCH('1.4 AIZ-BWH'!E343,'1.1 AIZ-IVZ'!$H$109:$H$1097,0),8))</f>
        <v/>
      </c>
      <c r="M343" s="131"/>
      <c r="N343" s="395" t="str" cm="1">
        <f t="array" ref="N343">IFERROR(IF(O342=1,INDEX('1.1 AIZ-IVZ'!$G$7:$I$106,MATCH(MIN('1.1 AIZ-IVZ'!$G$7:$G$106)+COUNTIF($N$25:N342,"*.0*"),'1.1 AIZ-IVZ'!$G$7:$G$106,0),3),INDEX('1.1 AIZ-IVZ'!$G$109:$H$1097,MATCH(VALUE(LEFT(R343,SEARCH(".",R343)-1)),'1.1 AIZ-IVZ'!$E$109:$E$1097,0)-1+Q343,2)),"")</f>
        <v/>
      </c>
      <c r="O343" s="395" t="str">
        <f>IFERROR(IF(O342&gt;1,O342-1,INDEX('1.1 AIZ-IVZ'!$F$7:$H$106,MATCH('1.4 AIZ-BWH'!N343,'1.1 AIZ-IVZ'!$I$7:$I$106,0),1)+1),"")</f>
        <v/>
      </c>
      <c r="P343" s="395" t="str">
        <f t="shared" si="25"/>
        <v/>
      </c>
      <c r="Q343" s="395" t="e">
        <f t="shared" si="26"/>
        <v>#VALUE!</v>
      </c>
      <c r="R343" s="395" t="str">
        <f t="shared" si="27"/>
        <v/>
      </c>
    </row>
    <row r="344" spans="1:18" ht="15" hidden="1">
      <c r="A344" s="49"/>
      <c r="B344" s="49"/>
      <c r="C344" s="49"/>
      <c r="D344" s="50"/>
      <c r="E344" s="93" t="str" cm="1">
        <f t="array" ref="E344">IFERROR(IF(O343=1,INDEX('1.1 AIZ-IVZ'!$G$7:$I$106,MATCH(MIN('1.1 AIZ-IVZ'!$G$7:$G$106)+COUNTIF($N$25:N343,"*.0*"),'1.1 AIZ-IVZ'!$G$7:$G$106,0),3),INDEX('1.1 AIZ-IVZ'!$G$109:$H$1097,MATCH(VALUE(LEFT(R344,SEARCH(".",R344)-1)),'1.1 AIZ-IVZ'!$E$109:$E$1097,0)-1+Q344,2)),"")</f>
        <v/>
      </c>
      <c r="F344" s="28"/>
      <c r="G344" s="409" t="str">
        <f>IF(E344="","",IF(IFERROR(VALUE(MID(E344,(SEARCH(".",E344)+1),1)),0)&gt;0,I344,SUMIFS($G345:$G$1015,$R345:$R$1015,LEFT(E344,SEARCH(".",E344)),$Q345:$Q$1015,"&gt;0")))</f>
        <v/>
      </c>
      <c r="H344" s="400"/>
      <c r="I344" s="396" t="str">
        <f t="shared" ca="1" si="23"/>
        <v/>
      </c>
      <c r="J344" s="396" t="str">
        <f t="shared" ca="1" si="24"/>
        <v/>
      </c>
      <c r="K344" s="384" t="str">
        <f>IF(OR(IFERROR(SEARCH("*.0*",$E344),0)=1,E344=""),"",INDEX('1.1 AIZ-IVZ'!$H$109:$O$1097,MATCH('1.4 AIZ-BWH'!E344,'1.1 AIZ-IVZ'!$H$109:$H$1097,0),7))</f>
        <v/>
      </c>
      <c r="L344" s="384" t="str">
        <f>IF(OR(IFERROR(SEARCH("*.0*",$E344),0)=1,E344=""),"",INDEX('1.1 AIZ-IVZ'!$H$109:$O$1097,MATCH('1.4 AIZ-BWH'!E344,'1.1 AIZ-IVZ'!$H$109:$H$1097,0),8))</f>
        <v/>
      </c>
      <c r="M344" s="131"/>
      <c r="N344" s="395" t="str" cm="1">
        <f t="array" ref="N344">IFERROR(IF(O343=1,INDEX('1.1 AIZ-IVZ'!$G$7:$I$106,MATCH(MIN('1.1 AIZ-IVZ'!$G$7:$G$106)+COUNTIF($N$25:N343,"*.0*"),'1.1 AIZ-IVZ'!$G$7:$G$106,0),3),INDEX('1.1 AIZ-IVZ'!$G$109:$H$1097,MATCH(VALUE(LEFT(R344,SEARCH(".",R344)-1)),'1.1 AIZ-IVZ'!$E$109:$E$1097,0)-1+Q344,2)),"")</f>
        <v/>
      </c>
      <c r="O344" s="395" t="str">
        <f>IFERROR(IF(O343&gt;1,O343-1,INDEX('1.1 AIZ-IVZ'!$F$7:$H$106,MATCH('1.4 AIZ-BWH'!N344,'1.1 AIZ-IVZ'!$I$7:$I$106,0),1)+1),"")</f>
        <v/>
      </c>
      <c r="P344" s="395" t="str">
        <f t="shared" si="25"/>
        <v/>
      </c>
      <c r="Q344" s="395" t="e">
        <f t="shared" si="26"/>
        <v>#VALUE!</v>
      </c>
      <c r="R344" s="395" t="str">
        <f t="shared" si="27"/>
        <v/>
      </c>
    </row>
    <row r="345" spans="1:18" ht="15" hidden="1" customHeight="1">
      <c r="A345" s="49"/>
      <c r="B345" s="49"/>
      <c r="C345" s="49"/>
      <c r="D345" s="50"/>
      <c r="E345" s="93" t="str" cm="1">
        <f t="array" ref="E345">IFERROR(IF(O344=1,INDEX('1.1 AIZ-IVZ'!$G$7:$I$106,MATCH(MIN('1.1 AIZ-IVZ'!$G$7:$G$106)+COUNTIF($N$25:N344,"*.0*"),'1.1 AIZ-IVZ'!$G$7:$G$106,0),3),INDEX('1.1 AIZ-IVZ'!$G$109:$H$1097,MATCH(VALUE(LEFT(R345,SEARCH(".",R345)-1)),'1.1 AIZ-IVZ'!$E$109:$E$1097,0)-1+Q345,2)),"")</f>
        <v/>
      </c>
      <c r="F345" s="28"/>
      <c r="G345" s="409" t="str">
        <f>IF(E345="","",IF(IFERROR(VALUE(MID(E345,(SEARCH(".",E345)+1),1)),0)&gt;0,I345,SUMIFS($G346:$G$1015,$R346:$R$1015,LEFT(E345,SEARCH(".",E345)),$Q346:$Q$1015,"&gt;0")))</f>
        <v/>
      </c>
      <c r="H345" s="400"/>
      <c r="I345" s="396" t="str">
        <f t="shared" ca="1" si="23"/>
        <v/>
      </c>
      <c r="J345" s="396" t="str">
        <f t="shared" ca="1" si="24"/>
        <v/>
      </c>
      <c r="K345" s="384" t="str">
        <f>IF(OR(IFERROR(SEARCH("*.0*",$E345),0)=1,E345=""),"",INDEX('1.1 AIZ-IVZ'!$H$109:$O$1097,MATCH('1.4 AIZ-BWH'!E345,'1.1 AIZ-IVZ'!$H$109:$H$1097,0),7))</f>
        <v/>
      </c>
      <c r="L345" s="384" t="str">
        <f>IF(OR(IFERROR(SEARCH("*.0*",$E345),0)=1,E345=""),"",INDEX('1.1 AIZ-IVZ'!$H$109:$O$1097,MATCH('1.4 AIZ-BWH'!E345,'1.1 AIZ-IVZ'!$H$109:$H$1097,0),8))</f>
        <v/>
      </c>
      <c r="M345" s="131"/>
      <c r="N345" s="395" t="str" cm="1">
        <f t="array" ref="N345">IFERROR(IF(O344=1,INDEX('1.1 AIZ-IVZ'!$G$7:$I$106,MATCH(MIN('1.1 AIZ-IVZ'!$G$7:$G$106)+COUNTIF($N$25:N344,"*.0*"),'1.1 AIZ-IVZ'!$G$7:$G$106,0),3),INDEX('1.1 AIZ-IVZ'!$G$109:$H$1097,MATCH(VALUE(LEFT(R345,SEARCH(".",R345)-1)),'1.1 AIZ-IVZ'!$E$109:$E$1097,0)-1+Q345,2)),"")</f>
        <v/>
      </c>
      <c r="O345" s="395" t="str">
        <f>IFERROR(IF(O344&gt;1,O344-1,INDEX('1.1 AIZ-IVZ'!$F$7:$H$106,MATCH('1.4 AIZ-BWH'!N345,'1.1 AIZ-IVZ'!$I$7:$I$106,0),1)+1),"")</f>
        <v/>
      </c>
      <c r="P345" s="395" t="str">
        <f t="shared" si="25"/>
        <v/>
      </c>
      <c r="Q345" s="395" t="e">
        <f t="shared" si="26"/>
        <v>#VALUE!</v>
      </c>
      <c r="R345" s="395" t="str">
        <f t="shared" si="27"/>
        <v/>
      </c>
    </row>
    <row r="346" spans="1:18" ht="15" hidden="1">
      <c r="A346" s="49"/>
      <c r="B346" s="49"/>
      <c r="C346" s="49"/>
      <c r="D346" s="50"/>
      <c r="E346" s="93" t="str" cm="1">
        <f t="array" ref="E346">IFERROR(IF(O345=1,INDEX('1.1 AIZ-IVZ'!$G$7:$I$106,MATCH(MIN('1.1 AIZ-IVZ'!$G$7:$G$106)+COUNTIF($N$25:N345,"*.0*"),'1.1 AIZ-IVZ'!$G$7:$G$106,0),3),INDEX('1.1 AIZ-IVZ'!$G$109:$H$1097,MATCH(VALUE(LEFT(R346,SEARCH(".",R346)-1)),'1.1 AIZ-IVZ'!$E$109:$E$1097,0)-1+Q346,2)),"")</f>
        <v/>
      </c>
      <c r="F346" s="28"/>
      <c r="G346" s="409" t="str">
        <f>IF(E346="","",IF(IFERROR(VALUE(MID(E346,(SEARCH(".",E346)+1),1)),0)&gt;0,I346,SUMIFS($G347:$G$1015,$R347:$R$1015,LEFT(E346,SEARCH(".",E346)),$Q347:$Q$1015,"&gt;0")))</f>
        <v/>
      </c>
      <c r="H346" s="400"/>
      <c r="I346" s="396" t="str">
        <f t="shared" ref="I346:I409" ca="1" si="28">IFERROR(IF(H346&gt;0,H346,(100%-SUM($H$25:$H$1015))*IFERROR((ROUND(K346*$G$1052,1)+ROUND(L346*$G$1053,1))/(ROUND(SUMIF($H$25:$H$1015,"",$K$25:$K$1015)*$G$1052,1)+ROUND(SUMIF($H$25:$H$1015,"",$L$25:$L$1015)*$G$1053,1)),"")),"")</f>
        <v/>
      </c>
      <c r="J346" s="396" t="str">
        <f t="shared" ref="J346:J409" ca="1" si="29">IFERROR((ROUND(K346*$G$1052,1)+ROUND(L346*$G$1053,1))/($K$24+$L$24),"")</f>
        <v/>
      </c>
      <c r="K346" s="384" t="str">
        <f>IF(OR(IFERROR(SEARCH("*.0*",$E346),0)=1,E346=""),"",INDEX('1.1 AIZ-IVZ'!$H$109:$O$1097,MATCH('1.4 AIZ-BWH'!E346,'1.1 AIZ-IVZ'!$H$109:$H$1097,0),7))</f>
        <v/>
      </c>
      <c r="L346" s="384" t="str">
        <f>IF(OR(IFERROR(SEARCH("*.0*",$E346),0)=1,E346=""),"",INDEX('1.1 AIZ-IVZ'!$H$109:$O$1097,MATCH('1.4 AIZ-BWH'!E346,'1.1 AIZ-IVZ'!$H$109:$H$1097,0),8))</f>
        <v/>
      </c>
      <c r="M346" s="131"/>
      <c r="N346" s="395" t="str" cm="1">
        <f t="array" ref="N346">IFERROR(IF(O345=1,INDEX('1.1 AIZ-IVZ'!$G$7:$I$106,MATCH(MIN('1.1 AIZ-IVZ'!$G$7:$G$106)+COUNTIF($N$25:N345,"*.0*"),'1.1 AIZ-IVZ'!$G$7:$G$106,0),3),INDEX('1.1 AIZ-IVZ'!$G$109:$H$1097,MATCH(VALUE(LEFT(R346,SEARCH(".",R346)-1)),'1.1 AIZ-IVZ'!$E$109:$E$1097,0)-1+Q346,2)),"")</f>
        <v/>
      </c>
      <c r="O346" s="395" t="str">
        <f>IFERROR(IF(O345&gt;1,O345-1,INDEX('1.1 AIZ-IVZ'!$F$7:$H$106,MATCH('1.4 AIZ-BWH'!N346,'1.1 AIZ-IVZ'!$I$7:$I$106,0),1)+1),"")</f>
        <v/>
      </c>
      <c r="P346" s="395" t="str">
        <f t="shared" si="25"/>
        <v/>
      </c>
      <c r="Q346" s="395" t="e">
        <f t="shared" si="26"/>
        <v>#VALUE!</v>
      </c>
      <c r="R346" s="395" t="str">
        <f t="shared" si="27"/>
        <v/>
      </c>
    </row>
    <row r="347" spans="1:18" ht="15" hidden="1">
      <c r="A347" s="49"/>
      <c r="B347" s="49"/>
      <c r="C347" s="49"/>
      <c r="D347" s="50"/>
      <c r="E347" s="93" t="str" cm="1">
        <f t="array" ref="E347">IFERROR(IF(O346=1,INDEX('1.1 AIZ-IVZ'!$G$7:$I$106,MATCH(MIN('1.1 AIZ-IVZ'!$G$7:$G$106)+COUNTIF($N$25:N346,"*.0*"),'1.1 AIZ-IVZ'!$G$7:$G$106,0),3),INDEX('1.1 AIZ-IVZ'!$G$109:$H$1097,MATCH(VALUE(LEFT(R347,SEARCH(".",R347)-1)),'1.1 AIZ-IVZ'!$E$109:$E$1097,0)-1+Q347,2)),"")</f>
        <v/>
      </c>
      <c r="F347" s="28"/>
      <c r="G347" s="409" t="str">
        <f>IF(E347="","",IF(IFERROR(VALUE(MID(E347,(SEARCH(".",E347)+1),1)),0)&gt;0,I347,SUMIFS($G348:$G$1015,$R348:$R$1015,LEFT(E347,SEARCH(".",E347)),$Q348:$Q$1015,"&gt;0")))</f>
        <v/>
      </c>
      <c r="H347" s="400"/>
      <c r="I347" s="396" t="str">
        <f t="shared" ca="1" si="28"/>
        <v/>
      </c>
      <c r="J347" s="396" t="str">
        <f t="shared" ca="1" si="29"/>
        <v/>
      </c>
      <c r="K347" s="384" t="str">
        <f>IF(OR(IFERROR(SEARCH("*.0*",$E347),0)=1,E347=""),"",INDEX('1.1 AIZ-IVZ'!$H$109:$O$1097,MATCH('1.4 AIZ-BWH'!E347,'1.1 AIZ-IVZ'!$H$109:$H$1097,0),7))</f>
        <v/>
      </c>
      <c r="L347" s="384" t="str">
        <f>IF(OR(IFERROR(SEARCH("*.0*",$E347),0)=1,E347=""),"",INDEX('1.1 AIZ-IVZ'!$H$109:$O$1097,MATCH('1.4 AIZ-BWH'!E347,'1.1 AIZ-IVZ'!$H$109:$H$1097,0),8))</f>
        <v/>
      </c>
      <c r="M347" s="131"/>
      <c r="N347" s="395" t="str" cm="1">
        <f t="array" ref="N347">IFERROR(IF(O346=1,INDEX('1.1 AIZ-IVZ'!$G$7:$I$106,MATCH(MIN('1.1 AIZ-IVZ'!$G$7:$G$106)+COUNTIF($N$25:N346,"*.0*"),'1.1 AIZ-IVZ'!$G$7:$G$106,0),3),INDEX('1.1 AIZ-IVZ'!$G$109:$H$1097,MATCH(VALUE(LEFT(R347,SEARCH(".",R347)-1)),'1.1 AIZ-IVZ'!$E$109:$E$1097,0)-1+Q347,2)),"")</f>
        <v/>
      </c>
      <c r="O347" s="395" t="str">
        <f>IFERROR(IF(O346&gt;1,O346-1,INDEX('1.1 AIZ-IVZ'!$F$7:$H$106,MATCH('1.4 AIZ-BWH'!N347,'1.1 AIZ-IVZ'!$I$7:$I$106,0),1)+1),"")</f>
        <v/>
      </c>
      <c r="P347" s="395" t="str">
        <f t="shared" si="25"/>
        <v/>
      </c>
      <c r="Q347" s="395" t="e">
        <f t="shared" si="26"/>
        <v>#VALUE!</v>
      </c>
      <c r="R347" s="395" t="str">
        <f t="shared" si="27"/>
        <v/>
      </c>
    </row>
    <row r="348" spans="1:18" ht="15" hidden="1">
      <c r="A348" s="49"/>
      <c r="B348" s="49"/>
      <c r="C348" s="49"/>
      <c r="D348" s="50"/>
      <c r="E348" s="93" t="str" cm="1">
        <f t="array" ref="E348">IFERROR(IF(O347=1,INDEX('1.1 AIZ-IVZ'!$G$7:$I$106,MATCH(MIN('1.1 AIZ-IVZ'!$G$7:$G$106)+COUNTIF($N$25:N347,"*.0*"),'1.1 AIZ-IVZ'!$G$7:$G$106,0),3),INDEX('1.1 AIZ-IVZ'!$G$109:$H$1097,MATCH(VALUE(LEFT(R348,SEARCH(".",R348)-1)),'1.1 AIZ-IVZ'!$E$109:$E$1097,0)-1+Q348,2)),"")</f>
        <v/>
      </c>
      <c r="F348" s="28"/>
      <c r="G348" s="409" t="str">
        <f>IF(E348="","",IF(IFERROR(VALUE(MID(E348,(SEARCH(".",E348)+1),1)),0)&gt;0,I348,SUMIFS($G349:$G$1015,$R349:$R$1015,LEFT(E348,SEARCH(".",E348)),$Q349:$Q$1015,"&gt;0")))</f>
        <v/>
      </c>
      <c r="H348" s="400"/>
      <c r="I348" s="396" t="str">
        <f t="shared" ca="1" si="28"/>
        <v/>
      </c>
      <c r="J348" s="396" t="str">
        <f t="shared" ca="1" si="29"/>
        <v/>
      </c>
      <c r="K348" s="384" t="str">
        <f>IF(OR(IFERROR(SEARCH("*.0*",$E348),0)=1,E348=""),"",INDEX('1.1 AIZ-IVZ'!$H$109:$O$1097,MATCH('1.4 AIZ-BWH'!E348,'1.1 AIZ-IVZ'!$H$109:$H$1097,0),7))</f>
        <v/>
      </c>
      <c r="L348" s="384" t="str">
        <f>IF(OR(IFERROR(SEARCH("*.0*",$E348),0)=1,E348=""),"",INDEX('1.1 AIZ-IVZ'!$H$109:$O$1097,MATCH('1.4 AIZ-BWH'!E348,'1.1 AIZ-IVZ'!$H$109:$H$1097,0),8))</f>
        <v/>
      </c>
      <c r="M348" s="131"/>
      <c r="N348" s="395" t="str" cm="1">
        <f t="array" ref="N348">IFERROR(IF(O347=1,INDEX('1.1 AIZ-IVZ'!$G$7:$I$106,MATCH(MIN('1.1 AIZ-IVZ'!$G$7:$G$106)+COUNTIF($N$25:N347,"*.0*"),'1.1 AIZ-IVZ'!$G$7:$G$106,0),3),INDEX('1.1 AIZ-IVZ'!$G$109:$H$1097,MATCH(VALUE(LEFT(R348,SEARCH(".",R348)-1)),'1.1 AIZ-IVZ'!$E$109:$E$1097,0)-1+Q348,2)),"")</f>
        <v/>
      </c>
      <c r="O348" s="395" t="str">
        <f>IFERROR(IF(O347&gt;1,O347-1,INDEX('1.1 AIZ-IVZ'!$F$7:$H$106,MATCH('1.4 AIZ-BWH'!N348,'1.1 AIZ-IVZ'!$I$7:$I$106,0),1)+1),"")</f>
        <v/>
      </c>
      <c r="P348" s="395" t="str">
        <f t="shared" si="25"/>
        <v/>
      </c>
      <c r="Q348" s="395" t="e">
        <f t="shared" si="26"/>
        <v>#VALUE!</v>
      </c>
      <c r="R348" s="395" t="str">
        <f t="shared" si="27"/>
        <v/>
      </c>
    </row>
    <row r="349" spans="1:18" ht="15" hidden="1">
      <c r="A349" s="49"/>
      <c r="B349" s="49"/>
      <c r="C349" s="49"/>
      <c r="D349" s="50"/>
      <c r="E349" s="93" t="str" cm="1">
        <f t="array" ref="E349">IFERROR(IF(O348=1,INDEX('1.1 AIZ-IVZ'!$G$7:$I$106,MATCH(MIN('1.1 AIZ-IVZ'!$G$7:$G$106)+COUNTIF($N$25:N348,"*.0*"),'1.1 AIZ-IVZ'!$G$7:$G$106,0),3),INDEX('1.1 AIZ-IVZ'!$G$109:$H$1097,MATCH(VALUE(LEFT(R349,SEARCH(".",R349)-1)),'1.1 AIZ-IVZ'!$E$109:$E$1097,0)-1+Q349,2)),"")</f>
        <v/>
      </c>
      <c r="F349" s="28"/>
      <c r="G349" s="409" t="str">
        <f>IF(E349="","",IF(IFERROR(VALUE(MID(E349,(SEARCH(".",E349)+1),1)),0)&gt;0,I349,SUMIFS($G350:$G$1015,$R350:$R$1015,LEFT(E349,SEARCH(".",E349)),$Q350:$Q$1015,"&gt;0")))</f>
        <v/>
      </c>
      <c r="H349" s="400"/>
      <c r="I349" s="396" t="str">
        <f t="shared" ca="1" si="28"/>
        <v/>
      </c>
      <c r="J349" s="396" t="str">
        <f t="shared" ca="1" si="29"/>
        <v/>
      </c>
      <c r="K349" s="384" t="str">
        <f>IF(OR(IFERROR(SEARCH("*.0*",$E349),0)=1,E349=""),"",INDEX('1.1 AIZ-IVZ'!$H$109:$O$1097,MATCH('1.4 AIZ-BWH'!E349,'1.1 AIZ-IVZ'!$H$109:$H$1097,0),7))</f>
        <v/>
      </c>
      <c r="L349" s="384" t="str">
        <f>IF(OR(IFERROR(SEARCH("*.0*",$E349),0)=1,E349=""),"",INDEX('1.1 AIZ-IVZ'!$H$109:$O$1097,MATCH('1.4 AIZ-BWH'!E349,'1.1 AIZ-IVZ'!$H$109:$H$1097,0),8))</f>
        <v/>
      </c>
      <c r="M349" s="131"/>
      <c r="N349" s="395" t="str" cm="1">
        <f t="array" ref="N349">IFERROR(IF(O348=1,INDEX('1.1 AIZ-IVZ'!$G$7:$I$106,MATCH(MIN('1.1 AIZ-IVZ'!$G$7:$G$106)+COUNTIF($N$25:N348,"*.0*"),'1.1 AIZ-IVZ'!$G$7:$G$106,0),3),INDEX('1.1 AIZ-IVZ'!$G$109:$H$1097,MATCH(VALUE(LEFT(R349,SEARCH(".",R349)-1)),'1.1 AIZ-IVZ'!$E$109:$E$1097,0)-1+Q349,2)),"")</f>
        <v/>
      </c>
      <c r="O349" s="395" t="str">
        <f>IFERROR(IF(O348&gt;1,O348-1,INDEX('1.1 AIZ-IVZ'!$F$7:$H$106,MATCH('1.4 AIZ-BWH'!N349,'1.1 AIZ-IVZ'!$I$7:$I$106,0),1)+1),"")</f>
        <v/>
      </c>
      <c r="P349" s="395" t="str">
        <f t="shared" si="25"/>
        <v/>
      </c>
      <c r="Q349" s="395" t="e">
        <f t="shared" si="26"/>
        <v>#VALUE!</v>
      </c>
      <c r="R349" s="395" t="str">
        <f t="shared" si="27"/>
        <v/>
      </c>
    </row>
    <row r="350" spans="1:18" ht="15" hidden="1" customHeight="1">
      <c r="A350" s="49"/>
      <c r="B350" s="49"/>
      <c r="C350" s="49"/>
      <c r="D350" s="50"/>
      <c r="E350" s="93" t="str" cm="1">
        <f t="array" ref="E350">IFERROR(IF(O349=1,INDEX('1.1 AIZ-IVZ'!$G$7:$I$106,MATCH(MIN('1.1 AIZ-IVZ'!$G$7:$G$106)+COUNTIF($N$25:N349,"*.0*"),'1.1 AIZ-IVZ'!$G$7:$G$106,0),3),INDEX('1.1 AIZ-IVZ'!$G$109:$H$1097,MATCH(VALUE(LEFT(R350,SEARCH(".",R350)-1)),'1.1 AIZ-IVZ'!$E$109:$E$1097,0)-1+Q350,2)),"")</f>
        <v/>
      </c>
      <c r="F350" s="28"/>
      <c r="G350" s="409" t="str">
        <f>IF(E350="","",IF(IFERROR(VALUE(MID(E350,(SEARCH(".",E350)+1),1)),0)&gt;0,I350,SUMIFS($G351:$G$1015,$R351:$R$1015,LEFT(E350,SEARCH(".",E350)),$Q351:$Q$1015,"&gt;0")))</f>
        <v/>
      </c>
      <c r="H350" s="400"/>
      <c r="I350" s="396" t="str">
        <f t="shared" ca="1" si="28"/>
        <v/>
      </c>
      <c r="J350" s="396" t="str">
        <f t="shared" ca="1" si="29"/>
        <v/>
      </c>
      <c r="K350" s="384" t="str">
        <f>IF(OR(IFERROR(SEARCH("*.0*",$E350),0)=1,E350=""),"",INDEX('1.1 AIZ-IVZ'!$H$109:$O$1097,MATCH('1.4 AIZ-BWH'!E350,'1.1 AIZ-IVZ'!$H$109:$H$1097,0),7))</f>
        <v/>
      </c>
      <c r="L350" s="384" t="str">
        <f>IF(OR(IFERROR(SEARCH("*.0*",$E350),0)=1,E350=""),"",INDEX('1.1 AIZ-IVZ'!$H$109:$O$1097,MATCH('1.4 AIZ-BWH'!E350,'1.1 AIZ-IVZ'!$H$109:$H$1097,0),8))</f>
        <v/>
      </c>
      <c r="M350" s="131"/>
      <c r="N350" s="395" t="str" cm="1">
        <f t="array" ref="N350">IFERROR(IF(O349=1,INDEX('1.1 AIZ-IVZ'!$G$7:$I$106,MATCH(MIN('1.1 AIZ-IVZ'!$G$7:$G$106)+COUNTIF($N$25:N349,"*.0*"),'1.1 AIZ-IVZ'!$G$7:$G$106,0),3),INDEX('1.1 AIZ-IVZ'!$G$109:$H$1097,MATCH(VALUE(LEFT(R350,SEARCH(".",R350)-1)),'1.1 AIZ-IVZ'!$E$109:$E$1097,0)-1+Q350,2)),"")</f>
        <v/>
      </c>
      <c r="O350" s="395" t="str">
        <f>IFERROR(IF(O349&gt;1,O349-1,INDEX('1.1 AIZ-IVZ'!$F$7:$H$106,MATCH('1.4 AIZ-BWH'!N350,'1.1 AIZ-IVZ'!$I$7:$I$106,0),1)+1),"")</f>
        <v/>
      </c>
      <c r="P350" s="395" t="str">
        <f t="shared" si="25"/>
        <v/>
      </c>
      <c r="Q350" s="395" t="e">
        <f t="shared" si="26"/>
        <v>#VALUE!</v>
      </c>
      <c r="R350" s="395" t="str">
        <f t="shared" si="27"/>
        <v/>
      </c>
    </row>
    <row r="351" spans="1:18" ht="15" hidden="1" customHeight="1">
      <c r="A351" s="49"/>
      <c r="B351" s="49"/>
      <c r="C351" s="49"/>
      <c r="D351" s="50"/>
      <c r="E351" s="93" t="str" cm="1">
        <f t="array" ref="E351">IFERROR(IF(O350=1,INDEX('1.1 AIZ-IVZ'!$G$7:$I$106,MATCH(MIN('1.1 AIZ-IVZ'!$G$7:$G$106)+COUNTIF($N$25:N350,"*.0*"),'1.1 AIZ-IVZ'!$G$7:$G$106,0),3),INDEX('1.1 AIZ-IVZ'!$G$109:$H$1097,MATCH(VALUE(LEFT(R351,SEARCH(".",R351)-1)),'1.1 AIZ-IVZ'!$E$109:$E$1097,0)-1+Q351,2)),"")</f>
        <v/>
      </c>
      <c r="F351" s="28"/>
      <c r="G351" s="409" t="str">
        <f>IF(E351="","",IF(IFERROR(VALUE(MID(E351,(SEARCH(".",E351)+1),1)),0)&gt;0,I351,SUMIFS($G352:$G$1015,$R352:$R$1015,LEFT(E351,SEARCH(".",E351)),$Q352:$Q$1015,"&gt;0")))</f>
        <v/>
      </c>
      <c r="H351" s="400"/>
      <c r="I351" s="396" t="str">
        <f t="shared" ca="1" si="28"/>
        <v/>
      </c>
      <c r="J351" s="396" t="str">
        <f t="shared" ca="1" si="29"/>
        <v/>
      </c>
      <c r="K351" s="384" t="str">
        <f>IF(OR(IFERROR(SEARCH("*.0*",$E351),0)=1,E351=""),"",INDEX('1.1 AIZ-IVZ'!$H$109:$O$1097,MATCH('1.4 AIZ-BWH'!E351,'1.1 AIZ-IVZ'!$H$109:$H$1097,0),7))</f>
        <v/>
      </c>
      <c r="L351" s="384" t="str">
        <f>IF(OR(IFERROR(SEARCH("*.0*",$E351),0)=1,E351=""),"",INDEX('1.1 AIZ-IVZ'!$H$109:$O$1097,MATCH('1.4 AIZ-BWH'!E351,'1.1 AIZ-IVZ'!$H$109:$H$1097,0),8))</f>
        <v/>
      </c>
      <c r="M351" s="131"/>
      <c r="N351" s="395" t="str" cm="1">
        <f t="array" ref="N351">IFERROR(IF(O350=1,INDEX('1.1 AIZ-IVZ'!$G$7:$I$106,MATCH(MIN('1.1 AIZ-IVZ'!$G$7:$G$106)+COUNTIF($N$25:N350,"*.0*"),'1.1 AIZ-IVZ'!$G$7:$G$106,0),3),INDEX('1.1 AIZ-IVZ'!$G$109:$H$1097,MATCH(VALUE(LEFT(R351,SEARCH(".",R351)-1)),'1.1 AIZ-IVZ'!$E$109:$E$1097,0)-1+Q351,2)),"")</f>
        <v/>
      </c>
      <c r="O351" s="395" t="str">
        <f>IFERROR(IF(O350&gt;1,O350-1,INDEX('1.1 AIZ-IVZ'!$F$7:$H$106,MATCH('1.4 AIZ-BWH'!N351,'1.1 AIZ-IVZ'!$I$7:$I$106,0),1)+1),"")</f>
        <v/>
      </c>
      <c r="P351" s="395" t="str">
        <f t="shared" si="25"/>
        <v/>
      </c>
      <c r="Q351" s="395" t="e">
        <f t="shared" si="26"/>
        <v>#VALUE!</v>
      </c>
      <c r="R351" s="395" t="str">
        <f t="shared" si="27"/>
        <v/>
      </c>
    </row>
    <row r="352" spans="1:18" ht="15" hidden="1" customHeight="1">
      <c r="A352" s="49"/>
      <c r="B352" s="49"/>
      <c r="C352" s="49"/>
      <c r="D352" s="50"/>
      <c r="E352" s="93" t="str" cm="1">
        <f t="array" ref="E352">IFERROR(IF(O351=1,INDEX('1.1 AIZ-IVZ'!$G$7:$I$106,MATCH(MIN('1.1 AIZ-IVZ'!$G$7:$G$106)+COUNTIF($N$25:N351,"*.0*"),'1.1 AIZ-IVZ'!$G$7:$G$106,0),3),INDEX('1.1 AIZ-IVZ'!$G$109:$H$1097,MATCH(VALUE(LEFT(R352,SEARCH(".",R352)-1)),'1.1 AIZ-IVZ'!$E$109:$E$1097,0)-1+Q352,2)),"")</f>
        <v/>
      </c>
      <c r="F352" s="28"/>
      <c r="G352" s="409" t="str">
        <f>IF(E352="","",IF(IFERROR(VALUE(MID(E352,(SEARCH(".",E352)+1),1)),0)&gt;0,I352,SUMIFS($G353:$G$1015,$R353:$R$1015,LEFT(E352,SEARCH(".",E352)),$Q353:$Q$1015,"&gt;0")))</f>
        <v/>
      </c>
      <c r="H352" s="400"/>
      <c r="I352" s="396" t="str">
        <f t="shared" ca="1" si="28"/>
        <v/>
      </c>
      <c r="J352" s="396" t="str">
        <f t="shared" ca="1" si="29"/>
        <v/>
      </c>
      <c r="K352" s="384" t="str">
        <f>IF(OR(IFERROR(SEARCH("*.0*",$E352),0)=1,E352=""),"",INDEX('1.1 AIZ-IVZ'!$H$109:$O$1097,MATCH('1.4 AIZ-BWH'!E352,'1.1 AIZ-IVZ'!$H$109:$H$1097,0),7))</f>
        <v/>
      </c>
      <c r="L352" s="384" t="str">
        <f>IF(OR(IFERROR(SEARCH("*.0*",$E352),0)=1,E352=""),"",INDEX('1.1 AIZ-IVZ'!$H$109:$O$1097,MATCH('1.4 AIZ-BWH'!E352,'1.1 AIZ-IVZ'!$H$109:$H$1097,0),8))</f>
        <v/>
      </c>
      <c r="M352" s="131"/>
      <c r="N352" s="395" t="str" cm="1">
        <f t="array" ref="N352">IFERROR(IF(O351=1,INDEX('1.1 AIZ-IVZ'!$G$7:$I$106,MATCH(MIN('1.1 AIZ-IVZ'!$G$7:$G$106)+COUNTIF($N$25:N351,"*.0*"),'1.1 AIZ-IVZ'!$G$7:$G$106,0),3),INDEX('1.1 AIZ-IVZ'!$G$109:$H$1097,MATCH(VALUE(LEFT(R352,SEARCH(".",R352)-1)),'1.1 AIZ-IVZ'!$E$109:$E$1097,0)-1+Q352,2)),"")</f>
        <v/>
      </c>
      <c r="O352" s="395" t="str">
        <f>IFERROR(IF(O351&gt;1,O351-1,INDEX('1.1 AIZ-IVZ'!$F$7:$H$106,MATCH('1.4 AIZ-BWH'!N352,'1.1 AIZ-IVZ'!$I$7:$I$106,0),1)+1),"")</f>
        <v/>
      </c>
      <c r="P352" s="395" t="str">
        <f t="shared" si="25"/>
        <v/>
      </c>
      <c r="Q352" s="395" t="e">
        <f t="shared" si="26"/>
        <v>#VALUE!</v>
      </c>
      <c r="R352" s="395" t="str">
        <f t="shared" si="27"/>
        <v/>
      </c>
    </row>
    <row r="353" spans="1:18" ht="15" hidden="1" customHeight="1">
      <c r="A353" s="49"/>
      <c r="B353" s="49"/>
      <c r="C353" s="49"/>
      <c r="D353" s="50"/>
      <c r="E353" s="93" t="str" cm="1">
        <f t="array" ref="E353">IFERROR(IF(O352=1,INDEX('1.1 AIZ-IVZ'!$G$7:$I$106,MATCH(MIN('1.1 AIZ-IVZ'!$G$7:$G$106)+COUNTIF($N$25:N352,"*.0*"),'1.1 AIZ-IVZ'!$G$7:$G$106,0),3),INDEX('1.1 AIZ-IVZ'!$G$109:$H$1097,MATCH(VALUE(LEFT(R353,SEARCH(".",R353)-1)),'1.1 AIZ-IVZ'!$E$109:$E$1097,0)-1+Q353,2)),"")</f>
        <v/>
      </c>
      <c r="F353" s="28"/>
      <c r="G353" s="409" t="str">
        <f>IF(E353="","",IF(IFERROR(VALUE(MID(E353,(SEARCH(".",E353)+1),1)),0)&gt;0,I353,SUMIFS($G354:$G$1015,$R354:$R$1015,LEFT(E353,SEARCH(".",E353)),$Q354:$Q$1015,"&gt;0")))</f>
        <v/>
      </c>
      <c r="H353" s="400"/>
      <c r="I353" s="396" t="str">
        <f t="shared" ca="1" si="28"/>
        <v/>
      </c>
      <c r="J353" s="396" t="str">
        <f t="shared" ca="1" si="29"/>
        <v/>
      </c>
      <c r="K353" s="384" t="str">
        <f>IF(OR(IFERROR(SEARCH("*.0*",$E353),0)=1,E353=""),"",INDEX('1.1 AIZ-IVZ'!$H$109:$O$1097,MATCH('1.4 AIZ-BWH'!E353,'1.1 AIZ-IVZ'!$H$109:$H$1097,0),7))</f>
        <v/>
      </c>
      <c r="L353" s="384" t="str">
        <f>IF(OR(IFERROR(SEARCH("*.0*",$E353),0)=1,E353=""),"",INDEX('1.1 AIZ-IVZ'!$H$109:$O$1097,MATCH('1.4 AIZ-BWH'!E353,'1.1 AIZ-IVZ'!$H$109:$H$1097,0),8))</f>
        <v/>
      </c>
      <c r="M353" s="131"/>
      <c r="N353" s="395" t="str" cm="1">
        <f t="array" ref="N353">IFERROR(IF(O352=1,INDEX('1.1 AIZ-IVZ'!$G$7:$I$106,MATCH(MIN('1.1 AIZ-IVZ'!$G$7:$G$106)+COUNTIF($N$25:N352,"*.0*"),'1.1 AIZ-IVZ'!$G$7:$G$106,0),3),INDEX('1.1 AIZ-IVZ'!$G$109:$H$1097,MATCH(VALUE(LEFT(R353,SEARCH(".",R353)-1)),'1.1 AIZ-IVZ'!$E$109:$E$1097,0)-1+Q353,2)),"")</f>
        <v/>
      </c>
      <c r="O353" s="395" t="str">
        <f>IFERROR(IF(O352&gt;1,O352-1,INDEX('1.1 AIZ-IVZ'!$F$7:$H$106,MATCH('1.4 AIZ-BWH'!N353,'1.1 AIZ-IVZ'!$I$7:$I$106,0),1)+1),"")</f>
        <v/>
      </c>
      <c r="P353" s="395" t="str">
        <f t="shared" si="25"/>
        <v/>
      </c>
      <c r="Q353" s="395" t="e">
        <f t="shared" si="26"/>
        <v>#VALUE!</v>
      </c>
      <c r="R353" s="395" t="str">
        <f t="shared" si="27"/>
        <v/>
      </c>
    </row>
    <row r="354" spans="1:18" ht="15" hidden="1" customHeight="1">
      <c r="A354" s="49"/>
      <c r="B354" s="49"/>
      <c r="C354" s="49"/>
      <c r="D354" s="50"/>
      <c r="E354" s="93" t="str" cm="1">
        <f t="array" ref="E354">IFERROR(IF(O353=1,INDEX('1.1 AIZ-IVZ'!$G$7:$I$106,MATCH(MIN('1.1 AIZ-IVZ'!$G$7:$G$106)+COUNTIF($N$25:N353,"*.0*"),'1.1 AIZ-IVZ'!$G$7:$G$106,0),3),INDEX('1.1 AIZ-IVZ'!$G$109:$H$1097,MATCH(VALUE(LEFT(R354,SEARCH(".",R354)-1)),'1.1 AIZ-IVZ'!$E$109:$E$1097,0)-1+Q354,2)),"")</f>
        <v/>
      </c>
      <c r="F354" s="28"/>
      <c r="G354" s="409" t="str">
        <f>IF(E354="","",IF(IFERROR(VALUE(MID(E354,(SEARCH(".",E354)+1),1)),0)&gt;0,I354,SUMIFS($G355:$G$1015,$R355:$R$1015,LEFT(E354,SEARCH(".",E354)),$Q355:$Q$1015,"&gt;0")))</f>
        <v/>
      </c>
      <c r="H354" s="400"/>
      <c r="I354" s="396" t="str">
        <f t="shared" ca="1" si="28"/>
        <v/>
      </c>
      <c r="J354" s="396" t="str">
        <f t="shared" ca="1" si="29"/>
        <v/>
      </c>
      <c r="K354" s="384" t="str">
        <f>IF(OR(IFERROR(SEARCH("*.0*",$E354),0)=1,E354=""),"",INDEX('1.1 AIZ-IVZ'!$H$109:$O$1097,MATCH('1.4 AIZ-BWH'!E354,'1.1 AIZ-IVZ'!$H$109:$H$1097,0),7))</f>
        <v/>
      </c>
      <c r="L354" s="384" t="str">
        <f>IF(OR(IFERROR(SEARCH("*.0*",$E354),0)=1,E354=""),"",INDEX('1.1 AIZ-IVZ'!$H$109:$O$1097,MATCH('1.4 AIZ-BWH'!E354,'1.1 AIZ-IVZ'!$H$109:$H$1097,0),8))</f>
        <v/>
      </c>
      <c r="M354" s="131"/>
      <c r="N354" s="395" t="str" cm="1">
        <f t="array" ref="N354">IFERROR(IF(O353=1,INDEX('1.1 AIZ-IVZ'!$G$7:$I$106,MATCH(MIN('1.1 AIZ-IVZ'!$G$7:$G$106)+COUNTIF($N$25:N353,"*.0*"),'1.1 AIZ-IVZ'!$G$7:$G$106,0),3),INDEX('1.1 AIZ-IVZ'!$G$109:$H$1097,MATCH(VALUE(LEFT(R354,SEARCH(".",R354)-1)),'1.1 AIZ-IVZ'!$E$109:$E$1097,0)-1+Q354,2)),"")</f>
        <v/>
      </c>
      <c r="O354" s="395" t="str">
        <f>IFERROR(IF(O353&gt;1,O353-1,INDEX('1.1 AIZ-IVZ'!$F$7:$H$106,MATCH('1.4 AIZ-BWH'!N354,'1.1 AIZ-IVZ'!$I$7:$I$106,0),1)+1),"")</f>
        <v/>
      </c>
      <c r="P354" s="395" t="str">
        <f t="shared" si="25"/>
        <v/>
      </c>
      <c r="Q354" s="395" t="e">
        <f t="shared" si="26"/>
        <v>#VALUE!</v>
      </c>
      <c r="R354" s="395" t="str">
        <f t="shared" si="27"/>
        <v/>
      </c>
    </row>
    <row r="355" spans="1:18" ht="15" hidden="1" customHeight="1">
      <c r="A355" s="49"/>
      <c r="B355" s="49"/>
      <c r="C355" s="49"/>
      <c r="D355" s="50"/>
      <c r="E355" s="93" t="str" cm="1">
        <f t="array" ref="E355">IFERROR(IF(O354=1,INDEX('1.1 AIZ-IVZ'!$G$7:$I$106,MATCH(MIN('1.1 AIZ-IVZ'!$G$7:$G$106)+COUNTIF($N$25:N354,"*.0*"),'1.1 AIZ-IVZ'!$G$7:$G$106,0),3),INDEX('1.1 AIZ-IVZ'!$G$109:$H$1097,MATCH(VALUE(LEFT(R355,SEARCH(".",R355)-1)),'1.1 AIZ-IVZ'!$E$109:$E$1097,0)-1+Q355,2)),"")</f>
        <v/>
      </c>
      <c r="F355" s="28"/>
      <c r="G355" s="409" t="str">
        <f>IF(E355="","",IF(IFERROR(VALUE(MID(E355,(SEARCH(".",E355)+1),1)),0)&gt;0,I355,SUMIFS($G356:$G$1015,$R356:$R$1015,LEFT(E355,SEARCH(".",E355)),$Q356:$Q$1015,"&gt;0")))</f>
        <v/>
      </c>
      <c r="H355" s="400"/>
      <c r="I355" s="396" t="str">
        <f t="shared" ca="1" si="28"/>
        <v/>
      </c>
      <c r="J355" s="396" t="str">
        <f t="shared" ca="1" si="29"/>
        <v/>
      </c>
      <c r="K355" s="384" t="str">
        <f>IF(OR(IFERROR(SEARCH("*.0*",$E355),0)=1,E355=""),"",INDEX('1.1 AIZ-IVZ'!$H$109:$O$1097,MATCH('1.4 AIZ-BWH'!E355,'1.1 AIZ-IVZ'!$H$109:$H$1097,0),7))</f>
        <v/>
      </c>
      <c r="L355" s="384" t="str">
        <f>IF(OR(IFERROR(SEARCH("*.0*",$E355),0)=1,E355=""),"",INDEX('1.1 AIZ-IVZ'!$H$109:$O$1097,MATCH('1.4 AIZ-BWH'!E355,'1.1 AIZ-IVZ'!$H$109:$H$1097,0),8))</f>
        <v/>
      </c>
      <c r="M355" s="131"/>
      <c r="N355" s="395" t="str" cm="1">
        <f t="array" ref="N355">IFERROR(IF(O354=1,INDEX('1.1 AIZ-IVZ'!$G$7:$I$106,MATCH(MIN('1.1 AIZ-IVZ'!$G$7:$G$106)+COUNTIF($N$25:N354,"*.0*"),'1.1 AIZ-IVZ'!$G$7:$G$106,0),3),INDEX('1.1 AIZ-IVZ'!$G$109:$H$1097,MATCH(VALUE(LEFT(R355,SEARCH(".",R355)-1)),'1.1 AIZ-IVZ'!$E$109:$E$1097,0)-1+Q355,2)),"")</f>
        <v/>
      </c>
      <c r="O355" s="395" t="str">
        <f>IFERROR(IF(O354&gt;1,O354-1,INDEX('1.1 AIZ-IVZ'!$F$7:$H$106,MATCH('1.4 AIZ-BWH'!N355,'1.1 AIZ-IVZ'!$I$7:$I$106,0),1)+1),"")</f>
        <v/>
      </c>
      <c r="P355" s="395" t="str">
        <f t="shared" si="25"/>
        <v/>
      </c>
      <c r="Q355" s="395" t="e">
        <f t="shared" si="26"/>
        <v>#VALUE!</v>
      </c>
      <c r="R355" s="395" t="str">
        <f t="shared" si="27"/>
        <v/>
      </c>
    </row>
    <row r="356" spans="1:18" ht="15" hidden="1">
      <c r="A356" s="49"/>
      <c r="B356" s="49"/>
      <c r="C356" s="49"/>
      <c r="D356" s="50"/>
      <c r="E356" s="93" t="str" cm="1">
        <f t="array" ref="E356">IFERROR(IF(O355=1,INDEX('1.1 AIZ-IVZ'!$G$7:$I$106,MATCH(MIN('1.1 AIZ-IVZ'!$G$7:$G$106)+COUNTIF($N$25:N355,"*.0*"),'1.1 AIZ-IVZ'!$G$7:$G$106,0),3),INDEX('1.1 AIZ-IVZ'!$G$109:$H$1097,MATCH(VALUE(LEFT(R356,SEARCH(".",R356)-1)),'1.1 AIZ-IVZ'!$E$109:$E$1097,0)-1+Q356,2)),"")</f>
        <v/>
      </c>
      <c r="F356" s="28"/>
      <c r="G356" s="409" t="str">
        <f>IF(E356="","",IF(IFERROR(VALUE(MID(E356,(SEARCH(".",E356)+1),1)),0)&gt;0,I356,SUMIFS($G357:$G$1015,$R357:$R$1015,LEFT(E356,SEARCH(".",E356)),$Q357:$Q$1015,"&gt;0")))</f>
        <v/>
      </c>
      <c r="H356" s="400"/>
      <c r="I356" s="396" t="str">
        <f t="shared" ca="1" si="28"/>
        <v/>
      </c>
      <c r="J356" s="396" t="str">
        <f t="shared" ca="1" si="29"/>
        <v/>
      </c>
      <c r="K356" s="384" t="str">
        <f>IF(OR(IFERROR(SEARCH("*.0*",$E356),0)=1,E356=""),"",INDEX('1.1 AIZ-IVZ'!$H$109:$O$1097,MATCH('1.4 AIZ-BWH'!E356,'1.1 AIZ-IVZ'!$H$109:$H$1097,0),7))</f>
        <v/>
      </c>
      <c r="L356" s="384" t="str">
        <f>IF(OR(IFERROR(SEARCH("*.0*",$E356),0)=1,E356=""),"",INDEX('1.1 AIZ-IVZ'!$H$109:$O$1097,MATCH('1.4 AIZ-BWH'!E356,'1.1 AIZ-IVZ'!$H$109:$H$1097,0),8))</f>
        <v/>
      </c>
      <c r="M356" s="131"/>
      <c r="N356" s="395" t="str" cm="1">
        <f t="array" ref="N356">IFERROR(IF(O355=1,INDEX('1.1 AIZ-IVZ'!$G$7:$I$106,MATCH(MIN('1.1 AIZ-IVZ'!$G$7:$G$106)+COUNTIF($N$25:N355,"*.0*"),'1.1 AIZ-IVZ'!$G$7:$G$106,0),3),INDEX('1.1 AIZ-IVZ'!$G$109:$H$1097,MATCH(VALUE(LEFT(R356,SEARCH(".",R356)-1)),'1.1 AIZ-IVZ'!$E$109:$E$1097,0)-1+Q356,2)),"")</f>
        <v/>
      </c>
      <c r="O356" s="395" t="str">
        <f>IFERROR(IF(O355&gt;1,O355-1,INDEX('1.1 AIZ-IVZ'!$F$7:$H$106,MATCH('1.4 AIZ-BWH'!N356,'1.1 AIZ-IVZ'!$I$7:$I$106,0),1)+1),"")</f>
        <v/>
      </c>
      <c r="P356" s="395" t="str">
        <f t="shared" si="25"/>
        <v/>
      </c>
      <c r="Q356" s="395" t="e">
        <f t="shared" si="26"/>
        <v>#VALUE!</v>
      </c>
      <c r="R356" s="395" t="str">
        <f t="shared" si="27"/>
        <v/>
      </c>
    </row>
    <row r="357" spans="1:18" ht="15" hidden="1">
      <c r="A357" s="49"/>
      <c r="B357" s="49"/>
      <c r="C357" s="49"/>
      <c r="D357" s="50"/>
      <c r="E357" s="93" t="str" cm="1">
        <f t="array" ref="E357">IFERROR(IF(O356=1,INDEX('1.1 AIZ-IVZ'!$G$7:$I$106,MATCH(MIN('1.1 AIZ-IVZ'!$G$7:$G$106)+COUNTIF($N$25:N356,"*.0*"),'1.1 AIZ-IVZ'!$G$7:$G$106,0),3),INDEX('1.1 AIZ-IVZ'!$G$109:$H$1097,MATCH(VALUE(LEFT(R357,SEARCH(".",R357)-1)),'1.1 AIZ-IVZ'!$E$109:$E$1097,0)-1+Q357,2)),"")</f>
        <v/>
      </c>
      <c r="F357" s="28"/>
      <c r="G357" s="409" t="str">
        <f>IF(E357="","",IF(IFERROR(VALUE(MID(E357,(SEARCH(".",E357)+1),1)),0)&gt;0,I357,SUMIFS($G358:$G$1015,$R358:$R$1015,LEFT(E357,SEARCH(".",E357)),$Q358:$Q$1015,"&gt;0")))</f>
        <v/>
      </c>
      <c r="H357" s="400"/>
      <c r="I357" s="396" t="str">
        <f t="shared" ca="1" si="28"/>
        <v/>
      </c>
      <c r="J357" s="396" t="str">
        <f t="shared" ca="1" si="29"/>
        <v/>
      </c>
      <c r="K357" s="384" t="str">
        <f>IF(OR(IFERROR(SEARCH("*.0*",$E357),0)=1,E357=""),"",INDEX('1.1 AIZ-IVZ'!$H$109:$O$1097,MATCH('1.4 AIZ-BWH'!E357,'1.1 AIZ-IVZ'!$H$109:$H$1097,0),7))</f>
        <v/>
      </c>
      <c r="L357" s="384" t="str">
        <f>IF(OR(IFERROR(SEARCH("*.0*",$E357),0)=1,E357=""),"",INDEX('1.1 AIZ-IVZ'!$H$109:$O$1097,MATCH('1.4 AIZ-BWH'!E357,'1.1 AIZ-IVZ'!$H$109:$H$1097,0),8))</f>
        <v/>
      </c>
      <c r="M357" s="131"/>
      <c r="N357" s="395" t="str" cm="1">
        <f t="array" ref="N357">IFERROR(IF(O356=1,INDEX('1.1 AIZ-IVZ'!$G$7:$I$106,MATCH(MIN('1.1 AIZ-IVZ'!$G$7:$G$106)+COUNTIF($N$25:N356,"*.0*"),'1.1 AIZ-IVZ'!$G$7:$G$106,0),3),INDEX('1.1 AIZ-IVZ'!$G$109:$H$1097,MATCH(VALUE(LEFT(R357,SEARCH(".",R357)-1)),'1.1 AIZ-IVZ'!$E$109:$E$1097,0)-1+Q357,2)),"")</f>
        <v/>
      </c>
      <c r="O357" s="395" t="str">
        <f>IFERROR(IF(O356&gt;1,O356-1,INDEX('1.1 AIZ-IVZ'!$F$7:$H$106,MATCH('1.4 AIZ-BWH'!N357,'1.1 AIZ-IVZ'!$I$7:$I$106,0),1)+1),"")</f>
        <v/>
      </c>
      <c r="P357" s="395" t="str">
        <f t="shared" si="25"/>
        <v/>
      </c>
      <c r="Q357" s="395" t="e">
        <f t="shared" si="26"/>
        <v>#VALUE!</v>
      </c>
      <c r="R357" s="395" t="str">
        <f t="shared" si="27"/>
        <v/>
      </c>
    </row>
    <row r="358" spans="1:18" ht="15" hidden="1">
      <c r="A358" s="49"/>
      <c r="B358" s="49"/>
      <c r="C358" s="49"/>
      <c r="D358" s="50"/>
      <c r="E358" s="93" t="str" cm="1">
        <f t="array" ref="E358">IFERROR(IF(O357=1,INDEX('1.1 AIZ-IVZ'!$G$7:$I$106,MATCH(MIN('1.1 AIZ-IVZ'!$G$7:$G$106)+COUNTIF($N$25:N357,"*.0*"),'1.1 AIZ-IVZ'!$G$7:$G$106,0),3),INDEX('1.1 AIZ-IVZ'!$G$109:$H$1097,MATCH(VALUE(LEFT(R358,SEARCH(".",R358)-1)),'1.1 AIZ-IVZ'!$E$109:$E$1097,0)-1+Q358,2)),"")</f>
        <v/>
      </c>
      <c r="F358" s="28"/>
      <c r="G358" s="409" t="str">
        <f>IF(E358="","",IF(IFERROR(VALUE(MID(E358,(SEARCH(".",E358)+1),1)),0)&gt;0,I358,SUMIFS($G359:$G$1015,$R359:$R$1015,LEFT(E358,SEARCH(".",E358)),$Q359:$Q$1015,"&gt;0")))</f>
        <v/>
      </c>
      <c r="H358" s="400"/>
      <c r="I358" s="396" t="str">
        <f t="shared" ca="1" si="28"/>
        <v/>
      </c>
      <c r="J358" s="396" t="str">
        <f t="shared" ca="1" si="29"/>
        <v/>
      </c>
      <c r="K358" s="384" t="str">
        <f>IF(OR(IFERROR(SEARCH("*.0*",$E358),0)=1,E358=""),"",INDEX('1.1 AIZ-IVZ'!$H$109:$O$1097,MATCH('1.4 AIZ-BWH'!E358,'1.1 AIZ-IVZ'!$H$109:$H$1097,0),7))</f>
        <v/>
      </c>
      <c r="L358" s="384" t="str">
        <f>IF(OR(IFERROR(SEARCH("*.0*",$E358),0)=1,E358=""),"",INDEX('1.1 AIZ-IVZ'!$H$109:$O$1097,MATCH('1.4 AIZ-BWH'!E358,'1.1 AIZ-IVZ'!$H$109:$H$1097,0),8))</f>
        <v/>
      </c>
      <c r="M358" s="131"/>
      <c r="N358" s="395" t="str" cm="1">
        <f t="array" ref="N358">IFERROR(IF(O357=1,INDEX('1.1 AIZ-IVZ'!$G$7:$I$106,MATCH(MIN('1.1 AIZ-IVZ'!$G$7:$G$106)+COUNTIF($N$25:N357,"*.0*"),'1.1 AIZ-IVZ'!$G$7:$G$106,0),3),INDEX('1.1 AIZ-IVZ'!$G$109:$H$1097,MATCH(VALUE(LEFT(R358,SEARCH(".",R358)-1)),'1.1 AIZ-IVZ'!$E$109:$E$1097,0)-1+Q358,2)),"")</f>
        <v/>
      </c>
      <c r="O358" s="395" t="str">
        <f>IFERROR(IF(O357&gt;1,O357-1,INDEX('1.1 AIZ-IVZ'!$F$7:$H$106,MATCH('1.4 AIZ-BWH'!N358,'1.1 AIZ-IVZ'!$I$7:$I$106,0),1)+1),"")</f>
        <v/>
      </c>
      <c r="P358" s="395" t="str">
        <f t="shared" si="25"/>
        <v/>
      </c>
      <c r="Q358" s="395" t="e">
        <f t="shared" si="26"/>
        <v>#VALUE!</v>
      </c>
      <c r="R358" s="395" t="str">
        <f t="shared" si="27"/>
        <v/>
      </c>
    </row>
    <row r="359" spans="1:18" ht="15" hidden="1">
      <c r="A359" s="49"/>
      <c r="B359" s="49"/>
      <c r="C359" s="49"/>
      <c r="D359" s="50"/>
      <c r="E359" s="93" t="str" cm="1">
        <f t="array" ref="E359">IFERROR(IF(O358=1,INDEX('1.1 AIZ-IVZ'!$G$7:$I$106,MATCH(MIN('1.1 AIZ-IVZ'!$G$7:$G$106)+COUNTIF($N$25:N358,"*.0*"),'1.1 AIZ-IVZ'!$G$7:$G$106,0),3),INDEX('1.1 AIZ-IVZ'!$G$109:$H$1097,MATCH(VALUE(LEFT(R359,SEARCH(".",R359)-1)),'1.1 AIZ-IVZ'!$E$109:$E$1097,0)-1+Q359,2)),"")</f>
        <v/>
      </c>
      <c r="F359" s="28"/>
      <c r="G359" s="409" t="str">
        <f>IF(E359="","",IF(IFERROR(VALUE(MID(E359,(SEARCH(".",E359)+1),1)),0)&gt;0,I359,SUMIFS($G360:$G$1015,$R360:$R$1015,LEFT(E359,SEARCH(".",E359)),$Q360:$Q$1015,"&gt;0")))</f>
        <v/>
      </c>
      <c r="H359" s="400"/>
      <c r="I359" s="396" t="str">
        <f t="shared" ca="1" si="28"/>
        <v/>
      </c>
      <c r="J359" s="396" t="str">
        <f t="shared" ca="1" si="29"/>
        <v/>
      </c>
      <c r="K359" s="384" t="str">
        <f>IF(OR(IFERROR(SEARCH("*.0*",$E359),0)=1,E359=""),"",INDEX('1.1 AIZ-IVZ'!$H$109:$O$1097,MATCH('1.4 AIZ-BWH'!E359,'1.1 AIZ-IVZ'!$H$109:$H$1097,0),7))</f>
        <v/>
      </c>
      <c r="L359" s="384" t="str">
        <f>IF(OR(IFERROR(SEARCH("*.0*",$E359),0)=1,E359=""),"",INDEX('1.1 AIZ-IVZ'!$H$109:$O$1097,MATCH('1.4 AIZ-BWH'!E359,'1.1 AIZ-IVZ'!$H$109:$H$1097,0),8))</f>
        <v/>
      </c>
      <c r="M359" s="131"/>
      <c r="N359" s="395" t="str" cm="1">
        <f t="array" ref="N359">IFERROR(IF(O358=1,INDEX('1.1 AIZ-IVZ'!$G$7:$I$106,MATCH(MIN('1.1 AIZ-IVZ'!$G$7:$G$106)+COUNTIF($N$25:N358,"*.0*"),'1.1 AIZ-IVZ'!$G$7:$G$106,0),3),INDEX('1.1 AIZ-IVZ'!$G$109:$H$1097,MATCH(VALUE(LEFT(R359,SEARCH(".",R359)-1)),'1.1 AIZ-IVZ'!$E$109:$E$1097,0)-1+Q359,2)),"")</f>
        <v/>
      </c>
      <c r="O359" s="395" t="str">
        <f>IFERROR(IF(O358&gt;1,O358-1,INDEX('1.1 AIZ-IVZ'!$F$7:$H$106,MATCH('1.4 AIZ-BWH'!N359,'1.1 AIZ-IVZ'!$I$7:$I$106,0),1)+1),"")</f>
        <v/>
      </c>
      <c r="P359" s="395" t="str">
        <f t="shared" si="25"/>
        <v/>
      </c>
      <c r="Q359" s="395" t="e">
        <f t="shared" si="26"/>
        <v>#VALUE!</v>
      </c>
      <c r="R359" s="395" t="str">
        <f t="shared" si="27"/>
        <v/>
      </c>
    </row>
    <row r="360" spans="1:18" ht="15" hidden="1">
      <c r="A360" s="49"/>
      <c r="B360" s="49"/>
      <c r="C360" s="49"/>
      <c r="D360" s="50"/>
      <c r="E360" s="93" t="str" cm="1">
        <f t="array" ref="E360">IFERROR(IF(O359=1,INDEX('1.1 AIZ-IVZ'!$G$7:$I$106,MATCH(MIN('1.1 AIZ-IVZ'!$G$7:$G$106)+COUNTIF($N$25:N359,"*.0*"),'1.1 AIZ-IVZ'!$G$7:$G$106,0),3),INDEX('1.1 AIZ-IVZ'!$G$109:$H$1097,MATCH(VALUE(LEFT(R360,SEARCH(".",R360)-1)),'1.1 AIZ-IVZ'!$E$109:$E$1097,0)-1+Q360,2)),"")</f>
        <v/>
      </c>
      <c r="F360" s="28"/>
      <c r="G360" s="409" t="str">
        <f>IF(E360="","",IF(IFERROR(VALUE(MID(E360,(SEARCH(".",E360)+1),1)),0)&gt;0,I360,SUMIFS($G361:$G$1015,$R361:$R$1015,LEFT(E360,SEARCH(".",E360)),$Q361:$Q$1015,"&gt;0")))</f>
        <v/>
      </c>
      <c r="H360" s="400"/>
      <c r="I360" s="396" t="str">
        <f t="shared" ca="1" si="28"/>
        <v/>
      </c>
      <c r="J360" s="396" t="str">
        <f t="shared" ca="1" si="29"/>
        <v/>
      </c>
      <c r="K360" s="384" t="str">
        <f>IF(OR(IFERROR(SEARCH("*.0*",$E360),0)=1,E360=""),"",INDEX('1.1 AIZ-IVZ'!$H$109:$O$1097,MATCH('1.4 AIZ-BWH'!E360,'1.1 AIZ-IVZ'!$H$109:$H$1097,0),7))</f>
        <v/>
      </c>
      <c r="L360" s="384" t="str">
        <f>IF(OR(IFERROR(SEARCH("*.0*",$E360),0)=1,E360=""),"",INDEX('1.1 AIZ-IVZ'!$H$109:$O$1097,MATCH('1.4 AIZ-BWH'!E360,'1.1 AIZ-IVZ'!$H$109:$H$1097,0),8))</f>
        <v/>
      </c>
      <c r="M360" s="131"/>
      <c r="N360" s="395" t="str" cm="1">
        <f t="array" ref="N360">IFERROR(IF(O359=1,INDEX('1.1 AIZ-IVZ'!$G$7:$I$106,MATCH(MIN('1.1 AIZ-IVZ'!$G$7:$G$106)+COUNTIF($N$25:N359,"*.0*"),'1.1 AIZ-IVZ'!$G$7:$G$106,0),3),INDEX('1.1 AIZ-IVZ'!$G$109:$H$1097,MATCH(VALUE(LEFT(R360,SEARCH(".",R360)-1)),'1.1 AIZ-IVZ'!$E$109:$E$1097,0)-1+Q360,2)),"")</f>
        <v/>
      </c>
      <c r="O360" s="395" t="str">
        <f>IFERROR(IF(O359&gt;1,O359-1,INDEX('1.1 AIZ-IVZ'!$F$7:$H$106,MATCH('1.4 AIZ-BWH'!N360,'1.1 AIZ-IVZ'!$I$7:$I$106,0),1)+1),"")</f>
        <v/>
      </c>
      <c r="P360" s="395" t="str">
        <f t="shared" si="25"/>
        <v/>
      </c>
      <c r="Q360" s="395" t="e">
        <f t="shared" si="26"/>
        <v>#VALUE!</v>
      </c>
      <c r="R360" s="395" t="str">
        <f t="shared" si="27"/>
        <v/>
      </c>
    </row>
    <row r="361" spans="1:18" ht="15" hidden="1" customHeight="1">
      <c r="A361" s="49"/>
      <c r="B361" s="49"/>
      <c r="C361" s="49"/>
      <c r="D361" s="50"/>
      <c r="E361" s="93" t="str" cm="1">
        <f t="array" ref="E361">IFERROR(IF(O360=1,INDEX('1.1 AIZ-IVZ'!$G$7:$I$106,MATCH(MIN('1.1 AIZ-IVZ'!$G$7:$G$106)+COUNTIF($N$25:N360,"*.0*"),'1.1 AIZ-IVZ'!$G$7:$G$106,0),3),INDEX('1.1 AIZ-IVZ'!$G$109:$H$1097,MATCH(VALUE(LEFT(R361,SEARCH(".",R361)-1)),'1.1 AIZ-IVZ'!$E$109:$E$1097,0)-1+Q361,2)),"")</f>
        <v/>
      </c>
      <c r="F361" s="28"/>
      <c r="G361" s="409" t="str">
        <f>IF(E361="","",IF(IFERROR(VALUE(MID(E361,(SEARCH(".",E361)+1),1)),0)&gt;0,I361,SUMIFS($G362:$G$1015,$R362:$R$1015,LEFT(E361,SEARCH(".",E361)),$Q362:$Q$1015,"&gt;0")))</f>
        <v/>
      </c>
      <c r="H361" s="400"/>
      <c r="I361" s="396" t="str">
        <f t="shared" ca="1" si="28"/>
        <v/>
      </c>
      <c r="J361" s="396" t="str">
        <f t="shared" ca="1" si="29"/>
        <v/>
      </c>
      <c r="K361" s="384" t="str">
        <f>IF(OR(IFERROR(SEARCH("*.0*",$E361),0)=1,E361=""),"",INDEX('1.1 AIZ-IVZ'!$H$109:$O$1097,MATCH('1.4 AIZ-BWH'!E361,'1.1 AIZ-IVZ'!$H$109:$H$1097,0),7))</f>
        <v/>
      </c>
      <c r="L361" s="384" t="str">
        <f>IF(OR(IFERROR(SEARCH("*.0*",$E361),0)=1,E361=""),"",INDEX('1.1 AIZ-IVZ'!$H$109:$O$1097,MATCH('1.4 AIZ-BWH'!E361,'1.1 AIZ-IVZ'!$H$109:$H$1097,0),8))</f>
        <v/>
      </c>
      <c r="M361" s="131"/>
      <c r="N361" s="395" t="str" cm="1">
        <f t="array" ref="N361">IFERROR(IF(O360=1,INDEX('1.1 AIZ-IVZ'!$G$7:$I$106,MATCH(MIN('1.1 AIZ-IVZ'!$G$7:$G$106)+COUNTIF($N$25:N360,"*.0*"),'1.1 AIZ-IVZ'!$G$7:$G$106,0),3),INDEX('1.1 AIZ-IVZ'!$G$109:$H$1097,MATCH(VALUE(LEFT(R361,SEARCH(".",R361)-1)),'1.1 AIZ-IVZ'!$E$109:$E$1097,0)-1+Q361,2)),"")</f>
        <v/>
      </c>
      <c r="O361" s="395" t="str">
        <f>IFERROR(IF(O360&gt;1,O360-1,INDEX('1.1 AIZ-IVZ'!$F$7:$H$106,MATCH('1.4 AIZ-BWH'!N361,'1.1 AIZ-IVZ'!$I$7:$I$106,0),1)+1),"")</f>
        <v/>
      </c>
      <c r="P361" s="395" t="str">
        <f t="shared" ref="P361:P424" si="30">IF(O361="","",IF(VALUE(MID(N360,SEARCH(".",N360)+1,1))=0,O360,P360))</f>
        <v/>
      </c>
      <c r="Q361" s="395" t="e">
        <f t="shared" ref="Q361:Q424" si="31">IF(O360=1,"",(O361-P361)*-1)</f>
        <v>#VALUE!</v>
      </c>
      <c r="R361" s="395" t="str">
        <f t="shared" ref="R361:R424" si="32">IFERROR(IF(Q361="",LEFT(N361,SEARCH(".",N361)),R360),"")</f>
        <v/>
      </c>
    </row>
    <row r="362" spans="1:18" ht="15" hidden="1" customHeight="1">
      <c r="A362" s="49"/>
      <c r="B362" s="49"/>
      <c r="C362" s="49"/>
      <c r="D362" s="50"/>
      <c r="E362" s="93" t="str" cm="1">
        <f t="array" ref="E362">IFERROR(IF(O361=1,INDEX('1.1 AIZ-IVZ'!$G$7:$I$106,MATCH(MIN('1.1 AIZ-IVZ'!$G$7:$G$106)+COUNTIF($N$25:N361,"*.0*"),'1.1 AIZ-IVZ'!$G$7:$G$106,0),3),INDEX('1.1 AIZ-IVZ'!$G$109:$H$1097,MATCH(VALUE(LEFT(R362,SEARCH(".",R362)-1)),'1.1 AIZ-IVZ'!$E$109:$E$1097,0)-1+Q362,2)),"")</f>
        <v/>
      </c>
      <c r="F362" s="28"/>
      <c r="G362" s="409" t="str">
        <f>IF(E362="","",IF(IFERROR(VALUE(MID(E362,(SEARCH(".",E362)+1),1)),0)&gt;0,I362,SUMIFS($G363:$G$1015,$R363:$R$1015,LEFT(E362,SEARCH(".",E362)),$Q363:$Q$1015,"&gt;0")))</f>
        <v/>
      </c>
      <c r="H362" s="400"/>
      <c r="I362" s="396" t="str">
        <f t="shared" ca="1" si="28"/>
        <v/>
      </c>
      <c r="J362" s="396" t="str">
        <f t="shared" ca="1" si="29"/>
        <v/>
      </c>
      <c r="K362" s="384" t="str">
        <f>IF(OR(IFERROR(SEARCH("*.0*",$E362),0)=1,E362=""),"",INDEX('1.1 AIZ-IVZ'!$H$109:$O$1097,MATCH('1.4 AIZ-BWH'!E362,'1.1 AIZ-IVZ'!$H$109:$H$1097,0),7))</f>
        <v/>
      </c>
      <c r="L362" s="384" t="str">
        <f>IF(OR(IFERROR(SEARCH("*.0*",$E362),0)=1,E362=""),"",INDEX('1.1 AIZ-IVZ'!$H$109:$O$1097,MATCH('1.4 AIZ-BWH'!E362,'1.1 AIZ-IVZ'!$H$109:$H$1097,0),8))</f>
        <v/>
      </c>
      <c r="M362" s="131"/>
      <c r="N362" s="395" t="str" cm="1">
        <f t="array" ref="N362">IFERROR(IF(O361=1,INDEX('1.1 AIZ-IVZ'!$G$7:$I$106,MATCH(MIN('1.1 AIZ-IVZ'!$G$7:$G$106)+COUNTIF($N$25:N361,"*.0*"),'1.1 AIZ-IVZ'!$G$7:$G$106,0),3),INDEX('1.1 AIZ-IVZ'!$G$109:$H$1097,MATCH(VALUE(LEFT(R362,SEARCH(".",R362)-1)),'1.1 AIZ-IVZ'!$E$109:$E$1097,0)-1+Q362,2)),"")</f>
        <v/>
      </c>
      <c r="O362" s="395" t="str">
        <f>IFERROR(IF(O361&gt;1,O361-1,INDEX('1.1 AIZ-IVZ'!$F$7:$H$106,MATCH('1.4 AIZ-BWH'!N362,'1.1 AIZ-IVZ'!$I$7:$I$106,0),1)+1),"")</f>
        <v/>
      </c>
      <c r="P362" s="395" t="str">
        <f t="shared" si="30"/>
        <v/>
      </c>
      <c r="Q362" s="395" t="e">
        <f t="shared" si="31"/>
        <v>#VALUE!</v>
      </c>
      <c r="R362" s="395" t="str">
        <f t="shared" si="32"/>
        <v/>
      </c>
    </row>
    <row r="363" spans="1:18" ht="15" hidden="1" customHeight="1">
      <c r="A363" s="49"/>
      <c r="B363" s="49"/>
      <c r="C363" s="49"/>
      <c r="D363" s="50"/>
      <c r="E363" s="93" t="str" cm="1">
        <f t="array" ref="E363">IFERROR(IF(O362=1,INDEX('1.1 AIZ-IVZ'!$G$7:$I$106,MATCH(MIN('1.1 AIZ-IVZ'!$G$7:$G$106)+COUNTIF($N$25:N362,"*.0*"),'1.1 AIZ-IVZ'!$G$7:$G$106,0),3),INDEX('1.1 AIZ-IVZ'!$G$109:$H$1097,MATCH(VALUE(LEFT(R363,SEARCH(".",R363)-1)),'1.1 AIZ-IVZ'!$E$109:$E$1097,0)-1+Q363,2)),"")</f>
        <v/>
      </c>
      <c r="F363" s="28"/>
      <c r="G363" s="409" t="str">
        <f>IF(E363="","",IF(IFERROR(VALUE(MID(E363,(SEARCH(".",E363)+1),1)),0)&gt;0,I363,SUMIFS($G364:$G$1015,$R364:$R$1015,LEFT(E363,SEARCH(".",E363)),$Q364:$Q$1015,"&gt;0")))</f>
        <v/>
      </c>
      <c r="H363" s="400"/>
      <c r="I363" s="396" t="str">
        <f t="shared" ca="1" si="28"/>
        <v/>
      </c>
      <c r="J363" s="396" t="str">
        <f t="shared" ca="1" si="29"/>
        <v/>
      </c>
      <c r="K363" s="384" t="str">
        <f>IF(OR(IFERROR(SEARCH("*.0*",$E363),0)=1,E363=""),"",INDEX('1.1 AIZ-IVZ'!$H$109:$O$1097,MATCH('1.4 AIZ-BWH'!E363,'1.1 AIZ-IVZ'!$H$109:$H$1097,0),7))</f>
        <v/>
      </c>
      <c r="L363" s="384" t="str">
        <f>IF(OR(IFERROR(SEARCH("*.0*",$E363),0)=1,E363=""),"",INDEX('1.1 AIZ-IVZ'!$H$109:$O$1097,MATCH('1.4 AIZ-BWH'!E363,'1.1 AIZ-IVZ'!$H$109:$H$1097,0),8))</f>
        <v/>
      </c>
      <c r="M363" s="131"/>
      <c r="N363" s="395" t="str" cm="1">
        <f t="array" ref="N363">IFERROR(IF(O362=1,INDEX('1.1 AIZ-IVZ'!$G$7:$I$106,MATCH(MIN('1.1 AIZ-IVZ'!$G$7:$G$106)+COUNTIF($N$25:N362,"*.0*"),'1.1 AIZ-IVZ'!$G$7:$G$106,0),3),INDEX('1.1 AIZ-IVZ'!$G$109:$H$1097,MATCH(VALUE(LEFT(R363,SEARCH(".",R363)-1)),'1.1 AIZ-IVZ'!$E$109:$E$1097,0)-1+Q363,2)),"")</f>
        <v/>
      </c>
      <c r="O363" s="395" t="str">
        <f>IFERROR(IF(O362&gt;1,O362-1,INDEX('1.1 AIZ-IVZ'!$F$7:$H$106,MATCH('1.4 AIZ-BWH'!N363,'1.1 AIZ-IVZ'!$I$7:$I$106,0),1)+1),"")</f>
        <v/>
      </c>
      <c r="P363" s="395" t="str">
        <f t="shared" si="30"/>
        <v/>
      </c>
      <c r="Q363" s="395" t="e">
        <f t="shared" si="31"/>
        <v>#VALUE!</v>
      </c>
      <c r="R363" s="395" t="str">
        <f t="shared" si="32"/>
        <v/>
      </c>
    </row>
    <row r="364" spans="1:18" ht="15" hidden="1" customHeight="1">
      <c r="A364" s="49"/>
      <c r="B364" s="49"/>
      <c r="C364" s="49"/>
      <c r="D364" s="50"/>
      <c r="E364" s="93" t="str" cm="1">
        <f t="array" ref="E364">IFERROR(IF(O363=1,INDEX('1.1 AIZ-IVZ'!$G$7:$I$106,MATCH(MIN('1.1 AIZ-IVZ'!$G$7:$G$106)+COUNTIF($N$25:N363,"*.0*"),'1.1 AIZ-IVZ'!$G$7:$G$106,0),3),INDEX('1.1 AIZ-IVZ'!$G$109:$H$1097,MATCH(VALUE(LEFT(R364,SEARCH(".",R364)-1)),'1.1 AIZ-IVZ'!$E$109:$E$1097,0)-1+Q364,2)),"")</f>
        <v/>
      </c>
      <c r="F364" s="28"/>
      <c r="G364" s="409" t="str">
        <f>IF(E364="","",IF(IFERROR(VALUE(MID(E364,(SEARCH(".",E364)+1),1)),0)&gt;0,I364,SUMIFS($G365:$G$1015,$R365:$R$1015,LEFT(E364,SEARCH(".",E364)),$Q365:$Q$1015,"&gt;0")))</f>
        <v/>
      </c>
      <c r="H364" s="400"/>
      <c r="I364" s="396" t="str">
        <f t="shared" ca="1" si="28"/>
        <v/>
      </c>
      <c r="J364" s="396" t="str">
        <f t="shared" ca="1" si="29"/>
        <v/>
      </c>
      <c r="K364" s="384" t="str">
        <f>IF(OR(IFERROR(SEARCH("*.0*",$E364),0)=1,E364=""),"",INDEX('1.1 AIZ-IVZ'!$H$109:$O$1097,MATCH('1.4 AIZ-BWH'!E364,'1.1 AIZ-IVZ'!$H$109:$H$1097,0),7))</f>
        <v/>
      </c>
      <c r="L364" s="384" t="str">
        <f>IF(OR(IFERROR(SEARCH("*.0*",$E364),0)=1,E364=""),"",INDEX('1.1 AIZ-IVZ'!$H$109:$O$1097,MATCH('1.4 AIZ-BWH'!E364,'1.1 AIZ-IVZ'!$H$109:$H$1097,0),8))</f>
        <v/>
      </c>
      <c r="M364" s="131"/>
      <c r="N364" s="395" t="str" cm="1">
        <f t="array" ref="N364">IFERROR(IF(O363=1,INDEX('1.1 AIZ-IVZ'!$G$7:$I$106,MATCH(MIN('1.1 AIZ-IVZ'!$G$7:$G$106)+COUNTIF($N$25:N363,"*.0*"),'1.1 AIZ-IVZ'!$G$7:$G$106,0),3),INDEX('1.1 AIZ-IVZ'!$G$109:$H$1097,MATCH(VALUE(LEFT(R364,SEARCH(".",R364)-1)),'1.1 AIZ-IVZ'!$E$109:$E$1097,0)-1+Q364,2)),"")</f>
        <v/>
      </c>
      <c r="O364" s="395" t="str">
        <f>IFERROR(IF(O363&gt;1,O363-1,INDEX('1.1 AIZ-IVZ'!$F$7:$H$106,MATCH('1.4 AIZ-BWH'!N364,'1.1 AIZ-IVZ'!$I$7:$I$106,0),1)+1),"")</f>
        <v/>
      </c>
      <c r="P364" s="395" t="str">
        <f t="shared" si="30"/>
        <v/>
      </c>
      <c r="Q364" s="395" t="e">
        <f t="shared" si="31"/>
        <v>#VALUE!</v>
      </c>
      <c r="R364" s="395" t="str">
        <f t="shared" si="32"/>
        <v/>
      </c>
    </row>
    <row r="365" spans="1:18" ht="15" hidden="1" customHeight="1">
      <c r="A365" s="49"/>
      <c r="B365" s="49"/>
      <c r="C365" s="49"/>
      <c r="D365" s="50"/>
      <c r="E365" s="93" t="str" cm="1">
        <f t="array" ref="E365">IFERROR(IF(O364=1,INDEX('1.1 AIZ-IVZ'!$G$7:$I$106,MATCH(MIN('1.1 AIZ-IVZ'!$G$7:$G$106)+COUNTIF($N$25:N364,"*.0*"),'1.1 AIZ-IVZ'!$G$7:$G$106,0),3),INDEX('1.1 AIZ-IVZ'!$G$109:$H$1097,MATCH(VALUE(LEFT(R365,SEARCH(".",R365)-1)),'1.1 AIZ-IVZ'!$E$109:$E$1097,0)-1+Q365,2)),"")</f>
        <v/>
      </c>
      <c r="F365" s="28"/>
      <c r="G365" s="409" t="str">
        <f>IF(E365="","",IF(IFERROR(VALUE(MID(E365,(SEARCH(".",E365)+1),1)),0)&gt;0,I365,SUMIFS($G366:$G$1015,$R366:$R$1015,LEFT(E365,SEARCH(".",E365)),$Q366:$Q$1015,"&gt;0")))</f>
        <v/>
      </c>
      <c r="H365" s="400"/>
      <c r="I365" s="396" t="str">
        <f t="shared" ca="1" si="28"/>
        <v/>
      </c>
      <c r="J365" s="396" t="str">
        <f t="shared" ca="1" si="29"/>
        <v/>
      </c>
      <c r="K365" s="384" t="str">
        <f>IF(OR(IFERROR(SEARCH("*.0*",$E365),0)=1,E365=""),"",INDEX('1.1 AIZ-IVZ'!$H$109:$O$1097,MATCH('1.4 AIZ-BWH'!E365,'1.1 AIZ-IVZ'!$H$109:$H$1097,0),7))</f>
        <v/>
      </c>
      <c r="L365" s="384" t="str">
        <f>IF(OR(IFERROR(SEARCH("*.0*",$E365),0)=1,E365=""),"",INDEX('1.1 AIZ-IVZ'!$H$109:$O$1097,MATCH('1.4 AIZ-BWH'!E365,'1.1 AIZ-IVZ'!$H$109:$H$1097,0),8))</f>
        <v/>
      </c>
      <c r="M365" s="131"/>
      <c r="N365" s="395" t="str" cm="1">
        <f t="array" ref="N365">IFERROR(IF(O364=1,INDEX('1.1 AIZ-IVZ'!$G$7:$I$106,MATCH(MIN('1.1 AIZ-IVZ'!$G$7:$G$106)+COUNTIF($N$25:N364,"*.0*"),'1.1 AIZ-IVZ'!$G$7:$G$106,0),3),INDEX('1.1 AIZ-IVZ'!$G$109:$H$1097,MATCH(VALUE(LEFT(R365,SEARCH(".",R365)-1)),'1.1 AIZ-IVZ'!$E$109:$E$1097,0)-1+Q365,2)),"")</f>
        <v/>
      </c>
      <c r="O365" s="395" t="str">
        <f>IFERROR(IF(O364&gt;1,O364-1,INDEX('1.1 AIZ-IVZ'!$F$7:$H$106,MATCH('1.4 AIZ-BWH'!N365,'1.1 AIZ-IVZ'!$I$7:$I$106,0),1)+1),"")</f>
        <v/>
      </c>
      <c r="P365" s="395" t="str">
        <f t="shared" si="30"/>
        <v/>
      </c>
      <c r="Q365" s="395" t="e">
        <f t="shared" si="31"/>
        <v>#VALUE!</v>
      </c>
      <c r="R365" s="395" t="str">
        <f t="shared" si="32"/>
        <v/>
      </c>
    </row>
    <row r="366" spans="1:18" ht="15" hidden="1" customHeight="1">
      <c r="A366" s="49"/>
      <c r="B366" s="49"/>
      <c r="C366" s="49"/>
      <c r="D366" s="50"/>
      <c r="E366" s="93" t="str" cm="1">
        <f t="array" ref="E366">IFERROR(IF(O365=1,INDEX('1.1 AIZ-IVZ'!$G$7:$I$106,MATCH(MIN('1.1 AIZ-IVZ'!$G$7:$G$106)+COUNTIF($N$25:N365,"*.0*"),'1.1 AIZ-IVZ'!$G$7:$G$106,0),3),INDEX('1.1 AIZ-IVZ'!$G$109:$H$1097,MATCH(VALUE(LEFT(R366,SEARCH(".",R366)-1)),'1.1 AIZ-IVZ'!$E$109:$E$1097,0)-1+Q366,2)),"")</f>
        <v/>
      </c>
      <c r="F366" s="28"/>
      <c r="G366" s="409" t="str">
        <f>IF(E366="","",IF(IFERROR(VALUE(MID(E366,(SEARCH(".",E366)+1),1)),0)&gt;0,I366,SUMIFS($G367:$G$1015,$R367:$R$1015,LEFT(E366,SEARCH(".",E366)),$Q367:$Q$1015,"&gt;0")))</f>
        <v/>
      </c>
      <c r="H366" s="400"/>
      <c r="I366" s="396" t="str">
        <f t="shared" ca="1" si="28"/>
        <v/>
      </c>
      <c r="J366" s="396" t="str">
        <f t="shared" ca="1" si="29"/>
        <v/>
      </c>
      <c r="K366" s="384" t="str">
        <f>IF(OR(IFERROR(SEARCH("*.0*",$E366),0)=1,E366=""),"",INDEX('1.1 AIZ-IVZ'!$H$109:$O$1097,MATCH('1.4 AIZ-BWH'!E366,'1.1 AIZ-IVZ'!$H$109:$H$1097,0),7))</f>
        <v/>
      </c>
      <c r="L366" s="384" t="str">
        <f>IF(OR(IFERROR(SEARCH("*.0*",$E366),0)=1,E366=""),"",INDEX('1.1 AIZ-IVZ'!$H$109:$O$1097,MATCH('1.4 AIZ-BWH'!E366,'1.1 AIZ-IVZ'!$H$109:$H$1097,0),8))</f>
        <v/>
      </c>
      <c r="M366" s="131"/>
      <c r="N366" s="395" t="str" cm="1">
        <f t="array" ref="N366">IFERROR(IF(O365=1,INDEX('1.1 AIZ-IVZ'!$G$7:$I$106,MATCH(MIN('1.1 AIZ-IVZ'!$G$7:$G$106)+COUNTIF($N$25:N365,"*.0*"),'1.1 AIZ-IVZ'!$G$7:$G$106,0),3),INDEX('1.1 AIZ-IVZ'!$G$109:$H$1097,MATCH(VALUE(LEFT(R366,SEARCH(".",R366)-1)),'1.1 AIZ-IVZ'!$E$109:$E$1097,0)-1+Q366,2)),"")</f>
        <v/>
      </c>
      <c r="O366" s="395" t="str">
        <f>IFERROR(IF(O365&gt;1,O365-1,INDEX('1.1 AIZ-IVZ'!$F$7:$H$106,MATCH('1.4 AIZ-BWH'!N366,'1.1 AIZ-IVZ'!$I$7:$I$106,0),1)+1),"")</f>
        <v/>
      </c>
      <c r="P366" s="395" t="str">
        <f t="shared" si="30"/>
        <v/>
      </c>
      <c r="Q366" s="395" t="e">
        <f t="shared" si="31"/>
        <v>#VALUE!</v>
      </c>
      <c r="R366" s="395" t="str">
        <f t="shared" si="32"/>
        <v/>
      </c>
    </row>
    <row r="367" spans="1:18" ht="15" hidden="1" customHeight="1">
      <c r="A367" s="49"/>
      <c r="B367" s="49"/>
      <c r="C367" s="49"/>
      <c r="D367" s="50"/>
      <c r="E367" s="93" t="str" cm="1">
        <f t="array" ref="E367">IFERROR(IF(O366=1,INDEX('1.1 AIZ-IVZ'!$G$7:$I$106,MATCH(MIN('1.1 AIZ-IVZ'!$G$7:$G$106)+COUNTIF($N$25:N366,"*.0*"),'1.1 AIZ-IVZ'!$G$7:$G$106,0),3),INDEX('1.1 AIZ-IVZ'!$G$109:$H$1097,MATCH(VALUE(LEFT(R367,SEARCH(".",R367)-1)),'1.1 AIZ-IVZ'!$E$109:$E$1097,0)-1+Q367,2)),"")</f>
        <v/>
      </c>
      <c r="F367" s="28"/>
      <c r="G367" s="409" t="str">
        <f>IF(E367="","",IF(IFERROR(VALUE(MID(E367,(SEARCH(".",E367)+1),1)),0)&gt;0,I367,SUMIFS($G368:$G$1015,$R368:$R$1015,LEFT(E367,SEARCH(".",E367)),$Q368:$Q$1015,"&gt;0")))</f>
        <v/>
      </c>
      <c r="H367" s="400"/>
      <c r="I367" s="396" t="str">
        <f t="shared" ca="1" si="28"/>
        <v/>
      </c>
      <c r="J367" s="396" t="str">
        <f t="shared" ca="1" si="29"/>
        <v/>
      </c>
      <c r="K367" s="384" t="str">
        <f>IF(OR(IFERROR(SEARCH("*.0*",$E367),0)=1,E367=""),"",INDEX('1.1 AIZ-IVZ'!$H$109:$O$1097,MATCH('1.4 AIZ-BWH'!E367,'1.1 AIZ-IVZ'!$H$109:$H$1097,0),7))</f>
        <v/>
      </c>
      <c r="L367" s="384" t="str">
        <f>IF(OR(IFERROR(SEARCH("*.0*",$E367),0)=1,E367=""),"",INDEX('1.1 AIZ-IVZ'!$H$109:$O$1097,MATCH('1.4 AIZ-BWH'!E367,'1.1 AIZ-IVZ'!$H$109:$H$1097,0),8))</f>
        <v/>
      </c>
      <c r="M367" s="131"/>
      <c r="N367" s="395" t="str" cm="1">
        <f t="array" ref="N367">IFERROR(IF(O366=1,INDEX('1.1 AIZ-IVZ'!$G$7:$I$106,MATCH(MIN('1.1 AIZ-IVZ'!$G$7:$G$106)+COUNTIF($N$25:N366,"*.0*"),'1.1 AIZ-IVZ'!$G$7:$G$106,0),3),INDEX('1.1 AIZ-IVZ'!$G$109:$H$1097,MATCH(VALUE(LEFT(R367,SEARCH(".",R367)-1)),'1.1 AIZ-IVZ'!$E$109:$E$1097,0)-1+Q367,2)),"")</f>
        <v/>
      </c>
      <c r="O367" s="395" t="str">
        <f>IFERROR(IF(O366&gt;1,O366-1,INDEX('1.1 AIZ-IVZ'!$F$7:$H$106,MATCH('1.4 AIZ-BWH'!N367,'1.1 AIZ-IVZ'!$I$7:$I$106,0),1)+1),"")</f>
        <v/>
      </c>
      <c r="P367" s="395" t="str">
        <f t="shared" si="30"/>
        <v/>
      </c>
      <c r="Q367" s="395" t="e">
        <f t="shared" si="31"/>
        <v>#VALUE!</v>
      </c>
      <c r="R367" s="395" t="str">
        <f t="shared" si="32"/>
        <v/>
      </c>
    </row>
    <row r="368" spans="1:18" ht="15" hidden="1" customHeight="1">
      <c r="A368" s="49"/>
      <c r="B368" s="49"/>
      <c r="C368" s="49"/>
      <c r="D368" s="50"/>
      <c r="E368" s="93" t="str" cm="1">
        <f t="array" ref="E368">IFERROR(IF(O367=1,INDEX('1.1 AIZ-IVZ'!$G$7:$I$106,MATCH(MIN('1.1 AIZ-IVZ'!$G$7:$G$106)+COUNTIF($N$25:N367,"*.0*"),'1.1 AIZ-IVZ'!$G$7:$G$106,0),3),INDEX('1.1 AIZ-IVZ'!$G$109:$H$1097,MATCH(VALUE(LEFT(R368,SEARCH(".",R368)-1)),'1.1 AIZ-IVZ'!$E$109:$E$1097,0)-1+Q368,2)),"")</f>
        <v/>
      </c>
      <c r="F368" s="28"/>
      <c r="G368" s="409" t="str">
        <f>IF(E368="","",IF(IFERROR(VALUE(MID(E368,(SEARCH(".",E368)+1),1)),0)&gt;0,I368,SUMIFS($G369:$G$1015,$R369:$R$1015,LEFT(E368,SEARCH(".",E368)),$Q369:$Q$1015,"&gt;0")))</f>
        <v/>
      </c>
      <c r="H368" s="400"/>
      <c r="I368" s="396" t="str">
        <f t="shared" ca="1" si="28"/>
        <v/>
      </c>
      <c r="J368" s="396" t="str">
        <f t="shared" ca="1" si="29"/>
        <v/>
      </c>
      <c r="K368" s="384" t="str">
        <f>IF(OR(IFERROR(SEARCH("*.0*",$E368),0)=1,E368=""),"",INDEX('1.1 AIZ-IVZ'!$H$109:$O$1097,MATCH('1.4 AIZ-BWH'!E368,'1.1 AIZ-IVZ'!$H$109:$H$1097,0),7))</f>
        <v/>
      </c>
      <c r="L368" s="384" t="str">
        <f>IF(OR(IFERROR(SEARCH("*.0*",$E368),0)=1,E368=""),"",INDEX('1.1 AIZ-IVZ'!$H$109:$O$1097,MATCH('1.4 AIZ-BWH'!E368,'1.1 AIZ-IVZ'!$H$109:$H$1097,0),8))</f>
        <v/>
      </c>
      <c r="M368" s="131"/>
      <c r="N368" s="395" t="str" cm="1">
        <f t="array" ref="N368">IFERROR(IF(O367=1,INDEX('1.1 AIZ-IVZ'!$G$7:$I$106,MATCH(MIN('1.1 AIZ-IVZ'!$G$7:$G$106)+COUNTIF($N$25:N367,"*.0*"),'1.1 AIZ-IVZ'!$G$7:$G$106,0),3),INDEX('1.1 AIZ-IVZ'!$G$109:$H$1097,MATCH(VALUE(LEFT(R368,SEARCH(".",R368)-1)),'1.1 AIZ-IVZ'!$E$109:$E$1097,0)-1+Q368,2)),"")</f>
        <v/>
      </c>
      <c r="O368" s="395" t="str">
        <f>IFERROR(IF(O367&gt;1,O367-1,INDEX('1.1 AIZ-IVZ'!$F$7:$H$106,MATCH('1.4 AIZ-BWH'!N368,'1.1 AIZ-IVZ'!$I$7:$I$106,0),1)+1),"")</f>
        <v/>
      </c>
      <c r="P368" s="395" t="str">
        <f t="shared" si="30"/>
        <v/>
      </c>
      <c r="Q368" s="395" t="e">
        <f t="shared" si="31"/>
        <v>#VALUE!</v>
      </c>
      <c r="R368" s="395" t="str">
        <f t="shared" si="32"/>
        <v/>
      </c>
    </row>
    <row r="369" spans="1:18" ht="15" hidden="1" customHeight="1">
      <c r="A369" s="49"/>
      <c r="B369" s="49"/>
      <c r="C369" s="49"/>
      <c r="D369" s="50"/>
      <c r="E369" s="93" t="str" cm="1">
        <f t="array" ref="E369">IFERROR(IF(O368=1,INDEX('1.1 AIZ-IVZ'!$G$7:$I$106,MATCH(MIN('1.1 AIZ-IVZ'!$G$7:$G$106)+COUNTIF($N$25:N368,"*.0*"),'1.1 AIZ-IVZ'!$G$7:$G$106,0),3),INDEX('1.1 AIZ-IVZ'!$G$109:$H$1097,MATCH(VALUE(LEFT(R369,SEARCH(".",R369)-1)),'1.1 AIZ-IVZ'!$E$109:$E$1097,0)-1+Q369,2)),"")</f>
        <v/>
      </c>
      <c r="F369" s="28"/>
      <c r="G369" s="409" t="str">
        <f>IF(E369="","",IF(IFERROR(VALUE(MID(E369,(SEARCH(".",E369)+1),1)),0)&gt;0,I369,SUMIFS($G370:$G$1015,$R370:$R$1015,LEFT(E369,SEARCH(".",E369)),$Q370:$Q$1015,"&gt;0")))</f>
        <v/>
      </c>
      <c r="H369" s="400"/>
      <c r="I369" s="396" t="str">
        <f t="shared" ca="1" si="28"/>
        <v/>
      </c>
      <c r="J369" s="396" t="str">
        <f t="shared" ca="1" si="29"/>
        <v/>
      </c>
      <c r="K369" s="384" t="str">
        <f>IF(OR(IFERROR(SEARCH("*.0*",$E369),0)=1,E369=""),"",INDEX('1.1 AIZ-IVZ'!$H$109:$O$1097,MATCH('1.4 AIZ-BWH'!E369,'1.1 AIZ-IVZ'!$H$109:$H$1097,0),7))</f>
        <v/>
      </c>
      <c r="L369" s="384" t="str">
        <f>IF(OR(IFERROR(SEARCH("*.0*",$E369),0)=1,E369=""),"",INDEX('1.1 AIZ-IVZ'!$H$109:$O$1097,MATCH('1.4 AIZ-BWH'!E369,'1.1 AIZ-IVZ'!$H$109:$H$1097,0),8))</f>
        <v/>
      </c>
      <c r="M369" s="131"/>
      <c r="N369" s="395" t="str" cm="1">
        <f t="array" ref="N369">IFERROR(IF(O368=1,INDEX('1.1 AIZ-IVZ'!$G$7:$I$106,MATCH(MIN('1.1 AIZ-IVZ'!$G$7:$G$106)+COUNTIF($N$25:N368,"*.0*"),'1.1 AIZ-IVZ'!$G$7:$G$106,0),3),INDEX('1.1 AIZ-IVZ'!$G$109:$H$1097,MATCH(VALUE(LEFT(R369,SEARCH(".",R369)-1)),'1.1 AIZ-IVZ'!$E$109:$E$1097,0)-1+Q369,2)),"")</f>
        <v/>
      </c>
      <c r="O369" s="395" t="str">
        <f>IFERROR(IF(O368&gt;1,O368-1,INDEX('1.1 AIZ-IVZ'!$F$7:$H$106,MATCH('1.4 AIZ-BWH'!N369,'1.1 AIZ-IVZ'!$I$7:$I$106,0),1)+1),"")</f>
        <v/>
      </c>
      <c r="P369" s="395" t="str">
        <f t="shared" si="30"/>
        <v/>
      </c>
      <c r="Q369" s="395" t="e">
        <f t="shared" si="31"/>
        <v>#VALUE!</v>
      </c>
      <c r="R369" s="395" t="str">
        <f t="shared" si="32"/>
        <v/>
      </c>
    </row>
    <row r="370" spans="1:18" ht="15" hidden="1" customHeight="1">
      <c r="A370" s="49"/>
      <c r="B370" s="49"/>
      <c r="C370" s="49"/>
      <c r="D370" s="50"/>
      <c r="E370" s="93" t="str" cm="1">
        <f t="array" ref="E370">IFERROR(IF(O369=1,INDEX('1.1 AIZ-IVZ'!$G$7:$I$106,MATCH(MIN('1.1 AIZ-IVZ'!$G$7:$G$106)+COUNTIF($N$25:N369,"*.0*"),'1.1 AIZ-IVZ'!$G$7:$G$106,0),3),INDEX('1.1 AIZ-IVZ'!$G$109:$H$1097,MATCH(VALUE(LEFT(R370,SEARCH(".",R370)-1)),'1.1 AIZ-IVZ'!$E$109:$E$1097,0)-1+Q370,2)),"")</f>
        <v/>
      </c>
      <c r="F370" s="28"/>
      <c r="G370" s="409" t="str">
        <f>IF(E370="","",IF(IFERROR(VALUE(MID(E370,(SEARCH(".",E370)+1),1)),0)&gt;0,I370,SUMIFS($G371:$G$1015,$R371:$R$1015,LEFT(E370,SEARCH(".",E370)),$Q371:$Q$1015,"&gt;0")))</f>
        <v/>
      </c>
      <c r="H370" s="400"/>
      <c r="I370" s="396" t="str">
        <f t="shared" ca="1" si="28"/>
        <v/>
      </c>
      <c r="J370" s="396" t="str">
        <f t="shared" ca="1" si="29"/>
        <v/>
      </c>
      <c r="K370" s="384" t="str">
        <f>IF(OR(IFERROR(SEARCH("*.0*",$E370),0)=1,E370=""),"",INDEX('1.1 AIZ-IVZ'!$H$109:$O$1097,MATCH('1.4 AIZ-BWH'!E370,'1.1 AIZ-IVZ'!$H$109:$H$1097,0),7))</f>
        <v/>
      </c>
      <c r="L370" s="384" t="str">
        <f>IF(OR(IFERROR(SEARCH("*.0*",$E370),0)=1,E370=""),"",INDEX('1.1 AIZ-IVZ'!$H$109:$O$1097,MATCH('1.4 AIZ-BWH'!E370,'1.1 AIZ-IVZ'!$H$109:$H$1097,0),8))</f>
        <v/>
      </c>
      <c r="M370" s="131"/>
      <c r="N370" s="395" t="str" cm="1">
        <f t="array" ref="N370">IFERROR(IF(O369=1,INDEX('1.1 AIZ-IVZ'!$G$7:$I$106,MATCH(MIN('1.1 AIZ-IVZ'!$G$7:$G$106)+COUNTIF($N$25:N369,"*.0*"),'1.1 AIZ-IVZ'!$G$7:$G$106,0),3),INDEX('1.1 AIZ-IVZ'!$G$109:$H$1097,MATCH(VALUE(LEFT(R370,SEARCH(".",R370)-1)),'1.1 AIZ-IVZ'!$E$109:$E$1097,0)-1+Q370,2)),"")</f>
        <v/>
      </c>
      <c r="O370" s="395" t="str">
        <f>IFERROR(IF(O369&gt;1,O369-1,INDEX('1.1 AIZ-IVZ'!$F$7:$H$106,MATCH('1.4 AIZ-BWH'!N370,'1.1 AIZ-IVZ'!$I$7:$I$106,0),1)+1),"")</f>
        <v/>
      </c>
      <c r="P370" s="395" t="str">
        <f t="shared" si="30"/>
        <v/>
      </c>
      <c r="Q370" s="395" t="e">
        <f t="shared" si="31"/>
        <v>#VALUE!</v>
      </c>
      <c r="R370" s="395" t="str">
        <f t="shared" si="32"/>
        <v/>
      </c>
    </row>
    <row r="371" spans="1:18" ht="15" hidden="1" customHeight="1">
      <c r="A371" s="49"/>
      <c r="B371" s="49"/>
      <c r="C371" s="49"/>
      <c r="D371" s="50"/>
      <c r="E371" s="93" t="str" cm="1">
        <f t="array" ref="E371">IFERROR(IF(O370=1,INDEX('1.1 AIZ-IVZ'!$G$7:$I$106,MATCH(MIN('1.1 AIZ-IVZ'!$G$7:$G$106)+COUNTIF($N$25:N370,"*.0*"),'1.1 AIZ-IVZ'!$G$7:$G$106,0),3),INDEX('1.1 AIZ-IVZ'!$G$109:$H$1097,MATCH(VALUE(LEFT(R371,SEARCH(".",R371)-1)),'1.1 AIZ-IVZ'!$E$109:$E$1097,0)-1+Q371,2)),"")</f>
        <v/>
      </c>
      <c r="F371" s="28"/>
      <c r="G371" s="409" t="str">
        <f>IF(E371="","",IF(IFERROR(VALUE(MID(E371,(SEARCH(".",E371)+1),1)),0)&gt;0,I371,SUMIFS($G372:$G$1015,$R372:$R$1015,LEFT(E371,SEARCH(".",E371)),$Q372:$Q$1015,"&gt;0")))</f>
        <v/>
      </c>
      <c r="H371" s="400"/>
      <c r="I371" s="396" t="str">
        <f t="shared" ca="1" si="28"/>
        <v/>
      </c>
      <c r="J371" s="396" t="str">
        <f t="shared" ca="1" si="29"/>
        <v/>
      </c>
      <c r="K371" s="384" t="str">
        <f>IF(OR(IFERROR(SEARCH("*.0*",$E371),0)=1,E371=""),"",INDEX('1.1 AIZ-IVZ'!$H$109:$O$1097,MATCH('1.4 AIZ-BWH'!E371,'1.1 AIZ-IVZ'!$H$109:$H$1097,0),7))</f>
        <v/>
      </c>
      <c r="L371" s="384" t="str">
        <f>IF(OR(IFERROR(SEARCH("*.0*",$E371),0)=1,E371=""),"",INDEX('1.1 AIZ-IVZ'!$H$109:$O$1097,MATCH('1.4 AIZ-BWH'!E371,'1.1 AIZ-IVZ'!$H$109:$H$1097,0),8))</f>
        <v/>
      </c>
      <c r="M371" s="131"/>
      <c r="N371" s="395" t="str" cm="1">
        <f t="array" ref="N371">IFERROR(IF(O370=1,INDEX('1.1 AIZ-IVZ'!$G$7:$I$106,MATCH(MIN('1.1 AIZ-IVZ'!$G$7:$G$106)+COUNTIF($N$25:N370,"*.0*"),'1.1 AIZ-IVZ'!$G$7:$G$106,0),3),INDEX('1.1 AIZ-IVZ'!$G$109:$H$1097,MATCH(VALUE(LEFT(R371,SEARCH(".",R371)-1)),'1.1 AIZ-IVZ'!$E$109:$E$1097,0)-1+Q371,2)),"")</f>
        <v/>
      </c>
      <c r="O371" s="395" t="str">
        <f>IFERROR(IF(O370&gt;1,O370-1,INDEX('1.1 AIZ-IVZ'!$F$7:$H$106,MATCH('1.4 AIZ-BWH'!N371,'1.1 AIZ-IVZ'!$I$7:$I$106,0),1)+1),"")</f>
        <v/>
      </c>
      <c r="P371" s="395" t="str">
        <f t="shared" si="30"/>
        <v/>
      </c>
      <c r="Q371" s="395" t="e">
        <f t="shared" si="31"/>
        <v>#VALUE!</v>
      </c>
      <c r="R371" s="395" t="str">
        <f t="shared" si="32"/>
        <v/>
      </c>
    </row>
    <row r="372" spans="1:18" ht="15" hidden="1" customHeight="1">
      <c r="A372" s="49"/>
      <c r="B372" s="49"/>
      <c r="C372" s="49"/>
      <c r="D372" s="50"/>
      <c r="E372" s="93" t="str" cm="1">
        <f t="array" ref="E372">IFERROR(IF(O371=1,INDEX('1.1 AIZ-IVZ'!$G$7:$I$106,MATCH(MIN('1.1 AIZ-IVZ'!$G$7:$G$106)+COUNTIF($N$25:N371,"*.0*"),'1.1 AIZ-IVZ'!$G$7:$G$106,0),3),INDEX('1.1 AIZ-IVZ'!$G$109:$H$1097,MATCH(VALUE(LEFT(R372,SEARCH(".",R372)-1)),'1.1 AIZ-IVZ'!$E$109:$E$1097,0)-1+Q372,2)),"")</f>
        <v/>
      </c>
      <c r="F372" s="28"/>
      <c r="G372" s="409" t="str">
        <f>IF(E372="","",IF(IFERROR(VALUE(MID(E372,(SEARCH(".",E372)+1),1)),0)&gt;0,I372,SUMIFS($G373:$G$1015,$R373:$R$1015,LEFT(E372,SEARCH(".",E372)),$Q373:$Q$1015,"&gt;0")))</f>
        <v/>
      </c>
      <c r="H372" s="400"/>
      <c r="I372" s="396" t="str">
        <f t="shared" ca="1" si="28"/>
        <v/>
      </c>
      <c r="J372" s="396" t="str">
        <f t="shared" ca="1" si="29"/>
        <v/>
      </c>
      <c r="K372" s="384" t="str">
        <f>IF(OR(IFERROR(SEARCH("*.0*",$E372),0)=1,E372=""),"",INDEX('1.1 AIZ-IVZ'!$H$109:$O$1097,MATCH('1.4 AIZ-BWH'!E372,'1.1 AIZ-IVZ'!$H$109:$H$1097,0),7))</f>
        <v/>
      </c>
      <c r="L372" s="384" t="str">
        <f>IF(OR(IFERROR(SEARCH("*.0*",$E372),0)=1,E372=""),"",INDEX('1.1 AIZ-IVZ'!$H$109:$O$1097,MATCH('1.4 AIZ-BWH'!E372,'1.1 AIZ-IVZ'!$H$109:$H$1097,0),8))</f>
        <v/>
      </c>
      <c r="M372" s="131"/>
      <c r="N372" s="395" t="str" cm="1">
        <f t="array" ref="N372">IFERROR(IF(O371=1,INDEX('1.1 AIZ-IVZ'!$G$7:$I$106,MATCH(MIN('1.1 AIZ-IVZ'!$G$7:$G$106)+COUNTIF($N$25:N371,"*.0*"),'1.1 AIZ-IVZ'!$G$7:$G$106,0),3),INDEX('1.1 AIZ-IVZ'!$G$109:$H$1097,MATCH(VALUE(LEFT(R372,SEARCH(".",R372)-1)),'1.1 AIZ-IVZ'!$E$109:$E$1097,0)-1+Q372,2)),"")</f>
        <v/>
      </c>
      <c r="O372" s="395" t="str">
        <f>IFERROR(IF(O371&gt;1,O371-1,INDEX('1.1 AIZ-IVZ'!$F$7:$H$106,MATCH('1.4 AIZ-BWH'!N372,'1.1 AIZ-IVZ'!$I$7:$I$106,0),1)+1),"")</f>
        <v/>
      </c>
      <c r="P372" s="395" t="str">
        <f t="shared" si="30"/>
        <v/>
      </c>
      <c r="Q372" s="395" t="e">
        <f t="shared" si="31"/>
        <v>#VALUE!</v>
      </c>
      <c r="R372" s="395" t="str">
        <f t="shared" si="32"/>
        <v/>
      </c>
    </row>
    <row r="373" spans="1:18" ht="15" hidden="1" customHeight="1">
      <c r="A373" s="49"/>
      <c r="B373" s="49"/>
      <c r="C373" s="49"/>
      <c r="D373" s="50"/>
      <c r="E373" s="93" t="str" cm="1">
        <f t="array" ref="E373">IFERROR(IF(O372=1,INDEX('1.1 AIZ-IVZ'!$G$7:$I$106,MATCH(MIN('1.1 AIZ-IVZ'!$G$7:$G$106)+COUNTIF($N$25:N372,"*.0*"),'1.1 AIZ-IVZ'!$G$7:$G$106,0),3),INDEX('1.1 AIZ-IVZ'!$G$109:$H$1097,MATCH(VALUE(LEFT(R373,SEARCH(".",R373)-1)),'1.1 AIZ-IVZ'!$E$109:$E$1097,0)-1+Q373,2)),"")</f>
        <v/>
      </c>
      <c r="F373" s="28"/>
      <c r="G373" s="409" t="str">
        <f>IF(E373="","",IF(IFERROR(VALUE(MID(E373,(SEARCH(".",E373)+1),1)),0)&gt;0,I373,SUMIFS($G374:$G$1015,$R374:$R$1015,LEFT(E373,SEARCH(".",E373)),$Q374:$Q$1015,"&gt;0")))</f>
        <v/>
      </c>
      <c r="H373" s="400"/>
      <c r="I373" s="396" t="str">
        <f t="shared" ca="1" si="28"/>
        <v/>
      </c>
      <c r="J373" s="396" t="str">
        <f t="shared" ca="1" si="29"/>
        <v/>
      </c>
      <c r="K373" s="384" t="str">
        <f>IF(OR(IFERROR(SEARCH("*.0*",$E373),0)=1,E373=""),"",INDEX('1.1 AIZ-IVZ'!$H$109:$O$1097,MATCH('1.4 AIZ-BWH'!E373,'1.1 AIZ-IVZ'!$H$109:$H$1097,0),7))</f>
        <v/>
      </c>
      <c r="L373" s="384" t="str">
        <f>IF(OR(IFERROR(SEARCH("*.0*",$E373),0)=1,E373=""),"",INDEX('1.1 AIZ-IVZ'!$H$109:$O$1097,MATCH('1.4 AIZ-BWH'!E373,'1.1 AIZ-IVZ'!$H$109:$H$1097,0),8))</f>
        <v/>
      </c>
      <c r="M373" s="131"/>
      <c r="N373" s="395" t="str" cm="1">
        <f t="array" ref="N373">IFERROR(IF(O372=1,INDEX('1.1 AIZ-IVZ'!$G$7:$I$106,MATCH(MIN('1.1 AIZ-IVZ'!$G$7:$G$106)+COUNTIF($N$25:N372,"*.0*"),'1.1 AIZ-IVZ'!$G$7:$G$106,0),3),INDEX('1.1 AIZ-IVZ'!$G$109:$H$1097,MATCH(VALUE(LEFT(R373,SEARCH(".",R373)-1)),'1.1 AIZ-IVZ'!$E$109:$E$1097,0)-1+Q373,2)),"")</f>
        <v/>
      </c>
      <c r="O373" s="395" t="str">
        <f>IFERROR(IF(O372&gt;1,O372-1,INDEX('1.1 AIZ-IVZ'!$F$7:$H$106,MATCH('1.4 AIZ-BWH'!N373,'1.1 AIZ-IVZ'!$I$7:$I$106,0),1)+1),"")</f>
        <v/>
      </c>
      <c r="P373" s="395" t="str">
        <f t="shared" si="30"/>
        <v/>
      </c>
      <c r="Q373" s="395" t="e">
        <f t="shared" si="31"/>
        <v>#VALUE!</v>
      </c>
      <c r="R373" s="395" t="str">
        <f t="shared" si="32"/>
        <v/>
      </c>
    </row>
    <row r="374" spans="1:18" ht="15" hidden="1" customHeight="1">
      <c r="A374" s="49"/>
      <c r="B374" s="49"/>
      <c r="C374" s="49"/>
      <c r="D374" s="50"/>
      <c r="E374" s="93" t="str" cm="1">
        <f t="array" ref="E374">IFERROR(IF(O373=1,INDEX('1.1 AIZ-IVZ'!$G$7:$I$106,MATCH(MIN('1.1 AIZ-IVZ'!$G$7:$G$106)+COUNTIF($N$25:N373,"*.0*"),'1.1 AIZ-IVZ'!$G$7:$G$106,0),3),INDEX('1.1 AIZ-IVZ'!$G$109:$H$1097,MATCH(VALUE(LEFT(R374,SEARCH(".",R374)-1)),'1.1 AIZ-IVZ'!$E$109:$E$1097,0)-1+Q374,2)),"")</f>
        <v/>
      </c>
      <c r="F374" s="28"/>
      <c r="G374" s="409" t="str">
        <f>IF(E374="","",IF(IFERROR(VALUE(MID(E374,(SEARCH(".",E374)+1),1)),0)&gt;0,I374,SUMIFS($G375:$G$1015,$R375:$R$1015,LEFT(E374,SEARCH(".",E374)),$Q375:$Q$1015,"&gt;0")))</f>
        <v/>
      </c>
      <c r="H374" s="400"/>
      <c r="I374" s="396" t="str">
        <f t="shared" ca="1" si="28"/>
        <v/>
      </c>
      <c r="J374" s="396" t="str">
        <f t="shared" ca="1" si="29"/>
        <v/>
      </c>
      <c r="K374" s="384" t="str">
        <f>IF(OR(IFERROR(SEARCH("*.0*",$E374),0)=1,E374=""),"",INDEX('1.1 AIZ-IVZ'!$H$109:$O$1097,MATCH('1.4 AIZ-BWH'!E374,'1.1 AIZ-IVZ'!$H$109:$H$1097,0),7))</f>
        <v/>
      </c>
      <c r="L374" s="384" t="str">
        <f>IF(OR(IFERROR(SEARCH("*.0*",$E374),0)=1,E374=""),"",INDEX('1.1 AIZ-IVZ'!$H$109:$O$1097,MATCH('1.4 AIZ-BWH'!E374,'1.1 AIZ-IVZ'!$H$109:$H$1097,0),8))</f>
        <v/>
      </c>
      <c r="M374" s="131"/>
      <c r="N374" s="395" t="str" cm="1">
        <f t="array" ref="N374">IFERROR(IF(O373=1,INDEX('1.1 AIZ-IVZ'!$G$7:$I$106,MATCH(MIN('1.1 AIZ-IVZ'!$G$7:$G$106)+COUNTIF($N$25:N373,"*.0*"),'1.1 AIZ-IVZ'!$G$7:$G$106,0),3),INDEX('1.1 AIZ-IVZ'!$G$109:$H$1097,MATCH(VALUE(LEFT(R374,SEARCH(".",R374)-1)),'1.1 AIZ-IVZ'!$E$109:$E$1097,0)-1+Q374,2)),"")</f>
        <v/>
      </c>
      <c r="O374" s="395" t="str">
        <f>IFERROR(IF(O373&gt;1,O373-1,INDEX('1.1 AIZ-IVZ'!$F$7:$H$106,MATCH('1.4 AIZ-BWH'!N374,'1.1 AIZ-IVZ'!$I$7:$I$106,0),1)+1),"")</f>
        <v/>
      </c>
      <c r="P374" s="395" t="str">
        <f t="shared" si="30"/>
        <v/>
      </c>
      <c r="Q374" s="395" t="e">
        <f t="shared" si="31"/>
        <v>#VALUE!</v>
      </c>
      <c r="R374" s="395" t="str">
        <f t="shared" si="32"/>
        <v/>
      </c>
    </row>
    <row r="375" spans="1:18" ht="15" hidden="1" customHeight="1">
      <c r="A375" s="49"/>
      <c r="B375" s="49"/>
      <c r="C375" s="49"/>
      <c r="D375" s="50"/>
      <c r="E375" s="93" t="str" cm="1">
        <f t="array" ref="E375">IFERROR(IF(O374=1,INDEX('1.1 AIZ-IVZ'!$G$7:$I$106,MATCH(MIN('1.1 AIZ-IVZ'!$G$7:$G$106)+COUNTIF($N$25:N374,"*.0*"),'1.1 AIZ-IVZ'!$G$7:$G$106,0),3),INDEX('1.1 AIZ-IVZ'!$G$109:$H$1097,MATCH(VALUE(LEFT(R375,SEARCH(".",R375)-1)),'1.1 AIZ-IVZ'!$E$109:$E$1097,0)-1+Q375,2)),"")</f>
        <v/>
      </c>
      <c r="F375" s="28"/>
      <c r="G375" s="409" t="str">
        <f>IF(E375="","",IF(IFERROR(VALUE(MID(E375,(SEARCH(".",E375)+1),1)),0)&gt;0,I375,SUMIFS($G376:$G$1015,$R376:$R$1015,LEFT(E375,SEARCH(".",E375)),$Q376:$Q$1015,"&gt;0")))</f>
        <v/>
      </c>
      <c r="H375" s="400"/>
      <c r="I375" s="396" t="str">
        <f t="shared" ca="1" si="28"/>
        <v/>
      </c>
      <c r="J375" s="396" t="str">
        <f t="shared" ca="1" si="29"/>
        <v/>
      </c>
      <c r="K375" s="384" t="str">
        <f>IF(OR(IFERROR(SEARCH("*.0*",$E375),0)=1,E375=""),"",INDEX('1.1 AIZ-IVZ'!$H$109:$O$1097,MATCH('1.4 AIZ-BWH'!E375,'1.1 AIZ-IVZ'!$H$109:$H$1097,0),7))</f>
        <v/>
      </c>
      <c r="L375" s="384" t="str">
        <f>IF(OR(IFERROR(SEARCH("*.0*",$E375),0)=1,E375=""),"",INDEX('1.1 AIZ-IVZ'!$H$109:$O$1097,MATCH('1.4 AIZ-BWH'!E375,'1.1 AIZ-IVZ'!$H$109:$H$1097,0),8))</f>
        <v/>
      </c>
      <c r="M375" s="131"/>
      <c r="N375" s="395" t="str" cm="1">
        <f t="array" ref="N375">IFERROR(IF(O374=1,INDEX('1.1 AIZ-IVZ'!$G$7:$I$106,MATCH(MIN('1.1 AIZ-IVZ'!$G$7:$G$106)+COUNTIF($N$25:N374,"*.0*"),'1.1 AIZ-IVZ'!$G$7:$G$106,0),3),INDEX('1.1 AIZ-IVZ'!$G$109:$H$1097,MATCH(VALUE(LEFT(R375,SEARCH(".",R375)-1)),'1.1 AIZ-IVZ'!$E$109:$E$1097,0)-1+Q375,2)),"")</f>
        <v/>
      </c>
      <c r="O375" s="395" t="str">
        <f>IFERROR(IF(O374&gt;1,O374-1,INDEX('1.1 AIZ-IVZ'!$F$7:$H$106,MATCH('1.4 AIZ-BWH'!N375,'1.1 AIZ-IVZ'!$I$7:$I$106,0),1)+1),"")</f>
        <v/>
      </c>
      <c r="P375" s="395" t="str">
        <f t="shared" si="30"/>
        <v/>
      </c>
      <c r="Q375" s="395" t="e">
        <f t="shared" si="31"/>
        <v>#VALUE!</v>
      </c>
      <c r="R375" s="395" t="str">
        <f t="shared" si="32"/>
        <v/>
      </c>
    </row>
    <row r="376" spans="1:18" ht="15" hidden="1" customHeight="1">
      <c r="A376" s="49"/>
      <c r="B376" s="49"/>
      <c r="C376" s="49"/>
      <c r="D376" s="50"/>
      <c r="E376" s="93" t="str" cm="1">
        <f t="array" ref="E376">IFERROR(IF(O375=1,INDEX('1.1 AIZ-IVZ'!$G$7:$I$106,MATCH(MIN('1.1 AIZ-IVZ'!$G$7:$G$106)+COUNTIF($N$25:N375,"*.0*"),'1.1 AIZ-IVZ'!$G$7:$G$106,0),3),INDEX('1.1 AIZ-IVZ'!$G$109:$H$1097,MATCH(VALUE(LEFT(R376,SEARCH(".",R376)-1)),'1.1 AIZ-IVZ'!$E$109:$E$1097,0)-1+Q376,2)),"")</f>
        <v/>
      </c>
      <c r="F376" s="28"/>
      <c r="G376" s="409" t="str">
        <f>IF(E376="","",IF(IFERROR(VALUE(MID(E376,(SEARCH(".",E376)+1),1)),0)&gt;0,I376,SUMIFS($G377:$G$1015,$R377:$R$1015,LEFT(E376,SEARCH(".",E376)),$Q377:$Q$1015,"&gt;0")))</f>
        <v/>
      </c>
      <c r="H376" s="400"/>
      <c r="I376" s="396" t="str">
        <f t="shared" ca="1" si="28"/>
        <v/>
      </c>
      <c r="J376" s="396" t="str">
        <f t="shared" ca="1" si="29"/>
        <v/>
      </c>
      <c r="K376" s="384" t="str">
        <f>IF(OR(IFERROR(SEARCH("*.0*",$E376),0)=1,E376=""),"",INDEX('1.1 AIZ-IVZ'!$H$109:$O$1097,MATCH('1.4 AIZ-BWH'!E376,'1.1 AIZ-IVZ'!$H$109:$H$1097,0),7))</f>
        <v/>
      </c>
      <c r="L376" s="384" t="str">
        <f>IF(OR(IFERROR(SEARCH("*.0*",$E376),0)=1,E376=""),"",INDEX('1.1 AIZ-IVZ'!$H$109:$O$1097,MATCH('1.4 AIZ-BWH'!E376,'1.1 AIZ-IVZ'!$H$109:$H$1097,0),8))</f>
        <v/>
      </c>
      <c r="M376" s="131"/>
      <c r="N376" s="395" t="str" cm="1">
        <f t="array" ref="N376">IFERROR(IF(O375=1,INDEX('1.1 AIZ-IVZ'!$G$7:$I$106,MATCH(MIN('1.1 AIZ-IVZ'!$G$7:$G$106)+COUNTIF($N$25:N375,"*.0*"),'1.1 AIZ-IVZ'!$G$7:$G$106,0),3),INDEX('1.1 AIZ-IVZ'!$G$109:$H$1097,MATCH(VALUE(LEFT(R376,SEARCH(".",R376)-1)),'1.1 AIZ-IVZ'!$E$109:$E$1097,0)-1+Q376,2)),"")</f>
        <v/>
      </c>
      <c r="O376" s="395" t="str">
        <f>IFERROR(IF(O375&gt;1,O375-1,INDEX('1.1 AIZ-IVZ'!$F$7:$H$106,MATCH('1.4 AIZ-BWH'!N376,'1.1 AIZ-IVZ'!$I$7:$I$106,0),1)+1),"")</f>
        <v/>
      </c>
      <c r="P376" s="395" t="str">
        <f t="shared" si="30"/>
        <v/>
      </c>
      <c r="Q376" s="395" t="e">
        <f t="shared" si="31"/>
        <v>#VALUE!</v>
      </c>
      <c r="R376" s="395" t="str">
        <f t="shared" si="32"/>
        <v/>
      </c>
    </row>
    <row r="377" spans="1:18" ht="15" hidden="1" customHeight="1">
      <c r="A377" s="49"/>
      <c r="B377" s="49"/>
      <c r="C377" s="49"/>
      <c r="D377" s="50"/>
      <c r="E377" s="93" t="str" cm="1">
        <f t="array" ref="E377">IFERROR(IF(O376=1,INDEX('1.1 AIZ-IVZ'!$G$7:$I$106,MATCH(MIN('1.1 AIZ-IVZ'!$G$7:$G$106)+COUNTIF($N$25:N376,"*.0*"),'1.1 AIZ-IVZ'!$G$7:$G$106,0),3),INDEX('1.1 AIZ-IVZ'!$G$109:$H$1097,MATCH(VALUE(LEFT(R377,SEARCH(".",R377)-1)),'1.1 AIZ-IVZ'!$E$109:$E$1097,0)-1+Q377,2)),"")</f>
        <v/>
      </c>
      <c r="F377" s="28"/>
      <c r="G377" s="409" t="str">
        <f>IF(E377="","",IF(IFERROR(VALUE(MID(E377,(SEARCH(".",E377)+1),1)),0)&gt;0,I377,SUMIFS($G378:$G$1015,$R378:$R$1015,LEFT(E377,SEARCH(".",E377)),$Q378:$Q$1015,"&gt;0")))</f>
        <v/>
      </c>
      <c r="H377" s="400"/>
      <c r="I377" s="396" t="str">
        <f t="shared" ca="1" si="28"/>
        <v/>
      </c>
      <c r="J377" s="396" t="str">
        <f t="shared" ca="1" si="29"/>
        <v/>
      </c>
      <c r="K377" s="384" t="str">
        <f>IF(OR(IFERROR(SEARCH("*.0*",$E377),0)=1,E377=""),"",INDEX('1.1 AIZ-IVZ'!$H$109:$O$1097,MATCH('1.4 AIZ-BWH'!E377,'1.1 AIZ-IVZ'!$H$109:$H$1097,0),7))</f>
        <v/>
      </c>
      <c r="L377" s="384" t="str">
        <f>IF(OR(IFERROR(SEARCH("*.0*",$E377),0)=1,E377=""),"",INDEX('1.1 AIZ-IVZ'!$H$109:$O$1097,MATCH('1.4 AIZ-BWH'!E377,'1.1 AIZ-IVZ'!$H$109:$H$1097,0),8))</f>
        <v/>
      </c>
      <c r="M377" s="131"/>
      <c r="N377" s="395" t="str" cm="1">
        <f t="array" ref="N377">IFERROR(IF(O376=1,INDEX('1.1 AIZ-IVZ'!$G$7:$I$106,MATCH(MIN('1.1 AIZ-IVZ'!$G$7:$G$106)+COUNTIF($N$25:N376,"*.0*"),'1.1 AIZ-IVZ'!$G$7:$G$106,0),3),INDEX('1.1 AIZ-IVZ'!$G$109:$H$1097,MATCH(VALUE(LEFT(R377,SEARCH(".",R377)-1)),'1.1 AIZ-IVZ'!$E$109:$E$1097,0)-1+Q377,2)),"")</f>
        <v/>
      </c>
      <c r="O377" s="395" t="str">
        <f>IFERROR(IF(O376&gt;1,O376-1,INDEX('1.1 AIZ-IVZ'!$F$7:$H$106,MATCH('1.4 AIZ-BWH'!N377,'1.1 AIZ-IVZ'!$I$7:$I$106,0),1)+1),"")</f>
        <v/>
      </c>
      <c r="P377" s="395" t="str">
        <f t="shared" si="30"/>
        <v/>
      </c>
      <c r="Q377" s="395" t="e">
        <f t="shared" si="31"/>
        <v>#VALUE!</v>
      </c>
      <c r="R377" s="395" t="str">
        <f t="shared" si="32"/>
        <v/>
      </c>
    </row>
    <row r="378" spans="1:18" ht="15" hidden="1" customHeight="1">
      <c r="A378" s="49"/>
      <c r="B378" s="49"/>
      <c r="C378" s="49"/>
      <c r="D378" s="50"/>
      <c r="E378" s="93" t="str" cm="1">
        <f t="array" ref="E378">IFERROR(IF(O377=1,INDEX('1.1 AIZ-IVZ'!$G$7:$I$106,MATCH(MIN('1.1 AIZ-IVZ'!$G$7:$G$106)+COUNTIF($N$25:N377,"*.0*"),'1.1 AIZ-IVZ'!$G$7:$G$106,0),3),INDEX('1.1 AIZ-IVZ'!$G$109:$H$1097,MATCH(VALUE(LEFT(R378,SEARCH(".",R378)-1)),'1.1 AIZ-IVZ'!$E$109:$E$1097,0)-1+Q378,2)),"")</f>
        <v/>
      </c>
      <c r="F378" s="28"/>
      <c r="G378" s="409" t="str">
        <f>IF(E378="","",IF(IFERROR(VALUE(MID(E378,(SEARCH(".",E378)+1),1)),0)&gt;0,I378,SUMIFS($G379:$G$1015,$R379:$R$1015,LEFT(E378,SEARCH(".",E378)),$Q379:$Q$1015,"&gt;0")))</f>
        <v/>
      </c>
      <c r="H378" s="400"/>
      <c r="I378" s="396" t="str">
        <f t="shared" ca="1" si="28"/>
        <v/>
      </c>
      <c r="J378" s="396" t="str">
        <f t="shared" ca="1" si="29"/>
        <v/>
      </c>
      <c r="K378" s="384" t="str">
        <f>IF(OR(IFERROR(SEARCH("*.0*",$E378),0)=1,E378=""),"",INDEX('1.1 AIZ-IVZ'!$H$109:$O$1097,MATCH('1.4 AIZ-BWH'!E378,'1.1 AIZ-IVZ'!$H$109:$H$1097,0),7))</f>
        <v/>
      </c>
      <c r="L378" s="384" t="str">
        <f>IF(OR(IFERROR(SEARCH("*.0*",$E378),0)=1,E378=""),"",INDEX('1.1 AIZ-IVZ'!$H$109:$O$1097,MATCH('1.4 AIZ-BWH'!E378,'1.1 AIZ-IVZ'!$H$109:$H$1097,0),8))</f>
        <v/>
      </c>
      <c r="M378" s="131"/>
      <c r="N378" s="395" t="str" cm="1">
        <f t="array" ref="N378">IFERROR(IF(O377=1,INDEX('1.1 AIZ-IVZ'!$G$7:$I$106,MATCH(MIN('1.1 AIZ-IVZ'!$G$7:$G$106)+COUNTIF($N$25:N377,"*.0*"),'1.1 AIZ-IVZ'!$G$7:$G$106,0),3),INDEX('1.1 AIZ-IVZ'!$G$109:$H$1097,MATCH(VALUE(LEFT(R378,SEARCH(".",R378)-1)),'1.1 AIZ-IVZ'!$E$109:$E$1097,0)-1+Q378,2)),"")</f>
        <v/>
      </c>
      <c r="O378" s="395" t="str">
        <f>IFERROR(IF(O377&gt;1,O377-1,INDEX('1.1 AIZ-IVZ'!$F$7:$H$106,MATCH('1.4 AIZ-BWH'!N378,'1.1 AIZ-IVZ'!$I$7:$I$106,0),1)+1),"")</f>
        <v/>
      </c>
      <c r="P378" s="395" t="str">
        <f t="shared" si="30"/>
        <v/>
      </c>
      <c r="Q378" s="395" t="e">
        <f t="shared" si="31"/>
        <v>#VALUE!</v>
      </c>
      <c r="R378" s="395" t="str">
        <f t="shared" si="32"/>
        <v/>
      </c>
    </row>
    <row r="379" spans="1:18" ht="15" hidden="1" customHeight="1">
      <c r="A379" s="49"/>
      <c r="B379" s="49"/>
      <c r="C379" s="49"/>
      <c r="D379" s="50"/>
      <c r="E379" s="93" t="str" cm="1">
        <f t="array" ref="E379">IFERROR(IF(O378=1,INDEX('1.1 AIZ-IVZ'!$G$7:$I$106,MATCH(MIN('1.1 AIZ-IVZ'!$G$7:$G$106)+COUNTIF($N$25:N378,"*.0*"),'1.1 AIZ-IVZ'!$G$7:$G$106,0),3),INDEX('1.1 AIZ-IVZ'!$G$109:$H$1097,MATCH(VALUE(LEFT(R379,SEARCH(".",R379)-1)),'1.1 AIZ-IVZ'!$E$109:$E$1097,0)-1+Q379,2)),"")</f>
        <v/>
      </c>
      <c r="F379" s="28"/>
      <c r="G379" s="409" t="str">
        <f>IF(E379="","",IF(IFERROR(VALUE(MID(E379,(SEARCH(".",E379)+1),1)),0)&gt;0,I379,SUMIFS($G380:$G$1015,$R380:$R$1015,LEFT(E379,SEARCH(".",E379)),$Q380:$Q$1015,"&gt;0")))</f>
        <v/>
      </c>
      <c r="H379" s="400"/>
      <c r="I379" s="396" t="str">
        <f t="shared" ca="1" si="28"/>
        <v/>
      </c>
      <c r="J379" s="396" t="str">
        <f t="shared" ca="1" si="29"/>
        <v/>
      </c>
      <c r="K379" s="384" t="str">
        <f>IF(OR(IFERROR(SEARCH("*.0*",$E379),0)=1,E379=""),"",INDEX('1.1 AIZ-IVZ'!$H$109:$O$1097,MATCH('1.4 AIZ-BWH'!E379,'1.1 AIZ-IVZ'!$H$109:$H$1097,0),7))</f>
        <v/>
      </c>
      <c r="L379" s="384" t="str">
        <f>IF(OR(IFERROR(SEARCH("*.0*",$E379),0)=1,E379=""),"",INDEX('1.1 AIZ-IVZ'!$H$109:$O$1097,MATCH('1.4 AIZ-BWH'!E379,'1.1 AIZ-IVZ'!$H$109:$H$1097,0),8))</f>
        <v/>
      </c>
      <c r="M379" s="131"/>
      <c r="N379" s="395" t="str" cm="1">
        <f t="array" ref="N379">IFERROR(IF(O378=1,INDEX('1.1 AIZ-IVZ'!$G$7:$I$106,MATCH(MIN('1.1 AIZ-IVZ'!$G$7:$G$106)+COUNTIF($N$25:N378,"*.0*"),'1.1 AIZ-IVZ'!$G$7:$G$106,0),3),INDEX('1.1 AIZ-IVZ'!$G$109:$H$1097,MATCH(VALUE(LEFT(R379,SEARCH(".",R379)-1)),'1.1 AIZ-IVZ'!$E$109:$E$1097,0)-1+Q379,2)),"")</f>
        <v/>
      </c>
      <c r="O379" s="395" t="str">
        <f>IFERROR(IF(O378&gt;1,O378-1,INDEX('1.1 AIZ-IVZ'!$F$7:$H$106,MATCH('1.4 AIZ-BWH'!N379,'1.1 AIZ-IVZ'!$I$7:$I$106,0),1)+1),"")</f>
        <v/>
      </c>
      <c r="P379" s="395" t="str">
        <f t="shared" si="30"/>
        <v/>
      </c>
      <c r="Q379" s="395" t="e">
        <f t="shared" si="31"/>
        <v>#VALUE!</v>
      </c>
      <c r="R379" s="395" t="str">
        <f t="shared" si="32"/>
        <v/>
      </c>
    </row>
    <row r="380" spans="1:18" ht="15" hidden="1" customHeight="1">
      <c r="A380" s="49"/>
      <c r="B380" s="49"/>
      <c r="C380" s="49"/>
      <c r="D380" s="50"/>
      <c r="E380" s="93" t="str" cm="1">
        <f t="array" ref="E380">IFERROR(IF(O379=1,INDEX('1.1 AIZ-IVZ'!$G$7:$I$106,MATCH(MIN('1.1 AIZ-IVZ'!$G$7:$G$106)+COUNTIF($N$25:N379,"*.0*"),'1.1 AIZ-IVZ'!$G$7:$G$106,0),3),INDEX('1.1 AIZ-IVZ'!$G$109:$H$1097,MATCH(VALUE(LEFT(R380,SEARCH(".",R380)-1)),'1.1 AIZ-IVZ'!$E$109:$E$1097,0)-1+Q380,2)),"")</f>
        <v/>
      </c>
      <c r="F380" s="28"/>
      <c r="G380" s="409" t="str">
        <f>IF(E380="","",IF(IFERROR(VALUE(MID(E380,(SEARCH(".",E380)+1),1)),0)&gt;0,I380,SUMIFS($G381:$G$1015,$R381:$R$1015,LEFT(E380,SEARCH(".",E380)),$Q381:$Q$1015,"&gt;0")))</f>
        <v/>
      </c>
      <c r="H380" s="400"/>
      <c r="I380" s="396" t="str">
        <f t="shared" ca="1" si="28"/>
        <v/>
      </c>
      <c r="J380" s="396" t="str">
        <f t="shared" ca="1" si="29"/>
        <v/>
      </c>
      <c r="K380" s="384" t="str">
        <f>IF(OR(IFERROR(SEARCH("*.0*",$E380),0)=1,E380=""),"",INDEX('1.1 AIZ-IVZ'!$H$109:$O$1097,MATCH('1.4 AIZ-BWH'!E380,'1.1 AIZ-IVZ'!$H$109:$H$1097,0),7))</f>
        <v/>
      </c>
      <c r="L380" s="384" t="str">
        <f>IF(OR(IFERROR(SEARCH("*.0*",$E380),0)=1,E380=""),"",INDEX('1.1 AIZ-IVZ'!$H$109:$O$1097,MATCH('1.4 AIZ-BWH'!E380,'1.1 AIZ-IVZ'!$H$109:$H$1097,0),8))</f>
        <v/>
      </c>
      <c r="M380" s="131"/>
      <c r="N380" s="395" t="str" cm="1">
        <f t="array" ref="N380">IFERROR(IF(O379=1,INDEX('1.1 AIZ-IVZ'!$G$7:$I$106,MATCH(MIN('1.1 AIZ-IVZ'!$G$7:$G$106)+COUNTIF($N$25:N379,"*.0*"),'1.1 AIZ-IVZ'!$G$7:$G$106,0),3),INDEX('1.1 AIZ-IVZ'!$G$109:$H$1097,MATCH(VALUE(LEFT(R380,SEARCH(".",R380)-1)),'1.1 AIZ-IVZ'!$E$109:$E$1097,0)-1+Q380,2)),"")</f>
        <v/>
      </c>
      <c r="O380" s="395" t="str">
        <f>IFERROR(IF(O379&gt;1,O379-1,INDEX('1.1 AIZ-IVZ'!$F$7:$H$106,MATCH('1.4 AIZ-BWH'!N380,'1.1 AIZ-IVZ'!$I$7:$I$106,0),1)+1),"")</f>
        <v/>
      </c>
      <c r="P380" s="395" t="str">
        <f t="shared" si="30"/>
        <v/>
      </c>
      <c r="Q380" s="395" t="e">
        <f t="shared" si="31"/>
        <v>#VALUE!</v>
      </c>
      <c r="R380" s="395" t="str">
        <f t="shared" si="32"/>
        <v/>
      </c>
    </row>
    <row r="381" spans="1:18" ht="15" hidden="1" customHeight="1">
      <c r="A381" s="49"/>
      <c r="B381" s="49"/>
      <c r="C381" s="49"/>
      <c r="D381" s="50"/>
      <c r="E381" s="93" t="str" cm="1">
        <f t="array" ref="E381">IFERROR(IF(O380=1,INDEX('1.1 AIZ-IVZ'!$G$7:$I$106,MATCH(MIN('1.1 AIZ-IVZ'!$G$7:$G$106)+COUNTIF($N$25:N380,"*.0*"),'1.1 AIZ-IVZ'!$G$7:$G$106,0),3),INDEX('1.1 AIZ-IVZ'!$G$109:$H$1097,MATCH(VALUE(LEFT(R381,SEARCH(".",R381)-1)),'1.1 AIZ-IVZ'!$E$109:$E$1097,0)-1+Q381,2)),"")</f>
        <v/>
      </c>
      <c r="F381" s="28"/>
      <c r="G381" s="409" t="str">
        <f>IF(E381="","",IF(IFERROR(VALUE(MID(E381,(SEARCH(".",E381)+1),1)),0)&gt;0,I381,SUMIFS($G382:$G$1015,$R382:$R$1015,LEFT(E381,SEARCH(".",E381)),$Q382:$Q$1015,"&gt;0")))</f>
        <v/>
      </c>
      <c r="H381" s="400"/>
      <c r="I381" s="396" t="str">
        <f t="shared" ca="1" si="28"/>
        <v/>
      </c>
      <c r="J381" s="396" t="str">
        <f t="shared" ca="1" si="29"/>
        <v/>
      </c>
      <c r="K381" s="384" t="str">
        <f>IF(OR(IFERROR(SEARCH("*.0*",$E381),0)=1,E381=""),"",INDEX('1.1 AIZ-IVZ'!$H$109:$O$1097,MATCH('1.4 AIZ-BWH'!E381,'1.1 AIZ-IVZ'!$H$109:$H$1097,0),7))</f>
        <v/>
      </c>
      <c r="L381" s="384" t="str">
        <f>IF(OR(IFERROR(SEARCH("*.0*",$E381),0)=1,E381=""),"",INDEX('1.1 AIZ-IVZ'!$H$109:$O$1097,MATCH('1.4 AIZ-BWH'!E381,'1.1 AIZ-IVZ'!$H$109:$H$1097,0),8))</f>
        <v/>
      </c>
      <c r="M381" s="131"/>
      <c r="N381" s="395" t="str" cm="1">
        <f t="array" ref="N381">IFERROR(IF(O380=1,INDEX('1.1 AIZ-IVZ'!$G$7:$I$106,MATCH(MIN('1.1 AIZ-IVZ'!$G$7:$G$106)+COUNTIF($N$25:N380,"*.0*"),'1.1 AIZ-IVZ'!$G$7:$G$106,0),3),INDEX('1.1 AIZ-IVZ'!$G$109:$H$1097,MATCH(VALUE(LEFT(R381,SEARCH(".",R381)-1)),'1.1 AIZ-IVZ'!$E$109:$E$1097,0)-1+Q381,2)),"")</f>
        <v/>
      </c>
      <c r="O381" s="395" t="str">
        <f>IFERROR(IF(O380&gt;1,O380-1,INDEX('1.1 AIZ-IVZ'!$F$7:$H$106,MATCH('1.4 AIZ-BWH'!N381,'1.1 AIZ-IVZ'!$I$7:$I$106,0),1)+1),"")</f>
        <v/>
      </c>
      <c r="P381" s="395" t="str">
        <f t="shared" si="30"/>
        <v/>
      </c>
      <c r="Q381" s="395" t="e">
        <f t="shared" si="31"/>
        <v>#VALUE!</v>
      </c>
      <c r="R381" s="395" t="str">
        <f t="shared" si="32"/>
        <v/>
      </c>
    </row>
    <row r="382" spans="1:18" ht="15" hidden="1" customHeight="1">
      <c r="A382" s="49"/>
      <c r="B382" s="49"/>
      <c r="C382" s="49"/>
      <c r="D382" s="50"/>
      <c r="E382" s="93" t="str" cm="1">
        <f t="array" ref="E382">IFERROR(IF(O381=1,INDEX('1.1 AIZ-IVZ'!$G$7:$I$106,MATCH(MIN('1.1 AIZ-IVZ'!$G$7:$G$106)+COUNTIF($N$25:N381,"*.0*"),'1.1 AIZ-IVZ'!$G$7:$G$106,0),3),INDEX('1.1 AIZ-IVZ'!$G$109:$H$1097,MATCH(VALUE(LEFT(R382,SEARCH(".",R382)-1)),'1.1 AIZ-IVZ'!$E$109:$E$1097,0)-1+Q382,2)),"")</f>
        <v/>
      </c>
      <c r="F382" s="28"/>
      <c r="G382" s="409" t="str">
        <f>IF(E382="","",IF(IFERROR(VALUE(MID(E382,(SEARCH(".",E382)+1),1)),0)&gt;0,I382,SUMIFS($G383:$G$1015,$R383:$R$1015,LEFT(E382,SEARCH(".",E382)),$Q383:$Q$1015,"&gt;0")))</f>
        <v/>
      </c>
      <c r="H382" s="400"/>
      <c r="I382" s="396" t="str">
        <f t="shared" ca="1" si="28"/>
        <v/>
      </c>
      <c r="J382" s="396" t="str">
        <f t="shared" ca="1" si="29"/>
        <v/>
      </c>
      <c r="K382" s="384" t="str">
        <f>IF(OR(IFERROR(SEARCH("*.0*",$E382),0)=1,E382=""),"",INDEX('1.1 AIZ-IVZ'!$H$109:$O$1097,MATCH('1.4 AIZ-BWH'!E382,'1.1 AIZ-IVZ'!$H$109:$H$1097,0),7))</f>
        <v/>
      </c>
      <c r="L382" s="384" t="str">
        <f>IF(OR(IFERROR(SEARCH("*.0*",$E382),0)=1,E382=""),"",INDEX('1.1 AIZ-IVZ'!$H$109:$O$1097,MATCH('1.4 AIZ-BWH'!E382,'1.1 AIZ-IVZ'!$H$109:$H$1097,0),8))</f>
        <v/>
      </c>
      <c r="M382" s="131"/>
      <c r="N382" s="395" t="str" cm="1">
        <f t="array" ref="N382">IFERROR(IF(O381=1,INDEX('1.1 AIZ-IVZ'!$G$7:$I$106,MATCH(MIN('1.1 AIZ-IVZ'!$G$7:$G$106)+COUNTIF($N$25:N381,"*.0*"),'1.1 AIZ-IVZ'!$G$7:$G$106,0),3),INDEX('1.1 AIZ-IVZ'!$G$109:$H$1097,MATCH(VALUE(LEFT(R382,SEARCH(".",R382)-1)),'1.1 AIZ-IVZ'!$E$109:$E$1097,0)-1+Q382,2)),"")</f>
        <v/>
      </c>
      <c r="O382" s="395" t="str">
        <f>IFERROR(IF(O381&gt;1,O381-1,INDEX('1.1 AIZ-IVZ'!$F$7:$H$106,MATCH('1.4 AIZ-BWH'!N382,'1.1 AIZ-IVZ'!$I$7:$I$106,0),1)+1),"")</f>
        <v/>
      </c>
      <c r="P382" s="395" t="str">
        <f t="shared" si="30"/>
        <v/>
      </c>
      <c r="Q382" s="395" t="e">
        <f t="shared" si="31"/>
        <v>#VALUE!</v>
      </c>
      <c r="R382" s="395" t="str">
        <f t="shared" si="32"/>
        <v/>
      </c>
    </row>
    <row r="383" spans="1:18" ht="15" hidden="1" customHeight="1">
      <c r="A383" s="49"/>
      <c r="B383" s="49"/>
      <c r="C383" s="49"/>
      <c r="D383" s="50"/>
      <c r="E383" s="93" t="str" cm="1">
        <f t="array" ref="E383">IFERROR(IF(O382=1,INDEX('1.1 AIZ-IVZ'!$G$7:$I$106,MATCH(MIN('1.1 AIZ-IVZ'!$G$7:$G$106)+COUNTIF($N$25:N382,"*.0*"),'1.1 AIZ-IVZ'!$G$7:$G$106,0),3),INDEX('1.1 AIZ-IVZ'!$G$109:$H$1097,MATCH(VALUE(LEFT(R383,SEARCH(".",R383)-1)),'1.1 AIZ-IVZ'!$E$109:$E$1097,0)-1+Q383,2)),"")</f>
        <v/>
      </c>
      <c r="F383" s="28"/>
      <c r="G383" s="409" t="str">
        <f>IF(E383="","",IF(IFERROR(VALUE(MID(E383,(SEARCH(".",E383)+1),1)),0)&gt;0,I383,SUMIFS($G384:$G$1015,$R384:$R$1015,LEFT(E383,SEARCH(".",E383)),$Q384:$Q$1015,"&gt;0")))</f>
        <v/>
      </c>
      <c r="H383" s="400"/>
      <c r="I383" s="396" t="str">
        <f t="shared" ca="1" si="28"/>
        <v/>
      </c>
      <c r="J383" s="396" t="str">
        <f t="shared" ca="1" si="29"/>
        <v/>
      </c>
      <c r="K383" s="384" t="str">
        <f>IF(OR(IFERROR(SEARCH("*.0*",$E383),0)=1,E383=""),"",INDEX('1.1 AIZ-IVZ'!$H$109:$O$1097,MATCH('1.4 AIZ-BWH'!E383,'1.1 AIZ-IVZ'!$H$109:$H$1097,0),7))</f>
        <v/>
      </c>
      <c r="L383" s="384" t="str">
        <f>IF(OR(IFERROR(SEARCH("*.0*",$E383),0)=1,E383=""),"",INDEX('1.1 AIZ-IVZ'!$H$109:$O$1097,MATCH('1.4 AIZ-BWH'!E383,'1.1 AIZ-IVZ'!$H$109:$H$1097,0),8))</f>
        <v/>
      </c>
      <c r="M383" s="131"/>
      <c r="N383" s="395" t="str" cm="1">
        <f t="array" ref="N383">IFERROR(IF(O382=1,INDEX('1.1 AIZ-IVZ'!$G$7:$I$106,MATCH(MIN('1.1 AIZ-IVZ'!$G$7:$G$106)+COUNTIF($N$25:N382,"*.0*"),'1.1 AIZ-IVZ'!$G$7:$G$106,0),3),INDEX('1.1 AIZ-IVZ'!$G$109:$H$1097,MATCH(VALUE(LEFT(R383,SEARCH(".",R383)-1)),'1.1 AIZ-IVZ'!$E$109:$E$1097,0)-1+Q383,2)),"")</f>
        <v/>
      </c>
      <c r="O383" s="395" t="str">
        <f>IFERROR(IF(O382&gt;1,O382-1,INDEX('1.1 AIZ-IVZ'!$F$7:$H$106,MATCH('1.4 AIZ-BWH'!N383,'1.1 AIZ-IVZ'!$I$7:$I$106,0),1)+1),"")</f>
        <v/>
      </c>
      <c r="P383" s="395" t="str">
        <f t="shared" si="30"/>
        <v/>
      </c>
      <c r="Q383" s="395" t="e">
        <f t="shared" si="31"/>
        <v>#VALUE!</v>
      </c>
      <c r="R383" s="395" t="str">
        <f t="shared" si="32"/>
        <v/>
      </c>
    </row>
    <row r="384" spans="1:18" ht="15" hidden="1" customHeight="1">
      <c r="A384" s="49"/>
      <c r="B384" s="49"/>
      <c r="C384" s="49"/>
      <c r="D384" s="50"/>
      <c r="E384" s="93" t="str" cm="1">
        <f t="array" ref="E384">IFERROR(IF(O383=1,INDEX('1.1 AIZ-IVZ'!$G$7:$I$106,MATCH(MIN('1.1 AIZ-IVZ'!$G$7:$G$106)+COUNTIF($N$25:N383,"*.0*"),'1.1 AIZ-IVZ'!$G$7:$G$106,0),3),INDEX('1.1 AIZ-IVZ'!$G$109:$H$1097,MATCH(VALUE(LEFT(R384,SEARCH(".",R384)-1)),'1.1 AIZ-IVZ'!$E$109:$E$1097,0)-1+Q384,2)),"")</f>
        <v/>
      </c>
      <c r="F384" s="28"/>
      <c r="G384" s="409" t="str">
        <f>IF(E384="","",IF(IFERROR(VALUE(MID(E384,(SEARCH(".",E384)+1),1)),0)&gt;0,I384,SUMIFS($G385:$G$1015,$R385:$R$1015,LEFT(E384,SEARCH(".",E384)),$Q385:$Q$1015,"&gt;0")))</f>
        <v/>
      </c>
      <c r="H384" s="400"/>
      <c r="I384" s="396" t="str">
        <f t="shared" ca="1" si="28"/>
        <v/>
      </c>
      <c r="J384" s="396" t="str">
        <f t="shared" ca="1" si="29"/>
        <v/>
      </c>
      <c r="K384" s="384" t="str">
        <f>IF(OR(IFERROR(SEARCH("*.0*",$E384),0)=1,E384=""),"",INDEX('1.1 AIZ-IVZ'!$H$109:$O$1097,MATCH('1.4 AIZ-BWH'!E384,'1.1 AIZ-IVZ'!$H$109:$H$1097,0),7))</f>
        <v/>
      </c>
      <c r="L384" s="384" t="str">
        <f>IF(OR(IFERROR(SEARCH("*.0*",$E384),0)=1,E384=""),"",INDEX('1.1 AIZ-IVZ'!$H$109:$O$1097,MATCH('1.4 AIZ-BWH'!E384,'1.1 AIZ-IVZ'!$H$109:$H$1097,0),8))</f>
        <v/>
      </c>
      <c r="M384" s="131"/>
      <c r="N384" s="395" t="str" cm="1">
        <f t="array" ref="N384">IFERROR(IF(O383=1,INDEX('1.1 AIZ-IVZ'!$G$7:$I$106,MATCH(MIN('1.1 AIZ-IVZ'!$G$7:$G$106)+COUNTIF($N$25:N383,"*.0*"),'1.1 AIZ-IVZ'!$G$7:$G$106,0),3),INDEX('1.1 AIZ-IVZ'!$G$109:$H$1097,MATCH(VALUE(LEFT(R384,SEARCH(".",R384)-1)),'1.1 AIZ-IVZ'!$E$109:$E$1097,0)-1+Q384,2)),"")</f>
        <v/>
      </c>
      <c r="O384" s="395" t="str">
        <f>IFERROR(IF(O383&gt;1,O383-1,INDEX('1.1 AIZ-IVZ'!$F$7:$H$106,MATCH('1.4 AIZ-BWH'!N384,'1.1 AIZ-IVZ'!$I$7:$I$106,0),1)+1),"")</f>
        <v/>
      </c>
      <c r="P384" s="395" t="str">
        <f t="shared" si="30"/>
        <v/>
      </c>
      <c r="Q384" s="395" t="e">
        <f t="shared" si="31"/>
        <v>#VALUE!</v>
      </c>
      <c r="R384" s="395" t="str">
        <f t="shared" si="32"/>
        <v/>
      </c>
    </row>
    <row r="385" spans="1:18" ht="15" hidden="1" customHeight="1">
      <c r="A385" s="49"/>
      <c r="B385" s="49"/>
      <c r="C385" s="49"/>
      <c r="D385" s="50"/>
      <c r="E385" s="93" t="str" cm="1">
        <f t="array" ref="E385">IFERROR(IF(O384=1,INDEX('1.1 AIZ-IVZ'!$G$7:$I$106,MATCH(MIN('1.1 AIZ-IVZ'!$G$7:$G$106)+COUNTIF($N$25:N384,"*.0*"),'1.1 AIZ-IVZ'!$G$7:$G$106,0),3),INDEX('1.1 AIZ-IVZ'!$G$109:$H$1097,MATCH(VALUE(LEFT(R385,SEARCH(".",R385)-1)),'1.1 AIZ-IVZ'!$E$109:$E$1097,0)-1+Q385,2)),"")</f>
        <v/>
      </c>
      <c r="F385" s="28"/>
      <c r="G385" s="409" t="str">
        <f>IF(E385="","",IF(IFERROR(VALUE(MID(E385,(SEARCH(".",E385)+1),1)),0)&gt;0,I385,SUMIFS($G386:$G$1015,$R386:$R$1015,LEFT(E385,SEARCH(".",E385)),$Q386:$Q$1015,"&gt;0")))</f>
        <v/>
      </c>
      <c r="H385" s="400"/>
      <c r="I385" s="396" t="str">
        <f t="shared" ca="1" si="28"/>
        <v/>
      </c>
      <c r="J385" s="396" t="str">
        <f t="shared" ca="1" si="29"/>
        <v/>
      </c>
      <c r="K385" s="384" t="str">
        <f>IF(OR(IFERROR(SEARCH("*.0*",$E385),0)=1,E385=""),"",INDEX('1.1 AIZ-IVZ'!$H$109:$O$1097,MATCH('1.4 AIZ-BWH'!E385,'1.1 AIZ-IVZ'!$H$109:$H$1097,0),7))</f>
        <v/>
      </c>
      <c r="L385" s="384" t="str">
        <f>IF(OR(IFERROR(SEARCH("*.0*",$E385),0)=1,E385=""),"",INDEX('1.1 AIZ-IVZ'!$H$109:$O$1097,MATCH('1.4 AIZ-BWH'!E385,'1.1 AIZ-IVZ'!$H$109:$H$1097,0),8))</f>
        <v/>
      </c>
      <c r="M385" s="131"/>
      <c r="N385" s="395" t="str" cm="1">
        <f t="array" ref="N385">IFERROR(IF(O384=1,INDEX('1.1 AIZ-IVZ'!$G$7:$I$106,MATCH(MIN('1.1 AIZ-IVZ'!$G$7:$G$106)+COUNTIF($N$25:N384,"*.0*"),'1.1 AIZ-IVZ'!$G$7:$G$106,0),3),INDEX('1.1 AIZ-IVZ'!$G$109:$H$1097,MATCH(VALUE(LEFT(R385,SEARCH(".",R385)-1)),'1.1 AIZ-IVZ'!$E$109:$E$1097,0)-1+Q385,2)),"")</f>
        <v/>
      </c>
      <c r="O385" s="395" t="str">
        <f>IFERROR(IF(O384&gt;1,O384-1,INDEX('1.1 AIZ-IVZ'!$F$7:$H$106,MATCH('1.4 AIZ-BWH'!N385,'1.1 AIZ-IVZ'!$I$7:$I$106,0),1)+1),"")</f>
        <v/>
      </c>
      <c r="P385" s="395" t="str">
        <f t="shared" si="30"/>
        <v/>
      </c>
      <c r="Q385" s="395" t="e">
        <f t="shared" si="31"/>
        <v>#VALUE!</v>
      </c>
      <c r="R385" s="395" t="str">
        <f t="shared" si="32"/>
        <v/>
      </c>
    </row>
    <row r="386" spans="1:18" ht="15" hidden="1" customHeight="1">
      <c r="A386" s="49"/>
      <c r="B386" s="49"/>
      <c r="C386" s="49"/>
      <c r="D386" s="50"/>
      <c r="E386" s="93" t="str" cm="1">
        <f t="array" ref="E386">IFERROR(IF(O385=1,INDEX('1.1 AIZ-IVZ'!$G$7:$I$106,MATCH(MIN('1.1 AIZ-IVZ'!$G$7:$G$106)+COUNTIF($N$25:N385,"*.0*"),'1.1 AIZ-IVZ'!$G$7:$G$106,0),3),INDEX('1.1 AIZ-IVZ'!$G$109:$H$1097,MATCH(VALUE(LEFT(R386,SEARCH(".",R386)-1)),'1.1 AIZ-IVZ'!$E$109:$E$1097,0)-1+Q386,2)),"")</f>
        <v/>
      </c>
      <c r="F386" s="28"/>
      <c r="G386" s="409" t="str">
        <f>IF(E386="","",IF(IFERROR(VALUE(MID(E386,(SEARCH(".",E386)+1),1)),0)&gt;0,I386,SUMIFS($G387:$G$1015,$R387:$R$1015,LEFT(E386,SEARCH(".",E386)),$Q387:$Q$1015,"&gt;0")))</f>
        <v/>
      </c>
      <c r="H386" s="400"/>
      <c r="I386" s="396" t="str">
        <f t="shared" ca="1" si="28"/>
        <v/>
      </c>
      <c r="J386" s="396" t="str">
        <f t="shared" ca="1" si="29"/>
        <v/>
      </c>
      <c r="K386" s="384" t="str">
        <f>IF(OR(IFERROR(SEARCH("*.0*",$E386),0)=1,E386=""),"",INDEX('1.1 AIZ-IVZ'!$H$109:$O$1097,MATCH('1.4 AIZ-BWH'!E386,'1.1 AIZ-IVZ'!$H$109:$H$1097,0),7))</f>
        <v/>
      </c>
      <c r="L386" s="384" t="str">
        <f>IF(OR(IFERROR(SEARCH("*.0*",$E386),0)=1,E386=""),"",INDEX('1.1 AIZ-IVZ'!$H$109:$O$1097,MATCH('1.4 AIZ-BWH'!E386,'1.1 AIZ-IVZ'!$H$109:$H$1097,0),8))</f>
        <v/>
      </c>
      <c r="M386" s="131"/>
      <c r="N386" s="395" t="str" cm="1">
        <f t="array" ref="N386">IFERROR(IF(O385=1,INDEX('1.1 AIZ-IVZ'!$G$7:$I$106,MATCH(MIN('1.1 AIZ-IVZ'!$G$7:$G$106)+COUNTIF($N$25:N385,"*.0*"),'1.1 AIZ-IVZ'!$G$7:$G$106,0),3),INDEX('1.1 AIZ-IVZ'!$G$109:$H$1097,MATCH(VALUE(LEFT(R386,SEARCH(".",R386)-1)),'1.1 AIZ-IVZ'!$E$109:$E$1097,0)-1+Q386,2)),"")</f>
        <v/>
      </c>
      <c r="O386" s="395" t="str">
        <f>IFERROR(IF(O385&gt;1,O385-1,INDEX('1.1 AIZ-IVZ'!$F$7:$H$106,MATCH('1.4 AIZ-BWH'!N386,'1.1 AIZ-IVZ'!$I$7:$I$106,0),1)+1),"")</f>
        <v/>
      </c>
      <c r="P386" s="395" t="str">
        <f t="shared" si="30"/>
        <v/>
      </c>
      <c r="Q386" s="395" t="e">
        <f t="shared" si="31"/>
        <v>#VALUE!</v>
      </c>
      <c r="R386" s="395" t="str">
        <f t="shared" si="32"/>
        <v/>
      </c>
    </row>
    <row r="387" spans="1:18" ht="15" hidden="1" customHeight="1">
      <c r="A387" s="49"/>
      <c r="B387" s="49"/>
      <c r="C387" s="49"/>
      <c r="D387" s="50"/>
      <c r="E387" s="93" t="str" cm="1">
        <f t="array" ref="E387">IFERROR(IF(O386=1,INDEX('1.1 AIZ-IVZ'!$G$7:$I$106,MATCH(MIN('1.1 AIZ-IVZ'!$G$7:$G$106)+COUNTIF($N$25:N386,"*.0*"),'1.1 AIZ-IVZ'!$G$7:$G$106,0),3),INDEX('1.1 AIZ-IVZ'!$G$109:$H$1097,MATCH(VALUE(LEFT(R387,SEARCH(".",R387)-1)),'1.1 AIZ-IVZ'!$E$109:$E$1097,0)-1+Q387,2)),"")</f>
        <v/>
      </c>
      <c r="F387" s="28"/>
      <c r="G387" s="409" t="str">
        <f>IF(E387="","",IF(IFERROR(VALUE(MID(E387,(SEARCH(".",E387)+1),1)),0)&gt;0,I387,SUMIFS($G388:$G$1015,$R388:$R$1015,LEFT(E387,SEARCH(".",E387)),$Q388:$Q$1015,"&gt;0")))</f>
        <v/>
      </c>
      <c r="H387" s="400"/>
      <c r="I387" s="396" t="str">
        <f t="shared" ca="1" si="28"/>
        <v/>
      </c>
      <c r="J387" s="396" t="str">
        <f t="shared" ca="1" si="29"/>
        <v/>
      </c>
      <c r="K387" s="384" t="str">
        <f>IF(OR(IFERROR(SEARCH("*.0*",$E387),0)=1,E387=""),"",INDEX('1.1 AIZ-IVZ'!$H$109:$O$1097,MATCH('1.4 AIZ-BWH'!E387,'1.1 AIZ-IVZ'!$H$109:$H$1097,0),7))</f>
        <v/>
      </c>
      <c r="L387" s="384" t="str">
        <f>IF(OR(IFERROR(SEARCH("*.0*",$E387),0)=1,E387=""),"",INDEX('1.1 AIZ-IVZ'!$H$109:$O$1097,MATCH('1.4 AIZ-BWH'!E387,'1.1 AIZ-IVZ'!$H$109:$H$1097,0),8))</f>
        <v/>
      </c>
      <c r="M387" s="131"/>
      <c r="N387" s="395" t="str" cm="1">
        <f t="array" ref="N387">IFERROR(IF(O386=1,INDEX('1.1 AIZ-IVZ'!$G$7:$I$106,MATCH(MIN('1.1 AIZ-IVZ'!$G$7:$G$106)+COUNTIF($N$25:N386,"*.0*"),'1.1 AIZ-IVZ'!$G$7:$G$106,0),3),INDEX('1.1 AIZ-IVZ'!$G$109:$H$1097,MATCH(VALUE(LEFT(R387,SEARCH(".",R387)-1)),'1.1 AIZ-IVZ'!$E$109:$E$1097,0)-1+Q387,2)),"")</f>
        <v/>
      </c>
      <c r="O387" s="395" t="str">
        <f>IFERROR(IF(O386&gt;1,O386-1,INDEX('1.1 AIZ-IVZ'!$F$7:$H$106,MATCH('1.4 AIZ-BWH'!N387,'1.1 AIZ-IVZ'!$I$7:$I$106,0),1)+1),"")</f>
        <v/>
      </c>
      <c r="P387" s="395" t="str">
        <f t="shared" si="30"/>
        <v/>
      </c>
      <c r="Q387" s="395" t="e">
        <f t="shared" si="31"/>
        <v>#VALUE!</v>
      </c>
      <c r="R387" s="395" t="str">
        <f t="shared" si="32"/>
        <v/>
      </c>
    </row>
    <row r="388" spans="1:18" ht="15" hidden="1" customHeight="1">
      <c r="A388" s="49"/>
      <c r="B388" s="49"/>
      <c r="C388" s="49"/>
      <c r="D388" s="50"/>
      <c r="E388" s="93" t="str" cm="1">
        <f t="array" ref="E388">IFERROR(IF(O387=1,INDEX('1.1 AIZ-IVZ'!$G$7:$I$106,MATCH(MIN('1.1 AIZ-IVZ'!$G$7:$G$106)+COUNTIF($N$25:N387,"*.0*"),'1.1 AIZ-IVZ'!$G$7:$G$106,0),3),INDEX('1.1 AIZ-IVZ'!$G$109:$H$1097,MATCH(VALUE(LEFT(R388,SEARCH(".",R388)-1)),'1.1 AIZ-IVZ'!$E$109:$E$1097,0)-1+Q388,2)),"")</f>
        <v/>
      </c>
      <c r="F388" s="28"/>
      <c r="G388" s="409" t="str">
        <f>IF(E388="","",IF(IFERROR(VALUE(MID(E388,(SEARCH(".",E388)+1),1)),0)&gt;0,I388,SUMIFS($G389:$G$1015,$R389:$R$1015,LEFT(E388,SEARCH(".",E388)),$Q389:$Q$1015,"&gt;0")))</f>
        <v/>
      </c>
      <c r="H388" s="400"/>
      <c r="I388" s="396" t="str">
        <f t="shared" ca="1" si="28"/>
        <v/>
      </c>
      <c r="J388" s="396" t="str">
        <f t="shared" ca="1" si="29"/>
        <v/>
      </c>
      <c r="K388" s="384" t="str">
        <f>IF(OR(IFERROR(SEARCH("*.0*",$E388),0)=1,E388=""),"",INDEX('1.1 AIZ-IVZ'!$H$109:$O$1097,MATCH('1.4 AIZ-BWH'!E388,'1.1 AIZ-IVZ'!$H$109:$H$1097,0),7))</f>
        <v/>
      </c>
      <c r="L388" s="384" t="str">
        <f>IF(OR(IFERROR(SEARCH("*.0*",$E388),0)=1,E388=""),"",INDEX('1.1 AIZ-IVZ'!$H$109:$O$1097,MATCH('1.4 AIZ-BWH'!E388,'1.1 AIZ-IVZ'!$H$109:$H$1097,0),8))</f>
        <v/>
      </c>
      <c r="M388" s="131"/>
      <c r="N388" s="395" t="str" cm="1">
        <f t="array" ref="N388">IFERROR(IF(O387=1,INDEX('1.1 AIZ-IVZ'!$G$7:$I$106,MATCH(MIN('1.1 AIZ-IVZ'!$G$7:$G$106)+COUNTIF($N$25:N387,"*.0*"),'1.1 AIZ-IVZ'!$G$7:$G$106,0),3),INDEX('1.1 AIZ-IVZ'!$G$109:$H$1097,MATCH(VALUE(LEFT(R388,SEARCH(".",R388)-1)),'1.1 AIZ-IVZ'!$E$109:$E$1097,0)-1+Q388,2)),"")</f>
        <v/>
      </c>
      <c r="O388" s="395" t="str">
        <f>IFERROR(IF(O387&gt;1,O387-1,INDEX('1.1 AIZ-IVZ'!$F$7:$H$106,MATCH('1.4 AIZ-BWH'!N388,'1.1 AIZ-IVZ'!$I$7:$I$106,0),1)+1),"")</f>
        <v/>
      </c>
      <c r="P388" s="395" t="str">
        <f t="shared" si="30"/>
        <v/>
      </c>
      <c r="Q388" s="395" t="e">
        <f t="shared" si="31"/>
        <v>#VALUE!</v>
      </c>
      <c r="R388" s="395" t="str">
        <f t="shared" si="32"/>
        <v/>
      </c>
    </row>
    <row r="389" spans="1:18" ht="15" hidden="1" customHeight="1">
      <c r="A389" s="49"/>
      <c r="B389" s="49"/>
      <c r="C389" s="49"/>
      <c r="D389" s="50"/>
      <c r="E389" s="93" t="str" cm="1">
        <f t="array" ref="E389">IFERROR(IF(O388=1,INDEX('1.1 AIZ-IVZ'!$G$7:$I$106,MATCH(MIN('1.1 AIZ-IVZ'!$G$7:$G$106)+COUNTIF($N$25:N388,"*.0*"),'1.1 AIZ-IVZ'!$G$7:$G$106,0),3),INDEX('1.1 AIZ-IVZ'!$G$109:$H$1097,MATCH(VALUE(LEFT(R389,SEARCH(".",R389)-1)),'1.1 AIZ-IVZ'!$E$109:$E$1097,0)-1+Q389,2)),"")</f>
        <v/>
      </c>
      <c r="F389" s="28"/>
      <c r="G389" s="409" t="str">
        <f>IF(E389="","",IF(IFERROR(VALUE(MID(E389,(SEARCH(".",E389)+1),1)),0)&gt;0,I389,SUMIFS($G390:$G$1015,$R390:$R$1015,LEFT(E389,SEARCH(".",E389)),$Q390:$Q$1015,"&gt;0")))</f>
        <v/>
      </c>
      <c r="H389" s="400"/>
      <c r="I389" s="396" t="str">
        <f t="shared" ca="1" si="28"/>
        <v/>
      </c>
      <c r="J389" s="396" t="str">
        <f t="shared" ca="1" si="29"/>
        <v/>
      </c>
      <c r="K389" s="384" t="str">
        <f>IF(OR(IFERROR(SEARCH("*.0*",$E389),0)=1,E389=""),"",INDEX('1.1 AIZ-IVZ'!$H$109:$O$1097,MATCH('1.4 AIZ-BWH'!E389,'1.1 AIZ-IVZ'!$H$109:$H$1097,0),7))</f>
        <v/>
      </c>
      <c r="L389" s="384" t="str">
        <f>IF(OR(IFERROR(SEARCH("*.0*",$E389),0)=1,E389=""),"",INDEX('1.1 AIZ-IVZ'!$H$109:$O$1097,MATCH('1.4 AIZ-BWH'!E389,'1.1 AIZ-IVZ'!$H$109:$H$1097,0),8))</f>
        <v/>
      </c>
      <c r="M389" s="131"/>
      <c r="N389" s="395" t="str" cm="1">
        <f t="array" ref="N389">IFERROR(IF(O388=1,INDEX('1.1 AIZ-IVZ'!$G$7:$I$106,MATCH(MIN('1.1 AIZ-IVZ'!$G$7:$G$106)+COUNTIF($N$25:N388,"*.0*"),'1.1 AIZ-IVZ'!$G$7:$G$106,0),3),INDEX('1.1 AIZ-IVZ'!$G$109:$H$1097,MATCH(VALUE(LEFT(R389,SEARCH(".",R389)-1)),'1.1 AIZ-IVZ'!$E$109:$E$1097,0)-1+Q389,2)),"")</f>
        <v/>
      </c>
      <c r="O389" s="395" t="str">
        <f>IFERROR(IF(O388&gt;1,O388-1,INDEX('1.1 AIZ-IVZ'!$F$7:$H$106,MATCH('1.4 AIZ-BWH'!N389,'1.1 AIZ-IVZ'!$I$7:$I$106,0),1)+1),"")</f>
        <v/>
      </c>
      <c r="P389" s="395" t="str">
        <f t="shared" si="30"/>
        <v/>
      </c>
      <c r="Q389" s="395" t="e">
        <f t="shared" si="31"/>
        <v>#VALUE!</v>
      </c>
      <c r="R389" s="395" t="str">
        <f t="shared" si="32"/>
        <v/>
      </c>
    </row>
    <row r="390" spans="1:18" ht="15" hidden="1" customHeight="1">
      <c r="A390" s="49"/>
      <c r="B390" s="49"/>
      <c r="C390" s="49"/>
      <c r="D390" s="50"/>
      <c r="E390" s="93" t="str" cm="1">
        <f t="array" ref="E390">IFERROR(IF(O389=1,INDEX('1.1 AIZ-IVZ'!$G$7:$I$106,MATCH(MIN('1.1 AIZ-IVZ'!$G$7:$G$106)+COUNTIF($N$25:N389,"*.0*"),'1.1 AIZ-IVZ'!$G$7:$G$106,0),3),INDEX('1.1 AIZ-IVZ'!$G$109:$H$1097,MATCH(VALUE(LEFT(R390,SEARCH(".",R390)-1)),'1.1 AIZ-IVZ'!$E$109:$E$1097,0)-1+Q390,2)),"")</f>
        <v/>
      </c>
      <c r="F390" s="28"/>
      <c r="G390" s="409" t="str">
        <f>IF(E390="","",IF(IFERROR(VALUE(MID(E390,(SEARCH(".",E390)+1),1)),0)&gt;0,I390,SUMIFS($G391:$G$1015,$R391:$R$1015,LEFT(E390,SEARCH(".",E390)),$Q391:$Q$1015,"&gt;0")))</f>
        <v/>
      </c>
      <c r="H390" s="400"/>
      <c r="I390" s="396" t="str">
        <f t="shared" ca="1" si="28"/>
        <v/>
      </c>
      <c r="J390" s="396" t="str">
        <f t="shared" ca="1" si="29"/>
        <v/>
      </c>
      <c r="K390" s="384" t="str">
        <f>IF(OR(IFERROR(SEARCH("*.0*",$E390),0)=1,E390=""),"",INDEX('1.1 AIZ-IVZ'!$H$109:$O$1097,MATCH('1.4 AIZ-BWH'!E390,'1.1 AIZ-IVZ'!$H$109:$H$1097,0),7))</f>
        <v/>
      </c>
      <c r="L390" s="384" t="str">
        <f>IF(OR(IFERROR(SEARCH("*.0*",$E390),0)=1,E390=""),"",INDEX('1.1 AIZ-IVZ'!$H$109:$O$1097,MATCH('1.4 AIZ-BWH'!E390,'1.1 AIZ-IVZ'!$H$109:$H$1097,0),8))</f>
        <v/>
      </c>
      <c r="M390" s="131"/>
      <c r="N390" s="395" t="str" cm="1">
        <f t="array" ref="N390">IFERROR(IF(O389=1,INDEX('1.1 AIZ-IVZ'!$G$7:$I$106,MATCH(MIN('1.1 AIZ-IVZ'!$G$7:$G$106)+COUNTIF($N$25:N389,"*.0*"),'1.1 AIZ-IVZ'!$G$7:$G$106,0),3),INDEX('1.1 AIZ-IVZ'!$G$109:$H$1097,MATCH(VALUE(LEFT(R390,SEARCH(".",R390)-1)),'1.1 AIZ-IVZ'!$E$109:$E$1097,0)-1+Q390,2)),"")</f>
        <v/>
      </c>
      <c r="O390" s="395" t="str">
        <f>IFERROR(IF(O389&gt;1,O389-1,INDEX('1.1 AIZ-IVZ'!$F$7:$H$106,MATCH('1.4 AIZ-BWH'!N390,'1.1 AIZ-IVZ'!$I$7:$I$106,0),1)+1),"")</f>
        <v/>
      </c>
      <c r="P390" s="395" t="str">
        <f t="shared" si="30"/>
        <v/>
      </c>
      <c r="Q390" s="395" t="e">
        <f t="shared" si="31"/>
        <v>#VALUE!</v>
      </c>
      <c r="R390" s="395" t="str">
        <f t="shared" si="32"/>
        <v/>
      </c>
    </row>
    <row r="391" spans="1:18" ht="15" hidden="1" customHeight="1">
      <c r="A391" s="49"/>
      <c r="B391" s="49"/>
      <c r="C391" s="49"/>
      <c r="D391" s="50"/>
      <c r="E391" s="93" t="str" cm="1">
        <f t="array" ref="E391">IFERROR(IF(O390=1,INDEX('1.1 AIZ-IVZ'!$G$7:$I$106,MATCH(MIN('1.1 AIZ-IVZ'!$G$7:$G$106)+COUNTIF($N$25:N390,"*.0*"),'1.1 AIZ-IVZ'!$G$7:$G$106,0),3),INDEX('1.1 AIZ-IVZ'!$G$109:$H$1097,MATCH(VALUE(LEFT(R391,SEARCH(".",R391)-1)),'1.1 AIZ-IVZ'!$E$109:$E$1097,0)-1+Q391,2)),"")</f>
        <v/>
      </c>
      <c r="F391" s="28"/>
      <c r="G391" s="409" t="str">
        <f>IF(E391="","",IF(IFERROR(VALUE(MID(E391,(SEARCH(".",E391)+1),1)),0)&gt;0,I391,SUMIFS($G392:$G$1015,$R392:$R$1015,LEFT(E391,SEARCH(".",E391)),$Q392:$Q$1015,"&gt;0")))</f>
        <v/>
      </c>
      <c r="H391" s="400"/>
      <c r="I391" s="396" t="str">
        <f t="shared" ca="1" si="28"/>
        <v/>
      </c>
      <c r="J391" s="396" t="str">
        <f t="shared" ca="1" si="29"/>
        <v/>
      </c>
      <c r="K391" s="384" t="str">
        <f>IF(OR(IFERROR(SEARCH("*.0*",$E391),0)=1,E391=""),"",INDEX('1.1 AIZ-IVZ'!$H$109:$O$1097,MATCH('1.4 AIZ-BWH'!E391,'1.1 AIZ-IVZ'!$H$109:$H$1097,0),7))</f>
        <v/>
      </c>
      <c r="L391" s="384" t="str">
        <f>IF(OR(IFERROR(SEARCH("*.0*",$E391),0)=1,E391=""),"",INDEX('1.1 AIZ-IVZ'!$H$109:$O$1097,MATCH('1.4 AIZ-BWH'!E391,'1.1 AIZ-IVZ'!$H$109:$H$1097,0),8))</f>
        <v/>
      </c>
      <c r="M391" s="131"/>
      <c r="N391" s="395" t="str" cm="1">
        <f t="array" ref="N391">IFERROR(IF(O390=1,INDEX('1.1 AIZ-IVZ'!$G$7:$I$106,MATCH(MIN('1.1 AIZ-IVZ'!$G$7:$G$106)+COUNTIF($N$25:N390,"*.0*"),'1.1 AIZ-IVZ'!$G$7:$G$106,0),3),INDEX('1.1 AIZ-IVZ'!$G$109:$H$1097,MATCH(VALUE(LEFT(R391,SEARCH(".",R391)-1)),'1.1 AIZ-IVZ'!$E$109:$E$1097,0)-1+Q391,2)),"")</f>
        <v/>
      </c>
      <c r="O391" s="395" t="str">
        <f>IFERROR(IF(O390&gt;1,O390-1,INDEX('1.1 AIZ-IVZ'!$F$7:$H$106,MATCH('1.4 AIZ-BWH'!N391,'1.1 AIZ-IVZ'!$I$7:$I$106,0),1)+1),"")</f>
        <v/>
      </c>
      <c r="P391" s="395" t="str">
        <f t="shared" si="30"/>
        <v/>
      </c>
      <c r="Q391" s="395" t="e">
        <f t="shared" si="31"/>
        <v>#VALUE!</v>
      </c>
      <c r="R391" s="395" t="str">
        <f t="shared" si="32"/>
        <v/>
      </c>
    </row>
    <row r="392" spans="1:18" ht="15" hidden="1" customHeight="1">
      <c r="A392" s="49"/>
      <c r="B392" s="49"/>
      <c r="C392" s="49"/>
      <c r="D392" s="50"/>
      <c r="E392" s="93" t="str" cm="1">
        <f t="array" ref="E392">IFERROR(IF(O391=1,INDEX('1.1 AIZ-IVZ'!$G$7:$I$106,MATCH(MIN('1.1 AIZ-IVZ'!$G$7:$G$106)+COUNTIF($N$25:N391,"*.0*"),'1.1 AIZ-IVZ'!$G$7:$G$106,0),3),INDEX('1.1 AIZ-IVZ'!$G$109:$H$1097,MATCH(VALUE(LEFT(R392,SEARCH(".",R392)-1)),'1.1 AIZ-IVZ'!$E$109:$E$1097,0)-1+Q392,2)),"")</f>
        <v/>
      </c>
      <c r="F392" s="28"/>
      <c r="G392" s="409" t="str">
        <f>IF(E392="","",IF(IFERROR(VALUE(MID(E392,(SEARCH(".",E392)+1),1)),0)&gt;0,I392,SUMIFS($G393:$G$1015,$R393:$R$1015,LEFT(E392,SEARCH(".",E392)),$Q393:$Q$1015,"&gt;0")))</f>
        <v/>
      </c>
      <c r="H392" s="400"/>
      <c r="I392" s="396" t="str">
        <f t="shared" ca="1" si="28"/>
        <v/>
      </c>
      <c r="J392" s="396" t="str">
        <f t="shared" ca="1" si="29"/>
        <v/>
      </c>
      <c r="K392" s="384" t="str">
        <f>IF(OR(IFERROR(SEARCH("*.0*",$E392),0)=1,E392=""),"",INDEX('1.1 AIZ-IVZ'!$H$109:$O$1097,MATCH('1.4 AIZ-BWH'!E392,'1.1 AIZ-IVZ'!$H$109:$H$1097,0),7))</f>
        <v/>
      </c>
      <c r="L392" s="384" t="str">
        <f>IF(OR(IFERROR(SEARCH("*.0*",$E392),0)=1,E392=""),"",INDEX('1.1 AIZ-IVZ'!$H$109:$O$1097,MATCH('1.4 AIZ-BWH'!E392,'1.1 AIZ-IVZ'!$H$109:$H$1097,0),8))</f>
        <v/>
      </c>
      <c r="M392" s="131"/>
      <c r="N392" s="395" t="str" cm="1">
        <f t="array" ref="N392">IFERROR(IF(O391=1,INDEX('1.1 AIZ-IVZ'!$G$7:$I$106,MATCH(MIN('1.1 AIZ-IVZ'!$G$7:$G$106)+COUNTIF($N$25:N391,"*.0*"),'1.1 AIZ-IVZ'!$G$7:$G$106,0),3),INDEX('1.1 AIZ-IVZ'!$G$109:$H$1097,MATCH(VALUE(LEFT(R392,SEARCH(".",R392)-1)),'1.1 AIZ-IVZ'!$E$109:$E$1097,0)-1+Q392,2)),"")</f>
        <v/>
      </c>
      <c r="O392" s="395" t="str">
        <f>IFERROR(IF(O391&gt;1,O391-1,INDEX('1.1 AIZ-IVZ'!$F$7:$H$106,MATCH('1.4 AIZ-BWH'!N392,'1.1 AIZ-IVZ'!$I$7:$I$106,0),1)+1),"")</f>
        <v/>
      </c>
      <c r="P392" s="395" t="str">
        <f t="shared" si="30"/>
        <v/>
      </c>
      <c r="Q392" s="395" t="e">
        <f t="shared" si="31"/>
        <v>#VALUE!</v>
      </c>
      <c r="R392" s="395" t="str">
        <f t="shared" si="32"/>
        <v/>
      </c>
    </row>
    <row r="393" spans="1:18" ht="15" hidden="1" customHeight="1">
      <c r="A393" s="49"/>
      <c r="B393" s="49"/>
      <c r="C393" s="49"/>
      <c r="D393" s="50"/>
      <c r="E393" s="93" t="str" cm="1">
        <f t="array" ref="E393">IFERROR(IF(O392=1,INDEX('1.1 AIZ-IVZ'!$G$7:$I$106,MATCH(MIN('1.1 AIZ-IVZ'!$G$7:$G$106)+COUNTIF($N$25:N392,"*.0*"),'1.1 AIZ-IVZ'!$G$7:$G$106,0),3),INDEX('1.1 AIZ-IVZ'!$G$109:$H$1097,MATCH(VALUE(LEFT(R393,SEARCH(".",R393)-1)),'1.1 AIZ-IVZ'!$E$109:$E$1097,0)-1+Q393,2)),"")</f>
        <v/>
      </c>
      <c r="F393" s="28"/>
      <c r="G393" s="409" t="str">
        <f>IF(E393="","",IF(IFERROR(VALUE(MID(E393,(SEARCH(".",E393)+1),1)),0)&gt;0,I393,SUMIFS($G394:$G$1015,$R394:$R$1015,LEFT(E393,SEARCH(".",E393)),$Q394:$Q$1015,"&gt;0")))</f>
        <v/>
      </c>
      <c r="H393" s="400"/>
      <c r="I393" s="396" t="str">
        <f t="shared" ca="1" si="28"/>
        <v/>
      </c>
      <c r="J393" s="396" t="str">
        <f t="shared" ca="1" si="29"/>
        <v/>
      </c>
      <c r="K393" s="384" t="str">
        <f>IF(OR(IFERROR(SEARCH("*.0*",$E393),0)=1,E393=""),"",INDEX('1.1 AIZ-IVZ'!$H$109:$O$1097,MATCH('1.4 AIZ-BWH'!E393,'1.1 AIZ-IVZ'!$H$109:$H$1097,0),7))</f>
        <v/>
      </c>
      <c r="L393" s="384" t="str">
        <f>IF(OR(IFERROR(SEARCH("*.0*",$E393),0)=1,E393=""),"",INDEX('1.1 AIZ-IVZ'!$H$109:$O$1097,MATCH('1.4 AIZ-BWH'!E393,'1.1 AIZ-IVZ'!$H$109:$H$1097,0),8))</f>
        <v/>
      </c>
      <c r="M393" s="131"/>
      <c r="N393" s="395" t="str" cm="1">
        <f t="array" ref="N393">IFERROR(IF(O392=1,INDEX('1.1 AIZ-IVZ'!$G$7:$I$106,MATCH(MIN('1.1 AIZ-IVZ'!$G$7:$G$106)+COUNTIF($N$25:N392,"*.0*"),'1.1 AIZ-IVZ'!$G$7:$G$106,0),3),INDEX('1.1 AIZ-IVZ'!$G$109:$H$1097,MATCH(VALUE(LEFT(R393,SEARCH(".",R393)-1)),'1.1 AIZ-IVZ'!$E$109:$E$1097,0)-1+Q393,2)),"")</f>
        <v/>
      </c>
      <c r="O393" s="395" t="str">
        <f>IFERROR(IF(O392&gt;1,O392-1,INDEX('1.1 AIZ-IVZ'!$F$7:$H$106,MATCH('1.4 AIZ-BWH'!N393,'1.1 AIZ-IVZ'!$I$7:$I$106,0),1)+1),"")</f>
        <v/>
      </c>
      <c r="P393" s="395" t="str">
        <f t="shared" si="30"/>
        <v/>
      </c>
      <c r="Q393" s="395" t="e">
        <f t="shared" si="31"/>
        <v>#VALUE!</v>
      </c>
      <c r="R393" s="395" t="str">
        <f t="shared" si="32"/>
        <v/>
      </c>
    </row>
    <row r="394" spans="1:18" ht="15" hidden="1" customHeight="1">
      <c r="A394" s="49"/>
      <c r="B394" s="49"/>
      <c r="C394" s="49"/>
      <c r="D394" s="50"/>
      <c r="E394" s="93" t="str" cm="1">
        <f t="array" ref="E394">IFERROR(IF(O393=1,INDEX('1.1 AIZ-IVZ'!$G$7:$I$106,MATCH(MIN('1.1 AIZ-IVZ'!$G$7:$G$106)+COUNTIF($N$25:N393,"*.0*"),'1.1 AIZ-IVZ'!$G$7:$G$106,0),3),INDEX('1.1 AIZ-IVZ'!$G$109:$H$1097,MATCH(VALUE(LEFT(R394,SEARCH(".",R394)-1)),'1.1 AIZ-IVZ'!$E$109:$E$1097,0)-1+Q394,2)),"")</f>
        <v/>
      </c>
      <c r="F394" s="28"/>
      <c r="G394" s="409" t="str">
        <f>IF(E394="","",IF(IFERROR(VALUE(MID(E394,(SEARCH(".",E394)+1),1)),0)&gt;0,I394,SUMIFS($G395:$G$1015,$R395:$R$1015,LEFT(E394,SEARCH(".",E394)),$Q395:$Q$1015,"&gt;0")))</f>
        <v/>
      </c>
      <c r="H394" s="400"/>
      <c r="I394" s="396" t="str">
        <f t="shared" ca="1" si="28"/>
        <v/>
      </c>
      <c r="J394" s="396" t="str">
        <f t="shared" ca="1" si="29"/>
        <v/>
      </c>
      <c r="K394" s="384" t="str">
        <f>IF(OR(IFERROR(SEARCH("*.0*",$E394),0)=1,E394=""),"",INDEX('1.1 AIZ-IVZ'!$H$109:$O$1097,MATCH('1.4 AIZ-BWH'!E394,'1.1 AIZ-IVZ'!$H$109:$H$1097,0),7))</f>
        <v/>
      </c>
      <c r="L394" s="384" t="str">
        <f>IF(OR(IFERROR(SEARCH("*.0*",$E394),0)=1,E394=""),"",INDEX('1.1 AIZ-IVZ'!$H$109:$O$1097,MATCH('1.4 AIZ-BWH'!E394,'1.1 AIZ-IVZ'!$H$109:$H$1097,0),8))</f>
        <v/>
      </c>
      <c r="M394" s="131"/>
      <c r="N394" s="395" t="str" cm="1">
        <f t="array" ref="N394">IFERROR(IF(O393=1,INDEX('1.1 AIZ-IVZ'!$G$7:$I$106,MATCH(MIN('1.1 AIZ-IVZ'!$G$7:$G$106)+COUNTIF($N$25:N393,"*.0*"),'1.1 AIZ-IVZ'!$G$7:$G$106,0),3),INDEX('1.1 AIZ-IVZ'!$G$109:$H$1097,MATCH(VALUE(LEFT(R394,SEARCH(".",R394)-1)),'1.1 AIZ-IVZ'!$E$109:$E$1097,0)-1+Q394,2)),"")</f>
        <v/>
      </c>
      <c r="O394" s="395" t="str">
        <f>IFERROR(IF(O393&gt;1,O393-1,INDEX('1.1 AIZ-IVZ'!$F$7:$H$106,MATCH('1.4 AIZ-BWH'!N394,'1.1 AIZ-IVZ'!$I$7:$I$106,0),1)+1),"")</f>
        <v/>
      </c>
      <c r="P394" s="395" t="str">
        <f t="shared" si="30"/>
        <v/>
      </c>
      <c r="Q394" s="395" t="e">
        <f t="shared" si="31"/>
        <v>#VALUE!</v>
      </c>
      <c r="R394" s="395" t="str">
        <f t="shared" si="32"/>
        <v/>
      </c>
    </row>
    <row r="395" spans="1:18" ht="15" hidden="1" customHeight="1">
      <c r="A395" s="49"/>
      <c r="B395" s="49"/>
      <c r="C395" s="49"/>
      <c r="D395" s="50"/>
      <c r="E395" s="93" t="str" cm="1">
        <f t="array" ref="E395">IFERROR(IF(O394=1,INDEX('1.1 AIZ-IVZ'!$G$7:$I$106,MATCH(MIN('1.1 AIZ-IVZ'!$G$7:$G$106)+COUNTIF($N$25:N394,"*.0*"),'1.1 AIZ-IVZ'!$G$7:$G$106,0),3),INDEX('1.1 AIZ-IVZ'!$G$109:$H$1097,MATCH(VALUE(LEFT(R395,SEARCH(".",R395)-1)),'1.1 AIZ-IVZ'!$E$109:$E$1097,0)-1+Q395,2)),"")</f>
        <v/>
      </c>
      <c r="F395" s="28"/>
      <c r="G395" s="409" t="str">
        <f>IF(E395="","",IF(IFERROR(VALUE(MID(E395,(SEARCH(".",E395)+1),1)),0)&gt;0,I395,SUMIFS($G396:$G$1015,$R396:$R$1015,LEFT(E395,SEARCH(".",E395)),$Q396:$Q$1015,"&gt;0")))</f>
        <v/>
      </c>
      <c r="H395" s="400"/>
      <c r="I395" s="396" t="str">
        <f t="shared" ca="1" si="28"/>
        <v/>
      </c>
      <c r="J395" s="396" t="str">
        <f t="shared" ca="1" si="29"/>
        <v/>
      </c>
      <c r="K395" s="384" t="str">
        <f>IF(OR(IFERROR(SEARCH("*.0*",$E395),0)=1,E395=""),"",INDEX('1.1 AIZ-IVZ'!$H$109:$O$1097,MATCH('1.4 AIZ-BWH'!E395,'1.1 AIZ-IVZ'!$H$109:$H$1097,0),7))</f>
        <v/>
      </c>
      <c r="L395" s="384" t="str">
        <f>IF(OR(IFERROR(SEARCH("*.0*",$E395),0)=1,E395=""),"",INDEX('1.1 AIZ-IVZ'!$H$109:$O$1097,MATCH('1.4 AIZ-BWH'!E395,'1.1 AIZ-IVZ'!$H$109:$H$1097,0),8))</f>
        <v/>
      </c>
      <c r="M395" s="131"/>
      <c r="N395" s="395" t="str" cm="1">
        <f t="array" ref="N395">IFERROR(IF(O394=1,INDEX('1.1 AIZ-IVZ'!$G$7:$I$106,MATCH(MIN('1.1 AIZ-IVZ'!$G$7:$G$106)+COUNTIF($N$25:N394,"*.0*"),'1.1 AIZ-IVZ'!$G$7:$G$106,0),3),INDEX('1.1 AIZ-IVZ'!$G$109:$H$1097,MATCH(VALUE(LEFT(R395,SEARCH(".",R395)-1)),'1.1 AIZ-IVZ'!$E$109:$E$1097,0)-1+Q395,2)),"")</f>
        <v/>
      </c>
      <c r="O395" s="395" t="str">
        <f>IFERROR(IF(O394&gt;1,O394-1,INDEX('1.1 AIZ-IVZ'!$F$7:$H$106,MATCH('1.4 AIZ-BWH'!N395,'1.1 AIZ-IVZ'!$I$7:$I$106,0),1)+1),"")</f>
        <v/>
      </c>
      <c r="P395" s="395" t="str">
        <f t="shared" si="30"/>
        <v/>
      </c>
      <c r="Q395" s="395" t="e">
        <f t="shared" si="31"/>
        <v>#VALUE!</v>
      </c>
      <c r="R395" s="395" t="str">
        <f t="shared" si="32"/>
        <v/>
      </c>
    </row>
    <row r="396" spans="1:18" ht="15" hidden="1" customHeight="1">
      <c r="A396" s="49"/>
      <c r="B396" s="49"/>
      <c r="C396" s="49"/>
      <c r="D396" s="50"/>
      <c r="E396" s="93" t="str" cm="1">
        <f t="array" ref="E396">IFERROR(IF(O395=1,INDEX('1.1 AIZ-IVZ'!$G$7:$I$106,MATCH(MIN('1.1 AIZ-IVZ'!$G$7:$G$106)+COUNTIF($N$25:N395,"*.0*"),'1.1 AIZ-IVZ'!$G$7:$G$106,0),3),INDEX('1.1 AIZ-IVZ'!$G$109:$H$1097,MATCH(VALUE(LEFT(R396,SEARCH(".",R396)-1)),'1.1 AIZ-IVZ'!$E$109:$E$1097,0)-1+Q396,2)),"")</f>
        <v/>
      </c>
      <c r="F396" s="28"/>
      <c r="G396" s="409" t="str">
        <f>IF(E396="","",IF(IFERROR(VALUE(MID(E396,(SEARCH(".",E396)+1),1)),0)&gt;0,I396,SUMIFS($G397:$G$1015,$R397:$R$1015,LEFT(E396,SEARCH(".",E396)),$Q397:$Q$1015,"&gt;0")))</f>
        <v/>
      </c>
      <c r="H396" s="400"/>
      <c r="I396" s="396" t="str">
        <f t="shared" ca="1" si="28"/>
        <v/>
      </c>
      <c r="J396" s="396" t="str">
        <f t="shared" ca="1" si="29"/>
        <v/>
      </c>
      <c r="K396" s="384" t="str">
        <f>IF(OR(IFERROR(SEARCH("*.0*",$E396),0)=1,E396=""),"",INDEX('1.1 AIZ-IVZ'!$H$109:$O$1097,MATCH('1.4 AIZ-BWH'!E396,'1.1 AIZ-IVZ'!$H$109:$H$1097,0),7))</f>
        <v/>
      </c>
      <c r="L396" s="384" t="str">
        <f>IF(OR(IFERROR(SEARCH("*.0*",$E396),0)=1,E396=""),"",INDEX('1.1 AIZ-IVZ'!$H$109:$O$1097,MATCH('1.4 AIZ-BWH'!E396,'1.1 AIZ-IVZ'!$H$109:$H$1097,0),8))</f>
        <v/>
      </c>
      <c r="M396" s="131"/>
      <c r="N396" s="395" t="str" cm="1">
        <f t="array" ref="N396">IFERROR(IF(O395=1,INDEX('1.1 AIZ-IVZ'!$G$7:$I$106,MATCH(MIN('1.1 AIZ-IVZ'!$G$7:$G$106)+COUNTIF($N$25:N395,"*.0*"),'1.1 AIZ-IVZ'!$G$7:$G$106,0),3),INDEX('1.1 AIZ-IVZ'!$G$109:$H$1097,MATCH(VALUE(LEFT(R396,SEARCH(".",R396)-1)),'1.1 AIZ-IVZ'!$E$109:$E$1097,0)-1+Q396,2)),"")</f>
        <v/>
      </c>
      <c r="O396" s="395" t="str">
        <f>IFERROR(IF(O395&gt;1,O395-1,INDEX('1.1 AIZ-IVZ'!$F$7:$H$106,MATCH('1.4 AIZ-BWH'!N396,'1.1 AIZ-IVZ'!$I$7:$I$106,0),1)+1),"")</f>
        <v/>
      </c>
      <c r="P396" s="395" t="str">
        <f t="shared" si="30"/>
        <v/>
      </c>
      <c r="Q396" s="395" t="e">
        <f t="shared" si="31"/>
        <v>#VALUE!</v>
      </c>
      <c r="R396" s="395" t="str">
        <f t="shared" si="32"/>
        <v/>
      </c>
    </row>
    <row r="397" spans="1:18" ht="15" hidden="1" customHeight="1">
      <c r="A397" s="49"/>
      <c r="B397" s="49"/>
      <c r="C397" s="49"/>
      <c r="D397" s="50"/>
      <c r="E397" s="93" t="str" cm="1">
        <f t="array" ref="E397">IFERROR(IF(O396=1,INDEX('1.1 AIZ-IVZ'!$G$7:$I$106,MATCH(MIN('1.1 AIZ-IVZ'!$G$7:$G$106)+COUNTIF($N$25:N396,"*.0*"),'1.1 AIZ-IVZ'!$G$7:$G$106,0),3),INDEX('1.1 AIZ-IVZ'!$G$109:$H$1097,MATCH(VALUE(LEFT(R397,SEARCH(".",R397)-1)),'1.1 AIZ-IVZ'!$E$109:$E$1097,0)-1+Q397,2)),"")</f>
        <v/>
      </c>
      <c r="F397" s="28"/>
      <c r="G397" s="409" t="str">
        <f>IF(E397="","",IF(IFERROR(VALUE(MID(E397,(SEARCH(".",E397)+1),1)),0)&gt;0,I397,SUMIFS($G398:$G$1015,$R398:$R$1015,LEFT(E397,SEARCH(".",E397)),$Q398:$Q$1015,"&gt;0")))</f>
        <v/>
      </c>
      <c r="H397" s="400"/>
      <c r="I397" s="396" t="str">
        <f t="shared" ca="1" si="28"/>
        <v/>
      </c>
      <c r="J397" s="396" t="str">
        <f t="shared" ca="1" si="29"/>
        <v/>
      </c>
      <c r="K397" s="384" t="str">
        <f>IF(OR(IFERROR(SEARCH("*.0*",$E397),0)=1,E397=""),"",INDEX('1.1 AIZ-IVZ'!$H$109:$O$1097,MATCH('1.4 AIZ-BWH'!E397,'1.1 AIZ-IVZ'!$H$109:$H$1097,0),7))</f>
        <v/>
      </c>
      <c r="L397" s="384" t="str">
        <f>IF(OR(IFERROR(SEARCH("*.0*",$E397),0)=1,E397=""),"",INDEX('1.1 AIZ-IVZ'!$H$109:$O$1097,MATCH('1.4 AIZ-BWH'!E397,'1.1 AIZ-IVZ'!$H$109:$H$1097,0),8))</f>
        <v/>
      </c>
      <c r="M397" s="131"/>
      <c r="N397" s="395" t="str" cm="1">
        <f t="array" ref="N397">IFERROR(IF(O396=1,INDEX('1.1 AIZ-IVZ'!$G$7:$I$106,MATCH(MIN('1.1 AIZ-IVZ'!$G$7:$G$106)+COUNTIF($N$25:N396,"*.0*"),'1.1 AIZ-IVZ'!$G$7:$G$106,0),3),INDEX('1.1 AIZ-IVZ'!$G$109:$H$1097,MATCH(VALUE(LEFT(R397,SEARCH(".",R397)-1)),'1.1 AIZ-IVZ'!$E$109:$E$1097,0)-1+Q397,2)),"")</f>
        <v/>
      </c>
      <c r="O397" s="395" t="str">
        <f>IFERROR(IF(O396&gt;1,O396-1,INDEX('1.1 AIZ-IVZ'!$F$7:$H$106,MATCH('1.4 AIZ-BWH'!N397,'1.1 AIZ-IVZ'!$I$7:$I$106,0),1)+1),"")</f>
        <v/>
      </c>
      <c r="P397" s="395" t="str">
        <f t="shared" si="30"/>
        <v/>
      </c>
      <c r="Q397" s="395" t="e">
        <f t="shared" si="31"/>
        <v>#VALUE!</v>
      </c>
      <c r="R397" s="395" t="str">
        <f t="shared" si="32"/>
        <v/>
      </c>
    </row>
    <row r="398" spans="1:18" ht="15" hidden="1" customHeight="1">
      <c r="A398" s="49"/>
      <c r="B398" s="49"/>
      <c r="C398" s="49"/>
      <c r="D398" s="50"/>
      <c r="E398" s="93" t="str" cm="1">
        <f t="array" ref="E398">IFERROR(IF(O397=1,INDEX('1.1 AIZ-IVZ'!$G$7:$I$106,MATCH(MIN('1.1 AIZ-IVZ'!$G$7:$G$106)+COUNTIF($N$25:N397,"*.0*"),'1.1 AIZ-IVZ'!$G$7:$G$106,0),3),INDEX('1.1 AIZ-IVZ'!$G$109:$H$1097,MATCH(VALUE(LEFT(R398,SEARCH(".",R398)-1)),'1.1 AIZ-IVZ'!$E$109:$E$1097,0)-1+Q398,2)),"")</f>
        <v/>
      </c>
      <c r="F398" s="28"/>
      <c r="G398" s="409" t="str">
        <f>IF(E398="","",IF(IFERROR(VALUE(MID(E398,(SEARCH(".",E398)+1),1)),0)&gt;0,I398,SUMIFS($G399:$G$1015,$R399:$R$1015,LEFT(E398,SEARCH(".",E398)),$Q399:$Q$1015,"&gt;0")))</f>
        <v/>
      </c>
      <c r="H398" s="400"/>
      <c r="I398" s="396" t="str">
        <f t="shared" ca="1" si="28"/>
        <v/>
      </c>
      <c r="J398" s="396" t="str">
        <f t="shared" ca="1" si="29"/>
        <v/>
      </c>
      <c r="K398" s="384" t="str">
        <f>IF(OR(IFERROR(SEARCH("*.0*",$E398),0)=1,E398=""),"",INDEX('1.1 AIZ-IVZ'!$H$109:$O$1097,MATCH('1.4 AIZ-BWH'!E398,'1.1 AIZ-IVZ'!$H$109:$H$1097,0),7))</f>
        <v/>
      </c>
      <c r="L398" s="384" t="str">
        <f>IF(OR(IFERROR(SEARCH("*.0*",$E398),0)=1,E398=""),"",INDEX('1.1 AIZ-IVZ'!$H$109:$O$1097,MATCH('1.4 AIZ-BWH'!E398,'1.1 AIZ-IVZ'!$H$109:$H$1097,0),8))</f>
        <v/>
      </c>
      <c r="M398" s="131"/>
      <c r="N398" s="395" t="str" cm="1">
        <f t="array" ref="N398">IFERROR(IF(O397=1,INDEX('1.1 AIZ-IVZ'!$G$7:$I$106,MATCH(MIN('1.1 AIZ-IVZ'!$G$7:$G$106)+COUNTIF($N$25:N397,"*.0*"),'1.1 AIZ-IVZ'!$G$7:$G$106,0),3),INDEX('1.1 AIZ-IVZ'!$G$109:$H$1097,MATCH(VALUE(LEFT(R398,SEARCH(".",R398)-1)),'1.1 AIZ-IVZ'!$E$109:$E$1097,0)-1+Q398,2)),"")</f>
        <v/>
      </c>
      <c r="O398" s="395" t="str">
        <f>IFERROR(IF(O397&gt;1,O397-1,INDEX('1.1 AIZ-IVZ'!$F$7:$H$106,MATCH('1.4 AIZ-BWH'!N398,'1.1 AIZ-IVZ'!$I$7:$I$106,0),1)+1),"")</f>
        <v/>
      </c>
      <c r="P398" s="395" t="str">
        <f t="shared" si="30"/>
        <v/>
      </c>
      <c r="Q398" s="395" t="e">
        <f t="shared" si="31"/>
        <v>#VALUE!</v>
      </c>
      <c r="R398" s="395" t="str">
        <f t="shared" si="32"/>
        <v/>
      </c>
    </row>
    <row r="399" spans="1:18" ht="15" hidden="1" customHeight="1">
      <c r="A399" s="49"/>
      <c r="B399" s="49"/>
      <c r="C399" s="49"/>
      <c r="D399" s="50"/>
      <c r="E399" s="93" t="str" cm="1">
        <f t="array" ref="E399">IFERROR(IF(O398=1,INDEX('1.1 AIZ-IVZ'!$G$7:$I$106,MATCH(MIN('1.1 AIZ-IVZ'!$G$7:$G$106)+COUNTIF($N$25:N398,"*.0*"),'1.1 AIZ-IVZ'!$G$7:$G$106,0),3),INDEX('1.1 AIZ-IVZ'!$G$109:$H$1097,MATCH(VALUE(LEFT(R399,SEARCH(".",R399)-1)),'1.1 AIZ-IVZ'!$E$109:$E$1097,0)-1+Q399,2)),"")</f>
        <v/>
      </c>
      <c r="F399" s="28"/>
      <c r="G399" s="409" t="str">
        <f>IF(E399="","",IF(IFERROR(VALUE(MID(E399,(SEARCH(".",E399)+1),1)),0)&gt;0,I399,SUMIFS($G400:$G$1015,$R400:$R$1015,LEFT(E399,SEARCH(".",E399)),$Q400:$Q$1015,"&gt;0")))</f>
        <v/>
      </c>
      <c r="H399" s="400"/>
      <c r="I399" s="396" t="str">
        <f t="shared" ca="1" si="28"/>
        <v/>
      </c>
      <c r="J399" s="396" t="str">
        <f t="shared" ca="1" si="29"/>
        <v/>
      </c>
      <c r="K399" s="384" t="str">
        <f>IF(OR(IFERROR(SEARCH("*.0*",$E399),0)=1,E399=""),"",INDEX('1.1 AIZ-IVZ'!$H$109:$O$1097,MATCH('1.4 AIZ-BWH'!E399,'1.1 AIZ-IVZ'!$H$109:$H$1097,0),7))</f>
        <v/>
      </c>
      <c r="L399" s="384" t="str">
        <f>IF(OR(IFERROR(SEARCH("*.0*",$E399),0)=1,E399=""),"",INDEX('1.1 AIZ-IVZ'!$H$109:$O$1097,MATCH('1.4 AIZ-BWH'!E399,'1.1 AIZ-IVZ'!$H$109:$H$1097,0),8))</f>
        <v/>
      </c>
      <c r="M399" s="131"/>
      <c r="N399" s="395" t="str" cm="1">
        <f t="array" ref="N399">IFERROR(IF(O398=1,INDEX('1.1 AIZ-IVZ'!$G$7:$I$106,MATCH(MIN('1.1 AIZ-IVZ'!$G$7:$G$106)+COUNTIF($N$25:N398,"*.0*"),'1.1 AIZ-IVZ'!$G$7:$G$106,0),3),INDEX('1.1 AIZ-IVZ'!$G$109:$H$1097,MATCH(VALUE(LEFT(R399,SEARCH(".",R399)-1)),'1.1 AIZ-IVZ'!$E$109:$E$1097,0)-1+Q399,2)),"")</f>
        <v/>
      </c>
      <c r="O399" s="395" t="str">
        <f>IFERROR(IF(O398&gt;1,O398-1,INDEX('1.1 AIZ-IVZ'!$F$7:$H$106,MATCH('1.4 AIZ-BWH'!N399,'1.1 AIZ-IVZ'!$I$7:$I$106,0),1)+1),"")</f>
        <v/>
      </c>
      <c r="P399" s="395" t="str">
        <f t="shared" si="30"/>
        <v/>
      </c>
      <c r="Q399" s="395" t="e">
        <f t="shared" si="31"/>
        <v>#VALUE!</v>
      </c>
      <c r="R399" s="395" t="str">
        <f t="shared" si="32"/>
        <v/>
      </c>
    </row>
    <row r="400" spans="1:18" ht="15" hidden="1" customHeight="1">
      <c r="A400" s="49"/>
      <c r="B400" s="49"/>
      <c r="C400" s="49"/>
      <c r="D400" s="50"/>
      <c r="E400" s="93" t="str" cm="1">
        <f t="array" ref="E400">IFERROR(IF(O399=1,INDEX('1.1 AIZ-IVZ'!$G$7:$I$106,MATCH(MIN('1.1 AIZ-IVZ'!$G$7:$G$106)+COUNTIF($N$25:N399,"*.0*"),'1.1 AIZ-IVZ'!$G$7:$G$106,0),3),INDEX('1.1 AIZ-IVZ'!$G$109:$H$1097,MATCH(VALUE(LEFT(R400,SEARCH(".",R400)-1)),'1.1 AIZ-IVZ'!$E$109:$E$1097,0)-1+Q400,2)),"")</f>
        <v/>
      </c>
      <c r="F400" s="28"/>
      <c r="G400" s="409" t="str">
        <f>IF(E400="","",IF(IFERROR(VALUE(MID(E400,(SEARCH(".",E400)+1),1)),0)&gt;0,I400,SUMIFS($G401:$G$1015,$R401:$R$1015,LEFT(E400,SEARCH(".",E400)),$Q401:$Q$1015,"&gt;0")))</f>
        <v/>
      </c>
      <c r="H400" s="400"/>
      <c r="I400" s="396" t="str">
        <f t="shared" ca="1" si="28"/>
        <v/>
      </c>
      <c r="J400" s="396" t="str">
        <f t="shared" ca="1" si="29"/>
        <v/>
      </c>
      <c r="K400" s="384" t="str">
        <f>IF(OR(IFERROR(SEARCH("*.0*",$E400),0)=1,E400=""),"",INDEX('1.1 AIZ-IVZ'!$H$109:$O$1097,MATCH('1.4 AIZ-BWH'!E400,'1.1 AIZ-IVZ'!$H$109:$H$1097,0),7))</f>
        <v/>
      </c>
      <c r="L400" s="384" t="str">
        <f>IF(OR(IFERROR(SEARCH("*.0*",$E400),0)=1,E400=""),"",INDEX('1.1 AIZ-IVZ'!$H$109:$O$1097,MATCH('1.4 AIZ-BWH'!E400,'1.1 AIZ-IVZ'!$H$109:$H$1097,0),8))</f>
        <v/>
      </c>
      <c r="M400" s="131"/>
      <c r="N400" s="395" t="str" cm="1">
        <f t="array" ref="N400">IFERROR(IF(O399=1,INDEX('1.1 AIZ-IVZ'!$G$7:$I$106,MATCH(MIN('1.1 AIZ-IVZ'!$G$7:$G$106)+COUNTIF($N$25:N399,"*.0*"),'1.1 AIZ-IVZ'!$G$7:$G$106,0),3),INDEX('1.1 AIZ-IVZ'!$G$109:$H$1097,MATCH(VALUE(LEFT(R400,SEARCH(".",R400)-1)),'1.1 AIZ-IVZ'!$E$109:$E$1097,0)-1+Q400,2)),"")</f>
        <v/>
      </c>
      <c r="O400" s="395" t="str">
        <f>IFERROR(IF(O399&gt;1,O399-1,INDEX('1.1 AIZ-IVZ'!$F$7:$H$106,MATCH('1.4 AIZ-BWH'!N400,'1.1 AIZ-IVZ'!$I$7:$I$106,0),1)+1),"")</f>
        <v/>
      </c>
      <c r="P400" s="395" t="str">
        <f t="shared" si="30"/>
        <v/>
      </c>
      <c r="Q400" s="395" t="e">
        <f t="shared" si="31"/>
        <v>#VALUE!</v>
      </c>
      <c r="R400" s="395" t="str">
        <f t="shared" si="32"/>
        <v/>
      </c>
    </row>
    <row r="401" spans="1:18" ht="15" hidden="1" customHeight="1">
      <c r="A401" s="49"/>
      <c r="B401" s="49"/>
      <c r="C401" s="49"/>
      <c r="D401" s="50"/>
      <c r="E401" s="93" t="str" cm="1">
        <f t="array" ref="E401">IFERROR(IF(O400=1,INDEX('1.1 AIZ-IVZ'!$G$7:$I$106,MATCH(MIN('1.1 AIZ-IVZ'!$G$7:$G$106)+COUNTIF($N$25:N400,"*.0*"),'1.1 AIZ-IVZ'!$G$7:$G$106,0),3),INDEX('1.1 AIZ-IVZ'!$G$109:$H$1097,MATCH(VALUE(LEFT(R401,SEARCH(".",R401)-1)),'1.1 AIZ-IVZ'!$E$109:$E$1097,0)-1+Q401,2)),"")</f>
        <v/>
      </c>
      <c r="F401" s="28"/>
      <c r="G401" s="409" t="str">
        <f>IF(E401="","",IF(IFERROR(VALUE(MID(E401,(SEARCH(".",E401)+1),1)),0)&gt;0,I401,SUMIFS($G402:$G$1015,$R402:$R$1015,LEFT(E401,SEARCH(".",E401)),$Q402:$Q$1015,"&gt;0")))</f>
        <v/>
      </c>
      <c r="H401" s="400"/>
      <c r="I401" s="396" t="str">
        <f t="shared" ca="1" si="28"/>
        <v/>
      </c>
      <c r="J401" s="396" t="str">
        <f t="shared" ca="1" si="29"/>
        <v/>
      </c>
      <c r="K401" s="384" t="str">
        <f>IF(OR(IFERROR(SEARCH("*.0*",$E401),0)=1,E401=""),"",INDEX('1.1 AIZ-IVZ'!$H$109:$O$1097,MATCH('1.4 AIZ-BWH'!E401,'1.1 AIZ-IVZ'!$H$109:$H$1097,0),7))</f>
        <v/>
      </c>
      <c r="L401" s="384" t="str">
        <f>IF(OR(IFERROR(SEARCH("*.0*",$E401),0)=1,E401=""),"",INDEX('1.1 AIZ-IVZ'!$H$109:$O$1097,MATCH('1.4 AIZ-BWH'!E401,'1.1 AIZ-IVZ'!$H$109:$H$1097,0),8))</f>
        <v/>
      </c>
      <c r="M401" s="131"/>
      <c r="N401" s="395" t="str" cm="1">
        <f t="array" ref="N401">IFERROR(IF(O400=1,INDEX('1.1 AIZ-IVZ'!$G$7:$I$106,MATCH(MIN('1.1 AIZ-IVZ'!$G$7:$G$106)+COUNTIF($N$25:N400,"*.0*"),'1.1 AIZ-IVZ'!$G$7:$G$106,0),3),INDEX('1.1 AIZ-IVZ'!$G$109:$H$1097,MATCH(VALUE(LEFT(R401,SEARCH(".",R401)-1)),'1.1 AIZ-IVZ'!$E$109:$E$1097,0)-1+Q401,2)),"")</f>
        <v/>
      </c>
      <c r="O401" s="395" t="str">
        <f>IFERROR(IF(O400&gt;1,O400-1,INDEX('1.1 AIZ-IVZ'!$F$7:$H$106,MATCH('1.4 AIZ-BWH'!N401,'1.1 AIZ-IVZ'!$I$7:$I$106,0),1)+1),"")</f>
        <v/>
      </c>
      <c r="P401" s="395" t="str">
        <f t="shared" si="30"/>
        <v/>
      </c>
      <c r="Q401" s="395" t="e">
        <f t="shared" si="31"/>
        <v>#VALUE!</v>
      </c>
      <c r="R401" s="395" t="str">
        <f t="shared" si="32"/>
        <v/>
      </c>
    </row>
    <row r="402" spans="1:18" ht="15" hidden="1" customHeight="1">
      <c r="A402" s="49"/>
      <c r="B402" s="49"/>
      <c r="C402" s="49"/>
      <c r="D402" s="50"/>
      <c r="E402" s="93" t="str" cm="1">
        <f t="array" ref="E402">IFERROR(IF(O401=1,INDEX('1.1 AIZ-IVZ'!$G$7:$I$106,MATCH(MIN('1.1 AIZ-IVZ'!$G$7:$G$106)+COUNTIF($N$25:N401,"*.0*"),'1.1 AIZ-IVZ'!$G$7:$G$106,0),3),INDEX('1.1 AIZ-IVZ'!$G$109:$H$1097,MATCH(VALUE(LEFT(R402,SEARCH(".",R402)-1)),'1.1 AIZ-IVZ'!$E$109:$E$1097,0)-1+Q402,2)),"")</f>
        <v/>
      </c>
      <c r="F402" s="28"/>
      <c r="G402" s="409" t="str">
        <f>IF(E402="","",IF(IFERROR(VALUE(MID(E402,(SEARCH(".",E402)+1),1)),0)&gt;0,I402,SUMIFS($G403:$G$1015,$R403:$R$1015,LEFT(E402,SEARCH(".",E402)),$Q403:$Q$1015,"&gt;0")))</f>
        <v/>
      </c>
      <c r="H402" s="400"/>
      <c r="I402" s="396" t="str">
        <f t="shared" ca="1" si="28"/>
        <v/>
      </c>
      <c r="J402" s="396" t="str">
        <f t="shared" ca="1" si="29"/>
        <v/>
      </c>
      <c r="K402" s="384" t="str">
        <f>IF(OR(IFERROR(SEARCH("*.0*",$E402),0)=1,E402=""),"",INDEX('1.1 AIZ-IVZ'!$H$109:$O$1097,MATCH('1.4 AIZ-BWH'!E402,'1.1 AIZ-IVZ'!$H$109:$H$1097,0),7))</f>
        <v/>
      </c>
      <c r="L402" s="384" t="str">
        <f>IF(OR(IFERROR(SEARCH("*.0*",$E402),0)=1,E402=""),"",INDEX('1.1 AIZ-IVZ'!$H$109:$O$1097,MATCH('1.4 AIZ-BWH'!E402,'1.1 AIZ-IVZ'!$H$109:$H$1097,0),8))</f>
        <v/>
      </c>
      <c r="M402" s="131"/>
      <c r="N402" s="395" t="str" cm="1">
        <f t="array" ref="N402">IFERROR(IF(O401=1,INDEX('1.1 AIZ-IVZ'!$G$7:$I$106,MATCH(MIN('1.1 AIZ-IVZ'!$G$7:$G$106)+COUNTIF($N$25:N401,"*.0*"),'1.1 AIZ-IVZ'!$G$7:$G$106,0),3),INDEX('1.1 AIZ-IVZ'!$G$109:$H$1097,MATCH(VALUE(LEFT(R402,SEARCH(".",R402)-1)),'1.1 AIZ-IVZ'!$E$109:$E$1097,0)-1+Q402,2)),"")</f>
        <v/>
      </c>
      <c r="O402" s="395" t="str">
        <f>IFERROR(IF(O401&gt;1,O401-1,INDEX('1.1 AIZ-IVZ'!$F$7:$H$106,MATCH('1.4 AIZ-BWH'!N402,'1.1 AIZ-IVZ'!$I$7:$I$106,0),1)+1),"")</f>
        <v/>
      </c>
      <c r="P402" s="395" t="str">
        <f t="shared" si="30"/>
        <v/>
      </c>
      <c r="Q402" s="395" t="e">
        <f t="shared" si="31"/>
        <v>#VALUE!</v>
      </c>
      <c r="R402" s="395" t="str">
        <f t="shared" si="32"/>
        <v/>
      </c>
    </row>
    <row r="403" spans="1:18" ht="15" hidden="1" customHeight="1">
      <c r="A403" s="49"/>
      <c r="B403" s="49"/>
      <c r="C403" s="49"/>
      <c r="D403" s="50"/>
      <c r="E403" s="93" t="str" cm="1">
        <f t="array" ref="E403">IFERROR(IF(O402=1,INDEX('1.1 AIZ-IVZ'!$G$7:$I$106,MATCH(MIN('1.1 AIZ-IVZ'!$G$7:$G$106)+COUNTIF($N$25:N402,"*.0*"),'1.1 AIZ-IVZ'!$G$7:$G$106,0),3),INDEX('1.1 AIZ-IVZ'!$G$109:$H$1097,MATCH(VALUE(LEFT(R403,SEARCH(".",R403)-1)),'1.1 AIZ-IVZ'!$E$109:$E$1097,0)-1+Q403,2)),"")</f>
        <v/>
      </c>
      <c r="F403" s="28"/>
      <c r="G403" s="409" t="str">
        <f>IF(E403="","",IF(IFERROR(VALUE(MID(E403,(SEARCH(".",E403)+1),1)),0)&gt;0,I403,SUMIFS($G404:$G$1015,$R404:$R$1015,LEFT(E403,SEARCH(".",E403)),$Q404:$Q$1015,"&gt;0")))</f>
        <v/>
      </c>
      <c r="H403" s="400"/>
      <c r="I403" s="396" t="str">
        <f t="shared" ca="1" si="28"/>
        <v/>
      </c>
      <c r="J403" s="396" t="str">
        <f t="shared" ca="1" si="29"/>
        <v/>
      </c>
      <c r="K403" s="384" t="str">
        <f>IF(OR(IFERROR(SEARCH("*.0*",$E403),0)=1,E403=""),"",INDEX('1.1 AIZ-IVZ'!$H$109:$O$1097,MATCH('1.4 AIZ-BWH'!E403,'1.1 AIZ-IVZ'!$H$109:$H$1097,0),7))</f>
        <v/>
      </c>
      <c r="L403" s="384" t="str">
        <f>IF(OR(IFERROR(SEARCH("*.0*",$E403),0)=1,E403=""),"",INDEX('1.1 AIZ-IVZ'!$H$109:$O$1097,MATCH('1.4 AIZ-BWH'!E403,'1.1 AIZ-IVZ'!$H$109:$H$1097,0),8))</f>
        <v/>
      </c>
      <c r="M403" s="131"/>
      <c r="N403" s="395" t="str" cm="1">
        <f t="array" ref="N403">IFERROR(IF(O402=1,INDEX('1.1 AIZ-IVZ'!$G$7:$I$106,MATCH(MIN('1.1 AIZ-IVZ'!$G$7:$G$106)+COUNTIF($N$25:N402,"*.0*"),'1.1 AIZ-IVZ'!$G$7:$G$106,0),3),INDEX('1.1 AIZ-IVZ'!$G$109:$H$1097,MATCH(VALUE(LEFT(R403,SEARCH(".",R403)-1)),'1.1 AIZ-IVZ'!$E$109:$E$1097,0)-1+Q403,2)),"")</f>
        <v/>
      </c>
      <c r="O403" s="395" t="str">
        <f>IFERROR(IF(O402&gt;1,O402-1,INDEX('1.1 AIZ-IVZ'!$F$7:$H$106,MATCH('1.4 AIZ-BWH'!N403,'1.1 AIZ-IVZ'!$I$7:$I$106,0),1)+1),"")</f>
        <v/>
      </c>
      <c r="P403" s="395" t="str">
        <f t="shared" si="30"/>
        <v/>
      </c>
      <c r="Q403" s="395" t="e">
        <f t="shared" si="31"/>
        <v>#VALUE!</v>
      </c>
      <c r="R403" s="395" t="str">
        <f t="shared" si="32"/>
        <v/>
      </c>
    </row>
    <row r="404" spans="1:18" ht="15" hidden="1" customHeight="1">
      <c r="A404" s="49"/>
      <c r="B404" s="49"/>
      <c r="C404" s="49"/>
      <c r="D404" s="50"/>
      <c r="E404" s="93" t="str" cm="1">
        <f t="array" ref="E404">IFERROR(IF(O403=1,INDEX('1.1 AIZ-IVZ'!$G$7:$I$106,MATCH(MIN('1.1 AIZ-IVZ'!$G$7:$G$106)+COUNTIF($N$25:N403,"*.0*"),'1.1 AIZ-IVZ'!$G$7:$G$106,0),3),INDEX('1.1 AIZ-IVZ'!$G$109:$H$1097,MATCH(VALUE(LEFT(R404,SEARCH(".",R404)-1)),'1.1 AIZ-IVZ'!$E$109:$E$1097,0)-1+Q404,2)),"")</f>
        <v/>
      </c>
      <c r="F404" s="28"/>
      <c r="G404" s="409" t="str">
        <f>IF(E404="","",IF(IFERROR(VALUE(MID(E404,(SEARCH(".",E404)+1),1)),0)&gt;0,I404,SUMIFS($G405:$G$1015,$R405:$R$1015,LEFT(E404,SEARCH(".",E404)),$Q405:$Q$1015,"&gt;0")))</f>
        <v/>
      </c>
      <c r="H404" s="400"/>
      <c r="I404" s="396" t="str">
        <f t="shared" ca="1" si="28"/>
        <v/>
      </c>
      <c r="J404" s="396" t="str">
        <f t="shared" ca="1" si="29"/>
        <v/>
      </c>
      <c r="K404" s="384" t="str">
        <f>IF(OR(IFERROR(SEARCH("*.0*",$E404),0)=1,E404=""),"",INDEX('1.1 AIZ-IVZ'!$H$109:$O$1097,MATCH('1.4 AIZ-BWH'!E404,'1.1 AIZ-IVZ'!$H$109:$H$1097,0),7))</f>
        <v/>
      </c>
      <c r="L404" s="384" t="str">
        <f>IF(OR(IFERROR(SEARCH("*.0*",$E404),0)=1,E404=""),"",INDEX('1.1 AIZ-IVZ'!$H$109:$O$1097,MATCH('1.4 AIZ-BWH'!E404,'1.1 AIZ-IVZ'!$H$109:$H$1097,0),8))</f>
        <v/>
      </c>
      <c r="M404" s="131"/>
      <c r="N404" s="395" t="str" cm="1">
        <f t="array" ref="N404">IFERROR(IF(O403=1,INDEX('1.1 AIZ-IVZ'!$G$7:$I$106,MATCH(MIN('1.1 AIZ-IVZ'!$G$7:$G$106)+COUNTIF($N$25:N403,"*.0*"),'1.1 AIZ-IVZ'!$G$7:$G$106,0),3),INDEX('1.1 AIZ-IVZ'!$G$109:$H$1097,MATCH(VALUE(LEFT(R404,SEARCH(".",R404)-1)),'1.1 AIZ-IVZ'!$E$109:$E$1097,0)-1+Q404,2)),"")</f>
        <v/>
      </c>
      <c r="O404" s="395" t="str">
        <f>IFERROR(IF(O403&gt;1,O403-1,INDEX('1.1 AIZ-IVZ'!$F$7:$H$106,MATCH('1.4 AIZ-BWH'!N404,'1.1 AIZ-IVZ'!$I$7:$I$106,0),1)+1),"")</f>
        <v/>
      </c>
      <c r="P404" s="395" t="str">
        <f t="shared" si="30"/>
        <v/>
      </c>
      <c r="Q404" s="395" t="e">
        <f t="shared" si="31"/>
        <v>#VALUE!</v>
      </c>
      <c r="R404" s="395" t="str">
        <f t="shared" si="32"/>
        <v/>
      </c>
    </row>
    <row r="405" spans="1:18" ht="15" hidden="1" customHeight="1">
      <c r="A405" s="49"/>
      <c r="B405" s="49"/>
      <c r="C405" s="49"/>
      <c r="D405" s="50"/>
      <c r="E405" s="93" t="str" cm="1">
        <f t="array" ref="E405">IFERROR(IF(O404=1,INDEX('1.1 AIZ-IVZ'!$G$7:$I$106,MATCH(MIN('1.1 AIZ-IVZ'!$G$7:$G$106)+COUNTIF($N$25:N404,"*.0*"),'1.1 AIZ-IVZ'!$G$7:$G$106,0),3),INDEX('1.1 AIZ-IVZ'!$G$109:$H$1097,MATCH(VALUE(LEFT(R405,SEARCH(".",R405)-1)),'1.1 AIZ-IVZ'!$E$109:$E$1097,0)-1+Q405,2)),"")</f>
        <v/>
      </c>
      <c r="F405" s="28"/>
      <c r="G405" s="409" t="str">
        <f>IF(E405="","",IF(IFERROR(VALUE(MID(E405,(SEARCH(".",E405)+1),1)),0)&gt;0,I405,SUMIFS($G406:$G$1015,$R406:$R$1015,LEFT(E405,SEARCH(".",E405)),$Q406:$Q$1015,"&gt;0")))</f>
        <v/>
      </c>
      <c r="H405" s="400"/>
      <c r="I405" s="396" t="str">
        <f t="shared" ca="1" si="28"/>
        <v/>
      </c>
      <c r="J405" s="396" t="str">
        <f t="shared" ca="1" si="29"/>
        <v/>
      </c>
      <c r="K405" s="384" t="str">
        <f>IF(OR(IFERROR(SEARCH("*.0*",$E405),0)=1,E405=""),"",INDEX('1.1 AIZ-IVZ'!$H$109:$O$1097,MATCH('1.4 AIZ-BWH'!E405,'1.1 AIZ-IVZ'!$H$109:$H$1097,0),7))</f>
        <v/>
      </c>
      <c r="L405" s="384" t="str">
        <f>IF(OR(IFERROR(SEARCH("*.0*",$E405),0)=1,E405=""),"",INDEX('1.1 AIZ-IVZ'!$H$109:$O$1097,MATCH('1.4 AIZ-BWH'!E405,'1.1 AIZ-IVZ'!$H$109:$H$1097,0),8))</f>
        <v/>
      </c>
      <c r="M405" s="131"/>
      <c r="N405" s="395" t="str" cm="1">
        <f t="array" ref="N405">IFERROR(IF(O404=1,INDEX('1.1 AIZ-IVZ'!$G$7:$I$106,MATCH(MIN('1.1 AIZ-IVZ'!$G$7:$G$106)+COUNTIF($N$25:N404,"*.0*"),'1.1 AIZ-IVZ'!$G$7:$G$106,0),3),INDEX('1.1 AIZ-IVZ'!$G$109:$H$1097,MATCH(VALUE(LEFT(R405,SEARCH(".",R405)-1)),'1.1 AIZ-IVZ'!$E$109:$E$1097,0)-1+Q405,2)),"")</f>
        <v/>
      </c>
      <c r="O405" s="395" t="str">
        <f>IFERROR(IF(O404&gt;1,O404-1,INDEX('1.1 AIZ-IVZ'!$F$7:$H$106,MATCH('1.4 AIZ-BWH'!N405,'1.1 AIZ-IVZ'!$I$7:$I$106,0),1)+1),"")</f>
        <v/>
      </c>
      <c r="P405" s="395" t="str">
        <f t="shared" si="30"/>
        <v/>
      </c>
      <c r="Q405" s="395" t="e">
        <f t="shared" si="31"/>
        <v>#VALUE!</v>
      </c>
      <c r="R405" s="395" t="str">
        <f t="shared" si="32"/>
        <v/>
      </c>
    </row>
    <row r="406" spans="1:18" ht="15" hidden="1" customHeight="1">
      <c r="A406" s="49"/>
      <c r="B406" s="49"/>
      <c r="C406" s="49"/>
      <c r="D406" s="50"/>
      <c r="E406" s="93" t="str" cm="1">
        <f t="array" ref="E406">IFERROR(IF(O405=1,INDEX('1.1 AIZ-IVZ'!$G$7:$I$106,MATCH(MIN('1.1 AIZ-IVZ'!$G$7:$G$106)+COUNTIF($N$25:N405,"*.0*"),'1.1 AIZ-IVZ'!$G$7:$G$106,0),3),INDEX('1.1 AIZ-IVZ'!$G$109:$H$1097,MATCH(VALUE(LEFT(R406,SEARCH(".",R406)-1)),'1.1 AIZ-IVZ'!$E$109:$E$1097,0)-1+Q406,2)),"")</f>
        <v/>
      </c>
      <c r="F406" s="28"/>
      <c r="G406" s="409" t="str">
        <f>IF(E406="","",IF(IFERROR(VALUE(MID(E406,(SEARCH(".",E406)+1),1)),0)&gt;0,I406,SUMIFS($G407:$G$1015,$R407:$R$1015,LEFT(E406,SEARCH(".",E406)),$Q407:$Q$1015,"&gt;0")))</f>
        <v/>
      </c>
      <c r="H406" s="400"/>
      <c r="I406" s="396" t="str">
        <f t="shared" ca="1" si="28"/>
        <v/>
      </c>
      <c r="J406" s="396" t="str">
        <f t="shared" ca="1" si="29"/>
        <v/>
      </c>
      <c r="K406" s="384" t="str">
        <f>IF(OR(IFERROR(SEARCH("*.0*",$E406),0)=1,E406=""),"",INDEX('1.1 AIZ-IVZ'!$H$109:$O$1097,MATCH('1.4 AIZ-BWH'!E406,'1.1 AIZ-IVZ'!$H$109:$H$1097,0),7))</f>
        <v/>
      </c>
      <c r="L406" s="384" t="str">
        <f>IF(OR(IFERROR(SEARCH("*.0*",$E406),0)=1,E406=""),"",INDEX('1.1 AIZ-IVZ'!$H$109:$O$1097,MATCH('1.4 AIZ-BWH'!E406,'1.1 AIZ-IVZ'!$H$109:$H$1097,0),8))</f>
        <v/>
      </c>
      <c r="M406" s="131"/>
      <c r="N406" s="395" t="str" cm="1">
        <f t="array" ref="N406">IFERROR(IF(O405=1,INDEX('1.1 AIZ-IVZ'!$G$7:$I$106,MATCH(MIN('1.1 AIZ-IVZ'!$G$7:$G$106)+COUNTIF($N$25:N405,"*.0*"),'1.1 AIZ-IVZ'!$G$7:$G$106,0),3),INDEX('1.1 AIZ-IVZ'!$G$109:$H$1097,MATCH(VALUE(LEFT(R406,SEARCH(".",R406)-1)),'1.1 AIZ-IVZ'!$E$109:$E$1097,0)-1+Q406,2)),"")</f>
        <v/>
      </c>
      <c r="O406" s="395" t="str">
        <f>IFERROR(IF(O405&gt;1,O405-1,INDEX('1.1 AIZ-IVZ'!$F$7:$H$106,MATCH('1.4 AIZ-BWH'!N406,'1.1 AIZ-IVZ'!$I$7:$I$106,0),1)+1),"")</f>
        <v/>
      </c>
      <c r="P406" s="395" t="str">
        <f t="shared" si="30"/>
        <v/>
      </c>
      <c r="Q406" s="395" t="e">
        <f t="shared" si="31"/>
        <v>#VALUE!</v>
      </c>
      <c r="R406" s="395" t="str">
        <f t="shared" si="32"/>
        <v/>
      </c>
    </row>
    <row r="407" spans="1:18" ht="15" hidden="1" customHeight="1">
      <c r="A407" s="49"/>
      <c r="B407" s="49"/>
      <c r="C407" s="49"/>
      <c r="D407" s="50"/>
      <c r="E407" s="93" t="str" cm="1">
        <f t="array" ref="E407">IFERROR(IF(O406=1,INDEX('1.1 AIZ-IVZ'!$G$7:$I$106,MATCH(MIN('1.1 AIZ-IVZ'!$G$7:$G$106)+COUNTIF($N$25:N406,"*.0*"),'1.1 AIZ-IVZ'!$G$7:$G$106,0),3),INDEX('1.1 AIZ-IVZ'!$G$109:$H$1097,MATCH(VALUE(LEFT(R407,SEARCH(".",R407)-1)),'1.1 AIZ-IVZ'!$E$109:$E$1097,0)-1+Q407,2)),"")</f>
        <v/>
      </c>
      <c r="F407" s="28"/>
      <c r="G407" s="409" t="str">
        <f>IF(E407="","",IF(IFERROR(VALUE(MID(E407,(SEARCH(".",E407)+1),1)),0)&gt;0,I407,SUMIFS($G408:$G$1015,$R408:$R$1015,LEFT(E407,SEARCH(".",E407)),$Q408:$Q$1015,"&gt;0")))</f>
        <v/>
      </c>
      <c r="H407" s="400"/>
      <c r="I407" s="396" t="str">
        <f t="shared" ca="1" si="28"/>
        <v/>
      </c>
      <c r="J407" s="396" t="str">
        <f t="shared" ca="1" si="29"/>
        <v/>
      </c>
      <c r="K407" s="384" t="str">
        <f>IF(OR(IFERROR(SEARCH("*.0*",$E407),0)=1,E407=""),"",INDEX('1.1 AIZ-IVZ'!$H$109:$O$1097,MATCH('1.4 AIZ-BWH'!E407,'1.1 AIZ-IVZ'!$H$109:$H$1097,0),7))</f>
        <v/>
      </c>
      <c r="L407" s="384" t="str">
        <f>IF(OR(IFERROR(SEARCH("*.0*",$E407),0)=1,E407=""),"",INDEX('1.1 AIZ-IVZ'!$H$109:$O$1097,MATCH('1.4 AIZ-BWH'!E407,'1.1 AIZ-IVZ'!$H$109:$H$1097,0),8))</f>
        <v/>
      </c>
      <c r="M407" s="131"/>
      <c r="N407" s="395" t="str" cm="1">
        <f t="array" ref="N407">IFERROR(IF(O406=1,INDEX('1.1 AIZ-IVZ'!$G$7:$I$106,MATCH(MIN('1.1 AIZ-IVZ'!$G$7:$G$106)+COUNTIF($N$25:N406,"*.0*"),'1.1 AIZ-IVZ'!$G$7:$G$106,0),3),INDEX('1.1 AIZ-IVZ'!$G$109:$H$1097,MATCH(VALUE(LEFT(R407,SEARCH(".",R407)-1)),'1.1 AIZ-IVZ'!$E$109:$E$1097,0)-1+Q407,2)),"")</f>
        <v/>
      </c>
      <c r="O407" s="395" t="str">
        <f>IFERROR(IF(O406&gt;1,O406-1,INDEX('1.1 AIZ-IVZ'!$F$7:$H$106,MATCH('1.4 AIZ-BWH'!N407,'1.1 AIZ-IVZ'!$I$7:$I$106,0),1)+1),"")</f>
        <v/>
      </c>
      <c r="P407" s="395" t="str">
        <f t="shared" si="30"/>
        <v/>
      </c>
      <c r="Q407" s="395" t="e">
        <f t="shared" si="31"/>
        <v>#VALUE!</v>
      </c>
      <c r="R407" s="395" t="str">
        <f t="shared" si="32"/>
        <v/>
      </c>
    </row>
    <row r="408" spans="1:18" ht="15" hidden="1" customHeight="1">
      <c r="A408" s="49"/>
      <c r="B408" s="49"/>
      <c r="C408" s="49"/>
      <c r="D408" s="50"/>
      <c r="E408" s="93" t="str" cm="1">
        <f t="array" ref="E408">IFERROR(IF(O407=1,INDEX('1.1 AIZ-IVZ'!$G$7:$I$106,MATCH(MIN('1.1 AIZ-IVZ'!$G$7:$G$106)+COUNTIF($N$25:N407,"*.0*"),'1.1 AIZ-IVZ'!$G$7:$G$106,0),3),INDEX('1.1 AIZ-IVZ'!$G$109:$H$1097,MATCH(VALUE(LEFT(R408,SEARCH(".",R408)-1)),'1.1 AIZ-IVZ'!$E$109:$E$1097,0)-1+Q408,2)),"")</f>
        <v/>
      </c>
      <c r="F408" s="28"/>
      <c r="G408" s="409" t="str">
        <f>IF(E408="","",IF(IFERROR(VALUE(MID(E408,(SEARCH(".",E408)+1),1)),0)&gt;0,I408,SUMIFS($G409:$G$1015,$R409:$R$1015,LEFT(E408,SEARCH(".",E408)),$Q409:$Q$1015,"&gt;0")))</f>
        <v/>
      </c>
      <c r="H408" s="400"/>
      <c r="I408" s="396" t="str">
        <f t="shared" ca="1" si="28"/>
        <v/>
      </c>
      <c r="J408" s="396" t="str">
        <f t="shared" ca="1" si="29"/>
        <v/>
      </c>
      <c r="K408" s="384" t="str">
        <f>IF(OR(IFERROR(SEARCH("*.0*",$E408),0)=1,E408=""),"",INDEX('1.1 AIZ-IVZ'!$H$109:$O$1097,MATCH('1.4 AIZ-BWH'!E408,'1.1 AIZ-IVZ'!$H$109:$H$1097,0),7))</f>
        <v/>
      </c>
      <c r="L408" s="384" t="str">
        <f>IF(OR(IFERROR(SEARCH("*.0*",$E408),0)=1,E408=""),"",INDEX('1.1 AIZ-IVZ'!$H$109:$O$1097,MATCH('1.4 AIZ-BWH'!E408,'1.1 AIZ-IVZ'!$H$109:$H$1097,0),8))</f>
        <v/>
      </c>
      <c r="M408" s="131"/>
      <c r="N408" s="395" t="str" cm="1">
        <f t="array" ref="N408">IFERROR(IF(O407=1,INDEX('1.1 AIZ-IVZ'!$G$7:$I$106,MATCH(MIN('1.1 AIZ-IVZ'!$G$7:$G$106)+COUNTIF($N$25:N407,"*.0*"),'1.1 AIZ-IVZ'!$G$7:$G$106,0),3),INDEX('1.1 AIZ-IVZ'!$G$109:$H$1097,MATCH(VALUE(LEFT(R408,SEARCH(".",R408)-1)),'1.1 AIZ-IVZ'!$E$109:$E$1097,0)-1+Q408,2)),"")</f>
        <v/>
      </c>
      <c r="O408" s="395" t="str">
        <f>IFERROR(IF(O407&gt;1,O407-1,INDEX('1.1 AIZ-IVZ'!$F$7:$H$106,MATCH('1.4 AIZ-BWH'!N408,'1.1 AIZ-IVZ'!$I$7:$I$106,0),1)+1),"")</f>
        <v/>
      </c>
      <c r="P408" s="395" t="str">
        <f t="shared" si="30"/>
        <v/>
      </c>
      <c r="Q408" s="395" t="e">
        <f t="shared" si="31"/>
        <v>#VALUE!</v>
      </c>
      <c r="R408" s="395" t="str">
        <f t="shared" si="32"/>
        <v/>
      </c>
    </row>
    <row r="409" spans="1:18" ht="15" hidden="1" customHeight="1">
      <c r="A409" s="49"/>
      <c r="B409" s="49"/>
      <c r="C409" s="49"/>
      <c r="D409" s="50"/>
      <c r="E409" s="93" t="str" cm="1">
        <f t="array" ref="E409">IFERROR(IF(O408=1,INDEX('1.1 AIZ-IVZ'!$G$7:$I$106,MATCH(MIN('1.1 AIZ-IVZ'!$G$7:$G$106)+COUNTIF($N$25:N408,"*.0*"),'1.1 AIZ-IVZ'!$G$7:$G$106,0),3),INDEX('1.1 AIZ-IVZ'!$G$109:$H$1097,MATCH(VALUE(LEFT(R409,SEARCH(".",R409)-1)),'1.1 AIZ-IVZ'!$E$109:$E$1097,0)-1+Q409,2)),"")</f>
        <v/>
      </c>
      <c r="F409" s="28"/>
      <c r="G409" s="409" t="str">
        <f>IF(E409="","",IF(IFERROR(VALUE(MID(E409,(SEARCH(".",E409)+1),1)),0)&gt;0,I409,SUMIFS($G410:$G$1015,$R410:$R$1015,LEFT(E409,SEARCH(".",E409)),$Q410:$Q$1015,"&gt;0")))</f>
        <v/>
      </c>
      <c r="H409" s="400"/>
      <c r="I409" s="396" t="str">
        <f t="shared" ca="1" si="28"/>
        <v/>
      </c>
      <c r="J409" s="396" t="str">
        <f t="shared" ca="1" si="29"/>
        <v/>
      </c>
      <c r="K409" s="384" t="str">
        <f>IF(OR(IFERROR(SEARCH("*.0*",$E409),0)=1,E409=""),"",INDEX('1.1 AIZ-IVZ'!$H$109:$O$1097,MATCH('1.4 AIZ-BWH'!E409,'1.1 AIZ-IVZ'!$H$109:$H$1097,0),7))</f>
        <v/>
      </c>
      <c r="L409" s="384" t="str">
        <f>IF(OR(IFERROR(SEARCH("*.0*",$E409),0)=1,E409=""),"",INDEX('1.1 AIZ-IVZ'!$H$109:$O$1097,MATCH('1.4 AIZ-BWH'!E409,'1.1 AIZ-IVZ'!$H$109:$H$1097,0),8))</f>
        <v/>
      </c>
      <c r="M409" s="131"/>
      <c r="N409" s="395" t="str" cm="1">
        <f t="array" ref="N409">IFERROR(IF(O408=1,INDEX('1.1 AIZ-IVZ'!$G$7:$I$106,MATCH(MIN('1.1 AIZ-IVZ'!$G$7:$G$106)+COUNTIF($N$25:N408,"*.0*"),'1.1 AIZ-IVZ'!$G$7:$G$106,0),3),INDEX('1.1 AIZ-IVZ'!$G$109:$H$1097,MATCH(VALUE(LEFT(R409,SEARCH(".",R409)-1)),'1.1 AIZ-IVZ'!$E$109:$E$1097,0)-1+Q409,2)),"")</f>
        <v/>
      </c>
      <c r="O409" s="395" t="str">
        <f>IFERROR(IF(O408&gt;1,O408-1,INDEX('1.1 AIZ-IVZ'!$F$7:$H$106,MATCH('1.4 AIZ-BWH'!N409,'1.1 AIZ-IVZ'!$I$7:$I$106,0),1)+1),"")</f>
        <v/>
      </c>
      <c r="P409" s="395" t="str">
        <f t="shared" si="30"/>
        <v/>
      </c>
      <c r="Q409" s="395" t="e">
        <f t="shared" si="31"/>
        <v>#VALUE!</v>
      </c>
      <c r="R409" s="395" t="str">
        <f t="shared" si="32"/>
        <v/>
      </c>
    </row>
    <row r="410" spans="1:18" ht="15" hidden="1" customHeight="1">
      <c r="A410" s="49"/>
      <c r="B410" s="49"/>
      <c r="C410" s="49"/>
      <c r="D410" s="50"/>
      <c r="E410" s="93" t="str" cm="1">
        <f t="array" ref="E410">IFERROR(IF(O409=1,INDEX('1.1 AIZ-IVZ'!$G$7:$I$106,MATCH(MIN('1.1 AIZ-IVZ'!$G$7:$G$106)+COUNTIF($N$25:N409,"*.0*"),'1.1 AIZ-IVZ'!$G$7:$G$106,0),3),INDEX('1.1 AIZ-IVZ'!$G$109:$H$1097,MATCH(VALUE(LEFT(R410,SEARCH(".",R410)-1)),'1.1 AIZ-IVZ'!$E$109:$E$1097,0)-1+Q410,2)),"")</f>
        <v/>
      </c>
      <c r="F410" s="28"/>
      <c r="G410" s="409" t="str">
        <f>IF(E410="","",IF(IFERROR(VALUE(MID(E410,(SEARCH(".",E410)+1),1)),0)&gt;0,I410,SUMIFS($G411:$G$1015,$R411:$R$1015,LEFT(E410,SEARCH(".",E410)),$Q411:$Q$1015,"&gt;0")))</f>
        <v/>
      </c>
      <c r="H410" s="400"/>
      <c r="I410" s="396" t="str">
        <f t="shared" ref="I410:I473" ca="1" si="33">IFERROR(IF(H410&gt;0,H410,(100%-SUM($H$25:$H$1015))*IFERROR((ROUND(K410*$G$1052,1)+ROUND(L410*$G$1053,1))/(ROUND(SUMIF($H$25:$H$1015,"",$K$25:$K$1015)*$G$1052,1)+ROUND(SUMIF($H$25:$H$1015,"",$L$25:$L$1015)*$G$1053,1)),"")),"")</f>
        <v/>
      </c>
      <c r="J410" s="396" t="str">
        <f t="shared" ref="J410:J473" ca="1" si="34">IFERROR((ROUND(K410*$G$1052,1)+ROUND(L410*$G$1053,1))/($K$24+$L$24),"")</f>
        <v/>
      </c>
      <c r="K410" s="384" t="str">
        <f>IF(OR(IFERROR(SEARCH("*.0*",$E410),0)=1,E410=""),"",INDEX('1.1 AIZ-IVZ'!$H$109:$O$1097,MATCH('1.4 AIZ-BWH'!E410,'1.1 AIZ-IVZ'!$H$109:$H$1097,0),7))</f>
        <v/>
      </c>
      <c r="L410" s="384" t="str">
        <f>IF(OR(IFERROR(SEARCH("*.0*",$E410),0)=1,E410=""),"",INDEX('1.1 AIZ-IVZ'!$H$109:$O$1097,MATCH('1.4 AIZ-BWH'!E410,'1.1 AIZ-IVZ'!$H$109:$H$1097,0),8))</f>
        <v/>
      </c>
      <c r="M410" s="131"/>
      <c r="N410" s="395" t="str" cm="1">
        <f t="array" ref="N410">IFERROR(IF(O409=1,INDEX('1.1 AIZ-IVZ'!$G$7:$I$106,MATCH(MIN('1.1 AIZ-IVZ'!$G$7:$G$106)+COUNTIF($N$25:N409,"*.0*"),'1.1 AIZ-IVZ'!$G$7:$G$106,0),3),INDEX('1.1 AIZ-IVZ'!$G$109:$H$1097,MATCH(VALUE(LEFT(R410,SEARCH(".",R410)-1)),'1.1 AIZ-IVZ'!$E$109:$E$1097,0)-1+Q410,2)),"")</f>
        <v/>
      </c>
      <c r="O410" s="395" t="str">
        <f>IFERROR(IF(O409&gt;1,O409-1,INDEX('1.1 AIZ-IVZ'!$F$7:$H$106,MATCH('1.4 AIZ-BWH'!N410,'1.1 AIZ-IVZ'!$I$7:$I$106,0),1)+1),"")</f>
        <v/>
      </c>
      <c r="P410" s="395" t="str">
        <f t="shared" si="30"/>
        <v/>
      </c>
      <c r="Q410" s="395" t="e">
        <f t="shared" si="31"/>
        <v>#VALUE!</v>
      </c>
      <c r="R410" s="395" t="str">
        <f t="shared" si="32"/>
        <v/>
      </c>
    </row>
    <row r="411" spans="1:18" ht="15" hidden="1" customHeight="1">
      <c r="A411" s="49"/>
      <c r="B411" s="49"/>
      <c r="C411" s="49"/>
      <c r="D411" s="50"/>
      <c r="E411" s="93" t="str" cm="1">
        <f t="array" ref="E411">IFERROR(IF(O410=1,INDEX('1.1 AIZ-IVZ'!$G$7:$I$106,MATCH(MIN('1.1 AIZ-IVZ'!$G$7:$G$106)+COUNTIF($N$25:N410,"*.0*"),'1.1 AIZ-IVZ'!$G$7:$G$106,0),3),INDEX('1.1 AIZ-IVZ'!$G$109:$H$1097,MATCH(VALUE(LEFT(R411,SEARCH(".",R411)-1)),'1.1 AIZ-IVZ'!$E$109:$E$1097,0)-1+Q411,2)),"")</f>
        <v/>
      </c>
      <c r="F411" s="28"/>
      <c r="G411" s="409" t="str">
        <f>IF(E411="","",IF(IFERROR(VALUE(MID(E411,(SEARCH(".",E411)+1),1)),0)&gt;0,I411,SUMIFS($G412:$G$1015,$R412:$R$1015,LEFT(E411,SEARCH(".",E411)),$Q412:$Q$1015,"&gt;0")))</f>
        <v/>
      </c>
      <c r="H411" s="400"/>
      <c r="I411" s="396" t="str">
        <f t="shared" ca="1" si="33"/>
        <v/>
      </c>
      <c r="J411" s="396" t="str">
        <f t="shared" ca="1" si="34"/>
        <v/>
      </c>
      <c r="K411" s="384" t="str">
        <f>IF(OR(IFERROR(SEARCH("*.0*",$E411),0)=1,E411=""),"",INDEX('1.1 AIZ-IVZ'!$H$109:$O$1097,MATCH('1.4 AIZ-BWH'!E411,'1.1 AIZ-IVZ'!$H$109:$H$1097,0),7))</f>
        <v/>
      </c>
      <c r="L411" s="384" t="str">
        <f>IF(OR(IFERROR(SEARCH("*.0*",$E411),0)=1,E411=""),"",INDEX('1.1 AIZ-IVZ'!$H$109:$O$1097,MATCH('1.4 AIZ-BWH'!E411,'1.1 AIZ-IVZ'!$H$109:$H$1097,0),8))</f>
        <v/>
      </c>
      <c r="M411" s="131"/>
      <c r="N411" s="395" t="str" cm="1">
        <f t="array" ref="N411">IFERROR(IF(O410=1,INDEX('1.1 AIZ-IVZ'!$G$7:$I$106,MATCH(MIN('1.1 AIZ-IVZ'!$G$7:$G$106)+COUNTIF($N$25:N410,"*.0*"),'1.1 AIZ-IVZ'!$G$7:$G$106,0),3),INDEX('1.1 AIZ-IVZ'!$G$109:$H$1097,MATCH(VALUE(LEFT(R411,SEARCH(".",R411)-1)),'1.1 AIZ-IVZ'!$E$109:$E$1097,0)-1+Q411,2)),"")</f>
        <v/>
      </c>
      <c r="O411" s="395" t="str">
        <f>IFERROR(IF(O410&gt;1,O410-1,INDEX('1.1 AIZ-IVZ'!$F$7:$H$106,MATCH('1.4 AIZ-BWH'!N411,'1.1 AIZ-IVZ'!$I$7:$I$106,0),1)+1),"")</f>
        <v/>
      </c>
      <c r="P411" s="395" t="str">
        <f t="shared" si="30"/>
        <v/>
      </c>
      <c r="Q411" s="395" t="e">
        <f t="shared" si="31"/>
        <v>#VALUE!</v>
      </c>
      <c r="R411" s="395" t="str">
        <f t="shared" si="32"/>
        <v/>
      </c>
    </row>
    <row r="412" spans="1:18" ht="15" hidden="1" customHeight="1">
      <c r="A412" s="49"/>
      <c r="B412" s="49"/>
      <c r="C412" s="49"/>
      <c r="D412" s="50"/>
      <c r="E412" s="93" t="str" cm="1">
        <f t="array" ref="E412">IFERROR(IF(O411=1,INDEX('1.1 AIZ-IVZ'!$G$7:$I$106,MATCH(MIN('1.1 AIZ-IVZ'!$G$7:$G$106)+COUNTIF($N$25:N411,"*.0*"),'1.1 AIZ-IVZ'!$G$7:$G$106,0),3),INDEX('1.1 AIZ-IVZ'!$G$109:$H$1097,MATCH(VALUE(LEFT(R412,SEARCH(".",R412)-1)),'1.1 AIZ-IVZ'!$E$109:$E$1097,0)-1+Q412,2)),"")</f>
        <v/>
      </c>
      <c r="F412" s="28"/>
      <c r="G412" s="409" t="str">
        <f>IF(E412="","",IF(IFERROR(VALUE(MID(E412,(SEARCH(".",E412)+1),1)),0)&gt;0,I412,SUMIFS($G413:$G$1015,$R413:$R$1015,LEFT(E412,SEARCH(".",E412)),$Q413:$Q$1015,"&gt;0")))</f>
        <v/>
      </c>
      <c r="H412" s="400"/>
      <c r="I412" s="396" t="str">
        <f t="shared" ca="1" si="33"/>
        <v/>
      </c>
      <c r="J412" s="396" t="str">
        <f t="shared" ca="1" si="34"/>
        <v/>
      </c>
      <c r="K412" s="384" t="str">
        <f>IF(OR(IFERROR(SEARCH("*.0*",$E412),0)=1,E412=""),"",INDEX('1.1 AIZ-IVZ'!$H$109:$O$1097,MATCH('1.4 AIZ-BWH'!E412,'1.1 AIZ-IVZ'!$H$109:$H$1097,0),7))</f>
        <v/>
      </c>
      <c r="L412" s="384" t="str">
        <f>IF(OR(IFERROR(SEARCH("*.0*",$E412),0)=1,E412=""),"",INDEX('1.1 AIZ-IVZ'!$H$109:$O$1097,MATCH('1.4 AIZ-BWH'!E412,'1.1 AIZ-IVZ'!$H$109:$H$1097,0),8))</f>
        <v/>
      </c>
      <c r="M412" s="131"/>
      <c r="N412" s="395" t="str" cm="1">
        <f t="array" ref="N412">IFERROR(IF(O411=1,INDEX('1.1 AIZ-IVZ'!$G$7:$I$106,MATCH(MIN('1.1 AIZ-IVZ'!$G$7:$G$106)+COUNTIF($N$25:N411,"*.0*"),'1.1 AIZ-IVZ'!$G$7:$G$106,0),3),INDEX('1.1 AIZ-IVZ'!$G$109:$H$1097,MATCH(VALUE(LEFT(R412,SEARCH(".",R412)-1)),'1.1 AIZ-IVZ'!$E$109:$E$1097,0)-1+Q412,2)),"")</f>
        <v/>
      </c>
      <c r="O412" s="395" t="str">
        <f>IFERROR(IF(O411&gt;1,O411-1,INDEX('1.1 AIZ-IVZ'!$F$7:$H$106,MATCH('1.4 AIZ-BWH'!N412,'1.1 AIZ-IVZ'!$I$7:$I$106,0),1)+1),"")</f>
        <v/>
      </c>
      <c r="P412" s="395" t="str">
        <f t="shared" si="30"/>
        <v/>
      </c>
      <c r="Q412" s="395" t="e">
        <f t="shared" si="31"/>
        <v>#VALUE!</v>
      </c>
      <c r="R412" s="395" t="str">
        <f t="shared" si="32"/>
        <v/>
      </c>
    </row>
    <row r="413" spans="1:18" ht="15" hidden="1" customHeight="1">
      <c r="A413" s="49"/>
      <c r="B413" s="49"/>
      <c r="C413" s="49"/>
      <c r="D413" s="50"/>
      <c r="E413" s="93" t="str" cm="1">
        <f t="array" ref="E413">IFERROR(IF(O412=1,INDEX('1.1 AIZ-IVZ'!$G$7:$I$106,MATCH(MIN('1.1 AIZ-IVZ'!$G$7:$G$106)+COUNTIF($N$25:N412,"*.0*"),'1.1 AIZ-IVZ'!$G$7:$G$106,0),3),INDEX('1.1 AIZ-IVZ'!$G$109:$H$1097,MATCH(VALUE(LEFT(R413,SEARCH(".",R413)-1)),'1.1 AIZ-IVZ'!$E$109:$E$1097,0)-1+Q413,2)),"")</f>
        <v/>
      </c>
      <c r="F413" s="28"/>
      <c r="G413" s="409" t="str">
        <f>IF(E413="","",IF(IFERROR(VALUE(MID(E413,(SEARCH(".",E413)+1),1)),0)&gt;0,I413,SUMIFS($G414:$G$1015,$R414:$R$1015,LEFT(E413,SEARCH(".",E413)),$Q414:$Q$1015,"&gt;0")))</f>
        <v/>
      </c>
      <c r="H413" s="400"/>
      <c r="I413" s="396" t="str">
        <f t="shared" ca="1" si="33"/>
        <v/>
      </c>
      <c r="J413" s="396" t="str">
        <f t="shared" ca="1" si="34"/>
        <v/>
      </c>
      <c r="K413" s="384" t="str">
        <f>IF(OR(IFERROR(SEARCH("*.0*",$E413),0)=1,E413=""),"",INDEX('1.1 AIZ-IVZ'!$H$109:$O$1097,MATCH('1.4 AIZ-BWH'!E413,'1.1 AIZ-IVZ'!$H$109:$H$1097,0),7))</f>
        <v/>
      </c>
      <c r="L413" s="384" t="str">
        <f>IF(OR(IFERROR(SEARCH("*.0*",$E413),0)=1,E413=""),"",INDEX('1.1 AIZ-IVZ'!$H$109:$O$1097,MATCH('1.4 AIZ-BWH'!E413,'1.1 AIZ-IVZ'!$H$109:$H$1097,0),8))</f>
        <v/>
      </c>
      <c r="M413" s="131"/>
      <c r="N413" s="395" t="str" cm="1">
        <f t="array" ref="N413">IFERROR(IF(O412=1,INDEX('1.1 AIZ-IVZ'!$G$7:$I$106,MATCH(MIN('1.1 AIZ-IVZ'!$G$7:$G$106)+COUNTIF($N$25:N412,"*.0*"),'1.1 AIZ-IVZ'!$G$7:$G$106,0),3),INDEX('1.1 AIZ-IVZ'!$G$109:$H$1097,MATCH(VALUE(LEFT(R413,SEARCH(".",R413)-1)),'1.1 AIZ-IVZ'!$E$109:$E$1097,0)-1+Q413,2)),"")</f>
        <v/>
      </c>
      <c r="O413" s="395" t="str">
        <f>IFERROR(IF(O412&gt;1,O412-1,INDEX('1.1 AIZ-IVZ'!$F$7:$H$106,MATCH('1.4 AIZ-BWH'!N413,'1.1 AIZ-IVZ'!$I$7:$I$106,0),1)+1),"")</f>
        <v/>
      </c>
      <c r="P413" s="395" t="str">
        <f t="shared" si="30"/>
        <v/>
      </c>
      <c r="Q413" s="395" t="e">
        <f t="shared" si="31"/>
        <v>#VALUE!</v>
      </c>
      <c r="R413" s="395" t="str">
        <f t="shared" si="32"/>
        <v/>
      </c>
    </row>
    <row r="414" spans="1:18" ht="15" hidden="1" customHeight="1">
      <c r="A414" s="49"/>
      <c r="B414" s="49"/>
      <c r="C414" s="49"/>
      <c r="D414" s="50"/>
      <c r="E414" s="93" t="str" cm="1">
        <f t="array" ref="E414">IFERROR(IF(O413=1,INDEX('1.1 AIZ-IVZ'!$G$7:$I$106,MATCH(MIN('1.1 AIZ-IVZ'!$G$7:$G$106)+COUNTIF($N$25:N413,"*.0*"),'1.1 AIZ-IVZ'!$G$7:$G$106,0),3),INDEX('1.1 AIZ-IVZ'!$G$109:$H$1097,MATCH(VALUE(LEFT(R414,SEARCH(".",R414)-1)),'1.1 AIZ-IVZ'!$E$109:$E$1097,0)-1+Q414,2)),"")</f>
        <v/>
      </c>
      <c r="F414" s="28"/>
      <c r="G414" s="409" t="str">
        <f>IF(E414="","",IF(IFERROR(VALUE(MID(E414,(SEARCH(".",E414)+1),1)),0)&gt;0,I414,SUMIFS($G415:$G$1015,$R415:$R$1015,LEFT(E414,SEARCH(".",E414)),$Q415:$Q$1015,"&gt;0")))</f>
        <v/>
      </c>
      <c r="H414" s="400"/>
      <c r="I414" s="396" t="str">
        <f t="shared" ca="1" si="33"/>
        <v/>
      </c>
      <c r="J414" s="396" t="str">
        <f t="shared" ca="1" si="34"/>
        <v/>
      </c>
      <c r="K414" s="384" t="str">
        <f>IF(OR(IFERROR(SEARCH("*.0*",$E414),0)=1,E414=""),"",INDEX('1.1 AIZ-IVZ'!$H$109:$O$1097,MATCH('1.4 AIZ-BWH'!E414,'1.1 AIZ-IVZ'!$H$109:$H$1097,0),7))</f>
        <v/>
      </c>
      <c r="L414" s="384" t="str">
        <f>IF(OR(IFERROR(SEARCH("*.0*",$E414),0)=1,E414=""),"",INDEX('1.1 AIZ-IVZ'!$H$109:$O$1097,MATCH('1.4 AIZ-BWH'!E414,'1.1 AIZ-IVZ'!$H$109:$H$1097,0),8))</f>
        <v/>
      </c>
      <c r="M414" s="131"/>
      <c r="N414" s="395" t="str" cm="1">
        <f t="array" ref="N414">IFERROR(IF(O413=1,INDEX('1.1 AIZ-IVZ'!$G$7:$I$106,MATCH(MIN('1.1 AIZ-IVZ'!$G$7:$G$106)+COUNTIF($N$25:N413,"*.0*"),'1.1 AIZ-IVZ'!$G$7:$G$106,0),3),INDEX('1.1 AIZ-IVZ'!$G$109:$H$1097,MATCH(VALUE(LEFT(R414,SEARCH(".",R414)-1)),'1.1 AIZ-IVZ'!$E$109:$E$1097,0)-1+Q414,2)),"")</f>
        <v/>
      </c>
      <c r="O414" s="395" t="str">
        <f>IFERROR(IF(O413&gt;1,O413-1,INDEX('1.1 AIZ-IVZ'!$F$7:$H$106,MATCH('1.4 AIZ-BWH'!N414,'1.1 AIZ-IVZ'!$I$7:$I$106,0),1)+1),"")</f>
        <v/>
      </c>
      <c r="P414" s="395" t="str">
        <f t="shared" si="30"/>
        <v/>
      </c>
      <c r="Q414" s="395" t="e">
        <f t="shared" si="31"/>
        <v>#VALUE!</v>
      </c>
      <c r="R414" s="395" t="str">
        <f t="shared" si="32"/>
        <v/>
      </c>
    </row>
    <row r="415" spans="1:18" ht="15" hidden="1" customHeight="1">
      <c r="A415" s="49"/>
      <c r="B415" s="49"/>
      <c r="C415" s="49"/>
      <c r="D415" s="50"/>
      <c r="E415" s="93" t="str" cm="1">
        <f t="array" ref="E415">IFERROR(IF(O414=1,INDEX('1.1 AIZ-IVZ'!$G$7:$I$106,MATCH(MIN('1.1 AIZ-IVZ'!$G$7:$G$106)+COUNTIF($N$25:N414,"*.0*"),'1.1 AIZ-IVZ'!$G$7:$G$106,0),3),INDEX('1.1 AIZ-IVZ'!$G$109:$H$1097,MATCH(VALUE(LEFT(R415,SEARCH(".",R415)-1)),'1.1 AIZ-IVZ'!$E$109:$E$1097,0)-1+Q415,2)),"")</f>
        <v/>
      </c>
      <c r="F415" s="28"/>
      <c r="G415" s="409" t="str">
        <f>IF(E415="","",IF(IFERROR(VALUE(MID(E415,(SEARCH(".",E415)+1),1)),0)&gt;0,I415,SUMIFS($G416:$G$1015,$R416:$R$1015,LEFT(E415,SEARCH(".",E415)),$Q416:$Q$1015,"&gt;0")))</f>
        <v/>
      </c>
      <c r="H415" s="400"/>
      <c r="I415" s="396" t="str">
        <f t="shared" ca="1" si="33"/>
        <v/>
      </c>
      <c r="J415" s="396" t="str">
        <f t="shared" ca="1" si="34"/>
        <v/>
      </c>
      <c r="K415" s="384" t="str">
        <f>IF(OR(IFERROR(SEARCH("*.0*",$E415),0)=1,E415=""),"",INDEX('1.1 AIZ-IVZ'!$H$109:$O$1097,MATCH('1.4 AIZ-BWH'!E415,'1.1 AIZ-IVZ'!$H$109:$H$1097,0),7))</f>
        <v/>
      </c>
      <c r="L415" s="384" t="str">
        <f>IF(OR(IFERROR(SEARCH("*.0*",$E415),0)=1,E415=""),"",INDEX('1.1 AIZ-IVZ'!$H$109:$O$1097,MATCH('1.4 AIZ-BWH'!E415,'1.1 AIZ-IVZ'!$H$109:$H$1097,0),8))</f>
        <v/>
      </c>
      <c r="M415" s="131"/>
      <c r="N415" s="395" t="str" cm="1">
        <f t="array" ref="N415">IFERROR(IF(O414=1,INDEX('1.1 AIZ-IVZ'!$G$7:$I$106,MATCH(MIN('1.1 AIZ-IVZ'!$G$7:$G$106)+COUNTIF($N$25:N414,"*.0*"),'1.1 AIZ-IVZ'!$G$7:$G$106,0),3),INDEX('1.1 AIZ-IVZ'!$G$109:$H$1097,MATCH(VALUE(LEFT(R415,SEARCH(".",R415)-1)),'1.1 AIZ-IVZ'!$E$109:$E$1097,0)-1+Q415,2)),"")</f>
        <v/>
      </c>
      <c r="O415" s="395" t="str">
        <f>IFERROR(IF(O414&gt;1,O414-1,INDEX('1.1 AIZ-IVZ'!$F$7:$H$106,MATCH('1.4 AIZ-BWH'!N415,'1.1 AIZ-IVZ'!$I$7:$I$106,0),1)+1),"")</f>
        <v/>
      </c>
      <c r="P415" s="395" t="str">
        <f t="shared" si="30"/>
        <v/>
      </c>
      <c r="Q415" s="395" t="e">
        <f t="shared" si="31"/>
        <v>#VALUE!</v>
      </c>
      <c r="R415" s="395" t="str">
        <f t="shared" si="32"/>
        <v/>
      </c>
    </row>
    <row r="416" spans="1:18" ht="15" hidden="1" customHeight="1">
      <c r="A416" s="49"/>
      <c r="B416" s="49"/>
      <c r="C416" s="49"/>
      <c r="D416" s="50"/>
      <c r="E416" s="93" t="str" cm="1">
        <f t="array" ref="E416">IFERROR(IF(O415=1,INDEX('1.1 AIZ-IVZ'!$G$7:$I$106,MATCH(MIN('1.1 AIZ-IVZ'!$G$7:$G$106)+COUNTIF($N$25:N415,"*.0*"),'1.1 AIZ-IVZ'!$G$7:$G$106,0),3),INDEX('1.1 AIZ-IVZ'!$G$109:$H$1097,MATCH(VALUE(LEFT(R416,SEARCH(".",R416)-1)),'1.1 AIZ-IVZ'!$E$109:$E$1097,0)-1+Q416,2)),"")</f>
        <v/>
      </c>
      <c r="F416" s="28"/>
      <c r="G416" s="409" t="str">
        <f>IF(E416="","",IF(IFERROR(VALUE(MID(E416,(SEARCH(".",E416)+1),1)),0)&gt;0,I416,SUMIFS($G417:$G$1015,$R417:$R$1015,LEFT(E416,SEARCH(".",E416)),$Q417:$Q$1015,"&gt;0")))</f>
        <v/>
      </c>
      <c r="H416" s="400"/>
      <c r="I416" s="396" t="str">
        <f t="shared" ca="1" si="33"/>
        <v/>
      </c>
      <c r="J416" s="396" t="str">
        <f t="shared" ca="1" si="34"/>
        <v/>
      </c>
      <c r="K416" s="384" t="str">
        <f>IF(OR(IFERROR(SEARCH("*.0*",$E416),0)=1,E416=""),"",INDEX('1.1 AIZ-IVZ'!$H$109:$O$1097,MATCH('1.4 AIZ-BWH'!E416,'1.1 AIZ-IVZ'!$H$109:$H$1097,0),7))</f>
        <v/>
      </c>
      <c r="L416" s="384" t="str">
        <f>IF(OR(IFERROR(SEARCH("*.0*",$E416),0)=1,E416=""),"",INDEX('1.1 AIZ-IVZ'!$H$109:$O$1097,MATCH('1.4 AIZ-BWH'!E416,'1.1 AIZ-IVZ'!$H$109:$H$1097,0),8))</f>
        <v/>
      </c>
      <c r="M416" s="131"/>
      <c r="N416" s="395" t="str" cm="1">
        <f t="array" ref="N416">IFERROR(IF(O415=1,INDEX('1.1 AIZ-IVZ'!$G$7:$I$106,MATCH(MIN('1.1 AIZ-IVZ'!$G$7:$G$106)+COUNTIF($N$25:N415,"*.0*"),'1.1 AIZ-IVZ'!$G$7:$G$106,0),3),INDEX('1.1 AIZ-IVZ'!$G$109:$H$1097,MATCH(VALUE(LEFT(R416,SEARCH(".",R416)-1)),'1.1 AIZ-IVZ'!$E$109:$E$1097,0)-1+Q416,2)),"")</f>
        <v/>
      </c>
      <c r="O416" s="395" t="str">
        <f>IFERROR(IF(O415&gt;1,O415-1,INDEX('1.1 AIZ-IVZ'!$F$7:$H$106,MATCH('1.4 AIZ-BWH'!N416,'1.1 AIZ-IVZ'!$I$7:$I$106,0),1)+1),"")</f>
        <v/>
      </c>
      <c r="P416" s="395" t="str">
        <f t="shared" si="30"/>
        <v/>
      </c>
      <c r="Q416" s="395" t="e">
        <f t="shared" si="31"/>
        <v>#VALUE!</v>
      </c>
      <c r="R416" s="395" t="str">
        <f t="shared" si="32"/>
        <v/>
      </c>
    </row>
    <row r="417" spans="1:18" ht="15" hidden="1" customHeight="1">
      <c r="A417" s="49"/>
      <c r="B417" s="49"/>
      <c r="C417" s="49"/>
      <c r="D417" s="50"/>
      <c r="E417" s="93" t="str" cm="1">
        <f t="array" ref="E417">IFERROR(IF(O416=1,INDEX('1.1 AIZ-IVZ'!$G$7:$I$106,MATCH(MIN('1.1 AIZ-IVZ'!$G$7:$G$106)+COUNTIF($N$25:N416,"*.0*"),'1.1 AIZ-IVZ'!$G$7:$G$106,0),3),INDEX('1.1 AIZ-IVZ'!$G$109:$H$1097,MATCH(VALUE(LEFT(R417,SEARCH(".",R417)-1)),'1.1 AIZ-IVZ'!$E$109:$E$1097,0)-1+Q417,2)),"")</f>
        <v/>
      </c>
      <c r="F417" s="28"/>
      <c r="G417" s="409" t="str">
        <f>IF(E417="","",IF(IFERROR(VALUE(MID(E417,(SEARCH(".",E417)+1),1)),0)&gt;0,I417,SUMIFS($G418:$G$1015,$R418:$R$1015,LEFT(E417,SEARCH(".",E417)),$Q418:$Q$1015,"&gt;0")))</f>
        <v/>
      </c>
      <c r="H417" s="400"/>
      <c r="I417" s="396" t="str">
        <f t="shared" ca="1" si="33"/>
        <v/>
      </c>
      <c r="J417" s="396" t="str">
        <f t="shared" ca="1" si="34"/>
        <v/>
      </c>
      <c r="K417" s="384" t="str">
        <f>IF(OR(IFERROR(SEARCH("*.0*",$E417),0)=1,E417=""),"",INDEX('1.1 AIZ-IVZ'!$H$109:$O$1097,MATCH('1.4 AIZ-BWH'!E417,'1.1 AIZ-IVZ'!$H$109:$H$1097,0),7))</f>
        <v/>
      </c>
      <c r="L417" s="384" t="str">
        <f>IF(OR(IFERROR(SEARCH("*.0*",$E417),0)=1,E417=""),"",INDEX('1.1 AIZ-IVZ'!$H$109:$O$1097,MATCH('1.4 AIZ-BWH'!E417,'1.1 AIZ-IVZ'!$H$109:$H$1097,0),8))</f>
        <v/>
      </c>
      <c r="M417" s="131"/>
      <c r="N417" s="395" t="str" cm="1">
        <f t="array" ref="N417">IFERROR(IF(O416=1,INDEX('1.1 AIZ-IVZ'!$G$7:$I$106,MATCH(MIN('1.1 AIZ-IVZ'!$G$7:$G$106)+COUNTIF($N$25:N416,"*.0*"),'1.1 AIZ-IVZ'!$G$7:$G$106,0),3),INDEX('1.1 AIZ-IVZ'!$G$109:$H$1097,MATCH(VALUE(LEFT(R417,SEARCH(".",R417)-1)),'1.1 AIZ-IVZ'!$E$109:$E$1097,0)-1+Q417,2)),"")</f>
        <v/>
      </c>
      <c r="O417" s="395" t="str">
        <f>IFERROR(IF(O416&gt;1,O416-1,INDEX('1.1 AIZ-IVZ'!$F$7:$H$106,MATCH('1.4 AIZ-BWH'!N417,'1.1 AIZ-IVZ'!$I$7:$I$106,0),1)+1),"")</f>
        <v/>
      </c>
      <c r="P417" s="395" t="str">
        <f t="shared" si="30"/>
        <v/>
      </c>
      <c r="Q417" s="395" t="e">
        <f t="shared" si="31"/>
        <v>#VALUE!</v>
      </c>
      <c r="R417" s="395" t="str">
        <f t="shared" si="32"/>
        <v/>
      </c>
    </row>
    <row r="418" spans="1:18" ht="15" hidden="1" customHeight="1">
      <c r="A418" s="49"/>
      <c r="B418" s="49"/>
      <c r="C418" s="49"/>
      <c r="D418" s="50"/>
      <c r="E418" s="93" t="str" cm="1">
        <f t="array" ref="E418">IFERROR(IF(O417=1,INDEX('1.1 AIZ-IVZ'!$G$7:$I$106,MATCH(MIN('1.1 AIZ-IVZ'!$G$7:$G$106)+COUNTIF($N$25:N417,"*.0*"),'1.1 AIZ-IVZ'!$G$7:$G$106,0),3),INDEX('1.1 AIZ-IVZ'!$G$109:$H$1097,MATCH(VALUE(LEFT(R418,SEARCH(".",R418)-1)),'1.1 AIZ-IVZ'!$E$109:$E$1097,0)-1+Q418,2)),"")</f>
        <v/>
      </c>
      <c r="F418" s="28"/>
      <c r="G418" s="409" t="str">
        <f>IF(E418="","",IF(IFERROR(VALUE(MID(E418,(SEARCH(".",E418)+1),1)),0)&gt;0,I418,SUMIFS($G419:$G$1015,$R419:$R$1015,LEFT(E418,SEARCH(".",E418)),$Q419:$Q$1015,"&gt;0")))</f>
        <v/>
      </c>
      <c r="H418" s="400"/>
      <c r="I418" s="396" t="str">
        <f t="shared" ca="1" si="33"/>
        <v/>
      </c>
      <c r="J418" s="396" t="str">
        <f t="shared" ca="1" si="34"/>
        <v/>
      </c>
      <c r="K418" s="384" t="str">
        <f>IF(OR(IFERROR(SEARCH("*.0*",$E418),0)=1,E418=""),"",INDEX('1.1 AIZ-IVZ'!$H$109:$O$1097,MATCH('1.4 AIZ-BWH'!E418,'1.1 AIZ-IVZ'!$H$109:$H$1097,0),7))</f>
        <v/>
      </c>
      <c r="L418" s="384" t="str">
        <f>IF(OR(IFERROR(SEARCH("*.0*",$E418),0)=1,E418=""),"",INDEX('1.1 AIZ-IVZ'!$H$109:$O$1097,MATCH('1.4 AIZ-BWH'!E418,'1.1 AIZ-IVZ'!$H$109:$H$1097,0),8))</f>
        <v/>
      </c>
      <c r="M418" s="131"/>
      <c r="N418" s="395" t="str" cm="1">
        <f t="array" ref="N418">IFERROR(IF(O417=1,INDEX('1.1 AIZ-IVZ'!$G$7:$I$106,MATCH(MIN('1.1 AIZ-IVZ'!$G$7:$G$106)+COUNTIF($N$25:N417,"*.0*"),'1.1 AIZ-IVZ'!$G$7:$G$106,0),3),INDEX('1.1 AIZ-IVZ'!$G$109:$H$1097,MATCH(VALUE(LEFT(R418,SEARCH(".",R418)-1)),'1.1 AIZ-IVZ'!$E$109:$E$1097,0)-1+Q418,2)),"")</f>
        <v/>
      </c>
      <c r="O418" s="395" t="str">
        <f>IFERROR(IF(O417&gt;1,O417-1,INDEX('1.1 AIZ-IVZ'!$F$7:$H$106,MATCH('1.4 AIZ-BWH'!N418,'1.1 AIZ-IVZ'!$I$7:$I$106,0),1)+1),"")</f>
        <v/>
      </c>
      <c r="P418" s="395" t="str">
        <f t="shared" si="30"/>
        <v/>
      </c>
      <c r="Q418" s="395" t="e">
        <f t="shared" si="31"/>
        <v>#VALUE!</v>
      </c>
      <c r="R418" s="395" t="str">
        <f t="shared" si="32"/>
        <v/>
      </c>
    </row>
    <row r="419" spans="1:18" ht="15" hidden="1" customHeight="1">
      <c r="A419" s="49"/>
      <c r="B419" s="49"/>
      <c r="C419" s="49"/>
      <c r="D419" s="50"/>
      <c r="E419" s="93" t="str" cm="1">
        <f t="array" ref="E419">IFERROR(IF(O418=1,INDEX('1.1 AIZ-IVZ'!$G$7:$I$106,MATCH(MIN('1.1 AIZ-IVZ'!$G$7:$G$106)+COUNTIF($N$25:N418,"*.0*"),'1.1 AIZ-IVZ'!$G$7:$G$106,0),3),INDEX('1.1 AIZ-IVZ'!$G$109:$H$1097,MATCH(VALUE(LEFT(R419,SEARCH(".",R419)-1)),'1.1 AIZ-IVZ'!$E$109:$E$1097,0)-1+Q419,2)),"")</f>
        <v/>
      </c>
      <c r="F419" s="28"/>
      <c r="G419" s="409" t="str">
        <f>IF(E419="","",IF(IFERROR(VALUE(MID(E419,(SEARCH(".",E419)+1),1)),0)&gt;0,I419,SUMIFS($G420:$G$1015,$R420:$R$1015,LEFT(E419,SEARCH(".",E419)),$Q420:$Q$1015,"&gt;0")))</f>
        <v/>
      </c>
      <c r="H419" s="400"/>
      <c r="I419" s="396" t="str">
        <f t="shared" ca="1" si="33"/>
        <v/>
      </c>
      <c r="J419" s="396" t="str">
        <f t="shared" ca="1" si="34"/>
        <v/>
      </c>
      <c r="K419" s="384" t="str">
        <f>IF(OR(IFERROR(SEARCH("*.0*",$E419),0)=1,E419=""),"",INDEX('1.1 AIZ-IVZ'!$H$109:$O$1097,MATCH('1.4 AIZ-BWH'!E419,'1.1 AIZ-IVZ'!$H$109:$H$1097,0),7))</f>
        <v/>
      </c>
      <c r="L419" s="384" t="str">
        <f>IF(OR(IFERROR(SEARCH("*.0*",$E419),0)=1,E419=""),"",INDEX('1.1 AIZ-IVZ'!$H$109:$O$1097,MATCH('1.4 AIZ-BWH'!E419,'1.1 AIZ-IVZ'!$H$109:$H$1097,0),8))</f>
        <v/>
      </c>
      <c r="M419" s="131"/>
      <c r="N419" s="395" t="str" cm="1">
        <f t="array" ref="N419">IFERROR(IF(O418=1,INDEX('1.1 AIZ-IVZ'!$G$7:$I$106,MATCH(MIN('1.1 AIZ-IVZ'!$G$7:$G$106)+COUNTIF($N$25:N418,"*.0*"),'1.1 AIZ-IVZ'!$G$7:$G$106,0),3),INDEX('1.1 AIZ-IVZ'!$G$109:$H$1097,MATCH(VALUE(LEFT(R419,SEARCH(".",R419)-1)),'1.1 AIZ-IVZ'!$E$109:$E$1097,0)-1+Q419,2)),"")</f>
        <v/>
      </c>
      <c r="O419" s="395" t="str">
        <f>IFERROR(IF(O418&gt;1,O418-1,INDEX('1.1 AIZ-IVZ'!$F$7:$H$106,MATCH('1.4 AIZ-BWH'!N419,'1.1 AIZ-IVZ'!$I$7:$I$106,0),1)+1),"")</f>
        <v/>
      </c>
      <c r="P419" s="395" t="str">
        <f t="shared" si="30"/>
        <v/>
      </c>
      <c r="Q419" s="395" t="e">
        <f t="shared" si="31"/>
        <v>#VALUE!</v>
      </c>
      <c r="R419" s="395" t="str">
        <f t="shared" si="32"/>
        <v/>
      </c>
    </row>
    <row r="420" spans="1:18" ht="15" hidden="1" customHeight="1">
      <c r="A420" s="49"/>
      <c r="B420" s="49"/>
      <c r="C420" s="49"/>
      <c r="D420" s="50"/>
      <c r="E420" s="93" t="str" cm="1">
        <f t="array" ref="E420">IFERROR(IF(O419=1,INDEX('1.1 AIZ-IVZ'!$G$7:$I$106,MATCH(MIN('1.1 AIZ-IVZ'!$G$7:$G$106)+COUNTIF($N$25:N419,"*.0*"),'1.1 AIZ-IVZ'!$G$7:$G$106,0),3),INDEX('1.1 AIZ-IVZ'!$G$109:$H$1097,MATCH(VALUE(LEFT(R420,SEARCH(".",R420)-1)),'1.1 AIZ-IVZ'!$E$109:$E$1097,0)-1+Q420,2)),"")</f>
        <v/>
      </c>
      <c r="F420" s="28"/>
      <c r="G420" s="409" t="str">
        <f>IF(E420="","",IF(IFERROR(VALUE(MID(E420,(SEARCH(".",E420)+1),1)),0)&gt;0,I420,SUMIFS($G421:$G$1015,$R421:$R$1015,LEFT(E420,SEARCH(".",E420)),$Q421:$Q$1015,"&gt;0")))</f>
        <v/>
      </c>
      <c r="H420" s="400"/>
      <c r="I420" s="396" t="str">
        <f t="shared" ca="1" si="33"/>
        <v/>
      </c>
      <c r="J420" s="396" t="str">
        <f t="shared" ca="1" si="34"/>
        <v/>
      </c>
      <c r="K420" s="384" t="str">
        <f>IF(OR(IFERROR(SEARCH("*.0*",$E420),0)=1,E420=""),"",INDEX('1.1 AIZ-IVZ'!$H$109:$O$1097,MATCH('1.4 AIZ-BWH'!E420,'1.1 AIZ-IVZ'!$H$109:$H$1097,0),7))</f>
        <v/>
      </c>
      <c r="L420" s="384" t="str">
        <f>IF(OR(IFERROR(SEARCH("*.0*",$E420),0)=1,E420=""),"",INDEX('1.1 AIZ-IVZ'!$H$109:$O$1097,MATCH('1.4 AIZ-BWH'!E420,'1.1 AIZ-IVZ'!$H$109:$H$1097,0),8))</f>
        <v/>
      </c>
      <c r="M420" s="131"/>
      <c r="N420" s="395" t="str" cm="1">
        <f t="array" ref="N420">IFERROR(IF(O419=1,INDEX('1.1 AIZ-IVZ'!$G$7:$I$106,MATCH(MIN('1.1 AIZ-IVZ'!$G$7:$G$106)+COUNTIF($N$25:N419,"*.0*"),'1.1 AIZ-IVZ'!$G$7:$G$106,0),3),INDEX('1.1 AIZ-IVZ'!$G$109:$H$1097,MATCH(VALUE(LEFT(R420,SEARCH(".",R420)-1)),'1.1 AIZ-IVZ'!$E$109:$E$1097,0)-1+Q420,2)),"")</f>
        <v/>
      </c>
      <c r="O420" s="395" t="str">
        <f>IFERROR(IF(O419&gt;1,O419-1,INDEX('1.1 AIZ-IVZ'!$F$7:$H$106,MATCH('1.4 AIZ-BWH'!N420,'1.1 AIZ-IVZ'!$I$7:$I$106,0),1)+1),"")</f>
        <v/>
      </c>
      <c r="P420" s="395" t="str">
        <f t="shared" si="30"/>
        <v/>
      </c>
      <c r="Q420" s="395" t="e">
        <f t="shared" si="31"/>
        <v>#VALUE!</v>
      </c>
      <c r="R420" s="395" t="str">
        <f t="shared" si="32"/>
        <v/>
      </c>
    </row>
    <row r="421" spans="1:18" ht="15" hidden="1" customHeight="1">
      <c r="A421" s="49"/>
      <c r="B421" s="49"/>
      <c r="C421" s="49"/>
      <c r="D421" s="50"/>
      <c r="E421" s="93" t="str" cm="1">
        <f t="array" ref="E421">IFERROR(IF(O420=1,INDEX('1.1 AIZ-IVZ'!$G$7:$I$106,MATCH(MIN('1.1 AIZ-IVZ'!$G$7:$G$106)+COUNTIF($N$25:N420,"*.0*"),'1.1 AIZ-IVZ'!$G$7:$G$106,0),3),INDEX('1.1 AIZ-IVZ'!$G$109:$H$1097,MATCH(VALUE(LEFT(R421,SEARCH(".",R421)-1)),'1.1 AIZ-IVZ'!$E$109:$E$1097,0)-1+Q421,2)),"")</f>
        <v/>
      </c>
      <c r="F421" s="28"/>
      <c r="G421" s="409" t="str">
        <f>IF(E421="","",IF(IFERROR(VALUE(MID(E421,(SEARCH(".",E421)+1),1)),0)&gt;0,I421,SUMIFS($G422:$G$1015,$R422:$R$1015,LEFT(E421,SEARCH(".",E421)),$Q422:$Q$1015,"&gt;0")))</f>
        <v/>
      </c>
      <c r="H421" s="400"/>
      <c r="I421" s="396" t="str">
        <f t="shared" ca="1" si="33"/>
        <v/>
      </c>
      <c r="J421" s="396" t="str">
        <f t="shared" ca="1" si="34"/>
        <v/>
      </c>
      <c r="K421" s="384" t="str">
        <f>IF(OR(IFERROR(SEARCH("*.0*",$E421),0)=1,E421=""),"",INDEX('1.1 AIZ-IVZ'!$H$109:$O$1097,MATCH('1.4 AIZ-BWH'!E421,'1.1 AIZ-IVZ'!$H$109:$H$1097,0),7))</f>
        <v/>
      </c>
      <c r="L421" s="384" t="str">
        <f>IF(OR(IFERROR(SEARCH("*.0*",$E421),0)=1,E421=""),"",INDEX('1.1 AIZ-IVZ'!$H$109:$O$1097,MATCH('1.4 AIZ-BWH'!E421,'1.1 AIZ-IVZ'!$H$109:$H$1097,0),8))</f>
        <v/>
      </c>
      <c r="M421" s="131"/>
      <c r="N421" s="395" t="str" cm="1">
        <f t="array" ref="N421">IFERROR(IF(O420=1,INDEX('1.1 AIZ-IVZ'!$G$7:$I$106,MATCH(MIN('1.1 AIZ-IVZ'!$G$7:$G$106)+COUNTIF($N$25:N420,"*.0*"),'1.1 AIZ-IVZ'!$G$7:$G$106,0),3),INDEX('1.1 AIZ-IVZ'!$G$109:$H$1097,MATCH(VALUE(LEFT(R421,SEARCH(".",R421)-1)),'1.1 AIZ-IVZ'!$E$109:$E$1097,0)-1+Q421,2)),"")</f>
        <v/>
      </c>
      <c r="O421" s="395" t="str">
        <f>IFERROR(IF(O420&gt;1,O420-1,INDEX('1.1 AIZ-IVZ'!$F$7:$H$106,MATCH('1.4 AIZ-BWH'!N421,'1.1 AIZ-IVZ'!$I$7:$I$106,0),1)+1),"")</f>
        <v/>
      </c>
      <c r="P421" s="395" t="str">
        <f t="shared" si="30"/>
        <v/>
      </c>
      <c r="Q421" s="395" t="e">
        <f t="shared" si="31"/>
        <v>#VALUE!</v>
      </c>
      <c r="R421" s="395" t="str">
        <f t="shared" si="32"/>
        <v/>
      </c>
    </row>
    <row r="422" spans="1:18" ht="15" hidden="1" customHeight="1">
      <c r="A422" s="49"/>
      <c r="B422" s="49"/>
      <c r="C422" s="49"/>
      <c r="D422" s="50"/>
      <c r="E422" s="93" t="str" cm="1">
        <f t="array" ref="E422">IFERROR(IF(O421=1,INDEX('1.1 AIZ-IVZ'!$G$7:$I$106,MATCH(MIN('1.1 AIZ-IVZ'!$G$7:$G$106)+COUNTIF($N$25:N421,"*.0*"),'1.1 AIZ-IVZ'!$G$7:$G$106,0),3),INDEX('1.1 AIZ-IVZ'!$G$109:$H$1097,MATCH(VALUE(LEFT(R422,SEARCH(".",R422)-1)),'1.1 AIZ-IVZ'!$E$109:$E$1097,0)-1+Q422,2)),"")</f>
        <v/>
      </c>
      <c r="F422" s="28"/>
      <c r="G422" s="409" t="str">
        <f>IF(E422="","",IF(IFERROR(VALUE(MID(E422,(SEARCH(".",E422)+1),1)),0)&gt;0,I422,SUMIFS($G423:$G$1015,$R423:$R$1015,LEFT(E422,SEARCH(".",E422)),$Q423:$Q$1015,"&gt;0")))</f>
        <v/>
      </c>
      <c r="H422" s="400"/>
      <c r="I422" s="396" t="str">
        <f t="shared" ca="1" si="33"/>
        <v/>
      </c>
      <c r="J422" s="396" t="str">
        <f t="shared" ca="1" si="34"/>
        <v/>
      </c>
      <c r="K422" s="384" t="str">
        <f>IF(OR(IFERROR(SEARCH("*.0*",$E422),0)=1,E422=""),"",INDEX('1.1 AIZ-IVZ'!$H$109:$O$1097,MATCH('1.4 AIZ-BWH'!E422,'1.1 AIZ-IVZ'!$H$109:$H$1097,0),7))</f>
        <v/>
      </c>
      <c r="L422" s="384" t="str">
        <f>IF(OR(IFERROR(SEARCH("*.0*",$E422),0)=1,E422=""),"",INDEX('1.1 AIZ-IVZ'!$H$109:$O$1097,MATCH('1.4 AIZ-BWH'!E422,'1.1 AIZ-IVZ'!$H$109:$H$1097,0),8))</f>
        <v/>
      </c>
      <c r="M422" s="131"/>
      <c r="N422" s="395" t="str" cm="1">
        <f t="array" ref="N422">IFERROR(IF(O421=1,INDEX('1.1 AIZ-IVZ'!$G$7:$I$106,MATCH(MIN('1.1 AIZ-IVZ'!$G$7:$G$106)+COUNTIF($N$25:N421,"*.0*"),'1.1 AIZ-IVZ'!$G$7:$G$106,0),3),INDEX('1.1 AIZ-IVZ'!$G$109:$H$1097,MATCH(VALUE(LEFT(R422,SEARCH(".",R422)-1)),'1.1 AIZ-IVZ'!$E$109:$E$1097,0)-1+Q422,2)),"")</f>
        <v/>
      </c>
      <c r="O422" s="395" t="str">
        <f>IFERROR(IF(O421&gt;1,O421-1,INDEX('1.1 AIZ-IVZ'!$F$7:$H$106,MATCH('1.4 AIZ-BWH'!N422,'1.1 AIZ-IVZ'!$I$7:$I$106,0),1)+1),"")</f>
        <v/>
      </c>
      <c r="P422" s="395" t="str">
        <f t="shared" si="30"/>
        <v/>
      </c>
      <c r="Q422" s="395" t="e">
        <f t="shared" si="31"/>
        <v>#VALUE!</v>
      </c>
      <c r="R422" s="395" t="str">
        <f t="shared" si="32"/>
        <v/>
      </c>
    </row>
    <row r="423" spans="1:18" ht="15" hidden="1" customHeight="1">
      <c r="A423" s="49"/>
      <c r="B423" s="49"/>
      <c r="C423" s="49"/>
      <c r="D423" s="50"/>
      <c r="E423" s="93" t="str" cm="1">
        <f t="array" ref="E423">IFERROR(IF(O422=1,INDEX('1.1 AIZ-IVZ'!$G$7:$I$106,MATCH(MIN('1.1 AIZ-IVZ'!$G$7:$G$106)+COUNTIF($N$25:N422,"*.0*"),'1.1 AIZ-IVZ'!$G$7:$G$106,0),3),INDEX('1.1 AIZ-IVZ'!$G$109:$H$1097,MATCH(VALUE(LEFT(R423,SEARCH(".",R423)-1)),'1.1 AIZ-IVZ'!$E$109:$E$1097,0)-1+Q423,2)),"")</f>
        <v/>
      </c>
      <c r="F423" s="28"/>
      <c r="G423" s="409" t="str">
        <f>IF(E423="","",IF(IFERROR(VALUE(MID(E423,(SEARCH(".",E423)+1),1)),0)&gt;0,I423,SUMIFS($G424:$G$1015,$R424:$R$1015,LEFT(E423,SEARCH(".",E423)),$Q424:$Q$1015,"&gt;0")))</f>
        <v/>
      </c>
      <c r="H423" s="400"/>
      <c r="I423" s="396" t="str">
        <f t="shared" ca="1" si="33"/>
        <v/>
      </c>
      <c r="J423" s="396" t="str">
        <f t="shared" ca="1" si="34"/>
        <v/>
      </c>
      <c r="K423" s="384" t="str">
        <f>IF(OR(IFERROR(SEARCH("*.0*",$E423),0)=1,E423=""),"",INDEX('1.1 AIZ-IVZ'!$H$109:$O$1097,MATCH('1.4 AIZ-BWH'!E423,'1.1 AIZ-IVZ'!$H$109:$H$1097,0),7))</f>
        <v/>
      </c>
      <c r="L423" s="384" t="str">
        <f>IF(OR(IFERROR(SEARCH("*.0*",$E423),0)=1,E423=""),"",INDEX('1.1 AIZ-IVZ'!$H$109:$O$1097,MATCH('1.4 AIZ-BWH'!E423,'1.1 AIZ-IVZ'!$H$109:$H$1097,0),8))</f>
        <v/>
      </c>
      <c r="M423" s="131"/>
      <c r="N423" s="395" t="str" cm="1">
        <f t="array" ref="N423">IFERROR(IF(O422=1,INDEX('1.1 AIZ-IVZ'!$G$7:$I$106,MATCH(MIN('1.1 AIZ-IVZ'!$G$7:$G$106)+COUNTIF($N$25:N422,"*.0*"),'1.1 AIZ-IVZ'!$G$7:$G$106,0),3),INDEX('1.1 AIZ-IVZ'!$G$109:$H$1097,MATCH(VALUE(LEFT(R423,SEARCH(".",R423)-1)),'1.1 AIZ-IVZ'!$E$109:$E$1097,0)-1+Q423,2)),"")</f>
        <v/>
      </c>
      <c r="O423" s="395" t="str">
        <f>IFERROR(IF(O422&gt;1,O422-1,INDEX('1.1 AIZ-IVZ'!$F$7:$H$106,MATCH('1.4 AIZ-BWH'!N423,'1.1 AIZ-IVZ'!$I$7:$I$106,0),1)+1),"")</f>
        <v/>
      </c>
      <c r="P423" s="395" t="str">
        <f t="shared" si="30"/>
        <v/>
      </c>
      <c r="Q423" s="395" t="e">
        <f t="shared" si="31"/>
        <v>#VALUE!</v>
      </c>
      <c r="R423" s="395" t="str">
        <f t="shared" si="32"/>
        <v/>
      </c>
    </row>
    <row r="424" spans="1:18" ht="15" hidden="1" customHeight="1">
      <c r="A424" s="49"/>
      <c r="B424" s="49"/>
      <c r="C424" s="49"/>
      <c r="D424" s="50"/>
      <c r="E424" s="93" t="str" cm="1">
        <f t="array" ref="E424">IFERROR(IF(O423=1,INDEX('1.1 AIZ-IVZ'!$G$7:$I$106,MATCH(MIN('1.1 AIZ-IVZ'!$G$7:$G$106)+COUNTIF($N$25:N423,"*.0*"),'1.1 AIZ-IVZ'!$G$7:$G$106,0),3),INDEX('1.1 AIZ-IVZ'!$G$109:$H$1097,MATCH(VALUE(LEFT(R424,SEARCH(".",R424)-1)),'1.1 AIZ-IVZ'!$E$109:$E$1097,0)-1+Q424,2)),"")</f>
        <v/>
      </c>
      <c r="F424" s="28"/>
      <c r="G424" s="409" t="str">
        <f>IF(E424="","",IF(IFERROR(VALUE(MID(E424,(SEARCH(".",E424)+1),1)),0)&gt;0,I424,SUMIFS($G425:$G$1015,$R425:$R$1015,LEFT(E424,SEARCH(".",E424)),$Q425:$Q$1015,"&gt;0")))</f>
        <v/>
      </c>
      <c r="H424" s="400"/>
      <c r="I424" s="396" t="str">
        <f t="shared" ca="1" si="33"/>
        <v/>
      </c>
      <c r="J424" s="396" t="str">
        <f t="shared" ca="1" si="34"/>
        <v/>
      </c>
      <c r="K424" s="384" t="str">
        <f>IF(OR(IFERROR(SEARCH("*.0*",$E424),0)=1,E424=""),"",INDEX('1.1 AIZ-IVZ'!$H$109:$O$1097,MATCH('1.4 AIZ-BWH'!E424,'1.1 AIZ-IVZ'!$H$109:$H$1097,0),7))</f>
        <v/>
      </c>
      <c r="L424" s="384" t="str">
        <f>IF(OR(IFERROR(SEARCH("*.0*",$E424),0)=1,E424=""),"",INDEX('1.1 AIZ-IVZ'!$H$109:$O$1097,MATCH('1.4 AIZ-BWH'!E424,'1.1 AIZ-IVZ'!$H$109:$H$1097,0),8))</f>
        <v/>
      </c>
      <c r="M424" s="131"/>
      <c r="N424" s="395" t="str" cm="1">
        <f t="array" ref="N424">IFERROR(IF(O423=1,INDEX('1.1 AIZ-IVZ'!$G$7:$I$106,MATCH(MIN('1.1 AIZ-IVZ'!$G$7:$G$106)+COUNTIF($N$25:N423,"*.0*"),'1.1 AIZ-IVZ'!$G$7:$G$106,0),3),INDEX('1.1 AIZ-IVZ'!$G$109:$H$1097,MATCH(VALUE(LEFT(R424,SEARCH(".",R424)-1)),'1.1 AIZ-IVZ'!$E$109:$E$1097,0)-1+Q424,2)),"")</f>
        <v/>
      </c>
      <c r="O424" s="395" t="str">
        <f>IFERROR(IF(O423&gt;1,O423-1,INDEX('1.1 AIZ-IVZ'!$F$7:$H$106,MATCH('1.4 AIZ-BWH'!N424,'1.1 AIZ-IVZ'!$I$7:$I$106,0),1)+1),"")</f>
        <v/>
      </c>
      <c r="P424" s="395" t="str">
        <f t="shared" si="30"/>
        <v/>
      </c>
      <c r="Q424" s="395" t="e">
        <f t="shared" si="31"/>
        <v>#VALUE!</v>
      </c>
      <c r="R424" s="395" t="str">
        <f t="shared" si="32"/>
        <v/>
      </c>
    </row>
    <row r="425" spans="1:18" ht="15" hidden="1" customHeight="1">
      <c r="A425" s="49"/>
      <c r="B425" s="49"/>
      <c r="C425" s="49"/>
      <c r="D425" s="50"/>
      <c r="E425" s="93" t="str" cm="1">
        <f t="array" ref="E425">IFERROR(IF(O424=1,INDEX('1.1 AIZ-IVZ'!$G$7:$I$106,MATCH(MIN('1.1 AIZ-IVZ'!$G$7:$G$106)+COUNTIF($N$25:N424,"*.0*"),'1.1 AIZ-IVZ'!$G$7:$G$106,0),3),INDEX('1.1 AIZ-IVZ'!$G$109:$H$1097,MATCH(VALUE(LEFT(R425,SEARCH(".",R425)-1)),'1.1 AIZ-IVZ'!$E$109:$E$1097,0)-1+Q425,2)),"")</f>
        <v/>
      </c>
      <c r="F425" s="28"/>
      <c r="G425" s="409" t="str">
        <f>IF(E425="","",IF(IFERROR(VALUE(MID(E425,(SEARCH(".",E425)+1),1)),0)&gt;0,I425,SUMIFS($G426:$G$1015,$R426:$R$1015,LEFT(E425,SEARCH(".",E425)),$Q426:$Q$1015,"&gt;0")))</f>
        <v/>
      </c>
      <c r="H425" s="400"/>
      <c r="I425" s="396" t="str">
        <f t="shared" ca="1" si="33"/>
        <v/>
      </c>
      <c r="J425" s="396" t="str">
        <f t="shared" ca="1" si="34"/>
        <v/>
      </c>
      <c r="K425" s="384" t="str">
        <f>IF(OR(IFERROR(SEARCH("*.0*",$E425),0)=1,E425=""),"",INDEX('1.1 AIZ-IVZ'!$H$109:$O$1097,MATCH('1.4 AIZ-BWH'!E425,'1.1 AIZ-IVZ'!$H$109:$H$1097,0),7))</f>
        <v/>
      </c>
      <c r="L425" s="384" t="str">
        <f>IF(OR(IFERROR(SEARCH("*.0*",$E425),0)=1,E425=""),"",INDEX('1.1 AIZ-IVZ'!$H$109:$O$1097,MATCH('1.4 AIZ-BWH'!E425,'1.1 AIZ-IVZ'!$H$109:$H$1097,0),8))</f>
        <v/>
      </c>
      <c r="M425" s="131"/>
      <c r="N425" s="395" t="str" cm="1">
        <f t="array" ref="N425">IFERROR(IF(O424=1,INDEX('1.1 AIZ-IVZ'!$G$7:$I$106,MATCH(MIN('1.1 AIZ-IVZ'!$G$7:$G$106)+COUNTIF($N$25:N424,"*.0*"),'1.1 AIZ-IVZ'!$G$7:$G$106,0),3),INDEX('1.1 AIZ-IVZ'!$G$109:$H$1097,MATCH(VALUE(LEFT(R425,SEARCH(".",R425)-1)),'1.1 AIZ-IVZ'!$E$109:$E$1097,0)-1+Q425,2)),"")</f>
        <v/>
      </c>
      <c r="O425" s="395" t="str">
        <f>IFERROR(IF(O424&gt;1,O424-1,INDEX('1.1 AIZ-IVZ'!$F$7:$H$106,MATCH('1.4 AIZ-BWH'!N425,'1.1 AIZ-IVZ'!$I$7:$I$106,0),1)+1),"")</f>
        <v/>
      </c>
      <c r="P425" s="395" t="str">
        <f t="shared" ref="P425:P488" si="35">IF(O425="","",IF(VALUE(MID(N424,SEARCH(".",N424)+1,1))=0,O424,P424))</f>
        <v/>
      </c>
      <c r="Q425" s="395" t="e">
        <f t="shared" ref="Q425:Q488" si="36">IF(O424=1,"",(O425-P425)*-1)</f>
        <v>#VALUE!</v>
      </c>
      <c r="R425" s="395" t="str">
        <f t="shared" ref="R425:R488" si="37">IFERROR(IF(Q425="",LEFT(N425,SEARCH(".",N425)),R424),"")</f>
        <v/>
      </c>
    </row>
    <row r="426" spans="1:18" ht="15" hidden="1" customHeight="1">
      <c r="A426" s="49"/>
      <c r="B426" s="49"/>
      <c r="C426" s="49"/>
      <c r="D426" s="50"/>
      <c r="E426" s="93" t="str" cm="1">
        <f t="array" ref="E426">IFERROR(IF(O425=1,INDEX('1.1 AIZ-IVZ'!$G$7:$I$106,MATCH(MIN('1.1 AIZ-IVZ'!$G$7:$G$106)+COUNTIF($N$25:N425,"*.0*"),'1.1 AIZ-IVZ'!$G$7:$G$106,0),3),INDEX('1.1 AIZ-IVZ'!$G$109:$H$1097,MATCH(VALUE(LEFT(R426,SEARCH(".",R426)-1)),'1.1 AIZ-IVZ'!$E$109:$E$1097,0)-1+Q426,2)),"")</f>
        <v/>
      </c>
      <c r="F426" s="28"/>
      <c r="G426" s="409" t="str">
        <f>IF(E426="","",IF(IFERROR(VALUE(MID(E426,(SEARCH(".",E426)+1),1)),0)&gt;0,I426,SUMIFS($G427:$G$1015,$R427:$R$1015,LEFT(E426,SEARCH(".",E426)),$Q427:$Q$1015,"&gt;0")))</f>
        <v/>
      </c>
      <c r="H426" s="400"/>
      <c r="I426" s="396" t="str">
        <f t="shared" ca="1" si="33"/>
        <v/>
      </c>
      <c r="J426" s="396" t="str">
        <f t="shared" ca="1" si="34"/>
        <v/>
      </c>
      <c r="K426" s="384" t="str">
        <f>IF(OR(IFERROR(SEARCH("*.0*",$E426),0)=1,E426=""),"",INDEX('1.1 AIZ-IVZ'!$H$109:$O$1097,MATCH('1.4 AIZ-BWH'!E426,'1.1 AIZ-IVZ'!$H$109:$H$1097,0),7))</f>
        <v/>
      </c>
      <c r="L426" s="384" t="str">
        <f>IF(OR(IFERROR(SEARCH("*.0*",$E426),0)=1,E426=""),"",INDEX('1.1 AIZ-IVZ'!$H$109:$O$1097,MATCH('1.4 AIZ-BWH'!E426,'1.1 AIZ-IVZ'!$H$109:$H$1097,0),8))</f>
        <v/>
      </c>
      <c r="M426" s="131"/>
      <c r="N426" s="395" t="str" cm="1">
        <f t="array" ref="N426">IFERROR(IF(O425=1,INDEX('1.1 AIZ-IVZ'!$G$7:$I$106,MATCH(MIN('1.1 AIZ-IVZ'!$G$7:$G$106)+COUNTIF($N$25:N425,"*.0*"),'1.1 AIZ-IVZ'!$G$7:$G$106,0),3),INDEX('1.1 AIZ-IVZ'!$G$109:$H$1097,MATCH(VALUE(LEFT(R426,SEARCH(".",R426)-1)),'1.1 AIZ-IVZ'!$E$109:$E$1097,0)-1+Q426,2)),"")</f>
        <v/>
      </c>
      <c r="O426" s="395" t="str">
        <f>IFERROR(IF(O425&gt;1,O425-1,INDEX('1.1 AIZ-IVZ'!$F$7:$H$106,MATCH('1.4 AIZ-BWH'!N426,'1.1 AIZ-IVZ'!$I$7:$I$106,0),1)+1),"")</f>
        <v/>
      </c>
      <c r="P426" s="395" t="str">
        <f t="shared" si="35"/>
        <v/>
      </c>
      <c r="Q426" s="395" t="e">
        <f t="shared" si="36"/>
        <v>#VALUE!</v>
      </c>
      <c r="R426" s="395" t="str">
        <f t="shared" si="37"/>
        <v/>
      </c>
    </row>
    <row r="427" spans="1:18" ht="15" hidden="1" customHeight="1">
      <c r="A427" s="49"/>
      <c r="B427" s="49"/>
      <c r="C427" s="49"/>
      <c r="D427" s="50"/>
      <c r="E427" s="93" t="str" cm="1">
        <f t="array" ref="E427">IFERROR(IF(O426=1,INDEX('1.1 AIZ-IVZ'!$G$7:$I$106,MATCH(MIN('1.1 AIZ-IVZ'!$G$7:$G$106)+COUNTIF($N$25:N426,"*.0*"),'1.1 AIZ-IVZ'!$G$7:$G$106,0),3),INDEX('1.1 AIZ-IVZ'!$G$109:$H$1097,MATCH(VALUE(LEFT(R427,SEARCH(".",R427)-1)),'1.1 AIZ-IVZ'!$E$109:$E$1097,0)-1+Q427,2)),"")</f>
        <v/>
      </c>
      <c r="F427" s="28"/>
      <c r="G427" s="409" t="str">
        <f>IF(E427="","",IF(IFERROR(VALUE(MID(E427,(SEARCH(".",E427)+1),1)),0)&gt;0,I427,SUMIFS($G428:$G$1015,$R428:$R$1015,LEFT(E427,SEARCH(".",E427)),$Q428:$Q$1015,"&gt;0")))</f>
        <v/>
      </c>
      <c r="H427" s="400"/>
      <c r="I427" s="396" t="str">
        <f t="shared" ca="1" si="33"/>
        <v/>
      </c>
      <c r="J427" s="396" t="str">
        <f t="shared" ca="1" si="34"/>
        <v/>
      </c>
      <c r="K427" s="384" t="str">
        <f>IF(OR(IFERROR(SEARCH("*.0*",$E427),0)=1,E427=""),"",INDEX('1.1 AIZ-IVZ'!$H$109:$O$1097,MATCH('1.4 AIZ-BWH'!E427,'1.1 AIZ-IVZ'!$H$109:$H$1097,0),7))</f>
        <v/>
      </c>
      <c r="L427" s="384" t="str">
        <f>IF(OR(IFERROR(SEARCH("*.0*",$E427),0)=1,E427=""),"",INDEX('1.1 AIZ-IVZ'!$H$109:$O$1097,MATCH('1.4 AIZ-BWH'!E427,'1.1 AIZ-IVZ'!$H$109:$H$1097,0),8))</f>
        <v/>
      </c>
      <c r="M427" s="131"/>
      <c r="N427" s="395" t="str" cm="1">
        <f t="array" ref="N427">IFERROR(IF(O426=1,INDEX('1.1 AIZ-IVZ'!$G$7:$I$106,MATCH(MIN('1.1 AIZ-IVZ'!$G$7:$G$106)+COUNTIF($N$25:N426,"*.0*"),'1.1 AIZ-IVZ'!$G$7:$G$106,0),3),INDEX('1.1 AIZ-IVZ'!$G$109:$H$1097,MATCH(VALUE(LEFT(R427,SEARCH(".",R427)-1)),'1.1 AIZ-IVZ'!$E$109:$E$1097,0)-1+Q427,2)),"")</f>
        <v/>
      </c>
      <c r="O427" s="395" t="str">
        <f>IFERROR(IF(O426&gt;1,O426-1,INDEX('1.1 AIZ-IVZ'!$F$7:$H$106,MATCH('1.4 AIZ-BWH'!N427,'1.1 AIZ-IVZ'!$I$7:$I$106,0),1)+1),"")</f>
        <v/>
      </c>
      <c r="P427" s="395" t="str">
        <f t="shared" si="35"/>
        <v/>
      </c>
      <c r="Q427" s="395" t="e">
        <f t="shared" si="36"/>
        <v>#VALUE!</v>
      </c>
      <c r="R427" s="395" t="str">
        <f t="shared" si="37"/>
        <v/>
      </c>
    </row>
    <row r="428" spans="1:18" ht="15" hidden="1" customHeight="1">
      <c r="A428" s="49"/>
      <c r="B428" s="49"/>
      <c r="C428" s="49"/>
      <c r="D428" s="50"/>
      <c r="E428" s="93" t="str" cm="1">
        <f t="array" ref="E428">IFERROR(IF(O427=1,INDEX('1.1 AIZ-IVZ'!$G$7:$I$106,MATCH(MIN('1.1 AIZ-IVZ'!$G$7:$G$106)+COUNTIF($N$25:N427,"*.0*"),'1.1 AIZ-IVZ'!$G$7:$G$106,0),3),INDEX('1.1 AIZ-IVZ'!$G$109:$H$1097,MATCH(VALUE(LEFT(R428,SEARCH(".",R428)-1)),'1.1 AIZ-IVZ'!$E$109:$E$1097,0)-1+Q428,2)),"")</f>
        <v/>
      </c>
      <c r="F428" s="28"/>
      <c r="G428" s="409" t="str">
        <f>IF(E428="","",IF(IFERROR(VALUE(MID(E428,(SEARCH(".",E428)+1),1)),0)&gt;0,I428,SUMIFS($G429:$G$1015,$R429:$R$1015,LEFT(E428,SEARCH(".",E428)),$Q429:$Q$1015,"&gt;0")))</f>
        <v/>
      </c>
      <c r="H428" s="400"/>
      <c r="I428" s="396" t="str">
        <f t="shared" ca="1" si="33"/>
        <v/>
      </c>
      <c r="J428" s="396" t="str">
        <f t="shared" ca="1" si="34"/>
        <v/>
      </c>
      <c r="K428" s="384" t="str">
        <f>IF(OR(IFERROR(SEARCH("*.0*",$E428),0)=1,E428=""),"",INDEX('1.1 AIZ-IVZ'!$H$109:$O$1097,MATCH('1.4 AIZ-BWH'!E428,'1.1 AIZ-IVZ'!$H$109:$H$1097,0),7))</f>
        <v/>
      </c>
      <c r="L428" s="384" t="str">
        <f>IF(OR(IFERROR(SEARCH("*.0*",$E428),0)=1,E428=""),"",INDEX('1.1 AIZ-IVZ'!$H$109:$O$1097,MATCH('1.4 AIZ-BWH'!E428,'1.1 AIZ-IVZ'!$H$109:$H$1097,0),8))</f>
        <v/>
      </c>
      <c r="M428" s="131"/>
      <c r="N428" s="395" t="str" cm="1">
        <f t="array" ref="N428">IFERROR(IF(O427=1,INDEX('1.1 AIZ-IVZ'!$G$7:$I$106,MATCH(MIN('1.1 AIZ-IVZ'!$G$7:$G$106)+COUNTIF($N$25:N427,"*.0*"),'1.1 AIZ-IVZ'!$G$7:$G$106,0),3),INDEX('1.1 AIZ-IVZ'!$G$109:$H$1097,MATCH(VALUE(LEFT(R428,SEARCH(".",R428)-1)),'1.1 AIZ-IVZ'!$E$109:$E$1097,0)-1+Q428,2)),"")</f>
        <v/>
      </c>
      <c r="O428" s="395" t="str">
        <f>IFERROR(IF(O427&gt;1,O427-1,INDEX('1.1 AIZ-IVZ'!$F$7:$H$106,MATCH('1.4 AIZ-BWH'!N428,'1.1 AIZ-IVZ'!$I$7:$I$106,0),1)+1),"")</f>
        <v/>
      </c>
      <c r="P428" s="395" t="str">
        <f t="shared" si="35"/>
        <v/>
      </c>
      <c r="Q428" s="395" t="e">
        <f t="shared" si="36"/>
        <v>#VALUE!</v>
      </c>
      <c r="R428" s="395" t="str">
        <f t="shared" si="37"/>
        <v/>
      </c>
    </row>
    <row r="429" spans="1:18" ht="15" hidden="1" customHeight="1">
      <c r="A429" s="49"/>
      <c r="B429" s="49"/>
      <c r="C429" s="49"/>
      <c r="D429" s="50"/>
      <c r="E429" s="93" t="str" cm="1">
        <f t="array" ref="E429">IFERROR(IF(O428=1,INDEX('1.1 AIZ-IVZ'!$G$7:$I$106,MATCH(MIN('1.1 AIZ-IVZ'!$G$7:$G$106)+COUNTIF($N$25:N428,"*.0*"),'1.1 AIZ-IVZ'!$G$7:$G$106,0),3),INDEX('1.1 AIZ-IVZ'!$G$109:$H$1097,MATCH(VALUE(LEFT(R429,SEARCH(".",R429)-1)),'1.1 AIZ-IVZ'!$E$109:$E$1097,0)-1+Q429,2)),"")</f>
        <v/>
      </c>
      <c r="F429" s="28"/>
      <c r="G429" s="409" t="str">
        <f>IF(E429="","",IF(IFERROR(VALUE(MID(E429,(SEARCH(".",E429)+1),1)),0)&gt;0,I429,SUMIFS($G430:$G$1015,$R430:$R$1015,LEFT(E429,SEARCH(".",E429)),$Q430:$Q$1015,"&gt;0")))</f>
        <v/>
      </c>
      <c r="H429" s="400"/>
      <c r="I429" s="396" t="str">
        <f t="shared" ca="1" si="33"/>
        <v/>
      </c>
      <c r="J429" s="396" t="str">
        <f t="shared" ca="1" si="34"/>
        <v/>
      </c>
      <c r="K429" s="384" t="str">
        <f>IF(OR(IFERROR(SEARCH("*.0*",$E429),0)=1,E429=""),"",INDEX('1.1 AIZ-IVZ'!$H$109:$O$1097,MATCH('1.4 AIZ-BWH'!E429,'1.1 AIZ-IVZ'!$H$109:$H$1097,0),7))</f>
        <v/>
      </c>
      <c r="L429" s="384" t="str">
        <f>IF(OR(IFERROR(SEARCH("*.0*",$E429),0)=1,E429=""),"",INDEX('1.1 AIZ-IVZ'!$H$109:$O$1097,MATCH('1.4 AIZ-BWH'!E429,'1.1 AIZ-IVZ'!$H$109:$H$1097,0),8))</f>
        <v/>
      </c>
      <c r="M429" s="131"/>
      <c r="N429" s="395" t="str" cm="1">
        <f t="array" ref="N429">IFERROR(IF(O428=1,INDEX('1.1 AIZ-IVZ'!$G$7:$I$106,MATCH(MIN('1.1 AIZ-IVZ'!$G$7:$G$106)+COUNTIF($N$25:N428,"*.0*"),'1.1 AIZ-IVZ'!$G$7:$G$106,0),3),INDEX('1.1 AIZ-IVZ'!$G$109:$H$1097,MATCH(VALUE(LEFT(R429,SEARCH(".",R429)-1)),'1.1 AIZ-IVZ'!$E$109:$E$1097,0)-1+Q429,2)),"")</f>
        <v/>
      </c>
      <c r="O429" s="395" t="str">
        <f>IFERROR(IF(O428&gt;1,O428-1,INDEX('1.1 AIZ-IVZ'!$F$7:$H$106,MATCH('1.4 AIZ-BWH'!N429,'1.1 AIZ-IVZ'!$I$7:$I$106,0),1)+1),"")</f>
        <v/>
      </c>
      <c r="P429" s="395" t="str">
        <f t="shared" si="35"/>
        <v/>
      </c>
      <c r="Q429" s="395" t="e">
        <f t="shared" si="36"/>
        <v>#VALUE!</v>
      </c>
      <c r="R429" s="395" t="str">
        <f t="shared" si="37"/>
        <v/>
      </c>
    </row>
    <row r="430" spans="1:18" ht="15" hidden="1" customHeight="1">
      <c r="A430" s="49"/>
      <c r="B430" s="49"/>
      <c r="C430" s="49"/>
      <c r="D430" s="50"/>
      <c r="E430" s="93" t="str" cm="1">
        <f t="array" ref="E430">IFERROR(IF(O429=1,INDEX('1.1 AIZ-IVZ'!$G$7:$I$106,MATCH(MIN('1.1 AIZ-IVZ'!$G$7:$G$106)+COUNTIF($N$25:N429,"*.0*"),'1.1 AIZ-IVZ'!$G$7:$G$106,0),3),INDEX('1.1 AIZ-IVZ'!$G$109:$H$1097,MATCH(VALUE(LEFT(R430,SEARCH(".",R430)-1)),'1.1 AIZ-IVZ'!$E$109:$E$1097,0)-1+Q430,2)),"")</f>
        <v/>
      </c>
      <c r="F430" s="28"/>
      <c r="G430" s="409" t="str">
        <f>IF(E430="","",IF(IFERROR(VALUE(MID(E430,(SEARCH(".",E430)+1),1)),0)&gt;0,I430,SUMIFS($G431:$G$1015,$R431:$R$1015,LEFT(E430,SEARCH(".",E430)),$Q431:$Q$1015,"&gt;0")))</f>
        <v/>
      </c>
      <c r="H430" s="400"/>
      <c r="I430" s="396" t="str">
        <f t="shared" ca="1" si="33"/>
        <v/>
      </c>
      <c r="J430" s="396" t="str">
        <f t="shared" ca="1" si="34"/>
        <v/>
      </c>
      <c r="K430" s="384" t="str">
        <f>IF(OR(IFERROR(SEARCH("*.0*",$E430),0)=1,E430=""),"",INDEX('1.1 AIZ-IVZ'!$H$109:$O$1097,MATCH('1.4 AIZ-BWH'!E430,'1.1 AIZ-IVZ'!$H$109:$H$1097,0),7))</f>
        <v/>
      </c>
      <c r="L430" s="384" t="str">
        <f>IF(OR(IFERROR(SEARCH("*.0*",$E430),0)=1,E430=""),"",INDEX('1.1 AIZ-IVZ'!$H$109:$O$1097,MATCH('1.4 AIZ-BWH'!E430,'1.1 AIZ-IVZ'!$H$109:$H$1097,0),8))</f>
        <v/>
      </c>
      <c r="M430" s="131"/>
      <c r="N430" s="395" t="str" cm="1">
        <f t="array" ref="N430">IFERROR(IF(O429=1,INDEX('1.1 AIZ-IVZ'!$G$7:$I$106,MATCH(MIN('1.1 AIZ-IVZ'!$G$7:$G$106)+COUNTIF($N$25:N429,"*.0*"),'1.1 AIZ-IVZ'!$G$7:$G$106,0),3),INDEX('1.1 AIZ-IVZ'!$G$109:$H$1097,MATCH(VALUE(LEFT(R430,SEARCH(".",R430)-1)),'1.1 AIZ-IVZ'!$E$109:$E$1097,0)-1+Q430,2)),"")</f>
        <v/>
      </c>
      <c r="O430" s="395" t="str">
        <f>IFERROR(IF(O429&gt;1,O429-1,INDEX('1.1 AIZ-IVZ'!$F$7:$H$106,MATCH('1.4 AIZ-BWH'!N430,'1.1 AIZ-IVZ'!$I$7:$I$106,0),1)+1),"")</f>
        <v/>
      </c>
      <c r="P430" s="395" t="str">
        <f t="shared" si="35"/>
        <v/>
      </c>
      <c r="Q430" s="395" t="e">
        <f t="shared" si="36"/>
        <v>#VALUE!</v>
      </c>
      <c r="R430" s="395" t="str">
        <f t="shared" si="37"/>
        <v/>
      </c>
    </row>
    <row r="431" spans="1:18" ht="15" hidden="1" customHeight="1">
      <c r="A431" s="49"/>
      <c r="B431" s="49"/>
      <c r="C431" s="49"/>
      <c r="D431" s="50"/>
      <c r="E431" s="93" t="str" cm="1">
        <f t="array" ref="E431">IFERROR(IF(O430=1,INDEX('1.1 AIZ-IVZ'!$G$7:$I$106,MATCH(MIN('1.1 AIZ-IVZ'!$G$7:$G$106)+COUNTIF($N$25:N430,"*.0*"),'1.1 AIZ-IVZ'!$G$7:$G$106,0),3),INDEX('1.1 AIZ-IVZ'!$G$109:$H$1097,MATCH(VALUE(LEFT(R431,SEARCH(".",R431)-1)),'1.1 AIZ-IVZ'!$E$109:$E$1097,0)-1+Q431,2)),"")</f>
        <v/>
      </c>
      <c r="F431" s="28"/>
      <c r="G431" s="409" t="str">
        <f>IF(E431="","",IF(IFERROR(VALUE(MID(E431,(SEARCH(".",E431)+1),1)),0)&gt;0,I431,SUMIFS($G432:$G$1015,$R432:$R$1015,LEFT(E431,SEARCH(".",E431)),$Q432:$Q$1015,"&gt;0")))</f>
        <v/>
      </c>
      <c r="H431" s="400"/>
      <c r="I431" s="396" t="str">
        <f t="shared" ca="1" si="33"/>
        <v/>
      </c>
      <c r="J431" s="396" t="str">
        <f t="shared" ca="1" si="34"/>
        <v/>
      </c>
      <c r="K431" s="384" t="str">
        <f>IF(OR(IFERROR(SEARCH("*.0*",$E431),0)=1,E431=""),"",INDEX('1.1 AIZ-IVZ'!$H$109:$O$1097,MATCH('1.4 AIZ-BWH'!E431,'1.1 AIZ-IVZ'!$H$109:$H$1097,0),7))</f>
        <v/>
      </c>
      <c r="L431" s="384" t="str">
        <f>IF(OR(IFERROR(SEARCH("*.0*",$E431),0)=1,E431=""),"",INDEX('1.1 AIZ-IVZ'!$H$109:$O$1097,MATCH('1.4 AIZ-BWH'!E431,'1.1 AIZ-IVZ'!$H$109:$H$1097,0),8))</f>
        <v/>
      </c>
      <c r="M431" s="131"/>
      <c r="N431" s="395" t="str" cm="1">
        <f t="array" ref="N431">IFERROR(IF(O430=1,INDEX('1.1 AIZ-IVZ'!$G$7:$I$106,MATCH(MIN('1.1 AIZ-IVZ'!$G$7:$G$106)+COUNTIF($N$25:N430,"*.0*"),'1.1 AIZ-IVZ'!$G$7:$G$106,0),3),INDEX('1.1 AIZ-IVZ'!$G$109:$H$1097,MATCH(VALUE(LEFT(R431,SEARCH(".",R431)-1)),'1.1 AIZ-IVZ'!$E$109:$E$1097,0)-1+Q431,2)),"")</f>
        <v/>
      </c>
      <c r="O431" s="395" t="str">
        <f>IFERROR(IF(O430&gt;1,O430-1,INDEX('1.1 AIZ-IVZ'!$F$7:$H$106,MATCH('1.4 AIZ-BWH'!N431,'1.1 AIZ-IVZ'!$I$7:$I$106,0),1)+1),"")</f>
        <v/>
      </c>
      <c r="P431" s="395" t="str">
        <f t="shared" si="35"/>
        <v/>
      </c>
      <c r="Q431" s="395" t="e">
        <f t="shared" si="36"/>
        <v>#VALUE!</v>
      </c>
      <c r="R431" s="395" t="str">
        <f t="shared" si="37"/>
        <v/>
      </c>
    </row>
    <row r="432" spans="1:18" ht="15" hidden="1" customHeight="1">
      <c r="A432" s="49"/>
      <c r="B432" s="49"/>
      <c r="C432" s="49"/>
      <c r="D432" s="50"/>
      <c r="E432" s="93" t="str" cm="1">
        <f t="array" ref="E432">IFERROR(IF(O431=1,INDEX('1.1 AIZ-IVZ'!$G$7:$I$106,MATCH(MIN('1.1 AIZ-IVZ'!$G$7:$G$106)+COUNTIF($N$25:N431,"*.0*"),'1.1 AIZ-IVZ'!$G$7:$G$106,0),3),INDEX('1.1 AIZ-IVZ'!$G$109:$H$1097,MATCH(VALUE(LEFT(R432,SEARCH(".",R432)-1)),'1.1 AIZ-IVZ'!$E$109:$E$1097,0)-1+Q432,2)),"")</f>
        <v/>
      </c>
      <c r="F432" s="28"/>
      <c r="G432" s="409" t="str">
        <f>IF(E432="","",IF(IFERROR(VALUE(MID(E432,(SEARCH(".",E432)+1),1)),0)&gt;0,I432,SUMIFS($G433:$G$1015,$R433:$R$1015,LEFT(E432,SEARCH(".",E432)),$Q433:$Q$1015,"&gt;0")))</f>
        <v/>
      </c>
      <c r="H432" s="400"/>
      <c r="I432" s="396" t="str">
        <f t="shared" ca="1" si="33"/>
        <v/>
      </c>
      <c r="J432" s="396" t="str">
        <f t="shared" ca="1" si="34"/>
        <v/>
      </c>
      <c r="K432" s="384" t="str">
        <f>IF(OR(IFERROR(SEARCH("*.0*",$E432),0)=1,E432=""),"",INDEX('1.1 AIZ-IVZ'!$H$109:$O$1097,MATCH('1.4 AIZ-BWH'!E432,'1.1 AIZ-IVZ'!$H$109:$H$1097,0),7))</f>
        <v/>
      </c>
      <c r="L432" s="384" t="str">
        <f>IF(OR(IFERROR(SEARCH("*.0*",$E432),0)=1,E432=""),"",INDEX('1.1 AIZ-IVZ'!$H$109:$O$1097,MATCH('1.4 AIZ-BWH'!E432,'1.1 AIZ-IVZ'!$H$109:$H$1097,0),8))</f>
        <v/>
      </c>
      <c r="M432" s="131"/>
      <c r="N432" s="395" t="str" cm="1">
        <f t="array" ref="N432">IFERROR(IF(O431=1,INDEX('1.1 AIZ-IVZ'!$G$7:$I$106,MATCH(MIN('1.1 AIZ-IVZ'!$G$7:$G$106)+COUNTIF($N$25:N431,"*.0*"),'1.1 AIZ-IVZ'!$G$7:$G$106,0),3),INDEX('1.1 AIZ-IVZ'!$G$109:$H$1097,MATCH(VALUE(LEFT(R432,SEARCH(".",R432)-1)),'1.1 AIZ-IVZ'!$E$109:$E$1097,0)-1+Q432,2)),"")</f>
        <v/>
      </c>
      <c r="O432" s="395" t="str">
        <f>IFERROR(IF(O431&gt;1,O431-1,INDEX('1.1 AIZ-IVZ'!$F$7:$H$106,MATCH('1.4 AIZ-BWH'!N432,'1.1 AIZ-IVZ'!$I$7:$I$106,0),1)+1),"")</f>
        <v/>
      </c>
      <c r="P432" s="395" t="str">
        <f t="shared" si="35"/>
        <v/>
      </c>
      <c r="Q432" s="395" t="e">
        <f t="shared" si="36"/>
        <v>#VALUE!</v>
      </c>
      <c r="R432" s="395" t="str">
        <f t="shared" si="37"/>
        <v/>
      </c>
    </row>
    <row r="433" spans="1:18" ht="15" hidden="1" customHeight="1">
      <c r="A433" s="49"/>
      <c r="B433" s="49"/>
      <c r="C433" s="49"/>
      <c r="D433" s="50"/>
      <c r="E433" s="93" t="str" cm="1">
        <f t="array" ref="E433">IFERROR(IF(O432=1,INDEX('1.1 AIZ-IVZ'!$G$7:$I$106,MATCH(MIN('1.1 AIZ-IVZ'!$G$7:$G$106)+COUNTIF($N$25:N432,"*.0*"),'1.1 AIZ-IVZ'!$G$7:$G$106,0),3),INDEX('1.1 AIZ-IVZ'!$G$109:$H$1097,MATCH(VALUE(LEFT(R433,SEARCH(".",R433)-1)),'1.1 AIZ-IVZ'!$E$109:$E$1097,0)-1+Q433,2)),"")</f>
        <v/>
      </c>
      <c r="F433" s="28"/>
      <c r="G433" s="409" t="str">
        <f>IF(E433="","",IF(IFERROR(VALUE(MID(E433,(SEARCH(".",E433)+1),1)),0)&gt;0,I433,SUMIFS($G434:$G$1015,$R434:$R$1015,LEFT(E433,SEARCH(".",E433)),$Q434:$Q$1015,"&gt;0")))</f>
        <v/>
      </c>
      <c r="H433" s="400"/>
      <c r="I433" s="396" t="str">
        <f t="shared" ca="1" si="33"/>
        <v/>
      </c>
      <c r="J433" s="396" t="str">
        <f t="shared" ca="1" si="34"/>
        <v/>
      </c>
      <c r="K433" s="384" t="str">
        <f>IF(OR(IFERROR(SEARCH("*.0*",$E433),0)=1,E433=""),"",INDEX('1.1 AIZ-IVZ'!$H$109:$O$1097,MATCH('1.4 AIZ-BWH'!E433,'1.1 AIZ-IVZ'!$H$109:$H$1097,0),7))</f>
        <v/>
      </c>
      <c r="L433" s="384" t="str">
        <f>IF(OR(IFERROR(SEARCH("*.0*",$E433),0)=1,E433=""),"",INDEX('1.1 AIZ-IVZ'!$H$109:$O$1097,MATCH('1.4 AIZ-BWH'!E433,'1.1 AIZ-IVZ'!$H$109:$H$1097,0),8))</f>
        <v/>
      </c>
      <c r="M433" s="131"/>
      <c r="N433" s="395" t="str" cm="1">
        <f t="array" ref="N433">IFERROR(IF(O432=1,INDEX('1.1 AIZ-IVZ'!$G$7:$I$106,MATCH(MIN('1.1 AIZ-IVZ'!$G$7:$G$106)+COUNTIF($N$25:N432,"*.0*"),'1.1 AIZ-IVZ'!$G$7:$G$106,0),3),INDEX('1.1 AIZ-IVZ'!$G$109:$H$1097,MATCH(VALUE(LEFT(R433,SEARCH(".",R433)-1)),'1.1 AIZ-IVZ'!$E$109:$E$1097,0)-1+Q433,2)),"")</f>
        <v/>
      </c>
      <c r="O433" s="395" t="str">
        <f>IFERROR(IF(O432&gt;1,O432-1,INDEX('1.1 AIZ-IVZ'!$F$7:$H$106,MATCH('1.4 AIZ-BWH'!N433,'1.1 AIZ-IVZ'!$I$7:$I$106,0),1)+1),"")</f>
        <v/>
      </c>
      <c r="P433" s="395" t="str">
        <f t="shared" si="35"/>
        <v/>
      </c>
      <c r="Q433" s="395" t="e">
        <f t="shared" si="36"/>
        <v>#VALUE!</v>
      </c>
      <c r="R433" s="395" t="str">
        <f t="shared" si="37"/>
        <v/>
      </c>
    </row>
    <row r="434" spans="1:18" ht="15" hidden="1" customHeight="1">
      <c r="A434" s="49"/>
      <c r="B434" s="49"/>
      <c r="C434" s="49"/>
      <c r="D434" s="50"/>
      <c r="E434" s="93" t="str" cm="1">
        <f t="array" ref="E434">IFERROR(IF(O433=1,INDEX('1.1 AIZ-IVZ'!$G$7:$I$106,MATCH(MIN('1.1 AIZ-IVZ'!$G$7:$G$106)+COUNTIF($N$25:N433,"*.0*"),'1.1 AIZ-IVZ'!$G$7:$G$106,0),3),INDEX('1.1 AIZ-IVZ'!$G$109:$H$1097,MATCH(VALUE(LEFT(R434,SEARCH(".",R434)-1)),'1.1 AIZ-IVZ'!$E$109:$E$1097,0)-1+Q434,2)),"")</f>
        <v/>
      </c>
      <c r="F434" s="28"/>
      <c r="G434" s="409" t="str">
        <f>IF(E434="","",IF(IFERROR(VALUE(MID(E434,(SEARCH(".",E434)+1),1)),0)&gt;0,I434,SUMIFS($G435:$G$1015,$R435:$R$1015,LEFT(E434,SEARCH(".",E434)),$Q435:$Q$1015,"&gt;0")))</f>
        <v/>
      </c>
      <c r="H434" s="400"/>
      <c r="I434" s="396" t="str">
        <f t="shared" ca="1" si="33"/>
        <v/>
      </c>
      <c r="J434" s="396" t="str">
        <f t="shared" ca="1" si="34"/>
        <v/>
      </c>
      <c r="K434" s="384" t="str">
        <f>IF(OR(IFERROR(SEARCH("*.0*",$E434),0)=1,E434=""),"",INDEX('1.1 AIZ-IVZ'!$H$109:$O$1097,MATCH('1.4 AIZ-BWH'!E434,'1.1 AIZ-IVZ'!$H$109:$H$1097,0),7))</f>
        <v/>
      </c>
      <c r="L434" s="384" t="str">
        <f>IF(OR(IFERROR(SEARCH("*.0*",$E434),0)=1,E434=""),"",INDEX('1.1 AIZ-IVZ'!$H$109:$O$1097,MATCH('1.4 AIZ-BWH'!E434,'1.1 AIZ-IVZ'!$H$109:$H$1097,0),8))</f>
        <v/>
      </c>
      <c r="M434" s="131"/>
      <c r="N434" s="395" t="str" cm="1">
        <f t="array" ref="N434">IFERROR(IF(O433=1,INDEX('1.1 AIZ-IVZ'!$G$7:$I$106,MATCH(MIN('1.1 AIZ-IVZ'!$G$7:$G$106)+COUNTIF($N$25:N433,"*.0*"),'1.1 AIZ-IVZ'!$G$7:$G$106,0),3),INDEX('1.1 AIZ-IVZ'!$G$109:$H$1097,MATCH(VALUE(LEFT(R434,SEARCH(".",R434)-1)),'1.1 AIZ-IVZ'!$E$109:$E$1097,0)-1+Q434,2)),"")</f>
        <v/>
      </c>
      <c r="O434" s="395" t="str">
        <f>IFERROR(IF(O433&gt;1,O433-1,INDEX('1.1 AIZ-IVZ'!$F$7:$H$106,MATCH('1.4 AIZ-BWH'!N434,'1.1 AIZ-IVZ'!$I$7:$I$106,0),1)+1),"")</f>
        <v/>
      </c>
      <c r="P434" s="395" t="str">
        <f t="shared" si="35"/>
        <v/>
      </c>
      <c r="Q434" s="395" t="e">
        <f t="shared" si="36"/>
        <v>#VALUE!</v>
      </c>
      <c r="R434" s="395" t="str">
        <f t="shared" si="37"/>
        <v/>
      </c>
    </row>
    <row r="435" spans="1:18" ht="15" hidden="1" customHeight="1">
      <c r="A435" s="49"/>
      <c r="B435" s="49"/>
      <c r="C435" s="49"/>
      <c r="D435" s="50"/>
      <c r="E435" s="93" t="str" cm="1">
        <f t="array" ref="E435">IFERROR(IF(O434=1,INDEX('1.1 AIZ-IVZ'!$G$7:$I$106,MATCH(MIN('1.1 AIZ-IVZ'!$G$7:$G$106)+COUNTIF($N$25:N434,"*.0*"),'1.1 AIZ-IVZ'!$G$7:$G$106,0),3),INDEX('1.1 AIZ-IVZ'!$G$109:$H$1097,MATCH(VALUE(LEFT(R435,SEARCH(".",R435)-1)),'1.1 AIZ-IVZ'!$E$109:$E$1097,0)-1+Q435,2)),"")</f>
        <v/>
      </c>
      <c r="F435" s="28"/>
      <c r="G435" s="409" t="str">
        <f>IF(E435="","",IF(IFERROR(VALUE(MID(E435,(SEARCH(".",E435)+1),1)),0)&gt;0,I435,SUMIFS($G436:$G$1015,$R436:$R$1015,LEFT(E435,SEARCH(".",E435)),$Q436:$Q$1015,"&gt;0")))</f>
        <v/>
      </c>
      <c r="H435" s="400"/>
      <c r="I435" s="396" t="str">
        <f t="shared" ca="1" si="33"/>
        <v/>
      </c>
      <c r="J435" s="396" t="str">
        <f t="shared" ca="1" si="34"/>
        <v/>
      </c>
      <c r="K435" s="384" t="str">
        <f>IF(OR(IFERROR(SEARCH("*.0*",$E435),0)=1,E435=""),"",INDEX('1.1 AIZ-IVZ'!$H$109:$O$1097,MATCH('1.4 AIZ-BWH'!E435,'1.1 AIZ-IVZ'!$H$109:$H$1097,0),7))</f>
        <v/>
      </c>
      <c r="L435" s="384" t="str">
        <f>IF(OR(IFERROR(SEARCH("*.0*",$E435),0)=1,E435=""),"",INDEX('1.1 AIZ-IVZ'!$H$109:$O$1097,MATCH('1.4 AIZ-BWH'!E435,'1.1 AIZ-IVZ'!$H$109:$H$1097,0),8))</f>
        <v/>
      </c>
      <c r="M435" s="131"/>
      <c r="N435" s="395" t="str" cm="1">
        <f t="array" ref="N435">IFERROR(IF(O434=1,INDEX('1.1 AIZ-IVZ'!$G$7:$I$106,MATCH(MIN('1.1 AIZ-IVZ'!$G$7:$G$106)+COUNTIF($N$25:N434,"*.0*"),'1.1 AIZ-IVZ'!$G$7:$G$106,0),3),INDEX('1.1 AIZ-IVZ'!$G$109:$H$1097,MATCH(VALUE(LEFT(R435,SEARCH(".",R435)-1)),'1.1 AIZ-IVZ'!$E$109:$E$1097,0)-1+Q435,2)),"")</f>
        <v/>
      </c>
      <c r="O435" s="395" t="str">
        <f>IFERROR(IF(O434&gt;1,O434-1,INDEX('1.1 AIZ-IVZ'!$F$7:$H$106,MATCH('1.4 AIZ-BWH'!N435,'1.1 AIZ-IVZ'!$I$7:$I$106,0),1)+1),"")</f>
        <v/>
      </c>
      <c r="P435" s="395" t="str">
        <f t="shared" si="35"/>
        <v/>
      </c>
      <c r="Q435" s="395" t="e">
        <f t="shared" si="36"/>
        <v>#VALUE!</v>
      </c>
      <c r="R435" s="395" t="str">
        <f t="shared" si="37"/>
        <v/>
      </c>
    </row>
    <row r="436" spans="1:18" ht="15" hidden="1" customHeight="1">
      <c r="A436" s="49"/>
      <c r="B436" s="49"/>
      <c r="C436" s="49"/>
      <c r="D436" s="50"/>
      <c r="E436" s="93" t="str" cm="1">
        <f t="array" ref="E436">IFERROR(IF(O435=1,INDEX('1.1 AIZ-IVZ'!$G$7:$I$106,MATCH(MIN('1.1 AIZ-IVZ'!$G$7:$G$106)+COUNTIF($N$25:N435,"*.0*"),'1.1 AIZ-IVZ'!$G$7:$G$106,0),3),INDEX('1.1 AIZ-IVZ'!$G$109:$H$1097,MATCH(VALUE(LEFT(R436,SEARCH(".",R436)-1)),'1.1 AIZ-IVZ'!$E$109:$E$1097,0)-1+Q436,2)),"")</f>
        <v/>
      </c>
      <c r="F436" s="28"/>
      <c r="G436" s="409" t="str">
        <f>IF(E436="","",IF(IFERROR(VALUE(MID(E436,(SEARCH(".",E436)+1),1)),0)&gt;0,I436,SUMIFS($G437:$G$1015,$R437:$R$1015,LEFT(E436,SEARCH(".",E436)),$Q437:$Q$1015,"&gt;0")))</f>
        <v/>
      </c>
      <c r="H436" s="400"/>
      <c r="I436" s="396" t="str">
        <f t="shared" ca="1" si="33"/>
        <v/>
      </c>
      <c r="J436" s="396" t="str">
        <f t="shared" ca="1" si="34"/>
        <v/>
      </c>
      <c r="K436" s="384" t="str">
        <f>IF(OR(IFERROR(SEARCH("*.0*",$E436),0)=1,E436=""),"",INDEX('1.1 AIZ-IVZ'!$H$109:$O$1097,MATCH('1.4 AIZ-BWH'!E436,'1.1 AIZ-IVZ'!$H$109:$H$1097,0),7))</f>
        <v/>
      </c>
      <c r="L436" s="384" t="str">
        <f>IF(OR(IFERROR(SEARCH("*.0*",$E436),0)=1,E436=""),"",INDEX('1.1 AIZ-IVZ'!$H$109:$O$1097,MATCH('1.4 AIZ-BWH'!E436,'1.1 AIZ-IVZ'!$H$109:$H$1097,0),8))</f>
        <v/>
      </c>
      <c r="M436" s="131"/>
      <c r="N436" s="395" t="str" cm="1">
        <f t="array" ref="N436">IFERROR(IF(O435=1,INDEX('1.1 AIZ-IVZ'!$G$7:$I$106,MATCH(MIN('1.1 AIZ-IVZ'!$G$7:$G$106)+COUNTIF($N$25:N435,"*.0*"),'1.1 AIZ-IVZ'!$G$7:$G$106,0),3),INDEX('1.1 AIZ-IVZ'!$G$109:$H$1097,MATCH(VALUE(LEFT(R436,SEARCH(".",R436)-1)),'1.1 AIZ-IVZ'!$E$109:$E$1097,0)-1+Q436,2)),"")</f>
        <v/>
      </c>
      <c r="O436" s="395" t="str">
        <f>IFERROR(IF(O435&gt;1,O435-1,INDEX('1.1 AIZ-IVZ'!$F$7:$H$106,MATCH('1.4 AIZ-BWH'!N436,'1.1 AIZ-IVZ'!$I$7:$I$106,0),1)+1),"")</f>
        <v/>
      </c>
      <c r="P436" s="395" t="str">
        <f t="shared" si="35"/>
        <v/>
      </c>
      <c r="Q436" s="395" t="e">
        <f t="shared" si="36"/>
        <v>#VALUE!</v>
      </c>
      <c r="R436" s="395" t="str">
        <f t="shared" si="37"/>
        <v/>
      </c>
    </row>
    <row r="437" spans="1:18" ht="15" hidden="1" customHeight="1">
      <c r="A437" s="49"/>
      <c r="B437" s="49"/>
      <c r="C437" s="49"/>
      <c r="D437" s="50"/>
      <c r="E437" s="93" t="str" cm="1">
        <f t="array" ref="E437">IFERROR(IF(O436=1,INDEX('1.1 AIZ-IVZ'!$G$7:$I$106,MATCH(MIN('1.1 AIZ-IVZ'!$G$7:$G$106)+COUNTIF($N$25:N436,"*.0*"),'1.1 AIZ-IVZ'!$G$7:$G$106,0),3),INDEX('1.1 AIZ-IVZ'!$G$109:$H$1097,MATCH(VALUE(LEFT(R437,SEARCH(".",R437)-1)),'1.1 AIZ-IVZ'!$E$109:$E$1097,0)-1+Q437,2)),"")</f>
        <v/>
      </c>
      <c r="F437" s="28"/>
      <c r="G437" s="409" t="str">
        <f>IF(E437="","",IF(IFERROR(VALUE(MID(E437,(SEARCH(".",E437)+1),1)),0)&gt;0,I437,SUMIFS($G438:$G$1015,$R438:$R$1015,LEFT(E437,SEARCH(".",E437)),$Q438:$Q$1015,"&gt;0")))</f>
        <v/>
      </c>
      <c r="H437" s="400"/>
      <c r="I437" s="396" t="str">
        <f t="shared" ca="1" si="33"/>
        <v/>
      </c>
      <c r="J437" s="396" t="str">
        <f t="shared" ca="1" si="34"/>
        <v/>
      </c>
      <c r="K437" s="384" t="str">
        <f>IF(OR(IFERROR(SEARCH("*.0*",$E437),0)=1,E437=""),"",INDEX('1.1 AIZ-IVZ'!$H$109:$O$1097,MATCH('1.4 AIZ-BWH'!E437,'1.1 AIZ-IVZ'!$H$109:$H$1097,0),7))</f>
        <v/>
      </c>
      <c r="L437" s="384" t="str">
        <f>IF(OR(IFERROR(SEARCH("*.0*",$E437),0)=1,E437=""),"",INDEX('1.1 AIZ-IVZ'!$H$109:$O$1097,MATCH('1.4 AIZ-BWH'!E437,'1.1 AIZ-IVZ'!$H$109:$H$1097,0),8))</f>
        <v/>
      </c>
      <c r="M437" s="131"/>
      <c r="N437" s="395" t="str" cm="1">
        <f t="array" ref="N437">IFERROR(IF(O436=1,INDEX('1.1 AIZ-IVZ'!$G$7:$I$106,MATCH(MIN('1.1 AIZ-IVZ'!$G$7:$G$106)+COUNTIF($N$25:N436,"*.0*"),'1.1 AIZ-IVZ'!$G$7:$G$106,0),3),INDEX('1.1 AIZ-IVZ'!$G$109:$H$1097,MATCH(VALUE(LEFT(R437,SEARCH(".",R437)-1)),'1.1 AIZ-IVZ'!$E$109:$E$1097,0)-1+Q437,2)),"")</f>
        <v/>
      </c>
      <c r="O437" s="395" t="str">
        <f>IFERROR(IF(O436&gt;1,O436-1,INDEX('1.1 AIZ-IVZ'!$F$7:$H$106,MATCH('1.4 AIZ-BWH'!N437,'1.1 AIZ-IVZ'!$I$7:$I$106,0),1)+1),"")</f>
        <v/>
      </c>
      <c r="P437" s="395" t="str">
        <f t="shared" si="35"/>
        <v/>
      </c>
      <c r="Q437" s="395" t="e">
        <f t="shared" si="36"/>
        <v>#VALUE!</v>
      </c>
      <c r="R437" s="395" t="str">
        <f t="shared" si="37"/>
        <v/>
      </c>
    </row>
    <row r="438" spans="1:18" ht="15" hidden="1" customHeight="1">
      <c r="A438" s="49"/>
      <c r="B438" s="49"/>
      <c r="C438" s="49"/>
      <c r="D438" s="50"/>
      <c r="E438" s="93" t="str" cm="1">
        <f t="array" ref="E438">IFERROR(IF(O437=1,INDEX('1.1 AIZ-IVZ'!$G$7:$I$106,MATCH(MIN('1.1 AIZ-IVZ'!$G$7:$G$106)+COUNTIF($N$25:N437,"*.0*"),'1.1 AIZ-IVZ'!$G$7:$G$106,0),3),INDEX('1.1 AIZ-IVZ'!$G$109:$H$1097,MATCH(VALUE(LEFT(R438,SEARCH(".",R438)-1)),'1.1 AIZ-IVZ'!$E$109:$E$1097,0)-1+Q438,2)),"")</f>
        <v/>
      </c>
      <c r="F438" s="28"/>
      <c r="G438" s="409" t="str">
        <f>IF(E438="","",IF(IFERROR(VALUE(MID(E438,(SEARCH(".",E438)+1),1)),0)&gt;0,I438,SUMIFS($G439:$G$1015,$R439:$R$1015,LEFT(E438,SEARCH(".",E438)),$Q439:$Q$1015,"&gt;0")))</f>
        <v/>
      </c>
      <c r="H438" s="400"/>
      <c r="I438" s="396" t="str">
        <f t="shared" ca="1" si="33"/>
        <v/>
      </c>
      <c r="J438" s="396" t="str">
        <f t="shared" ca="1" si="34"/>
        <v/>
      </c>
      <c r="K438" s="384" t="str">
        <f>IF(OR(IFERROR(SEARCH("*.0*",$E438),0)=1,E438=""),"",INDEX('1.1 AIZ-IVZ'!$H$109:$O$1097,MATCH('1.4 AIZ-BWH'!E438,'1.1 AIZ-IVZ'!$H$109:$H$1097,0),7))</f>
        <v/>
      </c>
      <c r="L438" s="384" t="str">
        <f>IF(OR(IFERROR(SEARCH("*.0*",$E438),0)=1,E438=""),"",INDEX('1.1 AIZ-IVZ'!$H$109:$O$1097,MATCH('1.4 AIZ-BWH'!E438,'1.1 AIZ-IVZ'!$H$109:$H$1097,0),8))</f>
        <v/>
      </c>
      <c r="M438" s="131"/>
      <c r="N438" s="395" t="str" cm="1">
        <f t="array" ref="N438">IFERROR(IF(O437=1,INDEX('1.1 AIZ-IVZ'!$G$7:$I$106,MATCH(MIN('1.1 AIZ-IVZ'!$G$7:$G$106)+COUNTIF($N$25:N437,"*.0*"),'1.1 AIZ-IVZ'!$G$7:$G$106,0),3),INDEX('1.1 AIZ-IVZ'!$G$109:$H$1097,MATCH(VALUE(LEFT(R438,SEARCH(".",R438)-1)),'1.1 AIZ-IVZ'!$E$109:$E$1097,0)-1+Q438,2)),"")</f>
        <v/>
      </c>
      <c r="O438" s="395" t="str">
        <f>IFERROR(IF(O437&gt;1,O437-1,INDEX('1.1 AIZ-IVZ'!$F$7:$H$106,MATCH('1.4 AIZ-BWH'!N438,'1.1 AIZ-IVZ'!$I$7:$I$106,0),1)+1),"")</f>
        <v/>
      </c>
      <c r="P438" s="395" t="str">
        <f t="shared" si="35"/>
        <v/>
      </c>
      <c r="Q438" s="395" t="e">
        <f t="shared" si="36"/>
        <v>#VALUE!</v>
      </c>
      <c r="R438" s="395" t="str">
        <f t="shared" si="37"/>
        <v/>
      </c>
    </row>
    <row r="439" spans="1:18" ht="15" hidden="1" customHeight="1">
      <c r="A439" s="49"/>
      <c r="B439" s="49"/>
      <c r="C439" s="49"/>
      <c r="D439" s="50"/>
      <c r="E439" s="93" t="str" cm="1">
        <f t="array" ref="E439">IFERROR(IF(O438=1,INDEX('1.1 AIZ-IVZ'!$G$7:$I$106,MATCH(MIN('1.1 AIZ-IVZ'!$G$7:$G$106)+COUNTIF($N$25:N438,"*.0*"),'1.1 AIZ-IVZ'!$G$7:$G$106,0),3),INDEX('1.1 AIZ-IVZ'!$G$109:$H$1097,MATCH(VALUE(LEFT(R439,SEARCH(".",R439)-1)),'1.1 AIZ-IVZ'!$E$109:$E$1097,0)-1+Q439,2)),"")</f>
        <v/>
      </c>
      <c r="F439" s="28"/>
      <c r="G439" s="409" t="str">
        <f>IF(E439="","",IF(IFERROR(VALUE(MID(E439,(SEARCH(".",E439)+1),1)),0)&gt;0,I439,SUMIFS($G440:$G$1015,$R440:$R$1015,LEFT(E439,SEARCH(".",E439)),$Q440:$Q$1015,"&gt;0")))</f>
        <v/>
      </c>
      <c r="H439" s="400"/>
      <c r="I439" s="396" t="str">
        <f t="shared" ca="1" si="33"/>
        <v/>
      </c>
      <c r="J439" s="396" t="str">
        <f t="shared" ca="1" si="34"/>
        <v/>
      </c>
      <c r="K439" s="384" t="str">
        <f>IF(OR(IFERROR(SEARCH("*.0*",$E439),0)=1,E439=""),"",INDEX('1.1 AIZ-IVZ'!$H$109:$O$1097,MATCH('1.4 AIZ-BWH'!E439,'1.1 AIZ-IVZ'!$H$109:$H$1097,0),7))</f>
        <v/>
      </c>
      <c r="L439" s="384" t="str">
        <f>IF(OR(IFERROR(SEARCH("*.0*",$E439),0)=1,E439=""),"",INDEX('1.1 AIZ-IVZ'!$H$109:$O$1097,MATCH('1.4 AIZ-BWH'!E439,'1.1 AIZ-IVZ'!$H$109:$H$1097,0),8))</f>
        <v/>
      </c>
      <c r="M439" s="131"/>
      <c r="N439" s="395" t="str" cm="1">
        <f t="array" ref="N439">IFERROR(IF(O438=1,INDEX('1.1 AIZ-IVZ'!$G$7:$I$106,MATCH(MIN('1.1 AIZ-IVZ'!$G$7:$G$106)+COUNTIF($N$25:N438,"*.0*"),'1.1 AIZ-IVZ'!$G$7:$G$106,0),3),INDEX('1.1 AIZ-IVZ'!$G$109:$H$1097,MATCH(VALUE(LEFT(R439,SEARCH(".",R439)-1)),'1.1 AIZ-IVZ'!$E$109:$E$1097,0)-1+Q439,2)),"")</f>
        <v/>
      </c>
      <c r="O439" s="395" t="str">
        <f>IFERROR(IF(O438&gt;1,O438-1,INDEX('1.1 AIZ-IVZ'!$F$7:$H$106,MATCH('1.4 AIZ-BWH'!N439,'1.1 AIZ-IVZ'!$I$7:$I$106,0),1)+1),"")</f>
        <v/>
      </c>
      <c r="P439" s="395" t="str">
        <f t="shared" si="35"/>
        <v/>
      </c>
      <c r="Q439" s="395" t="e">
        <f t="shared" si="36"/>
        <v>#VALUE!</v>
      </c>
      <c r="R439" s="395" t="str">
        <f t="shared" si="37"/>
        <v/>
      </c>
    </row>
    <row r="440" spans="1:18" ht="15" hidden="1" customHeight="1">
      <c r="A440" s="49"/>
      <c r="B440" s="49"/>
      <c r="C440" s="49"/>
      <c r="D440" s="50"/>
      <c r="E440" s="93" t="str" cm="1">
        <f t="array" ref="E440">IFERROR(IF(O439=1,INDEX('1.1 AIZ-IVZ'!$G$7:$I$106,MATCH(MIN('1.1 AIZ-IVZ'!$G$7:$G$106)+COUNTIF($N$25:N439,"*.0*"),'1.1 AIZ-IVZ'!$G$7:$G$106,0),3),INDEX('1.1 AIZ-IVZ'!$G$109:$H$1097,MATCH(VALUE(LEFT(R440,SEARCH(".",R440)-1)),'1.1 AIZ-IVZ'!$E$109:$E$1097,0)-1+Q440,2)),"")</f>
        <v/>
      </c>
      <c r="F440" s="28"/>
      <c r="G440" s="409" t="str">
        <f>IF(E440="","",IF(IFERROR(VALUE(MID(E440,(SEARCH(".",E440)+1),1)),0)&gt;0,I440,SUMIFS($G441:$G$1015,$R441:$R$1015,LEFT(E440,SEARCH(".",E440)),$Q441:$Q$1015,"&gt;0")))</f>
        <v/>
      </c>
      <c r="H440" s="400"/>
      <c r="I440" s="396" t="str">
        <f t="shared" ca="1" si="33"/>
        <v/>
      </c>
      <c r="J440" s="396" t="str">
        <f t="shared" ca="1" si="34"/>
        <v/>
      </c>
      <c r="K440" s="384" t="str">
        <f>IF(OR(IFERROR(SEARCH("*.0*",$E440),0)=1,E440=""),"",INDEX('1.1 AIZ-IVZ'!$H$109:$O$1097,MATCH('1.4 AIZ-BWH'!E440,'1.1 AIZ-IVZ'!$H$109:$H$1097,0),7))</f>
        <v/>
      </c>
      <c r="L440" s="384" t="str">
        <f>IF(OR(IFERROR(SEARCH("*.0*",$E440),0)=1,E440=""),"",INDEX('1.1 AIZ-IVZ'!$H$109:$O$1097,MATCH('1.4 AIZ-BWH'!E440,'1.1 AIZ-IVZ'!$H$109:$H$1097,0),8))</f>
        <v/>
      </c>
      <c r="M440" s="131"/>
      <c r="N440" s="395" t="str" cm="1">
        <f t="array" ref="N440">IFERROR(IF(O439=1,INDEX('1.1 AIZ-IVZ'!$G$7:$I$106,MATCH(MIN('1.1 AIZ-IVZ'!$G$7:$G$106)+COUNTIF($N$25:N439,"*.0*"),'1.1 AIZ-IVZ'!$G$7:$G$106,0),3),INDEX('1.1 AIZ-IVZ'!$G$109:$H$1097,MATCH(VALUE(LEFT(R440,SEARCH(".",R440)-1)),'1.1 AIZ-IVZ'!$E$109:$E$1097,0)-1+Q440,2)),"")</f>
        <v/>
      </c>
      <c r="O440" s="395" t="str">
        <f>IFERROR(IF(O439&gt;1,O439-1,INDEX('1.1 AIZ-IVZ'!$F$7:$H$106,MATCH('1.4 AIZ-BWH'!N440,'1.1 AIZ-IVZ'!$I$7:$I$106,0),1)+1),"")</f>
        <v/>
      </c>
      <c r="P440" s="395" t="str">
        <f t="shared" si="35"/>
        <v/>
      </c>
      <c r="Q440" s="395" t="e">
        <f t="shared" si="36"/>
        <v>#VALUE!</v>
      </c>
      <c r="R440" s="395" t="str">
        <f t="shared" si="37"/>
        <v/>
      </c>
    </row>
    <row r="441" spans="1:18" ht="15" hidden="1" customHeight="1">
      <c r="A441" s="49"/>
      <c r="B441" s="49"/>
      <c r="C441" s="49"/>
      <c r="D441" s="50"/>
      <c r="E441" s="93" t="str" cm="1">
        <f t="array" ref="E441">IFERROR(IF(O440=1,INDEX('1.1 AIZ-IVZ'!$G$7:$I$106,MATCH(MIN('1.1 AIZ-IVZ'!$G$7:$G$106)+COUNTIF($N$25:N440,"*.0*"),'1.1 AIZ-IVZ'!$G$7:$G$106,0),3),INDEX('1.1 AIZ-IVZ'!$G$109:$H$1097,MATCH(VALUE(LEFT(R441,SEARCH(".",R441)-1)),'1.1 AIZ-IVZ'!$E$109:$E$1097,0)-1+Q441,2)),"")</f>
        <v/>
      </c>
      <c r="F441" s="28"/>
      <c r="G441" s="409" t="str">
        <f>IF(E441="","",IF(IFERROR(VALUE(MID(E441,(SEARCH(".",E441)+1),1)),0)&gt;0,I441,SUMIFS($G442:$G$1015,$R442:$R$1015,LEFT(E441,SEARCH(".",E441)),$Q442:$Q$1015,"&gt;0")))</f>
        <v/>
      </c>
      <c r="H441" s="400"/>
      <c r="I441" s="396" t="str">
        <f t="shared" ca="1" si="33"/>
        <v/>
      </c>
      <c r="J441" s="396" t="str">
        <f t="shared" ca="1" si="34"/>
        <v/>
      </c>
      <c r="K441" s="384" t="str">
        <f>IF(OR(IFERROR(SEARCH("*.0*",$E441),0)=1,E441=""),"",INDEX('1.1 AIZ-IVZ'!$H$109:$O$1097,MATCH('1.4 AIZ-BWH'!E441,'1.1 AIZ-IVZ'!$H$109:$H$1097,0),7))</f>
        <v/>
      </c>
      <c r="L441" s="384" t="str">
        <f>IF(OR(IFERROR(SEARCH("*.0*",$E441),0)=1,E441=""),"",INDEX('1.1 AIZ-IVZ'!$H$109:$O$1097,MATCH('1.4 AIZ-BWH'!E441,'1.1 AIZ-IVZ'!$H$109:$H$1097,0),8))</f>
        <v/>
      </c>
      <c r="M441" s="131"/>
      <c r="N441" s="395" t="str" cm="1">
        <f t="array" ref="N441">IFERROR(IF(O440=1,INDEX('1.1 AIZ-IVZ'!$G$7:$I$106,MATCH(MIN('1.1 AIZ-IVZ'!$G$7:$G$106)+COUNTIF($N$25:N440,"*.0*"),'1.1 AIZ-IVZ'!$G$7:$G$106,0),3),INDEX('1.1 AIZ-IVZ'!$G$109:$H$1097,MATCH(VALUE(LEFT(R441,SEARCH(".",R441)-1)),'1.1 AIZ-IVZ'!$E$109:$E$1097,0)-1+Q441,2)),"")</f>
        <v/>
      </c>
      <c r="O441" s="395" t="str">
        <f>IFERROR(IF(O440&gt;1,O440-1,INDEX('1.1 AIZ-IVZ'!$F$7:$H$106,MATCH('1.4 AIZ-BWH'!N441,'1.1 AIZ-IVZ'!$I$7:$I$106,0),1)+1),"")</f>
        <v/>
      </c>
      <c r="P441" s="395" t="str">
        <f t="shared" si="35"/>
        <v/>
      </c>
      <c r="Q441" s="395" t="e">
        <f t="shared" si="36"/>
        <v>#VALUE!</v>
      </c>
      <c r="R441" s="395" t="str">
        <f t="shared" si="37"/>
        <v/>
      </c>
    </row>
    <row r="442" spans="1:18" ht="15" hidden="1" customHeight="1">
      <c r="A442" s="49"/>
      <c r="B442" s="49"/>
      <c r="C442" s="49"/>
      <c r="D442" s="50"/>
      <c r="E442" s="93" t="str" cm="1">
        <f t="array" ref="E442">IFERROR(IF(O441=1,INDEX('1.1 AIZ-IVZ'!$G$7:$I$106,MATCH(MIN('1.1 AIZ-IVZ'!$G$7:$G$106)+COUNTIF($N$25:N441,"*.0*"),'1.1 AIZ-IVZ'!$G$7:$G$106,0),3),INDEX('1.1 AIZ-IVZ'!$G$109:$H$1097,MATCH(VALUE(LEFT(R442,SEARCH(".",R442)-1)),'1.1 AIZ-IVZ'!$E$109:$E$1097,0)-1+Q442,2)),"")</f>
        <v/>
      </c>
      <c r="F442" s="28"/>
      <c r="G442" s="409" t="str">
        <f>IF(E442="","",IF(IFERROR(VALUE(MID(E442,(SEARCH(".",E442)+1),1)),0)&gt;0,I442,SUMIFS($G443:$G$1015,$R443:$R$1015,LEFT(E442,SEARCH(".",E442)),$Q443:$Q$1015,"&gt;0")))</f>
        <v/>
      </c>
      <c r="H442" s="400"/>
      <c r="I442" s="396" t="str">
        <f t="shared" ca="1" si="33"/>
        <v/>
      </c>
      <c r="J442" s="396" t="str">
        <f t="shared" ca="1" si="34"/>
        <v/>
      </c>
      <c r="K442" s="384" t="str">
        <f>IF(OR(IFERROR(SEARCH("*.0*",$E442),0)=1,E442=""),"",INDEX('1.1 AIZ-IVZ'!$H$109:$O$1097,MATCH('1.4 AIZ-BWH'!E442,'1.1 AIZ-IVZ'!$H$109:$H$1097,0),7))</f>
        <v/>
      </c>
      <c r="L442" s="384" t="str">
        <f>IF(OR(IFERROR(SEARCH("*.0*",$E442),0)=1,E442=""),"",INDEX('1.1 AIZ-IVZ'!$H$109:$O$1097,MATCH('1.4 AIZ-BWH'!E442,'1.1 AIZ-IVZ'!$H$109:$H$1097,0),8))</f>
        <v/>
      </c>
      <c r="M442" s="131"/>
      <c r="N442" s="395" t="str" cm="1">
        <f t="array" ref="N442">IFERROR(IF(O441=1,INDEX('1.1 AIZ-IVZ'!$G$7:$I$106,MATCH(MIN('1.1 AIZ-IVZ'!$G$7:$G$106)+COUNTIF($N$25:N441,"*.0*"),'1.1 AIZ-IVZ'!$G$7:$G$106,0),3),INDEX('1.1 AIZ-IVZ'!$G$109:$H$1097,MATCH(VALUE(LEFT(R442,SEARCH(".",R442)-1)),'1.1 AIZ-IVZ'!$E$109:$E$1097,0)-1+Q442,2)),"")</f>
        <v/>
      </c>
      <c r="O442" s="395" t="str">
        <f>IFERROR(IF(O441&gt;1,O441-1,INDEX('1.1 AIZ-IVZ'!$F$7:$H$106,MATCH('1.4 AIZ-BWH'!N442,'1.1 AIZ-IVZ'!$I$7:$I$106,0),1)+1),"")</f>
        <v/>
      </c>
      <c r="P442" s="395" t="str">
        <f t="shared" si="35"/>
        <v/>
      </c>
      <c r="Q442" s="395" t="e">
        <f t="shared" si="36"/>
        <v>#VALUE!</v>
      </c>
      <c r="R442" s="395" t="str">
        <f t="shared" si="37"/>
        <v/>
      </c>
    </row>
    <row r="443" spans="1:18" ht="15" hidden="1" customHeight="1">
      <c r="A443" s="49"/>
      <c r="B443" s="49"/>
      <c r="C443" s="49"/>
      <c r="D443" s="50"/>
      <c r="E443" s="93" t="str" cm="1">
        <f t="array" ref="E443">IFERROR(IF(O442=1,INDEX('1.1 AIZ-IVZ'!$G$7:$I$106,MATCH(MIN('1.1 AIZ-IVZ'!$G$7:$G$106)+COUNTIF($N$25:N442,"*.0*"),'1.1 AIZ-IVZ'!$G$7:$G$106,0),3),INDEX('1.1 AIZ-IVZ'!$G$109:$H$1097,MATCH(VALUE(LEFT(R443,SEARCH(".",R443)-1)),'1.1 AIZ-IVZ'!$E$109:$E$1097,0)-1+Q443,2)),"")</f>
        <v/>
      </c>
      <c r="F443" s="28"/>
      <c r="G443" s="409" t="str">
        <f>IF(E443="","",IF(IFERROR(VALUE(MID(E443,(SEARCH(".",E443)+1),1)),0)&gt;0,I443,SUMIFS($G444:$G$1015,$R444:$R$1015,LEFT(E443,SEARCH(".",E443)),$Q444:$Q$1015,"&gt;0")))</f>
        <v/>
      </c>
      <c r="H443" s="400"/>
      <c r="I443" s="396" t="str">
        <f t="shared" ca="1" si="33"/>
        <v/>
      </c>
      <c r="J443" s="396" t="str">
        <f t="shared" ca="1" si="34"/>
        <v/>
      </c>
      <c r="K443" s="384" t="str">
        <f>IF(OR(IFERROR(SEARCH("*.0*",$E443),0)=1,E443=""),"",INDEX('1.1 AIZ-IVZ'!$H$109:$O$1097,MATCH('1.4 AIZ-BWH'!E443,'1.1 AIZ-IVZ'!$H$109:$H$1097,0),7))</f>
        <v/>
      </c>
      <c r="L443" s="384" t="str">
        <f>IF(OR(IFERROR(SEARCH("*.0*",$E443),0)=1,E443=""),"",INDEX('1.1 AIZ-IVZ'!$H$109:$O$1097,MATCH('1.4 AIZ-BWH'!E443,'1.1 AIZ-IVZ'!$H$109:$H$1097,0),8))</f>
        <v/>
      </c>
      <c r="M443" s="131"/>
      <c r="N443" s="395" t="str" cm="1">
        <f t="array" ref="N443">IFERROR(IF(O442=1,INDEX('1.1 AIZ-IVZ'!$G$7:$I$106,MATCH(MIN('1.1 AIZ-IVZ'!$G$7:$G$106)+COUNTIF($N$25:N442,"*.0*"),'1.1 AIZ-IVZ'!$G$7:$G$106,0),3),INDEX('1.1 AIZ-IVZ'!$G$109:$H$1097,MATCH(VALUE(LEFT(R443,SEARCH(".",R443)-1)),'1.1 AIZ-IVZ'!$E$109:$E$1097,0)-1+Q443,2)),"")</f>
        <v/>
      </c>
      <c r="O443" s="395" t="str">
        <f>IFERROR(IF(O442&gt;1,O442-1,INDEX('1.1 AIZ-IVZ'!$F$7:$H$106,MATCH('1.4 AIZ-BWH'!N443,'1.1 AIZ-IVZ'!$I$7:$I$106,0),1)+1),"")</f>
        <v/>
      </c>
      <c r="P443" s="395" t="str">
        <f t="shared" si="35"/>
        <v/>
      </c>
      <c r="Q443" s="395" t="e">
        <f t="shared" si="36"/>
        <v>#VALUE!</v>
      </c>
      <c r="R443" s="395" t="str">
        <f t="shared" si="37"/>
        <v/>
      </c>
    </row>
    <row r="444" spans="1:18" ht="15" hidden="1" customHeight="1">
      <c r="A444" s="49"/>
      <c r="B444" s="49"/>
      <c r="C444" s="49"/>
      <c r="D444" s="50"/>
      <c r="E444" s="93" t="str" cm="1">
        <f t="array" ref="E444">IFERROR(IF(O443=1,INDEX('1.1 AIZ-IVZ'!$G$7:$I$106,MATCH(MIN('1.1 AIZ-IVZ'!$G$7:$G$106)+COUNTIF($N$25:N443,"*.0*"),'1.1 AIZ-IVZ'!$G$7:$G$106,0),3),INDEX('1.1 AIZ-IVZ'!$G$109:$H$1097,MATCH(VALUE(LEFT(R444,SEARCH(".",R444)-1)),'1.1 AIZ-IVZ'!$E$109:$E$1097,0)-1+Q444,2)),"")</f>
        <v/>
      </c>
      <c r="F444" s="28"/>
      <c r="G444" s="409" t="str">
        <f>IF(E444="","",IF(IFERROR(VALUE(MID(E444,(SEARCH(".",E444)+1),1)),0)&gt;0,I444,SUMIFS($G445:$G$1015,$R445:$R$1015,LEFT(E444,SEARCH(".",E444)),$Q445:$Q$1015,"&gt;0")))</f>
        <v/>
      </c>
      <c r="H444" s="400"/>
      <c r="I444" s="396" t="str">
        <f t="shared" ca="1" si="33"/>
        <v/>
      </c>
      <c r="J444" s="396" t="str">
        <f t="shared" ca="1" si="34"/>
        <v/>
      </c>
      <c r="K444" s="384" t="str">
        <f>IF(OR(IFERROR(SEARCH("*.0*",$E444),0)=1,E444=""),"",INDEX('1.1 AIZ-IVZ'!$H$109:$O$1097,MATCH('1.4 AIZ-BWH'!E444,'1.1 AIZ-IVZ'!$H$109:$H$1097,0),7))</f>
        <v/>
      </c>
      <c r="L444" s="384" t="str">
        <f>IF(OR(IFERROR(SEARCH("*.0*",$E444),0)=1,E444=""),"",INDEX('1.1 AIZ-IVZ'!$H$109:$O$1097,MATCH('1.4 AIZ-BWH'!E444,'1.1 AIZ-IVZ'!$H$109:$H$1097,0),8))</f>
        <v/>
      </c>
      <c r="M444" s="131"/>
      <c r="N444" s="395" t="str" cm="1">
        <f t="array" ref="N444">IFERROR(IF(O443=1,INDEX('1.1 AIZ-IVZ'!$G$7:$I$106,MATCH(MIN('1.1 AIZ-IVZ'!$G$7:$G$106)+COUNTIF($N$25:N443,"*.0*"),'1.1 AIZ-IVZ'!$G$7:$G$106,0),3),INDEX('1.1 AIZ-IVZ'!$G$109:$H$1097,MATCH(VALUE(LEFT(R444,SEARCH(".",R444)-1)),'1.1 AIZ-IVZ'!$E$109:$E$1097,0)-1+Q444,2)),"")</f>
        <v/>
      </c>
      <c r="O444" s="395" t="str">
        <f>IFERROR(IF(O443&gt;1,O443-1,INDEX('1.1 AIZ-IVZ'!$F$7:$H$106,MATCH('1.4 AIZ-BWH'!N444,'1.1 AIZ-IVZ'!$I$7:$I$106,0),1)+1),"")</f>
        <v/>
      </c>
      <c r="P444" s="395" t="str">
        <f t="shared" si="35"/>
        <v/>
      </c>
      <c r="Q444" s="395" t="e">
        <f t="shared" si="36"/>
        <v>#VALUE!</v>
      </c>
      <c r="R444" s="395" t="str">
        <f t="shared" si="37"/>
        <v/>
      </c>
    </row>
    <row r="445" spans="1:18" ht="15" hidden="1" customHeight="1">
      <c r="A445" s="49"/>
      <c r="B445" s="49"/>
      <c r="C445" s="49"/>
      <c r="D445" s="50"/>
      <c r="E445" s="93" t="str" cm="1">
        <f t="array" ref="E445">IFERROR(IF(O444=1,INDEX('1.1 AIZ-IVZ'!$G$7:$I$106,MATCH(MIN('1.1 AIZ-IVZ'!$G$7:$G$106)+COUNTIF($N$25:N444,"*.0*"),'1.1 AIZ-IVZ'!$G$7:$G$106,0),3),INDEX('1.1 AIZ-IVZ'!$G$109:$H$1097,MATCH(VALUE(LEFT(R445,SEARCH(".",R445)-1)),'1.1 AIZ-IVZ'!$E$109:$E$1097,0)-1+Q445,2)),"")</f>
        <v/>
      </c>
      <c r="F445" s="28"/>
      <c r="G445" s="409" t="str">
        <f>IF(E445="","",IF(IFERROR(VALUE(MID(E445,(SEARCH(".",E445)+1),1)),0)&gt;0,I445,SUMIFS($G446:$G$1015,$R446:$R$1015,LEFT(E445,SEARCH(".",E445)),$Q446:$Q$1015,"&gt;0")))</f>
        <v/>
      </c>
      <c r="H445" s="400"/>
      <c r="I445" s="396" t="str">
        <f t="shared" ca="1" si="33"/>
        <v/>
      </c>
      <c r="J445" s="396" t="str">
        <f t="shared" ca="1" si="34"/>
        <v/>
      </c>
      <c r="K445" s="384" t="str">
        <f>IF(OR(IFERROR(SEARCH("*.0*",$E445),0)=1,E445=""),"",INDEX('1.1 AIZ-IVZ'!$H$109:$O$1097,MATCH('1.4 AIZ-BWH'!E445,'1.1 AIZ-IVZ'!$H$109:$H$1097,0),7))</f>
        <v/>
      </c>
      <c r="L445" s="384" t="str">
        <f>IF(OR(IFERROR(SEARCH("*.0*",$E445),0)=1,E445=""),"",INDEX('1.1 AIZ-IVZ'!$H$109:$O$1097,MATCH('1.4 AIZ-BWH'!E445,'1.1 AIZ-IVZ'!$H$109:$H$1097,0),8))</f>
        <v/>
      </c>
      <c r="M445" s="131"/>
      <c r="N445" s="395" t="str" cm="1">
        <f t="array" ref="N445">IFERROR(IF(O444=1,INDEX('1.1 AIZ-IVZ'!$G$7:$I$106,MATCH(MIN('1.1 AIZ-IVZ'!$G$7:$G$106)+COUNTIF($N$25:N444,"*.0*"),'1.1 AIZ-IVZ'!$G$7:$G$106,0),3),INDEX('1.1 AIZ-IVZ'!$G$109:$H$1097,MATCH(VALUE(LEFT(R445,SEARCH(".",R445)-1)),'1.1 AIZ-IVZ'!$E$109:$E$1097,0)-1+Q445,2)),"")</f>
        <v/>
      </c>
      <c r="O445" s="395" t="str">
        <f>IFERROR(IF(O444&gt;1,O444-1,INDEX('1.1 AIZ-IVZ'!$F$7:$H$106,MATCH('1.4 AIZ-BWH'!N445,'1.1 AIZ-IVZ'!$I$7:$I$106,0),1)+1),"")</f>
        <v/>
      </c>
      <c r="P445" s="395" t="str">
        <f t="shared" si="35"/>
        <v/>
      </c>
      <c r="Q445" s="395" t="e">
        <f t="shared" si="36"/>
        <v>#VALUE!</v>
      </c>
      <c r="R445" s="395" t="str">
        <f t="shared" si="37"/>
        <v/>
      </c>
    </row>
    <row r="446" spans="1:18" ht="15" hidden="1" customHeight="1">
      <c r="A446" s="49"/>
      <c r="B446" s="49"/>
      <c r="C446" s="49"/>
      <c r="D446" s="50"/>
      <c r="E446" s="93" t="str" cm="1">
        <f t="array" ref="E446">IFERROR(IF(O445=1,INDEX('1.1 AIZ-IVZ'!$G$7:$I$106,MATCH(MIN('1.1 AIZ-IVZ'!$G$7:$G$106)+COUNTIF($N$25:N445,"*.0*"),'1.1 AIZ-IVZ'!$G$7:$G$106,0),3),INDEX('1.1 AIZ-IVZ'!$G$109:$H$1097,MATCH(VALUE(LEFT(R446,SEARCH(".",R446)-1)),'1.1 AIZ-IVZ'!$E$109:$E$1097,0)-1+Q446,2)),"")</f>
        <v/>
      </c>
      <c r="F446" s="28"/>
      <c r="G446" s="409" t="str">
        <f>IF(E446="","",IF(IFERROR(VALUE(MID(E446,(SEARCH(".",E446)+1),1)),0)&gt;0,I446,SUMIFS($G447:$G$1015,$R447:$R$1015,LEFT(E446,SEARCH(".",E446)),$Q447:$Q$1015,"&gt;0")))</f>
        <v/>
      </c>
      <c r="H446" s="400"/>
      <c r="I446" s="396" t="str">
        <f t="shared" ca="1" si="33"/>
        <v/>
      </c>
      <c r="J446" s="396" t="str">
        <f t="shared" ca="1" si="34"/>
        <v/>
      </c>
      <c r="K446" s="384" t="str">
        <f>IF(OR(IFERROR(SEARCH("*.0*",$E446),0)=1,E446=""),"",INDEX('1.1 AIZ-IVZ'!$H$109:$O$1097,MATCH('1.4 AIZ-BWH'!E446,'1.1 AIZ-IVZ'!$H$109:$H$1097,0),7))</f>
        <v/>
      </c>
      <c r="L446" s="384" t="str">
        <f>IF(OR(IFERROR(SEARCH("*.0*",$E446),0)=1,E446=""),"",INDEX('1.1 AIZ-IVZ'!$H$109:$O$1097,MATCH('1.4 AIZ-BWH'!E446,'1.1 AIZ-IVZ'!$H$109:$H$1097,0),8))</f>
        <v/>
      </c>
      <c r="M446" s="131"/>
      <c r="N446" s="395" t="str" cm="1">
        <f t="array" ref="N446">IFERROR(IF(O445=1,INDEX('1.1 AIZ-IVZ'!$G$7:$I$106,MATCH(MIN('1.1 AIZ-IVZ'!$G$7:$G$106)+COUNTIF($N$25:N445,"*.0*"),'1.1 AIZ-IVZ'!$G$7:$G$106,0),3),INDEX('1.1 AIZ-IVZ'!$G$109:$H$1097,MATCH(VALUE(LEFT(R446,SEARCH(".",R446)-1)),'1.1 AIZ-IVZ'!$E$109:$E$1097,0)-1+Q446,2)),"")</f>
        <v/>
      </c>
      <c r="O446" s="395" t="str">
        <f>IFERROR(IF(O445&gt;1,O445-1,INDEX('1.1 AIZ-IVZ'!$F$7:$H$106,MATCH('1.4 AIZ-BWH'!N446,'1.1 AIZ-IVZ'!$I$7:$I$106,0),1)+1),"")</f>
        <v/>
      </c>
      <c r="P446" s="395" t="str">
        <f t="shared" si="35"/>
        <v/>
      </c>
      <c r="Q446" s="395" t="e">
        <f t="shared" si="36"/>
        <v>#VALUE!</v>
      </c>
      <c r="R446" s="395" t="str">
        <f t="shared" si="37"/>
        <v/>
      </c>
    </row>
    <row r="447" spans="1:18" ht="15" hidden="1" customHeight="1">
      <c r="A447" s="49"/>
      <c r="B447" s="49"/>
      <c r="C447" s="49"/>
      <c r="D447" s="50"/>
      <c r="E447" s="93" t="str" cm="1">
        <f t="array" ref="E447">IFERROR(IF(O446=1,INDEX('1.1 AIZ-IVZ'!$G$7:$I$106,MATCH(MIN('1.1 AIZ-IVZ'!$G$7:$G$106)+COUNTIF($N$25:N446,"*.0*"),'1.1 AIZ-IVZ'!$G$7:$G$106,0),3),INDEX('1.1 AIZ-IVZ'!$G$109:$H$1097,MATCH(VALUE(LEFT(R447,SEARCH(".",R447)-1)),'1.1 AIZ-IVZ'!$E$109:$E$1097,0)-1+Q447,2)),"")</f>
        <v/>
      </c>
      <c r="F447" s="28"/>
      <c r="G447" s="409" t="str">
        <f>IF(E447="","",IF(IFERROR(VALUE(MID(E447,(SEARCH(".",E447)+1),1)),0)&gt;0,I447,SUMIFS($G448:$G$1015,$R448:$R$1015,LEFT(E447,SEARCH(".",E447)),$Q448:$Q$1015,"&gt;0")))</f>
        <v/>
      </c>
      <c r="H447" s="400"/>
      <c r="I447" s="396" t="str">
        <f t="shared" ca="1" si="33"/>
        <v/>
      </c>
      <c r="J447" s="396" t="str">
        <f t="shared" ca="1" si="34"/>
        <v/>
      </c>
      <c r="K447" s="384" t="str">
        <f>IF(OR(IFERROR(SEARCH("*.0*",$E447),0)=1,E447=""),"",INDEX('1.1 AIZ-IVZ'!$H$109:$O$1097,MATCH('1.4 AIZ-BWH'!E447,'1.1 AIZ-IVZ'!$H$109:$H$1097,0),7))</f>
        <v/>
      </c>
      <c r="L447" s="384" t="str">
        <f>IF(OR(IFERROR(SEARCH("*.0*",$E447),0)=1,E447=""),"",INDEX('1.1 AIZ-IVZ'!$H$109:$O$1097,MATCH('1.4 AIZ-BWH'!E447,'1.1 AIZ-IVZ'!$H$109:$H$1097,0),8))</f>
        <v/>
      </c>
      <c r="M447" s="131"/>
      <c r="N447" s="395" t="str" cm="1">
        <f t="array" ref="N447">IFERROR(IF(O446=1,INDEX('1.1 AIZ-IVZ'!$G$7:$I$106,MATCH(MIN('1.1 AIZ-IVZ'!$G$7:$G$106)+COUNTIF($N$25:N446,"*.0*"),'1.1 AIZ-IVZ'!$G$7:$G$106,0),3),INDEX('1.1 AIZ-IVZ'!$G$109:$H$1097,MATCH(VALUE(LEFT(R447,SEARCH(".",R447)-1)),'1.1 AIZ-IVZ'!$E$109:$E$1097,0)-1+Q447,2)),"")</f>
        <v/>
      </c>
      <c r="O447" s="395" t="str">
        <f>IFERROR(IF(O446&gt;1,O446-1,INDEX('1.1 AIZ-IVZ'!$F$7:$H$106,MATCH('1.4 AIZ-BWH'!N447,'1.1 AIZ-IVZ'!$I$7:$I$106,0),1)+1),"")</f>
        <v/>
      </c>
      <c r="P447" s="395" t="str">
        <f t="shared" si="35"/>
        <v/>
      </c>
      <c r="Q447" s="395" t="e">
        <f t="shared" si="36"/>
        <v>#VALUE!</v>
      </c>
      <c r="R447" s="395" t="str">
        <f t="shared" si="37"/>
        <v/>
      </c>
    </row>
    <row r="448" spans="1:18" ht="15" hidden="1" customHeight="1">
      <c r="A448" s="49"/>
      <c r="B448" s="49"/>
      <c r="C448" s="49"/>
      <c r="D448" s="50"/>
      <c r="E448" s="93" t="str" cm="1">
        <f t="array" ref="E448">IFERROR(IF(O447=1,INDEX('1.1 AIZ-IVZ'!$G$7:$I$106,MATCH(MIN('1.1 AIZ-IVZ'!$G$7:$G$106)+COUNTIF($N$25:N447,"*.0*"),'1.1 AIZ-IVZ'!$G$7:$G$106,0),3),INDEX('1.1 AIZ-IVZ'!$G$109:$H$1097,MATCH(VALUE(LEFT(R448,SEARCH(".",R448)-1)),'1.1 AIZ-IVZ'!$E$109:$E$1097,0)-1+Q448,2)),"")</f>
        <v/>
      </c>
      <c r="F448" s="28"/>
      <c r="G448" s="409" t="str">
        <f>IF(E448="","",IF(IFERROR(VALUE(MID(E448,(SEARCH(".",E448)+1),1)),0)&gt;0,I448,SUMIFS($G449:$G$1015,$R449:$R$1015,LEFT(E448,SEARCH(".",E448)),$Q449:$Q$1015,"&gt;0")))</f>
        <v/>
      </c>
      <c r="H448" s="400"/>
      <c r="I448" s="396" t="str">
        <f t="shared" ca="1" si="33"/>
        <v/>
      </c>
      <c r="J448" s="396" t="str">
        <f t="shared" ca="1" si="34"/>
        <v/>
      </c>
      <c r="K448" s="384" t="str">
        <f>IF(OR(IFERROR(SEARCH("*.0*",$E448),0)=1,E448=""),"",INDEX('1.1 AIZ-IVZ'!$H$109:$O$1097,MATCH('1.4 AIZ-BWH'!E448,'1.1 AIZ-IVZ'!$H$109:$H$1097,0),7))</f>
        <v/>
      </c>
      <c r="L448" s="384" t="str">
        <f>IF(OR(IFERROR(SEARCH("*.0*",$E448),0)=1,E448=""),"",INDEX('1.1 AIZ-IVZ'!$H$109:$O$1097,MATCH('1.4 AIZ-BWH'!E448,'1.1 AIZ-IVZ'!$H$109:$H$1097,0),8))</f>
        <v/>
      </c>
      <c r="M448" s="131"/>
      <c r="N448" s="395" t="str" cm="1">
        <f t="array" ref="N448">IFERROR(IF(O447=1,INDEX('1.1 AIZ-IVZ'!$G$7:$I$106,MATCH(MIN('1.1 AIZ-IVZ'!$G$7:$G$106)+COUNTIF($N$25:N447,"*.0*"),'1.1 AIZ-IVZ'!$G$7:$G$106,0),3),INDEX('1.1 AIZ-IVZ'!$G$109:$H$1097,MATCH(VALUE(LEFT(R448,SEARCH(".",R448)-1)),'1.1 AIZ-IVZ'!$E$109:$E$1097,0)-1+Q448,2)),"")</f>
        <v/>
      </c>
      <c r="O448" s="395" t="str">
        <f>IFERROR(IF(O447&gt;1,O447-1,INDEX('1.1 AIZ-IVZ'!$F$7:$H$106,MATCH('1.4 AIZ-BWH'!N448,'1.1 AIZ-IVZ'!$I$7:$I$106,0),1)+1),"")</f>
        <v/>
      </c>
      <c r="P448" s="395" t="str">
        <f t="shared" si="35"/>
        <v/>
      </c>
      <c r="Q448" s="395" t="e">
        <f t="shared" si="36"/>
        <v>#VALUE!</v>
      </c>
      <c r="R448" s="395" t="str">
        <f t="shared" si="37"/>
        <v/>
      </c>
    </row>
    <row r="449" spans="1:18" ht="15" hidden="1" customHeight="1">
      <c r="A449" s="49"/>
      <c r="B449" s="49"/>
      <c r="C449" s="49"/>
      <c r="D449" s="50"/>
      <c r="E449" s="93" t="str" cm="1">
        <f t="array" ref="E449">IFERROR(IF(O448=1,INDEX('1.1 AIZ-IVZ'!$G$7:$I$106,MATCH(MIN('1.1 AIZ-IVZ'!$G$7:$G$106)+COUNTIF($N$25:N448,"*.0*"),'1.1 AIZ-IVZ'!$G$7:$G$106,0),3),INDEX('1.1 AIZ-IVZ'!$G$109:$H$1097,MATCH(VALUE(LEFT(R449,SEARCH(".",R449)-1)),'1.1 AIZ-IVZ'!$E$109:$E$1097,0)-1+Q449,2)),"")</f>
        <v/>
      </c>
      <c r="F449" s="28"/>
      <c r="G449" s="409" t="str">
        <f>IF(E449="","",IF(IFERROR(VALUE(MID(E449,(SEARCH(".",E449)+1),1)),0)&gt;0,I449,SUMIFS($G450:$G$1015,$R450:$R$1015,LEFT(E449,SEARCH(".",E449)),$Q450:$Q$1015,"&gt;0")))</f>
        <v/>
      </c>
      <c r="H449" s="400"/>
      <c r="I449" s="396" t="str">
        <f t="shared" ca="1" si="33"/>
        <v/>
      </c>
      <c r="J449" s="396" t="str">
        <f t="shared" ca="1" si="34"/>
        <v/>
      </c>
      <c r="K449" s="384" t="str">
        <f>IF(OR(IFERROR(SEARCH("*.0*",$E449),0)=1,E449=""),"",INDEX('1.1 AIZ-IVZ'!$H$109:$O$1097,MATCH('1.4 AIZ-BWH'!E449,'1.1 AIZ-IVZ'!$H$109:$H$1097,0),7))</f>
        <v/>
      </c>
      <c r="L449" s="384" t="str">
        <f>IF(OR(IFERROR(SEARCH("*.0*",$E449),0)=1,E449=""),"",INDEX('1.1 AIZ-IVZ'!$H$109:$O$1097,MATCH('1.4 AIZ-BWH'!E449,'1.1 AIZ-IVZ'!$H$109:$H$1097,0),8))</f>
        <v/>
      </c>
      <c r="M449" s="131"/>
      <c r="N449" s="395" t="str" cm="1">
        <f t="array" ref="N449">IFERROR(IF(O448=1,INDEX('1.1 AIZ-IVZ'!$G$7:$I$106,MATCH(MIN('1.1 AIZ-IVZ'!$G$7:$G$106)+COUNTIF($N$25:N448,"*.0*"),'1.1 AIZ-IVZ'!$G$7:$G$106,0),3),INDEX('1.1 AIZ-IVZ'!$G$109:$H$1097,MATCH(VALUE(LEFT(R449,SEARCH(".",R449)-1)),'1.1 AIZ-IVZ'!$E$109:$E$1097,0)-1+Q449,2)),"")</f>
        <v/>
      </c>
      <c r="O449" s="395" t="str">
        <f>IFERROR(IF(O448&gt;1,O448-1,INDEX('1.1 AIZ-IVZ'!$F$7:$H$106,MATCH('1.4 AIZ-BWH'!N449,'1.1 AIZ-IVZ'!$I$7:$I$106,0),1)+1),"")</f>
        <v/>
      </c>
      <c r="P449" s="395" t="str">
        <f t="shared" si="35"/>
        <v/>
      </c>
      <c r="Q449" s="395" t="e">
        <f t="shared" si="36"/>
        <v>#VALUE!</v>
      </c>
      <c r="R449" s="395" t="str">
        <f t="shared" si="37"/>
        <v/>
      </c>
    </row>
    <row r="450" spans="1:18" ht="15" hidden="1" customHeight="1">
      <c r="A450" s="49"/>
      <c r="B450" s="49"/>
      <c r="C450" s="49"/>
      <c r="D450" s="50"/>
      <c r="E450" s="93" t="str" cm="1">
        <f t="array" ref="E450">IFERROR(IF(O449=1,INDEX('1.1 AIZ-IVZ'!$G$7:$I$106,MATCH(MIN('1.1 AIZ-IVZ'!$G$7:$G$106)+COUNTIF($N$25:N449,"*.0*"),'1.1 AIZ-IVZ'!$G$7:$G$106,0),3),INDEX('1.1 AIZ-IVZ'!$G$109:$H$1097,MATCH(VALUE(LEFT(R450,SEARCH(".",R450)-1)),'1.1 AIZ-IVZ'!$E$109:$E$1097,0)-1+Q450,2)),"")</f>
        <v/>
      </c>
      <c r="F450" s="28"/>
      <c r="G450" s="409" t="str">
        <f>IF(E450="","",IF(IFERROR(VALUE(MID(E450,(SEARCH(".",E450)+1),1)),0)&gt;0,I450,SUMIFS($G451:$G$1015,$R451:$R$1015,LEFT(E450,SEARCH(".",E450)),$Q451:$Q$1015,"&gt;0")))</f>
        <v/>
      </c>
      <c r="H450" s="400"/>
      <c r="I450" s="396" t="str">
        <f t="shared" ca="1" si="33"/>
        <v/>
      </c>
      <c r="J450" s="396" t="str">
        <f t="shared" ca="1" si="34"/>
        <v/>
      </c>
      <c r="K450" s="384" t="str">
        <f>IF(OR(IFERROR(SEARCH("*.0*",$E450),0)=1,E450=""),"",INDEX('1.1 AIZ-IVZ'!$H$109:$O$1097,MATCH('1.4 AIZ-BWH'!E450,'1.1 AIZ-IVZ'!$H$109:$H$1097,0),7))</f>
        <v/>
      </c>
      <c r="L450" s="384" t="str">
        <f>IF(OR(IFERROR(SEARCH("*.0*",$E450),0)=1,E450=""),"",INDEX('1.1 AIZ-IVZ'!$H$109:$O$1097,MATCH('1.4 AIZ-BWH'!E450,'1.1 AIZ-IVZ'!$H$109:$H$1097,0),8))</f>
        <v/>
      </c>
      <c r="M450" s="131"/>
      <c r="N450" s="395" t="str" cm="1">
        <f t="array" ref="N450">IFERROR(IF(O449=1,INDEX('1.1 AIZ-IVZ'!$G$7:$I$106,MATCH(MIN('1.1 AIZ-IVZ'!$G$7:$G$106)+COUNTIF($N$25:N449,"*.0*"),'1.1 AIZ-IVZ'!$G$7:$G$106,0),3),INDEX('1.1 AIZ-IVZ'!$G$109:$H$1097,MATCH(VALUE(LEFT(R450,SEARCH(".",R450)-1)),'1.1 AIZ-IVZ'!$E$109:$E$1097,0)-1+Q450,2)),"")</f>
        <v/>
      </c>
      <c r="O450" s="395" t="str">
        <f>IFERROR(IF(O449&gt;1,O449-1,INDEX('1.1 AIZ-IVZ'!$F$7:$H$106,MATCH('1.4 AIZ-BWH'!N450,'1.1 AIZ-IVZ'!$I$7:$I$106,0),1)+1),"")</f>
        <v/>
      </c>
      <c r="P450" s="395" t="str">
        <f t="shared" si="35"/>
        <v/>
      </c>
      <c r="Q450" s="395" t="e">
        <f t="shared" si="36"/>
        <v>#VALUE!</v>
      </c>
      <c r="R450" s="395" t="str">
        <f t="shared" si="37"/>
        <v/>
      </c>
    </row>
    <row r="451" spans="1:18" ht="15" hidden="1" customHeight="1">
      <c r="A451" s="49"/>
      <c r="B451" s="49"/>
      <c r="C451" s="49"/>
      <c r="D451" s="50"/>
      <c r="E451" s="93" t="str" cm="1">
        <f t="array" ref="E451">IFERROR(IF(O450=1,INDEX('1.1 AIZ-IVZ'!$G$7:$I$106,MATCH(MIN('1.1 AIZ-IVZ'!$G$7:$G$106)+COUNTIF($N$25:N450,"*.0*"),'1.1 AIZ-IVZ'!$G$7:$G$106,0),3),INDEX('1.1 AIZ-IVZ'!$G$109:$H$1097,MATCH(VALUE(LEFT(R451,SEARCH(".",R451)-1)),'1.1 AIZ-IVZ'!$E$109:$E$1097,0)-1+Q451,2)),"")</f>
        <v/>
      </c>
      <c r="F451" s="28"/>
      <c r="G451" s="409" t="str">
        <f>IF(E451="","",IF(IFERROR(VALUE(MID(E451,(SEARCH(".",E451)+1),1)),0)&gt;0,I451,SUMIFS($G452:$G$1015,$R452:$R$1015,LEFT(E451,SEARCH(".",E451)),$Q452:$Q$1015,"&gt;0")))</f>
        <v/>
      </c>
      <c r="H451" s="400"/>
      <c r="I451" s="396" t="str">
        <f t="shared" ca="1" si="33"/>
        <v/>
      </c>
      <c r="J451" s="396" t="str">
        <f t="shared" ca="1" si="34"/>
        <v/>
      </c>
      <c r="K451" s="384" t="str">
        <f>IF(OR(IFERROR(SEARCH("*.0*",$E451),0)=1,E451=""),"",INDEX('1.1 AIZ-IVZ'!$H$109:$O$1097,MATCH('1.4 AIZ-BWH'!E451,'1.1 AIZ-IVZ'!$H$109:$H$1097,0),7))</f>
        <v/>
      </c>
      <c r="L451" s="384" t="str">
        <f>IF(OR(IFERROR(SEARCH("*.0*",$E451),0)=1,E451=""),"",INDEX('1.1 AIZ-IVZ'!$H$109:$O$1097,MATCH('1.4 AIZ-BWH'!E451,'1.1 AIZ-IVZ'!$H$109:$H$1097,0),8))</f>
        <v/>
      </c>
      <c r="M451" s="131"/>
      <c r="N451" s="395" t="str" cm="1">
        <f t="array" ref="N451">IFERROR(IF(O450=1,INDEX('1.1 AIZ-IVZ'!$G$7:$I$106,MATCH(MIN('1.1 AIZ-IVZ'!$G$7:$G$106)+COUNTIF($N$25:N450,"*.0*"),'1.1 AIZ-IVZ'!$G$7:$G$106,0),3),INDEX('1.1 AIZ-IVZ'!$G$109:$H$1097,MATCH(VALUE(LEFT(R451,SEARCH(".",R451)-1)),'1.1 AIZ-IVZ'!$E$109:$E$1097,0)-1+Q451,2)),"")</f>
        <v/>
      </c>
      <c r="O451" s="395" t="str">
        <f>IFERROR(IF(O450&gt;1,O450-1,INDEX('1.1 AIZ-IVZ'!$F$7:$H$106,MATCH('1.4 AIZ-BWH'!N451,'1.1 AIZ-IVZ'!$I$7:$I$106,0),1)+1),"")</f>
        <v/>
      </c>
      <c r="P451" s="395" t="str">
        <f t="shared" si="35"/>
        <v/>
      </c>
      <c r="Q451" s="395" t="e">
        <f t="shared" si="36"/>
        <v>#VALUE!</v>
      </c>
      <c r="R451" s="395" t="str">
        <f t="shared" si="37"/>
        <v/>
      </c>
    </row>
    <row r="452" spans="1:18" ht="15" hidden="1" customHeight="1">
      <c r="A452" s="49"/>
      <c r="B452" s="49"/>
      <c r="C452" s="49"/>
      <c r="D452" s="50"/>
      <c r="E452" s="93" t="str" cm="1">
        <f t="array" ref="E452">IFERROR(IF(O451=1,INDEX('1.1 AIZ-IVZ'!$G$7:$I$106,MATCH(MIN('1.1 AIZ-IVZ'!$G$7:$G$106)+COUNTIF($N$25:N451,"*.0*"),'1.1 AIZ-IVZ'!$G$7:$G$106,0),3),INDEX('1.1 AIZ-IVZ'!$G$109:$H$1097,MATCH(VALUE(LEFT(R452,SEARCH(".",R452)-1)),'1.1 AIZ-IVZ'!$E$109:$E$1097,0)-1+Q452,2)),"")</f>
        <v/>
      </c>
      <c r="F452" s="28"/>
      <c r="G452" s="409" t="str">
        <f>IF(E452="","",IF(IFERROR(VALUE(MID(E452,(SEARCH(".",E452)+1),1)),0)&gt;0,I452,SUMIFS($G453:$G$1015,$R453:$R$1015,LEFT(E452,SEARCH(".",E452)),$Q453:$Q$1015,"&gt;0")))</f>
        <v/>
      </c>
      <c r="H452" s="400"/>
      <c r="I452" s="396" t="str">
        <f t="shared" ca="1" si="33"/>
        <v/>
      </c>
      <c r="J452" s="396" t="str">
        <f t="shared" ca="1" si="34"/>
        <v/>
      </c>
      <c r="K452" s="384" t="str">
        <f>IF(OR(IFERROR(SEARCH("*.0*",$E452),0)=1,E452=""),"",INDEX('1.1 AIZ-IVZ'!$H$109:$O$1097,MATCH('1.4 AIZ-BWH'!E452,'1.1 AIZ-IVZ'!$H$109:$H$1097,0),7))</f>
        <v/>
      </c>
      <c r="L452" s="384" t="str">
        <f>IF(OR(IFERROR(SEARCH("*.0*",$E452),0)=1,E452=""),"",INDEX('1.1 AIZ-IVZ'!$H$109:$O$1097,MATCH('1.4 AIZ-BWH'!E452,'1.1 AIZ-IVZ'!$H$109:$H$1097,0),8))</f>
        <v/>
      </c>
      <c r="M452" s="131"/>
      <c r="N452" s="395" t="str" cm="1">
        <f t="array" ref="N452">IFERROR(IF(O451=1,INDEX('1.1 AIZ-IVZ'!$G$7:$I$106,MATCH(MIN('1.1 AIZ-IVZ'!$G$7:$G$106)+COUNTIF($N$25:N451,"*.0*"),'1.1 AIZ-IVZ'!$G$7:$G$106,0),3),INDEX('1.1 AIZ-IVZ'!$G$109:$H$1097,MATCH(VALUE(LEFT(R452,SEARCH(".",R452)-1)),'1.1 AIZ-IVZ'!$E$109:$E$1097,0)-1+Q452,2)),"")</f>
        <v/>
      </c>
      <c r="O452" s="395" t="str">
        <f>IFERROR(IF(O451&gt;1,O451-1,INDEX('1.1 AIZ-IVZ'!$F$7:$H$106,MATCH('1.4 AIZ-BWH'!N452,'1.1 AIZ-IVZ'!$I$7:$I$106,0),1)+1),"")</f>
        <v/>
      </c>
      <c r="P452" s="395" t="str">
        <f t="shared" si="35"/>
        <v/>
      </c>
      <c r="Q452" s="395" t="e">
        <f t="shared" si="36"/>
        <v>#VALUE!</v>
      </c>
      <c r="R452" s="395" t="str">
        <f t="shared" si="37"/>
        <v/>
      </c>
    </row>
    <row r="453" spans="1:18" ht="15" hidden="1" customHeight="1">
      <c r="A453" s="49"/>
      <c r="B453" s="49"/>
      <c r="C453" s="49"/>
      <c r="D453" s="50"/>
      <c r="E453" s="93" t="str" cm="1">
        <f t="array" ref="E453">IFERROR(IF(O452=1,INDEX('1.1 AIZ-IVZ'!$G$7:$I$106,MATCH(MIN('1.1 AIZ-IVZ'!$G$7:$G$106)+COUNTIF($N$25:N452,"*.0*"),'1.1 AIZ-IVZ'!$G$7:$G$106,0),3),INDEX('1.1 AIZ-IVZ'!$G$109:$H$1097,MATCH(VALUE(LEFT(R453,SEARCH(".",R453)-1)),'1.1 AIZ-IVZ'!$E$109:$E$1097,0)-1+Q453,2)),"")</f>
        <v/>
      </c>
      <c r="F453" s="28"/>
      <c r="G453" s="409" t="str">
        <f>IF(E453="","",IF(IFERROR(VALUE(MID(E453,(SEARCH(".",E453)+1),1)),0)&gt;0,I453,SUMIFS($G454:$G$1015,$R454:$R$1015,LEFT(E453,SEARCH(".",E453)),$Q454:$Q$1015,"&gt;0")))</f>
        <v/>
      </c>
      <c r="H453" s="400"/>
      <c r="I453" s="396" t="str">
        <f t="shared" ca="1" si="33"/>
        <v/>
      </c>
      <c r="J453" s="396" t="str">
        <f t="shared" ca="1" si="34"/>
        <v/>
      </c>
      <c r="K453" s="384" t="str">
        <f>IF(OR(IFERROR(SEARCH("*.0*",$E453),0)=1,E453=""),"",INDEX('1.1 AIZ-IVZ'!$H$109:$O$1097,MATCH('1.4 AIZ-BWH'!E453,'1.1 AIZ-IVZ'!$H$109:$H$1097,0),7))</f>
        <v/>
      </c>
      <c r="L453" s="384" t="str">
        <f>IF(OR(IFERROR(SEARCH("*.0*",$E453),0)=1,E453=""),"",INDEX('1.1 AIZ-IVZ'!$H$109:$O$1097,MATCH('1.4 AIZ-BWH'!E453,'1.1 AIZ-IVZ'!$H$109:$H$1097,0),8))</f>
        <v/>
      </c>
      <c r="M453" s="131"/>
      <c r="N453" s="395" t="str" cm="1">
        <f t="array" ref="N453">IFERROR(IF(O452=1,INDEX('1.1 AIZ-IVZ'!$G$7:$I$106,MATCH(MIN('1.1 AIZ-IVZ'!$G$7:$G$106)+COUNTIF($N$25:N452,"*.0*"),'1.1 AIZ-IVZ'!$G$7:$G$106,0),3),INDEX('1.1 AIZ-IVZ'!$G$109:$H$1097,MATCH(VALUE(LEFT(R453,SEARCH(".",R453)-1)),'1.1 AIZ-IVZ'!$E$109:$E$1097,0)-1+Q453,2)),"")</f>
        <v/>
      </c>
      <c r="O453" s="395" t="str">
        <f>IFERROR(IF(O452&gt;1,O452-1,INDEX('1.1 AIZ-IVZ'!$F$7:$H$106,MATCH('1.4 AIZ-BWH'!N453,'1.1 AIZ-IVZ'!$I$7:$I$106,0),1)+1),"")</f>
        <v/>
      </c>
      <c r="P453" s="395" t="str">
        <f t="shared" si="35"/>
        <v/>
      </c>
      <c r="Q453" s="395" t="e">
        <f t="shared" si="36"/>
        <v>#VALUE!</v>
      </c>
      <c r="R453" s="395" t="str">
        <f t="shared" si="37"/>
        <v/>
      </c>
    </row>
    <row r="454" spans="1:18" ht="15" hidden="1" customHeight="1">
      <c r="A454" s="49"/>
      <c r="B454" s="49"/>
      <c r="C454" s="49"/>
      <c r="D454" s="50"/>
      <c r="E454" s="93" t="str" cm="1">
        <f t="array" ref="E454">IFERROR(IF(O453=1,INDEX('1.1 AIZ-IVZ'!$G$7:$I$106,MATCH(MIN('1.1 AIZ-IVZ'!$G$7:$G$106)+COUNTIF($N$25:N453,"*.0*"),'1.1 AIZ-IVZ'!$G$7:$G$106,0),3),INDEX('1.1 AIZ-IVZ'!$G$109:$H$1097,MATCH(VALUE(LEFT(R454,SEARCH(".",R454)-1)),'1.1 AIZ-IVZ'!$E$109:$E$1097,0)-1+Q454,2)),"")</f>
        <v/>
      </c>
      <c r="F454" s="28"/>
      <c r="G454" s="409" t="str">
        <f>IF(E454="","",IF(IFERROR(VALUE(MID(E454,(SEARCH(".",E454)+1),1)),0)&gt;0,I454,SUMIFS($G455:$G$1015,$R455:$R$1015,LEFT(E454,SEARCH(".",E454)),$Q455:$Q$1015,"&gt;0")))</f>
        <v/>
      </c>
      <c r="H454" s="400"/>
      <c r="I454" s="396" t="str">
        <f t="shared" ca="1" si="33"/>
        <v/>
      </c>
      <c r="J454" s="396" t="str">
        <f t="shared" ca="1" si="34"/>
        <v/>
      </c>
      <c r="K454" s="384" t="str">
        <f>IF(OR(IFERROR(SEARCH("*.0*",$E454),0)=1,E454=""),"",INDEX('1.1 AIZ-IVZ'!$H$109:$O$1097,MATCH('1.4 AIZ-BWH'!E454,'1.1 AIZ-IVZ'!$H$109:$H$1097,0),7))</f>
        <v/>
      </c>
      <c r="L454" s="384" t="str">
        <f>IF(OR(IFERROR(SEARCH("*.0*",$E454),0)=1,E454=""),"",INDEX('1.1 AIZ-IVZ'!$H$109:$O$1097,MATCH('1.4 AIZ-BWH'!E454,'1.1 AIZ-IVZ'!$H$109:$H$1097,0),8))</f>
        <v/>
      </c>
      <c r="M454" s="131"/>
      <c r="N454" s="395" t="str" cm="1">
        <f t="array" ref="N454">IFERROR(IF(O453=1,INDEX('1.1 AIZ-IVZ'!$G$7:$I$106,MATCH(MIN('1.1 AIZ-IVZ'!$G$7:$G$106)+COUNTIF($N$25:N453,"*.0*"),'1.1 AIZ-IVZ'!$G$7:$G$106,0),3),INDEX('1.1 AIZ-IVZ'!$G$109:$H$1097,MATCH(VALUE(LEFT(R454,SEARCH(".",R454)-1)),'1.1 AIZ-IVZ'!$E$109:$E$1097,0)-1+Q454,2)),"")</f>
        <v/>
      </c>
      <c r="O454" s="395" t="str">
        <f>IFERROR(IF(O453&gt;1,O453-1,INDEX('1.1 AIZ-IVZ'!$F$7:$H$106,MATCH('1.4 AIZ-BWH'!N454,'1.1 AIZ-IVZ'!$I$7:$I$106,0),1)+1),"")</f>
        <v/>
      </c>
      <c r="P454" s="395" t="str">
        <f t="shared" si="35"/>
        <v/>
      </c>
      <c r="Q454" s="395" t="e">
        <f t="shared" si="36"/>
        <v>#VALUE!</v>
      </c>
      <c r="R454" s="395" t="str">
        <f t="shared" si="37"/>
        <v/>
      </c>
    </row>
    <row r="455" spans="1:18" ht="15" hidden="1" customHeight="1">
      <c r="A455" s="49"/>
      <c r="B455" s="49"/>
      <c r="C455" s="49"/>
      <c r="D455" s="50"/>
      <c r="E455" s="93" t="str" cm="1">
        <f t="array" ref="E455">IFERROR(IF(O454=1,INDEX('1.1 AIZ-IVZ'!$G$7:$I$106,MATCH(MIN('1.1 AIZ-IVZ'!$G$7:$G$106)+COUNTIF($N$25:N454,"*.0*"),'1.1 AIZ-IVZ'!$G$7:$G$106,0),3),INDEX('1.1 AIZ-IVZ'!$G$109:$H$1097,MATCH(VALUE(LEFT(R455,SEARCH(".",R455)-1)),'1.1 AIZ-IVZ'!$E$109:$E$1097,0)-1+Q455,2)),"")</f>
        <v/>
      </c>
      <c r="F455" s="28"/>
      <c r="G455" s="409" t="str">
        <f>IF(E455="","",IF(IFERROR(VALUE(MID(E455,(SEARCH(".",E455)+1),1)),0)&gt;0,I455,SUMIFS($G456:$G$1015,$R456:$R$1015,LEFT(E455,SEARCH(".",E455)),$Q456:$Q$1015,"&gt;0")))</f>
        <v/>
      </c>
      <c r="H455" s="400"/>
      <c r="I455" s="396" t="str">
        <f t="shared" ca="1" si="33"/>
        <v/>
      </c>
      <c r="J455" s="396" t="str">
        <f t="shared" ca="1" si="34"/>
        <v/>
      </c>
      <c r="K455" s="384" t="str">
        <f>IF(OR(IFERROR(SEARCH("*.0*",$E455),0)=1,E455=""),"",INDEX('1.1 AIZ-IVZ'!$H$109:$O$1097,MATCH('1.4 AIZ-BWH'!E455,'1.1 AIZ-IVZ'!$H$109:$H$1097,0),7))</f>
        <v/>
      </c>
      <c r="L455" s="384" t="str">
        <f>IF(OR(IFERROR(SEARCH("*.0*",$E455),0)=1,E455=""),"",INDEX('1.1 AIZ-IVZ'!$H$109:$O$1097,MATCH('1.4 AIZ-BWH'!E455,'1.1 AIZ-IVZ'!$H$109:$H$1097,0),8))</f>
        <v/>
      </c>
      <c r="M455" s="131"/>
      <c r="N455" s="395" t="str" cm="1">
        <f t="array" ref="N455">IFERROR(IF(O454=1,INDEX('1.1 AIZ-IVZ'!$G$7:$I$106,MATCH(MIN('1.1 AIZ-IVZ'!$G$7:$G$106)+COUNTIF($N$25:N454,"*.0*"),'1.1 AIZ-IVZ'!$G$7:$G$106,0),3),INDEX('1.1 AIZ-IVZ'!$G$109:$H$1097,MATCH(VALUE(LEFT(R455,SEARCH(".",R455)-1)),'1.1 AIZ-IVZ'!$E$109:$E$1097,0)-1+Q455,2)),"")</f>
        <v/>
      </c>
      <c r="O455" s="395" t="str">
        <f>IFERROR(IF(O454&gt;1,O454-1,INDEX('1.1 AIZ-IVZ'!$F$7:$H$106,MATCH('1.4 AIZ-BWH'!N455,'1.1 AIZ-IVZ'!$I$7:$I$106,0),1)+1),"")</f>
        <v/>
      </c>
      <c r="P455" s="395" t="str">
        <f t="shared" si="35"/>
        <v/>
      </c>
      <c r="Q455" s="395" t="e">
        <f t="shared" si="36"/>
        <v>#VALUE!</v>
      </c>
      <c r="R455" s="395" t="str">
        <f t="shared" si="37"/>
        <v/>
      </c>
    </row>
    <row r="456" spans="1:18" ht="15" hidden="1" customHeight="1">
      <c r="A456" s="49"/>
      <c r="B456" s="49"/>
      <c r="C456" s="49"/>
      <c r="D456" s="50"/>
      <c r="E456" s="93" t="str" cm="1">
        <f t="array" ref="E456">IFERROR(IF(O455=1,INDEX('1.1 AIZ-IVZ'!$G$7:$I$106,MATCH(MIN('1.1 AIZ-IVZ'!$G$7:$G$106)+COUNTIF($N$25:N455,"*.0*"),'1.1 AIZ-IVZ'!$G$7:$G$106,0),3),INDEX('1.1 AIZ-IVZ'!$G$109:$H$1097,MATCH(VALUE(LEFT(R456,SEARCH(".",R456)-1)),'1.1 AIZ-IVZ'!$E$109:$E$1097,0)-1+Q456,2)),"")</f>
        <v/>
      </c>
      <c r="F456" s="28"/>
      <c r="G456" s="409" t="str">
        <f>IF(E456="","",IF(IFERROR(VALUE(MID(E456,(SEARCH(".",E456)+1),1)),0)&gt;0,I456,SUMIFS($G457:$G$1015,$R457:$R$1015,LEFT(E456,SEARCH(".",E456)),$Q457:$Q$1015,"&gt;0")))</f>
        <v/>
      </c>
      <c r="H456" s="400"/>
      <c r="I456" s="396" t="str">
        <f t="shared" ca="1" si="33"/>
        <v/>
      </c>
      <c r="J456" s="396" t="str">
        <f t="shared" ca="1" si="34"/>
        <v/>
      </c>
      <c r="K456" s="384" t="str">
        <f>IF(OR(IFERROR(SEARCH("*.0*",$E456),0)=1,E456=""),"",INDEX('1.1 AIZ-IVZ'!$H$109:$O$1097,MATCH('1.4 AIZ-BWH'!E456,'1.1 AIZ-IVZ'!$H$109:$H$1097,0),7))</f>
        <v/>
      </c>
      <c r="L456" s="384" t="str">
        <f>IF(OR(IFERROR(SEARCH("*.0*",$E456),0)=1,E456=""),"",INDEX('1.1 AIZ-IVZ'!$H$109:$O$1097,MATCH('1.4 AIZ-BWH'!E456,'1.1 AIZ-IVZ'!$H$109:$H$1097,0),8))</f>
        <v/>
      </c>
      <c r="M456" s="131"/>
      <c r="N456" s="395" t="str" cm="1">
        <f t="array" ref="N456">IFERROR(IF(O455=1,INDEX('1.1 AIZ-IVZ'!$G$7:$I$106,MATCH(MIN('1.1 AIZ-IVZ'!$G$7:$G$106)+COUNTIF($N$25:N455,"*.0*"),'1.1 AIZ-IVZ'!$G$7:$G$106,0),3),INDEX('1.1 AIZ-IVZ'!$G$109:$H$1097,MATCH(VALUE(LEFT(R456,SEARCH(".",R456)-1)),'1.1 AIZ-IVZ'!$E$109:$E$1097,0)-1+Q456,2)),"")</f>
        <v/>
      </c>
      <c r="O456" s="395" t="str">
        <f>IFERROR(IF(O455&gt;1,O455-1,INDEX('1.1 AIZ-IVZ'!$F$7:$H$106,MATCH('1.4 AIZ-BWH'!N456,'1.1 AIZ-IVZ'!$I$7:$I$106,0),1)+1),"")</f>
        <v/>
      </c>
      <c r="P456" s="395" t="str">
        <f t="shared" si="35"/>
        <v/>
      </c>
      <c r="Q456" s="395" t="e">
        <f t="shared" si="36"/>
        <v>#VALUE!</v>
      </c>
      <c r="R456" s="395" t="str">
        <f t="shared" si="37"/>
        <v/>
      </c>
    </row>
    <row r="457" spans="1:18" ht="15" hidden="1" customHeight="1">
      <c r="A457" s="49"/>
      <c r="B457" s="49"/>
      <c r="C457" s="49"/>
      <c r="D457" s="50"/>
      <c r="E457" s="93" t="str" cm="1">
        <f t="array" ref="E457">IFERROR(IF(O456=1,INDEX('1.1 AIZ-IVZ'!$G$7:$I$106,MATCH(MIN('1.1 AIZ-IVZ'!$G$7:$G$106)+COUNTIF($N$25:N456,"*.0*"),'1.1 AIZ-IVZ'!$G$7:$G$106,0),3),INDEX('1.1 AIZ-IVZ'!$G$109:$H$1097,MATCH(VALUE(LEFT(R457,SEARCH(".",R457)-1)),'1.1 AIZ-IVZ'!$E$109:$E$1097,0)-1+Q457,2)),"")</f>
        <v/>
      </c>
      <c r="F457" s="28"/>
      <c r="G457" s="409" t="str">
        <f>IF(E457="","",IF(IFERROR(VALUE(MID(E457,(SEARCH(".",E457)+1),1)),0)&gt;0,I457,SUMIFS($G458:$G$1015,$R458:$R$1015,LEFT(E457,SEARCH(".",E457)),$Q458:$Q$1015,"&gt;0")))</f>
        <v/>
      </c>
      <c r="H457" s="400"/>
      <c r="I457" s="396" t="str">
        <f t="shared" ca="1" si="33"/>
        <v/>
      </c>
      <c r="J457" s="396" t="str">
        <f t="shared" ca="1" si="34"/>
        <v/>
      </c>
      <c r="K457" s="384" t="str">
        <f>IF(OR(IFERROR(SEARCH("*.0*",$E457),0)=1,E457=""),"",INDEX('1.1 AIZ-IVZ'!$H$109:$O$1097,MATCH('1.4 AIZ-BWH'!E457,'1.1 AIZ-IVZ'!$H$109:$H$1097,0),7))</f>
        <v/>
      </c>
      <c r="L457" s="384" t="str">
        <f>IF(OR(IFERROR(SEARCH("*.0*",$E457),0)=1,E457=""),"",INDEX('1.1 AIZ-IVZ'!$H$109:$O$1097,MATCH('1.4 AIZ-BWH'!E457,'1.1 AIZ-IVZ'!$H$109:$H$1097,0),8))</f>
        <v/>
      </c>
      <c r="M457" s="131"/>
      <c r="N457" s="395" t="str" cm="1">
        <f t="array" ref="N457">IFERROR(IF(O456=1,INDEX('1.1 AIZ-IVZ'!$G$7:$I$106,MATCH(MIN('1.1 AIZ-IVZ'!$G$7:$G$106)+COUNTIF($N$25:N456,"*.0*"),'1.1 AIZ-IVZ'!$G$7:$G$106,0),3),INDEX('1.1 AIZ-IVZ'!$G$109:$H$1097,MATCH(VALUE(LEFT(R457,SEARCH(".",R457)-1)),'1.1 AIZ-IVZ'!$E$109:$E$1097,0)-1+Q457,2)),"")</f>
        <v/>
      </c>
      <c r="O457" s="395" t="str">
        <f>IFERROR(IF(O456&gt;1,O456-1,INDEX('1.1 AIZ-IVZ'!$F$7:$H$106,MATCH('1.4 AIZ-BWH'!N457,'1.1 AIZ-IVZ'!$I$7:$I$106,0),1)+1),"")</f>
        <v/>
      </c>
      <c r="P457" s="395" t="str">
        <f t="shared" si="35"/>
        <v/>
      </c>
      <c r="Q457" s="395" t="e">
        <f t="shared" si="36"/>
        <v>#VALUE!</v>
      </c>
      <c r="R457" s="395" t="str">
        <f t="shared" si="37"/>
        <v/>
      </c>
    </row>
    <row r="458" spans="1:18" ht="15" hidden="1" customHeight="1">
      <c r="A458" s="49"/>
      <c r="B458" s="49"/>
      <c r="C458" s="49"/>
      <c r="D458" s="50"/>
      <c r="E458" s="93" t="str" cm="1">
        <f t="array" ref="E458">IFERROR(IF(O457=1,INDEX('1.1 AIZ-IVZ'!$G$7:$I$106,MATCH(MIN('1.1 AIZ-IVZ'!$G$7:$G$106)+COUNTIF($N$25:N457,"*.0*"),'1.1 AIZ-IVZ'!$G$7:$G$106,0),3),INDEX('1.1 AIZ-IVZ'!$G$109:$H$1097,MATCH(VALUE(LEFT(R458,SEARCH(".",R458)-1)),'1.1 AIZ-IVZ'!$E$109:$E$1097,0)-1+Q458,2)),"")</f>
        <v/>
      </c>
      <c r="F458" s="28"/>
      <c r="G458" s="409" t="str">
        <f>IF(E458="","",IF(IFERROR(VALUE(MID(E458,(SEARCH(".",E458)+1),1)),0)&gt;0,I458,SUMIFS($G459:$G$1015,$R459:$R$1015,LEFT(E458,SEARCH(".",E458)),$Q459:$Q$1015,"&gt;0")))</f>
        <v/>
      </c>
      <c r="H458" s="400"/>
      <c r="I458" s="396" t="str">
        <f t="shared" ca="1" si="33"/>
        <v/>
      </c>
      <c r="J458" s="396" t="str">
        <f t="shared" ca="1" si="34"/>
        <v/>
      </c>
      <c r="K458" s="384" t="str">
        <f>IF(OR(IFERROR(SEARCH("*.0*",$E458),0)=1,E458=""),"",INDEX('1.1 AIZ-IVZ'!$H$109:$O$1097,MATCH('1.4 AIZ-BWH'!E458,'1.1 AIZ-IVZ'!$H$109:$H$1097,0),7))</f>
        <v/>
      </c>
      <c r="L458" s="384" t="str">
        <f>IF(OR(IFERROR(SEARCH("*.0*",$E458),0)=1,E458=""),"",INDEX('1.1 AIZ-IVZ'!$H$109:$O$1097,MATCH('1.4 AIZ-BWH'!E458,'1.1 AIZ-IVZ'!$H$109:$H$1097,0),8))</f>
        <v/>
      </c>
      <c r="M458" s="131"/>
      <c r="N458" s="395" t="str" cm="1">
        <f t="array" ref="N458">IFERROR(IF(O457=1,INDEX('1.1 AIZ-IVZ'!$G$7:$I$106,MATCH(MIN('1.1 AIZ-IVZ'!$G$7:$G$106)+COUNTIF($N$25:N457,"*.0*"),'1.1 AIZ-IVZ'!$G$7:$G$106,0),3),INDEX('1.1 AIZ-IVZ'!$G$109:$H$1097,MATCH(VALUE(LEFT(R458,SEARCH(".",R458)-1)),'1.1 AIZ-IVZ'!$E$109:$E$1097,0)-1+Q458,2)),"")</f>
        <v/>
      </c>
      <c r="O458" s="395" t="str">
        <f>IFERROR(IF(O457&gt;1,O457-1,INDEX('1.1 AIZ-IVZ'!$F$7:$H$106,MATCH('1.4 AIZ-BWH'!N458,'1.1 AIZ-IVZ'!$I$7:$I$106,0),1)+1),"")</f>
        <v/>
      </c>
      <c r="P458" s="395" t="str">
        <f t="shared" si="35"/>
        <v/>
      </c>
      <c r="Q458" s="395" t="e">
        <f t="shared" si="36"/>
        <v>#VALUE!</v>
      </c>
      <c r="R458" s="395" t="str">
        <f t="shared" si="37"/>
        <v/>
      </c>
    </row>
    <row r="459" spans="1:18" ht="15" hidden="1" customHeight="1">
      <c r="A459" s="49"/>
      <c r="B459" s="49"/>
      <c r="C459" s="49"/>
      <c r="D459" s="50"/>
      <c r="E459" s="93" t="str" cm="1">
        <f t="array" ref="E459">IFERROR(IF(O458=1,INDEX('1.1 AIZ-IVZ'!$G$7:$I$106,MATCH(MIN('1.1 AIZ-IVZ'!$G$7:$G$106)+COUNTIF($N$25:N458,"*.0*"),'1.1 AIZ-IVZ'!$G$7:$G$106,0),3),INDEX('1.1 AIZ-IVZ'!$G$109:$H$1097,MATCH(VALUE(LEFT(R459,SEARCH(".",R459)-1)),'1.1 AIZ-IVZ'!$E$109:$E$1097,0)-1+Q459,2)),"")</f>
        <v/>
      </c>
      <c r="F459" s="28"/>
      <c r="G459" s="409" t="str">
        <f>IF(E459="","",IF(IFERROR(VALUE(MID(E459,(SEARCH(".",E459)+1),1)),0)&gt;0,I459,SUMIFS($G460:$G$1015,$R460:$R$1015,LEFT(E459,SEARCH(".",E459)),$Q460:$Q$1015,"&gt;0")))</f>
        <v/>
      </c>
      <c r="H459" s="400"/>
      <c r="I459" s="396" t="str">
        <f t="shared" ca="1" si="33"/>
        <v/>
      </c>
      <c r="J459" s="396" t="str">
        <f t="shared" ca="1" si="34"/>
        <v/>
      </c>
      <c r="K459" s="384" t="str">
        <f>IF(OR(IFERROR(SEARCH("*.0*",$E459),0)=1,E459=""),"",INDEX('1.1 AIZ-IVZ'!$H$109:$O$1097,MATCH('1.4 AIZ-BWH'!E459,'1.1 AIZ-IVZ'!$H$109:$H$1097,0),7))</f>
        <v/>
      </c>
      <c r="L459" s="384" t="str">
        <f>IF(OR(IFERROR(SEARCH("*.0*",$E459),0)=1,E459=""),"",INDEX('1.1 AIZ-IVZ'!$H$109:$O$1097,MATCH('1.4 AIZ-BWH'!E459,'1.1 AIZ-IVZ'!$H$109:$H$1097,0),8))</f>
        <v/>
      </c>
      <c r="M459" s="131"/>
      <c r="N459" s="395" t="str" cm="1">
        <f t="array" ref="N459">IFERROR(IF(O458=1,INDEX('1.1 AIZ-IVZ'!$G$7:$I$106,MATCH(MIN('1.1 AIZ-IVZ'!$G$7:$G$106)+COUNTIF($N$25:N458,"*.0*"),'1.1 AIZ-IVZ'!$G$7:$G$106,0),3),INDEX('1.1 AIZ-IVZ'!$G$109:$H$1097,MATCH(VALUE(LEFT(R459,SEARCH(".",R459)-1)),'1.1 AIZ-IVZ'!$E$109:$E$1097,0)-1+Q459,2)),"")</f>
        <v/>
      </c>
      <c r="O459" s="395" t="str">
        <f>IFERROR(IF(O458&gt;1,O458-1,INDEX('1.1 AIZ-IVZ'!$F$7:$H$106,MATCH('1.4 AIZ-BWH'!N459,'1.1 AIZ-IVZ'!$I$7:$I$106,0),1)+1),"")</f>
        <v/>
      </c>
      <c r="P459" s="395" t="str">
        <f t="shared" si="35"/>
        <v/>
      </c>
      <c r="Q459" s="395" t="e">
        <f t="shared" si="36"/>
        <v>#VALUE!</v>
      </c>
      <c r="R459" s="395" t="str">
        <f t="shared" si="37"/>
        <v/>
      </c>
    </row>
    <row r="460" spans="1:18" ht="15" hidden="1" customHeight="1">
      <c r="A460" s="49"/>
      <c r="B460" s="49"/>
      <c r="C460" s="49"/>
      <c r="D460" s="50"/>
      <c r="E460" s="93" t="str" cm="1">
        <f t="array" ref="E460">IFERROR(IF(O459=1,INDEX('1.1 AIZ-IVZ'!$G$7:$I$106,MATCH(MIN('1.1 AIZ-IVZ'!$G$7:$G$106)+COUNTIF($N$25:N459,"*.0*"),'1.1 AIZ-IVZ'!$G$7:$G$106,0),3),INDEX('1.1 AIZ-IVZ'!$G$109:$H$1097,MATCH(VALUE(LEFT(R460,SEARCH(".",R460)-1)),'1.1 AIZ-IVZ'!$E$109:$E$1097,0)-1+Q460,2)),"")</f>
        <v/>
      </c>
      <c r="F460" s="28"/>
      <c r="G460" s="409" t="str">
        <f>IF(E460="","",IF(IFERROR(VALUE(MID(E460,(SEARCH(".",E460)+1),1)),0)&gt;0,I460,SUMIFS($G461:$G$1015,$R461:$R$1015,LEFT(E460,SEARCH(".",E460)),$Q461:$Q$1015,"&gt;0")))</f>
        <v/>
      </c>
      <c r="H460" s="400"/>
      <c r="I460" s="396" t="str">
        <f t="shared" ca="1" si="33"/>
        <v/>
      </c>
      <c r="J460" s="396" t="str">
        <f t="shared" ca="1" si="34"/>
        <v/>
      </c>
      <c r="K460" s="384" t="str">
        <f>IF(OR(IFERROR(SEARCH("*.0*",$E460),0)=1,E460=""),"",INDEX('1.1 AIZ-IVZ'!$H$109:$O$1097,MATCH('1.4 AIZ-BWH'!E460,'1.1 AIZ-IVZ'!$H$109:$H$1097,0),7))</f>
        <v/>
      </c>
      <c r="L460" s="384" t="str">
        <f>IF(OR(IFERROR(SEARCH("*.0*",$E460),0)=1,E460=""),"",INDEX('1.1 AIZ-IVZ'!$H$109:$O$1097,MATCH('1.4 AIZ-BWH'!E460,'1.1 AIZ-IVZ'!$H$109:$H$1097,0),8))</f>
        <v/>
      </c>
      <c r="M460" s="131"/>
      <c r="N460" s="395" t="str" cm="1">
        <f t="array" ref="N460">IFERROR(IF(O459=1,INDEX('1.1 AIZ-IVZ'!$G$7:$I$106,MATCH(MIN('1.1 AIZ-IVZ'!$G$7:$G$106)+COUNTIF($N$25:N459,"*.0*"),'1.1 AIZ-IVZ'!$G$7:$G$106,0),3),INDEX('1.1 AIZ-IVZ'!$G$109:$H$1097,MATCH(VALUE(LEFT(R460,SEARCH(".",R460)-1)),'1.1 AIZ-IVZ'!$E$109:$E$1097,0)-1+Q460,2)),"")</f>
        <v/>
      </c>
      <c r="O460" s="395" t="str">
        <f>IFERROR(IF(O459&gt;1,O459-1,INDEX('1.1 AIZ-IVZ'!$F$7:$H$106,MATCH('1.4 AIZ-BWH'!N460,'1.1 AIZ-IVZ'!$I$7:$I$106,0),1)+1),"")</f>
        <v/>
      </c>
      <c r="P460" s="395" t="str">
        <f t="shared" si="35"/>
        <v/>
      </c>
      <c r="Q460" s="395" t="e">
        <f t="shared" si="36"/>
        <v>#VALUE!</v>
      </c>
      <c r="R460" s="395" t="str">
        <f t="shared" si="37"/>
        <v/>
      </c>
    </row>
    <row r="461" spans="1:18" ht="15" hidden="1" customHeight="1">
      <c r="A461" s="49"/>
      <c r="B461" s="49"/>
      <c r="C461" s="49"/>
      <c r="D461" s="50"/>
      <c r="E461" s="93" t="str" cm="1">
        <f t="array" ref="E461">IFERROR(IF(O460=1,INDEX('1.1 AIZ-IVZ'!$G$7:$I$106,MATCH(MIN('1.1 AIZ-IVZ'!$G$7:$G$106)+COUNTIF($N$25:N460,"*.0*"),'1.1 AIZ-IVZ'!$G$7:$G$106,0),3),INDEX('1.1 AIZ-IVZ'!$G$109:$H$1097,MATCH(VALUE(LEFT(R461,SEARCH(".",R461)-1)),'1.1 AIZ-IVZ'!$E$109:$E$1097,0)-1+Q461,2)),"")</f>
        <v/>
      </c>
      <c r="F461" s="28"/>
      <c r="G461" s="409" t="str">
        <f>IF(E461="","",IF(IFERROR(VALUE(MID(E461,(SEARCH(".",E461)+1),1)),0)&gt;0,I461,SUMIFS($G462:$G$1015,$R462:$R$1015,LEFT(E461,SEARCH(".",E461)),$Q462:$Q$1015,"&gt;0")))</f>
        <v/>
      </c>
      <c r="H461" s="400"/>
      <c r="I461" s="396" t="str">
        <f t="shared" ca="1" si="33"/>
        <v/>
      </c>
      <c r="J461" s="396" t="str">
        <f t="shared" ca="1" si="34"/>
        <v/>
      </c>
      <c r="K461" s="384" t="str">
        <f>IF(OR(IFERROR(SEARCH("*.0*",$E461),0)=1,E461=""),"",INDEX('1.1 AIZ-IVZ'!$H$109:$O$1097,MATCH('1.4 AIZ-BWH'!E461,'1.1 AIZ-IVZ'!$H$109:$H$1097,0),7))</f>
        <v/>
      </c>
      <c r="L461" s="384" t="str">
        <f>IF(OR(IFERROR(SEARCH("*.0*",$E461),0)=1,E461=""),"",INDEX('1.1 AIZ-IVZ'!$H$109:$O$1097,MATCH('1.4 AIZ-BWH'!E461,'1.1 AIZ-IVZ'!$H$109:$H$1097,0),8))</f>
        <v/>
      </c>
      <c r="M461" s="131"/>
      <c r="N461" s="395" t="str" cm="1">
        <f t="array" ref="N461">IFERROR(IF(O460=1,INDEX('1.1 AIZ-IVZ'!$G$7:$I$106,MATCH(MIN('1.1 AIZ-IVZ'!$G$7:$G$106)+COUNTIF($N$25:N460,"*.0*"),'1.1 AIZ-IVZ'!$G$7:$G$106,0),3),INDEX('1.1 AIZ-IVZ'!$G$109:$H$1097,MATCH(VALUE(LEFT(R461,SEARCH(".",R461)-1)),'1.1 AIZ-IVZ'!$E$109:$E$1097,0)-1+Q461,2)),"")</f>
        <v/>
      </c>
      <c r="O461" s="395" t="str">
        <f>IFERROR(IF(O460&gt;1,O460-1,INDEX('1.1 AIZ-IVZ'!$F$7:$H$106,MATCH('1.4 AIZ-BWH'!N461,'1.1 AIZ-IVZ'!$I$7:$I$106,0),1)+1),"")</f>
        <v/>
      </c>
      <c r="P461" s="395" t="str">
        <f t="shared" si="35"/>
        <v/>
      </c>
      <c r="Q461" s="395" t="e">
        <f t="shared" si="36"/>
        <v>#VALUE!</v>
      </c>
      <c r="R461" s="395" t="str">
        <f t="shared" si="37"/>
        <v/>
      </c>
    </row>
    <row r="462" spans="1:18" ht="15" hidden="1" customHeight="1">
      <c r="A462" s="49"/>
      <c r="B462" s="49"/>
      <c r="C462" s="49"/>
      <c r="D462" s="50"/>
      <c r="E462" s="93" t="str" cm="1">
        <f t="array" ref="E462">IFERROR(IF(O461=1,INDEX('1.1 AIZ-IVZ'!$G$7:$I$106,MATCH(MIN('1.1 AIZ-IVZ'!$G$7:$G$106)+COUNTIF($N$25:N461,"*.0*"),'1.1 AIZ-IVZ'!$G$7:$G$106,0),3),INDEX('1.1 AIZ-IVZ'!$G$109:$H$1097,MATCH(VALUE(LEFT(R462,SEARCH(".",R462)-1)),'1.1 AIZ-IVZ'!$E$109:$E$1097,0)-1+Q462,2)),"")</f>
        <v/>
      </c>
      <c r="F462" s="28"/>
      <c r="G462" s="409" t="str">
        <f>IF(E462="","",IF(IFERROR(VALUE(MID(E462,(SEARCH(".",E462)+1),1)),0)&gt;0,I462,SUMIFS($G463:$G$1015,$R463:$R$1015,LEFT(E462,SEARCH(".",E462)),$Q463:$Q$1015,"&gt;0")))</f>
        <v/>
      </c>
      <c r="H462" s="400"/>
      <c r="I462" s="396" t="str">
        <f t="shared" ca="1" si="33"/>
        <v/>
      </c>
      <c r="J462" s="396" t="str">
        <f t="shared" ca="1" si="34"/>
        <v/>
      </c>
      <c r="K462" s="384" t="str">
        <f>IF(OR(IFERROR(SEARCH("*.0*",$E462),0)=1,E462=""),"",INDEX('1.1 AIZ-IVZ'!$H$109:$O$1097,MATCH('1.4 AIZ-BWH'!E462,'1.1 AIZ-IVZ'!$H$109:$H$1097,0),7))</f>
        <v/>
      </c>
      <c r="L462" s="384" t="str">
        <f>IF(OR(IFERROR(SEARCH("*.0*",$E462),0)=1,E462=""),"",INDEX('1.1 AIZ-IVZ'!$H$109:$O$1097,MATCH('1.4 AIZ-BWH'!E462,'1.1 AIZ-IVZ'!$H$109:$H$1097,0),8))</f>
        <v/>
      </c>
      <c r="M462" s="131"/>
      <c r="N462" s="395" t="str" cm="1">
        <f t="array" ref="N462">IFERROR(IF(O461=1,INDEX('1.1 AIZ-IVZ'!$G$7:$I$106,MATCH(MIN('1.1 AIZ-IVZ'!$G$7:$G$106)+COUNTIF($N$25:N461,"*.0*"),'1.1 AIZ-IVZ'!$G$7:$G$106,0),3),INDEX('1.1 AIZ-IVZ'!$G$109:$H$1097,MATCH(VALUE(LEFT(R462,SEARCH(".",R462)-1)),'1.1 AIZ-IVZ'!$E$109:$E$1097,0)-1+Q462,2)),"")</f>
        <v/>
      </c>
      <c r="O462" s="395" t="str">
        <f>IFERROR(IF(O461&gt;1,O461-1,INDEX('1.1 AIZ-IVZ'!$F$7:$H$106,MATCH('1.4 AIZ-BWH'!N462,'1.1 AIZ-IVZ'!$I$7:$I$106,0),1)+1),"")</f>
        <v/>
      </c>
      <c r="P462" s="395" t="str">
        <f t="shared" si="35"/>
        <v/>
      </c>
      <c r="Q462" s="395" t="e">
        <f t="shared" si="36"/>
        <v>#VALUE!</v>
      </c>
      <c r="R462" s="395" t="str">
        <f t="shared" si="37"/>
        <v/>
      </c>
    </row>
    <row r="463" spans="1:18" ht="15" hidden="1" customHeight="1">
      <c r="A463" s="49"/>
      <c r="B463" s="49"/>
      <c r="C463" s="49"/>
      <c r="D463" s="50"/>
      <c r="E463" s="93" t="str" cm="1">
        <f t="array" ref="E463">IFERROR(IF(O462=1,INDEX('1.1 AIZ-IVZ'!$G$7:$I$106,MATCH(MIN('1.1 AIZ-IVZ'!$G$7:$G$106)+COUNTIF($N$25:N462,"*.0*"),'1.1 AIZ-IVZ'!$G$7:$G$106,0),3),INDEX('1.1 AIZ-IVZ'!$G$109:$H$1097,MATCH(VALUE(LEFT(R463,SEARCH(".",R463)-1)),'1.1 AIZ-IVZ'!$E$109:$E$1097,0)-1+Q463,2)),"")</f>
        <v/>
      </c>
      <c r="F463" s="28"/>
      <c r="G463" s="409" t="str">
        <f>IF(E463="","",IF(IFERROR(VALUE(MID(E463,(SEARCH(".",E463)+1),1)),0)&gt;0,I463,SUMIFS($G464:$G$1015,$R464:$R$1015,LEFT(E463,SEARCH(".",E463)),$Q464:$Q$1015,"&gt;0")))</f>
        <v/>
      </c>
      <c r="H463" s="400"/>
      <c r="I463" s="396" t="str">
        <f t="shared" ca="1" si="33"/>
        <v/>
      </c>
      <c r="J463" s="396" t="str">
        <f t="shared" ca="1" si="34"/>
        <v/>
      </c>
      <c r="K463" s="384" t="str">
        <f>IF(OR(IFERROR(SEARCH("*.0*",$E463),0)=1,E463=""),"",INDEX('1.1 AIZ-IVZ'!$H$109:$O$1097,MATCH('1.4 AIZ-BWH'!E463,'1.1 AIZ-IVZ'!$H$109:$H$1097,0),7))</f>
        <v/>
      </c>
      <c r="L463" s="384" t="str">
        <f>IF(OR(IFERROR(SEARCH("*.0*",$E463),0)=1,E463=""),"",INDEX('1.1 AIZ-IVZ'!$H$109:$O$1097,MATCH('1.4 AIZ-BWH'!E463,'1.1 AIZ-IVZ'!$H$109:$H$1097,0),8))</f>
        <v/>
      </c>
      <c r="M463" s="131"/>
      <c r="N463" s="395" t="str" cm="1">
        <f t="array" ref="N463">IFERROR(IF(O462=1,INDEX('1.1 AIZ-IVZ'!$G$7:$I$106,MATCH(MIN('1.1 AIZ-IVZ'!$G$7:$G$106)+COUNTIF($N$25:N462,"*.0*"),'1.1 AIZ-IVZ'!$G$7:$G$106,0),3),INDEX('1.1 AIZ-IVZ'!$G$109:$H$1097,MATCH(VALUE(LEFT(R463,SEARCH(".",R463)-1)),'1.1 AIZ-IVZ'!$E$109:$E$1097,0)-1+Q463,2)),"")</f>
        <v/>
      </c>
      <c r="O463" s="395" t="str">
        <f>IFERROR(IF(O462&gt;1,O462-1,INDEX('1.1 AIZ-IVZ'!$F$7:$H$106,MATCH('1.4 AIZ-BWH'!N463,'1.1 AIZ-IVZ'!$I$7:$I$106,0),1)+1),"")</f>
        <v/>
      </c>
      <c r="P463" s="395" t="str">
        <f t="shared" si="35"/>
        <v/>
      </c>
      <c r="Q463" s="395" t="e">
        <f t="shared" si="36"/>
        <v>#VALUE!</v>
      </c>
      <c r="R463" s="395" t="str">
        <f t="shared" si="37"/>
        <v/>
      </c>
    </row>
    <row r="464" spans="1:18" ht="15" hidden="1" customHeight="1">
      <c r="A464" s="49"/>
      <c r="B464" s="49"/>
      <c r="C464" s="49"/>
      <c r="D464" s="50"/>
      <c r="E464" s="93" t="str" cm="1">
        <f t="array" ref="E464">IFERROR(IF(O463=1,INDEX('1.1 AIZ-IVZ'!$G$7:$I$106,MATCH(MIN('1.1 AIZ-IVZ'!$G$7:$G$106)+COUNTIF($N$25:N463,"*.0*"),'1.1 AIZ-IVZ'!$G$7:$G$106,0),3),INDEX('1.1 AIZ-IVZ'!$G$109:$H$1097,MATCH(VALUE(LEFT(R464,SEARCH(".",R464)-1)),'1.1 AIZ-IVZ'!$E$109:$E$1097,0)-1+Q464,2)),"")</f>
        <v/>
      </c>
      <c r="F464" s="28"/>
      <c r="G464" s="409" t="str">
        <f>IF(E464="","",IF(IFERROR(VALUE(MID(E464,(SEARCH(".",E464)+1),1)),0)&gt;0,I464,SUMIFS($G465:$G$1015,$R465:$R$1015,LEFT(E464,SEARCH(".",E464)),$Q465:$Q$1015,"&gt;0")))</f>
        <v/>
      </c>
      <c r="H464" s="400"/>
      <c r="I464" s="396" t="str">
        <f t="shared" ca="1" si="33"/>
        <v/>
      </c>
      <c r="J464" s="396" t="str">
        <f t="shared" ca="1" si="34"/>
        <v/>
      </c>
      <c r="K464" s="384" t="str">
        <f>IF(OR(IFERROR(SEARCH("*.0*",$E464),0)=1,E464=""),"",INDEX('1.1 AIZ-IVZ'!$H$109:$O$1097,MATCH('1.4 AIZ-BWH'!E464,'1.1 AIZ-IVZ'!$H$109:$H$1097,0),7))</f>
        <v/>
      </c>
      <c r="L464" s="384" t="str">
        <f>IF(OR(IFERROR(SEARCH("*.0*",$E464),0)=1,E464=""),"",INDEX('1.1 AIZ-IVZ'!$H$109:$O$1097,MATCH('1.4 AIZ-BWH'!E464,'1.1 AIZ-IVZ'!$H$109:$H$1097,0),8))</f>
        <v/>
      </c>
      <c r="M464" s="131"/>
      <c r="N464" s="395" t="str" cm="1">
        <f t="array" ref="N464">IFERROR(IF(O463=1,INDEX('1.1 AIZ-IVZ'!$G$7:$I$106,MATCH(MIN('1.1 AIZ-IVZ'!$G$7:$G$106)+COUNTIF($N$25:N463,"*.0*"),'1.1 AIZ-IVZ'!$G$7:$G$106,0),3),INDEX('1.1 AIZ-IVZ'!$G$109:$H$1097,MATCH(VALUE(LEFT(R464,SEARCH(".",R464)-1)),'1.1 AIZ-IVZ'!$E$109:$E$1097,0)-1+Q464,2)),"")</f>
        <v/>
      </c>
      <c r="O464" s="395" t="str">
        <f>IFERROR(IF(O463&gt;1,O463-1,INDEX('1.1 AIZ-IVZ'!$F$7:$H$106,MATCH('1.4 AIZ-BWH'!N464,'1.1 AIZ-IVZ'!$I$7:$I$106,0),1)+1),"")</f>
        <v/>
      </c>
      <c r="P464" s="395" t="str">
        <f t="shared" si="35"/>
        <v/>
      </c>
      <c r="Q464" s="395" t="e">
        <f t="shared" si="36"/>
        <v>#VALUE!</v>
      </c>
      <c r="R464" s="395" t="str">
        <f t="shared" si="37"/>
        <v/>
      </c>
    </row>
    <row r="465" spans="1:18" ht="15" hidden="1" customHeight="1">
      <c r="A465" s="49"/>
      <c r="B465" s="49"/>
      <c r="C465" s="49"/>
      <c r="D465" s="50"/>
      <c r="E465" s="93" t="str" cm="1">
        <f t="array" ref="E465">IFERROR(IF(O464=1,INDEX('1.1 AIZ-IVZ'!$G$7:$I$106,MATCH(MIN('1.1 AIZ-IVZ'!$G$7:$G$106)+COUNTIF($N$25:N464,"*.0*"),'1.1 AIZ-IVZ'!$G$7:$G$106,0),3),INDEX('1.1 AIZ-IVZ'!$G$109:$H$1097,MATCH(VALUE(LEFT(R465,SEARCH(".",R465)-1)),'1.1 AIZ-IVZ'!$E$109:$E$1097,0)-1+Q465,2)),"")</f>
        <v/>
      </c>
      <c r="F465" s="28"/>
      <c r="G465" s="409" t="str">
        <f>IF(E465="","",IF(IFERROR(VALUE(MID(E465,(SEARCH(".",E465)+1),1)),0)&gt;0,I465,SUMIFS($G466:$G$1015,$R466:$R$1015,LEFT(E465,SEARCH(".",E465)),$Q466:$Q$1015,"&gt;0")))</f>
        <v/>
      </c>
      <c r="H465" s="400"/>
      <c r="I465" s="396" t="str">
        <f t="shared" ca="1" si="33"/>
        <v/>
      </c>
      <c r="J465" s="396" t="str">
        <f t="shared" ca="1" si="34"/>
        <v/>
      </c>
      <c r="K465" s="384" t="str">
        <f>IF(OR(IFERROR(SEARCH("*.0*",$E465),0)=1,E465=""),"",INDEX('1.1 AIZ-IVZ'!$H$109:$O$1097,MATCH('1.4 AIZ-BWH'!E465,'1.1 AIZ-IVZ'!$H$109:$H$1097,0),7))</f>
        <v/>
      </c>
      <c r="L465" s="384" t="str">
        <f>IF(OR(IFERROR(SEARCH("*.0*",$E465),0)=1,E465=""),"",INDEX('1.1 AIZ-IVZ'!$H$109:$O$1097,MATCH('1.4 AIZ-BWH'!E465,'1.1 AIZ-IVZ'!$H$109:$H$1097,0),8))</f>
        <v/>
      </c>
      <c r="M465" s="131"/>
      <c r="N465" s="395" t="str" cm="1">
        <f t="array" ref="N465">IFERROR(IF(O464=1,INDEX('1.1 AIZ-IVZ'!$G$7:$I$106,MATCH(MIN('1.1 AIZ-IVZ'!$G$7:$G$106)+COUNTIF($N$25:N464,"*.0*"),'1.1 AIZ-IVZ'!$G$7:$G$106,0),3),INDEX('1.1 AIZ-IVZ'!$G$109:$H$1097,MATCH(VALUE(LEFT(R465,SEARCH(".",R465)-1)),'1.1 AIZ-IVZ'!$E$109:$E$1097,0)-1+Q465,2)),"")</f>
        <v/>
      </c>
      <c r="O465" s="395" t="str">
        <f>IFERROR(IF(O464&gt;1,O464-1,INDEX('1.1 AIZ-IVZ'!$F$7:$H$106,MATCH('1.4 AIZ-BWH'!N465,'1.1 AIZ-IVZ'!$I$7:$I$106,0),1)+1),"")</f>
        <v/>
      </c>
      <c r="P465" s="395" t="str">
        <f t="shared" si="35"/>
        <v/>
      </c>
      <c r="Q465" s="395" t="e">
        <f t="shared" si="36"/>
        <v>#VALUE!</v>
      </c>
      <c r="R465" s="395" t="str">
        <f t="shared" si="37"/>
        <v/>
      </c>
    </row>
    <row r="466" spans="1:18" ht="15" hidden="1" customHeight="1">
      <c r="A466" s="49"/>
      <c r="B466" s="49"/>
      <c r="C466" s="49"/>
      <c r="D466" s="50"/>
      <c r="E466" s="93" t="str" cm="1">
        <f t="array" ref="E466">IFERROR(IF(O465=1,INDEX('1.1 AIZ-IVZ'!$G$7:$I$106,MATCH(MIN('1.1 AIZ-IVZ'!$G$7:$G$106)+COUNTIF($N$25:N465,"*.0*"),'1.1 AIZ-IVZ'!$G$7:$G$106,0),3),INDEX('1.1 AIZ-IVZ'!$G$109:$H$1097,MATCH(VALUE(LEFT(R466,SEARCH(".",R466)-1)),'1.1 AIZ-IVZ'!$E$109:$E$1097,0)-1+Q466,2)),"")</f>
        <v/>
      </c>
      <c r="F466" s="28"/>
      <c r="G466" s="409" t="str">
        <f>IF(E466="","",IF(IFERROR(VALUE(MID(E466,(SEARCH(".",E466)+1),1)),0)&gt;0,I466,SUMIFS($G467:$G$1015,$R467:$R$1015,LEFT(E466,SEARCH(".",E466)),$Q467:$Q$1015,"&gt;0")))</f>
        <v/>
      </c>
      <c r="H466" s="400"/>
      <c r="I466" s="396" t="str">
        <f t="shared" ca="1" si="33"/>
        <v/>
      </c>
      <c r="J466" s="396" t="str">
        <f t="shared" ca="1" si="34"/>
        <v/>
      </c>
      <c r="K466" s="384" t="str">
        <f>IF(OR(IFERROR(SEARCH("*.0*",$E466),0)=1,E466=""),"",INDEX('1.1 AIZ-IVZ'!$H$109:$O$1097,MATCH('1.4 AIZ-BWH'!E466,'1.1 AIZ-IVZ'!$H$109:$H$1097,0),7))</f>
        <v/>
      </c>
      <c r="L466" s="384" t="str">
        <f>IF(OR(IFERROR(SEARCH("*.0*",$E466),0)=1,E466=""),"",INDEX('1.1 AIZ-IVZ'!$H$109:$O$1097,MATCH('1.4 AIZ-BWH'!E466,'1.1 AIZ-IVZ'!$H$109:$H$1097,0),8))</f>
        <v/>
      </c>
      <c r="M466" s="131"/>
      <c r="N466" s="395" t="str" cm="1">
        <f t="array" ref="N466">IFERROR(IF(O465=1,INDEX('1.1 AIZ-IVZ'!$G$7:$I$106,MATCH(MIN('1.1 AIZ-IVZ'!$G$7:$G$106)+COUNTIF($N$25:N465,"*.0*"),'1.1 AIZ-IVZ'!$G$7:$G$106,0),3),INDEX('1.1 AIZ-IVZ'!$G$109:$H$1097,MATCH(VALUE(LEFT(R466,SEARCH(".",R466)-1)),'1.1 AIZ-IVZ'!$E$109:$E$1097,0)-1+Q466,2)),"")</f>
        <v/>
      </c>
      <c r="O466" s="395" t="str">
        <f>IFERROR(IF(O465&gt;1,O465-1,INDEX('1.1 AIZ-IVZ'!$F$7:$H$106,MATCH('1.4 AIZ-BWH'!N466,'1.1 AIZ-IVZ'!$I$7:$I$106,0),1)+1),"")</f>
        <v/>
      </c>
      <c r="P466" s="395" t="str">
        <f t="shared" si="35"/>
        <v/>
      </c>
      <c r="Q466" s="395" t="e">
        <f t="shared" si="36"/>
        <v>#VALUE!</v>
      </c>
      <c r="R466" s="395" t="str">
        <f t="shared" si="37"/>
        <v/>
      </c>
    </row>
    <row r="467" spans="1:18" ht="15" hidden="1" customHeight="1">
      <c r="A467" s="49"/>
      <c r="B467" s="49"/>
      <c r="C467" s="49"/>
      <c r="D467" s="50"/>
      <c r="E467" s="93" t="str" cm="1">
        <f t="array" ref="E467">IFERROR(IF(O466=1,INDEX('1.1 AIZ-IVZ'!$G$7:$I$106,MATCH(MIN('1.1 AIZ-IVZ'!$G$7:$G$106)+COUNTIF($N$25:N466,"*.0*"),'1.1 AIZ-IVZ'!$G$7:$G$106,0),3),INDEX('1.1 AIZ-IVZ'!$G$109:$H$1097,MATCH(VALUE(LEFT(R467,SEARCH(".",R467)-1)),'1.1 AIZ-IVZ'!$E$109:$E$1097,0)-1+Q467,2)),"")</f>
        <v/>
      </c>
      <c r="F467" s="28"/>
      <c r="G467" s="409" t="str">
        <f>IF(E467="","",IF(IFERROR(VALUE(MID(E467,(SEARCH(".",E467)+1),1)),0)&gt;0,I467,SUMIFS($G468:$G$1015,$R468:$R$1015,LEFT(E467,SEARCH(".",E467)),$Q468:$Q$1015,"&gt;0")))</f>
        <v/>
      </c>
      <c r="H467" s="400"/>
      <c r="I467" s="396" t="str">
        <f t="shared" ca="1" si="33"/>
        <v/>
      </c>
      <c r="J467" s="396" t="str">
        <f t="shared" ca="1" si="34"/>
        <v/>
      </c>
      <c r="K467" s="384" t="str">
        <f>IF(OR(IFERROR(SEARCH("*.0*",$E467),0)=1,E467=""),"",INDEX('1.1 AIZ-IVZ'!$H$109:$O$1097,MATCH('1.4 AIZ-BWH'!E467,'1.1 AIZ-IVZ'!$H$109:$H$1097,0),7))</f>
        <v/>
      </c>
      <c r="L467" s="384" t="str">
        <f>IF(OR(IFERROR(SEARCH("*.0*",$E467),0)=1,E467=""),"",INDEX('1.1 AIZ-IVZ'!$H$109:$O$1097,MATCH('1.4 AIZ-BWH'!E467,'1.1 AIZ-IVZ'!$H$109:$H$1097,0),8))</f>
        <v/>
      </c>
      <c r="M467" s="131"/>
      <c r="N467" s="395" t="str" cm="1">
        <f t="array" ref="N467">IFERROR(IF(O466=1,INDEX('1.1 AIZ-IVZ'!$G$7:$I$106,MATCH(MIN('1.1 AIZ-IVZ'!$G$7:$G$106)+COUNTIF($N$25:N466,"*.0*"),'1.1 AIZ-IVZ'!$G$7:$G$106,0),3),INDEX('1.1 AIZ-IVZ'!$G$109:$H$1097,MATCH(VALUE(LEFT(R467,SEARCH(".",R467)-1)),'1.1 AIZ-IVZ'!$E$109:$E$1097,0)-1+Q467,2)),"")</f>
        <v/>
      </c>
      <c r="O467" s="395" t="str">
        <f>IFERROR(IF(O466&gt;1,O466-1,INDEX('1.1 AIZ-IVZ'!$F$7:$H$106,MATCH('1.4 AIZ-BWH'!N467,'1.1 AIZ-IVZ'!$I$7:$I$106,0),1)+1),"")</f>
        <v/>
      </c>
      <c r="P467" s="395" t="str">
        <f t="shared" si="35"/>
        <v/>
      </c>
      <c r="Q467" s="395" t="e">
        <f t="shared" si="36"/>
        <v>#VALUE!</v>
      </c>
      <c r="R467" s="395" t="str">
        <f t="shared" si="37"/>
        <v/>
      </c>
    </row>
    <row r="468" spans="1:18" ht="15" hidden="1" customHeight="1">
      <c r="A468" s="49"/>
      <c r="B468" s="49"/>
      <c r="C468" s="49"/>
      <c r="D468" s="50"/>
      <c r="E468" s="93" t="str" cm="1">
        <f t="array" ref="E468">IFERROR(IF(O467=1,INDEX('1.1 AIZ-IVZ'!$G$7:$I$106,MATCH(MIN('1.1 AIZ-IVZ'!$G$7:$G$106)+COUNTIF($N$25:N467,"*.0*"),'1.1 AIZ-IVZ'!$G$7:$G$106,0),3),INDEX('1.1 AIZ-IVZ'!$G$109:$H$1097,MATCH(VALUE(LEFT(R468,SEARCH(".",R468)-1)),'1.1 AIZ-IVZ'!$E$109:$E$1097,0)-1+Q468,2)),"")</f>
        <v/>
      </c>
      <c r="F468" s="28"/>
      <c r="G468" s="409" t="str">
        <f>IF(E468="","",IF(IFERROR(VALUE(MID(E468,(SEARCH(".",E468)+1),1)),0)&gt;0,I468,SUMIFS($G469:$G$1015,$R469:$R$1015,LEFT(E468,SEARCH(".",E468)),$Q469:$Q$1015,"&gt;0")))</f>
        <v/>
      </c>
      <c r="H468" s="400"/>
      <c r="I468" s="396" t="str">
        <f t="shared" ca="1" si="33"/>
        <v/>
      </c>
      <c r="J468" s="396" t="str">
        <f t="shared" ca="1" si="34"/>
        <v/>
      </c>
      <c r="K468" s="384" t="str">
        <f>IF(OR(IFERROR(SEARCH("*.0*",$E468),0)=1,E468=""),"",INDEX('1.1 AIZ-IVZ'!$H$109:$O$1097,MATCH('1.4 AIZ-BWH'!E468,'1.1 AIZ-IVZ'!$H$109:$H$1097,0),7))</f>
        <v/>
      </c>
      <c r="L468" s="384" t="str">
        <f>IF(OR(IFERROR(SEARCH("*.0*",$E468),0)=1,E468=""),"",INDEX('1.1 AIZ-IVZ'!$H$109:$O$1097,MATCH('1.4 AIZ-BWH'!E468,'1.1 AIZ-IVZ'!$H$109:$H$1097,0),8))</f>
        <v/>
      </c>
      <c r="M468" s="131"/>
      <c r="N468" s="395" t="str" cm="1">
        <f t="array" ref="N468">IFERROR(IF(O467=1,INDEX('1.1 AIZ-IVZ'!$G$7:$I$106,MATCH(MIN('1.1 AIZ-IVZ'!$G$7:$G$106)+COUNTIF($N$25:N467,"*.0*"),'1.1 AIZ-IVZ'!$G$7:$G$106,0),3),INDEX('1.1 AIZ-IVZ'!$G$109:$H$1097,MATCH(VALUE(LEFT(R468,SEARCH(".",R468)-1)),'1.1 AIZ-IVZ'!$E$109:$E$1097,0)-1+Q468,2)),"")</f>
        <v/>
      </c>
      <c r="O468" s="395" t="str">
        <f>IFERROR(IF(O467&gt;1,O467-1,INDEX('1.1 AIZ-IVZ'!$F$7:$H$106,MATCH('1.4 AIZ-BWH'!N468,'1.1 AIZ-IVZ'!$I$7:$I$106,0),1)+1),"")</f>
        <v/>
      </c>
      <c r="P468" s="395" t="str">
        <f t="shared" si="35"/>
        <v/>
      </c>
      <c r="Q468" s="395" t="e">
        <f t="shared" si="36"/>
        <v>#VALUE!</v>
      </c>
      <c r="R468" s="395" t="str">
        <f t="shared" si="37"/>
        <v/>
      </c>
    </row>
    <row r="469" spans="1:18" ht="15" hidden="1" customHeight="1">
      <c r="A469" s="49"/>
      <c r="B469" s="49"/>
      <c r="C469" s="49"/>
      <c r="D469" s="50"/>
      <c r="E469" s="93" t="str" cm="1">
        <f t="array" ref="E469">IFERROR(IF(O468=1,INDEX('1.1 AIZ-IVZ'!$G$7:$I$106,MATCH(MIN('1.1 AIZ-IVZ'!$G$7:$G$106)+COUNTIF($N$25:N468,"*.0*"),'1.1 AIZ-IVZ'!$G$7:$G$106,0),3),INDEX('1.1 AIZ-IVZ'!$G$109:$H$1097,MATCH(VALUE(LEFT(R469,SEARCH(".",R469)-1)),'1.1 AIZ-IVZ'!$E$109:$E$1097,0)-1+Q469,2)),"")</f>
        <v/>
      </c>
      <c r="F469" s="28"/>
      <c r="G469" s="409" t="str">
        <f>IF(E469="","",IF(IFERROR(VALUE(MID(E469,(SEARCH(".",E469)+1),1)),0)&gt;0,I469,SUMIFS($G470:$G$1015,$R470:$R$1015,LEFT(E469,SEARCH(".",E469)),$Q470:$Q$1015,"&gt;0")))</f>
        <v/>
      </c>
      <c r="H469" s="400"/>
      <c r="I469" s="396" t="str">
        <f t="shared" ca="1" si="33"/>
        <v/>
      </c>
      <c r="J469" s="396" t="str">
        <f t="shared" ca="1" si="34"/>
        <v/>
      </c>
      <c r="K469" s="384" t="str">
        <f>IF(OR(IFERROR(SEARCH("*.0*",$E469),0)=1,E469=""),"",INDEX('1.1 AIZ-IVZ'!$H$109:$O$1097,MATCH('1.4 AIZ-BWH'!E469,'1.1 AIZ-IVZ'!$H$109:$H$1097,0),7))</f>
        <v/>
      </c>
      <c r="L469" s="384" t="str">
        <f>IF(OR(IFERROR(SEARCH("*.0*",$E469),0)=1,E469=""),"",INDEX('1.1 AIZ-IVZ'!$H$109:$O$1097,MATCH('1.4 AIZ-BWH'!E469,'1.1 AIZ-IVZ'!$H$109:$H$1097,0),8))</f>
        <v/>
      </c>
      <c r="M469" s="131"/>
      <c r="N469" s="395" t="str" cm="1">
        <f t="array" ref="N469">IFERROR(IF(O468=1,INDEX('1.1 AIZ-IVZ'!$G$7:$I$106,MATCH(MIN('1.1 AIZ-IVZ'!$G$7:$G$106)+COUNTIF($N$25:N468,"*.0*"),'1.1 AIZ-IVZ'!$G$7:$G$106,0),3),INDEX('1.1 AIZ-IVZ'!$G$109:$H$1097,MATCH(VALUE(LEFT(R469,SEARCH(".",R469)-1)),'1.1 AIZ-IVZ'!$E$109:$E$1097,0)-1+Q469,2)),"")</f>
        <v/>
      </c>
      <c r="O469" s="395" t="str">
        <f>IFERROR(IF(O468&gt;1,O468-1,INDEX('1.1 AIZ-IVZ'!$F$7:$H$106,MATCH('1.4 AIZ-BWH'!N469,'1.1 AIZ-IVZ'!$I$7:$I$106,0),1)+1),"")</f>
        <v/>
      </c>
      <c r="P469" s="395" t="str">
        <f t="shared" si="35"/>
        <v/>
      </c>
      <c r="Q469" s="395" t="e">
        <f t="shared" si="36"/>
        <v>#VALUE!</v>
      </c>
      <c r="R469" s="395" t="str">
        <f t="shared" si="37"/>
        <v/>
      </c>
    </row>
    <row r="470" spans="1:18" ht="15" hidden="1" customHeight="1">
      <c r="A470" s="49"/>
      <c r="B470" s="49"/>
      <c r="C470" s="49"/>
      <c r="D470" s="50"/>
      <c r="E470" s="93" t="str" cm="1">
        <f t="array" ref="E470">IFERROR(IF(O469=1,INDEX('1.1 AIZ-IVZ'!$G$7:$I$106,MATCH(MIN('1.1 AIZ-IVZ'!$G$7:$G$106)+COUNTIF($N$25:N469,"*.0*"),'1.1 AIZ-IVZ'!$G$7:$G$106,0),3),INDEX('1.1 AIZ-IVZ'!$G$109:$H$1097,MATCH(VALUE(LEFT(R470,SEARCH(".",R470)-1)),'1.1 AIZ-IVZ'!$E$109:$E$1097,0)-1+Q470,2)),"")</f>
        <v/>
      </c>
      <c r="F470" s="28"/>
      <c r="G470" s="409" t="str">
        <f>IF(E470="","",IF(IFERROR(VALUE(MID(E470,(SEARCH(".",E470)+1),1)),0)&gt;0,I470,SUMIFS($G471:$G$1015,$R471:$R$1015,LEFT(E470,SEARCH(".",E470)),$Q471:$Q$1015,"&gt;0")))</f>
        <v/>
      </c>
      <c r="H470" s="400"/>
      <c r="I470" s="396" t="str">
        <f t="shared" ca="1" si="33"/>
        <v/>
      </c>
      <c r="J470" s="396" t="str">
        <f t="shared" ca="1" si="34"/>
        <v/>
      </c>
      <c r="K470" s="384" t="str">
        <f>IF(OR(IFERROR(SEARCH("*.0*",$E470),0)=1,E470=""),"",INDEX('1.1 AIZ-IVZ'!$H$109:$O$1097,MATCH('1.4 AIZ-BWH'!E470,'1.1 AIZ-IVZ'!$H$109:$H$1097,0),7))</f>
        <v/>
      </c>
      <c r="L470" s="384" t="str">
        <f>IF(OR(IFERROR(SEARCH("*.0*",$E470),0)=1,E470=""),"",INDEX('1.1 AIZ-IVZ'!$H$109:$O$1097,MATCH('1.4 AIZ-BWH'!E470,'1.1 AIZ-IVZ'!$H$109:$H$1097,0),8))</f>
        <v/>
      </c>
      <c r="M470" s="131"/>
      <c r="N470" s="395" t="str" cm="1">
        <f t="array" ref="N470">IFERROR(IF(O469=1,INDEX('1.1 AIZ-IVZ'!$G$7:$I$106,MATCH(MIN('1.1 AIZ-IVZ'!$G$7:$G$106)+COUNTIF($N$25:N469,"*.0*"),'1.1 AIZ-IVZ'!$G$7:$G$106,0),3),INDEX('1.1 AIZ-IVZ'!$G$109:$H$1097,MATCH(VALUE(LEFT(R470,SEARCH(".",R470)-1)),'1.1 AIZ-IVZ'!$E$109:$E$1097,0)-1+Q470,2)),"")</f>
        <v/>
      </c>
      <c r="O470" s="395" t="str">
        <f>IFERROR(IF(O469&gt;1,O469-1,INDEX('1.1 AIZ-IVZ'!$F$7:$H$106,MATCH('1.4 AIZ-BWH'!N470,'1.1 AIZ-IVZ'!$I$7:$I$106,0),1)+1),"")</f>
        <v/>
      </c>
      <c r="P470" s="395" t="str">
        <f t="shared" si="35"/>
        <v/>
      </c>
      <c r="Q470" s="395" t="e">
        <f t="shared" si="36"/>
        <v>#VALUE!</v>
      </c>
      <c r="R470" s="395" t="str">
        <f t="shared" si="37"/>
        <v/>
      </c>
    </row>
    <row r="471" spans="1:18" ht="15" hidden="1" customHeight="1">
      <c r="A471" s="49"/>
      <c r="B471" s="49"/>
      <c r="C471" s="49"/>
      <c r="D471" s="50"/>
      <c r="E471" s="93" t="str" cm="1">
        <f t="array" ref="E471">IFERROR(IF(O470=1,INDEX('1.1 AIZ-IVZ'!$G$7:$I$106,MATCH(MIN('1.1 AIZ-IVZ'!$G$7:$G$106)+COUNTIF($N$25:N470,"*.0*"),'1.1 AIZ-IVZ'!$G$7:$G$106,0),3),INDEX('1.1 AIZ-IVZ'!$G$109:$H$1097,MATCH(VALUE(LEFT(R471,SEARCH(".",R471)-1)),'1.1 AIZ-IVZ'!$E$109:$E$1097,0)-1+Q471,2)),"")</f>
        <v/>
      </c>
      <c r="F471" s="28"/>
      <c r="G471" s="409" t="str">
        <f>IF(E471="","",IF(IFERROR(VALUE(MID(E471,(SEARCH(".",E471)+1),1)),0)&gt;0,I471,SUMIFS($G472:$G$1015,$R472:$R$1015,LEFT(E471,SEARCH(".",E471)),$Q472:$Q$1015,"&gt;0")))</f>
        <v/>
      </c>
      <c r="H471" s="400"/>
      <c r="I471" s="396" t="str">
        <f t="shared" ca="1" si="33"/>
        <v/>
      </c>
      <c r="J471" s="396" t="str">
        <f t="shared" ca="1" si="34"/>
        <v/>
      </c>
      <c r="K471" s="384" t="str">
        <f>IF(OR(IFERROR(SEARCH("*.0*",$E471),0)=1,E471=""),"",INDEX('1.1 AIZ-IVZ'!$H$109:$O$1097,MATCH('1.4 AIZ-BWH'!E471,'1.1 AIZ-IVZ'!$H$109:$H$1097,0),7))</f>
        <v/>
      </c>
      <c r="L471" s="384" t="str">
        <f>IF(OR(IFERROR(SEARCH("*.0*",$E471),0)=1,E471=""),"",INDEX('1.1 AIZ-IVZ'!$H$109:$O$1097,MATCH('1.4 AIZ-BWH'!E471,'1.1 AIZ-IVZ'!$H$109:$H$1097,0),8))</f>
        <v/>
      </c>
      <c r="M471" s="131"/>
      <c r="N471" s="395" t="str" cm="1">
        <f t="array" ref="N471">IFERROR(IF(O470=1,INDEX('1.1 AIZ-IVZ'!$G$7:$I$106,MATCH(MIN('1.1 AIZ-IVZ'!$G$7:$G$106)+COUNTIF($N$25:N470,"*.0*"),'1.1 AIZ-IVZ'!$G$7:$G$106,0),3),INDEX('1.1 AIZ-IVZ'!$G$109:$H$1097,MATCH(VALUE(LEFT(R471,SEARCH(".",R471)-1)),'1.1 AIZ-IVZ'!$E$109:$E$1097,0)-1+Q471,2)),"")</f>
        <v/>
      </c>
      <c r="O471" s="395" t="str">
        <f>IFERROR(IF(O470&gt;1,O470-1,INDEX('1.1 AIZ-IVZ'!$F$7:$H$106,MATCH('1.4 AIZ-BWH'!N471,'1.1 AIZ-IVZ'!$I$7:$I$106,0),1)+1),"")</f>
        <v/>
      </c>
      <c r="P471" s="395" t="str">
        <f t="shared" si="35"/>
        <v/>
      </c>
      <c r="Q471" s="395" t="e">
        <f t="shared" si="36"/>
        <v>#VALUE!</v>
      </c>
      <c r="R471" s="395" t="str">
        <f t="shared" si="37"/>
        <v/>
      </c>
    </row>
    <row r="472" spans="1:18" ht="15" hidden="1" customHeight="1">
      <c r="A472" s="49"/>
      <c r="B472" s="49"/>
      <c r="C472" s="49"/>
      <c r="D472" s="50"/>
      <c r="E472" s="93" t="str" cm="1">
        <f t="array" ref="E472">IFERROR(IF(O471=1,INDEX('1.1 AIZ-IVZ'!$G$7:$I$106,MATCH(MIN('1.1 AIZ-IVZ'!$G$7:$G$106)+COUNTIF($N$25:N471,"*.0*"),'1.1 AIZ-IVZ'!$G$7:$G$106,0),3),INDEX('1.1 AIZ-IVZ'!$G$109:$H$1097,MATCH(VALUE(LEFT(R472,SEARCH(".",R472)-1)),'1.1 AIZ-IVZ'!$E$109:$E$1097,0)-1+Q472,2)),"")</f>
        <v/>
      </c>
      <c r="F472" s="28"/>
      <c r="G472" s="409" t="str">
        <f>IF(E472="","",IF(IFERROR(VALUE(MID(E472,(SEARCH(".",E472)+1),1)),0)&gt;0,I472,SUMIFS($G473:$G$1015,$R473:$R$1015,LEFT(E472,SEARCH(".",E472)),$Q473:$Q$1015,"&gt;0")))</f>
        <v/>
      </c>
      <c r="H472" s="400"/>
      <c r="I472" s="396" t="str">
        <f t="shared" ca="1" si="33"/>
        <v/>
      </c>
      <c r="J472" s="396" t="str">
        <f t="shared" ca="1" si="34"/>
        <v/>
      </c>
      <c r="K472" s="384" t="str">
        <f>IF(OR(IFERROR(SEARCH("*.0*",$E472),0)=1,E472=""),"",INDEX('1.1 AIZ-IVZ'!$H$109:$O$1097,MATCH('1.4 AIZ-BWH'!E472,'1.1 AIZ-IVZ'!$H$109:$H$1097,0),7))</f>
        <v/>
      </c>
      <c r="L472" s="384" t="str">
        <f>IF(OR(IFERROR(SEARCH("*.0*",$E472),0)=1,E472=""),"",INDEX('1.1 AIZ-IVZ'!$H$109:$O$1097,MATCH('1.4 AIZ-BWH'!E472,'1.1 AIZ-IVZ'!$H$109:$H$1097,0),8))</f>
        <v/>
      </c>
      <c r="M472" s="131"/>
      <c r="N472" s="395" t="str" cm="1">
        <f t="array" ref="N472">IFERROR(IF(O471=1,INDEX('1.1 AIZ-IVZ'!$G$7:$I$106,MATCH(MIN('1.1 AIZ-IVZ'!$G$7:$G$106)+COUNTIF($N$25:N471,"*.0*"),'1.1 AIZ-IVZ'!$G$7:$G$106,0),3),INDEX('1.1 AIZ-IVZ'!$G$109:$H$1097,MATCH(VALUE(LEFT(R472,SEARCH(".",R472)-1)),'1.1 AIZ-IVZ'!$E$109:$E$1097,0)-1+Q472,2)),"")</f>
        <v/>
      </c>
      <c r="O472" s="395" t="str">
        <f>IFERROR(IF(O471&gt;1,O471-1,INDEX('1.1 AIZ-IVZ'!$F$7:$H$106,MATCH('1.4 AIZ-BWH'!N472,'1.1 AIZ-IVZ'!$I$7:$I$106,0),1)+1),"")</f>
        <v/>
      </c>
      <c r="P472" s="395" t="str">
        <f t="shared" si="35"/>
        <v/>
      </c>
      <c r="Q472" s="395" t="e">
        <f t="shared" si="36"/>
        <v>#VALUE!</v>
      </c>
      <c r="R472" s="395" t="str">
        <f t="shared" si="37"/>
        <v/>
      </c>
    </row>
    <row r="473" spans="1:18" ht="15" hidden="1" customHeight="1">
      <c r="A473" s="49"/>
      <c r="B473" s="49"/>
      <c r="C473" s="49"/>
      <c r="D473" s="50"/>
      <c r="E473" s="93" t="str" cm="1">
        <f t="array" ref="E473">IFERROR(IF(O472=1,INDEX('1.1 AIZ-IVZ'!$G$7:$I$106,MATCH(MIN('1.1 AIZ-IVZ'!$G$7:$G$106)+COUNTIF($N$25:N472,"*.0*"),'1.1 AIZ-IVZ'!$G$7:$G$106,0),3),INDEX('1.1 AIZ-IVZ'!$G$109:$H$1097,MATCH(VALUE(LEFT(R473,SEARCH(".",R473)-1)),'1.1 AIZ-IVZ'!$E$109:$E$1097,0)-1+Q473,2)),"")</f>
        <v/>
      </c>
      <c r="F473" s="28"/>
      <c r="G473" s="409" t="str">
        <f>IF(E473="","",IF(IFERROR(VALUE(MID(E473,(SEARCH(".",E473)+1),1)),0)&gt;0,I473,SUMIFS($G474:$G$1015,$R474:$R$1015,LEFT(E473,SEARCH(".",E473)),$Q474:$Q$1015,"&gt;0")))</f>
        <v/>
      </c>
      <c r="H473" s="400"/>
      <c r="I473" s="396" t="str">
        <f t="shared" ca="1" si="33"/>
        <v/>
      </c>
      <c r="J473" s="396" t="str">
        <f t="shared" ca="1" si="34"/>
        <v/>
      </c>
      <c r="K473" s="384" t="str">
        <f>IF(OR(IFERROR(SEARCH("*.0*",$E473),0)=1,E473=""),"",INDEX('1.1 AIZ-IVZ'!$H$109:$O$1097,MATCH('1.4 AIZ-BWH'!E473,'1.1 AIZ-IVZ'!$H$109:$H$1097,0),7))</f>
        <v/>
      </c>
      <c r="L473" s="384" t="str">
        <f>IF(OR(IFERROR(SEARCH("*.0*",$E473),0)=1,E473=""),"",INDEX('1.1 AIZ-IVZ'!$H$109:$O$1097,MATCH('1.4 AIZ-BWH'!E473,'1.1 AIZ-IVZ'!$H$109:$H$1097,0),8))</f>
        <v/>
      </c>
      <c r="M473" s="131"/>
      <c r="N473" s="395" t="str" cm="1">
        <f t="array" ref="N473">IFERROR(IF(O472=1,INDEX('1.1 AIZ-IVZ'!$G$7:$I$106,MATCH(MIN('1.1 AIZ-IVZ'!$G$7:$G$106)+COUNTIF($N$25:N472,"*.0*"),'1.1 AIZ-IVZ'!$G$7:$G$106,0),3),INDEX('1.1 AIZ-IVZ'!$G$109:$H$1097,MATCH(VALUE(LEFT(R473,SEARCH(".",R473)-1)),'1.1 AIZ-IVZ'!$E$109:$E$1097,0)-1+Q473,2)),"")</f>
        <v/>
      </c>
      <c r="O473" s="395" t="str">
        <f>IFERROR(IF(O472&gt;1,O472-1,INDEX('1.1 AIZ-IVZ'!$F$7:$H$106,MATCH('1.4 AIZ-BWH'!N473,'1.1 AIZ-IVZ'!$I$7:$I$106,0),1)+1),"")</f>
        <v/>
      </c>
      <c r="P473" s="395" t="str">
        <f t="shared" si="35"/>
        <v/>
      </c>
      <c r="Q473" s="395" t="e">
        <f t="shared" si="36"/>
        <v>#VALUE!</v>
      </c>
      <c r="R473" s="395" t="str">
        <f t="shared" si="37"/>
        <v/>
      </c>
    </row>
    <row r="474" spans="1:18" ht="15" hidden="1" customHeight="1">
      <c r="A474" s="49"/>
      <c r="B474" s="49"/>
      <c r="C474" s="49"/>
      <c r="D474" s="50"/>
      <c r="E474" s="93" t="str" cm="1">
        <f t="array" ref="E474">IFERROR(IF(O473=1,INDEX('1.1 AIZ-IVZ'!$G$7:$I$106,MATCH(MIN('1.1 AIZ-IVZ'!$G$7:$G$106)+COUNTIF($N$25:N473,"*.0*"),'1.1 AIZ-IVZ'!$G$7:$G$106,0),3),INDEX('1.1 AIZ-IVZ'!$G$109:$H$1097,MATCH(VALUE(LEFT(R474,SEARCH(".",R474)-1)),'1.1 AIZ-IVZ'!$E$109:$E$1097,0)-1+Q474,2)),"")</f>
        <v/>
      </c>
      <c r="F474" s="28"/>
      <c r="G474" s="409" t="str">
        <f>IF(E474="","",IF(IFERROR(VALUE(MID(E474,(SEARCH(".",E474)+1),1)),0)&gt;0,I474,SUMIFS($G475:$G$1015,$R475:$R$1015,LEFT(E474,SEARCH(".",E474)),$Q475:$Q$1015,"&gt;0")))</f>
        <v/>
      </c>
      <c r="H474" s="400"/>
      <c r="I474" s="396" t="str">
        <f t="shared" ref="I474:I537" ca="1" si="38">IFERROR(IF(H474&gt;0,H474,(100%-SUM($H$25:$H$1015))*IFERROR((ROUND(K474*$G$1052,1)+ROUND(L474*$G$1053,1))/(ROUND(SUMIF($H$25:$H$1015,"",$K$25:$K$1015)*$G$1052,1)+ROUND(SUMIF($H$25:$H$1015,"",$L$25:$L$1015)*$G$1053,1)),"")),"")</f>
        <v/>
      </c>
      <c r="J474" s="396" t="str">
        <f t="shared" ref="J474:J537" ca="1" si="39">IFERROR((ROUND(K474*$G$1052,1)+ROUND(L474*$G$1053,1))/($K$24+$L$24),"")</f>
        <v/>
      </c>
      <c r="K474" s="384" t="str">
        <f>IF(OR(IFERROR(SEARCH("*.0*",$E474),0)=1,E474=""),"",INDEX('1.1 AIZ-IVZ'!$H$109:$O$1097,MATCH('1.4 AIZ-BWH'!E474,'1.1 AIZ-IVZ'!$H$109:$H$1097,0),7))</f>
        <v/>
      </c>
      <c r="L474" s="384" t="str">
        <f>IF(OR(IFERROR(SEARCH("*.0*",$E474),0)=1,E474=""),"",INDEX('1.1 AIZ-IVZ'!$H$109:$O$1097,MATCH('1.4 AIZ-BWH'!E474,'1.1 AIZ-IVZ'!$H$109:$H$1097,0),8))</f>
        <v/>
      </c>
      <c r="M474" s="131"/>
      <c r="N474" s="395" t="str" cm="1">
        <f t="array" ref="N474">IFERROR(IF(O473=1,INDEX('1.1 AIZ-IVZ'!$G$7:$I$106,MATCH(MIN('1.1 AIZ-IVZ'!$G$7:$G$106)+COUNTIF($N$25:N473,"*.0*"),'1.1 AIZ-IVZ'!$G$7:$G$106,0),3),INDEX('1.1 AIZ-IVZ'!$G$109:$H$1097,MATCH(VALUE(LEFT(R474,SEARCH(".",R474)-1)),'1.1 AIZ-IVZ'!$E$109:$E$1097,0)-1+Q474,2)),"")</f>
        <v/>
      </c>
      <c r="O474" s="395" t="str">
        <f>IFERROR(IF(O473&gt;1,O473-1,INDEX('1.1 AIZ-IVZ'!$F$7:$H$106,MATCH('1.4 AIZ-BWH'!N474,'1.1 AIZ-IVZ'!$I$7:$I$106,0),1)+1),"")</f>
        <v/>
      </c>
      <c r="P474" s="395" t="str">
        <f t="shared" si="35"/>
        <v/>
      </c>
      <c r="Q474" s="395" t="e">
        <f t="shared" si="36"/>
        <v>#VALUE!</v>
      </c>
      <c r="R474" s="395" t="str">
        <f t="shared" si="37"/>
        <v/>
      </c>
    </row>
    <row r="475" spans="1:18" ht="15" hidden="1" customHeight="1">
      <c r="A475" s="49"/>
      <c r="B475" s="49"/>
      <c r="C475" s="49"/>
      <c r="D475" s="50"/>
      <c r="E475" s="93" t="str" cm="1">
        <f t="array" ref="E475">IFERROR(IF(O474=1,INDEX('1.1 AIZ-IVZ'!$G$7:$I$106,MATCH(MIN('1.1 AIZ-IVZ'!$G$7:$G$106)+COUNTIF($N$25:N474,"*.0*"),'1.1 AIZ-IVZ'!$G$7:$G$106,0),3),INDEX('1.1 AIZ-IVZ'!$G$109:$H$1097,MATCH(VALUE(LEFT(R475,SEARCH(".",R475)-1)),'1.1 AIZ-IVZ'!$E$109:$E$1097,0)-1+Q475,2)),"")</f>
        <v/>
      </c>
      <c r="F475" s="28"/>
      <c r="G475" s="409" t="str">
        <f>IF(E475="","",IF(IFERROR(VALUE(MID(E475,(SEARCH(".",E475)+1),1)),0)&gt;0,I475,SUMIFS($G476:$G$1015,$R476:$R$1015,LEFT(E475,SEARCH(".",E475)),$Q476:$Q$1015,"&gt;0")))</f>
        <v/>
      </c>
      <c r="H475" s="400"/>
      <c r="I475" s="396" t="str">
        <f t="shared" ca="1" si="38"/>
        <v/>
      </c>
      <c r="J475" s="396" t="str">
        <f t="shared" ca="1" si="39"/>
        <v/>
      </c>
      <c r="K475" s="384" t="str">
        <f>IF(OR(IFERROR(SEARCH("*.0*",$E475),0)=1,E475=""),"",INDEX('1.1 AIZ-IVZ'!$H$109:$O$1097,MATCH('1.4 AIZ-BWH'!E475,'1.1 AIZ-IVZ'!$H$109:$H$1097,0),7))</f>
        <v/>
      </c>
      <c r="L475" s="384" t="str">
        <f>IF(OR(IFERROR(SEARCH("*.0*",$E475),0)=1,E475=""),"",INDEX('1.1 AIZ-IVZ'!$H$109:$O$1097,MATCH('1.4 AIZ-BWH'!E475,'1.1 AIZ-IVZ'!$H$109:$H$1097,0),8))</f>
        <v/>
      </c>
      <c r="M475" s="131"/>
      <c r="N475" s="395" t="str" cm="1">
        <f t="array" ref="N475">IFERROR(IF(O474=1,INDEX('1.1 AIZ-IVZ'!$G$7:$I$106,MATCH(MIN('1.1 AIZ-IVZ'!$G$7:$G$106)+COUNTIF($N$25:N474,"*.0*"),'1.1 AIZ-IVZ'!$G$7:$G$106,0),3),INDEX('1.1 AIZ-IVZ'!$G$109:$H$1097,MATCH(VALUE(LEFT(R475,SEARCH(".",R475)-1)),'1.1 AIZ-IVZ'!$E$109:$E$1097,0)-1+Q475,2)),"")</f>
        <v/>
      </c>
      <c r="O475" s="395" t="str">
        <f>IFERROR(IF(O474&gt;1,O474-1,INDEX('1.1 AIZ-IVZ'!$F$7:$H$106,MATCH('1.4 AIZ-BWH'!N475,'1.1 AIZ-IVZ'!$I$7:$I$106,0),1)+1),"")</f>
        <v/>
      </c>
      <c r="P475" s="395" t="str">
        <f t="shared" si="35"/>
        <v/>
      </c>
      <c r="Q475" s="395" t="e">
        <f t="shared" si="36"/>
        <v>#VALUE!</v>
      </c>
      <c r="R475" s="395" t="str">
        <f t="shared" si="37"/>
        <v/>
      </c>
    </row>
    <row r="476" spans="1:18" ht="15" hidden="1" customHeight="1">
      <c r="A476" s="49"/>
      <c r="B476" s="49"/>
      <c r="C476" s="49"/>
      <c r="D476" s="50"/>
      <c r="E476" s="93" t="str" cm="1">
        <f t="array" ref="E476">IFERROR(IF(O475=1,INDEX('1.1 AIZ-IVZ'!$G$7:$I$106,MATCH(MIN('1.1 AIZ-IVZ'!$G$7:$G$106)+COUNTIF($N$25:N475,"*.0*"),'1.1 AIZ-IVZ'!$G$7:$G$106,0),3),INDEX('1.1 AIZ-IVZ'!$G$109:$H$1097,MATCH(VALUE(LEFT(R476,SEARCH(".",R476)-1)),'1.1 AIZ-IVZ'!$E$109:$E$1097,0)-1+Q476,2)),"")</f>
        <v/>
      </c>
      <c r="F476" s="28"/>
      <c r="G476" s="409" t="str">
        <f>IF(E476="","",IF(IFERROR(VALUE(MID(E476,(SEARCH(".",E476)+1),1)),0)&gt;0,I476,SUMIFS($G477:$G$1015,$R477:$R$1015,LEFT(E476,SEARCH(".",E476)),$Q477:$Q$1015,"&gt;0")))</f>
        <v/>
      </c>
      <c r="H476" s="400"/>
      <c r="I476" s="396" t="str">
        <f t="shared" ca="1" si="38"/>
        <v/>
      </c>
      <c r="J476" s="396" t="str">
        <f t="shared" ca="1" si="39"/>
        <v/>
      </c>
      <c r="K476" s="384" t="str">
        <f>IF(OR(IFERROR(SEARCH("*.0*",$E476),0)=1,E476=""),"",INDEX('1.1 AIZ-IVZ'!$H$109:$O$1097,MATCH('1.4 AIZ-BWH'!E476,'1.1 AIZ-IVZ'!$H$109:$H$1097,0),7))</f>
        <v/>
      </c>
      <c r="L476" s="384" t="str">
        <f>IF(OR(IFERROR(SEARCH("*.0*",$E476),0)=1,E476=""),"",INDEX('1.1 AIZ-IVZ'!$H$109:$O$1097,MATCH('1.4 AIZ-BWH'!E476,'1.1 AIZ-IVZ'!$H$109:$H$1097,0),8))</f>
        <v/>
      </c>
      <c r="M476" s="131"/>
      <c r="N476" s="395" t="str" cm="1">
        <f t="array" ref="N476">IFERROR(IF(O475=1,INDEX('1.1 AIZ-IVZ'!$G$7:$I$106,MATCH(MIN('1.1 AIZ-IVZ'!$G$7:$G$106)+COUNTIF($N$25:N475,"*.0*"),'1.1 AIZ-IVZ'!$G$7:$G$106,0),3),INDEX('1.1 AIZ-IVZ'!$G$109:$H$1097,MATCH(VALUE(LEFT(R476,SEARCH(".",R476)-1)),'1.1 AIZ-IVZ'!$E$109:$E$1097,0)-1+Q476,2)),"")</f>
        <v/>
      </c>
      <c r="O476" s="395" t="str">
        <f>IFERROR(IF(O475&gt;1,O475-1,INDEX('1.1 AIZ-IVZ'!$F$7:$H$106,MATCH('1.4 AIZ-BWH'!N476,'1.1 AIZ-IVZ'!$I$7:$I$106,0),1)+1),"")</f>
        <v/>
      </c>
      <c r="P476" s="395" t="str">
        <f t="shared" si="35"/>
        <v/>
      </c>
      <c r="Q476" s="395" t="e">
        <f t="shared" si="36"/>
        <v>#VALUE!</v>
      </c>
      <c r="R476" s="395" t="str">
        <f t="shared" si="37"/>
        <v/>
      </c>
    </row>
    <row r="477" spans="1:18" ht="15" hidden="1" customHeight="1">
      <c r="A477" s="49"/>
      <c r="B477" s="49"/>
      <c r="C477" s="49"/>
      <c r="D477" s="50"/>
      <c r="E477" s="93" t="str" cm="1">
        <f t="array" ref="E477">IFERROR(IF(O476=1,INDEX('1.1 AIZ-IVZ'!$G$7:$I$106,MATCH(MIN('1.1 AIZ-IVZ'!$G$7:$G$106)+COUNTIF($N$25:N476,"*.0*"),'1.1 AIZ-IVZ'!$G$7:$G$106,0),3),INDEX('1.1 AIZ-IVZ'!$G$109:$H$1097,MATCH(VALUE(LEFT(R477,SEARCH(".",R477)-1)),'1.1 AIZ-IVZ'!$E$109:$E$1097,0)-1+Q477,2)),"")</f>
        <v/>
      </c>
      <c r="F477" s="28"/>
      <c r="G477" s="409" t="str">
        <f>IF(E477="","",IF(IFERROR(VALUE(MID(E477,(SEARCH(".",E477)+1),1)),0)&gt;0,I477,SUMIFS($G478:$G$1015,$R478:$R$1015,LEFT(E477,SEARCH(".",E477)),$Q478:$Q$1015,"&gt;0")))</f>
        <v/>
      </c>
      <c r="H477" s="400"/>
      <c r="I477" s="396" t="str">
        <f t="shared" ca="1" si="38"/>
        <v/>
      </c>
      <c r="J477" s="396" t="str">
        <f t="shared" ca="1" si="39"/>
        <v/>
      </c>
      <c r="K477" s="384" t="str">
        <f>IF(OR(IFERROR(SEARCH("*.0*",$E477),0)=1,E477=""),"",INDEX('1.1 AIZ-IVZ'!$H$109:$O$1097,MATCH('1.4 AIZ-BWH'!E477,'1.1 AIZ-IVZ'!$H$109:$H$1097,0),7))</f>
        <v/>
      </c>
      <c r="L477" s="384" t="str">
        <f>IF(OR(IFERROR(SEARCH("*.0*",$E477),0)=1,E477=""),"",INDEX('1.1 AIZ-IVZ'!$H$109:$O$1097,MATCH('1.4 AIZ-BWH'!E477,'1.1 AIZ-IVZ'!$H$109:$H$1097,0),8))</f>
        <v/>
      </c>
      <c r="M477" s="131"/>
      <c r="N477" s="395" t="str" cm="1">
        <f t="array" ref="N477">IFERROR(IF(O476=1,INDEX('1.1 AIZ-IVZ'!$G$7:$I$106,MATCH(MIN('1.1 AIZ-IVZ'!$G$7:$G$106)+COUNTIF($N$25:N476,"*.0*"),'1.1 AIZ-IVZ'!$G$7:$G$106,0),3),INDEX('1.1 AIZ-IVZ'!$G$109:$H$1097,MATCH(VALUE(LEFT(R477,SEARCH(".",R477)-1)),'1.1 AIZ-IVZ'!$E$109:$E$1097,0)-1+Q477,2)),"")</f>
        <v/>
      </c>
      <c r="O477" s="395" t="str">
        <f>IFERROR(IF(O476&gt;1,O476-1,INDEX('1.1 AIZ-IVZ'!$F$7:$H$106,MATCH('1.4 AIZ-BWH'!N477,'1.1 AIZ-IVZ'!$I$7:$I$106,0),1)+1),"")</f>
        <v/>
      </c>
      <c r="P477" s="395" t="str">
        <f t="shared" si="35"/>
        <v/>
      </c>
      <c r="Q477" s="395" t="e">
        <f t="shared" si="36"/>
        <v>#VALUE!</v>
      </c>
      <c r="R477" s="395" t="str">
        <f t="shared" si="37"/>
        <v/>
      </c>
    </row>
    <row r="478" spans="1:18" ht="15" hidden="1">
      <c r="A478" s="49"/>
      <c r="B478" s="49"/>
      <c r="C478" s="49"/>
      <c r="D478" s="50"/>
      <c r="E478" s="93" t="str" cm="1">
        <f t="array" ref="E478">IFERROR(IF(O477=1,INDEX('1.1 AIZ-IVZ'!$G$7:$I$106,MATCH(MIN('1.1 AIZ-IVZ'!$G$7:$G$106)+COUNTIF($N$25:N477,"*.0*"),'1.1 AIZ-IVZ'!$G$7:$G$106,0),3),INDEX('1.1 AIZ-IVZ'!$G$109:$H$1097,MATCH(VALUE(LEFT(R478,SEARCH(".",R478)-1)),'1.1 AIZ-IVZ'!$E$109:$E$1097,0)-1+Q478,2)),"")</f>
        <v/>
      </c>
      <c r="F478" s="28"/>
      <c r="G478" s="409" t="str">
        <f>IF(E478="","",IF(IFERROR(VALUE(MID(E478,(SEARCH(".",E478)+1),1)),0)&gt;0,I478,SUMIFS($G479:$G$1015,$R479:$R$1015,LEFT(E478,SEARCH(".",E478)),$Q479:$Q$1015,"&gt;0")))</f>
        <v/>
      </c>
      <c r="H478" s="400"/>
      <c r="I478" s="396" t="str">
        <f t="shared" ca="1" si="38"/>
        <v/>
      </c>
      <c r="J478" s="396" t="str">
        <f t="shared" ca="1" si="39"/>
        <v/>
      </c>
      <c r="K478" s="384" t="str">
        <f>IF(OR(IFERROR(SEARCH("*.0*",$E478),0)=1,E478=""),"",INDEX('1.1 AIZ-IVZ'!$H$109:$O$1097,MATCH('1.4 AIZ-BWH'!E478,'1.1 AIZ-IVZ'!$H$109:$H$1097,0),7))</f>
        <v/>
      </c>
      <c r="L478" s="384" t="str">
        <f>IF(OR(IFERROR(SEARCH("*.0*",$E478),0)=1,E478=""),"",INDEX('1.1 AIZ-IVZ'!$H$109:$O$1097,MATCH('1.4 AIZ-BWH'!E478,'1.1 AIZ-IVZ'!$H$109:$H$1097,0),8))</f>
        <v/>
      </c>
      <c r="M478" s="131"/>
      <c r="N478" s="395" t="str" cm="1">
        <f t="array" ref="N478">IFERROR(IF(O477=1,INDEX('1.1 AIZ-IVZ'!$G$7:$I$106,MATCH(MIN('1.1 AIZ-IVZ'!$G$7:$G$106)+COUNTIF($N$25:N477,"*.0*"),'1.1 AIZ-IVZ'!$G$7:$G$106,0),3),INDEX('1.1 AIZ-IVZ'!$G$109:$H$1097,MATCH(VALUE(LEFT(R478,SEARCH(".",R478)-1)),'1.1 AIZ-IVZ'!$E$109:$E$1097,0)-1+Q478,2)),"")</f>
        <v/>
      </c>
      <c r="O478" s="395" t="str">
        <f>IFERROR(IF(O477&gt;1,O477-1,INDEX('1.1 AIZ-IVZ'!$F$7:$H$106,MATCH('1.4 AIZ-BWH'!N478,'1.1 AIZ-IVZ'!$I$7:$I$106,0),1)+1),"")</f>
        <v/>
      </c>
      <c r="P478" s="395" t="str">
        <f t="shared" si="35"/>
        <v/>
      </c>
      <c r="Q478" s="395" t="e">
        <f t="shared" si="36"/>
        <v>#VALUE!</v>
      </c>
      <c r="R478" s="395" t="str">
        <f t="shared" si="37"/>
        <v/>
      </c>
    </row>
    <row r="479" spans="1:18" ht="15" hidden="1">
      <c r="A479" s="49"/>
      <c r="B479" s="49"/>
      <c r="C479" s="49"/>
      <c r="D479" s="50"/>
      <c r="E479" s="93" t="str" cm="1">
        <f t="array" ref="E479">IFERROR(IF(O478=1,INDEX('1.1 AIZ-IVZ'!$G$7:$I$106,MATCH(MIN('1.1 AIZ-IVZ'!$G$7:$G$106)+COUNTIF($N$25:N478,"*.0*"),'1.1 AIZ-IVZ'!$G$7:$G$106,0),3),INDEX('1.1 AIZ-IVZ'!$G$109:$H$1097,MATCH(VALUE(LEFT(R479,SEARCH(".",R479)-1)),'1.1 AIZ-IVZ'!$E$109:$E$1097,0)-1+Q479,2)),"")</f>
        <v/>
      </c>
      <c r="F479" s="28"/>
      <c r="G479" s="409" t="str">
        <f>IF(E479="","",IF(IFERROR(VALUE(MID(E479,(SEARCH(".",E479)+1),1)),0)&gt;0,I479,SUMIFS($G480:$G$1015,$R480:$R$1015,LEFT(E479,SEARCH(".",E479)),$Q480:$Q$1015,"&gt;0")))</f>
        <v/>
      </c>
      <c r="H479" s="400"/>
      <c r="I479" s="396" t="str">
        <f t="shared" ca="1" si="38"/>
        <v/>
      </c>
      <c r="J479" s="396" t="str">
        <f t="shared" ca="1" si="39"/>
        <v/>
      </c>
      <c r="K479" s="384" t="str">
        <f>IF(OR(IFERROR(SEARCH("*.0*",$E479),0)=1,E479=""),"",INDEX('1.1 AIZ-IVZ'!$H$109:$O$1097,MATCH('1.4 AIZ-BWH'!E479,'1.1 AIZ-IVZ'!$H$109:$H$1097,0),7))</f>
        <v/>
      </c>
      <c r="L479" s="384" t="str">
        <f>IF(OR(IFERROR(SEARCH("*.0*",$E479),0)=1,E479=""),"",INDEX('1.1 AIZ-IVZ'!$H$109:$O$1097,MATCH('1.4 AIZ-BWH'!E479,'1.1 AIZ-IVZ'!$H$109:$H$1097,0),8))</f>
        <v/>
      </c>
      <c r="M479" s="131"/>
      <c r="N479" s="395" t="str" cm="1">
        <f t="array" ref="N479">IFERROR(IF(O478=1,INDEX('1.1 AIZ-IVZ'!$G$7:$I$106,MATCH(MIN('1.1 AIZ-IVZ'!$G$7:$G$106)+COUNTIF($N$25:N478,"*.0*"),'1.1 AIZ-IVZ'!$G$7:$G$106,0),3),INDEX('1.1 AIZ-IVZ'!$G$109:$H$1097,MATCH(VALUE(LEFT(R479,SEARCH(".",R479)-1)),'1.1 AIZ-IVZ'!$E$109:$E$1097,0)-1+Q479,2)),"")</f>
        <v/>
      </c>
      <c r="O479" s="395" t="str">
        <f>IFERROR(IF(O478&gt;1,O478-1,INDEX('1.1 AIZ-IVZ'!$F$7:$H$106,MATCH('1.4 AIZ-BWH'!N479,'1.1 AIZ-IVZ'!$I$7:$I$106,0),1)+1),"")</f>
        <v/>
      </c>
      <c r="P479" s="395" t="str">
        <f t="shared" si="35"/>
        <v/>
      </c>
      <c r="Q479" s="395" t="e">
        <f t="shared" si="36"/>
        <v>#VALUE!</v>
      </c>
      <c r="R479" s="395" t="str">
        <f t="shared" si="37"/>
        <v/>
      </c>
    </row>
    <row r="480" spans="1:18" ht="15" hidden="1">
      <c r="A480" s="49"/>
      <c r="B480" s="49"/>
      <c r="C480" s="49"/>
      <c r="D480" s="50"/>
      <c r="E480" s="93" t="str" cm="1">
        <f t="array" ref="E480">IFERROR(IF(O479=1,INDEX('1.1 AIZ-IVZ'!$G$7:$I$106,MATCH(MIN('1.1 AIZ-IVZ'!$G$7:$G$106)+COUNTIF($N$25:N479,"*.0*"),'1.1 AIZ-IVZ'!$G$7:$G$106,0),3),INDEX('1.1 AIZ-IVZ'!$G$109:$H$1097,MATCH(VALUE(LEFT(R480,SEARCH(".",R480)-1)),'1.1 AIZ-IVZ'!$E$109:$E$1097,0)-1+Q480,2)),"")</f>
        <v/>
      </c>
      <c r="F480" s="28"/>
      <c r="G480" s="409" t="str">
        <f>IF(E480="","",IF(IFERROR(VALUE(MID(E480,(SEARCH(".",E480)+1),1)),0)&gt;0,I480,SUMIFS($G481:$G$1015,$R481:$R$1015,LEFT(E480,SEARCH(".",E480)),$Q481:$Q$1015,"&gt;0")))</f>
        <v/>
      </c>
      <c r="H480" s="400"/>
      <c r="I480" s="396" t="str">
        <f t="shared" ca="1" si="38"/>
        <v/>
      </c>
      <c r="J480" s="396" t="str">
        <f t="shared" ca="1" si="39"/>
        <v/>
      </c>
      <c r="K480" s="384" t="str">
        <f>IF(OR(IFERROR(SEARCH("*.0*",$E480),0)=1,E480=""),"",INDEX('1.1 AIZ-IVZ'!$H$109:$O$1097,MATCH('1.4 AIZ-BWH'!E480,'1.1 AIZ-IVZ'!$H$109:$H$1097,0),7))</f>
        <v/>
      </c>
      <c r="L480" s="384" t="str">
        <f>IF(OR(IFERROR(SEARCH("*.0*",$E480),0)=1,E480=""),"",INDEX('1.1 AIZ-IVZ'!$H$109:$O$1097,MATCH('1.4 AIZ-BWH'!E480,'1.1 AIZ-IVZ'!$H$109:$H$1097,0),8))</f>
        <v/>
      </c>
      <c r="M480" s="131"/>
      <c r="N480" s="395" t="str" cm="1">
        <f t="array" ref="N480">IFERROR(IF(O479=1,INDEX('1.1 AIZ-IVZ'!$G$7:$I$106,MATCH(MIN('1.1 AIZ-IVZ'!$G$7:$G$106)+COUNTIF($N$25:N479,"*.0*"),'1.1 AIZ-IVZ'!$G$7:$G$106,0),3),INDEX('1.1 AIZ-IVZ'!$G$109:$H$1097,MATCH(VALUE(LEFT(R480,SEARCH(".",R480)-1)),'1.1 AIZ-IVZ'!$E$109:$E$1097,0)-1+Q480,2)),"")</f>
        <v/>
      </c>
      <c r="O480" s="395" t="str">
        <f>IFERROR(IF(O479&gt;1,O479-1,INDEX('1.1 AIZ-IVZ'!$F$7:$H$106,MATCH('1.4 AIZ-BWH'!N480,'1.1 AIZ-IVZ'!$I$7:$I$106,0),1)+1),"")</f>
        <v/>
      </c>
      <c r="P480" s="395" t="str">
        <f t="shared" si="35"/>
        <v/>
      </c>
      <c r="Q480" s="395" t="e">
        <f t="shared" si="36"/>
        <v>#VALUE!</v>
      </c>
      <c r="R480" s="395" t="str">
        <f t="shared" si="37"/>
        <v/>
      </c>
    </row>
    <row r="481" spans="1:18" ht="15" hidden="1">
      <c r="A481" s="49"/>
      <c r="B481" s="49"/>
      <c r="C481" s="49"/>
      <c r="D481" s="50"/>
      <c r="E481" s="93" t="str" cm="1">
        <f t="array" ref="E481">IFERROR(IF(O480=1,INDEX('1.1 AIZ-IVZ'!$G$7:$I$106,MATCH(MIN('1.1 AIZ-IVZ'!$G$7:$G$106)+COUNTIF($N$25:N480,"*.0*"),'1.1 AIZ-IVZ'!$G$7:$G$106,0),3),INDEX('1.1 AIZ-IVZ'!$G$109:$H$1097,MATCH(VALUE(LEFT(R481,SEARCH(".",R481)-1)),'1.1 AIZ-IVZ'!$E$109:$E$1097,0)-1+Q481,2)),"")</f>
        <v/>
      </c>
      <c r="F481" s="28"/>
      <c r="G481" s="409" t="str">
        <f>IF(E481="","",IF(IFERROR(VALUE(MID(E481,(SEARCH(".",E481)+1),1)),0)&gt;0,I481,SUMIFS($G482:$G$1015,$R482:$R$1015,LEFT(E481,SEARCH(".",E481)),$Q482:$Q$1015,"&gt;0")))</f>
        <v/>
      </c>
      <c r="H481" s="400"/>
      <c r="I481" s="396" t="str">
        <f t="shared" ca="1" si="38"/>
        <v/>
      </c>
      <c r="J481" s="396" t="str">
        <f t="shared" ca="1" si="39"/>
        <v/>
      </c>
      <c r="K481" s="384" t="str">
        <f>IF(OR(IFERROR(SEARCH("*.0*",$E481),0)=1,E481=""),"",INDEX('1.1 AIZ-IVZ'!$H$109:$O$1097,MATCH('1.4 AIZ-BWH'!E481,'1.1 AIZ-IVZ'!$H$109:$H$1097,0),7))</f>
        <v/>
      </c>
      <c r="L481" s="384" t="str">
        <f>IF(OR(IFERROR(SEARCH("*.0*",$E481),0)=1,E481=""),"",INDEX('1.1 AIZ-IVZ'!$H$109:$O$1097,MATCH('1.4 AIZ-BWH'!E481,'1.1 AIZ-IVZ'!$H$109:$H$1097,0),8))</f>
        <v/>
      </c>
      <c r="M481" s="131"/>
      <c r="N481" s="395" t="str" cm="1">
        <f t="array" ref="N481">IFERROR(IF(O480=1,INDEX('1.1 AIZ-IVZ'!$G$7:$I$106,MATCH(MIN('1.1 AIZ-IVZ'!$G$7:$G$106)+COUNTIF($N$25:N480,"*.0*"),'1.1 AIZ-IVZ'!$G$7:$G$106,0),3),INDEX('1.1 AIZ-IVZ'!$G$109:$H$1097,MATCH(VALUE(LEFT(R481,SEARCH(".",R481)-1)),'1.1 AIZ-IVZ'!$E$109:$E$1097,0)-1+Q481,2)),"")</f>
        <v/>
      </c>
      <c r="O481" s="395" t="str">
        <f>IFERROR(IF(O480&gt;1,O480-1,INDEX('1.1 AIZ-IVZ'!$F$7:$H$106,MATCH('1.4 AIZ-BWH'!N481,'1.1 AIZ-IVZ'!$I$7:$I$106,0),1)+1),"")</f>
        <v/>
      </c>
      <c r="P481" s="395" t="str">
        <f t="shared" si="35"/>
        <v/>
      </c>
      <c r="Q481" s="395" t="e">
        <f t="shared" si="36"/>
        <v>#VALUE!</v>
      </c>
      <c r="R481" s="395" t="str">
        <f t="shared" si="37"/>
        <v/>
      </c>
    </row>
    <row r="482" spans="1:18" ht="15" hidden="1">
      <c r="A482" s="49"/>
      <c r="B482" s="49"/>
      <c r="C482" s="49"/>
      <c r="D482" s="50"/>
      <c r="E482" s="93" t="str" cm="1">
        <f t="array" ref="E482">IFERROR(IF(O481=1,INDEX('1.1 AIZ-IVZ'!$G$7:$I$106,MATCH(MIN('1.1 AIZ-IVZ'!$G$7:$G$106)+COUNTIF($N$25:N481,"*.0*"),'1.1 AIZ-IVZ'!$G$7:$G$106,0),3),INDEX('1.1 AIZ-IVZ'!$G$109:$H$1097,MATCH(VALUE(LEFT(R482,SEARCH(".",R482)-1)),'1.1 AIZ-IVZ'!$E$109:$E$1097,0)-1+Q482,2)),"")</f>
        <v/>
      </c>
      <c r="F482" s="28"/>
      <c r="G482" s="409" t="str">
        <f>IF(E482="","",IF(IFERROR(VALUE(MID(E482,(SEARCH(".",E482)+1),1)),0)&gt;0,I482,SUMIFS($G483:$G$1015,$R483:$R$1015,LEFT(E482,SEARCH(".",E482)),$Q483:$Q$1015,"&gt;0")))</f>
        <v/>
      </c>
      <c r="H482" s="400"/>
      <c r="I482" s="396" t="str">
        <f t="shared" ca="1" si="38"/>
        <v/>
      </c>
      <c r="J482" s="396" t="str">
        <f t="shared" ca="1" si="39"/>
        <v/>
      </c>
      <c r="K482" s="384" t="str">
        <f>IF(OR(IFERROR(SEARCH("*.0*",$E482),0)=1,E482=""),"",INDEX('1.1 AIZ-IVZ'!$H$109:$O$1097,MATCH('1.4 AIZ-BWH'!E482,'1.1 AIZ-IVZ'!$H$109:$H$1097,0),7))</f>
        <v/>
      </c>
      <c r="L482" s="384" t="str">
        <f>IF(OR(IFERROR(SEARCH("*.0*",$E482),0)=1,E482=""),"",INDEX('1.1 AIZ-IVZ'!$H$109:$O$1097,MATCH('1.4 AIZ-BWH'!E482,'1.1 AIZ-IVZ'!$H$109:$H$1097,0),8))</f>
        <v/>
      </c>
      <c r="M482" s="131"/>
      <c r="N482" s="395" t="str" cm="1">
        <f t="array" ref="N482">IFERROR(IF(O481=1,INDEX('1.1 AIZ-IVZ'!$G$7:$I$106,MATCH(MIN('1.1 AIZ-IVZ'!$G$7:$G$106)+COUNTIF($N$25:N481,"*.0*"),'1.1 AIZ-IVZ'!$G$7:$G$106,0),3),INDEX('1.1 AIZ-IVZ'!$G$109:$H$1097,MATCH(VALUE(LEFT(R482,SEARCH(".",R482)-1)),'1.1 AIZ-IVZ'!$E$109:$E$1097,0)-1+Q482,2)),"")</f>
        <v/>
      </c>
      <c r="O482" s="395" t="str">
        <f>IFERROR(IF(O481&gt;1,O481-1,INDEX('1.1 AIZ-IVZ'!$F$7:$H$106,MATCH('1.4 AIZ-BWH'!N482,'1.1 AIZ-IVZ'!$I$7:$I$106,0),1)+1),"")</f>
        <v/>
      </c>
      <c r="P482" s="395" t="str">
        <f t="shared" si="35"/>
        <v/>
      </c>
      <c r="Q482" s="395" t="e">
        <f t="shared" si="36"/>
        <v>#VALUE!</v>
      </c>
      <c r="R482" s="395" t="str">
        <f t="shared" si="37"/>
        <v/>
      </c>
    </row>
    <row r="483" spans="1:18" ht="15" hidden="1">
      <c r="A483" s="49"/>
      <c r="B483" s="49"/>
      <c r="C483" s="49"/>
      <c r="D483" s="50"/>
      <c r="E483" s="93" t="str" cm="1">
        <f t="array" ref="E483">IFERROR(IF(O482=1,INDEX('1.1 AIZ-IVZ'!$G$7:$I$106,MATCH(MIN('1.1 AIZ-IVZ'!$G$7:$G$106)+COUNTIF($N$25:N482,"*.0*"),'1.1 AIZ-IVZ'!$G$7:$G$106,0),3),INDEX('1.1 AIZ-IVZ'!$G$109:$H$1097,MATCH(VALUE(LEFT(R483,SEARCH(".",R483)-1)),'1.1 AIZ-IVZ'!$E$109:$E$1097,0)-1+Q483,2)),"")</f>
        <v/>
      </c>
      <c r="F483" s="28"/>
      <c r="G483" s="409" t="str">
        <f>IF(E483="","",IF(IFERROR(VALUE(MID(E483,(SEARCH(".",E483)+1),1)),0)&gt;0,I483,SUMIFS($G484:$G$1015,$R484:$R$1015,LEFT(E483,SEARCH(".",E483)),$Q484:$Q$1015,"&gt;0")))</f>
        <v/>
      </c>
      <c r="H483" s="400"/>
      <c r="I483" s="396" t="str">
        <f t="shared" ca="1" si="38"/>
        <v/>
      </c>
      <c r="J483" s="396" t="str">
        <f t="shared" ca="1" si="39"/>
        <v/>
      </c>
      <c r="K483" s="384" t="str">
        <f>IF(OR(IFERROR(SEARCH("*.0*",$E483),0)=1,E483=""),"",INDEX('1.1 AIZ-IVZ'!$H$109:$O$1097,MATCH('1.4 AIZ-BWH'!E483,'1.1 AIZ-IVZ'!$H$109:$H$1097,0),7))</f>
        <v/>
      </c>
      <c r="L483" s="384" t="str">
        <f>IF(OR(IFERROR(SEARCH("*.0*",$E483),0)=1,E483=""),"",INDEX('1.1 AIZ-IVZ'!$H$109:$O$1097,MATCH('1.4 AIZ-BWH'!E483,'1.1 AIZ-IVZ'!$H$109:$H$1097,0),8))</f>
        <v/>
      </c>
      <c r="M483" s="131"/>
      <c r="N483" s="395" t="str" cm="1">
        <f t="array" ref="N483">IFERROR(IF(O482=1,INDEX('1.1 AIZ-IVZ'!$G$7:$I$106,MATCH(MIN('1.1 AIZ-IVZ'!$G$7:$G$106)+COUNTIF($N$25:N482,"*.0*"),'1.1 AIZ-IVZ'!$G$7:$G$106,0),3),INDEX('1.1 AIZ-IVZ'!$G$109:$H$1097,MATCH(VALUE(LEFT(R483,SEARCH(".",R483)-1)),'1.1 AIZ-IVZ'!$E$109:$E$1097,0)-1+Q483,2)),"")</f>
        <v/>
      </c>
      <c r="O483" s="395" t="str">
        <f>IFERROR(IF(O482&gt;1,O482-1,INDEX('1.1 AIZ-IVZ'!$F$7:$H$106,MATCH('1.4 AIZ-BWH'!N483,'1.1 AIZ-IVZ'!$I$7:$I$106,0),1)+1),"")</f>
        <v/>
      </c>
      <c r="P483" s="395" t="str">
        <f t="shared" si="35"/>
        <v/>
      </c>
      <c r="Q483" s="395" t="e">
        <f t="shared" si="36"/>
        <v>#VALUE!</v>
      </c>
      <c r="R483" s="395" t="str">
        <f t="shared" si="37"/>
        <v/>
      </c>
    </row>
    <row r="484" spans="1:18" ht="15" hidden="1" customHeight="1">
      <c r="A484" s="49"/>
      <c r="B484" s="49"/>
      <c r="C484" s="49"/>
      <c r="D484" s="50"/>
      <c r="E484" s="93" t="str" cm="1">
        <f t="array" ref="E484">IFERROR(IF(O483=1,INDEX('1.1 AIZ-IVZ'!$G$7:$I$106,MATCH(MIN('1.1 AIZ-IVZ'!$G$7:$G$106)+COUNTIF($N$25:N483,"*.0*"),'1.1 AIZ-IVZ'!$G$7:$G$106,0),3),INDEX('1.1 AIZ-IVZ'!$G$109:$H$1097,MATCH(VALUE(LEFT(R484,SEARCH(".",R484)-1)),'1.1 AIZ-IVZ'!$E$109:$E$1097,0)-1+Q484,2)),"")</f>
        <v/>
      </c>
      <c r="F484" s="28"/>
      <c r="G484" s="409" t="str">
        <f>IF(E484="","",IF(IFERROR(VALUE(MID(E484,(SEARCH(".",E484)+1),1)),0)&gt;0,I484,SUMIFS($G485:$G$1015,$R485:$R$1015,LEFT(E484,SEARCH(".",E484)),$Q485:$Q$1015,"&gt;0")))</f>
        <v/>
      </c>
      <c r="H484" s="400"/>
      <c r="I484" s="396" t="str">
        <f t="shared" ca="1" si="38"/>
        <v/>
      </c>
      <c r="J484" s="396" t="str">
        <f t="shared" ca="1" si="39"/>
        <v/>
      </c>
      <c r="K484" s="384" t="str">
        <f>IF(OR(IFERROR(SEARCH("*.0*",$E484),0)=1,E484=""),"",INDEX('1.1 AIZ-IVZ'!$H$109:$O$1097,MATCH('1.4 AIZ-BWH'!E484,'1.1 AIZ-IVZ'!$H$109:$H$1097,0),7))</f>
        <v/>
      </c>
      <c r="L484" s="384" t="str">
        <f>IF(OR(IFERROR(SEARCH("*.0*",$E484),0)=1,E484=""),"",INDEX('1.1 AIZ-IVZ'!$H$109:$O$1097,MATCH('1.4 AIZ-BWH'!E484,'1.1 AIZ-IVZ'!$H$109:$H$1097,0),8))</f>
        <v/>
      </c>
      <c r="M484" s="131"/>
      <c r="N484" s="395" t="str" cm="1">
        <f t="array" ref="N484">IFERROR(IF(O483=1,INDEX('1.1 AIZ-IVZ'!$G$7:$I$106,MATCH(MIN('1.1 AIZ-IVZ'!$G$7:$G$106)+COUNTIF($N$25:N483,"*.0*"),'1.1 AIZ-IVZ'!$G$7:$G$106,0),3),INDEX('1.1 AIZ-IVZ'!$G$109:$H$1097,MATCH(VALUE(LEFT(R484,SEARCH(".",R484)-1)),'1.1 AIZ-IVZ'!$E$109:$E$1097,0)-1+Q484,2)),"")</f>
        <v/>
      </c>
      <c r="O484" s="395" t="str">
        <f>IFERROR(IF(O483&gt;1,O483-1,INDEX('1.1 AIZ-IVZ'!$F$7:$H$106,MATCH('1.4 AIZ-BWH'!N484,'1.1 AIZ-IVZ'!$I$7:$I$106,0),1)+1),"")</f>
        <v/>
      </c>
      <c r="P484" s="395" t="str">
        <f t="shared" si="35"/>
        <v/>
      </c>
      <c r="Q484" s="395" t="e">
        <f t="shared" si="36"/>
        <v>#VALUE!</v>
      </c>
      <c r="R484" s="395" t="str">
        <f t="shared" si="37"/>
        <v/>
      </c>
    </row>
    <row r="485" spans="1:18" ht="15" hidden="1" customHeight="1">
      <c r="A485" s="49"/>
      <c r="B485" s="49"/>
      <c r="C485" s="49"/>
      <c r="D485" s="50"/>
      <c r="E485" s="93" t="str" cm="1">
        <f t="array" ref="E485">IFERROR(IF(O484=1,INDEX('1.1 AIZ-IVZ'!$G$7:$I$106,MATCH(MIN('1.1 AIZ-IVZ'!$G$7:$G$106)+COUNTIF($N$25:N484,"*.0*"),'1.1 AIZ-IVZ'!$G$7:$G$106,0),3),INDEX('1.1 AIZ-IVZ'!$G$109:$H$1097,MATCH(VALUE(LEFT(R485,SEARCH(".",R485)-1)),'1.1 AIZ-IVZ'!$E$109:$E$1097,0)-1+Q485,2)),"")</f>
        <v/>
      </c>
      <c r="F485" s="28"/>
      <c r="G485" s="409" t="str">
        <f>IF(E485="","",IF(IFERROR(VALUE(MID(E485,(SEARCH(".",E485)+1),1)),0)&gt;0,I485,SUMIFS($G486:$G$1015,$R486:$R$1015,LEFT(E485,SEARCH(".",E485)),$Q486:$Q$1015,"&gt;0")))</f>
        <v/>
      </c>
      <c r="H485" s="400"/>
      <c r="I485" s="396" t="str">
        <f t="shared" ca="1" si="38"/>
        <v/>
      </c>
      <c r="J485" s="396" t="str">
        <f t="shared" ca="1" si="39"/>
        <v/>
      </c>
      <c r="K485" s="384" t="str">
        <f>IF(OR(IFERROR(SEARCH("*.0*",$E485),0)=1,E485=""),"",INDEX('1.1 AIZ-IVZ'!$H$109:$O$1097,MATCH('1.4 AIZ-BWH'!E485,'1.1 AIZ-IVZ'!$H$109:$H$1097,0),7))</f>
        <v/>
      </c>
      <c r="L485" s="384" t="str">
        <f>IF(OR(IFERROR(SEARCH("*.0*",$E485),0)=1,E485=""),"",INDEX('1.1 AIZ-IVZ'!$H$109:$O$1097,MATCH('1.4 AIZ-BWH'!E485,'1.1 AIZ-IVZ'!$H$109:$H$1097,0),8))</f>
        <v/>
      </c>
      <c r="M485" s="131"/>
      <c r="N485" s="395" t="str" cm="1">
        <f t="array" ref="N485">IFERROR(IF(O484=1,INDEX('1.1 AIZ-IVZ'!$G$7:$I$106,MATCH(MIN('1.1 AIZ-IVZ'!$G$7:$G$106)+COUNTIF($N$25:N484,"*.0*"),'1.1 AIZ-IVZ'!$G$7:$G$106,0),3),INDEX('1.1 AIZ-IVZ'!$G$109:$H$1097,MATCH(VALUE(LEFT(R485,SEARCH(".",R485)-1)),'1.1 AIZ-IVZ'!$E$109:$E$1097,0)-1+Q485,2)),"")</f>
        <v/>
      </c>
      <c r="O485" s="395" t="str">
        <f>IFERROR(IF(O484&gt;1,O484-1,INDEX('1.1 AIZ-IVZ'!$F$7:$H$106,MATCH('1.4 AIZ-BWH'!N485,'1.1 AIZ-IVZ'!$I$7:$I$106,0),1)+1),"")</f>
        <v/>
      </c>
      <c r="P485" s="395" t="str">
        <f t="shared" si="35"/>
        <v/>
      </c>
      <c r="Q485" s="395" t="e">
        <f t="shared" si="36"/>
        <v>#VALUE!</v>
      </c>
      <c r="R485" s="395" t="str">
        <f t="shared" si="37"/>
        <v/>
      </c>
    </row>
    <row r="486" spans="1:18" ht="15" hidden="1" customHeight="1">
      <c r="A486" s="49"/>
      <c r="B486" s="49"/>
      <c r="C486" s="49"/>
      <c r="D486" s="50"/>
      <c r="E486" s="93" t="str" cm="1">
        <f t="array" ref="E486">IFERROR(IF(O485=1,INDEX('1.1 AIZ-IVZ'!$G$7:$I$106,MATCH(MIN('1.1 AIZ-IVZ'!$G$7:$G$106)+COUNTIF($N$25:N485,"*.0*"),'1.1 AIZ-IVZ'!$G$7:$G$106,0),3),INDEX('1.1 AIZ-IVZ'!$G$109:$H$1097,MATCH(VALUE(LEFT(R486,SEARCH(".",R486)-1)),'1.1 AIZ-IVZ'!$E$109:$E$1097,0)-1+Q486,2)),"")</f>
        <v/>
      </c>
      <c r="F486" s="28"/>
      <c r="G486" s="409" t="str">
        <f>IF(E486="","",IF(IFERROR(VALUE(MID(E486,(SEARCH(".",E486)+1),1)),0)&gt;0,I486,SUMIFS($G487:$G$1015,$R487:$R$1015,LEFT(E486,SEARCH(".",E486)),$Q487:$Q$1015,"&gt;0")))</f>
        <v/>
      </c>
      <c r="H486" s="400"/>
      <c r="I486" s="396" t="str">
        <f t="shared" ca="1" si="38"/>
        <v/>
      </c>
      <c r="J486" s="396" t="str">
        <f t="shared" ca="1" si="39"/>
        <v/>
      </c>
      <c r="K486" s="384" t="str">
        <f>IF(OR(IFERROR(SEARCH("*.0*",$E486),0)=1,E486=""),"",INDEX('1.1 AIZ-IVZ'!$H$109:$O$1097,MATCH('1.4 AIZ-BWH'!E486,'1.1 AIZ-IVZ'!$H$109:$H$1097,0),7))</f>
        <v/>
      </c>
      <c r="L486" s="384" t="str">
        <f>IF(OR(IFERROR(SEARCH("*.0*",$E486),0)=1,E486=""),"",INDEX('1.1 AIZ-IVZ'!$H$109:$O$1097,MATCH('1.4 AIZ-BWH'!E486,'1.1 AIZ-IVZ'!$H$109:$H$1097,0),8))</f>
        <v/>
      </c>
      <c r="M486" s="131"/>
      <c r="N486" s="395" t="str" cm="1">
        <f t="array" ref="N486">IFERROR(IF(O485=1,INDEX('1.1 AIZ-IVZ'!$G$7:$I$106,MATCH(MIN('1.1 AIZ-IVZ'!$G$7:$G$106)+COUNTIF($N$25:N485,"*.0*"),'1.1 AIZ-IVZ'!$G$7:$G$106,0),3),INDEX('1.1 AIZ-IVZ'!$G$109:$H$1097,MATCH(VALUE(LEFT(R486,SEARCH(".",R486)-1)),'1.1 AIZ-IVZ'!$E$109:$E$1097,0)-1+Q486,2)),"")</f>
        <v/>
      </c>
      <c r="O486" s="395" t="str">
        <f>IFERROR(IF(O485&gt;1,O485-1,INDEX('1.1 AIZ-IVZ'!$F$7:$H$106,MATCH('1.4 AIZ-BWH'!N486,'1.1 AIZ-IVZ'!$I$7:$I$106,0),1)+1),"")</f>
        <v/>
      </c>
      <c r="P486" s="395" t="str">
        <f t="shared" si="35"/>
        <v/>
      </c>
      <c r="Q486" s="395" t="e">
        <f t="shared" si="36"/>
        <v>#VALUE!</v>
      </c>
      <c r="R486" s="395" t="str">
        <f t="shared" si="37"/>
        <v/>
      </c>
    </row>
    <row r="487" spans="1:18" ht="15" hidden="1" customHeight="1">
      <c r="A487" s="49"/>
      <c r="B487" s="49"/>
      <c r="C487" s="49"/>
      <c r="D487" s="50"/>
      <c r="E487" s="93" t="str" cm="1">
        <f t="array" ref="E487">IFERROR(IF(O486=1,INDEX('1.1 AIZ-IVZ'!$G$7:$I$106,MATCH(MIN('1.1 AIZ-IVZ'!$G$7:$G$106)+COUNTIF($N$25:N486,"*.0*"),'1.1 AIZ-IVZ'!$G$7:$G$106,0),3),INDEX('1.1 AIZ-IVZ'!$G$109:$H$1097,MATCH(VALUE(LEFT(R487,SEARCH(".",R487)-1)),'1.1 AIZ-IVZ'!$E$109:$E$1097,0)-1+Q487,2)),"")</f>
        <v/>
      </c>
      <c r="F487" s="28"/>
      <c r="G487" s="409" t="str">
        <f>IF(E487="","",IF(IFERROR(VALUE(MID(E487,(SEARCH(".",E487)+1),1)),0)&gt;0,I487,SUMIFS($G488:$G$1015,$R488:$R$1015,LEFT(E487,SEARCH(".",E487)),$Q488:$Q$1015,"&gt;0")))</f>
        <v/>
      </c>
      <c r="H487" s="400"/>
      <c r="I487" s="396" t="str">
        <f t="shared" ca="1" si="38"/>
        <v/>
      </c>
      <c r="J487" s="396" t="str">
        <f t="shared" ca="1" si="39"/>
        <v/>
      </c>
      <c r="K487" s="384" t="str">
        <f>IF(OR(IFERROR(SEARCH("*.0*",$E487),0)=1,E487=""),"",INDEX('1.1 AIZ-IVZ'!$H$109:$O$1097,MATCH('1.4 AIZ-BWH'!E487,'1.1 AIZ-IVZ'!$H$109:$H$1097,0),7))</f>
        <v/>
      </c>
      <c r="L487" s="384" t="str">
        <f>IF(OR(IFERROR(SEARCH("*.0*",$E487),0)=1,E487=""),"",INDEX('1.1 AIZ-IVZ'!$H$109:$O$1097,MATCH('1.4 AIZ-BWH'!E487,'1.1 AIZ-IVZ'!$H$109:$H$1097,0),8))</f>
        <v/>
      </c>
      <c r="M487" s="131"/>
      <c r="N487" s="395" t="str" cm="1">
        <f t="array" ref="N487">IFERROR(IF(O486=1,INDEX('1.1 AIZ-IVZ'!$G$7:$I$106,MATCH(MIN('1.1 AIZ-IVZ'!$G$7:$G$106)+COUNTIF($N$25:N486,"*.0*"),'1.1 AIZ-IVZ'!$G$7:$G$106,0),3),INDEX('1.1 AIZ-IVZ'!$G$109:$H$1097,MATCH(VALUE(LEFT(R487,SEARCH(".",R487)-1)),'1.1 AIZ-IVZ'!$E$109:$E$1097,0)-1+Q487,2)),"")</f>
        <v/>
      </c>
      <c r="O487" s="395" t="str">
        <f>IFERROR(IF(O486&gt;1,O486-1,INDEX('1.1 AIZ-IVZ'!$F$7:$H$106,MATCH('1.4 AIZ-BWH'!N487,'1.1 AIZ-IVZ'!$I$7:$I$106,0),1)+1),"")</f>
        <v/>
      </c>
      <c r="P487" s="395" t="str">
        <f t="shared" si="35"/>
        <v/>
      </c>
      <c r="Q487" s="395" t="e">
        <f t="shared" si="36"/>
        <v>#VALUE!</v>
      </c>
      <c r="R487" s="395" t="str">
        <f t="shared" si="37"/>
        <v/>
      </c>
    </row>
    <row r="488" spans="1:18" ht="15" hidden="1">
      <c r="A488" s="49"/>
      <c r="B488" s="49"/>
      <c r="C488" s="49"/>
      <c r="D488" s="50"/>
      <c r="E488" s="93" t="str" cm="1">
        <f t="array" ref="E488">IFERROR(IF(O487=1,INDEX('1.1 AIZ-IVZ'!$G$7:$I$106,MATCH(MIN('1.1 AIZ-IVZ'!$G$7:$G$106)+COUNTIF($N$25:N487,"*.0*"),'1.1 AIZ-IVZ'!$G$7:$G$106,0),3),INDEX('1.1 AIZ-IVZ'!$G$109:$H$1097,MATCH(VALUE(LEFT(R488,SEARCH(".",R488)-1)),'1.1 AIZ-IVZ'!$E$109:$E$1097,0)-1+Q488,2)),"")</f>
        <v/>
      </c>
      <c r="F488" s="28"/>
      <c r="G488" s="409" t="str">
        <f>IF(E488="","",IF(IFERROR(VALUE(MID(E488,(SEARCH(".",E488)+1),1)),0)&gt;0,I488,SUMIFS($G489:$G$1015,$R489:$R$1015,LEFT(E488,SEARCH(".",E488)),$Q489:$Q$1015,"&gt;0")))</f>
        <v/>
      </c>
      <c r="H488" s="400"/>
      <c r="I488" s="396" t="str">
        <f t="shared" ca="1" si="38"/>
        <v/>
      </c>
      <c r="J488" s="396" t="str">
        <f t="shared" ca="1" si="39"/>
        <v/>
      </c>
      <c r="K488" s="384" t="str">
        <f>IF(OR(IFERROR(SEARCH("*.0*",$E488),0)=1,E488=""),"",INDEX('1.1 AIZ-IVZ'!$H$109:$O$1097,MATCH('1.4 AIZ-BWH'!E488,'1.1 AIZ-IVZ'!$H$109:$H$1097,0),7))</f>
        <v/>
      </c>
      <c r="L488" s="384" t="str">
        <f>IF(OR(IFERROR(SEARCH("*.0*",$E488),0)=1,E488=""),"",INDEX('1.1 AIZ-IVZ'!$H$109:$O$1097,MATCH('1.4 AIZ-BWH'!E488,'1.1 AIZ-IVZ'!$H$109:$H$1097,0),8))</f>
        <v/>
      </c>
      <c r="M488" s="131"/>
      <c r="N488" s="395" t="str" cm="1">
        <f t="array" ref="N488">IFERROR(IF(O487=1,INDEX('1.1 AIZ-IVZ'!$G$7:$I$106,MATCH(MIN('1.1 AIZ-IVZ'!$G$7:$G$106)+COUNTIF($N$25:N487,"*.0*"),'1.1 AIZ-IVZ'!$G$7:$G$106,0),3),INDEX('1.1 AIZ-IVZ'!$G$109:$H$1097,MATCH(VALUE(LEFT(R488,SEARCH(".",R488)-1)),'1.1 AIZ-IVZ'!$E$109:$E$1097,0)-1+Q488,2)),"")</f>
        <v/>
      </c>
      <c r="O488" s="395" t="str">
        <f>IFERROR(IF(O487&gt;1,O487-1,INDEX('1.1 AIZ-IVZ'!$F$7:$H$106,MATCH('1.4 AIZ-BWH'!N488,'1.1 AIZ-IVZ'!$I$7:$I$106,0),1)+1),"")</f>
        <v/>
      </c>
      <c r="P488" s="395" t="str">
        <f t="shared" si="35"/>
        <v/>
      </c>
      <c r="Q488" s="395" t="e">
        <f t="shared" si="36"/>
        <v>#VALUE!</v>
      </c>
      <c r="R488" s="395" t="str">
        <f t="shared" si="37"/>
        <v/>
      </c>
    </row>
    <row r="489" spans="1:18" ht="15" hidden="1">
      <c r="A489" s="49"/>
      <c r="B489" s="49"/>
      <c r="C489" s="49"/>
      <c r="D489" s="50"/>
      <c r="E489" s="93" t="str" cm="1">
        <f t="array" ref="E489">IFERROR(IF(O488=1,INDEX('1.1 AIZ-IVZ'!$G$7:$I$106,MATCH(MIN('1.1 AIZ-IVZ'!$G$7:$G$106)+COUNTIF($N$25:N488,"*.0*"),'1.1 AIZ-IVZ'!$G$7:$G$106,0),3),INDEX('1.1 AIZ-IVZ'!$G$109:$H$1097,MATCH(VALUE(LEFT(R489,SEARCH(".",R489)-1)),'1.1 AIZ-IVZ'!$E$109:$E$1097,0)-1+Q489,2)),"")</f>
        <v/>
      </c>
      <c r="F489" s="28"/>
      <c r="G489" s="409" t="str">
        <f>IF(E489="","",IF(IFERROR(VALUE(MID(E489,(SEARCH(".",E489)+1),1)),0)&gt;0,I489,SUMIFS($G490:$G$1015,$R490:$R$1015,LEFT(E489,SEARCH(".",E489)),$Q490:$Q$1015,"&gt;0")))</f>
        <v/>
      </c>
      <c r="H489" s="400"/>
      <c r="I489" s="396" t="str">
        <f t="shared" ca="1" si="38"/>
        <v/>
      </c>
      <c r="J489" s="396" t="str">
        <f t="shared" ca="1" si="39"/>
        <v/>
      </c>
      <c r="K489" s="384" t="str">
        <f>IF(OR(IFERROR(SEARCH("*.0*",$E489),0)=1,E489=""),"",INDEX('1.1 AIZ-IVZ'!$H$109:$O$1097,MATCH('1.4 AIZ-BWH'!E489,'1.1 AIZ-IVZ'!$H$109:$H$1097,0),7))</f>
        <v/>
      </c>
      <c r="L489" s="384" t="str">
        <f>IF(OR(IFERROR(SEARCH("*.0*",$E489),0)=1,E489=""),"",INDEX('1.1 AIZ-IVZ'!$H$109:$O$1097,MATCH('1.4 AIZ-BWH'!E489,'1.1 AIZ-IVZ'!$H$109:$H$1097,0),8))</f>
        <v/>
      </c>
      <c r="M489" s="131"/>
      <c r="N489" s="395" t="str" cm="1">
        <f t="array" ref="N489">IFERROR(IF(O488=1,INDEX('1.1 AIZ-IVZ'!$G$7:$I$106,MATCH(MIN('1.1 AIZ-IVZ'!$G$7:$G$106)+COUNTIF($N$25:N488,"*.0*"),'1.1 AIZ-IVZ'!$G$7:$G$106,0),3),INDEX('1.1 AIZ-IVZ'!$G$109:$H$1097,MATCH(VALUE(LEFT(R489,SEARCH(".",R489)-1)),'1.1 AIZ-IVZ'!$E$109:$E$1097,0)-1+Q489,2)),"")</f>
        <v/>
      </c>
      <c r="O489" s="395" t="str">
        <f>IFERROR(IF(O488&gt;1,O488-1,INDEX('1.1 AIZ-IVZ'!$F$7:$H$106,MATCH('1.4 AIZ-BWH'!N489,'1.1 AIZ-IVZ'!$I$7:$I$106,0),1)+1),"")</f>
        <v/>
      </c>
      <c r="P489" s="395" t="str">
        <f t="shared" ref="P489:P552" si="40">IF(O489="","",IF(VALUE(MID(N488,SEARCH(".",N488)+1,1))=0,O488,P488))</f>
        <v/>
      </c>
      <c r="Q489" s="395" t="e">
        <f t="shared" ref="Q489:Q552" si="41">IF(O488=1,"",(O489-P489)*-1)</f>
        <v>#VALUE!</v>
      </c>
      <c r="R489" s="395" t="str">
        <f t="shared" ref="R489:R552" si="42">IFERROR(IF(Q489="",LEFT(N489,SEARCH(".",N489)),R488),"")</f>
        <v/>
      </c>
    </row>
    <row r="490" spans="1:18" ht="15" hidden="1">
      <c r="A490" s="49"/>
      <c r="B490" s="49"/>
      <c r="C490" s="49"/>
      <c r="D490" s="50"/>
      <c r="E490" s="93" t="str" cm="1">
        <f t="array" ref="E490">IFERROR(IF(O489=1,INDEX('1.1 AIZ-IVZ'!$G$7:$I$106,MATCH(MIN('1.1 AIZ-IVZ'!$G$7:$G$106)+COUNTIF($N$25:N489,"*.0*"),'1.1 AIZ-IVZ'!$G$7:$G$106,0),3),INDEX('1.1 AIZ-IVZ'!$G$109:$H$1097,MATCH(VALUE(LEFT(R490,SEARCH(".",R490)-1)),'1.1 AIZ-IVZ'!$E$109:$E$1097,0)-1+Q490,2)),"")</f>
        <v/>
      </c>
      <c r="F490" s="28"/>
      <c r="G490" s="409" t="str">
        <f>IF(E490="","",IF(IFERROR(VALUE(MID(E490,(SEARCH(".",E490)+1),1)),0)&gt;0,I490,SUMIFS($G491:$G$1015,$R491:$R$1015,LEFT(E490,SEARCH(".",E490)),$Q491:$Q$1015,"&gt;0")))</f>
        <v/>
      </c>
      <c r="H490" s="400"/>
      <c r="I490" s="396" t="str">
        <f t="shared" ca="1" si="38"/>
        <v/>
      </c>
      <c r="J490" s="396" t="str">
        <f t="shared" ca="1" si="39"/>
        <v/>
      </c>
      <c r="K490" s="384" t="str">
        <f>IF(OR(IFERROR(SEARCH("*.0*",$E490),0)=1,E490=""),"",INDEX('1.1 AIZ-IVZ'!$H$109:$O$1097,MATCH('1.4 AIZ-BWH'!E490,'1.1 AIZ-IVZ'!$H$109:$H$1097,0),7))</f>
        <v/>
      </c>
      <c r="L490" s="384" t="str">
        <f>IF(OR(IFERROR(SEARCH("*.0*",$E490),0)=1,E490=""),"",INDEX('1.1 AIZ-IVZ'!$H$109:$O$1097,MATCH('1.4 AIZ-BWH'!E490,'1.1 AIZ-IVZ'!$H$109:$H$1097,0),8))</f>
        <v/>
      </c>
      <c r="M490" s="131"/>
      <c r="N490" s="395" t="str" cm="1">
        <f t="array" ref="N490">IFERROR(IF(O489=1,INDEX('1.1 AIZ-IVZ'!$G$7:$I$106,MATCH(MIN('1.1 AIZ-IVZ'!$G$7:$G$106)+COUNTIF($N$25:N489,"*.0*"),'1.1 AIZ-IVZ'!$G$7:$G$106,0),3),INDEX('1.1 AIZ-IVZ'!$G$109:$H$1097,MATCH(VALUE(LEFT(R490,SEARCH(".",R490)-1)),'1.1 AIZ-IVZ'!$E$109:$E$1097,0)-1+Q490,2)),"")</f>
        <v/>
      </c>
      <c r="O490" s="395" t="str">
        <f>IFERROR(IF(O489&gt;1,O489-1,INDEX('1.1 AIZ-IVZ'!$F$7:$H$106,MATCH('1.4 AIZ-BWH'!N490,'1.1 AIZ-IVZ'!$I$7:$I$106,0),1)+1),"")</f>
        <v/>
      </c>
      <c r="P490" s="395" t="str">
        <f t="shared" si="40"/>
        <v/>
      </c>
      <c r="Q490" s="395" t="e">
        <f t="shared" si="41"/>
        <v>#VALUE!</v>
      </c>
      <c r="R490" s="395" t="str">
        <f t="shared" si="42"/>
        <v/>
      </c>
    </row>
    <row r="491" spans="1:18" ht="15" hidden="1" customHeight="1">
      <c r="A491" s="49"/>
      <c r="B491" s="49"/>
      <c r="C491" s="49"/>
      <c r="D491" s="50"/>
      <c r="E491" s="93" t="str" cm="1">
        <f t="array" ref="E491">IFERROR(IF(O490=1,INDEX('1.1 AIZ-IVZ'!$G$7:$I$106,MATCH(MIN('1.1 AIZ-IVZ'!$G$7:$G$106)+COUNTIF($N$25:N490,"*.0*"),'1.1 AIZ-IVZ'!$G$7:$G$106,0),3),INDEX('1.1 AIZ-IVZ'!$G$109:$H$1097,MATCH(VALUE(LEFT(R491,SEARCH(".",R491)-1)),'1.1 AIZ-IVZ'!$E$109:$E$1097,0)-1+Q491,2)),"")</f>
        <v/>
      </c>
      <c r="F491" s="28"/>
      <c r="G491" s="409" t="str">
        <f>IF(E491="","",IF(IFERROR(VALUE(MID(E491,(SEARCH(".",E491)+1),1)),0)&gt;0,I491,SUMIFS($G492:$G$1015,$R492:$R$1015,LEFT(E491,SEARCH(".",E491)),$Q492:$Q$1015,"&gt;0")))</f>
        <v/>
      </c>
      <c r="H491" s="400"/>
      <c r="I491" s="396" t="str">
        <f t="shared" ca="1" si="38"/>
        <v/>
      </c>
      <c r="J491" s="396" t="str">
        <f t="shared" ca="1" si="39"/>
        <v/>
      </c>
      <c r="K491" s="384" t="str">
        <f>IF(OR(IFERROR(SEARCH("*.0*",$E491),0)=1,E491=""),"",INDEX('1.1 AIZ-IVZ'!$H$109:$O$1097,MATCH('1.4 AIZ-BWH'!E491,'1.1 AIZ-IVZ'!$H$109:$H$1097,0),7))</f>
        <v/>
      </c>
      <c r="L491" s="384" t="str">
        <f>IF(OR(IFERROR(SEARCH("*.0*",$E491),0)=1,E491=""),"",INDEX('1.1 AIZ-IVZ'!$H$109:$O$1097,MATCH('1.4 AIZ-BWH'!E491,'1.1 AIZ-IVZ'!$H$109:$H$1097,0),8))</f>
        <v/>
      </c>
      <c r="M491" s="131"/>
      <c r="N491" s="395" t="str" cm="1">
        <f t="array" ref="N491">IFERROR(IF(O490=1,INDEX('1.1 AIZ-IVZ'!$G$7:$I$106,MATCH(MIN('1.1 AIZ-IVZ'!$G$7:$G$106)+COUNTIF($N$25:N490,"*.0*"),'1.1 AIZ-IVZ'!$G$7:$G$106,0),3),INDEX('1.1 AIZ-IVZ'!$G$109:$H$1097,MATCH(VALUE(LEFT(R491,SEARCH(".",R491)-1)),'1.1 AIZ-IVZ'!$E$109:$E$1097,0)-1+Q491,2)),"")</f>
        <v/>
      </c>
      <c r="O491" s="395" t="str">
        <f>IFERROR(IF(O490&gt;1,O490-1,INDEX('1.1 AIZ-IVZ'!$F$7:$H$106,MATCH('1.4 AIZ-BWH'!N491,'1.1 AIZ-IVZ'!$I$7:$I$106,0),1)+1),"")</f>
        <v/>
      </c>
      <c r="P491" s="395" t="str">
        <f t="shared" si="40"/>
        <v/>
      </c>
      <c r="Q491" s="395" t="e">
        <f t="shared" si="41"/>
        <v>#VALUE!</v>
      </c>
      <c r="R491" s="395" t="str">
        <f t="shared" si="42"/>
        <v/>
      </c>
    </row>
    <row r="492" spans="1:18" ht="15" hidden="1" customHeight="1">
      <c r="A492" s="49"/>
      <c r="B492" s="49"/>
      <c r="C492" s="49"/>
      <c r="D492" s="50"/>
      <c r="E492" s="93" t="str" cm="1">
        <f t="array" ref="E492">IFERROR(IF(O491=1,INDEX('1.1 AIZ-IVZ'!$G$7:$I$106,MATCH(MIN('1.1 AIZ-IVZ'!$G$7:$G$106)+COUNTIF($N$25:N491,"*.0*"),'1.1 AIZ-IVZ'!$G$7:$G$106,0),3),INDEX('1.1 AIZ-IVZ'!$G$109:$H$1097,MATCH(VALUE(LEFT(R492,SEARCH(".",R492)-1)),'1.1 AIZ-IVZ'!$E$109:$E$1097,0)-1+Q492,2)),"")</f>
        <v/>
      </c>
      <c r="F492" s="28"/>
      <c r="G492" s="409" t="str">
        <f>IF(E492="","",IF(IFERROR(VALUE(MID(E492,(SEARCH(".",E492)+1),1)),0)&gt;0,I492,SUMIFS($G493:$G$1015,$R493:$R$1015,LEFT(E492,SEARCH(".",E492)),$Q493:$Q$1015,"&gt;0")))</f>
        <v/>
      </c>
      <c r="H492" s="400"/>
      <c r="I492" s="396" t="str">
        <f t="shared" ca="1" si="38"/>
        <v/>
      </c>
      <c r="J492" s="396" t="str">
        <f t="shared" ca="1" si="39"/>
        <v/>
      </c>
      <c r="K492" s="384" t="str">
        <f>IF(OR(IFERROR(SEARCH("*.0*",$E492),0)=1,E492=""),"",INDEX('1.1 AIZ-IVZ'!$H$109:$O$1097,MATCH('1.4 AIZ-BWH'!E492,'1.1 AIZ-IVZ'!$H$109:$H$1097,0),7))</f>
        <v/>
      </c>
      <c r="L492" s="384" t="str">
        <f>IF(OR(IFERROR(SEARCH("*.0*",$E492),0)=1,E492=""),"",INDEX('1.1 AIZ-IVZ'!$H$109:$O$1097,MATCH('1.4 AIZ-BWH'!E492,'1.1 AIZ-IVZ'!$H$109:$H$1097,0),8))</f>
        <v/>
      </c>
      <c r="M492" s="131"/>
      <c r="N492" s="395" t="str" cm="1">
        <f t="array" ref="N492">IFERROR(IF(O491=1,INDEX('1.1 AIZ-IVZ'!$G$7:$I$106,MATCH(MIN('1.1 AIZ-IVZ'!$G$7:$G$106)+COUNTIF($N$25:N491,"*.0*"),'1.1 AIZ-IVZ'!$G$7:$G$106,0),3),INDEX('1.1 AIZ-IVZ'!$G$109:$H$1097,MATCH(VALUE(LEFT(R492,SEARCH(".",R492)-1)),'1.1 AIZ-IVZ'!$E$109:$E$1097,0)-1+Q492,2)),"")</f>
        <v/>
      </c>
      <c r="O492" s="395" t="str">
        <f>IFERROR(IF(O491&gt;1,O491-1,INDEX('1.1 AIZ-IVZ'!$F$7:$H$106,MATCH('1.4 AIZ-BWH'!N492,'1.1 AIZ-IVZ'!$I$7:$I$106,0),1)+1),"")</f>
        <v/>
      </c>
      <c r="P492" s="395" t="str">
        <f t="shared" si="40"/>
        <v/>
      </c>
      <c r="Q492" s="395" t="e">
        <f t="shared" si="41"/>
        <v>#VALUE!</v>
      </c>
      <c r="R492" s="395" t="str">
        <f t="shared" si="42"/>
        <v/>
      </c>
    </row>
    <row r="493" spans="1:18" ht="15" hidden="1" customHeight="1">
      <c r="A493" s="49"/>
      <c r="B493" s="49"/>
      <c r="C493" s="49"/>
      <c r="D493" s="50"/>
      <c r="E493" s="93" t="str" cm="1">
        <f t="array" ref="E493">IFERROR(IF(O492=1,INDEX('1.1 AIZ-IVZ'!$G$7:$I$106,MATCH(MIN('1.1 AIZ-IVZ'!$G$7:$G$106)+COUNTIF($N$25:N492,"*.0*"),'1.1 AIZ-IVZ'!$G$7:$G$106,0),3),INDEX('1.1 AIZ-IVZ'!$G$109:$H$1097,MATCH(VALUE(LEFT(R493,SEARCH(".",R493)-1)),'1.1 AIZ-IVZ'!$E$109:$E$1097,0)-1+Q493,2)),"")</f>
        <v/>
      </c>
      <c r="F493" s="28"/>
      <c r="G493" s="409" t="str">
        <f>IF(E493="","",IF(IFERROR(VALUE(MID(E493,(SEARCH(".",E493)+1),1)),0)&gt;0,I493,SUMIFS($G494:$G$1015,$R494:$R$1015,LEFT(E493,SEARCH(".",E493)),$Q494:$Q$1015,"&gt;0")))</f>
        <v/>
      </c>
      <c r="H493" s="400"/>
      <c r="I493" s="396" t="str">
        <f t="shared" ca="1" si="38"/>
        <v/>
      </c>
      <c r="J493" s="396" t="str">
        <f t="shared" ca="1" si="39"/>
        <v/>
      </c>
      <c r="K493" s="384" t="str">
        <f>IF(OR(IFERROR(SEARCH("*.0*",$E493),0)=1,E493=""),"",INDEX('1.1 AIZ-IVZ'!$H$109:$O$1097,MATCH('1.4 AIZ-BWH'!E493,'1.1 AIZ-IVZ'!$H$109:$H$1097,0),7))</f>
        <v/>
      </c>
      <c r="L493" s="384" t="str">
        <f>IF(OR(IFERROR(SEARCH("*.0*",$E493),0)=1,E493=""),"",INDEX('1.1 AIZ-IVZ'!$H$109:$O$1097,MATCH('1.4 AIZ-BWH'!E493,'1.1 AIZ-IVZ'!$H$109:$H$1097,0),8))</f>
        <v/>
      </c>
      <c r="M493" s="131"/>
      <c r="N493" s="395" t="str" cm="1">
        <f t="array" ref="N493">IFERROR(IF(O492=1,INDEX('1.1 AIZ-IVZ'!$G$7:$I$106,MATCH(MIN('1.1 AIZ-IVZ'!$G$7:$G$106)+COUNTIF($N$25:N492,"*.0*"),'1.1 AIZ-IVZ'!$G$7:$G$106,0),3),INDEX('1.1 AIZ-IVZ'!$G$109:$H$1097,MATCH(VALUE(LEFT(R493,SEARCH(".",R493)-1)),'1.1 AIZ-IVZ'!$E$109:$E$1097,0)-1+Q493,2)),"")</f>
        <v/>
      </c>
      <c r="O493" s="395" t="str">
        <f>IFERROR(IF(O492&gt;1,O492-1,INDEX('1.1 AIZ-IVZ'!$F$7:$H$106,MATCH('1.4 AIZ-BWH'!N493,'1.1 AIZ-IVZ'!$I$7:$I$106,0),1)+1),"")</f>
        <v/>
      </c>
      <c r="P493" s="395" t="str">
        <f t="shared" si="40"/>
        <v/>
      </c>
      <c r="Q493" s="395" t="e">
        <f t="shared" si="41"/>
        <v>#VALUE!</v>
      </c>
      <c r="R493" s="395" t="str">
        <f t="shared" si="42"/>
        <v/>
      </c>
    </row>
    <row r="494" spans="1:18" ht="15" hidden="1" customHeight="1">
      <c r="A494" s="49"/>
      <c r="B494" s="49"/>
      <c r="C494" s="49"/>
      <c r="D494" s="50"/>
      <c r="E494" s="93" t="str" cm="1">
        <f t="array" ref="E494">IFERROR(IF(O493=1,INDEX('1.1 AIZ-IVZ'!$G$7:$I$106,MATCH(MIN('1.1 AIZ-IVZ'!$G$7:$G$106)+COUNTIF($N$25:N493,"*.0*"),'1.1 AIZ-IVZ'!$G$7:$G$106,0),3),INDEX('1.1 AIZ-IVZ'!$G$109:$H$1097,MATCH(VALUE(LEFT(R494,SEARCH(".",R494)-1)),'1.1 AIZ-IVZ'!$E$109:$E$1097,0)-1+Q494,2)),"")</f>
        <v/>
      </c>
      <c r="F494" s="28"/>
      <c r="G494" s="409" t="str">
        <f>IF(E494="","",IF(IFERROR(VALUE(MID(E494,(SEARCH(".",E494)+1),1)),0)&gt;0,I494,SUMIFS($G495:$G$1015,$R495:$R$1015,LEFT(E494,SEARCH(".",E494)),$Q495:$Q$1015,"&gt;0")))</f>
        <v/>
      </c>
      <c r="H494" s="400"/>
      <c r="I494" s="396" t="str">
        <f t="shared" ca="1" si="38"/>
        <v/>
      </c>
      <c r="J494" s="396" t="str">
        <f t="shared" ca="1" si="39"/>
        <v/>
      </c>
      <c r="K494" s="384" t="str">
        <f>IF(OR(IFERROR(SEARCH("*.0*",$E494),0)=1,E494=""),"",INDEX('1.1 AIZ-IVZ'!$H$109:$O$1097,MATCH('1.4 AIZ-BWH'!E494,'1.1 AIZ-IVZ'!$H$109:$H$1097,0),7))</f>
        <v/>
      </c>
      <c r="L494" s="384" t="str">
        <f>IF(OR(IFERROR(SEARCH("*.0*",$E494),0)=1,E494=""),"",INDEX('1.1 AIZ-IVZ'!$H$109:$O$1097,MATCH('1.4 AIZ-BWH'!E494,'1.1 AIZ-IVZ'!$H$109:$H$1097,0),8))</f>
        <v/>
      </c>
      <c r="M494" s="131"/>
      <c r="N494" s="395" t="str" cm="1">
        <f t="array" ref="N494">IFERROR(IF(O493=1,INDEX('1.1 AIZ-IVZ'!$G$7:$I$106,MATCH(MIN('1.1 AIZ-IVZ'!$G$7:$G$106)+COUNTIF($N$25:N493,"*.0*"),'1.1 AIZ-IVZ'!$G$7:$G$106,0),3),INDEX('1.1 AIZ-IVZ'!$G$109:$H$1097,MATCH(VALUE(LEFT(R494,SEARCH(".",R494)-1)),'1.1 AIZ-IVZ'!$E$109:$E$1097,0)-1+Q494,2)),"")</f>
        <v/>
      </c>
      <c r="O494" s="395" t="str">
        <f>IFERROR(IF(O493&gt;1,O493-1,INDEX('1.1 AIZ-IVZ'!$F$7:$H$106,MATCH('1.4 AIZ-BWH'!N494,'1.1 AIZ-IVZ'!$I$7:$I$106,0),1)+1),"")</f>
        <v/>
      </c>
      <c r="P494" s="395" t="str">
        <f t="shared" si="40"/>
        <v/>
      </c>
      <c r="Q494" s="395" t="e">
        <f t="shared" si="41"/>
        <v>#VALUE!</v>
      </c>
      <c r="R494" s="395" t="str">
        <f t="shared" si="42"/>
        <v/>
      </c>
    </row>
    <row r="495" spans="1:18" ht="15" hidden="1" customHeight="1">
      <c r="A495" s="49"/>
      <c r="B495" s="49"/>
      <c r="C495" s="49"/>
      <c r="D495" s="50"/>
      <c r="E495" s="93" t="str" cm="1">
        <f t="array" ref="E495">IFERROR(IF(O494=1,INDEX('1.1 AIZ-IVZ'!$G$7:$I$106,MATCH(MIN('1.1 AIZ-IVZ'!$G$7:$G$106)+COUNTIF($N$25:N494,"*.0*"),'1.1 AIZ-IVZ'!$G$7:$G$106,0),3),INDEX('1.1 AIZ-IVZ'!$G$109:$H$1097,MATCH(VALUE(LEFT(R495,SEARCH(".",R495)-1)),'1.1 AIZ-IVZ'!$E$109:$E$1097,0)-1+Q495,2)),"")</f>
        <v/>
      </c>
      <c r="F495" s="28"/>
      <c r="G495" s="409" t="str">
        <f>IF(E495="","",IF(IFERROR(VALUE(MID(E495,(SEARCH(".",E495)+1),1)),0)&gt;0,I495,SUMIFS($G496:$G$1015,$R496:$R$1015,LEFT(E495,SEARCH(".",E495)),$Q496:$Q$1015,"&gt;0")))</f>
        <v/>
      </c>
      <c r="H495" s="400"/>
      <c r="I495" s="396" t="str">
        <f t="shared" ca="1" si="38"/>
        <v/>
      </c>
      <c r="J495" s="396" t="str">
        <f t="shared" ca="1" si="39"/>
        <v/>
      </c>
      <c r="K495" s="384" t="str">
        <f>IF(OR(IFERROR(SEARCH("*.0*",$E495),0)=1,E495=""),"",INDEX('1.1 AIZ-IVZ'!$H$109:$O$1097,MATCH('1.4 AIZ-BWH'!E495,'1.1 AIZ-IVZ'!$H$109:$H$1097,0),7))</f>
        <v/>
      </c>
      <c r="L495" s="384" t="str">
        <f>IF(OR(IFERROR(SEARCH("*.0*",$E495),0)=1,E495=""),"",INDEX('1.1 AIZ-IVZ'!$H$109:$O$1097,MATCH('1.4 AIZ-BWH'!E495,'1.1 AIZ-IVZ'!$H$109:$H$1097,0),8))</f>
        <v/>
      </c>
      <c r="M495" s="131"/>
      <c r="N495" s="395" t="str" cm="1">
        <f t="array" ref="N495">IFERROR(IF(O494=1,INDEX('1.1 AIZ-IVZ'!$G$7:$I$106,MATCH(MIN('1.1 AIZ-IVZ'!$G$7:$G$106)+COUNTIF($N$25:N494,"*.0*"),'1.1 AIZ-IVZ'!$G$7:$G$106,0),3),INDEX('1.1 AIZ-IVZ'!$G$109:$H$1097,MATCH(VALUE(LEFT(R495,SEARCH(".",R495)-1)),'1.1 AIZ-IVZ'!$E$109:$E$1097,0)-1+Q495,2)),"")</f>
        <v/>
      </c>
      <c r="O495" s="395" t="str">
        <f>IFERROR(IF(O494&gt;1,O494-1,INDEX('1.1 AIZ-IVZ'!$F$7:$H$106,MATCH('1.4 AIZ-BWH'!N495,'1.1 AIZ-IVZ'!$I$7:$I$106,0),1)+1),"")</f>
        <v/>
      </c>
      <c r="P495" s="395" t="str">
        <f t="shared" si="40"/>
        <v/>
      </c>
      <c r="Q495" s="395" t="e">
        <f t="shared" si="41"/>
        <v>#VALUE!</v>
      </c>
      <c r="R495" s="395" t="str">
        <f t="shared" si="42"/>
        <v/>
      </c>
    </row>
    <row r="496" spans="1:18" ht="15" hidden="1" customHeight="1">
      <c r="A496" s="49"/>
      <c r="B496" s="49"/>
      <c r="C496" s="49"/>
      <c r="D496" s="50"/>
      <c r="E496" s="93" t="str" cm="1">
        <f t="array" ref="E496">IFERROR(IF(O495=1,INDEX('1.1 AIZ-IVZ'!$G$7:$I$106,MATCH(MIN('1.1 AIZ-IVZ'!$G$7:$G$106)+COUNTIF($N$25:N495,"*.0*"),'1.1 AIZ-IVZ'!$G$7:$G$106,0),3),INDEX('1.1 AIZ-IVZ'!$G$109:$H$1097,MATCH(VALUE(LEFT(R496,SEARCH(".",R496)-1)),'1.1 AIZ-IVZ'!$E$109:$E$1097,0)-1+Q496,2)),"")</f>
        <v/>
      </c>
      <c r="F496" s="28"/>
      <c r="G496" s="409" t="str">
        <f>IF(E496="","",IF(IFERROR(VALUE(MID(E496,(SEARCH(".",E496)+1),1)),0)&gt;0,I496,SUMIFS($G497:$G$1015,$R497:$R$1015,LEFT(E496,SEARCH(".",E496)),$Q497:$Q$1015,"&gt;0")))</f>
        <v/>
      </c>
      <c r="H496" s="400"/>
      <c r="I496" s="396" t="str">
        <f t="shared" ca="1" si="38"/>
        <v/>
      </c>
      <c r="J496" s="396" t="str">
        <f t="shared" ca="1" si="39"/>
        <v/>
      </c>
      <c r="K496" s="384" t="str">
        <f>IF(OR(IFERROR(SEARCH("*.0*",$E496),0)=1,E496=""),"",INDEX('1.1 AIZ-IVZ'!$H$109:$O$1097,MATCH('1.4 AIZ-BWH'!E496,'1.1 AIZ-IVZ'!$H$109:$H$1097,0),7))</f>
        <v/>
      </c>
      <c r="L496" s="384" t="str">
        <f>IF(OR(IFERROR(SEARCH("*.0*",$E496),0)=1,E496=""),"",INDEX('1.1 AIZ-IVZ'!$H$109:$O$1097,MATCH('1.4 AIZ-BWH'!E496,'1.1 AIZ-IVZ'!$H$109:$H$1097,0),8))</f>
        <v/>
      </c>
      <c r="M496" s="131"/>
      <c r="N496" s="395" t="str" cm="1">
        <f t="array" ref="N496">IFERROR(IF(O495=1,INDEX('1.1 AIZ-IVZ'!$G$7:$I$106,MATCH(MIN('1.1 AIZ-IVZ'!$G$7:$G$106)+COUNTIF($N$25:N495,"*.0*"),'1.1 AIZ-IVZ'!$G$7:$G$106,0),3),INDEX('1.1 AIZ-IVZ'!$G$109:$H$1097,MATCH(VALUE(LEFT(R496,SEARCH(".",R496)-1)),'1.1 AIZ-IVZ'!$E$109:$E$1097,0)-1+Q496,2)),"")</f>
        <v/>
      </c>
      <c r="O496" s="395" t="str">
        <f>IFERROR(IF(O495&gt;1,O495-1,INDEX('1.1 AIZ-IVZ'!$F$7:$H$106,MATCH('1.4 AIZ-BWH'!N496,'1.1 AIZ-IVZ'!$I$7:$I$106,0),1)+1),"")</f>
        <v/>
      </c>
      <c r="P496" s="395" t="str">
        <f t="shared" si="40"/>
        <v/>
      </c>
      <c r="Q496" s="395" t="e">
        <f t="shared" si="41"/>
        <v>#VALUE!</v>
      </c>
      <c r="R496" s="395" t="str">
        <f t="shared" si="42"/>
        <v/>
      </c>
    </row>
    <row r="497" spans="1:18" ht="15" hidden="1" customHeight="1">
      <c r="A497" s="49"/>
      <c r="B497" s="49"/>
      <c r="C497" s="49"/>
      <c r="D497" s="50"/>
      <c r="E497" s="93" t="str" cm="1">
        <f t="array" ref="E497">IFERROR(IF(O496=1,INDEX('1.1 AIZ-IVZ'!$G$7:$I$106,MATCH(MIN('1.1 AIZ-IVZ'!$G$7:$G$106)+COUNTIF($N$25:N496,"*.0*"),'1.1 AIZ-IVZ'!$G$7:$G$106,0),3),INDEX('1.1 AIZ-IVZ'!$G$109:$H$1097,MATCH(VALUE(LEFT(R497,SEARCH(".",R497)-1)),'1.1 AIZ-IVZ'!$E$109:$E$1097,0)-1+Q497,2)),"")</f>
        <v/>
      </c>
      <c r="F497" s="28"/>
      <c r="G497" s="409" t="str">
        <f>IF(E497="","",IF(IFERROR(VALUE(MID(E497,(SEARCH(".",E497)+1),1)),0)&gt;0,I497,SUMIFS($G498:$G$1015,$R498:$R$1015,LEFT(E497,SEARCH(".",E497)),$Q498:$Q$1015,"&gt;0")))</f>
        <v/>
      </c>
      <c r="H497" s="400"/>
      <c r="I497" s="396" t="str">
        <f t="shared" ca="1" si="38"/>
        <v/>
      </c>
      <c r="J497" s="396" t="str">
        <f t="shared" ca="1" si="39"/>
        <v/>
      </c>
      <c r="K497" s="384" t="str">
        <f>IF(OR(IFERROR(SEARCH("*.0*",$E497),0)=1,E497=""),"",INDEX('1.1 AIZ-IVZ'!$H$109:$O$1097,MATCH('1.4 AIZ-BWH'!E497,'1.1 AIZ-IVZ'!$H$109:$H$1097,0),7))</f>
        <v/>
      </c>
      <c r="L497" s="384" t="str">
        <f>IF(OR(IFERROR(SEARCH("*.0*",$E497),0)=1,E497=""),"",INDEX('1.1 AIZ-IVZ'!$H$109:$O$1097,MATCH('1.4 AIZ-BWH'!E497,'1.1 AIZ-IVZ'!$H$109:$H$1097,0),8))</f>
        <v/>
      </c>
      <c r="M497" s="131"/>
      <c r="N497" s="395" t="str" cm="1">
        <f t="array" ref="N497">IFERROR(IF(O496=1,INDEX('1.1 AIZ-IVZ'!$G$7:$I$106,MATCH(MIN('1.1 AIZ-IVZ'!$G$7:$G$106)+COUNTIF($N$25:N496,"*.0*"),'1.1 AIZ-IVZ'!$G$7:$G$106,0),3),INDEX('1.1 AIZ-IVZ'!$G$109:$H$1097,MATCH(VALUE(LEFT(R497,SEARCH(".",R497)-1)),'1.1 AIZ-IVZ'!$E$109:$E$1097,0)-1+Q497,2)),"")</f>
        <v/>
      </c>
      <c r="O497" s="395" t="str">
        <f>IFERROR(IF(O496&gt;1,O496-1,INDEX('1.1 AIZ-IVZ'!$F$7:$H$106,MATCH('1.4 AIZ-BWH'!N497,'1.1 AIZ-IVZ'!$I$7:$I$106,0),1)+1),"")</f>
        <v/>
      </c>
      <c r="P497" s="395" t="str">
        <f t="shared" si="40"/>
        <v/>
      </c>
      <c r="Q497" s="395" t="e">
        <f t="shared" si="41"/>
        <v>#VALUE!</v>
      </c>
      <c r="R497" s="395" t="str">
        <f t="shared" si="42"/>
        <v/>
      </c>
    </row>
    <row r="498" spans="1:18" ht="15" hidden="1">
      <c r="A498" s="49"/>
      <c r="B498" s="49"/>
      <c r="C498" s="49"/>
      <c r="D498" s="50"/>
      <c r="E498" s="93" t="str" cm="1">
        <f t="array" ref="E498">IFERROR(IF(O497=1,INDEX('1.1 AIZ-IVZ'!$G$7:$I$106,MATCH(MIN('1.1 AIZ-IVZ'!$G$7:$G$106)+COUNTIF($N$25:N497,"*.0*"),'1.1 AIZ-IVZ'!$G$7:$G$106,0),3),INDEX('1.1 AIZ-IVZ'!$G$109:$H$1097,MATCH(VALUE(LEFT(R498,SEARCH(".",R498)-1)),'1.1 AIZ-IVZ'!$E$109:$E$1097,0)-1+Q498,2)),"")</f>
        <v/>
      </c>
      <c r="F498" s="28"/>
      <c r="G498" s="409" t="str">
        <f>IF(E498="","",IF(IFERROR(VALUE(MID(E498,(SEARCH(".",E498)+1),1)),0)&gt;0,I498,SUMIFS($G499:$G$1015,$R499:$R$1015,LEFT(E498,SEARCH(".",E498)),$Q499:$Q$1015,"&gt;0")))</f>
        <v/>
      </c>
      <c r="H498" s="400"/>
      <c r="I498" s="396" t="str">
        <f t="shared" ca="1" si="38"/>
        <v/>
      </c>
      <c r="J498" s="396" t="str">
        <f t="shared" ca="1" si="39"/>
        <v/>
      </c>
      <c r="K498" s="384" t="str">
        <f>IF(OR(IFERROR(SEARCH("*.0*",$E498),0)=1,E498=""),"",INDEX('1.1 AIZ-IVZ'!$H$109:$O$1097,MATCH('1.4 AIZ-BWH'!E498,'1.1 AIZ-IVZ'!$H$109:$H$1097,0),7))</f>
        <v/>
      </c>
      <c r="L498" s="384" t="str">
        <f>IF(OR(IFERROR(SEARCH("*.0*",$E498),0)=1,E498=""),"",INDEX('1.1 AIZ-IVZ'!$H$109:$O$1097,MATCH('1.4 AIZ-BWH'!E498,'1.1 AIZ-IVZ'!$H$109:$H$1097,0),8))</f>
        <v/>
      </c>
      <c r="M498" s="131"/>
      <c r="N498" s="395" t="str" cm="1">
        <f t="array" ref="N498">IFERROR(IF(O497=1,INDEX('1.1 AIZ-IVZ'!$G$7:$I$106,MATCH(MIN('1.1 AIZ-IVZ'!$G$7:$G$106)+COUNTIF($N$25:N497,"*.0*"),'1.1 AIZ-IVZ'!$G$7:$G$106,0),3),INDEX('1.1 AIZ-IVZ'!$G$109:$H$1097,MATCH(VALUE(LEFT(R498,SEARCH(".",R498)-1)),'1.1 AIZ-IVZ'!$E$109:$E$1097,0)-1+Q498,2)),"")</f>
        <v/>
      </c>
      <c r="O498" s="395" t="str">
        <f>IFERROR(IF(O497&gt;1,O497-1,INDEX('1.1 AIZ-IVZ'!$F$7:$H$106,MATCH('1.4 AIZ-BWH'!N498,'1.1 AIZ-IVZ'!$I$7:$I$106,0),1)+1),"")</f>
        <v/>
      </c>
      <c r="P498" s="395" t="str">
        <f t="shared" si="40"/>
        <v/>
      </c>
      <c r="Q498" s="395" t="e">
        <f t="shared" si="41"/>
        <v>#VALUE!</v>
      </c>
      <c r="R498" s="395" t="str">
        <f t="shared" si="42"/>
        <v/>
      </c>
    </row>
    <row r="499" spans="1:18" ht="15" hidden="1">
      <c r="A499" s="49"/>
      <c r="B499" s="49"/>
      <c r="C499" s="49"/>
      <c r="D499" s="50"/>
      <c r="E499" s="93" t="str" cm="1">
        <f t="array" ref="E499">IFERROR(IF(O498=1,INDEX('1.1 AIZ-IVZ'!$G$7:$I$106,MATCH(MIN('1.1 AIZ-IVZ'!$G$7:$G$106)+COUNTIF($N$25:N498,"*.0*"),'1.1 AIZ-IVZ'!$G$7:$G$106,0),3),INDEX('1.1 AIZ-IVZ'!$G$109:$H$1097,MATCH(VALUE(LEFT(R499,SEARCH(".",R499)-1)),'1.1 AIZ-IVZ'!$E$109:$E$1097,0)-1+Q499,2)),"")</f>
        <v/>
      </c>
      <c r="F499" s="28"/>
      <c r="G499" s="409" t="str">
        <f>IF(E499="","",IF(IFERROR(VALUE(MID(E499,(SEARCH(".",E499)+1),1)),0)&gt;0,I499,SUMIFS($G500:$G$1015,$R500:$R$1015,LEFT(E499,SEARCH(".",E499)),$Q500:$Q$1015,"&gt;0")))</f>
        <v/>
      </c>
      <c r="H499" s="400"/>
      <c r="I499" s="396" t="str">
        <f t="shared" ca="1" si="38"/>
        <v/>
      </c>
      <c r="J499" s="396" t="str">
        <f t="shared" ca="1" si="39"/>
        <v/>
      </c>
      <c r="K499" s="384" t="str">
        <f>IF(OR(IFERROR(SEARCH("*.0*",$E499),0)=1,E499=""),"",INDEX('1.1 AIZ-IVZ'!$H$109:$O$1097,MATCH('1.4 AIZ-BWH'!E499,'1.1 AIZ-IVZ'!$H$109:$H$1097,0),7))</f>
        <v/>
      </c>
      <c r="L499" s="384" t="str">
        <f>IF(OR(IFERROR(SEARCH("*.0*",$E499),0)=1,E499=""),"",INDEX('1.1 AIZ-IVZ'!$H$109:$O$1097,MATCH('1.4 AIZ-BWH'!E499,'1.1 AIZ-IVZ'!$H$109:$H$1097,0),8))</f>
        <v/>
      </c>
      <c r="M499" s="131"/>
      <c r="N499" s="395" t="str" cm="1">
        <f t="array" ref="N499">IFERROR(IF(O498=1,INDEX('1.1 AIZ-IVZ'!$G$7:$I$106,MATCH(MIN('1.1 AIZ-IVZ'!$G$7:$G$106)+COUNTIF($N$25:N498,"*.0*"),'1.1 AIZ-IVZ'!$G$7:$G$106,0),3),INDEX('1.1 AIZ-IVZ'!$G$109:$H$1097,MATCH(VALUE(LEFT(R499,SEARCH(".",R499)-1)),'1.1 AIZ-IVZ'!$E$109:$E$1097,0)-1+Q499,2)),"")</f>
        <v/>
      </c>
      <c r="O499" s="395" t="str">
        <f>IFERROR(IF(O498&gt;1,O498-1,INDEX('1.1 AIZ-IVZ'!$F$7:$H$106,MATCH('1.4 AIZ-BWH'!N499,'1.1 AIZ-IVZ'!$I$7:$I$106,0),1)+1),"")</f>
        <v/>
      </c>
      <c r="P499" s="395" t="str">
        <f t="shared" si="40"/>
        <v/>
      </c>
      <c r="Q499" s="395" t="e">
        <f t="shared" si="41"/>
        <v>#VALUE!</v>
      </c>
      <c r="R499" s="395" t="str">
        <f t="shared" si="42"/>
        <v/>
      </c>
    </row>
    <row r="500" spans="1:18" ht="15" hidden="1">
      <c r="A500" s="49"/>
      <c r="B500" s="49"/>
      <c r="C500" s="49"/>
      <c r="D500" s="50"/>
      <c r="E500" s="93" t="str" cm="1">
        <f t="array" ref="E500">IFERROR(IF(O499=1,INDEX('1.1 AIZ-IVZ'!$G$7:$I$106,MATCH(MIN('1.1 AIZ-IVZ'!$G$7:$G$106)+COUNTIF($N$25:N499,"*.0*"),'1.1 AIZ-IVZ'!$G$7:$G$106,0),3),INDEX('1.1 AIZ-IVZ'!$G$109:$H$1097,MATCH(VALUE(LEFT(R500,SEARCH(".",R500)-1)),'1.1 AIZ-IVZ'!$E$109:$E$1097,0)-1+Q500,2)),"")</f>
        <v/>
      </c>
      <c r="F500" s="28"/>
      <c r="G500" s="409" t="str">
        <f>IF(E500="","",IF(IFERROR(VALUE(MID(E500,(SEARCH(".",E500)+1),1)),0)&gt;0,I500,SUMIFS($G501:$G$1015,$R501:$R$1015,LEFT(E500,SEARCH(".",E500)),$Q501:$Q$1015,"&gt;0")))</f>
        <v/>
      </c>
      <c r="H500" s="400"/>
      <c r="I500" s="396" t="str">
        <f t="shared" ca="1" si="38"/>
        <v/>
      </c>
      <c r="J500" s="396" t="str">
        <f t="shared" ca="1" si="39"/>
        <v/>
      </c>
      <c r="K500" s="384" t="str">
        <f>IF(OR(IFERROR(SEARCH("*.0*",$E500),0)=1,E500=""),"",INDEX('1.1 AIZ-IVZ'!$H$109:$O$1097,MATCH('1.4 AIZ-BWH'!E500,'1.1 AIZ-IVZ'!$H$109:$H$1097,0),7))</f>
        <v/>
      </c>
      <c r="L500" s="384" t="str">
        <f>IF(OR(IFERROR(SEARCH("*.0*",$E500),0)=1,E500=""),"",INDEX('1.1 AIZ-IVZ'!$H$109:$O$1097,MATCH('1.4 AIZ-BWH'!E500,'1.1 AIZ-IVZ'!$H$109:$H$1097,0),8))</f>
        <v/>
      </c>
      <c r="M500" s="131"/>
      <c r="N500" s="395" t="str" cm="1">
        <f t="array" ref="N500">IFERROR(IF(O499=1,INDEX('1.1 AIZ-IVZ'!$G$7:$I$106,MATCH(MIN('1.1 AIZ-IVZ'!$G$7:$G$106)+COUNTIF($N$25:N499,"*.0*"),'1.1 AIZ-IVZ'!$G$7:$G$106,0),3),INDEX('1.1 AIZ-IVZ'!$G$109:$H$1097,MATCH(VALUE(LEFT(R500,SEARCH(".",R500)-1)),'1.1 AIZ-IVZ'!$E$109:$E$1097,0)-1+Q500,2)),"")</f>
        <v/>
      </c>
      <c r="O500" s="395" t="str">
        <f>IFERROR(IF(O499&gt;1,O499-1,INDEX('1.1 AIZ-IVZ'!$F$7:$H$106,MATCH('1.4 AIZ-BWH'!N500,'1.1 AIZ-IVZ'!$I$7:$I$106,0),1)+1),"")</f>
        <v/>
      </c>
      <c r="P500" s="395" t="str">
        <f t="shared" si="40"/>
        <v/>
      </c>
      <c r="Q500" s="395" t="e">
        <f t="shared" si="41"/>
        <v>#VALUE!</v>
      </c>
      <c r="R500" s="395" t="str">
        <f t="shared" si="42"/>
        <v/>
      </c>
    </row>
    <row r="501" spans="1:18" ht="15" hidden="1">
      <c r="A501" s="49"/>
      <c r="B501" s="49"/>
      <c r="C501" s="49"/>
      <c r="D501" s="50"/>
      <c r="E501" s="93" t="str" cm="1">
        <f t="array" ref="E501">IFERROR(IF(O500=1,INDEX('1.1 AIZ-IVZ'!$G$7:$I$106,MATCH(MIN('1.1 AIZ-IVZ'!$G$7:$G$106)+COUNTIF($N$25:N500,"*.0*"),'1.1 AIZ-IVZ'!$G$7:$G$106,0),3),INDEX('1.1 AIZ-IVZ'!$G$109:$H$1097,MATCH(VALUE(LEFT(R501,SEARCH(".",R501)-1)),'1.1 AIZ-IVZ'!$E$109:$E$1097,0)-1+Q501,2)),"")</f>
        <v/>
      </c>
      <c r="F501" s="28"/>
      <c r="G501" s="409" t="str">
        <f>IF(E501="","",IF(IFERROR(VALUE(MID(E501,(SEARCH(".",E501)+1),1)),0)&gt;0,I501,SUMIFS($G502:$G$1015,$R502:$R$1015,LEFT(E501,SEARCH(".",E501)),$Q502:$Q$1015,"&gt;0")))</f>
        <v/>
      </c>
      <c r="H501" s="400"/>
      <c r="I501" s="396" t="str">
        <f t="shared" ca="1" si="38"/>
        <v/>
      </c>
      <c r="J501" s="396" t="str">
        <f t="shared" ca="1" si="39"/>
        <v/>
      </c>
      <c r="K501" s="384" t="str">
        <f>IF(OR(IFERROR(SEARCH("*.0*",$E501),0)=1,E501=""),"",INDEX('1.1 AIZ-IVZ'!$H$109:$O$1097,MATCH('1.4 AIZ-BWH'!E501,'1.1 AIZ-IVZ'!$H$109:$H$1097,0),7))</f>
        <v/>
      </c>
      <c r="L501" s="384" t="str">
        <f>IF(OR(IFERROR(SEARCH("*.0*",$E501),0)=1,E501=""),"",INDEX('1.1 AIZ-IVZ'!$H$109:$O$1097,MATCH('1.4 AIZ-BWH'!E501,'1.1 AIZ-IVZ'!$H$109:$H$1097,0),8))</f>
        <v/>
      </c>
      <c r="M501" s="131"/>
      <c r="N501" s="395" t="str" cm="1">
        <f t="array" ref="N501">IFERROR(IF(O500=1,INDEX('1.1 AIZ-IVZ'!$G$7:$I$106,MATCH(MIN('1.1 AIZ-IVZ'!$G$7:$G$106)+COUNTIF($N$25:N500,"*.0*"),'1.1 AIZ-IVZ'!$G$7:$G$106,0),3),INDEX('1.1 AIZ-IVZ'!$G$109:$H$1097,MATCH(VALUE(LEFT(R501,SEARCH(".",R501)-1)),'1.1 AIZ-IVZ'!$E$109:$E$1097,0)-1+Q501,2)),"")</f>
        <v/>
      </c>
      <c r="O501" s="395" t="str">
        <f>IFERROR(IF(O500&gt;1,O500-1,INDEX('1.1 AIZ-IVZ'!$F$7:$H$106,MATCH('1.4 AIZ-BWH'!N501,'1.1 AIZ-IVZ'!$I$7:$I$106,0),1)+1),"")</f>
        <v/>
      </c>
      <c r="P501" s="395" t="str">
        <f t="shared" si="40"/>
        <v/>
      </c>
      <c r="Q501" s="395" t="e">
        <f t="shared" si="41"/>
        <v>#VALUE!</v>
      </c>
      <c r="R501" s="395" t="str">
        <f t="shared" si="42"/>
        <v/>
      </c>
    </row>
    <row r="502" spans="1:18" ht="15" hidden="1">
      <c r="A502" s="49"/>
      <c r="B502" s="49"/>
      <c r="C502" s="49"/>
      <c r="D502" s="50"/>
      <c r="E502" s="93" t="str" cm="1">
        <f t="array" ref="E502">IFERROR(IF(O501=1,INDEX('1.1 AIZ-IVZ'!$G$7:$I$106,MATCH(MIN('1.1 AIZ-IVZ'!$G$7:$G$106)+COUNTIF($N$25:N501,"*.0*"),'1.1 AIZ-IVZ'!$G$7:$G$106,0),3),INDEX('1.1 AIZ-IVZ'!$G$109:$H$1097,MATCH(VALUE(LEFT(R502,SEARCH(".",R502)-1)),'1.1 AIZ-IVZ'!$E$109:$E$1097,0)-1+Q502,2)),"")</f>
        <v/>
      </c>
      <c r="F502" s="28"/>
      <c r="G502" s="409" t="str">
        <f>IF(E502="","",IF(IFERROR(VALUE(MID(E502,(SEARCH(".",E502)+1),1)),0)&gt;0,I502,SUMIFS($G503:$G$1015,$R503:$R$1015,LEFT(E502,SEARCH(".",E502)),$Q503:$Q$1015,"&gt;0")))</f>
        <v/>
      </c>
      <c r="H502" s="400"/>
      <c r="I502" s="396" t="str">
        <f t="shared" ca="1" si="38"/>
        <v/>
      </c>
      <c r="J502" s="396" t="str">
        <f t="shared" ca="1" si="39"/>
        <v/>
      </c>
      <c r="K502" s="384" t="str">
        <f>IF(OR(IFERROR(SEARCH("*.0*",$E502),0)=1,E502=""),"",INDEX('1.1 AIZ-IVZ'!$H$109:$O$1097,MATCH('1.4 AIZ-BWH'!E502,'1.1 AIZ-IVZ'!$H$109:$H$1097,0),7))</f>
        <v/>
      </c>
      <c r="L502" s="384" t="str">
        <f>IF(OR(IFERROR(SEARCH("*.0*",$E502),0)=1,E502=""),"",INDEX('1.1 AIZ-IVZ'!$H$109:$O$1097,MATCH('1.4 AIZ-BWH'!E502,'1.1 AIZ-IVZ'!$H$109:$H$1097,0),8))</f>
        <v/>
      </c>
      <c r="M502" s="131"/>
      <c r="N502" s="395" t="str" cm="1">
        <f t="array" ref="N502">IFERROR(IF(O501=1,INDEX('1.1 AIZ-IVZ'!$G$7:$I$106,MATCH(MIN('1.1 AIZ-IVZ'!$G$7:$G$106)+COUNTIF($N$25:N501,"*.0*"),'1.1 AIZ-IVZ'!$G$7:$G$106,0),3),INDEX('1.1 AIZ-IVZ'!$G$109:$H$1097,MATCH(VALUE(LEFT(R502,SEARCH(".",R502)-1)),'1.1 AIZ-IVZ'!$E$109:$E$1097,0)-1+Q502,2)),"")</f>
        <v/>
      </c>
      <c r="O502" s="395" t="str">
        <f>IFERROR(IF(O501&gt;1,O501-1,INDEX('1.1 AIZ-IVZ'!$F$7:$H$106,MATCH('1.4 AIZ-BWH'!N502,'1.1 AIZ-IVZ'!$I$7:$I$106,0),1)+1),"")</f>
        <v/>
      </c>
      <c r="P502" s="395" t="str">
        <f t="shared" si="40"/>
        <v/>
      </c>
      <c r="Q502" s="395" t="e">
        <f t="shared" si="41"/>
        <v>#VALUE!</v>
      </c>
      <c r="R502" s="395" t="str">
        <f t="shared" si="42"/>
        <v/>
      </c>
    </row>
    <row r="503" spans="1:18" ht="15" hidden="1">
      <c r="A503" s="49"/>
      <c r="B503" s="49"/>
      <c r="C503" s="49"/>
      <c r="D503" s="50"/>
      <c r="E503" s="93" t="str" cm="1">
        <f t="array" ref="E503">IFERROR(IF(O502=1,INDEX('1.1 AIZ-IVZ'!$G$7:$I$106,MATCH(MIN('1.1 AIZ-IVZ'!$G$7:$G$106)+COUNTIF($N$25:N502,"*.0*"),'1.1 AIZ-IVZ'!$G$7:$G$106,0),3),INDEX('1.1 AIZ-IVZ'!$G$109:$H$1097,MATCH(VALUE(LEFT(R503,SEARCH(".",R503)-1)),'1.1 AIZ-IVZ'!$E$109:$E$1097,0)-1+Q503,2)),"")</f>
        <v/>
      </c>
      <c r="F503" s="28"/>
      <c r="G503" s="409" t="str">
        <f>IF(E503="","",IF(IFERROR(VALUE(MID(E503,(SEARCH(".",E503)+1),1)),0)&gt;0,I503,SUMIFS($G504:$G$1015,$R504:$R$1015,LEFT(E503,SEARCH(".",E503)),$Q504:$Q$1015,"&gt;0")))</f>
        <v/>
      </c>
      <c r="H503" s="400"/>
      <c r="I503" s="396" t="str">
        <f t="shared" ca="1" si="38"/>
        <v/>
      </c>
      <c r="J503" s="396" t="str">
        <f t="shared" ca="1" si="39"/>
        <v/>
      </c>
      <c r="K503" s="384" t="str">
        <f>IF(OR(IFERROR(SEARCH("*.0*",$E503),0)=1,E503=""),"",INDEX('1.1 AIZ-IVZ'!$H$109:$O$1097,MATCH('1.4 AIZ-BWH'!E503,'1.1 AIZ-IVZ'!$H$109:$H$1097,0),7))</f>
        <v/>
      </c>
      <c r="L503" s="384" t="str">
        <f>IF(OR(IFERROR(SEARCH("*.0*",$E503),0)=1,E503=""),"",INDEX('1.1 AIZ-IVZ'!$H$109:$O$1097,MATCH('1.4 AIZ-BWH'!E503,'1.1 AIZ-IVZ'!$H$109:$H$1097,0),8))</f>
        <v/>
      </c>
      <c r="M503" s="131"/>
      <c r="N503" s="395" t="str" cm="1">
        <f t="array" ref="N503">IFERROR(IF(O502=1,INDEX('1.1 AIZ-IVZ'!$G$7:$I$106,MATCH(MIN('1.1 AIZ-IVZ'!$G$7:$G$106)+COUNTIF($N$25:N502,"*.0*"),'1.1 AIZ-IVZ'!$G$7:$G$106,0),3),INDEX('1.1 AIZ-IVZ'!$G$109:$H$1097,MATCH(VALUE(LEFT(R503,SEARCH(".",R503)-1)),'1.1 AIZ-IVZ'!$E$109:$E$1097,0)-1+Q503,2)),"")</f>
        <v/>
      </c>
      <c r="O503" s="395" t="str">
        <f>IFERROR(IF(O502&gt;1,O502-1,INDEX('1.1 AIZ-IVZ'!$F$7:$H$106,MATCH('1.4 AIZ-BWH'!N503,'1.1 AIZ-IVZ'!$I$7:$I$106,0),1)+1),"")</f>
        <v/>
      </c>
      <c r="P503" s="395" t="str">
        <f t="shared" si="40"/>
        <v/>
      </c>
      <c r="Q503" s="395" t="e">
        <f t="shared" si="41"/>
        <v>#VALUE!</v>
      </c>
      <c r="R503" s="395" t="str">
        <f t="shared" si="42"/>
        <v/>
      </c>
    </row>
    <row r="504" spans="1:18" ht="15" hidden="1">
      <c r="A504" s="49"/>
      <c r="B504" s="49"/>
      <c r="C504" s="49"/>
      <c r="D504" s="50"/>
      <c r="E504" s="93" t="str" cm="1">
        <f t="array" ref="E504">IFERROR(IF(O503=1,INDEX('1.1 AIZ-IVZ'!$G$7:$I$106,MATCH(MIN('1.1 AIZ-IVZ'!$G$7:$G$106)+COUNTIF($N$25:N503,"*.0*"),'1.1 AIZ-IVZ'!$G$7:$G$106,0),3),INDEX('1.1 AIZ-IVZ'!$G$109:$H$1097,MATCH(VALUE(LEFT(R504,SEARCH(".",R504)-1)),'1.1 AIZ-IVZ'!$E$109:$E$1097,0)-1+Q504,2)),"")</f>
        <v/>
      </c>
      <c r="F504" s="28"/>
      <c r="G504" s="409" t="str">
        <f>IF(E504="","",IF(IFERROR(VALUE(MID(E504,(SEARCH(".",E504)+1),1)),0)&gt;0,I504,SUMIFS($G505:$G$1015,$R505:$R$1015,LEFT(E504,SEARCH(".",E504)),$Q505:$Q$1015,"&gt;0")))</f>
        <v/>
      </c>
      <c r="H504" s="400"/>
      <c r="I504" s="396" t="str">
        <f t="shared" ca="1" si="38"/>
        <v/>
      </c>
      <c r="J504" s="396" t="str">
        <f t="shared" ca="1" si="39"/>
        <v/>
      </c>
      <c r="K504" s="384" t="str">
        <f>IF(OR(IFERROR(SEARCH("*.0*",$E504),0)=1,E504=""),"",INDEX('1.1 AIZ-IVZ'!$H$109:$O$1097,MATCH('1.4 AIZ-BWH'!E504,'1.1 AIZ-IVZ'!$H$109:$H$1097,0),7))</f>
        <v/>
      </c>
      <c r="L504" s="384" t="str">
        <f>IF(OR(IFERROR(SEARCH("*.0*",$E504),0)=1,E504=""),"",INDEX('1.1 AIZ-IVZ'!$H$109:$O$1097,MATCH('1.4 AIZ-BWH'!E504,'1.1 AIZ-IVZ'!$H$109:$H$1097,0),8))</f>
        <v/>
      </c>
      <c r="M504" s="131"/>
      <c r="N504" s="395" t="str" cm="1">
        <f t="array" ref="N504">IFERROR(IF(O503=1,INDEX('1.1 AIZ-IVZ'!$G$7:$I$106,MATCH(MIN('1.1 AIZ-IVZ'!$G$7:$G$106)+COUNTIF($N$25:N503,"*.0*"),'1.1 AIZ-IVZ'!$G$7:$G$106,0),3),INDEX('1.1 AIZ-IVZ'!$G$109:$H$1097,MATCH(VALUE(LEFT(R504,SEARCH(".",R504)-1)),'1.1 AIZ-IVZ'!$E$109:$E$1097,0)-1+Q504,2)),"")</f>
        <v/>
      </c>
      <c r="O504" s="395" t="str">
        <f>IFERROR(IF(O503&gt;1,O503-1,INDEX('1.1 AIZ-IVZ'!$F$7:$H$106,MATCH('1.4 AIZ-BWH'!N504,'1.1 AIZ-IVZ'!$I$7:$I$106,0),1)+1),"")</f>
        <v/>
      </c>
      <c r="P504" s="395" t="str">
        <f t="shared" si="40"/>
        <v/>
      </c>
      <c r="Q504" s="395" t="e">
        <f t="shared" si="41"/>
        <v>#VALUE!</v>
      </c>
      <c r="R504" s="395" t="str">
        <f t="shared" si="42"/>
        <v/>
      </c>
    </row>
    <row r="505" spans="1:18" ht="15" hidden="1">
      <c r="A505" s="49"/>
      <c r="B505" s="49"/>
      <c r="C505" s="49"/>
      <c r="D505" s="50"/>
      <c r="E505" s="93" t="str" cm="1">
        <f t="array" ref="E505">IFERROR(IF(O504=1,INDEX('1.1 AIZ-IVZ'!$G$7:$I$106,MATCH(MIN('1.1 AIZ-IVZ'!$G$7:$G$106)+COUNTIF($N$25:N504,"*.0*"),'1.1 AIZ-IVZ'!$G$7:$G$106,0),3),INDEX('1.1 AIZ-IVZ'!$G$109:$H$1097,MATCH(VALUE(LEFT(R505,SEARCH(".",R505)-1)),'1.1 AIZ-IVZ'!$E$109:$E$1097,0)-1+Q505,2)),"")</f>
        <v/>
      </c>
      <c r="F505" s="28"/>
      <c r="G505" s="409" t="str">
        <f>IF(E505="","",IF(IFERROR(VALUE(MID(E505,(SEARCH(".",E505)+1),1)),0)&gt;0,I505,SUMIFS($G506:$G$1015,$R506:$R$1015,LEFT(E505,SEARCH(".",E505)),$Q506:$Q$1015,"&gt;0")))</f>
        <v/>
      </c>
      <c r="H505" s="400"/>
      <c r="I505" s="396" t="str">
        <f t="shared" ca="1" si="38"/>
        <v/>
      </c>
      <c r="J505" s="396" t="str">
        <f t="shared" ca="1" si="39"/>
        <v/>
      </c>
      <c r="K505" s="384" t="str">
        <f>IF(OR(IFERROR(SEARCH("*.0*",$E505),0)=1,E505=""),"",INDEX('1.1 AIZ-IVZ'!$H$109:$O$1097,MATCH('1.4 AIZ-BWH'!E505,'1.1 AIZ-IVZ'!$H$109:$H$1097,0),7))</f>
        <v/>
      </c>
      <c r="L505" s="384" t="str">
        <f>IF(OR(IFERROR(SEARCH("*.0*",$E505),0)=1,E505=""),"",INDEX('1.1 AIZ-IVZ'!$H$109:$O$1097,MATCH('1.4 AIZ-BWH'!E505,'1.1 AIZ-IVZ'!$H$109:$H$1097,0),8))</f>
        <v/>
      </c>
      <c r="M505" s="131"/>
      <c r="N505" s="395" t="str" cm="1">
        <f t="array" ref="N505">IFERROR(IF(O504=1,INDEX('1.1 AIZ-IVZ'!$G$7:$I$106,MATCH(MIN('1.1 AIZ-IVZ'!$G$7:$G$106)+COUNTIF($N$25:N504,"*.0*"),'1.1 AIZ-IVZ'!$G$7:$G$106,0),3),INDEX('1.1 AIZ-IVZ'!$G$109:$H$1097,MATCH(VALUE(LEFT(R505,SEARCH(".",R505)-1)),'1.1 AIZ-IVZ'!$E$109:$E$1097,0)-1+Q505,2)),"")</f>
        <v/>
      </c>
      <c r="O505" s="395" t="str">
        <f>IFERROR(IF(O504&gt;1,O504-1,INDEX('1.1 AIZ-IVZ'!$F$7:$H$106,MATCH('1.4 AIZ-BWH'!N505,'1.1 AIZ-IVZ'!$I$7:$I$106,0),1)+1),"")</f>
        <v/>
      </c>
      <c r="P505" s="395" t="str">
        <f t="shared" si="40"/>
        <v/>
      </c>
      <c r="Q505" s="395" t="e">
        <f t="shared" si="41"/>
        <v>#VALUE!</v>
      </c>
      <c r="R505" s="395" t="str">
        <f t="shared" si="42"/>
        <v/>
      </c>
    </row>
    <row r="506" spans="1:18" ht="15" hidden="1">
      <c r="A506" s="49"/>
      <c r="B506" s="49"/>
      <c r="C506" s="49"/>
      <c r="D506" s="50"/>
      <c r="E506" s="93" t="str" cm="1">
        <f t="array" ref="E506">IFERROR(IF(O505=1,INDEX('1.1 AIZ-IVZ'!$G$7:$I$106,MATCH(MIN('1.1 AIZ-IVZ'!$G$7:$G$106)+COUNTIF($N$25:N505,"*.0*"),'1.1 AIZ-IVZ'!$G$7:$G$106,0),3),INDEX('1.1 AIZ-IVZ'!$G$109:$H$1097,MATCH(VALUE(LEFT(R506,SEARCH(".",R506)-1)),'1.1 AIZ-IVZ'!$E$109:$E$1097,0)-1+Q506,2)),"")</f>
        <v/>
      </c>
      <c r="F506" s="28"/>
      <c r="G506" s="409" t="str">
        <f>IF(E506="","",IF(IFERROR(VALUE(MID(E506,(SEARCH(".",E506)+1),1)),0)&gt;0,I506,SUMIFS($G507:$G$1015,$R507:$R$1015,LEFT(E506,SEARCH(".",E506)),$Q507:$Q$1015,"&gt;0")))</f>
        <v/>
      </c>
      <c r="H506" s="400"/>
      <c r="I506" s="396" t="str">
        <f t="shared" ca="1" si="38"/>
        <v/>
      </c>
      <c r="J506" s="396" t="str">
        <f t="shared" ca="1" si="39"/>
        <v/>
      </c>
      <c r="K506" s="384" t="str">
        <f>IF(OR(IFERROR(SEARCH("*.0*",$E506),0)=1,E506=""),"",INDEX('1.1 AIZ-IVZ'!$H$109:$O$1097,MATCH('1.4 AIZ-BWH'!E506,'1.1 AIZ-IVZ'!$H$109:$H$1097,0),7))</f>
        <v/>
      </c>
      <c r="L506" s="384" t="str">
        <f>IF(OR(IFERROR(SEARCH("*.0*",$E506),0)=1,E506=""),"",INDEX('1.1 AIZ-IVZ'!$H$109:$O$1097,MATCH('1.4 AIZ-BWH'!E506,'1.1 AIZ-IVZ'!$H$109:$H$1097,0),8))</f>
        <v/>
      </c>
      <c r="M506" s="131"/>
      <c r="N506" s="395" t="str" cm="1">
        <f t="array" ref="N506">IFERROR(IF(O505=1,INDEX('1.1 AIZ-IVZ'!$G$7:$I$106,MATCH(MIN('1.1 AIZ-IVZ'!$G$7:$G$106)+COUNTIF($N$25:N505,"*.0*"),'1.1 AIZ-IVZ'!$G$7:$G$106,0),3),INDEX('1.1 AIZ-IVZ'!$G$109:$H$1097,MATCH(VALUE(LEFT(R506,SEARCH(".",R506)-1)),'1.1 AIZ-IVZ'!$E$109:$E$1097,0)-1+Q506,2)),"")</f>
        <v/>
      </c>
      <c r="O506" s="395" t="str">
        <f>IFERROR(IF(O505&gt;1,O505-1,INDEX('1.1 AIZ-IVZ'!$F$7:$H$106,MATCH('1.4 AIZ-BWH'!N506,'1.1 AIZ-IVZ'!$I$7:$I$106,0),1)+1),"")</f>
        <v/>
      </c>
      <c r="P506" s="395" t="str">
        <f t="shared" si="40"/>
        <v/>
      </c>
      <c r="Q506" s="395" t="e">
        <f t="shared" si="41"/>
        <v>#VALUE!</v>
      </c>
      <c r="R506" s="395" t="str">
        <f t="shared" si="42"/>
        <v/>
      </c>
    </row>
    <row r="507" spans="1:18" ht="15" hidden="1" customHeight="1">
      <c r="A507" s="49"/>
      <c r="B507" s="49"/>
      <c r="C507" s="49"/>
      <c r="D507" s="50"/>
      <c r="E507" s="93" t="str" cm="1">
        <f t="array" ref="E507">IFERROR(IF(O506=1,INDEX('1.1 AIZ-IVZ'!$G$7:$I$106,MATCH(MIN('1.1 AIZ-IVZ'!$G$7:$G$106)+COUNTIF($N$25:N506,"*.0*"),'1.1 AIZ-IVZ'!$G$7:$G$106,0),3),INDEX('1.1 AIZ-IVZ'!$G$109:$H$1097,MATCH(VALUE(LEFT(R507,SEARCH(".",R507)-1)),'1.1 AIZ-IVZ'!$E$109:$E$1097,0)-1+Q507,2)),"")</f>
        <v/>
      </c>
      <c r="F507" s="28"/>
      <c r="G507" s="409" t="str">
        <f>IF(E507="","",IF(IFERROR(VALUE(MID(E507,(SEARCH(".",E507)+1),1)),0)&gt;0,I507,SUMIFS($G508:$G$1015,$R508:$R$1015,LEFT(E507,SEARCH(".",E507)),$Q508:$Q$1015,"&gt;0")))</f>
        <v/>
      </c>
      <c r="H507" s="400"/>
      <c r="I507" s="396" t="str">
        <f t="shared" ca="1" si="38"/>
        <v/>
      </c>
      <c r="J507" s="396" t="str">
        <f t="shared" ca="1" si="39"/>
        <v/>
      </c>
      <c r="K507" s="384" t="str">
        <f>IF(OR(IFERROR(SEARCH("*.0*",$E507),0)=1,E507=""),"",INDEX('1.1 AIZ-IVZ'!$H$109:$O$1097,MATCH('1.4 AIZ-BWH'!E507,'1.1 AIZ-IVZ'!$H$109:$H$1097,0),7))</f>
        <v/>
      </c>
      <c r="L507" s="384" t="str">
        <f>IF(OR(IFERROR(SEARCH("*.0*",$E507),0)=1,E507=""),"",INDEX('1.1 AIZ-IVZ'!$H$109:$O$1097,MATCH('1.4 AIZ-BWH'!E507,'1.1 AIZ-IVZ'!$H$109:$H$1097,0),8))</f>
        <v/>
      </c>
      <c r="M507" s="131"/>
      <c r="N507" s="395" t="str" cm="1">
        <f t="array" ref="N507">IFERROR(IF(O506=1,INDEX('1.1 AIZ-IVZ'!$G$7:$I$106,MATCH(MIN('1.1 AIZ-IVZ'!$G$7:$G$106)+COUNTIF($N$25:N506,"*.0*"),'1.1 AIZ-IVZ'!$G$7:$G$106,0),3),INDEX('1.1 AIZ-IVZ'!$G$109:$H$1097,MATCH(VALUE(LEFT(R507,SEARCH(".",R507)-1)),'1.1 AIZ-IVZ'!$E$109:$E$1097,0)-1+Q507,2)),"")</f>
        <v/>
      </c>
      <c r="O507" s="395" t="str">
        <f>IFERROR(IF(O506&gt;1,O506-1,INDEX('1.1 AIZ-IVZ'!$F$7:$H$106,MATCH('1.4 AIZ-BWH'!N507,'1.1 AIZ-IVZ'!$I$7:$I$106,0),1)+1),"")</f>
        <v/>
      </c>
      <c r="P507" s="395" t="str">
        <f t="shared" si="40"/>
        <v/>
      </c>
      <c r="Q507" s="395" t="e">
        <f t="shared" si="41"/>
        <v>#VALUE!</v>
      </c>
      <c r="R507" s="395" t="str">
        <f t="shared" si="42"/>
        <v/>
      </c>
    </row>
    <row r="508" spans="1:18" ht="15" hidden="1">
      <c r="A508" s="49"/>
      <c r="B508" s="49"/>
      <c r="C508" s="49"/>
      <c r="D508" s="50"/>
      <c r="E508" s="93" t="str" cm="1">
        <f t="array" ref="E508">IFERROR(IF(O507=1,INDEX('1.1 AIZ-IVZ'!$G$7:$I$106,MATCH(MIN('1.1 AIZ-IVZ'!$G$7:$G$106)+COUNTIF($N$25:N507,"*.0*"),'1.1 AIZ-IVZ'!$G$7:$G$106,0),3),INDEX('1.1 AIZ-IVZ'!$G$109:$H$1097,MATCH(VALUE(LEFT(R508,SEARCH(".",R508)-1)),'1.1 AIZ-IVZ'!$E$109:$E$1097,0)-1+Q508,2)),"")</f>
        <v/>
      </c>
      <c r="F508" s="28"/>
      <c r="G508" s="409" t="str">
        <f>IF(E508="","",IF(IFERROR(VALUE(MID(E508,(SEARCH(".",E508)+1),1)),0)&gt;0,I508,SUMIFS($G509:$G$1015,$R509:$R$1015,LEFT(E508,SEARCH(".",E508)),$Q509:$Q$1015,"&gt;0")))</f>
        <v/>
      </c>
      <c r="H508" s="400"/>
      <c r="I508" s="396" t="str">
        <f t="shared" ca="1" si="38"/>
        <v/>
      </c>
      <c r="J508" s="396" t="str">
        <f t="shared" ca="1" si="39"/>
        <v/>
      </c>
      <c r="K508" s="384" t="str">
        <f>IF(OR(IFERROR(SEARCH("*.0*",$E508),0)=1,E508=""),"",INDEX('1.1 AIZ-IVZ'!$H$109:$O$1097,MATCH('1.4 AIZ-BWH'!E508,'1.1 AIZ-IVZ'!$H$109:$H$1097,0),7))</f>
        <v/>
      </c>
      <c r="L508" s="384" t="str">
        <f>IF(OR(IFERROR(SEARCH("*.0*",$E508),0)=1,E508=""),"",INDEX('1.1 AIZ-IVZ'!$H$109:$O$1097,MATCH('1.4 AIZ-BWH'!E508,'1.1 AIZ-IVZ'!$H$109:$H$1097,0),8))</f>
        <v/>
      </c>
      <c r="M508" s="131"/>
      <c r="N508" s="395" t="str" cm="1">
        <f t="array" ref="N508">IFERROR(IF(O507=1,INDEX('1.1 AIZ-IVZ'!$G$7:$I$106,MATCH(MIN('1.1 AIZ-IVZ'!$G$7:$G$106)+COUNTIF($N$25:N507,"*.0*"),'1.1 AIZ-IVZ'!$G$7:$G$106,0),3),INDEX('1.1 AIZ-IVZ'!$G$109:$H$1097,MATCH(VALUE(LEFT(R508,SEARCH(".",R508)-1)),'1.1 AIZ-IVZ'!$E$109:$E$1097,0)-1+Q508,2)),"")</f>
        <v/>
      </c>
      <c r="O508" s="395" t="str">
        <f>IFERROR(IF(O507&gt;1,O507-1,INDEX('1.1 AIZ-IVZ'!$F$7:$H$106,MATCH('1.4 AIZ-BWH'!N508,'1.1 AIZ-IVZ'!$I$7:$I$106,0),1)+1),"")</f>
        <v/>
      </c>
      <c r="P508" s="395" t="str">
        <f t="shared" si="40"/>
        <v/>
      </c>
      <c r="Q508" s="395" t="e">
        <f t="shared" si="41"/>
        <v>#VALUE!</v>
      </c>
      <c r="R508" s="395" t="str">
        <f t="shared" si="42"/>
        <v/>
      </c>
    </row>
    <row r="509" spans="1:18" ht="15" hidden="1">
      <c r="A509" s="49"/>
      <c r="B509" s="49"/>
      <c r="C509" s="49"/>
      <c r="D509" s="50"/>
      <c r="E509" s="93" t="str" cm="1">
        <f t="array" ref="E509">IFERROR(IF(O508=1,INDEX('1.1 AIZ-IVZ'!$G$7:$I$106,MATCH(MIN('1.1 AIZ-IVZ'!$G$7:$G$106)+COUNTIF($N$25:N508,"*.0*"),'1.1 AIZ-IVZ'!$G$7:$G$106,0),3),INDEX('1.1 AIZ-IVZ'!$G$109:$H$1097,MATCH(VALUE(LEFT(R509,SEARCH(".",R509)-1)),'1.1 AIZ-IVZ'!$E$109:$E$1097,0)-1+Q509,2)),"")</f>
        <v/>
      </c>
      <c r="F509" s="28"/>
      <c r="G509" s="409" t="str">
        <f>IF(E509="","",IF(IFERROR(VALUE(MID(E509,(SEARCH(".",E509)+1),1)),0)&gt;0,I509,SUMIFS($G510:$G$1015,$R510:$R$1015,LEFT(E509,SEARCH(".",E509)),$Q510:$Q$1015,"&gt;0")))</f>
        <v/>
      </c>
      <c r="H509" s="400"/>
      <c r="I509" s="396" t="str">
        <f t="shared" ca="1" si="38"/>
        <v/>
      </c>
      <c r="J509" s="396" t="str">
        <f t="shared" ca="1" si="39"/>
        <v/>
      </c>
      <c r="K509" s="384" t="str">
        <f>IF(OR(IFERROR(SEARCH("*.0*",$E509),0)=1,E509=""),"",INDEX('1.1 AIZ-IVZ'!$H$109:$O$1097,MATCH('1.4 AIZ-BWH'!E509,'1.1 AIZ-IVZ'!$H$109:$H$1097,0),7))</f>
        <v/>
      </c>
      <c r="L509" s="384" t="str">
        <f>IF(OR(IFERROR(SEARCH("*.0*",$E509),0)=1,E509=""),"",INDEX('1.1 AIZ-IVZ'!$H$109:$O$1097,MATCH('1.4 AIZ-BWH'!E509,'1.1 AIZ-IVZ'!$H$109:$H$1097,0),8))</f>
        <v/>
      </c>
      <c r="M509" s="131"/>
      <c r="N509" s="395" t="str" cm="1">
        <f t="array" ref="N509">IFERROR(IF(O508=1,INDEX('1.1 AIZ-IVZ'!$G$7:$I$106,MATCH(MIN('1.1 AIZ-IVZ'!$G$7:$G$106)+COUNTIF($N$25:N508,"*.0*"),'1.1 AIZ-IVZ'!$G$7:$G$106,0),3),INDEX('1.1 AIZ-IVZ'!$G$109:$H$1097,MATCH(VALUE(LEFT(R509,SEARCH(".",R509)-1)),'1.1 AIZ-IVZ'!$E$109:$E$1097,0)-1+Q509,2)),"")</f>
        <v/>
      </c>
      <c r="O509" s="395" t="str">
        <f>IFERROR(IF(O508&gt;1,O508-1,INDEX('1.1 AIZ-IVZ'!$F$7:$H$106,MATCH('1.4 AIZ-BWH'!N509,'1.1 AIZ-IVZ'!$I$7:$I$106,0),1)+1),"")</f>
        <v/>
      </c>
      <c r="P509" s="395" t="str">
        <f t="shared" si="40"/>
        <v/>
      </c>
      <c r="Q509" s="395" t="e">
        <f t="shared" si="41"/>
        <v>#VALUE!</v>
      </c>
      <c r="R509" s="395" t="str">
        <f t="shared" si="42"/>
        <v/>
      </c>
    </row>
    <row r="510" spans="1:18" ht="15" hidden="1">
      <c r="A510" s="49"/>
      <c r="B510" s="49"/>
      <c r="C510" s="49"/>
      <c r="D510" s="50"/>
      <c r="E510" s="93" t="str" cm="1">
        <f t="array" ref="E510">IFERROR(IF(O509=1,INDEX('1.1 AIZ-IVZ'!$G$7:$I$106,MATCH(MIN('1.1 AIZ-IVZ'!$G$7:$G$106)+COUNTIF($N$25:N509,"*.0*"),'1.1 AIZ-IVZ'!$G$7:$G$106,0),3),INDEX('1.1 AIZ-IVZ'!$G$109:$H$1097,MATCH(VALUE(LEFT(R510,SEARCH(".",R510)-1)),'1.1 AIZ-IVZ'!$E$109:$E$1097,0)-1+Q510,2)),"")</f>
        <v/>
      </c>
      <c r="F510" s="28"/>
      <c r="G510" s="409" t="str">
        <f>IF(E510="","",IF(IFERROR(VALUE(MID(E510,(SEARCH(".",E510)+1),1)),0)&gt;0,I510,SUMIFS($G511:$G$1015,$R511:$R$1015,LEFT(E510,SEARCH(".",E510)),$Q511:$Q$1015,"&gt;0")))</f>
        <v/>
      </c>
      <c r="H510" s="400"/>
      <c r="I510" s="396" t="str">
        <f t="shared" ca="1" si="38"/>
        <v/>
      </c>
      <c r="J510" s="396" t="str">
        <f t="shared" ca="1" si="39"/>
        <v/>
      </c>
      <c r="K510" s="384" t="str">
        <f>IF(OR(IFERROR(SEARCH("*.0*",$E510),0)=1,E510=""),"",INDEX('1.1 AIZ-IVZ'!$H$109:$O$1097,MATCH('1.4 AIZ-BWH'!E510,'1.1 AIZ-IVZ'!$H$109:$H$1097,0),7))</f>
        <v/>
      </c>
      <c r="L510" s="384" t="str">
        <f>IF(OR(IFERROR(SEARCH("*.0*",$E510),0)=1,E510=""),"",INDEX('1.1 AIZ-IVZ'!$H$109:$O$1097,MATCH('1.4 AIZ-BWH'!E510,'1.1 AIZ-IVZ'!$H$109:$H$1097,0),8))</f>
        <v/>
      </c>
      <c r="M510" s="131"/>
      <c r="N510" s="395" t="str" cm="1">
        <f t="array" ref="N510">IFERROR(IF(O509=1,INDEX('1.1 AIZ-IVZ'!$G$7:$I$106,MATCH(MIN('1.1 AIZ-IVZ'!$G$7:$G$106)+COUNTIF($N$25:N509,"*.0*"),'1.1 AIZ-IVZ'!$G$7:$G$106,0),3),INDEX('1.1 AIZ-IVZ'!$G$109:$H$1097,MATCH(VALUE(LEFT(R510,SEARCH(".",R510)-1)),'1.1 AIZ-IVZ'!$E$109:$E$1097,0)-1+Q510,2)),"")</f>
        <v/>
      </c>
      <c r="O510" s="395" t="str">
        <f>IFERROR(IF(O509&gt;1,O509-1,INDEX('1.1 AIZ-IVZ'!$F$7:$H$106,MATCH('1.4 AIZ-BWH'!N510,'1.1 AIZ-IVZ'!$I$7:$I$106,0),1)+1),"")</f>
        <v/>
      </c>
      <c r="P510" s="395" t="str">
        <f t="shared" si="40"/>
        <v/>
      </c>
      <c r="Q510" s="395" t="e">
        <f t="shared" si="41"/>
        <v>#VALUE!</v>
      </c>
      <c r="R510" s="395" t="str">
        <f t="shared" si="42"/>
        <v/>
      </c>
    </row>
    <row r="511" spans="1:18" ht="15" hidden="1">
      <c r="A511" s="49"/>
      <c r="B511" s="49"/>
      <c r="C511" s="49"/>
      <c r="D511" s="50"/>
      <c r="E511" s="93" t="str" cm="1">
        <f t="array" ref="E511">IFERROR(IF(O510=1,INDEX('1.1 AIZ-IVZ'!$G$7:$I$106,MATCH(MIN('1.1 AIZ-IVZ'!$G$7:$G$106)+COUNTIF($N$25:N510,"*.0*"),'1.1 AIZ-IVZ'!$G$7:$G$106,0),3),INDEX('1.1 AIZ-IVZ'!$G$109:$H$1097,MATCH(VALUE(LEFT(R511,SEARCH(".",R511)-1)),'1.1 AIZ-IVZ'!$E$109:$E$1097,0)-1+Q511,2)),"")</f>
        <v/>
      </c>
      <c r="F511" s="28"/>
      <c r="G511" s="409" t="str">
        <f>IF(E511="","",IF(IFERROR(VALUE(MID(E511,(SEARCH(".",E511)+1),1)),0)&gt;0,I511,SUMIFS($G512:$G$1015,$R512:$R$1015,LEFT(E511,SEARCH(".",E511)),$Q512:$Q$1015,"&gt;0")))</f>
        <v/>
      </c>
      <c r="H511" s="400"/>
      <c r="I511" s="396" t="str">
        <f t="shared" ca="1" si="38"/>
        <v/>
      </c>
      <c r="J511" s="396" t="str">
        <f t="shared" ca="1" si="39"/>
        <v/>
      </c>
      <c r="K511" s="384" t="str">
        <f>IF(OR(IFERROR(SEARCH("*.0*",$E511),0)=1,E511=""),"",INDEX('1.1 AIZ-IVZ'!$H$109:$O$1097,MATCH('1.4 AIZ-BWH'!E511,'1.1 AIZ-IVZ'!$H$109:$H$1097,0),7))</f>
        <v/>
      </c>
      <c r="L511" s="384" t="str">
        <f>IF(OR(IFERROR(SEARCH("*.0*",$E511),0)=1,E511=""),"",INDEX('1.1 AIZ-IVZ'!$H$109:$O$1097,MATCH('1.4 AIZ-BWH'!E511,'1.1 AIZ-IVZ'!$H$109:$H$1097,0),8))</f>
        <v/>
      </c>
      <c r="M511" s="131"/>
      <c r="N511" s="395" t="str" cm="1">
        <f t="array" ref="N511">IFERROR(IF(O510=1,INDEX('1.1 AIZ-IVZ'!$G$7:$I$106,MATCH(MIN('1.1 AIZ-IVZ'!$G$7:$G$106)+COUNTIF($N$25:N510,"*.0*"),'1.1 AIZ-IVZ'!$G$7:$G$106,0),3),INDEX('1.1 AIZ-IVZ'!$G$109:$H$1097,MATCH(VALUE(LEFT(R511,SEARCH(".",R511)-1)),'1.1 AIZ-IVZ'!$E$109:$E$1097,0)-1+Q511,2)),"")</f>
        <v/>
      </c>
      <c r="O511" s="395" t="str">
        <f>IFERROR(IF(O510&gt;1,O510-1,INDEX('1.1 AIZ-IVZ'!$F$7:$H$106,MATCH('1.4 AIZ-BWH'!N511,'1.1 AIZ-IVZ'!$I$7:$I$106,0),1)+1),"")</f>
        <v/>
      </c>
      <c r="P511" s="395" t="str">
        <f t="shared" si="40"/>
        <v/>
      </c>
      <c r="Q511" s="395" t="e">
        <f t="shared" si="41"/>
        <v>#VALUE!</v>
      </c>
      <c r="R511" s="395" t="str">
        <f t="shared" si="42"/>
        <v/>
      </c>
    </row>
    <row r="512" spans="1:18" ht="15" hidden="1" customHeight="1">
      <c r="A512" s="49"/>
      <c r="B512" s="49"/>
      <c r="C512" s="49"/>
      <c r="D512" s="50"/>
      <c r="E512" s="93" t="str" cm="1">
        <f t="array" ref="E512">IFERROR(IF(O511=1,INDEX('1.1 AIZ-IVZ'!$G$7:$I$106,MATCH(MIN('1.1 AIZ-IVZ'!$G$7:$G$106)+COUNTIF($N$25:N511,"*.0*"),'1.1 AIZ-IVZ'!$G$7:$G$106,0),3),INDEX('1.1 AIZ-IVZ'!$G$109:$H$1097,MATCH(VALUE(LEFT(R512,SEARCH(".",R512)-1)),'1.1 AIZ-IVZ'!$E$109:$E$1097,0)-1+Q512,2)),"")</f>
        <v/>
      </c>
      <c r="F512" s="28"/>
      <c r="G512" s="409" t="str">
        <f>IF(E512="","",IF(IFERROR(VALUE(MID(E512,(SEARCH(".",E512)+1),1)),0)&gt;0,I512,SUMIFS($G513:$G$1015,$R513:$R$1015,LEFT(E512,SEARCH(".",E512)),$Q513:$Q$1015,"&gt;0")))</f>
        <v/>
      </c>
      <c r="H512" s="400"/>
      <c r="I512" s="396" t="str">
        <f t="shared" ca="1" si="38"/>
        <v/>
      </c>
      <c r="J512" s="396" t="str">
        <f t="shared" ca="1" si="39"/>
        <v/>
      </c>
      <c r="K512" s="384" t="str">
        <f>IF(OR(IFERROR(SEARCH("*.0*",$E512),0)=1,E512=""),"",INDEX('1.1 AIZ-IVZ'!$H$109:$O$1097,MATCH('1.4 AIZ-BWH'!E512,'1.1 AIZ-IVZ'!$H$109:$H$1097,0),7))</f>
        <v/>
      </c>
      <c r="L512" s="384" t="str">
        <f>IF(OR(IFERROR(SEARCH("*.0*",$E512),0)=1,E512=""),"",INDEX('1.1 AIZ-IVZ'!$H$109:$O$1097,MATCH('1.4 AIZ-BWH'!E512,'1.1 AIZ-IVZ'!$H$109:$H$1097,0),8))</f>
        <v/>
      </c>
      <c r="M512" s="131"/>
      <c r="N512" s="395" t="str" cm="1">
        <f t="array" ref="N512">IFERROR(IF(O511=1,INDEX('1.1 AIZ-IVZ'!$G$7:$I$106,MATCH(MIN('1.1 AIZ-IVZ'!$G$7:$G$106)+COUNTIF($N$25:N511,"*.0*"),'1.1 AIZ-IVZ'!$G$7:$G$106,0),3),INDEX('1.1 AIZ-IVZ'!$G$109:$H$1097,MATCH(VALUE(LEFT(R512,SEARCH(".",R512)-1)),'1.1 AIZ-IVZ'!$E$109:$E$1097,0)-1+Q512,2)),"")</f>
        <v/>
      </c>
      <c r="O512" s="395" t="str">
        <f>IFERROR(IF(O511&gt;1,O511-1,INDEX('1.1 AIZ-IVZ'!$F$7:$H$106,MATCH('1.4 AIZ-BWH'!N512,'1.1 AIZ-IVZ'!$I$7:$I$106,0),1)+1),"")</f>
        <v/>
      </c>
      <c r="P512" s="395" t="str">
        <f t="shared" si="40"/>
        <v/>
      </c>
      <c r="Q512" s="395" t="e">
        <f t="shared" si="41"/>
        <v>#VALUE!</v>
      </c>
      <c r="R512" s="395" t="str">
        <f t="shared" si="42"/>
        <v/>
      </c>
    </row>
    <row r="513" spans="1:18" ht="15" hidden="1" customHeight="1">
      <c r="A513" s="49"/>
      <c r="B513" s="49"/>
      <c r="C513" s="49"/>
      <c r="D513" s="50"/>
      <c r="E513" s="93" t="str" cm="1">
        <f t="array" ref="E513">IFERROR(IF(O512=1,INDEX('1.1 AIZ-IVZ'!$G$7:$I$106,MATCH(MIN('1.1 AIZ-IVZ'!$G$7:$G$106)+COUNTIF($N$25:N512,"*.0*"),'1.1 AIZ-IVZ'!$G$7:$G$106,0),3),INDEX('1.1 AIZ-IVZ'!$G$109:$H$1097,MATCH(VALUE(LEFT(R513,SEARCH(".",R513)-1)),'1.1 AIZ-IVZ'!$E$109:$E$1097,0)-1+Q513,2)),"")</f>
        <v/>
      </c>
      <c r="F513" s="28"/>
      <c r="G513" s="409" t="str">
        <f>IF(E513="","",IF(IFERROR(VALUE(MID(E513,(SEARCH(".",E513)+1),1)),0)&gt;0,I513,SUMIFS($G514:$G$1015,$R514:$R$1015,LEFT(E513,SEARCH(".",E513)),$Q514:$Q$1015,"&gt;0")))</f>
        <v/>
      </c>
      <c r="H513" s="400"/>
      <c r="I513" s="396" t="str">
        <f t="shared" ca="1" si="38"/>
        <v/>
      </c>
      <c r="J513" s="396" t="str">
        <f t="shared" ca="1" si="39"/>
        <v/>
      </c>
      <c r="K513" s="384" t="str">
        <f>IF(OR(IFERROR(SEARCH("*.0*",$E513),0)=1,E513=""),"",INDEX('1.1 AIZ-IVZ'!$H$109:$O$1097,MATCH('1.4 AIZ-BWH'!E513,'1.1 AIZ-IVZ'!$H$109:$H$1097,0),7))</f>
        <v/>
      </c>
      <c r="L513" s="384" t="str">
        <f>IF(OR(IFERROR(SEARCH("*.0*",$E513),0)=1,E513=""),"",INDEX('1.1 AIZ-IVZ'!$H$109:$O$1097,MATCH('1.4 AIZ-BWH'!E513,'1.1 AIZ-IVZ'!$H$109:$H$1097,0),8))</f>
        <v/>
      </c>
      <c r="M513" s="131"/>
      <c r="N513" s="395" t="str" cm="1">
        <f t="array" ref="N513">IFERROR(IF(O512=1,INDEX('1.1 AIZ-IVZ'!$G$7:$I$106,MATCH(MIN('1.1 AIZ-IVZ'!$G$7:$G$106)+COUNTIF($N$25:N512,"*.0*"),'1.1 AIZ-IVZ'!$G$7:$G$106,0),3),INDEX('1.1 AIZ-IVZ'!$G$109:$H$1097,MATCH(VALUE(LEFT(R513,SEARCH(".",R513)-1)),'1.1 AIZ-IVZ'!$E$109:$E$1097,0)-1+Q513,2)),"")</f>
        <v/>
      </c>
      <c r="O513" s="395" t="str">
        <f>IFERROR(IF(O512&gt;1,O512-1,INDEX('1.1 AIZ-IVZ'!$F$7:$H$106,MATCH('1.4 AIZ-BWH'!N513,'1.1 AIZ-IVZ'!$I$7:$I$106,0),1)+1),"")</f>
        <v/>
      </c>
      <c r="P513" s="395" t="str">
        <f t="shared" si="40"/>
        <v/>
      </c>
      <c r="Q513" s="395" t="e">
        <f t="shared" si="41"/>
        <v>#VALUE!</v>
      </c>
      <c r="R513" s="395" t="str">
        <f t="shared" si="42"/>
        <v/>
      </c>
    </row>
    <row r="514" spans="1:18" ht="15" hidden="1" customHeight="1">
      <c r="A514" s="49"/>
      <c r="B514" s="49"/>
      <c r="C514" s="49"/>
      <c r="D514" s="50"/>
      <c r="E514" s="93" t="str" cm="1">
        <f t="array" ref="E514">IFERROR(IF(O513=1,INDEX('1.1 AIZ-IVZ'!$G$7:$I$106,MATCH(MIN('1.1 AIZ-IVZ'!$G$7:$G$106)+COUNTIF($N$25:N513,"*.0*"),'1.1 AIZ-IVZ'!$G$7:$G$106,0),3),INDEX('1.1 AIZ-IVZ'!$G$109:$H$1097,MATCH(VALUE(LEFT(R514,SEARCH(".",R514)-1)),'1.1 AIZ-IVZ'!$E$109:$E$1097,0)-1+Q514,2)),"")</f>
        <v/>
      </c>
      <c r="F514" s="28"/>
      <c r="G514" s="409" t="str">
        <f>IF(E514="","",IF(IFERROR(VALUE(MID(E514,(SEARCH(".",E514)+1),1)),0)&gt;0,I514,SUMIFS($G515:$G$1015,$R515:$R$1015,LEFT(E514,SEARCH(".",E514)),$Q515:$Q$1015,"&gt;0")))</f>
        <v/>
      </c>
      <c r="H514" s="400"/>
      <c r="I514" s="396" t="str">
        <f t="shared" ca="1" si="38"/>
        <v/>
      </c>
      <c r="J514" s="396" t="str">
        <f t="shared" ca="1" si="39"/>
        <v/>
      </c>
      <c r="K514" s="384" t="str">
        <f>IF(OR(IFERROR(SEARCH("*.0*",$E514),0)=1,E514=""),"",INDEX('1.1 AIZ-IVZ'!$H$109:$O$1097,MATCH('1.4 AIZ-BWH'!E514,'1.1 AIZ-IVZ'!$H$109:$H$1097,0),7))</f>
        <v/>
      </c>
      <c r="L514" s="384" t="str">
        <f>IF(OR(IFERROR(SEARCH("*.0*",$E514),0)=1,E514=""),"",INDEX('1.1 AIZ-IVZ'!$H$109:$O$1097,MATCH('1.4 AIZ-BWH'!E514,'1.1 AIZ-IVZ'!$H$109:$H$1097,0),8))</f>
        <v/>
      </c>
      <c r="M514" s="131"/>
      <c r="N514" s="395" t="str" cm="1">
        <f t="array" ref="N514">IFERROR(IF(O513=1,INDEX('1.1 AIZ-IVZ'!$G$7:$I$106,MATCH(MIN('1.1 AIZ-IVZ'!$G$7:$G$106)+COUNTIF($N$25:N513,"*.0*"),'1.1 AIZ-IVZ'!$G$7:$G$106,0),3),INDEX('1.1 AIZ-IVZ'!$G$109:$H$1097,MATCH(VALUE(LEFT(R514,SEARCH(".",R514)-1)),'1.1 AIZ-IVZ'!$E$109:$E$1097,0)-1+Q514,2)),"")</f>
        <v/>
      </c>
      <c r="O514" s="395" t="str">
        <f>IFERROR(IF(O513&gt;1,O513-1,INDEX('1.1 AIZ-IVZ'!$F$7:$H$106,MATCH('1.4 AIZ-BWH'!N514,'1.1 AIZ-IVZ'!$I$7:$I$106,0),1)+1),"")</f>
        <v/>
      </c>
      <c r="P514" s="395" t="str">
        <f t="shared" si="40"/>
        <v/>
      </c>
      <c r="Q514" s="395" t="e">
        <f t="shared" si="41"/>
        <v>#VALUE!</v>
      </c>
      <c r="R514" s="395" t="str">
        <f t="shared" si="42"/>
        <v/>
      </c>
    </row>
    <row r="515" spans="1:18" ht="15" hidden="1" customHeight="1">
      <c r="A515" s="49"/>
      <c r="B515" s="49"/>
      <c r="C515" s="49"/>
      <c r="D515" s="50"/>
      <c r="E515" s="93" t="str" cm="1">
        <f t="array" ref="E515">IFERROR(IF(O514=1,INDEX('1.1 AIZ-IVZ'!$G$7:$I$106,MATCH(MIN('1.1 AIZ-IVZ'!$G$7:$G$106)+COUNTIF($N$25:N514,"*.0*"),'1.1 AIZ-IVZ'!$G$7:$G$106,0),3),INDEX('1.1 AIZ-IVZ'!$G$109:$H$1097,MATCH(VALUE(LEFT(R515,SEARCH(".",R515)-1)),'1.1 AIZ-IVZ'!$E$109:$E$1097,0)-1+Q515,2)),"")</f>
        <v/>
      </c>
      <c r="F515" s="28"/>
      <c r="G515" s="409" t="str">
        <f>IF(E515="","",IF(IFERROR(VALUE(MID(E515,(SEARCH(".",E515)+1),1)),0)&gt;0,I515,SUMIFS($G516:$G$1015,$R516:$R$1015,LEFT(E515,SEARCH(".",E515)),$Q516:$Q$1015,"&gt;0")))</f>
        <v/>
      </c>
      <c r="H515" s="400"/>
      <c r="I515" s="396" t="str">
        <f t="shared" ca="1" si="38"/>
        <v/>
      </c>
      <c r="J515" s="396" t="str">
        <f t="shared" ca="1" si="39"/>
        <v/>
      </c>
      <c r="K515" s="384" t="str">
        <f>IF(OR(IFERROR(SEARCH("*.0*",$E515),0)=1,E515=""),"",INDEX('1.1 AIZ-IVZ'!$H$109:$O$1097,MATCH('1.4 AIZ-BWH'!E515,'1.1 AIZ-IVZ'!$H$109:$H$1097,0),7))</f>
        <v/>
      </c>
      <c r="L515" s="384" t="str">
        <f>IF(OR(IFERROR(SEARCH("*.0*",$E515),0)=1,E515=""),"",INDEX('1.1 AIZ-IVZ'!$H$109:$O$1097,MATCH('1.4 AIZ-BWH'!E515,'1.1 AIZ-IVZ'!$H$109:$H$1097,0),8))</f>
        <v/>
      </c>
      <c r="M515" s="131"/>
      <c r="N515" s="395" t="str" cm="1">
        <f t="array" ref="N515">IFERROR(IF(O514=1,INDEX('1.1 AIZ-IVZ'!$G$7:$I$106,MATCH(MIN('1.1 AIZ-IVZ'!$G$7:$G$106)+COUNTIF($N$25:N514,"*.0*"),'1.1 AIZ-IVZ'!$G$7:$G$106,0),3),INDEX('1.1 AIZ-IVZ'!$G$109:$H$1097,MATCH(VALUE(LEFT(R515,SEARCH(".",R515)-1)),'1.1 AIZ-IVZ'!$E$109:$E$1097,0)-1+Q515,2)),"")</f>
        <v/>
      </c>
      <c r="O515" s="395" t="str">
        <f>IFERROR(IF(O514&gt;1,O514-1,INDEX('1.1 AIZ-IVZ'!$F$7:$H$106,MATCH('1.4 AIZ-BWH'!N515,'1.1 AIZ-IVZ'!$I$7:$I$106,0),1)+1),"")</f>
        <v/>
      </c>
      <c r="P515" s="395" t="str">
        <f t="shared" si="40"/>
        <v/>
      </c>
      <c r="Q515" s="395" t="e">
        <f t="shared" si="41"/>
        <v>#VALUE!</v>
      </c>
      <c r="R515" s="395" t="str">
        <f t="shared" si="42"/>
        <v/>
      </c>
    </row>
    <row r="516" spans="1:18" ht="15" hidden="1" customHeight="1">
      <c r="A516" s="49"/>
      <c r="B516" s="49"/>
      <c r="C516" s="49"/>
      <c r="D516" s="50"/>
      <c r="E516" s="93" t="str" cm="1">
        <f t="array" ref="E516">IFERROR(IF(O515=1,INDEX('1.1 AIZ-IVZ'!$G$7:$I$106,MATCH(MIN('1.1 AIZ-IVZ'!$G$7:$G$106)+COUNTIF($N$25:N515,"*.0*"),'1.1 AIZ-IVZ'!$G$7:$G$106,0),3),INDEX('1.1 AIZ-IVZ'!$G$109:$H$1097,MATCH(VALUE(LEFT(R516,SEARCH(".",R516)-1)),'1.1 AIZ-IVZ'!$E$109:$E$1097,0)-1+Q516,2)),"")</f>
        <v/>
      </c>
      <c r="F516" s="28"/>
      <c r="G516" s="409" t="str">
        <f>IF(E516="","",IF(IFERROR(VALUE(MID(E516,(SEARCH(".",E516)+1),1)),0)&gt;0,I516,SUMIFS($G517:$G$1015,$R517:$R$1015,LEFT(E516,SEARCH(".",E516)),$Q517:$Q$1015,"&gt;0")))</f>
        <v/>
      </c>
      <c r="H516" s="400"/>
      <c r="I516" s="396" t="str">
        <f t="shared" ca="1" si="38"/>
        <v/>
      </c>
      <c r="J516" s="396" t="str">
        <f t="shared" ca="1" si="39"/>
        <v/>
      </c>
      <c r="K516" s="384" t="str">
        <f>IF(OR(IFERROR(SEARCH("*.0*",$E516),0)=1,E516=""),"",INDEX('1.1 AIZ-IVZ'!$H$109:$O$1097,MATCH('1.4 AIZ-BWH'!E516,'1.1 AIZ-IVZ'!$H$109:$H$1097,0),7))</f>
        <v/>
      </c>
      <c r="L516" s="384" t="str">
        <f>IF(OR(IFERROR(SEARCH("*.0*",$E516),0)=1,E516=""),"",INDEX('1.1 AIZ-IVZ'!$H$109:$O$1097,MATCH('1.4 AIZ-BWH'!E516,'1.1 AIZ-IVZ'!$H$109:$H$1097,0),8))</f>
        <v/>
      </c>
      <c r="M516" s="131"/>
      <c r="N516" s="395" t="str" cm="1">
        <f t="array" ref="N516">IFERROR(IF(O515=1,INDEX('1.1 AIZ-IVZ'!$G$7:$I$106,MATCH(MIN('1.1 AIZ-IVZ'!$G$7:$G$106)+COUNTIF($N$25:N515,"*.0*"),'1.1 AIZ-IVZ'!$G$7:$G$106,0),3),INDEX('1.1 AIZ-IVZ'!$G$109:$H$1097,MATCH(VALUE(LEFT(R516,SEARCH(".",R516)-1)),'1.1 AIZ-IVZ'!$E$109:$E$1097,0)-1+Q516,2)),"")</f>
        <v/>
      </c>
      <c r="O516" s="395" t="str">
        <f>IFERROR(IF(O515&gt;1,O515-1,INDEX('1.1 AIZ-IVZ'!$F$7:$H$106,MATCH('1.4 AIZ-BWH'!N516,'1.1 AIZ-IVZ'!$I$7:$I$106,0),1)+1),"")</f>
        <v/>
      </c>
      <c r="P516" s="395" t="str">
        <f t="shared" si="40"/>
        <v/>
      </c>
      <c r="Q516" s="395" t="e">
        <f t="shared" si="41"/>
        <v>#VALUE!</v>
      </c>
      <c r="R516" s="395" t="str">
        <f t="shared" si="42"/>
        <v/>
      </c>
    </row>
    <row r="517" spans="1:18" ht="15" hidden="1" customHeight="1">
      <c r="A517" s="49"/>
      <c r="B517" s="49"/>
      <c r="C517" s="49"/>
      <c r="D517" s="50"/>
      <c r="E517" s="93" t="str" cm="1">
        <f t="array" ref="E517">IFERROR(IF(O516=1,INDEX('1.1 AIZ-IVZ'!$G$7:$I$106,MATCH(MIN('1.1 AIZ-IVZ'!$G$7:$G$106)+COUNTIF($N$25:N516,"*.0*"),'1.1 AIZ-IVZ'!$G$7:$G$106,0),3),INDEX('1.1 AIZ-IVZ'!$G$109:$H$1097,MATCH(VALUE(LEFT(R517,SEARCH(".",R517)-1)),'1.1 AIZ-IVZ'!$E$109:$E$1097,0)-1+Q517,2)),"")</f>
        <v/>
      </c>
      <c r="F517" s="28"/>
      <c r="G517" s="409" t="str">
        <f>IF(E517="","",IF(IFERROR(VALUE(MID(E517,(SEARCH(".",E517)+1),1)),0)&gt;0,I517,SUMIFS($G518:$G$1015,$R518:$R$1015,LEFT(E517,SEARCH(".",E517)),$Q518:$Q$1015,"&gt;0")))</f>
        <v/>
      </c>
      <c r="H517" s="400"/>
      <c r="I517" s="396" t="str">
        <f t="shared" ca="1" si="38"/>
        <v/>
      </c>
      <c r="J517" s="396" t="str">
        <f t="shared" ca="1" si="39"/>
        <v/>
      </c>
      <c r="K517" s="384" t="str">
        <f>IF(OR(IFERROR(SEARCH("*.0*",$E517),0)=1,E517=""),"",INDEX('1.1 AIZ-IVZ'!$H$109:$O$1097,MATCH('1.4 AIZ-BWH'!E517,'1.1 AIZ-IVZ'!$H$109:$H$1097,0),7))</f>
        <v/>
      </c>
      <c r="L517" s="384" t="str">
        <f>IF(OR(IFERROR(SEARCH("*.0*",$E517),0)=1,E517=""),"",INDEX('1.1 AIZ-IVZ'!$H$109:$O$1097,MATCH('1.4 AIZ-BWH'!E517,'1.1 AIZ-IVZ'!$H$109:$H$1097,0),8))</f>
        <v/>
      </c>
      <c r="M517" s="131"/>
      <c r="N517" s="395" t="str" cm="1">
        <f t="array" ref="N517">IFERROR(IF(O516=1,INDEX('1.1 AIZ-IVZ'!$G$7:$I$106,MATCH(MIN('1.1 AIZ-IVZ'!$G$7:$G$106)+COUNTIF($N$25:N516,"*.0*"),'1.1 AIZ-IVZ'!$G$7:$G$106,0),3),INDEX('1.1 AIZ-IVZ'!$G$109:$H$1097,MATCH(VALUE(LEFT(R517,SEARCH(".",R517)-1)),'1.1 AIZ-IVZ'!$E$109:$E$1097,0)-1+Q517,2)),"")</f>
        <v/>
      </c>
      <c r="O517" s="395" t="str">
        <f>IFERROR(IF(O516&gt;1,O516-1,INDEX('1.1 AIZ-IVZ'!$F$7:$H$106,MATCH('1.4 AIZ-BWH'!N517,'1.1 AIZ-IVZ'!$I$7:$I$106,0),1)+1),"")</f>
        <v/>
      </c>
      <c r="P517" s="395" t="str">
        <f t="shared" si="40"/>
        <v/>
      </c>
      <c r="Q517" s="395" t="e">
        <f t="shared" si="41"/>
        <v>#VALUE!</v>
      </c>
      <c r="R517" s="395" t="str">
        <f t="shared" si="42"/>
        <v/>
      </c>
    </row>
    <row r="518" spans="1:18" ht="15" hidden="1">
      <c r="A518" s="49"/>
      <c r="B518" s="49"/>
      <c r="C518" s="49"/>
      <c r="D518" s="50"/>
      <c r="E518" s="93" t="str" cm="1">
        <f t="array" ref="E518">IFERROR(IF(O517=1,INDEX('1.1 AIZ-IVZ'!$G$7:$I$106,MATCH(MIN('1.1 AIZ-IVZ'!$G$7:$G$106)+COUNTIF($N$25:N517,"*.0*"),'1.1 AIZ-IVZ'!$G$7:$G$106,0),3),INDEX('1.1 AIZ-IVZ'!$G$109:$H$1097,MATCH(VALUE(LEFT(R518,SEARCH(".",R518)-1)),'1.1 AIZ-IVZ'!$E$109:$E$1097,0)-1+Q518,2)),"")</f>
        <v/>
      </c>
      <c r="F518" s="28"/>
      <c r="G518" s="409" t="str">
        <f>IF(E518="","",IF(IFERROR(VALUE(MID(E518,(SEARCH(".",E518)+1),1)),0)&gt;0,I518,SUMIFS($G519:$G$1015,$R519:$R$1015,LEFT(E518,SEARCH(".",E518)),$Q519:$Q$1015,"&gt;0")))</f>
        <v/>
      </c>
      <c r="H518" s="400"/>
      <c r="I518" s="396" t="str">
        <f t="shared" ca="1" si="38"/>
        <v/>
      </c>
      <c r="J518" s="396" t="str">
        <f t="shared" ca="1" si="39"/>
        <v/>
      </c>
      <c r="K518" s="384" t="str">
        <f>IF(OR(IFERROR(SEARCH("*.0*",$E518),0)=1,E518=""),"",INDEX('1.1 AIZ-IVZ'!$H$109:$O$1097,MATCH('1.4 AIZ-BWH'!E518,'1.1 AIZ-IVZ'!$H$109:$H$1097,0),7))</f>
        <v/>
      </c>
      <c r="L518" s="384" t="str">
        <f>IF(OR(IFERROR(SEARCH("*.0*",$E518),0)=1,E518=""),"",INDEX('1.1 AIZ-IVZ'!$H$109:$O$1097,MATCH('1.4 AIZ-BWH'!E518,'1.1 AIZ-IVZ'!$H$109:$H$1097,0),8))</f>
        <v/>
      </c>
      <c r="M518" s="131"/>
      <c r="N518" s="395" t="str" cm="1">
        <f t="array" ref="N518">IFERROR(IF(O517=1,INDEX('1.1 AIZ-IVZ'!$G$7:$I$106,MATCH(MIN('1.1 AIZ-IVZ'!$G$7:$G$106)+COUNTIF($N$25:N517,"*.0*"),'1.1 AIZ-IVZ'!$G$7:$G$106,0),3),INDEX('1.1 AIZ-IVZ'!$G$109:$H$1097,MATCH(VALUE(LEFT(R518,SEARCH(".",R518)-1)),'1.1 AIZ-IVZ'!$E$109:$E$1097,0)-1+Q518,2)),"")</f>
        <v/>
      </c>
      <c r="O518" s="395" t="str">
        <f>IFERROR(IF(O517&gt;1,O517-1,INDEX('1.1 AIZ-IVZ'!$F$7:$H$106,MATCH('1.4 AIZ-BWH'!N518,'1.1 AIZ-IVZ'!$I$7:$I$106,0),1)+1),"")</f>
        <v/>
      </c>
      <c r="P518" s="395" t="str">
        <f t="shared" si="40"/>
        <v/>
      </c>
      <c r="Q518" s="395" t="e">
        <f t="shared" si="41"/>
        <v>#VALUE!</v>
      </c>
      <c r="R518" s="395" t="str">
        <f t="shared" si="42"/>
        <v/>
      </c>
    </row>
    <row r="519" spans="1:18" ht="15" hidden="1">
      <c r="A519" s="49"/>
      <c r="B519" s="49"/>
      <c r="C519" s="49"/>
      <c r="D519" s="50"/>
      <c r="E519" s="93" t="str" cm="1">
        <f t="array" ref="E519">IFERROR(IF(O518=1,INDEX('1.1 AIZ-IVZ'!$G$7:$I$106,MATCH(MIN('1.1 AIZ-IVZ'!$G$7:$G$106)+COUNTIF($N$25:N518,"*.0*"),'1.1 AIZ-IVZ'!$G$7:$G$106,0),3),INDEX('1.1 AIZ-IVZ'!$G$109:$H$1097,MATCH(VALUE(LEFT(R519,SEARCH(".",R519)-1)),'1.1 AIZ-IVZ'!$E$109:$E$1097,0)-1+Q519,2)),"")</f>
        <v/>
      </c>
      <c r="F519" s="28"/>
      <c r="G519" s="409" t="str">
        <f>IF(E519="","",IF(IFERROR(VALUE(MID(E519,(SEARCH(".",E519)+1),1)),0)&gt;0,I519,SUMIFS($G520:$G$1015,$R520:$R$1015,LEFT(E519,SEARCH(".",E519)),$Q520:$Q$1015,"&gt;0")))</f>
        <v/>
      </c>
      <c r="H519" s="400"/>
      <c r="I519" s="396" t="str">
        <f t="shared" ca="1" si="38"/>
        <v/>
      </c>
      <c r="J519" s="396" t="str">
        <f t="shared" ca="1" si="39"/>
        <v/>
      </c>
      <c r="K519" s="384" t="str">
        <f>IF(OR(IFERROR(SEARCH("*.0*",$E519),0)=1,E519=""),"",INDEX('1.1 AIZ-IVZ'!$H$109:$O$1097,MATCH('1.4 AIZ-BWH'!E519,'1.1 AIZ-IVZ'!$H$109:$H$1097,0),7))</f>
        <v/>
      </c>
      <c r="L519" s="384" t="str">
        <f>IF(OR(IFERROR(SEARCH("*.0*",$E519),0)=1,E519=""),"",INDEX('1.1 AIZ-IVZ'!$H$109:$O$1097,MATCH('1.4 AIZ-BWH'!E519,'1.1 AIZ-IVZ'!$H$109:$H$1097,0),8))</f>
        <v/>
      </c>
      <c r="M519" s="131"/>
      <c r="N519" s="395" t="str" cm="1">
        <f t="array" ref="N519">IFERROR(IF(O518=1,INDEX('1.1 AIZ-IVZ'!$G$7:$I$106,MATCH(MIN('1.1 AIZ-IVZ'!$G$7:$G$106)+COUNTIF($N$25:N518,"*.0*"),'1.1 AIZ-IVZ'!$G$7:$G$106,0),3),INDEX('1.1 AIZ-IVZ'!$G$109:$H$1097,MATCH(VALUE(LEFT(R519,SEARCH(".",R519)-1)),'1.1 AIZ-IVZ'!$E$109:$E$1097,0)-1+Q519,2)),"")</f>
        <v/>
      </c>
      <c r="O519" s="395" t="str">
        <f>IFERROR(IF(O518&gt;1,O518-1,INDEX('1.1 AIZ-IVZ'!$F$7:$H$106,MATCH('1.4 AIZ-BWH'!N519,'1.1 AIZ-IVZ'!$I$7:$I$106,0),1)+1),"")</f>
        <v/>
      </c>
      <c r="P519" s="395" t="str">
        <f t="shared" si="40"/>
        <v/>
      </c>
      <c r="Q519" s="395" t="e">
        <f t="shared" si="41"/>
        <v>#VALUE!</v>
      </c>
      <c r="R519" s="395" t="str">
        <f t="shared" si="42"/>
        <v/>
      </c>
    </row>
    <row r="520" spans="1:18" ht="15" hidden="1">
      <c r="A520" s="49"/>
      <c r="B520" s="49"/>
      <c r="C520" s="49"/>
      <c r="D520" s="50"/>
      <c r="E520" s="93" t="str" cm="1">
        <f t="array" ref="E520">IFERROR(IF(O519=1,INDEX('1.1 AIZ-IVZ'!$G$7:$I$106,MATCH(MIN('1.1 AIZ-IVZ'!$G$7:$G$106)+COUNTIF($N$25:N519,"*.0*"),'1.1 AIZ-IVZ'!$G$7:$G$106,0),3),INDEX('1.1 AIZ-IVZ'!$G$109:$H$1097,MATCH(VALUE(LEFT(R520,SEARCH(".",R520)-1)),'1.1 AIZ-IVZ'!$E$109:$E$1097,0)-1+Q520,2)),"")</f>
        <v/>
      </c>
      <c r="F520" s="28"/>
      <c r="G520" s="409" t="str">
        <f>IF(E520="","",IF(IFERROR(VALUE(MID(E520,(SEARCH(".",E520)+1),1)),0)&gt;0,I520,SUMIFS($G521:$G$1015,$R521:$R$1015,LEFT(E520,SEARCH(".",E520)),$Q521:$Q$1015,"&gt;0")))</f>
        <v/>
      </c>
      <c r="H520" s="400"/>
      <c r="I520" s="396" t="str">
        <f t="shared" ca="1" si="38"/>
        <v/>
      </c>
      <c r="J520" s="396" t="str">
        <f t="shared" ca="1" si="39"/>
        <v/>
      </c>
      <c r="K520" s="384" t="str">
        <f>IF(OR(IFERROR(SEARCH("*.0*",$E520),0)=1,E520=""),"",INDEX('1.1 AIZ-IVZ'!$H$109:$O$1097,MATCH('1.4 AIZ-BWH'!E520,'1.1 AIZ-IVZ'!$H$109:$H$1097,0),7))</f>
        <v/>
      </c>
      <c r="L520" s="384" t="str">
        <f>IF(OR(IFERROR(SEARCH("*.0*",$E520),0)=1,E520=""),"",INDEX('1.1 AIZ-IVZ'!$H$109:$O$1097,MATCH('1.4 AIZ-BWH'!E520,'1.1 AIZ-IVZ'!$H$109:$H$1097,0),8))</f>
        <v/>
      </c>
      <c r="M520" s="131"/>
      <c r="N520" s="395" t="str" cm="1">
        <f t="array" ref="N520">IFERROR(IF(O519=1,INDEX('1.1 AIZ-IVZ'!$G$7:$I$106,MATCH(MIN('1.1 AIZ-IVZ'!$G$7:$G$106)+COUNTIF($N$25:N519,"*.0*"),'1.1 AIZ-IVZ'!$G$7:$G$106,0),3),INDEX('1.1 AIZ-IVZ'!$G$109:$H$1097,MATCH(VALUE(LEFT(R520,SEARCH(".",R520)-1)),'1.1 AIZ-IVZ'!$E$109:$E$1097,0)-1+Q520,2)),"")</f>
        <v/>
      </c>
      <c r="O520" s="395" t="str">
        <f>IFERROR(IF(O519&gt;1,O519-1,INDEX('1.1 AIZ-IVZ'!$F$7:$H$106,MATCH('1.4 AIZ-BWH'!N520,'1.1 AIZ-IVZ'!$I$7:$I$106,0),1)+1),"")</f>
        <v/>
      </c>
      <c r="P520" s="395" t="str">
        <f t="shared" si="40"/>
        <v/>
      </c>
      <c r="Q520" s="395" t="e">
        <f t="shared" si="41"/>
        <v>#VALUE!</v>
      </c>
      <c r="R520" s="395" t="str">
        <f t="shared" si="42"/>
        <v/>
      </c>
    </row>
    <row r="521" spans="1:18" ht="15" hidden="1">
      <c r="A521" s="49"/>
      <c r="B521" s="49"/>
      <c r="C521" s="49"/>
      <c r="D521" s="50"/>
      <c r="E521" s="93" t="str" cm="1">
        <f t="array" ref="E521">IFERROR(IF(O520=1,INDEX('1.1 AIZ-IVZ'!$G$7:$I$106,MATCH(MIN('1.1 AIZ-IVZ'!$G$7:$G$106)+COUNTIF($N$25:N520,"*.0*"),'1.1 AIZ-IVZ'!$G$7:$G$106,0),3),INDEX('1.1 AIZ-IVZ'!$G$109:$H$1097,MATCH(VALUE(LEFT(R521,SEARCH(".",R521)-1)),'1.1 AIZ-IVZ'!$E$109:$E$1097,0)-1+Q521,2)),"")</f>
        <v/>
      </c>
      <c r="F521" s="28"/>
      <c r="G521" s="409" t="str">
        <f>IF(E521="","",IF(IFERROR(VALUE(MID(E521,(SEARCH(".",E521)+1),1)),0)&gt;0,I521,SUMIFS($G522:$G$1015,$R522:$R$1015,LEFT(E521,SEARCH(".",E521)),$Q522:$Q$1015,"&gt;0")))</f>
        <v/>
      </c>
      <c r="H521" s="400"/>
      <c r="I521" s="396" t="str">
        <f t="shared" ca="1" si="38"/>
        <v/>
      </c>
      <c r="J521" s="396" t="str">
        <f t="shared" ca="1" si="39"/>
        <v/>
      </c>
      <c r="K521" s="384" t="str">
        <f>IF(OR(IFERROR(SEARCH("*.0*",$E521),0)=1,E521=""),"",INDEX('1.1 AIZ-IVZ'!$H$109:$O$1097,MATCH('1.4 AIZ-BWH'!E521,'1.1 AIZ-IVZ'!$H$109:$H$1097,0),7))</f>
        <v/>
      </c>
      <c r="L521" s="384" t="str">
        <f>IF(OR(IFERROR(SEARCH("*.0*",$E521),0)=1,E521=""),"",INDEX('1.1 AIZ-IVZ'!$H$109:$O$1097,MATCH('1.4 AIZ-BWH'!E521,'1.1 AIZ-IVZ'!$H$109:$H$1097,0),8))</f>
        <v/>
      </c>
      <c r="M521" s="131"/>
      <c r="N521" s="395" t="str" cm="1">
        <f t="array" ref="N521">IFERROR(IF(O520=1,INDEX('1.1 AIZ-IVZ'!$G$7:$I$106,MATCH(MIN('1.1 AIZ-IVZ'!$G$7:$G$106)+COUNTIF($N$25:N520,"*.0*"),'1.1 AIZ-IVZ'!$G$7:$G$106,0),3),INDEX('1.1 AIZ-IVZ'!$G$109:$H$1097,MATCH(VALUE(LEFT(R521,SEARCH(".",R521)-1)),'1.1 AIZ-IVZ'!$E$109:$E$1097,0)-1+Q521,2)),"")</f>
        <v/>
      </c>
      <c r="O521" s="395" t="str">
        <f>IFERROR(IF(O520&gt;1,O520-1,INDEX('1.1 AIZ-IVZ'!$F$7:$H$106,MATCH('1.4 AIZ-BWH'!N521,'1.1 AIZ-IVZ'!$I$7:$I$106,0),1)+1),"")</f>
        <v/>
      </c>
      <c r="P521" s="395" t="str">
        <f t="shared" si="40"/>
        <v/>
      </c>
      <c r="Q521" s="395" t="e">
        <f t="shared" si="41"/>
        <v>#VALUE!</v>
      </c>
      <c r="R521" s="395" t="str">
        <f t="shared" si="42"/>
        <v/>
      </c>
    </row>
    <row r="522" spans="1:18" ht="15" hidden="1">
      <c r="A522" s="49"/>
      <c r="B522" s="49"/>
      <c r="C522" s="49"/>
      <c r="D522" s="50"/>
      <c r="E522" s="93" t="str" cm="1">
        <f t="array" ref="E522">IFERROR(IF(O521=1,INDEX('1.1 AIZ-IVZ'!$G$7:$I$106,MATCH(MIN('1.1 AIZ-IVZ'!$G$7:$G$106)+COUNTIF($N$25:N521,"*.0*"),'1.1 AIZ-IVZ'!$G$7:$G$106,0),3),INDEX('1.1 AIZ-IVZ'!$G$109:$H$1097,MATCH(VALUE(LEFT(R522,SEARCH(".",R522)-1)),'1.1 AIZ-IVZ'!$E$109:$E$1097,0)-1+Q522,2)),"")</f>
        <v/>
      </c>
      <c r="F522" s="28"/>
      <c r="G522" s="409" t="str">
        <f>IF(E522="","",IF(IFERROR(VALUE(MID(E522,(SEARCH(".",E522)+1),1)),0)&gt;0,I522,SUMIFS($G523:$G$1015,$R523:$R$1015,LEFT(E522,SEARCH(".",E522)),$Q523:$Q$1015,"&gt;0")))</f>
        <v/>
      </c>
      <c r="H522" s="400"/>
      <c r="I522" s="396" t="str">
        <f t="shared" ca="1" si="38"/>
        <v/>
      </c>
      <c r="J522" s="396" t="str">
        <f t="shared" ca="1" si="39"/>
        <v/>
      </c>
      <c r="K522" s="384" t="str">
        <f>IF(OR(IFERROR(SEARCH("*.0*",$E522),0)=1,E522=""),"",INDEX('1.1 AIZ-IVZ'!$H$109:$O$1097,MATCH('1.4 AIZ-BWH'!E522,'1.1 AIZ-IVZ'!$H$109:$H$1097,0),7))</f>
        <v/>
      </c>
      <c r="L522" s="384" t="str">
        <f>IF(OR(IFERROR(SEARCH("*.0*",$E522),0)=1,E522=""),"",INDEX('1.1 AIZ-IVZ'!$H$109:$O$1097,MATCH('1.4 AIZ-BWH'!E522,'1.1 AIZ-IVZ'!$H$109:$H$1097,0),8))</f>
        <v/>
      </c>
      <c r="M522" s="131"/>
      <c r="N522" s="395" t="str" cm="1">
        <f t="array" ref="N522">IFERROR(IF(O521=1,INDEX('1.1 AIZ-IVZ'!$G$7:$I$106,MATCH(MIN('1.1 AIZ-IVZ'!$G$7:$G$106)+COUNTIF($N$25:N521,"*.0*"),'1.1 AIZ-IVZ'!$G$7:$G$106,0),3),INDEX('1.1 AIZ-IVZ'!$G$109:$H$1097,MATCH(VALUE(LEFT(R522,SEARCH(".",R522)-1)),'1.1 AIZ-IVZ'!$E$109:$E$1097,0)-1+Q522,2)),"")</f>
        <v/>
      </c>
      <c r="O522" s="395" t="str">
        <f>IFERROR(IF(O521&gt;1,O521-1,INDEX('1.1 AIZ-IVZ'!$F$7:$H$106,MATCH('1.4 AIZ-BWH'!N522,'1.1 AIZ-IVZ'!$I$7:$I$106,0),1)+1),"")</f>
        <v/>
      </c>
      <c r="P522" s="395" t="str">
        <f t="shared" si="40"/>
        <v/>
      </c>
      <c r="Q522" s="395" t="e">
        <f t="shared" si="41"/>
        <v>#VALUE!</v>
      </c>
      <c r="R522" s="395" t="str">
        <f t="shared" si="42"/>
        <v/>
      </c>
    </row>
    <row r="523" spans="1:18" ht="15" hidden="1" customHeight="1">
      <c r="A523" s="49"/>
      <c r="B523" s="49"/>
      <c r="C523" s="49"/>
      <c r="D523" s="50"/>
      <c r="E523" s="93" t="str" cm="1">
        <f t="array" ref="E523">IFERROR(IF(O522=1,INDEX('1.1 AIZ-IVZ'!$G$7:$I$106,MATCH(MIN('1.1 AIZ-IVZ'!$G$7:$G$106)+COUNTIF($N$25:N522,"*.0*"),'1.1 AIZ-IVZ'!$G$7:$G$106,0),3),INDEX('1.1 AIZ-IVZ'!$G$109:$H$1097,MATCH(VALUE(LEFT(R523,SEARCH(".",R523)-1)),'1.1 AIZ-IVZ'!$E$109:$E$1097,0)-1+Q523,2)),"")</f>
        <v/>
      </c>
      <c r="F523" s="28"/>
      <c r="G523" s="409" t="str">
        <f>IF(E523="","",IF(IFERROR(VALUE(MID(E523,(SEARCH(".",E523)+1),1)),0)&gt;0,I523,SUMIFS($G524:$G$1015,$R524:$R$1015,LEFT(E523,SEARCH(".",E523)),$Q524:$Q$1015,"&gt;0")))</f>
        <v/>
      </c>
      <c r="H523" s="400"/>
      <c r="I523" s="396" t="str">
        <f t="shared" ca="1" si="38"/>
        <v/>
      </c>
      <c r="J523" s="396" t="str">
        <f t="shared" ca="1" si="39"/>
        <v/>
      </c>
      <c r="K523" s="384" t="str">
        <f>IF(OR(IFERROR(SEARCH("*.0*",$E523),0)=1,E523=""),"",INDEX('1.1 AIZ-IVZ'!$H$109:$O$1097,MATCH('1.4 AIZ-BWH'!E523,'1.1 AIZ-IVZ'!$H$109:$H$1097,0),7))</f>
        <v/>
      </c>
      <c r="L523" s="384" t="str">
        <f>IF(OR(IFERROR(SEARCH("*.0*",$E523),0)=1,E523=""),"",INDEX('1.1 AIZ-IVZ'!$H$109:$O$1097,MATCH('1.4 AIZ-BWH'!E523,'1.1 AIZ-IVZ'!$H$109:$H$1097,0),8))</f>
        <v/>
      </c>
      <c r="M523" s="131"/>
      <c r="N523" s="395" t="str" cm="1">
        <f t="array" ref="N523">IFERROR(IF(O522=1,INDEX('1.1 AIZ-IVZ'!$G$7:$I$106,MATCH(MIN('1.1 AIZ-IVZ'!$G$7:$G$106)+COUNTIF($N$25:N522,"*.0*"),'1.1 AIZ-IVZ'!$G$7:$G$106,0),3),INDEX('1.1 AIZ-IVZ'!$G$109:$H$1097,MATCH(VALUE(LEFT(R523,SEARCH(".",R523)-1)),'1.1 AIZ-IVZ'!$E$109:$E$1097,0)-1+Q523,2)),"")</f>
        <v/>
      </c>
      <c r="O523" s="395" t="str">
        <f>IFERROR(IF(O522&gt;1,O522-1,INDEX('1.1 AIZ-IVZ'!$F$7:$H$106,MATCH('1.4 AIZ-BWH'!N523,'1.1 AIZ-IVZ'!$I$7:$I$106,0),1)+1),"")</f>
        <v/>
      </c>
      <c r="P523" s="395" t="str">
        <f t="shared" si="40"/>
        <v/>
      </c>
      <c r="Q523" s="395" t="e">
        <f t="shared" si="41"/>
        <v>#VALUE!</v>
      </c>
      <c r="R523" s="395" t="str">
        <f t="shared" si="42"/>
        <v/>
      </c>
    </row>
    <row r="524" spans="1:18" ht="15" hidden="1" customHeight="1">
      <c r="A524" s="49"/>
      <c r="B524" s="49"/>
      <c r="C524" s="49"/>
      <c r="D524" s="50"/>
      <c r="E524" s="93" t="str" cm="1">
        <f t="array" ref="E524">IFERROR(IF(O523=1,INDEX('1.1 AIZ-IVZ'!$G$7:$I$106,MATCH(MIN('1.1 AIZ-IVZ'!$G$7:$G$106)+COUNTIF($N$25:N523,"*.0*"),'1.1 AIZ-IVZ'!$G$7:$G$106,0),3),INDEX('1.1 AIZ-IVZ'!$G$109:$H$1097,MATCH(VALUE(LEFT(R524,SEARCH(".",R524)-1)),'1.1 AIZ-IVZ'!$E$109:$E$1097,0)-1+Q524,2)),"")</f>
        <v/>
      </c>
      <c r="F524" s="28"/>
      <c r="G524" s="409" t="str">
        <f>IF(E524="","",IF(IFERROR(VALUE(MID(E524,(SEARCH(".",E524)+1),1)),0)&gt;0,I524,SUMIFS($G525:$G$1015,$R525:$R$1015,LEFT(E524,SEARCH(".",E524)),$Q525:$Q$1015,"&gt;0")))</f>
        <v/>
      </c>
      <c r="H524" s="400"/>
      <c r="I524" s="396" t="str">
        <f t="shared" ca="1" si="38"/>
        <v/>
      </c>
      <c r="J524" s="396" t="str">
        <f t="shared" ca="1" si="39"/>
        <v/>
      </c>
      <c r="K524" s="384" t="str">
        <f>IF(OR(IFERROR(SEARCH("*.0*",$E524),0)=1,E524=""),"",INDEX('1.1 AIZ-IVZ'!$H$109:$O$1097,MATCH('1.4 AIZ-BWH'!E524,'1.1 AIZ-IVZ'!$H$109:$H$1097,0),7))</f>
        <v/>
      </c>
      <c r="L524" s="384" t="str">
        <f>IF(OR(IFERROR(SEARCH("*.0*",$E524),0)=1,E524=""),"",INDEX('1.1 AIZ-IVZ'!$H$109:$O$1097,MATCH('1.4 AIZ-BWH'!E524,'1.1 AIZ-IVZ'!$H$109:$H$1097,0),8))</f>
        <v/>
      </c>
      <c r="M524" s="131"/>
      <c r="N524" s="395" t="str" cm="1">
        <f t="array" ref="N524">IFERROR(IF(O523=1,INDEX('1.1 AIZ-IVZ'!$G$7:$I$106,MATCH(MIN('1.1 AIZ-IVZ'!$G$7:$G$106)+COUNTIF($N$25:N523,"*.0*"),'1.1 AIZ-IVZ'!$G$7:$G$106,0),3),INDEX('1.1 AIZ-IVZ'!$G$109:$H$1097,MATCH(VALUE(LEFT(R524,SEARCH(".",R524)-1)),'1.1 AIZ-IVZ'!$E$109:$E$1097,0)-1+Q524,2)),"")</f>
        <v/>
      </c>
      <c r="O524" s="395" t="str">
        <f>IFERROR(IF(O523&gt;1,O523-1,INDEX('1.1 AIZ-IVZ'!$F$7:$H$106,MATCH('1.4 AIZ-BWH'!N524,'1.1 AIZ-IVZ'!$I$7:$I$106,0),1)+1),"")</f>
        <v/>
      </c>
      <c r="P524" s="395" t="str">
        <f t="shared" si="40"/>
        <v/>
      </c>
      <c r="Q524" s="395" t="e">
        <f t="shared" si="41"/>
        <v>#VALUE!</v>
      </c>
      <c r="R524" s="395" t="str">
        <f t="shared" si="42"/>
        <v/>
      </c>
    </row>
    <row r="525" spans="1:18" ht="15" hidden="1" customHeight="1">
      <c r="A525" s="49"/>
      <c r="B525" s="49"/>
      <c r="C525" s="49"/>
      <c r="D525" s="50"/>
      <c r="E525" s="93" t="str" cm="1">
        <f t="array" ref="E525">IFERROR(IF(O524=1,INDEX('1.1 AIZ-IVZ'!$G$7:$I$106,MATCH(MIN('1.1 AIZ-IVZ'!$G$7:$G$106)+COUNTIF($N$25:N524,"*.0*"),'1.1 AIZ-IVZ'!$G$7:$G$106,0),3),INDEX('1.1 AIZ-IVZ'!$G$109:$H$1097,MATCH(VALUE(LEFT(R525,SEARCH(".",R525)-1)),'1.1 AIZ-IVZ'!$E$109:$E$1097,0)-1+Q525,2)),"")</f>
        <v/>
      </c>
      <c r="F525" s="28"/>
      <c r="G525" s="409" t="str">
        <f>IF(E525="","",IF(IFERROR(VALUE(MID(E525,(SEARCH(".",E525)+1),1)),0)&gt;0,I525,SUMIFS($G526:$G$1015,$R526:$R$1015,LEFT(E525,SEARCH(".",E525)),$Q526:$Q$1015,"&gt;0")))</f>
        <v/>
      </c>
      <c r="H525" s="400"/>
      <c r="I525" s="396" t="str">
        <f t="shared" ca="1" si="38"/>
        <v/>
      </c>
      <c r="J525" s="396" t="str">
        <f t="shared" ca="1" si="39"/>
        <v/>
      </c>
      <c r="K525" s="384" t="str">
        <f>IF(OR(IFERROR(SEARCH("*.0*",$E525),0)=1,E525=""),"",INDEX('1.1 AIZ-IVZ'!$H$109:$O$1097,MATCH('1.4 AIZ-BWH'!E525,'1.1 AIZ-IVZ'!$H$109:$H$1097,0),7))</f>
        <v/>
      </c>
      <c r="L525" s="384" t="str">
        <f>IF(OR(IFERROR(SEARCH("*.0*",$E525),0)=1,E525=""),"",INDEX('1.1 AIZ-IVZ'!$H$109:$O$1097,MATCH('1.4 AIZ-BWH'!E525,'1.1 AIZ-IVZ'!$H$109:$H$1097,0),8))</f>
        <v/>
      </c>
      <c r="M525" s="131"/>
      <c r="N525" s="395" t="str" cm="1">
        <f t="array" ref="N525">IFERROR(IF(O524=1,INDEX('1.1 AIZ-IVZ'!$G$7:$I$106,MATCH(MIN('1.1 AIZ-IVZ'!$G$7:$G$106)+COUNTIF($N$25:N524,"*.0*"),'1.1 AIZ-IVZ'!$G$7:$G$106,0),3),INDEX('1.1 AIZ-IVZ'!$G$109:$H$1097,MATCH(VALUE(LEFT(R525,SEARCH(".",R525)-1)),'1.1 AIZ-IVZ'!$E$109:$E$1097,0)-1+Q525,2)),"")</f>
        <v/>
      </c>
      <c r="O525" s="395" t="str">
        <f>IFERROR(IF(O524&gt;1,O524-1,INDEX('1.1 AIZ-IVZ'!$F$7:$H$106,MATCH('1.4 AIZ-BWH'!N525,'1.1 AIZ-IVZ'!$I$7:$I$106,0),1)+1),"")</f>
        <v/>
      </c>
      <c r="P525" s="395" t="str">
        <f t="shared" si="40"/>
        <v/>
      </c>
      <c r="Q525" s="395" t="e">
        <f t="shared" si="41"/>
        <v>#VALUE!</v>
      </c>
      <c r="R525" s="395" t="str">
        <f t="shared" si="42"/>
        <v/>
      </c>
    </row>
    <row r="526" spans="1:18" ht="15" hidden="1" customHeight="1">
      <c r="A526" s="49"/>
      <c r="B526" s="49"/>
      <c r="C526" s="49"/>
      <c r="D526" s="50"/>
      <c r="E526" s="93" t="str" cm="1">
        <f t="array" ref="E526">IFERROR(IF(O525=1,INDEX('1.1 AIZ-IVZ'!$G$7:$I$106,MATCH(MIN('1.1 AIZ-IVZ'!$G$7:$G$106)+COUNTIF($N$25:N525,"*.0*"),'1.1 AIZ-IVZ'!$G$7:$G$106,0),3),INDEX('1.1 AIZ-IVZ'!$G$109:$H$1097,MATCH(VALUE(LEFT(R526,SEARCH(".",R526)-1)),'1.1 AIZ-IVZ'!$E$109:$E$1097,0)-1+Q526,2)),"")</f>
        <v/>
      </c>
      <c r="F526" s="28"/>
      <c r="G526" s="409" t="str">
        <f>IF(E526="","",IF(IFERROR(VALUE(MID(E526,(SEARCH(".",E526)+1),1)),0)&gt;0,I526,SUMIFS($G527:$G$1015,$R527:$R$1015,LEFT(E526,SEARCH(".",E526)),$Q527:$Q$1015,"&gt;0")))</f>
        <v/>
      </c>
      <c r="H526" s="400"/>
      <c r="I526" s="396" t="str">
        <f t="shared" ca="1" si="38"/>
        <v/>
      </c>
      <c r="J526" s="396" t="str">
        <f t="shared" ca="1" si="39"/>
        <v/>
      </c>
      <c r="K526" s="384" t="str">
        <f>IF(OR(IFERROR(SEARCH("*.0*",$E526),0)=1,E526=""),"",INDEX('1.1 AIZ-IVZ'!$H$109:$O$1097,MATCH('1.4 AIZ-BWH'!E526,'1.1 AIZ-IVZ'!$H$109:$H$1097,0),7))</f>
        <v/>
      </c>
      <c r="L526" s="384" t="str">
        <f>IF(OR(IFERROR(SEARCH("*.0*",$E526),0)=1,E526=""),"",INDEX('1.1 AIZ-IVZ'!$H$109:$O$1097,MATCH('1.4 AIZ-BWH'!E526,'1.1 AIZ-IVZ'!$H$109:$H$1097,0),8))</f>
        <v/>
      </c>
      <c r="M526" s="131"/>
      <c r="N526" s="395" t="str" cm="1">
        <f t="array" ref="N526">IFERROR(IF(O525=1,INDEX('1.1 AIZ-IVZ'!$G$7:$I$106,MATCH(MIN('1.1 AIZ-IVZ'!$G$7:$G$106)+COUNTIF($N$25:N525,"*.0*"),'1.1 AIZ-IVZ'!$G$7:$G$106,0),3),INDEX('1.1 AIZ-IVZ'!$G$109:$H$1097,MATCH(VALUE(LEFT(R526,SEARCH(".",R526)-1)),'1.1 AIZ-IVZ'!$E$109:$E$1097,0)-1+Q526,2)),"")</f>
        <v/>
      </c>
      <c r="O526" s="395" t="str">
        <f>IFERROR(IF(O525&gt;1,O525-1,INDEX('1.1 AIZ-IVZ'!$F$7:$H$106,MATCH('1.4 AIZ-BWH'!N526,'1.1 AIZ-IVZ'!$I$7:$I$106,0),1)+1),"")</f>
        <v/>
      </c>
      <c r="P526" s="395" t="str">
        <f t="shared" si="40"/>
        <v/>
      </c>
      <c r="Q526" s="395" t="e">
        <f t="shared" si="41"/>
        <v>#VALUE!</v>
      </c>
      <c r="R526" s="395" t="str">
        <f t="shared" si="42"/>
        <v/>
      </c>
    </row>
    <row r="527" spans="1:18" ht="15" hidden="1" customHeight="1">
      <c r="A527" s="49"/>
      <c r="B527" s="49"/>
      <c r="C527" s="49"/>
      <c r="D527" s="50"/>
      <c r="E527" s="93" t="str" cm="1">
        <f t="array" ref="E527">IFERROR(IF(O526=1,INDEX('1.1 AIZ-IVZ'!$G$7:$I$106,MATCH(MIN('1.1 AIZ-IVZ'!$G$7:$G$106)+COUNTIF($N$25:N526,"*.0*"),'1.1 AIZ-IVZ'!$G$7:$G$106,0),3),INDEX('1.1 AIZ-IVZ'!$G$109:$H$1097,MATCH(VALUE(LEFT(R527,SEARCH(".",R527)-1)),'1.1 AIZ-IVZ'!$E$109:$E$1097,0)-1+Q527,2)),"")</f>
        <v/>
      </c>
      <c r="F527" s="28"/>
      <c r="G527" s="409" t="str">
        <f>IF(E527="","",IF(IFERROR(VALUE(MID(E527,(SEARCH(".",E527)+1),1)),0)&gt;0,I527,SUMIFS($G528:$G$1015,$R528:$R$1015,LEFT(E527,SEARCH(".",E527)),$Q528:$Q$1015,"&gt;0")))</f>
        <v/>
      </c>
      <c r="H527" s="400"/>
      <c r="I527" s="396" t="str">
        <f t="shared" ca="1" si="38"/>
        <v/>
      </c>
      <c r="J527" s="396" t="str">
        <f t="shared" ca="1" si="39"/>
        <v/>
      </c>
      <c r="K527" s="384" t="str">
        <f>IF(OR(IFERROR(SEARCH("*.0*",$E527),0)=1,E527=""),"",INDEX('1.1 AIZ-IVZ'!$H$109:$O$1097,MATCH('1.4 AIZ-BWH'!E527,'1.1 AIZ-IVZ'!$H$109:$H$1097,0),7))</f>
        <v/>
      </c>
      <c r="L527" s="384" t="str">
        <f>IF(OR(IFERROR(SEARCH("*.0*",$E527),0)=1,E527=""),"",INDEX('1.1 AIZ-IVZ'!$H$109:$O$1097,MATCH('1.4 AIZ-BWH'!E527,'1.1 AIZ-IVZ'!$H$109:$H$1097,0),8))</f>
        <v/>
      </c>
      <c r="M527" s="131"/>
      <c r="N527" s="395" t="str" cm="1">
        <f t="array" ref="N527">IFERROR(IF(O526=1,INDEX('1.1 AIZ-IVZ'!$G$7:$I$106,MATCH(MIN('1.1 AIZ-IVZ'!$G$7:$G$106)+COUNTIF($N$25:N526,"*.0*"),'1.1 AIZ-IVZ'!$G$7:$G$106,0),3),INDEX('1.1 AIZ-IVZ'!$G$109:$H$1097,MATCH(VALUE(LEFT(R527,SEARCH(".",R527)-1)),'1.1 AIZ-IVZ'!$E$109:$E$1097,0)-1+Q527,2)),"")</f>
        <v/>
      </c>
      <c r="O527" s="395" t="str">
        <f>IFERROR(IF(O526&gt;1,O526-1,INDEX('1.1 AIZ-IVZ'!$F$7:$H$106,MATCH('1.4 AIZ-BWH'!N527,'1.1 AIZ-IVZ'!$I$7:$I$106,0),1)+1),"")</f>
        <v/>
      </c>
      <c r="P527" s="395" t="str">
        <f t="shared" si="40"/>
        <v/>
      </c>
      <c r="Q527" s="395" t="e">
        <f t="shared" si="41"/>
        <v>#VALUE!</v>
      </c>
      <c r="R527" s="395" t="str">
        <f t="shared" si="42"/>
        <v/>
      </c>
    </row>
    <row r="528" spans="1:18" ht="15" hidden="1" customHeight="1">
      <c r="A528" s="49"/>
      <c r="B528" s="49"/>
      <c r="C528" s="49"/>
      <c r="D528" s="50"/>
      <c r="E528" s="93" t="str" cm="1">
        <f t="array" ref="E528">IFERROR(IF(O527=1,INDEX('1.1 AIZ-IVZ'!$G$7:$I$106,MATCH(MIN('1.1 AIZ-IVZ'!$G$7:$G$106)+COUNTIF($N$25:N527,"*.0*"),'1.1 AIZ-IVZ'!$G$7:$G$106,0),3),INDEX('1.1 AIZ-IVZ'!$G$109:$H$1097,MATCH(VALUE(LEFT(R528,SEARCH(".",R528)-1)),'1.1 AIZ-IVZ'!$E$109:$E$1097,0)-1+Q528,2)),"")</f>
        <v/>
      </c>
      <c r="F528" s="28"/>
      <c r="G528" s="409" t="str">
        <f>IF(E528="","",IF(IFERROR(VALUE(MID(E528,(SEARCH(".",E528)+1),1)),0)&gt;0,I528,SUMIFS($G529:$G$1015,$R529:$R$1015,LEFT(E528,SEARCH(".",E528)),$Q529:$Q$1015,"&gt;0")))</f>
        <v/>
      </c>
      <c r="H528" s="400"/>
      <c r="I528" s="396" t="str">
        <f t="shared" ca="1" si="38"/>
        <v/>
      </c>
      <c r="J528" s="396" t="str">
        <f t="shared" ca="1" si="39"/>
        <v/>
      </c>
      <c r="K528" s="384" t="str">
        <f>IF(OR(IFERROR(SEARCH("*.0*",$E528),0)=1,E528=""),"",INDEX('1.1 AIZ-IVZ'!$H$109:$O$1097,MATCH('1.4 AIZ-BWH'!E528,'1.1 AIZ-IVZ'!$H$109:$H$1097,0),7))</f>
        <v/>
      </c>
      <c r="L528" s="384" t="str">
        <f>IF(OR(IFERROR(SEARCH("*.0*",$E528),0)=1,E528=""),"",INDEX('1.1 AIZ-IVZ'!$H$109:$O$1097,MATCH('1.4 AIZ-BWH'!E528,'1.1 AIZ-IVZ'!$H$109:$H$1097,0),8))</f>
        <v/>
      </c>
      <c r="M528" s="131"/>
      <c r="N528" s="395" t="str" cm="1">
        <f t="array" ref="N528">IFERROR(IF(O527=1,INDEX('1.1 AIZ-IVZ'!$G$7:$I$106,MATCH(MIN('1.1 AIZ-IVZ'!$G$7:$G$106)+COUNTIF($N$25:N527,"*.0*"),'1.1 AIZ-IVZ'!$G$7:$G$106,0),3),INDEX('1.1 AIZ-IVZ'!$G$109:$H$1097,MATCH(VALUE(LEFT(R528,SEARCH(".",R528)-1)),'1.1 AIZ-IVZ'!$E$109:$E$1097,0)-1+Q528,2)),"")</f>
        <v/>
      </c>
      <c r="O528" s="395" t="str">
        <f>IFERROR(IF(O527&gt;1,O527-1,INDEX('1.1 AIZ-IVZ'!$F$7:$H$106,MATCH('1.4 AIZ-BWH'!N528,'1.1 AIZ-IVZ'!$I$7:$I$106,0),1)+1),"")</f>
        <v/>
      </c>
      <c r="P528" s="395" t="str">
        <f t="shared" si="40"/>
        <v/>
      </c>
      <c r="Q528" s="395" t="e">
        <f t="shared" si="41"/>
        <v>#VALUE!</v>
      </c>
      <c r="R528" s="395" t="str">
        <f t="shared" si="42"/>
        <v/>
      </c>
    </row>
    <row r="529" spans="1:18" ht="15" hidden="1" customHeight="1">
      <c r="A529" s="49"/>
      <c r="B529" s="49"/>
      <c r="C529" s="49"/>
      <c r="D529" s="50"/>
      <c r="E529" s="93" t="str" cm="1">
        <f t="array" ref="E529">IFERROR(IF(O528=1,INDEX('1.1 AIZ-IVZ'!$G$7:$I$106,MATCH(MIN('1.1 AIZ-IVZ'!$G$7:$G$106)+COUNTIF($N$25:N528,"*.0*"),'1.1 AIZ-IVZ'!$G$7:$G$106,0),3),INDEX('1.1 AIZ-IVZ'!$G$109:$H$1097,MATCH(VALUE(LEFT(R529,SEARCH(".",R529)-1)),'1.1 AIZ-IVZ'!$E$109:$E$1097,0)-1+Q529,2)),"")</f>
        <v/>
      </c>
      <c r="F529" s="28"/>
      <c r="G529" s="409" t="str">
        <f>IF(E529="","",IF(IFERROR(VALUE(MID(E529,(SEARCH(".",E529)+1),1)),0)&gt;0,I529,SUMIFS($G530:$G$1015,$R530:$R$1015,LEFT(E529,SEARCH(".",E529)),$Q530:$Q$1015,"&gt;0")))</f>
        <v/>
      </c>
      <c r="H529" s="400"/>
      <c r="I529" s="396" t="str">
        <f t="shared" ca="1" si="38"/>
        <v/>
      </c>
      <c r="J529" s="396" t="str">
        <f t="shared" ca="1" si="39"/>
        <v/>
      </c>
      <c r="K529" s="384" t="str">
        <f>IF(OR(IFERROR(SEARCH("*.0*",$E529),0)=1,E529=""),"",INDEX('1.1 AIZ-IVZ'!$H$109:$O$1097,MATCH('1.4 AIZ-BWH'!E529,'1.1 AIZ-IVZ'!$H$109:$H$1097,0),7))</f>
        <v/>
      </c>
      <c r="L529" s="384" t="str">
        <f>IF(OR(IFERROR(SEARCH("*.0*",$E529),0)=1,E529=""),"",INDEX('1.1 AIZ-IVZ'!$H$109:$O$1097,MATCH('1.4 AIZ-BWH'!E529,'1.1 AIZ-IVZ'!$H$109:$H$1097,0),8))</f>
        <v/>
      </c>
      <c r="M529" s="131"/>
      <c r="N529" s="395" t="str" cm="1">
        <f t="array" ref="N529">IFERROR(IF(O528=1,INDEX('1.1 AIZ-IVZ'!$G$7:$I$106,MATCH(MIN('1.1 AIZ-IVZ'!$G$7:$G$106)+COUNTIF($N$25:N528,"*.0*"),'1.1 AIZ-IVZ'!$G$7:$G$106,0),3),INDEX('1.1 AIZ-IVZ'!$G$109:$H$1097,MATCH(VALUE(LEFT(R529,SEARCH(".",R529)-1)),'1.1 AIZ-IVZ'!$E$109:$E$1097,0)-1+Q529,2)),"")</f>
        <v/>
      </c>
      <c r="O529" s="395" t="str">
        <f>IFERROR(IF(O528&gt;1,O528-1,INDEX('1.1 AIZ-IVZ'!$F$7:$H$106,MATCH('1.4 AIZ-BWH'!N529,'1.1 AIZ-IVZ'!$I$7:$I$106,0),1)+1),"")</f>
        <v/>
      </c>
      <c r="P529" s="395" t="str">
        <f t="shared" si="40"/>
        <v/>
      </c>
      <c r="Q529" s="395" t="e">
        <f t="shared" si="41"/>
        <v>#VALUE!</v>
      </c>
      <c r="R529" s="395" t="str">
        <f t="shared" si="42"/>
        <v/>
      </c>
    </row>
    <row r="530" spans="1:18" ht="15" hidden="1" customHeight="1">
      <c r="A530" s="49"/>
      <c r="B530" s="49"/>
      <c r="C530" s="49"/>
      <c r="D530" s="50"/>
      <c r="E530" s="93" t="str" cm="1">
        <f t="array" ref="E530">IFERROR(IF(O529=1,INDEX('1.1 AIZ-IVZ'!$G$7:$I$106,MATCH(MIN('1.1 AIZ-IVZ'!$G$7:$G$106)+COUNTIF($N$25:N529,"*.0*"),'1.1 AIZ-IVZ'!$G$7:$G$106,0),3),INDEX('1.1 AIZ-IVZ'!$G$109:$H$1097,MATCH(VALUE(LEFT(R530,SEARCH(".",R530)-1)),'1.1 AIZ-IVZ'!$E$109:$E$1097,0)-1+Q530,2)),"")</f>
        <v/>
      </c>
      <c r="F530" s="28"/>
      <c r="G530" s="409" t="str">
        <f>IF(E530="","",IF(IFERROR(VALUE(MID(E530,(SEARCH(".",E530)+1),1)),0)&gt;0,I530,SUMIFS($G531:$G$1015,$R531:$R$1015,LEFT(E530,SEARCH(".",E530)),$Q531:$Q$1015,"&gt;0")))</f>
        <v/>
      </c>
      <c r="H530" s="400"/>
      <c r="I530" s="396" t="str">
        <f t="shared" ca="1" si="38"/>
        <v/>
      </c>
      <c r="J530" s="396" t="str">
        <f t="shared" ca="1" si="39"/>
        <v/>
      </c>
      <c r="K530" s="384" t="str">
        <f>IF(OR(IFERROR(SEARCH("*.0*",$E530),0)=1,E530=""),"",INDEX('1.1 AIZ-IVZ'!$H$109:$O$1097,MATCH('1.4 AIZ-BWH'!E530,'1.1 AIZ-IVZ'!$H$109:$H$1097,0),7))</f>
        <v/>
      </c>
      <c r="L530" s="384" t="str">
        <f>IF(OR(IFERROR(SEARCH("*.0*",$E530),0)=1,E530=""),"",INDEX('1.1 AIZ-IVZ'!$H$109:$O$1097,MATCH('1.4 AIZ-BWH'!E530,'1.1 AIZ-IVZ'!$H$109:$H$1097,0),8))</f>
        <v/>
      </c>
      <c r="M530" s="131"/>
      <c r="N530" s="395" t="str" cm="1">
        <f t="array" ref="N530">IFERROR(IF(O529=1,INDEX('1.1 AIZ-IVZ'!$G$7:$I$106,MATCH(MIN('1.1 AIZ-IVZ'!$G$7:$G$106)+COUNTIF($N$25:N529,"*.0*"),'1.1 AIZ-IVZ'!$G$7:$G$106,0),3),INDEX('1.1 AIZ-IVZ'!$G$109:$H$1097,MATCH(VALUE(LEFT(R530,SEARCH(".",R530)-1)),'1.1 AIZ-IVZ'!$E$109:$E$1097,0)-1+Q530,2)),"")</f>
        <v/>
      </c>
      <c r="O530" s="395" t="str">
        <f>IFERROR(IF(O529&gt;1,O529-1,INDEX('1.1 AIZ-IVZ'!$F$7:$H$106,MATCH('1.4 AIZ-BWH'!N530,'1.1 AIZ-IVZ'!$I$7:$I$106,0),1)+1),"")</f>
        <v/>
      </c>
      <c r="P530" s="395" t="str">
        <f t="shared" si="40"/>
        <v/>
      </c>
      <c r="Q530" s="395" t="e">
        <f t="shared" si="41"/>
        <v>#VALUE!</v>
      </c>
      <c r="R530" s="395" t="str">
        <f t="shared" si="42"/>
        <v/>
      </c>
    </row>
    <row r="531" spans="1:18" ht="15" hidden="1" customHeight="1">
      <c r="A531" s="49"/>
      <c r="B531" s="49"/>
      <c r="C531" s="49"/>
      <c r="D531" s="50"/>
      <c r="E531" s="93" t="str" cm="1">
        <f t="array" ref="E531">IFERROR(IF(O530=1,INDEX('1.1 AIZ-IVZ'!$G$7:$I$106,MATCH(MIN('1.1 AIZ-IVZ'!$G$7:$G$106)+COUNTIF($N$25:N530,"*.0*"),'1.1 AIZ-IVZ'!$G$7:$G$106,0),3),INDEX('1.1 AIZ-IVZ'!$G$109:$H$1097,MATCH(VALUE(LEFT(R531,SEARCH(".",R531)-1)),'1.1 AIZ-IVZ'!$E$109:$E$1097,0)-1+Q531,2)),"")</f>
        <v/>
      </c>
      <c r="F531" s="28"/>
      <c r="G531" s="409" t="str">
        <f>IF(E531="","",IF(IFERROR(VALUE(MID(E531,(SEARCH(".",E531)+1),1)),0)&gt;0,I531,SUMIFS($G532:$G$1015,$R532:$R$1015,LEFT(E531,SEARCH(".",E531)),$Q532:$Q$1015,"&gt;0")))</f>
        <v/>
      </c>
      <c r="H531" s="400"/>
      <c r="I531" s="396" t="str">
        <f t="shared" ca="1" si="38"/>
        <v/>
      </c>
      <c r="J531" s="396" t="str">
        <f t="shared" ca="1" si="39"/>
        <v/>
      </c>
      <c r="K531" s="384" t="str">
        <f>IF(OR(IFERROR(SEARCH("*.0*",$E531),0)=1,E531=""),"",INDEX('1.1 AIZ-IVZ'!$H$109:$O$1097,MATCH('1.4 AIZ-BWH'!E531,'1.1 AIZ-IVZ'!$H$109:$H$1097,0),7))</f>
        <v/>
      </c>
      <c r="L531" s="384" t="str">
        <f>IF(OR(IFERROR(SEARCH("*.0*",$E531),0)=1,E531=""),"",INDEX('1.1 AIZ-IVZ'!$H$109:$O$1097,MATCH('1.4 AIZ-BWH'!E531,'1.1 AIZ-IVZ'!$H$109:$H$1097,0),8))</f>
        <v/>
      </c>
      <c r="M531" s="131"/>
      <c r="N531" s="395" t="str" cm="1">
        <f t="array" ref="N531">IFERROR(IF(O530=1,INDEX('1.1 AIZ-IVZ'!$G$7:$I$106,MATCH(MIN('1.1 AIZ-IVZ'!$G$7:$G$106)+COUNTIF($N$25:N530,"*.0*"),'1.1 AIZ-IVZ'!$G$7:$G$106,0),3),INDEX('1.1 AIZ-IVZ'!$G$109:$H$1097,MATCH(VALUE(LEFT(R531,SEARCH(".",R531)-1)),'1.1 AIZ-IVZ'!$E$109:$E$1097,0)-1+Q531,2)),"")</f>
        <v/>
      </c>
      <c r="O531" s="395" t="str">
        <f>IFERROR(IF(O530&gt;1,O530-1,INDEX('1.1 AIZ-IVZ'!$F$7:$H$106,MATCH('1.4 AIZ-BWH'!N531,'1.1 AIZ-IVZ'!$I$7:$I$106,0),1)+1),"")</f>
        <v/>
      </c>
      <c r="P531" s="395" t="str">
        <f t="shared" si="40"/>
        <v/>
      </c>
      <c r="Q531" s="395" t="e">
        <f t="shared" si="41"/>
        <v>#VALUE!</v>
      </c>
      <c r="R531" s="395" t="str">
        <f t="shared" si="42"/>
        <v/>
      </c>
    </row>
    <row r="532" spans="1:18" ht="15" hidden="1" customHeight="1">
      <c r="A532" s="49"/>
      <c r="B532" s="49"/>
      <c r="C532" s="49"/>
      <c r="D532" s="50"/>
      <c r="E532" s="93" t="str" cm="1">
        <f t="array" ref="E532">IFERROR(IF(O531=1,INDEX('1.1 AIZ-IVZ'!$G$7:$I$106,MATCH(MIN('1.1 AIZ-IVZ'!$G$7:$G$106)+COUNTIF($N$25:N531,"*.0*"),'1.1 AIZ-IVZ'!$G$7:$G$106,0),3),INDEX('1.1 AIZ-IVZ'!$G$109:$H$1097,MATCH(VALUE(LEFT(R532,SEARCH(".",R532)-1)),'1.1 AIZ-IVZ'!$E$109:$E$1097,0)-1+Q532,2)),"")</f>
        <v/>
      </c>
      <c r="F532" s="28"/>
      <c r="G532" s="409" t="str">
        <f>IF(E532="","",IF(IFERROR(VALUE(MID(E532,(SEARCH(".",E532)+1),1)),0)&gt;0,I532,SUMIFS($G533:$G$1015,$R533:$R$1015,LEFT(E532,SEARCH(".",E532)),$Q533:$Q$1015,"&gt;0")))</f>
        <v/>
      </c>
      <c r="H532" s="400"/>
      <c r="I532" s="396" t="str">
        <f t="shared" ca="1" si="38"/>
        <v/>
      </c>
      <c r="J532" s="396" t="str">
        <f t="shared" ca="1" si="39"/>
        <v/>
      </c>
      <c r="K532" s="384" t="str">
        <f>IF(OR(IFERROR(SEARCH("*.0*",$E532),0)=1,E532=""),"",INDEX('1.1 AIZ-IVZ'!$H$109:$O$1097,MATCH('1.4 AIZ-BWH'!E532,'1.1 AIZ-IVZ'!$H$109:$H$1097,0),7))</f>
        <v/>
      </c>
      <c r="L532" s="384" t="str">
        <f>IF(OR(IFERROR(SEARCH("*.0*",$E532),0)=1,E532=""),"",INDEX('1.1 AIZ-IVZ'!$H$109:$O$1097,MATCH('1.4 AIZ-BWH'!E532,'1.1 AIZ-IVZ'!$H$109:$H$1097,0),8))</f>
        <v/>
      </c>
      <c r="M532" s="131"/>
      <c r="N532" s="395" t="str" cm="1">
        <f t="array" ref="N532">IFERROR(IF(O531=1,INDEX('1.1 AIZ-IVZ'!$G$7:$I$106,MATCH(MIN('1.1 AIZ-IVZ'!$G$7:$G$106)+COUNTIF($N$25:N531,"*.0*"),'1.1 AIZ-IVZ'!$G$7:$G$106,0),3),INDEX('1.1 AIZ-IVZ'!$G$109:$H$1097,MATCH(VALUE(LEFT(R532,SEARCH(".",R532)-1)),'1.1 AIZ-IVZ'!$E$109:$E$1097,0)-1+Q532,2)),"")</f>
        <v/>
      </c>
      <c r="O532" s="395" t="str">
        <f>IFERROR(IF(O531&gt;1,O531-1,INDEX('1.1 AIZ-IVZ'!$F$7:$H$106,MATCH('1.4 AIZ-BWH'!N532,'1.1 AIZ-IVZ'!$I$7:$I$106,0),1)+1),"")</f>
        <v/>
      </c>
      <c r="P532" s="395" t="str">
        <f t="shared" si="40"/>
        <v/>
      </c>
      <c r="Q532" s="395" t="e">
        <f t="shared" si="41"/>
        <v>#VALUE!</v>
      </c>
      <c r="R532" s="395" t="str">
        <f t="shared" si="42"/>
        <v/>
      </c>
    </row>
    <row r="533" spans="1:18" ht="15" hidden="1">
      <c r="A533" s="49"/>
      <c r="B533" s="49"/>
      <c r="C533" s="49"/>
      <c r="D533" s="50"/>
      <c r="E533" s="93" t="str" cm="1">
        <f t="array" ref="E533">IFERROR(IF(O532=1,INDEX('1.1 AIZ-IVZ'!$G$7:$I$106,MATCH(MIN('1.1 AIZ-IVZ'!$G$7:$G$106)+COUNTIF($N$25:N532,"*.0*"),'1.1 AIZ-IVZ'!$G$7:$G$106,0),3),INDEX('1.1 AIZ-IVZ'!$G$109:$H$1097,MATCH(VALUE(LEFT(R533,SEARCH(".",R533)-1)),'1.1 AIZ-IVZ'!$E$109:$E$1097,0)-1+Q533,2)),"")</f>
        <v/>
      </c>
      <c r="F533" s="28"/>
      <c r="G533" s="409" t="str">
        <f>IF(E533="","",IF(IFERROR(VALUE(MID(E533,(SEARCH(".",E533)+1),1)),0)&gt;0,I533,SUMIFS($G534:$G$1015,$R534:$R$1015,LEFT(E533,SEARCH(".",E533)),$Q534:$Q$1015,"&gt;0")))</f>
        <v/>
      </c>
      <c r="H533" s="400"/>
      <c r="I533" s="396" t="str">
        <f t="shared" ca="1" si="38"/>
        <v/>
      </c>
      <c r="J533" s="396" t="str">
        <f t="shared" ca="1" si="39"/>
        <v/>
      </c>
      <c r="K533" s="384" t="str">
        <f>IF(OR(IFERROR(SEARCH("*.0*",$E533),0)=1,E533=""),"",INDEX('1.1 AIZ-IVZ'!$H$109:$O$1097,MATCH('1.4 AIZ-BWH'!E533,'1.1 AIZ-IVZ'!$H$109:$H$1097,0),7))</f>
        <v/>
      </c>
      <c r="L533" s="384" t="str">
        <f>IF(OR(IFERROR(SEARCH("*.0*",$E533),0)=1,E533=""),"",INDEX('1.1 AIZ-IVZ'!$H$109:$O$1097,MATCH('1.4 AIZ-BWH'!E533,'1.1 AIZ-IVZ'!$H$109:$H$1097,0),8))</f>
        <v/>
      </c>
      <c r="M533" s="131"/>
      <c r="N533" s="395" t="str" cm="1">
        <f t="array" ref="N533">IFERROR(IF(O532=1,INDEX('1.1 AIZ-IVZ'!$G$7:$I$106,MATCH(MIN('1.1 AIZ-IVZ'!$G$7:$G$106)+COUNTIF($N$25:N532,"*.0*"),'1.1 AIZ-IVZ'!$G$7:$G$106,0),3),INDEX('1.1 AIZ-IVZ'!$G$109:$H$1097,MATCH(VALUE(LEFT(R533,SEARCH(".",R533)-1)),'1.1 AIZ-IVZ'!$E$109:$E$1097,0)-1+Q533,2)),"")</f>
        <v/>
      </c>
      <c r="O533" s="395" t="str">
        <f>IFERROR(IF(O532&gt;1,O532-1,INDEX('1.1 AIZ-IVZ'!$F$7:$H$106,MATCH('1.4 AIZ-BWH'!N533,'1.1 AIZ-IVZ'!$I$7:$I$106,0),1)+1),"")</f>
        <v/>
      </c>
      <c r="P533" s="395" t="str">
        <f t="shared" si="40"/>
        <v/>
      </c>
      <c r="Q533" s="395" t="e">
        <f t="shared" si="41"/>
        <v>#VALUE!</v>
      </c>
      <c r="R533" s="395" t="str">
        <f t="shared" si="42"/>
        <v/>
      </c>
    </row>
    <row r="534" spans="1:18" ht="15" hidden="1">
      <c r="A534" s="49"/>
      <c r="B534" s="49"/>
      <c r="C534" s="49"/>
      <c r="D534" s="50"/>
      <c r="E534" s="93" t="str" cm="1">
        <f t="array" ref="E534">IFERROR(IF(O533=1,INDEX('1.1 AIZ-IVZ'!$G$7:$I$106,MATCH(MIN('1.1 AIZ-IVZ'!$G$7:$G$106)+COUNTIF($N$25:N533,"*.0*"),'1.1 AIZ-IVZ'!$G$7:$G$106,0),3),INDEX('1.1 AIZ-IVZ'!$G$109:$H$1097,MATCH(VALUE(LEFT(R534,SEARCH(".",R534)-1)),'1.1 AIZ-IVZ'!$E$109:$E$1097,0)-1+Q534,2)),"")</f>
        <v/>
      </c>
      <c r="F534" s="28"/>
      <c r="G534" s="409" t="str">
        <f>IF(E534="","",IF(IFERROR(VALUE(MID(E534,(SEARCH(".",E534)+1),1)),0)&gt;0,I534,SUMIFS($G535:$G$1015,$R535:$R$1015,LEFT(E534,SEARCH(".",E534)),$Q535:$Q$1015,"&gt;0")))</f>
        <v/>
      </c>
      <c r="H534" s="400"/>
      <c r="I534" s="396" t="str">
        <f t="shared" ca="1" si="38"/>
        <v/>
      </c>
      <c r="J534" s="396" t="str">
        <f t="shared" ca="1" si="39"/>
        <v/>
      </c>
      <c r="K534" s="384" t="str">
        <f>IF(OR(IFERROR(SEARCH("*.0*",$E534),0)=1,E534=""),"",INDEX('1.1 AIZ-IVZ'!$H$109:$O$1097,MATCH('1.4 AIZ-BWH'!E534,'1.1 AIZ-IVZ'!$H$109:$H$1097,0),7))</f>
        <v/>
      </c>
      <c r="L534" s="384" t="str">
        <f>IF(OR(IFERROR(SEARCH("*.0*",$E534),0)=1,E534=""),"",INDEX('1.1 AIZ-IVZ'!$H$109:$O$1097,MATCH('1.4 AIZ-BWH'!E534,'1.1 AIZ-IVZ'!$H$109:$H$1097,0),8))</f>
        <v/>
      </c>
      <c r="M534" s="131"/>
      <c r="N534" s="395" t="str" cm="1">
        <f t="array" ref="N534">IFERROR(IF(O533=1,INDEX('1.1 AIZ-IVZ'!$G$7:$I$106,MATCH(MIN('1.1 AIZ-IVZ'!$G$7:$G$106)+COUNTIF($N$25:N533,"*.0*"),'1.1 AIZ-IVZ'!$G$7:$G$106,0),3),INDEX('1.1 AIZ-IVZ'!$G$109:$H$1097,MATCH(VALUE(LEFT(R534,SEARCH(".",R534)-1)),'1.1 AIZ-IVZ'!$E$109:$E$1097,0)-1+Q534,2)),"")</f>
        <v/>
      </c>
      <c r="O534" s="395" t="str">
        <f>IFERROR(IF(O533&gt;1,O533-1,INDEX('1.1 AIZ-IVZ'!$F$7:$H$106,MATCH('1.4 AIZ-BWH'!N534,'1.1 AIZ-IVZ'!$I$7:$I$106,0),1)+1),"")</f>
        <v/>
      </c>
      <c r="P534" s="395" t="str">
        <f t="shared" si="40"/>
        <v/>
      </c>
      <c r="Q534" s="395" t="e">
        <f t="shared" si="41"/>
        <v>#VALUE!</v>
      </c>
      <c r="R534" s="395" t="str">
        <f t="shared" si="42"/>
        <v/>
      </c>
    </row>
    <row r="535" spans="1:18" ht="15" hidden="1">
      <c r="A535" s="49"/>
      <c r="B535" s="49"/>
      <c r="C535" s="49"/>
      <c r="D535" s="50"/>
      <c r="E535" s="93" t="str" cm="1">
        <f t="array" ref="E535">IFERROR(IF(O534=1,INDEX('1.1 AIZ-IVZ'!$G$7:$I$106,MATCH(MIN('1.1 AIZ-IVZ'!$G$7:$G$106)+COUNTIF($N$25:N534,"*.0*"),'1.1 AIZ-IVZ'!$G$7:$G$106,0),3),INDEX('1.1 AIZ-IVZ'!$G$109:$H$1097,MATCH(VALUE(LEFT(R535,SEARCH(".",R535)-1)),'1.1 AIZ-IVZ'!$E$109:$E$1097,0)-1+Q535,2)),"")</f>
        <v/>
      </c>
      <c r="F535" s="28"/>
      <c r="G535" s="409" t="str">
        <f>IF(E535="","",IF(IFERROR(VALUE(MID(E535,(SEARCH(".",E535)+1),1)),0)&gt;0,I535,SUMIFS($G536:$G$1015,$R536:$R$1015,LEFT(E535,SEARCH(".",E535)),$Q536:$Q$1015,"&gt;0")))</f>
        <v/>
      </c>
      <c r="H535" s="400"/>
      <c r="I535" s="396" t="str">
        <f t="shared" ca="1" si="38"/>
        <v/>
      </c>
      <c r="J535" s="396" t="str">
        <f t="shared" ca="1" si="39"/>
        <v/>
      </c>
      <c r="K535" s="384" t="str">
        <f>IF(OR(IFERROR(SEARCH("*.0*",$E535),0)=1,E535=""),"",INDEX('1.1 AIZ-IVZ'!$H$109:$O$1097,MATCH('1.4 AIZ-BWH'!E535,'1.1 AIZ-IVZ'!$H$109:$H$1097,0),7))</f>
        <v/>
      </c>
      <c r="L535" s="384" t="str">
        <f>IF(OR(IFERROR(SEARCH("*.0*",$E535),0)=1,E535=""),"",INDEX('1.1 AIZ-IVZ'!$H$109:$O$1097,MATCH('1.4 AIZ-BWH'!E535,'1.1 AIZ-IVZ'!$H$109:$H$1097,0),8))</f>
        <v/>
      </c>
      <c r="M535" s="131"/>
      <c r="N535" s="395" t="str" cm="1">
        <f t="array" ref="N535">IFERROR(IF(O534=1,INDEX('1.1 AIZ-IVZ'!$G$7:$I$106,MATCH(MIN('1.1 AIZ-IVZ'!$G$7:$G$106)+COUNTIF($N$25:N534,"*.0*"),'1.1 AIZ-IVZ'!$G$7:$G$106,0),3),INDEX('1.1 AIZ-IVZ'!$G$109:$H$1097,MATCH(VALUE(LEFT(R535,SEARCH(".",R535)-1)),'1.1 AIZ-IVZ'!$E$109:$E$1097,0)-1+Q535,2)),"")</f>
        <v/>
      </c>
      <c r="O535" s="395" t="str">
        <f>IFERROR(IF(O534&gt;1,O534-1,INDEX('1.1 AIZ-IVZ'!$F$7:$H$106,MATCH('1.4 AIZ-BWH'!N535,'1.1 AIZ-IVZ'!$I$7:$I$106,0),1)+1),"")</f>
        <v/>
      </c>
      <c r="P535" s="395" t="str">
        <f t="shared" si="40"/>
        <v/>
      </c>
      <c r="Q535" s="395" t="e">
        <f t="shared" si="41"/>
        <v>#VALUE!</v>
      </c>
      <c r="R535" s="395" t="str">
        <f t="shared" si="42"/>
        <v/>
      </c>
    </row>
    <row r="536" spans="1:18" ht="15" hidden="1">
      <c r="A536" s="49"/>
      <c r="B536" s="49"/>
      <c r="C536" s="49"/>
      <c r="D536" s="50"/>
      <c r="E536" s="93" t="str" cm="1">
        <f t="array" ref="E536">IFERROR(IF(O535=1,INDEX('1.1 AIZ-IVZ'!$G$7:$I$106,MATCH(MIN('1.1 AIZ-IVZ'!$G$7:$G$106)+COUNTIF($N$25:N535,"*.0*"),'1.1 AIZ-IVZ'!$G$7:$G$106,0),3),INDEX('1.1 AIZ-IVZ'!$G$109:$H$1097,MATCH(VALUE(LEFT(R536,SEARCH(".",R536)-1)),'1.1 AIZ-IVZ'!$E$109:$E$1097,0)-1+Q536,2)),"")</f>
        <v/>
      </c>
      <c r="F536" s="28"/>
      <c r="G536" s="409" t="str">
        <f>IF(E536="","",IF(IFERROR(VALUE(MID(E536,(SEARCH(".",E536)+1),1)),0)&gt;0,I536,SUMIFS($G537:$G$1015,$R537:$R$1015,LEFT(E536,SEARCH(".",E536)),$Q537:$Q$1015,"&gt;0")))</f>
        <v/>
      </c>
      <c r="H536" s="400"/>
      <c r="I536" s="396" t="str">
        <f t="shared" ca="1" si="38"/>
        <v/>
      </c>
      <c r="J536" s="396" t="str">
        <f t="shared" ca="1" si="39"/>
        <v/>
      </c>
      <c r="K536" s="384" t="str">
        <f>IF(OR(IFERROR(SEARCH("*.0*",$E536),0)=1,E536=""),"",INDEX('1.1 AIZ-IVZ'!$H$109:$O$1097,MATCH('1.4 AIZ-BWH'!E536,'1.1 AIZ-IVZ'!$H$109:$H$1097,0),7))</f>
        <v/>
      </c>
      <c r="L536" s="384" t="str">
        <f>IF(OR(IFERROR(SEARCH("*.0*",$E536),0)=1,E536=""),"",INDEX('1.1 AIZ-IVZ'!$H$109:$O$1097,MATCH('1.4 AIZ-BWH'!E536,'1.1 AIZ-IVZ'!$H$109:$H$1097,0),8))</f>
        <v/>
      </c>
      <c r="M536" s="131"/>
      <c r="N536" s="395" t="str" cm="1">
        <f t="array" ref="N536">IFERROR(IF(O535=1,INDEX('1.1 AIZ-IVZ'!$G$7:$I$106,MATCH(MIN('1.1 AIZ-IVZ'!$G$7:$G$106)+COUNTIF($N$25:N535,"*.0*"),'1.1 AIZ-IVZ'!$G$7:$G$106,0),3),INDEX('1.1 AIZ-IVZ'!$G$109:$H$1097,MATCH(VALUE(LEFT(R536,SEARCH(".",R536)-1)),'1.1 AIZ-IVZ'!$E$109:$E$1097,0)-1+Q536,2)),"")</f>
        <v/>
      </c>
      <c r="O536" s="395" t="str">
        <f>IFERROR(IF(O535&gt;1,O535-1,INDEX('1.1 AIZ-IVZ'!$F$7:$H$106,MATCH('1.4 AIZ-BWH'!N536,'1.1 AIZ-IVZ'!$I$7:$I$106,0),1)+1),"")</f>
        <v/>
      </c>
      <c r="P536" s="395" t="str">
        <f t="shared" si="40"/>
        <v/>
      </c>
      <c r="Q536" s="395" t="e">
        <f t="shared" si="41"/>
        <v>#VALUE!</v>
      </c>
      <c r="R536" s="395" t="str">
        <f t="shared" si="42"/>
        <v/>
      </c>
    </row>
    <row r="537" spans="1:18" ht="15" hidden="1">
      <c r="A537" s="49"/>
      <c r="B537" s="49"/>
      <c r="C537" s="49"/>
      <c r="D537" s="50"/>
      <c r="E537" s="93" t="str" cm="1">
        <f t="array" ref="E537">IFERROR(IF(O536=1,INDEX('1.1 AIZ-IVZ'!$G$7:$I$106,MATCH(MIN('1.1 AIZ-IVZ'!$G$7:$G$106)+COUNTIF($N$25:N536,"*.0*"),'1.1 AIZ-IVZ'!$G$7:$G$106,0),3),INDEX('1.1 AIZ-IVZ'!$G$109:$H$1097,MATCH(VALUE(LEFT(R537,SEARCH(".",R537)-1)),'1.1 AIZ-IVZ'!$E$109:$E$1097,0)-1+Q537,2)),"")</f>
        <v/>
      </c>
      <c r="F537" s="28"/>
      <c r="G537" s="409" t="str">
        <f>IF(E537="","",IF(IFERROR(VALUE(MID(E537,(SEARCH(".",E537)+1),1)),0)&gt;0,I537,SUMIFS($G538:$G$1015,$R538:$R$1015,LEFT(E537,SEARCH(".",E537)),$Q538:$Q$1015,"&gt;0")))</f>
        <v/>
      </c>
      <c r="H537" s="400"/>
      <c r="I537" s="396" t="str">
        <f t="shared" ca="1" si="38"/>
        <v/>
      </c>
      <c r="J537" s="396" t="str">
        <f t="shared" ca="1" si="39"/>
        <v/>
      </c>
      <c r="K537" s="384" t="str">
        <f>IF(OR(IFERROR(SEARCH("*.0*",$E537),0)=1,E537=""),"",INDEX('1.1 AIZ-IVZ'!$H$109:$O$1097,MATCH('1.4 AIZ-BWH'!E537,'1.1 AIZ-IVZ'!$H$109:$H$1097,0),7))</f>
        <v/>
      </c>
      <c r="L537" s="384" t="str">
        <f>IF(OR(IFERROR(SEARCH("*.0*",$E537),0)=1,E537=""),"",INDEX('1.1 AIZ-IVZ'!$H$109:$O$1097,MATCH('1.4 AIZ-BWH'!E537,'1.1 AIZ-IVZ'!$H$109:$H$1097,0),8))</f>
        <v/>
      </c>
      <c r="M537" s="131"/>
      <c r="N537" s="395" t="str" cm="1">
        <f t="array" ref="N537">IFERROR(IF(O536=1,INDEX('1.1 AIZ-IVZ'!$G$7:$I$106,MATCH(MIN('1.1 AIZ-IVZ'!$G$7:$G$106)+COUNTIF($N$25:N536,"*.0*"),'1.1 AIZ-IVZ'!$G$7:$G$106,0),3),INDEX('1.1 AIZ-IVZ'!$G$109:$H$1097,MATCH(VALUE(LEFT(R537,SEARCH(".",R537)-1)),'1.1 AIZ-IVZ'!$E$109:$E$1097,0)-1+Q537,2)),"")</f>
        <v/>
      </c>
      <c r="O537" s="395" t="str">
        <f>IFERROR(IF(O536&gt;1,O536-1,INDEX('1.1 AIZ-IVZ'!$F$7:$H$106,MATCH('1.4 AIZ-BWH'!N537,'1.1 AIZ-IVZ'!$I$7:$I$106,0),1)+1),"")</f>
        <v/>
      </c>
      <c r="P537" s="395" t="str">
        <f t="shared" si="40"/>
        <v/>
      </c>
      <c r="Q537" s="395" t="e">
        <f t="shared" si="41"/>
        <v>#VALUE!</v>
      </c>
      <c r="R537" s="395" t="str">
        <f t="shared" si="42"/>
        <v/>
      </c>
    </row>
    <row r="538" spans="1:18" ht="15" hidden="1">
      <c r="A538" s="49"/>
      <c r="B538" s="49"/>
      <c r="C538" s="49"/>
      <c r="D538" s="50"/>
      <c r="E538" s="93" t="str" cm="1">
        <f t="array" ref="E538">IFERROR(IF(O537=1,INDEX('1.1 AIZ-IVZ'!$G$7:$I$106,MATCH(MIN('1.1 AIZ-IVZ'!$G$7:$G$106)+COUNTIF($N$25:N537,"*.0*"),'1.1 AIZ-IVZ'!$G$7:$G$106,0),3),INDEX('1.1 AIZ-IVZ'!$G$109:$H$1097,MATCH(VALUE(LEFT(R538,SEARCH(".",R538)-1)),'1.1 AIZ-IVZ'!$E$109:$E$1097,0)-1+Q538,2)),"")</f>
        <v/>
      </c>
      <c r="F538" s="28"/>
      <c r="G538" s="409" t="str">
        <f>IF(E538="","",IF(IFERROR(VALUE(MID(E538,(SEARCH(".",E538)+1),1)),0)&gt;0,I538,SUMIFS($G539:$G$1015,$R539:$R$1015,LEFT(E538,SEARCH(".",E538)),$Q539:$Q$1015,"&gt;0")))</f>
        <v/>
      </c>
      <c r="H538" s="400"/>
      <c r="I538" s="396" t="str">
        <f t="shared" ref="I538:I601" ca="1" si="43">IFERROR(IF(H538&gt;0,H538,(100%-SUM($H$25:$H$1015))*IFERROR((ROUND(K538*$G$1052,1)+ROUND(L538*$G$1053,1))/(ROUND(SUMIF($H$25:$H$1015,"",$K$25:$K$1015)*$G$1052,1)+ROUND(SUMIF($H$25:$H$1015,"",$L$25:$L$1015)*$G$1053,1)),"")),"")</f>
        <v/>
      </c>
      <c r="J538" s="396" t="str">
        <f t="shared" ref="J538:J601" ca="1" si="44">IFERROR((ROUND(K538*$G$1052,1)+ROUND(L538*$G$1053,1))/($K$24+$L$24),"")</f>
        <v/>
      </c>
      <c r="K538" s="384" t="str">
        <f>IF(OR(IFERROR(SEARCH("*.0*",$E538),0)=1,E538=""),"",INDEX('1.1 AIZ-IVZ'!$H$109:$O$1097,MATCH('1.4 AIZ-BWH'!E538,'1.1 AIZ-IVZ'!$H$109:$H$1097,0),7))</f>
        <v/>
      </c>
      <c r="L538" s="384" t="str">
        <f>IF(OR(IFERROR(SEARCH("*.0*",$E538),0)=1,E538=""),"",INDEX('1.1 AIZ-IVZ'!$H$109:$O$1097,MATCH('1.4 AIZ-BWH'!E538,'1.1 AIZ-IVZ'!$H$109:$H$1097,0),8))</f>
        <v/>
      </c>
      <c r="M538" s="131"/>
      <c r="N538" s="395" t="str" cm="1">
        <f t="array" ref="N538">IFERROR(IF(O537=1,INDEX('1.1 AIZ-IVZ'!$G$7:$I$106,MATCH(MIN('1.1 AIZ-IVZ'!$G$7:$G$106)+COUNTIF($N$25:N537,"*.0*"),'1.1 AIZ-IVZ'!$G$7:$G$106,0),3),INDEX('1.1 AIZ-IVZ'!$G$109:$H$1097,MATCH(VALUE(LEFT(R538,SEARCH(".",R538)-1)),'1.1 AIZ-IVZ'!$E$109:$E$1097,0)-1+Q538,2)),"")</f>
        <v/>
      </c>
      <c r="O538" s="395" t="str">
        <f>IFERROR(IF(O537&gt;1,O537-1,INDEX('1.1 AIZ-IVZ'!$F$7:$H$106,MATCH('1.4 AIZ-BWH'!N538,'1.1 AIZ-IVZ'!$I$7:$I$106,0),1)+1),"")</f>
        <v/>
      </c>
      <c r="P538" s="395" t="str">
        <f t="shared" si="40"/>
        <v/>
      </c>
      <c r="Q538" s="395" t="e">
        <f t="shared" si="41"/>
        <v>#VALUE!</v>
      </c>
      <c r="R538" s="395" t="str">
        <f t="shared" si="42"/>
        <v/>
      </c>
    </row>
    <row r="539" spans="1:18" ht="15" hidden="1" customHeight="1">
      <c r="A539" s="49"/>
      <c r="B539" s="49"/>
      <c r="C539" s="49"/>
      <c r="D539" s="50"/>
      <c r="E539" s="93" t="str" cm="1">
        <f t="array" ref="E539">IFERROR(IF(O538=1,INDEX('1.1 AIZ-IVZ'!$G$7:$I$106,MATCH(MIN('1.1 AIZ-IVZ'!$G$7:$G$106)+COUNTIF($N$25:N538,"*.0*"),'1.1 AIZ-IVZ'!$G$7:$G$106,0),3),INDEX('1.1 AIZ-IVZ'!$G$109:$H$1097,MATCH(VALUE(LEFT(R539,SEARCH(".",R539)-1)),'1.1 AIZ-IVZ'!$E$109:$E$1097,0)-1+Q539,2)),"")</f>
        <v/>
      </c>
      <c r="F539" s="28"/>
      <c r="G539" s="409" t="str">
        <f>IF(E539="","",IF(IFERROR(VALUE(MID(E539,(SEARCH(".",E539)+1),1)),0)&gt;0,I539,SUMIFS($G540:$G$1015,$R540:$R$1015,LEFT(E539,SEARCH(".",E539)),$Q540:$Q$1015,"&gt;0")))</f>
        <v/>
      </c>
      <c r="H539" s="400"/>
      <c r="I539" s="396" t="str">
        <f t="shared" ca="1" si="43"/>
        <v/>
      </c>
      <c r="J539" s="396" t="str">
        <f t="shared" ca="1" si="44"/>
        <v/>
      </c>
      <c r="K539" s="384" t="str">
        <f>IF(OR(IFERROR(SEARCH("*.0*",$E539),0)=1,E539=""),"",INDEX('1.1 AIZ-IVZ'!$H$109:$O$1097,MATCH('1.4 AIZ-BWH'!E539,'1.1 AIZ-IVZ'!$H$109:$H$1097,0),7))</f>
        <v/>
      </c>
      <c r="L539" s="384" t="str">
        <f>IF(OR(IFERROR(SEARCH("*.0*",$E539),0)=1,E539=""),"",INDEX('1.1 AIZ-IVZ'!$H$109:$O$1097,MATCH('1.4 AIZ-BWH'!E539,'1.1 AIZ-IVZ'!$H$109:$H$1097,0),8))</f>
        <v/>
      </c>
      <c r="M539" s="131"/>
      <c r="N539" s="395" t="str" cm="1">
        <f t="array" ref="N539">IFERROR(IF(O538=1,INDEX('1.1 AIZ-IVZ'!$G$7:$I$106,MATCH(MIN('1.1 AIZ-IVZ'!$G$7:$G$106)+COUNTIF($N$25:N538,"*.0*"),'1.1 AIZ-IVZ'!$G$7:$G$106,0),3),INDEX('1.1 AIZ-IVZ'!$G$109:$H$1097,MATCH(VALUE(LEFT(R539,SEARCH(".",R539)-1)),'1.1 AIZ-IVZ'!$E$109:$E$1097,0)-1+Q539,2)),"")</f>
        <v/>
      </c>
      <c r="O539" s="395" t="str">
        <f>IFERROR(IF(O538&gt;1,O538-1,INDEX('1.1 AIZ-IVZ'!$F$7:$H$106,MATCH('1.4 AIZ-BWH'!N539,'1.1 AIZ-IVZ'!$I$7:$I$106,0),1)+1),"")</f>
        <v/>
      </c>
      <c r="P539" s="395" t="str">
        <f t="shared" si="40"/>
        <v/>
      </c>
      <c r="Q539" s="395" t="e">
        <f t="shared" si="41"/>
        <v>#VALUE!</v>
      </c>
      <c r="R539" s="395" t="str">
        <f t="shared" si="42"/>
        <v/>
      </c>
    </row>
    <row r="540" spans="1:18" ht="15" hidden="1" customHeight="1">
      <c r="A540" s="49"/>
      <c r="B540" s="49"/>
      <c r="C540" s="49"/>
      <c r="D540" s="50"/>
      <c r="E540" s="93" t="str" cm="1">
        <f t="array" ref="E540">IFERROR(IF(O539=1,INDEX('1.1 AIZ-IVZ'!$G$7:$I$106,MATCH(MIN('1.1 AIZ-IVZ'!$G$7:$G$106)+COUNTIF($N$25:N539,"*.0*"),'1.1 AIZ-IVZ'!$G$7:$G$106,0),3),INDEX('1.1 AIZ-IVZ'!$G$109:$H$1097,MATCH(VALUE(LEFT(R540,SEARCH(".",R540)-1)),'1.1 AIZ-IVZ'!$E$109:$E$1097,0)-1+Q540,2)),"")</f>
        <v/>
      </c>
      <c r="F540" s="28"/>
      <c r="G540" s="409" t="str">
        <f>IF(E540="","",IF(IFERROR(VALUE(MID(E540,(SEARCH(".",E540)+1),1)),0)&gt;0,I540,SUMIFS($G541:$G$1015,$R541:$R$1015,LEFT(E540,SEARCH(".",E540)),$Q541:$Q$1015,"&gt;0")))</f>
        <v/>
      </c>
      <c r="H540" s="400"/>
      <c r="I540" s="396" t="str">
        <f t="shared" ca="1" si="43"/>
        <v/>
      </c>
      <c r="J540" s="396" t="str">
        <f t="shared" ca="1" si="44"/>
        <v/>
      </c>
      <c r="K540" s="384" t="str">
        <f>IF(OR(IFERROR(SEARCH("*.0*",$E540),0)=1,E540=""),"",INDEX('1.1 AIZ-IVZ'!$H$109:$O$1097,MATCH('1.4 AIZ-BWH'!E540,'1.1 AIZ-IVZ'!$H$109:$H$1097,0),7))</f>
        <v/>
      </c>
      <c r="L540" s="384" t="str">
        <f>IF(OR(IFERROR(SEARCH("*.0*",$E540),0)=1,E540=""),"",INDEX('1.1 AIZ-IVZ'!$H$109:$O$1097,MATCH('1.4 AIZ-BWH'!E540,'1.1 AIZ-IVZ'!$H$109:$H$1097,0),8))</f>
        <v/>
      </c>
      <c r="M540" s="131"/>
      <c r="N540" s="395" t="str" cm="1">
        <f t="array" ref="N540">IFERROR(IF(O539=1,INDEX('1.1 AIZ-IVZ'!$G$7:$I$106,MATCH(MIN('1.1 AIZ-IVZ'!$G$7:$G$106)+COUNTIF($N$25:N539,"*.0*"),'1.1 AIZ-IVZ'!$G$7:$G$106,0),3),INDEX('1.1 AIZ-IVZ'!$G$109:$H$1097,MATCH(VALUE(LEFT(R540,SEARCH(".",R540)-1)),'1.1 AIZ-IVZ'!$E$109:$E$1097,0)-1+Q540,2)),"")</f>
        <v/>
      </c>
      <c r="O540" s="395" t="str">
        <f>IFERROR(IF(O539&gt;1,O539-1,INDEX('1.1 AIZ-IVZ'!$F$7:$H$106,MATCH('1.4 AIZ-BWH'!N540,'1.1 AIZ-IVZ'!$I$7:$I$106,0),1)+1),"")</f>
        <v/>
      </c>
      <c r="P540" s="395" t="str">
        <f t="shared" si="40"/>
        <v/>
      </c>
      <c r="Q540" s="395" t="e">
        <f t="shared" si="41"/>
        <v>#VALUE!</v>
      </c>
      <c r="R540" s="395" t="str">
        <f t="shared" si="42"/>
        <v/>
      </c>
    </row>
    <row r="541" spans="1:18" ht="15" hidden="1" customHeight="1">
      <c r="A541" s="49"/>
      <c r="B541" s="49"/>
      <c r="C541" s="49"/>
      <c r="D541" s="50"/>
      <c r="E541" s="93" t="str" cm="1">
        <f t="array" ref="E541">IFERROR(IF(O540=1,INDEX('1.1 AIZ-IVZ'!$G$7:$I$106,MATCH(MIN('1.1 AIZ-IVZ'!$G$7:$G$106)+COUNTIF($N$25:N540,"*.0*"),'1.1 AIZ-IVZ'!$G$7:$G$106,0),3),INDEX('1.1 AIZ-IVZ'!$G$109:$H$1097,MATCH(VALUE(LEFT(R541,SEARCH(".",R541)-1)),'1.1 AIZ-IVZ'!$E$109:$E$1097,0)-1+Q541,2)),"")</f>
        <v/>
      </c>
      <c r="F541" s="28"/>
      <c r="G541" s="409" t="str">
        <f>IF(E541="","",IF(IFERROR(VALUE(MID(E541,(SEARCH(".",E541)+1),1)),0)&gt;0,I541,SUMIFS($G542:$G$1015,$R542:$R$1015,LEFT(E541,SEARCH(".",E541)),$Q542:$Q$1015,"&gt;0")))</f>
        <v/>
      </c>
      <c r="H541" s="400"/>
      <c r="I541" s="396" t="str">
        <f t="shared" ca="1" si="43"/>
        <v/>
      </c>
      <c r="J541" s="396" t="str">
        <f t="shared" ca="1" si="44"/>
        <v/>
      </c>
      <c r="K541" s="384" t="str">
        <f>IF(OR(IFERROR(SEARCH("*.0*",$E541),0)=1,E541=""),"",INDEX('1.1 AIZ-IVZ'!$H$109:$O$1097,MATCH('1.4 AIZ-BWH'!E541,'1.1 AIZ-IVZ'!$H$109:$H$1097,0),7))</f>
        <v/>
      </c>
      <c r="L541" s="384" t="str">
        <f>IF(OR(IFERROR(SEARCH("*.0*",$E541),0)=1,E541=""),"",INDEX('1.1 AIZ-IVZ'!$H$109:$O$1097,MATCH('1.4 AIZ-BWH'!E541,'1.1 AIZ-IVZ'!$H$109:$H$1097,0),8))</f>
        <v/>
      </c>
      <c r="M541" s="131"/>
      <c r="N541" s="395" t="str" cm="1">
        <f t="array" ref="N541">IFERROR(IF(O540=1,INDEX('1.1 AIZ-IVZ'!$G$7:$I$106,MATCH(MIN('1.1 AIZ-IVZ'!$G$7:$G$106)+COUNTIF($N$25:N540,"*.0*"),'1.1 AIZ-IVZ'!$G$7:$G$106,0),3),INDEX('1.1 AIZ-IVZ'!$G$109:$H$1097,MATCH(VALUE(LEFT(R541,SEARCH(".",R541)-1)),'1.1 AIZ-IVZ'!$E$109:$E$1097,0)-1+Q541,2)),"")</f>
        <v/>
      </c>
      <c r="O541" s="395" t="str">
        <f>IFERROR(IF(O540&gt;1,O540-1,INDEX('1.1 AIZ-IVZ'!$F$7:$H$106,MATCH('1.4 AIZ-BWH'!N541,'1.1 AIZ-IVZ'!$I$7:$I$106,0),1)+1),"")</f>
        <v/>
      </c>
      <c r="P541" s="395" t="str">
        <f t="shared" si="40"/>
        <v/>
      </c>
      <c r="Q541" s="395" t="e">
        <f t="shared" si="41"/>
        <v>#VALUE!</v>
      </c>
      <c r="R541" s="395" t="str">
        <f t="shared" si="42"/>
        <v/>
      </c>
    </row>
    <row r="542" spans="1:18" ht="15" hidden="1" customHeight="1">
      <c r="A542" s="49"/>
      <c r="B542" s="49"/>
      <c r="C542" s="49"/>
      <c r="D542" s="50"/>
      <c r="E542" s="93" t="str" cm="1">
        <f t="array" ref="E542">IFERROR(IF(O541=1,INDEX('1.1 AIZ-IVZ'!$G$7:$I$106,MATCH(MIN('1.1 AIZ-IVZ'!$G$7:$G$106)+COUNTIF($N$25:N541,"*.0*"),'1.1 AIZ-IVZ'!$G$7:$G$106,0),3),INDEX('1.1 AIZ-IVZ'!$G$109:$H$1097,MATCH(VALUE(LEFT(R542,SEARCH(".",R542)-1)),'1.1 AIZ-IVZ'!$E$109:$E$1097,0)-1+Q542,2)),"")</f>
        <v/>
      </c>
      <c r="F542" s="28"/>
      <c r="G542" s="409" t="str">
        <f>IF(E542="","",IF(IFERROR(VALUE(MID(E542,(SEARCH(".",E542)+1),1)),0)&gt;0,I542,SUMIFS($G543:$G$1015,$R543:$R$1015,LEFT(E542,SEARCH(".",E542)),$Q543:$Q$1015,"&gt;0")))</f>
        <v/>
      </c>
      <c r="H542" s="400"/>
      <c r="I542" s="396" t="str">
        <f t="shared" ca="1" si="43"/>
        <v/>
      </c>
      <c r="J542" s="396" t="str">
        <f t="shared" ca="1" si="44"/>
        <v/>
      </c>
      <c r="K542" s="384" t="str">
        <f>IF(OR(IFERROR(SEARCH("*.0*",$E542),0)=1,E542=""),"",INDEX('1.1 AIZ-IVZ'!$H$109:$O$1097,MATCH('1.4 AIZ-BWH'!E542,'1.1 AIZ-IVZ'!$H$109:$H$1097,0),7))</f>
        <v/>
      </c>
      <c r="L542" s="384" t="str">
        <f>IF(OR(IFERROR(SEARCH("*.0*",$E542),0)=1,E542=""),"",INDEX('1.1 AIZ-IVZ'!$H$109:$O$1097,MATCH('1.4 AIZ-BWH'!E542,'1.1 AIZ-IVZ'!$H$109:$H$1097,0),8))</f>
        <v/>
      </c>
      <c r="M542" s="131"/>
      <c r="N542" s="395" t="str" cm="1">
        <f t="array" ref="N542">IFERROR(IF(O541=1,INDEX('1.1 AIZ-IVZ'!$G$7:$I$106,MATCH(MIN('1.1 AIZ-IVZ'!$G$7:$G$106)+COUNTIF($N$25:N541,"*.0*"),'1.1 AIZ-IVZ'!$G$7:$G$106,0),3),INDEX('1.1 AIZ-IVZ'!$G$109:$H$1097,MATCH(VALUE(LEFT(R542,SEARCH(".",R542)-1)),'1.1 AIZ-IVZ'!$E$109:$E$1097,0)-1+Q542,2)),"")</f>
        <v/>
      </c>
      <c r="O542" s="395" t="str">
        <f>IFERROR(IF(O541&gt;1,O541-1,INDEX('1.1 AIZ-IVZ'!$F$7:$H$106,MATCH('1.4 AIZ-BWH'!N542,'1.1 AIZ-IVZ'!$I$7:$I$106,0),1)+1),"")</f>
        <v/>
      </c>
      <c r="P542" s="395" t="str">
        <f t="shared" si="40"/>
        <v/>
      </c>
      <c r="Q542" s="395" t="e">
        <f t="shared" si="41"/>
        <v>#VALUE!</v>
      </c>
      <c r="R542" s="395" t="str">
        <f t="shared" si="42"/>
        <v/>
      </c>
    </row>
    <row r="543" spans="1:18" ht="15" hidden="1">
      <c r="A543" s="49"/>
      <c r="B543" s="49"/>
      <c r="C543" s="49"/>
      <c r="D543" s="50"/>
      <c r="E543" s="93" t="str" cm="1">
        <f t="array" ref="E543">IFERROR(IF(O542=1,INDEX('1.1 AIZ-IVZ'!$G$7:$I$106,MATCH(MIN('1.1 AIZ-IVZ'!$G$7:$G$106)+COUNTIF($N$25:N542,"*.0*"),'1.1 AIZ-IVZ'!$G$7:$G$106,0),3),INDEX('1.1 AIZ-IVZ'!$G$109:$H$1097,MATCH(VALUE(LEFT(R543,SEARCH(".",R543)-1)),'1.1 AIZ-IVZ'!$E$109:$E$1097,0)-1+Q543,2)),"")</f>
        <v/>
      </c>
      <c r="F543" s="28"/>
      <c r="G543" s="409" t="str">
        <f>IF(E543="","",IF(IFERROR(VALUE(MID(E543,(SEARCH(".",E543)+1),1)),0)&gt;0,I543,SUMIFS($G544:$G$1015,$R544:$R$1015,LEFT(E543,SEARCH(".",E543)),$Q544:$Q$1015,"&gt;0")))</f>
        <v/>
      </c>
      <c r="H543" s="400"/>
      <c r="I543" s="396" t="str">
        <f t="shared" ca="1" si="43"/>
        <v/>
      </c>
      <c r="J543" s="396" t="str">
        <f t="shared" ca="1" si="44"/>
        <v/>
      </c>
      <c r="K543" s="384" t="str">
        <f>IF(OR(IFERROR(SEARCH("*.0*",$E543),0)=1,E543=""),"",INDEX('1.1 AIZ-IVZ'!$H$109:$O$1097,MATCH('1.4 AIZ-BWH'!E543,'1.1 AIZ-IVZ'!$H$109:$H$1097,0),7))</f>
        <v/>
      </c>
      <c r="L543" s="384" t="str">
        <f>IF(OR(IFERROR(SEARCH("*.0*",$E543),0)=1,E543=""),"",INDEX('1.1 AIZ-IVZ'!$H$109:$O$1097,MATCH('1.4 AIZ-BWH'!E543,'1.1 AIZ-IVZ'!$H$109:$H$1097,0),8))</f>
        <v/>
      </c>
      <c r="M543" s="131"/>
      <c r="N543" s="395" t="str" cm="1">
        <f t="array" ref="N543">IFERROR(IF(O542=1,INDEX('1.1 AIZ-IVZ'!$G$7:$I$106,MATCH(MIN('1.1 AIZ-IVZ'!$G$7:$G$106)+COUNTIF($N$25:N542,"*.0*"),'1.1 AIZ-IVZ'!$G$7:$G$106,0),3),INDEX('1.1 AIZ-IVZ'!$G$109:$H$1097,MATCH(VALUE(LEFT(R543,SEARCH(".",R543)-1)),'1.1 AIZ-IVZ'!$E$109:$E$1097,0)-1+Q543,2)),"")</f>
        <v/>
      </c>
      <c r="O543" s="395" t="str">
        <f>IFERROR(IF(O542&gt;1,O542-1,INDEX('1.1 AIZ-IVZ'!$F$7:$H$106,MATCH('1.4 AIZ-BWH'!N543,'1.1 AIZ-IVZ'!$I$7:$I$106,0),1)+1),"")</f>
        <v/>
      </c>
      <c r="P543" s="395" t="str">
        <f t="shared" si="40"/>
        <v/>
      </c>
      <c r="Q543" s="395" t="e">
        <f t="shared" si="41"/>
        <v>#VALUE!</v>
      </c>
      <c r="R543" s="395" t="str">
        <f t="shared" si="42"/>
        <v/>
      </c>
    </row>
    <row r="544" spans="1:18" ht="15" hidden="1">
      <c r="A544" s="49"/>
      <c r="B544" s="49"/>
      <c r="C544" s="49"/>
      <c r="D544" s="50"/>
      <c r="E544" s="93" t="str" cm="1">
        <f t="array" ref="E544">IFERROR(IF(O543=1,INDEX('1.1 AIZ-IVZ'!$G$7:$I$106,MATCH(MIN('1.1 AIZ-IVZ'!$G$7:$G$106)+COUNTIF($N$25:N543,"*.0*"),'1.1 AIZ-IVZ'!$G$7:$G$106,0),3),INDEX('1.1 AIZ-IVZ'!$G$109:$H$1097,MATCH(VALUE(LEFT(R544,SEARCH(".",R544)-1)),'1.1 AIZ-IVZ'!$E$109:$E$1097,0)-1+Q544,2)),"")</f>
        <v/>
      </c>
      <c r="F544" s="28"/>
      <c r="G544" s="409" t="str">
        <f>IF(E544="","",IF(IFERROR(VALUE(MID(E544,(SEARCH(".",E544)+1),1)),0)&gt;0,I544,SUMIFS($G545:$G$1015,$R545:$R$1015,LEFT(E544,SEARCH(".",E544)),$Q545:$Q$1015,"&gt;0")))</f>
        <v/>
      </c>
      <c r="H544" s="400"/>
      <c r="I544" s="396" t="str">
        <f t="shared" ca="1" si="43"/>
        <v/>
      </c>
      <c r="J544" s="396" t="str">
        <f t="shared" ca="1" si="44"/>
        <v/>
      </c>
      <c r="K544" s="384" t="str">
        <f>IF(OR(IFERROR(SEARCH("*.0*",$E544),0)=1,E544=""),"",INDEX('1.1 AIZ-IVZ'!$H$109:$O$1097,MATCH('1.4 AIZ-BWH'!E544,'1.1 AIZ-IVZ'!$H$109:$H$1097,0),7))</f>
        <v/>
      </c>
      <c r="L544" s="384" t="str">
        <f>IF(OR(IFERROR(SEARCH("*.0*",$E544),0)=1,E544=""),"",INDEX('1.1 AIZ-IVZ'!$H$109:$O$1097,MATCH('1.4 AIZ-BWH'!E544,'1.1 AIZ-IVZ'!$H$109:$H$1097,0),8))</f>
        <v/>
      </c>
      <c r="M544" s="131"/>
      <c r="N544" s="395" t="str" cm="1">
        <f t="array" ref="N544">IFERROR(IF(O543=1,INDEX('1.1 AIZ-IVZ'!$G$7:$I$106,MATCH(MIN('1.1 AIZ-IVZ'!$G$7:$G$106)+COUNTIF($N$25:N543,"*.0*"),'1.1 AIZ-IVZ'!$G$7:$G$106,0),3),INDEX('1.1 AIZ-IVZ'!$G$109:$H$1097,MATCH(VALUE(LEFT(R544,SEARCH(".",R544)-1)),'1.1 AIZ-IVZ'!$E$109:$E$1097,0)-1+Q544,2)),"")</f>
        <v/>
      </c>
      <c r="O544" s="395" t="str">
        <f>IFERROR(IF(O543&gt;1,O543-1,INDEX('1.1 AIZ-IVZ'!$F$7:$H$106,MATCH('1.4 AIZ-BWH'!N544,'1.1 AIZ-IVZ'!$I$7:$I$106,0),1)+1),"")</f>
        <v/>
      </c>
      <c r="P544" s="395" t="str">
        <f t="shared" si="40"/>
        <v/>
      </c>
      <c r="Q544" s="395" t="e">
        <f t="shared" si="41"/>
        <v>#VALUE!</v>
      </c>
      <c r="R544" s="395" t="str">
        <f t="shared" si="42"/>
        <v/>
      </c>
    </row>
    <row r="545" spans="1:18" ht="15" hidden="1">
      <c r="A545" s="49"/>
      <c r="B545" s="49"/>
      <c r="C545" s="49"/>
      <c r="D545" s="50"/>
      <c r="E545" s="93" t="str" cm="1">
        <f t="array" ref="E545">IFERROR(IF(O544=1,INDEX('1.1 AIZ-IVZ'!$G$7:$I$106,MATCH(MIN('1.1 AIZ-IVZ'!$G$7:$G$106)+COUNTIF($N$25:N544,"*.0*"),'1.1 AIZ-IVZ'!$G$7:$G$106,0),3),INDEX('1.1 AIZ-IVZ'!$G$109:$H$1097,MATCH(VALUE(LEFT(R545,SEARCH(".",R545)-1)),'1.1 AIZ-IVZ'!$E$109:$E$1097,0)-1+Q545,2)),"")</f>
        <v/>
      </c>
      <c r="F545" s="28"/>
      <c r="G545" s="409" t="str">
        <f>IF(E545="","",IF(IFERROR(VALUE(MID(E545,(SEARCH(".",E545)+1),1)),0)&gt;0,I545,SUMIFS($G546:$G$1015,$R546:$R$1015,LEFT(E545,SEARCH(".",E545)),$Q546:$Q$1015,"&gt;0")))</f>
        <v/>
      </c>
      <c r="H545" s="400"/>
      <c r="I545" s="396" t="str">
        <f t="shared" ca="1" si="43"/>
        <v/>
      </c>
      <c r="J545" s="396" t="str">
        <f t="shared" ca="1" si="44"/>
        <v/>
      </c>
      <c r="K545" s="384" t="str">
        <f>IF(OR(IFERROR(SEARCH("*.0*",$E545),0)=1,E545=""),"",INDEX('1.1 AIZ-IVZ'!$H$109:$O$1097,MATCH('1.4 AIZ-BWH'!E545,'1.1 AIZ-IVZ'!$H$109:$H$1097,0),7))</f>
        <v/>
      </c>
      <c r="L545" s="384" t="str">
        <f>IF(OR(IFERROR(SEARCH("*.0*",$E545),0)=1,E545=""),"",INDEX('1.1 AIZ-IVZ'!$H$109:$O$1097,MATCH('1.4 AIZ-BWH'!E545,'1.1 AIZ-IVZ'!$H$109:$H$1097,0),8))</f>
        <v/>
      </c>
      <c r="M545" s="131"/>
      <c r="N545" s="395" t="str" cm="1">
        <f t="array" ref="N545">IFERROR(IF(O544=1,INDEX('1.1 AIZ-IVZ'!$G$7:$I$106,MATCH(MIN('1.1 AIZ-IVZ'!$G$7:$G$106)+COUNTIF($N$25:N544,"*.0*"),'1.1 AIZ-IVZ'!$G$7:$G$106,0),3),INDEX('1.1 AIZ-IVZ'!$G$109:$H$1097,MATCH(VALUE(LEFT(R545,SEARCH(".",R545)-1)),'1.1 AIZ-IVZ'!$E$109:$E$1097,0)-1+Q545,2)),"")</f>
        <v/>
      </c>
      <c r="O545" s="395" t="str">
        <f>IFERROR(IF(O544&gt;1,O544-1,INDEX('1.1 AIZ-IVZ'!$F$7:$H$106,MATCH('1.4 AIZ-BWH'!N545,'1.1 AIZ-IVZ'!$I$7:$I$106,0),1)+1),"")</f>
        <v/>
      </c>
      <c r="P545" s="395" t="str">
        <f t="shared" si="40"/>
        <v/>
      </c>
      <c r="Q545" s="395" t="e">
        <f t="shared" si="41"/>
        <v>#VALUE!</v>
      </c>
      <c r="R545" s="395" t="str">
        <f t="shared" si="42"/>
        <v/>
      </c>
    </row>
    <row r="546" spans="1:18" ht="15" hidden="1" customHeight="1">
      <c r="A546" s="49"/>
      <c r="B546" s="49"/>
      <c r="C546" s="49"/>
      <c r="D546" s="50"/>
      <c r="E546" s="93" t="str" cm="1">
        <f t="array" ref="E546">IFERROR(IF(O545=1,INDEX('1.1 AIZ-IVZ'!$G$7:$I$106,MATCH(MIN('1.1 AIZ-IVZ'!$G$7:$G$106)+COUNTIF($N$25:N545,"*.0*"),'1.1 AIZ-IVZ'!$G$7:$G$106,0),3),INDEX('1.1 AIZ-IVZ'!$G$109:$H$1097,MATCH(VALUE(LEFT(R546,SEARCH(".",R546)-1)),'1.1 AIZ-IVZ'!$E$109:$E$1097,0)-1+Q546,2)),"")</f>
        <v/>
      </c>
      <c r="F546" s="28"/>
      <c r="G546" s="409" t="str">
        <f>IF(E546="","",IF(IFERROR(VALUE(MID(E546,(SEARCH(".",E546)+1),1)),0)&gt;0,I546,SUMIFS($G547:$G$1015,$R547:$R$1015,LEFT(E546,SEARCH(".",E546)),$Q547:$Q$1015,"&gt;0")))</f>
        <v/>
      </c>
      <c r="H546" s="400"/>
      <c r="I546" s="396" t="str">
        <f t="shared" ca="1" si="43"/>
        <v/>
      </c>
      <c r="J546" s="396" t="str">
        <f t="shared" ca="1" si="44"/>
        <v/>
      </c>
      <c r="K546" s="384" t="str">
        <f>IF(OR(IFERROR(SEARCH("*.0*",$E546),0)=1,E546=""),"",INDEX('1.1 AIZ-IVZ'!$H$109:$O$1097,MATCH('1.4 AIZ-BWH'!E546,'1.1 AIZ-IVZ'!$H$109:$H$1097,0),7))</f>
        <v/>
      </c>
      <c r="L546" s="384" t="str">
        <f>IF(OR(IFERROR(SEARCH("*.0*",$E546),0)=1,E546=""),"",INDEX('1.1 AIZ-IVZ'!$H$109:$O$1097,MATCH('1.4 AIZ-BWH'!E546,'1.1 AIZ-IVZ'!$H$109:$H$1097,0),8))</f>
        <v/>
      </c>
      <c r="M546" s="131"/>
      <c r="N546" s="395" t="str" cm="1">
        <f t="array" ref="N546">IFERROR(IF(O545=1,INDEX('1.1 AIZ-IVZ'!$G$7:$I$106,MATCH(MIN('1.1 AIZ-IVZ'!$G$7:$G$106)+COUNTIF($N$25:N545,"*.0*"),'1.1 AIZ-IVZ'!$G$7:$G$106,0),3),INDEX('1.1 AIZ-IVZ'!$G$109:$H$1097,MATCH(VALUE(LEFT(R546,SEARCH(".",R546)-1)),'1.1 AIZ-IVZ'!$E$109:$E$1097,0)-1+Q546,2)),"")</f>
        <v/>
      </c>
      <c r="O546" s="395" t="str">
        <f>IFERROR(IF(O545&gt;1,O545-1,INDEX('1.1 AIZ-IVZ'!$F$7:$H$106,MATCH('1.4 AIZ-BWH'!N546,'1.1 AIZ-IVZ'!$I$7:$I$106,0),1)+1),"")</f>
        <v/>
      </c>
      <c r="P546" s="395" t="str">
        <f t="shared" si="40"/>
        <v/>
      </c>
      <c r="Q546" s="395" t="e">
        <f t="shared" si="41"/>
        <v>#VALUE!</v>
      </c>
      <c r="R546" s="395" t="str">
        <f t="shared" si="42"/>
        <v/>
      </c>
    </row>
    <row r="547" spans="1:18" ht="15" hidden="1" customHeight="1">
      <c r="A547" s="49"/>
      <c r="B547" s="49"/>
      <c r="C547" s="49"/>
      <c r="D547" s="50"/>
      <c r="E547" s="93" t="str" cm="1">
        <f t="array" ref="E547">IFERROR(IF(O546=1,INDEX('1.1 AIZ-IVZ'!$G$7:$I$106,MATCH(MIN('1.1 AIZ-IVZ'!$G$7:$G$106)+COUNTIF($N$25:N546,"*.0*"),'1.1 AIZ-IVZ'!$G$7:$G$106,0),3),INDEX('1.1 AIZ-IVZ'!$G$109:$H$1097,MATCH(VALUE(LEFT(R547,SEARCH(".",R547)-1)),'1.1 AIZ-IVZ'!$E$109:$E$1097,0)-1+Q547,2)),"")</f>
        <v/>
      </c>
      <c r="F547" s="28"/>
      <c r="G547" s="409" t="str">
        <f>IF(E547="","",IF(IFERROR(VALUE(MID(E547,(SEARCH(".",E547)+1),1)),0)&gt;0,I547,SUMIFS($G548:$G$1015,$R548:$R$1015,LEFT(E547,SEARCH(".",E547)),$Q548:$Q$1015,"&gt;0")))</f>
        <v/>
      </c>
      <c r="H547" s="400"/>
      <c r="I547" s="396" t="str">
        <f t="shared" ca="1" si="43"/>
        <v/>
      </c>
      <c r="J547" s="396" t="str">
        <f t="shared" ca="1" si="44"/>
        <v/>
      </c>
      <c r="K547" s="384" t="str">
        <f>IF(OR(IFERROR(SEARCH("*.0*",$E547),0)=1,E547=""),"",INDEX('1.1 AIZ-IVZ'!$H$109:$O$1097,MATCH('1.4 AIZ-BWH'!E547,'1.1 AIZ-IVZ'!$H$109:$H$1097,0),7))</f>
        <v/>
      </c>
      <c r="L547" s="384" t="str">
        <f>IF(OR(IFERROR(SEARCH("*.0*",$E547),0)=1,E547=""),"",INDEX('1.1 AIZ-IVZ'!$H$109:$O$1097,MATCH('1.4 AIZ-BWH'!E547,'1.1 AIZ-IVZ'!$H$109:$H$1097,0),8))</f>
        <v/>
      </c>
      <c r="M547" s="131"/>
      <c r="N547" s="395" t="str" cm="1">
        <f t="array" ref="N547">IFERROR(IF(O546=1,INDEX('1.1 AIZ-IVZ'!$G$7:$I$106,MATCH(MIN('1.1 AIZ-IVZ'!$G$7:$G$106)+COUNTIF($N$25:N546,"*.0*"),'1.1 AIZ-IVZ'!$G$7:$G$106,0),3),INDEX('1.1 AIZ-IVZ'!$G$109:$H$1097,MATCH(VALUE(LEFT(R547,SEARCH(".",R547)-1)),'1.1 AIZ-IVZ'!$E$109:$E$1097,0)-1+Q547,2)),"")</f>
        <v/>
      </c>
      <c r="O547" s="395" t="str">
        <f>IFERROR(IF(O546&gt;1,O546-1,INDEX('1.1 AIZ-IVZ'!$F$7:$H$106,MATCH('1.4 AIZ-BWH'!N547,'1.1 AIZ-IVZ'!$I$7:$I$106,0),1)+1),"")</f>
        <v/>
      </c>
      <c r="P547" s="395" t="str">
        <f t="shared" si="40"/>
        <v/>
      </c>
      <c r="Q547" s="395" t="e">
        <f t="shared" si="41"/>
        <v>#VALUE!</v>
      </c>
      <c r="R547" s="395" t="str">
        <f t="shared" si="42"/>
        <v/>
      </c>
    </row>
    <row r="548" spans="1:18" ht="15" hidden="1" customHeight="1">
      <c r="A548" s="49"/>
      <c r="B548" s="49"/>
      <c r="C548" s="49"/>
      <c r="D548" s="50"/>
      <c r="E548" s="93" t="str" cm="1">
        <f t="array" ref="E548">IFERROR(IF(O547=1,INDEX('1.1 AIZ-IVZ'!$G$7:$I$106,MATCH(MIN('1.1 AIZ-IVZ'!$G$7:$G$106)+COUNTIF($N$25:N547,"*.0*"),'1.1 AIZ-IVZ'!$G$7:$G$106,0),3),INDEX('1.1 AIZ-IVZ'!$G$109:$H$1097,MATCH(VALUE(LEFT(R548,SEARCH(".",R548)-1)),'1.1 AIZ-IVZ'!$E$109:$E$1097,0)-1+Q548,2)),"")</f>
        <v/>
      </c>
      <c r="F548" s="28"/>
      <c r="G548" s="409" t="str">
        <f>IF(E548="","",IF(IFERROR(VALUE(MID(E548,(SEARCH(".",E548)+1),1)),0)&gt;0,I548,SUMIFS($G549:$G$1015,$R549:$R$1015,LEFT(E548,SEARCH(".",E548)),$Q549:$Q$1015,"&gt;0")))</f>
        <v/>
      </c>
      <c r="H548" s="400"/>
      <c r="I548" s="396" t="str">
        <f t="shared" ca="1" si="43"/>
        <v/>
      </c>
      <c r="J548" s="396" t="str">
        <f t="shared" ca="1" si="44"/>
        <v/>
      </c>
      <c r="K548" s="384" t="str">
        <f>IF(OR(IFERROR(SEARCH("*.0*",$E548),0)=1,E548=""),"",INDEX('1.1 AIZ-IVZ'!$H$109:$O$1097,MATCH('1.4 AIZ-BWH'!E548,'1.1 AIZ-IVZ'!$H$109:$H$1097,0),7))</f>
        <v/>
      </c>
      <c r="L548" s="384" t="str">
        <f>IF(OR(IFERROR(SEARCH("*.0*",$E548),0)=1,E548=""),"",INDEX('1.1 AIZ-IVZ'!$H$109:$O$1097,MATCH('1.4 AIZ-BWH'!E548,'1.1 AIZ-IVZ'!$H$109:$H$1097,0),8))</f>
        <v/>
      </c>
      <c r="M548" s="131"/>
      <c r="N548" s="395" t="str" cm="1">
        <f t="array" ref="N548">IFERROR(IF(O547=1,INDEX('1.1 AIZ-IVZ'!$G$7:$I$106,MATCH(MIN('1.1 AIZ-IVZ'!$G$7:$G$106)+COUNTIF($N$25:N547,"*.0*"),'1.1 AIZ-IVZ'!$G$7:$G$106,0),3),INDEX('1.1 AIZ-IVZ'!$G$109:$H$1097,MATCH(VALUE(LEFT(R548,SEARCH(".",R548)-1)),'1.1 AIZ-IVZ'!$E$109:$E$1097,0)-1+Q548,2)),"")</f>
        <v/>
      </c>
      <c r="O548" s="395" t="str">
        <f>IFERROR(IF(O547&gt;1,O547-1,INDEX('1.1 AIZ-IVZ'!$F$7:$H$106,MATCH('1.4 AIZ-BWH'!N548,'1.1 AIZ-IVZ'!$I$7:$I$106,0),1)+1),"")</f>
        <v/>
      </c>
      <c r="P548" s="395" t="str">
        <f t="shared" si="40"/>
        <v/>
      </c>
      <c r="Q548" s="395" t="e">
        <f t="shared" si="41"/>
        <v>#VALUE!</v>
      </c>
      <c r="R548" s="395" t="str">
        <f t="shared" si="42"/>
        <v/>
      </c>
    </row>
    <row r="549" spans="1:18" ht="15" hidden="1" customHeight="1">
      <c r="A549" s="49"/>
      <c r="B549" s="49"/>
      <c r="C549" s="49"/>
      <c r="D549" s="50"/>
      <c r="E549" s="93" t="str" cm="1">
        <f t="array" ref="E549">IFERROR(IF(O548=1,INDEX('1.1 AIZ-IVZ'!$G$7:$I$106,MATCH(MIN('1.1 AIZ-IVZ'!$G$7:$G$106)+COUNTIF($N$25:N548,"*.0*"),'1.1 AIZ-IVZ'!$G$7:$G$106,0),3),INDEX('1.1 AIZ-IVZ'!$G$109:$H$1097,MATCH(VALUE(LEFT(R549,SEARCH(".",R549)-1)),'1.1 AIZ-IVZ'!$E$109:$E$1097,0)-1+Q549,2)),"")</f>
        <v/>
      </c>
      <c r="F549" s="28"/>
      <c r="G549" s="409" t="str">
        <f>IF(E549="","",IF(IFERROR(VALUE(MID(E549,(SEARCH(".",E549)+1),1)),0)&gt;0,I549,SUMIFS($G550:$G$1015,$R550:$R$1015,LEFT(E549,SEARCH(".",E549)),$Q550:$Q$1015,"&gt;0")))</f>
        <v/>
      </c>
      <c r="H549" s="400"/>
      <c r="I549" s="396" t="str">
        <f t="shared" ca="1" si="43"/>
        <v/>
      </c>
      <c r="J549" s="396" t="str">
        <f t="shared" ca="1" si="44"/>
        <v/>
      </c>
      <c r="K549" s="384" t="str">
        <f>IF(OR(IFERROR(SEARCH("*.0*",$E549),0)=1,E549=""),"",INDEX('1.1 AIZ-IVZ'!$H$109:$O$1097,MATCH('1.4 AIZ-BWH'!E549,'1.1 AIZ-IVZ'!$H$109:$H$1097,0),7))</f>
        <v/>
      </c>
      <c r="L549" s="384" t="str">
        <f>IF(OR(IFERROR(SEARCH("*.0*",$E549),0)=1,E549=""),"",INDEX('1.1 AIZ-IVZ'!$H$109:$O$1097,MATCH('1.4 AIZ-BWH'!E549,'1.1 AIZ-IVZ'!$H$109:$H$1097,0),8))</f>
        <v/>
      </c>
      <c r="M549" s="131"/>
      <c r="N549" s="395" t="str" cm="1">
        <f t="array" ref="N549">IFERROR(IF(O548=1,INDEX('1.1 AIZ-IVZ'!$G$7:$I$106,MATCH(MIN('1.1 AIZ-IVZ'!$G$7:$G$106)+COUNTIF($N$25:N548,"*.0*"),'1.1 AIZ-IVZ'!$G$7:$G$106,0),3),INDEX('1.1 AIZ-IVZ'!$G$109:$H$1097,MATCH(VALUE(LEFT(R549,SEARCH(".",R549)-1)),'1.1 AIZ-IVZ'!$E$109:$E$1097,0)-1+Q549,2)),"")</f>
        <v/>
      </c>
      <c r="O549" s="395" t="str">
        <f>IFERROR(IF(O548&gt;1,O548-1,INDEX('1.1 AIZ-IVZ'!$F$7:$H$106,MATCH('1.4 AIZ-BWH'!N549,'1.1 AIZ-IVZ'!$I$7:$I$106,0),1)+1),"")</f>
        <v/>
      </c>
      <c r="P549" s="395" t="str">
        <f t="shared" si="40"/>
        <v/>
      </c>
      <c r="Q549" s="395" t="e">
        <f t="shared" si="41"/>
        <v>#VALUE!</v>
      </c>
      <c r="R549" s="395" t="str">
        <f t="shared" si="42"/>
        <v/>
      </c>
    </row>
    <row r="550" spans="1:18" ht="15" hidden="1" customHeight="1">
      <c r="A550" s="49"/>
      <c r="B550" s="49"/>
      <c r="C550" s="49"/>
      <c r="D550" s="50"/>
      <c r="E550" s="93" t="str" cm="1">
        <f t="array" ref="E550">IFERROR(IF(O549=1,INDEX('1.1 AIZ-IVZ'!$G$7:$I$106,MATCH(MIN('1.1 AIZ-IVZ'!$G$7:$G$106)+COUNTIF($N$25:N549,"*.0*"),'1.1 AIZ-IVZ'!$G$7:$G$106,0),3),INDEX('1.1 AIZ-IVZ'!$G$109:$H$1097,MATCH(VALUE(LEFT(R550,SEARCH(".",R550)-1)),'1.1 AIZ-IVZ'!$E$109:$E$1097,0)-1+Q550,2)),"")</f>
        <v/>
      </c>
      <c r="F550" s="28"/>
      <c r="G550" s="409" t="str">
        <f>IF(E550="","",IF(IFERROR(VALUE(MID(E550,(SEARCH(".",E550)+1),1)),0)&gt;0,I550,SUMIFS($G551:$G$1015,$R551:$R$1015,LEFT(E550,SEARCH(".",E550)),$Q551:$Q$1015,"&gt;0")))</f>
        <v/>
      </c>
      <c r="H550" s="400"/>
      <c r="I550" s="396" t="str">
        <f t="shared" ca="1" si="43"/>
        <v/>
      </c>
      <c r="J550" s="396" t="str">
        <f t="shared" ca="1" si="44"/>
        <v/>
      </c>
      <c r="K550" s="384" t="str">
        <f>IF(OR(IFERROR(SEARCH("*.0*",$E550),0)=1,E550=""),"",INDEX('1.1 AIZ-IVZ'!$H$109:$O$1097,MATCH('1.4 AIZ-BWH'!E550,'1.1 AIZ-IVZ'!$H$109:$H$1097,0),7))</f>
        <v/>
      </c>
      <c r="L550" s="384" t="str">
        <f>IF(OR(IFERROR(SEARCH("*.0*",$E550),0)=1,E550=""),"",INDEX('1.1 AIZ-IVZ'!$H$109:$O$1097,MATCH('1.4 AIZ-BWH'!E550,'1.1 AIZ-IVZ'!$H$109:$H$1097,0),8))</f>
        <v/>
      </c>
      <c r="M550" s="131"/>
      <c r="N550" s="395" t="str" cm="1">
        <f t="array" ref="N550">IFERROR(IF(O549=1,INDEX('1.1 AIZ-IVZ'!$G$7:$I$106,MATCH(MIN('1.1 AIZ-IVZ'!$G$7:$G$106)+COUNTIF($N$25:N549,"*.0*"),'1.1 AIZ-IVZ'!$G$7:$G$106,0),3),INDEX('1.1 AIZ-IVZ'!$G$109:$H$1097,MATCH(VALUE(LEFT(R550,SEARCH(".",R550)-1)),'1.1 AIZ-IVZ'!$E$109:$E$1097,0)-1+Q550,2)),"")</f>
        <v/>
      </c>
      <c r="O550" s="395" t="str">
        <f>IFERROR(IF(O549&gt;1,O549-1,INDEX('1.1 AIZ-IVZ'!$F$7:$H$106,MATCH('1.4 AIZ-BWH'!N550,'1.1 AIZ-IVZ'!$I$7:$I$106,0),1)+1),"")</f>
        <v/>
      </c>
      <c r="P550" s="395" t="str">
        <f t="shared" si="40"/>
        <v/>
      </c>
      <c r="Q550" s="395" t="e">
        <f t="shared" si="41"/>
        <v>#VALUE!</v>
      </c>
      <c r="R550" s="395" t="str">
        <f t="shared" si="42"/>
        <v/>
      </c>
    </row>
    <row r="551" spans="1:18" ht="15" hidden="1" customHeight="1">
      <c r="A551" s="49"/>
      <c r="B551" s="49"/>
      <c r="C551" s="49"/>
      <c r="D551" s="50"/>
      <c r="E551" s="93" t="str" cm="1">
        <f t="array" ref="E551">IFERROR(IF(O550=1,INDEX('1.1 AIZ-IVZ'!$G$7:$I$106,MATCH(MIN('1.1 AIZ-IVZ'!$G$7:$G$106)+COUNTIF($N$25:N550,"*.0*"),'1.1 AIZ-IVZ'!$G$7:$G$106,0),3),INDEX('1.1 AIZ-IVZ'!$G$109:$H$1097,MATCH(VALUE(LEFT(R551,SEARCH(".",R551)-1)),'1.1 AIZ-IVZ'!$E$109:$E$1097,0)-1+Q551,2)),"")</f>
        <v/>
      </c>
      <c r="F551" s="28"/>
      <c r="G551" s="409" t="str">
        <f>IF(E551="","",IF(IFERROR(VALUE(MID(E551,(SEARCH(".",E551)+1),1)),0)&gt;0,I551,SUMIFS($G552:$G$1015,$R552:$R$1015,LEFT(E551,SEARCH(".",E551)),$Q552:$Q$1015,"&gt;0")))</f>
        <v/>
      </c>
      <c r="H551" s="400"/>
      <c r="I551" s="396" t="str">
        <f t="shared" ca="1" si="43"/>
        <v/>
      </c>
      <c r="J551" s="396" t="str">
        <f t="shared" ca="1" si="44"/>
        <v/>
      </c>
      <c r="K551" s="384" t="str">
        <f>IF(OR(IFERROR(SEARCH("*.0*",$E551),0)=1,E551=""),"",INDEX('1.1 AIZ-IVZ'!$H$109:$O$1097,MATCH('1.4 AIZ-BWH'!E551,'1.1 AIZ-IVZ'!$H$109:$H$1097,0),7))</f>
        <v/>
      </c>
      <c r="L551" s="384" t="str">
        <f>IF(OR(IFERROR(SEARCH("*.0*",$E551),0)=1,E551=""),"",INDEX('1.1 AIZ-IVZ'!$H$109:$O$1097,MATCH('1.4 AIZ-BWH'!E551,'1.1 AIZ-IVZ'!$H$109:$H$1097,0),8))</f>
        <v/>
      </c>
      <c r="M551" s="131"/>
      <c r="N551" s="395" t="str" cm="1">
        <f t="array" ref="N551">IFERROR(IF(O550=1,INDEX('1.1 AIZ-IVZ'!$G$7:$I$106,MATCH(MIN('1.1 AIZ-IVZ'!$G$7:$G$106)+COUNTIF($N$25:N550,"*.0*"),'1.1 AIZ-IVZ'!$G$7:$G$106,0),3),INDEX('1.1 AIZ-IVZ'!$G$109:$H$1097,MATCH(VALUE(LEFT(R551,SEARCH(".",R551)-1)),'1.1 AIZ-IVZ'!$E$109:$E$1097,0)-1+Q551,2)),"")</f>
        <v/>
      </c>
      <c r="O551" s="395" t="str">
        <f>IFERROR(IF(O550&gt;1,O550-1,INDEX('1.1 AIZ-IVZ'!$F$7:$H$106,MATCH('1.4 AIZ-BWH'!N551,'1.1 AIZ-IVZ'!$I$7:$I$106,0),1)+1),"")</f>
        <v/>
      </c>
      <c r="P551" s="395" t="str">
        <f t="shared" si="40"/>
        <v/>
      </c>
      <c r="Q551" s="395" t="e">
        <f t="shared" si="41"/>
        <v>#VALUE!</v>
      </c>
      <c r="R551" s="395" t="str">
        <f t="shared" si="42"/>
        <v/>
      </c>
    </row>
    <row r="552" spans="1:18" ht="15" hidden="1" customHeight="1">
      <c r="A552" s="49"/>
      <c r="B552" s="49"/>
      <c r="C552" s="49"/>
      <c r="D552" s="50"/>
      <c r="E552" s="93" t="str" cm="1">
        <f t="array" ref="E552">IFERROR(IF(O551=1,INDEX('1.1 AIZ-IVZ'!$G$7:$I$106,MATCH(MIN('1.1 AIZ-IVZ'!$G$7:$G$106)+COUNTIF($N$25:N551,"*.0*"),'1.1 AIZ-IVZ'!$G$7:$G$106,0),3),INDEX('1.1 AIZ-IVZ'!$G$109:$H$1097,MATCH(VALUE(LEFT(R552,SEARCH(".",R552)-1)),'1.1 AIZ-IVZ'!$E$109:$E$1097,0)-1+Q552,2)),"")</f>
        <v/>
      </c>
      <c r="F552" s="28"/>
      <c r="G552" s="409" t="str">
        <f>IF(E552="","",IF(IFERROR(VALUE(MID(E552,(SEARCH(".",E552)+1),1)),0)&gt;0,I552,SUMIFS($G553:$G$1015,$R553:$R$1015,LEFT(E552,SEARCH(".",E552)),$Q553:$Q$1015,"&gt;0")))</f>
        <v/>
      </c>
      <c r="H552" s="400"/>
      <c r="I552" s="396" t="str">
        <f t="shared" ca="1" si="43"/>
        <v/>
      </c>
      <c r="J552" s="396" t="str">
        <f t="shared" ca="1" si="44"/>
        <v/>
      </c>
      <c r="K552" s="384" t="str">
        <f>IF(OR(IFERROR(SEARCH("*.0*",$E552),0)=1,E552=""),"",INDEX('1.1 AIZ-IVZ'!$H$109:$O$1097,MATCH('1.4 AIZ-BWH'!E552,'1.1 AIZ-IVZ'!$H$109:$H$1097,0),7))</f>
        <v/>
      </c>
      <c r="L552" s="384" t="str">
        <f>IF(OR(IFERROR(SEARCH("*.0*",$E552),0)=1,E552=""),"",INDEX('1.1 AIZ-IVZ'!$H$109:$O$1097,MATCH('1.4 AIZ-BWH'!E552,'1.1 AIZ-IVZ'!$H$109:$H$1097,0),8))</f>
        <v/>
      </c>
      <c r="M552" s="131"/>
      <c r="N552" s="395" t="str" cm="1">
        <f t="array" ref="N552">IFERROR(IF(O551=1,INDEX('1.1 AIZ-IVZ'!$G$7:$I$106,MATCH(MIN('1.1 AIZ-IVZ'!$G$7:$G$106)+COUNTIF($N$25:N551,"*.0*"),'1.1 AIZ-IVZ'!$G$7:$G$106,0),3),INDEX('1.1 AIZ-IVZ'!$G$109:$H$1097,MATCH(VALUE(LEFT(R552,SEARCH(".",R552)-1)),'1.1 AIZ-IVZ'!$E$109:$E$1097,0)-1+Q552,2)),"")</f>
        <v/>
      </c>
      <c r="O552" s="395" t="str">
        <f>IFERROR(IF(O551&gt;1,O551-1,INDEX('1.1 AIZ-IVZ'!$F$7:$H$106,MATCH('1.4 AIZ-BWH'!N552,'1.1 AIZ-IVZ'!$I$7:$I$106,0),1)+1),"")</f>
        <v/>
      </c>
      <c r="P552" s="395" t="str">
        <f t="shared" si="40"/>
        <v/>
      </c>
      <c r="Q552" s="395" t="e">
        <f t="shared" si="41"/>
        <v>#VALUE!</v>
      </c>
      <c r="R552" s="395" t="str">
        <f t="shared" si="42"/>
        <v/>
      </c>
    </row>
    <row r="553" spans="1:18" ht="15" hidden="1">
      <c r="A553" s="49"/>
      <c r="B553" s="49"/>
      <c r="C553" s="49"/>
      <c r="D553" s="50"/>
      <c r="E553" s="93" t="str" cm="1">
        <f t="array" ref="E553">IFERROR(IF(O552=1,INDEX('1.1 AIZ-IVZ'!$G$7:$I$106,MATCH(MIN('1.1 AIZ-IVZ'!$G$7:$G$106)+COUNTIF($N$25:N552,"*.0*"),'1.1 AIZ-IVZ'!$G$7:$G$106,0),3),INDEX('1.1 AIZ-IVZ'!$G$109:$H$1097,MATCH(VALUE(LEFT(R553,SEARCH(".",R553)-1)),'1.1 AIZ-IVZ'!$E$109:$E$1097,0)-1+Q553,2)),"")</f>
        <v/>
      </c>
      <c r="F553" s="28"/>
      <c r="G553" s="409" t="str">
        <f>IF(E553="","",IF(IFERROR(VALUE(MID(E553,(SEARCH(".",E553)+1),1)),0)&gt;0,I553,SUMIFS($G554:$G$1015,$R554:$R$1015,LEFT(E553,SEARCH(".",E553)),$Q554:$Q$1015,"&gt;0")))</f>
        <v/>
      </c>
      <c r="H553" s="400"/>
      <c r="I553" s="396" t="str">
        <f t="shared" ca="1" si="43"/>
        <v/>
      </c>
      <c r="J553" s="396" t="str">
        <f t="shared" ca="1" si="44"/>
        <v/>
      </c>
      <c r="K553" s="384" t="str">
        <f>IF(OR(IFERROR(SEARCH("*.0*",$E553),0)=1,E553=""),"",INDEX('1.1 AIZ-IVZ'!$H$109:$O$1097,MATCH('1.4 AIZ-BWH'!E553,'1.1 AIZ-IVZ'!$H$109:$H$1097,0),7))</f>
        <v/>
      </c>
      <c r="L553" s="384" t="str">
        <f>IF(OR(IFERROR(SEARCH("*.0*",$E553),0)=1,E553=""),"",INDEX('1.1 AIZ-IVZ'!$H$109:$O$1097,MATCH('1.4 AIZ-BWH'!E553,'1.1 AIZ-IVZ'!$H$109:$H$1097,0),8))</f>
        <v/>
      </c>
      <c r="M553" s="131"/>
      <c r="N553" s="395" t="str" cm="1">
        <f t="array" ref="N553">IFERROR(IF(O552=1,INDEX('1.1 AIZ-IVZ'!$G$7:$I$106,MATCH(MIN('1.1 AIZ-IVZ'!$G$7:$G$106)+COUNTIF($N$25:N552,"*.0*"),'1.1 AIZ-IVZ'!$G$7:$G$106,0),3),INDEX('1.1 AIZ-IVZ'!$G$109:$H$1097,MATCH(VALUE(LEFT(R553,SEARCH(".",R553)-1)),'1.1 AIZ-IVZ'!$E$109:$E$1097,0)-1+Q553,2)),"")</f>
        <v/>
      </c>
      <c r="O553" s="395" t="str">
        <f>IFERROR(IF(O552&gt;1,O552-1,INDEX('1.1 AIZ-IVZ'!$F$7:$H$106,MATCH('1.4 AIZ-BWH'!N553,'1.1 AIZ-IVZ'!$I$7:$I$106,0),1)+1),"")</f>
        <v/>
      </c>
      <c r="P553" s="395" t="str">
        <f t="shared" ref="P553:P616" si="45">IF(O553="","",IF(VALUE(MID(N552,SEARCH(".",N552)+1,1))=0,O552,P552))</f>
        <v/>
      </c>
      <c r="Q553" s="395" t="e">
        <f t="shared" ref="Q553:Q616" si="46">IF(O552=1,"",(O553-P553)*-1)</f>
        <v>#VALUE!</v>
      </c>
      <c r="R553" s="395" t="str">
        <f t="shared" ref="R553:R616" si="47">IFERROR(IF(Q553="",LEFT(N553,SEARCH(".",N553)),R552),"")</f>
        <v/>
      </c>
    </row>
    <row r="554" spans="1:18" ht="15" hidden="1">
      <c r="A554" s="49"/>
      <c r="B554" s="49"/>
      <c r="C554" s="49"/>
      <c r="D554" s="50"/>
      <c r="E554" s="93" t="str" cm="1">
        <f t="array" ref="E554">IFERROR(IF(O553=1,INDEX('1.1 AIZ-IVZ'!$G$7:$I$106,MATCH(MIN('1.1 AIZ-IVZ'!$G$7:$G$106)+COUNTIF($N$25:N553,"*.0*"),'1.1 AIZ-IVZ'!$G$7:$G$106,0),3),INDEX('1.1 AIZ-IVZ'!$G$109:$H$1097,MATCH(VALUE(LEFT(R554,SEARCH(".",R554)-1)),'1.1 AIZ-IVZ'!$E$109:$E$1097,0)-1+Q554,2)),"")</f>
        <v/>
      </c>
      <c r="F554" s="28"/>
      <c r="G554" s="409" t="str">
        <f>IF(E554="","",IF(IFERROR(VALUE(MID(E554,(SEARCH(".",E554)+1),1)),0)&gt;0,I554,SUMIFS($G555:$G$1015,$R555:$R$1015,LEFT(E554,SEARCH(".",E554)),$Q555:$Q$1015,"&gt;0")))</f>
        <v/>
      </c>
      <c r="H554" s="400"/>
      <c r="I554" s="396" t="str">
        <f t="shared" ca="1" si="43"/>
        <v/>
      </c>
      <c r="J554" s="396" t="str">
        <f t="shared" ca="1" si="44"/>
        <v/>
      </c>
      <c r="K554" s="384" t="str">
        <f>IF(OR(IFERROR(SEARCH("*.0*",$E554),0)=1,E554=""),"",INDEX('1.1 AIZ-IVZ'!$H$109:$O$1097,MATCH('1.4 AIZ-BWH'!E554,'1.1 AIZ-IVZ'!$H$109:$H$1097,0),7))</f>
        <v/>
      </c>
      <c r="L554" s="384" t="str">
        <f>IF(OR(IFERROR(SEARCH("*.0*",$E554),0)=1,E554=""),"",INDEX('1.1 AIZ-IVZ'!$H$109:$O$1097,MATCH('1.4 AIZ-BWH'!E554,'1.1 AIZ-IVZ'!$H$109:$H$1097,0),8))</f>
        <v/>
      </c>
      <c r="M554" s="131"/>
      <c r="N554" s="395" t="str" cm="1">
        <f t="array" ref="N554">IFERROR(IF(O553=1,INDEX('1.1 AIZ-IVZ'!$G$7:$I$106,MATCH(MIN('1.1 AIZ-IVZ'!$G$7:$G$106)+COUNTIF($N$25:N553,"*.0*"),'1.1 AIZ-IVZ'!$G$7:$G$106,0),3),INDEX('1.1 AIZ-IVZ'!$G$109:$H$1097,MATCH(VALUE(LEFT(R554,SEARCH(".",R554)-1)),'1.1 AIZ-IVZ'!$E$109:$E$1097,0)-1+Q554,2)),"")</f>
        <v/>
      </c>
      <c r="O554" s="395" t="str">
        <f>IFERROR(IF(O553&gt;1,O553-1,INDEX('1.1 AIZ-IVZ'!$F$7:$H$106,MATCH('1.4 AIZ-BWH'!N554,'1.1 AIZ-IVZ'!$I$7:$I$106,0),1)+1),"")</f>
        <v/>
      </c>
      <c r="P554" s="395" t="str">
        <f t="shared" si="45"/>
        <v/>
      </c>
      <c r="Q554" s="395" t="e">
        <f t="shared" si="46"/>
        <v>#VALUE!</v>
      </c>
      <c r="R554" s="395" t="str">
        <f t="shared" si="47"/>
        <v/>
      </c>
    </row>
    <row r="555" spans="1:18" ht="15" hidden="1">
      <c r="A555" s="49"/>
      <c r="B555" s="49"/>
      <c r="C555" s="49"/>
      <c r="D555" s="50"/>
      <c r="E555" s="93" t="str" cm="1">
        <f t="array" ref="E555">IFERROR(IF(O554=1,INDEX('1.1 AIZ-IVZ'!$G$7:$I$106,MATCH(MIN('1.1 AIZ-IVZ'!$G$7:$G$106)+COUNTIF($N$25:N554,"*.0*"),'1.1 AIZ-IVZ'!$G$7:$G$106,0),3),INDEX('1.1 AIZ-IVZ'!$G$109:$H$1097,MATCH(VALUE(LEFT(R555,SEARCH(".",R555)-1)),'1.1 AIZ-IVZ'!$E$109:$E$1097,0)-1+Q555,2)),"")</f>
        <v/>
      </c>
      <c r="F555" s="28"/>
      <c r="G555" s="409" t="str">
        <f>IF(E555="","",IF(IFERROR(VALUE(MID(E555,(SEARCH(".",E555)+1),1)),0)&gt;0,I555,SUMIFS($G556:$G$1015,$R556:$R$1015,LEFT(E555,SEARCH(".",E555)),$Q556:$Q$1015,"&gt;0")))</f>
        <v/>
      </c>
      <c r="H555" s="400"/>
      <c r="I555" s="396" t="str">
        <f t="shared" ca="1" si="43"/>
        <v/>
      </c>
      <c r="J555" s="396" t="str">
        <f t="shared" ca="1" si="44"/>
        <v/>
      </c>
      <c r="K555" s="384" t="str">
        <f>IF(OR(IFERROR(SEARCH("*.0*",$E555),0)=1,E555=""),"",INDEX('1.1 AIZ-IVZ'!$H$109:$O$1097,MATCH('1.4 AIZ-BWH'!E555,'1.1 AIZ-IVZ'!$H$109:$H$1097,0),7))</f>
        <v/>
      </c>
      <c r="L555" s="384" t="str">
        <f>IF(OR(IFERROR(SEARCH("*.0*",$E555),0)=1,E555=""),"",INDEX('1.1 AIZ-IVZ'!$H$109:$O$1097,MATCH('1.4 AIZ-BWH'!E555,'1.1 AIZ-IVZ'!$H$109:$H$1097,0),8))</f>
        <v/>
      </c>
      <c r="M555" s="131"/>
      <c r="N555" s="395" t="str" cm="1">
        <f t="array" ref="N555">IFERROR(IF(O554=1,INDEX('1.1 AIZ-IVZ'!$G$7:$I$106,MATCH(MIN('1.1 AIZ-IVZ'!$G$7:$G$106)+COUNTIF($N$25:N554,"*.0*"),'1.1 AIZ-IVZ'!$G$7:$G$106,0),3),INDEX('1.1 AIZ-IVZ'!$G$109:$H$1097,MATCH(VALUE(LEFT(R555,SEARCH(".",R555)-1)),'1.1 AIZ-IVZ'!$E$109:$E$1097,0)-1+Q555,2)),"")</f>
        <v/>
      </c>
      <c r="O555" s="395" t="str">
        <f>IFERROR(IF(O554&gt;1,O554-1,INDEX('1.1 AIZ-IVZ'!$F$7:$H$106,MATCH('1.4 AIZ-BWH'!N555,'1.1 AIZ-IVZ'!$I$7:$I$106,0),1)+1),"")</f>
        <v/>
      </c>
      <c r="P555" s="395" t="str">
        <f t="shared" si="45"/>
        <v/>
      </c>
      <c r="Q555" s="395" t="e">
        <f t="shared" si="46"/>
        <v>#VALUE!</v>
      </c>
      <c r="R555" s="395" t="str">
        <f t="shared" si="47"/>
        <v/>
      </c>
    </row>
    <row r="556" spans="1:18" ht="15" hidden="1">
      <c r="A556" s="49"/>
      <c r="B556" s="49"/>
      <c r="C556" s="49"/>
      <c r="D556" s="50"/>
      <c r="E556" s="93" t="str" cm="1">
        <f t="array" ref="E556">IFERROR(IF(O555=1,INDEX('1.1 AIZ-IVZ'!$G$7:$I$106,MATCH(MIN('1.1 AIZ-IVZ'!$G$7:$G$106)+COUNTIF($N$25:N555,"*.0*"),'1.1 AIZ-IVZ'!$G$7:$G$106,0),3),INDEX('1.1 AIZ-IVZ'!$G$109:$H$1097,MATCH(VALUE(LEFT(R556,SEARCH(".",R556)-1)),'1.1 AIZ-IVZ'!$E$109:$E$1097,0)-1+Q556,2)),"")</f>
        <v/>
      </c>
      <c r="F556" s="28"/>
      <c r="G556" s="409" t="str">
        <f>IF(E556="","",IF(IFERROR(VALUE(MID(E556,(SEARCH(".",E556)+1),1)),0)&gt;0,I556,SUMIFS($G557:$G$1015,$R557:$R$1015,LEFT(E556,SEARCH(".",E556)),$Q557:$Q$1015,"&gt;0")))</f>
        <v/>
      </c>
      <c r="H556" s="400"/>
      <c r="I556" s="396" t="str">
        <f t="shared" ca="1" si="43"/>
        <v/>
      </c>
      <c r="J556" s="396" t="str">
        <f t="shared" ca="1" si="44"/>
        <v/>
      </c>
      <c r="K556" s="384" t="str">
        <f>IF(OR(IFERROR(SEARCH("*.0*",$E556),0)=1,E556=""),"",INDEX('1.1 AIZ-IVZ'!$H$109:$O$1097,MATCH('1.4 AIZ-BWH'!E556,'1.1 AIZ-IVZ'!$H$109:$H$1097,0),7))</f>
        <v/>
      </c>
      <c r="L556" s="384" t="str">
        <f>IF(OR(IFERROR(SEARCH("*.0*",$E556),0)=1,E556=""),"",INDEX('1.1 AIZ-IVZ'!$H$109:$O$1097,MATCH('1.4 AIZ-BWH'!E556,'1.1 AIZ-IVZ'!$H$109:$H$1097,0),8))</f>
        <v/>
      </c>
      <c r="M556" s="131"/>
      <c r="N556" s="395" t="str" cm="1">
        <f t="array" ref="N556">IFERROR(IF(O555=1,INDEX('1.1 AIZ-IVZ'!$G$7:$I$106,MATCH(MIN('1.1 AIZ-IVZ'!$G$7:$G$106)+COUNTIF($N$25:N555,"*.0*"),'1.1 AIZ-IVZ'!$G$7:$G$106,0),3),INDEX('1.1 AIZ-IVZ'!$G$109:$H$1097,MATCH(VALUE(LEFT(R556,SEARCH(".",R556)-1)),'1.1 AIZ-IVZ'!$E$109:$E$1097,0)-1+Q556,2)),"")</f>
        <v/>
      </c>
      <c r="O556" s="395" t="str">
        <f>IFERROR(IF(O555&gt;1,O555-1,INDEX('1.1 AIZ-IVZ'!$F$7:$H$106,MATCH('1.4 AIZ-BWH'!N556,'1.1 AIZ-IVZ'!$I$7:$I$106,0),1)+1),"")</f>
        <v/>
      </c>
      <c r="P556" s="395" t="str">
        <f t="shared" si="45"/>
        <v/>
      </c>
      <c r="Q556" s="395" t="e">
        <f t="shared" si="46"/>
        <v>#VALUE!</v>
      </c>
      <c r="R556" s="395" t="str">
        <f t="shared" si="47"/>
        <v/>
      </c>
    </row>
    <row r="557" spans="1:18" ht="15" hidden="1">
      <c r="A557" s="49"/>
      <c r="B557" s="49"/>
      <c r="C557" s="49"/>
      <c r="D557" s="50"/>
      <c r="E557" s="93" t="str" cm="1">
        <f t="array" ref="E557">IFERROR(IF(O556=1,INDEX('1.1 AIZ-IVZ'!$G$7:$I$106,MATCH(MIN('1.1 AIZ-IVZ'!$G$7:$G$106)+COUNTIF($N$25:N556,"*.0*"),'1.1 AIZ-IVZ'!$G$7:$G$106,0),3),INDEX('1.1 AIZ-IVZ'!$G$109:$H$1097,MATCH(VALUE(LEFT(R557,SEARCH(".",R557)-1)),'1.1 AIZ-IVZ'!$E$109:$E$1097,0)-1+Q557,2)),"")</f>
        <v/>
      </c>
      <c r="F557" s="28"/>
      <c r="G557" s="409" t="str">
        <f>IF(E557="","",IF(IFERROR(VALUE(MID(E557,(SEARCH(".",E557)+1),1)),0)&gt;0,I557,SUMIFS($G558:$G$1015,$R558:$R$1015,LEFT(E557,SEARCH(".",E557)),$Q558:$Q$1015,"&gt;0")))</f>
        <v/>
      </c>
      <c r="H557" s="400"/>
      <c r="I557" s="396" t="str">
        <f t="shared" ca="1" si="43"/>
        <v/>
      </c>
      <c r="J557" s="396" t="str">
        <f t="shared" ca="1" si="44"/>
        <v/>
      </c>
      <c r="K557" s="384" t="str">
        <f>IF(OR(IFERROR(SEARCH("*.0*",$E557),0)=1,E557=""),"",INDEX('1.1 AIZ-IVZ'!$H$109:$O$1097,MATCH('1.4 AIZ-BWH'!E557,'1.1 AIZ-IVZ'!$H$109:$H$1097,0),7))</f>
        <v/>
      </c>
      <c r="L557" s="384" t="str">
        <f>IF(OR(IFERROR(SEARCH("*.0*",$E557),0)=1,E557=""),"",INDEX('1.1 AIZ-IVZ'!$H$109:$O$1097,MATCH('1.4 AIZ-BWH'!E557,'1.1 AIZ-IVZ'!$H$109:$H$1097,0),8))</f>
        <v/>
      </c>
      <c r="M557" s="131"/>
      <c r="N557" s="395" t="str" cm="1">
        <f t="array" ref="N557">IFERROR(IF(O556=1,INDEX('1.1 AIZ-IVZ'!$G$7:$I$106,MATCH(MIN('1.1 AIZ-IVZ'!$G$7:$G$106)+COUNTIF($N$25:N556,"*.0*"),'1.1 AIZ-IVZ'!$G$7:$G$106,0),3),INDEX('1.1 AIZ-IVZ'!$G$109:$H$1097,MATCH(VALUE(LEFT(R557,SEARCH(".",R557)-1)),'1.1 AIZ-IVZ'!$E$109:$E$1097,0)-1+Q557,2)),"")</f>
        <v/>
      </c>
      <c r="O557" s="395" t="str">
        <f>IFERROR(IF(O556&gt;1,O556-1,INDEX('1.1 AIZ-IVZ'!$F$7:$H$106,MATCH('1.4 AIZ-BWH'!N557,'1.1 AIZ-IVZ'!$I$7:$I$106,0),1)+1),"")</f>
        <v/>
      </c>
      <c r="P557" s="395" t="str">
        <f t="shared" si="45"/>
        <v/>
      </c>
      <c r="Q557" s="395" t="e">
        <f t="shared" si="46"/>
        <v>#VALUE!</v>
      </c>
      <c r="R557" s="395" t="str">
        <f t="shared" si="47"/>
        <v/>
      </c>
    </row>
    <row r="558" spans="1:18" ht="15" hidden="1">
      <c r="A558" s="49"/>
      <c r="B558" s="49"/>
      <c r="C558" s="49"/>
      <c r="D558" s="50"/>
      <c r="E558" s="93" t="str" cm="1">
        <f t="array" ref="E558">IFERROR(IF(O557=1,INDEX('1.1 AIZ-IVZ'!$G$7:$I$106,MATCH(MIN('1.1 AIZ-IVZ'!$G$7:$G$106)+COUNTIF($N$25:N557,"*.0*"),'1.1 AIZ-IVZ'!$G$7:$G$106,0),3),INDEX('1.1 AIZ-IVZ'!$G$109:$H$1097,MATCH(VALUE(LEFT(R558,SEARCH(".",R558)-1)),'1.1 AIZ-IVZ'!$E$109:$E$1097,0)-1+Q558,2)),"")</f>
        <v/>
      </c>
      <c r="F558" s="28"/>
      <c r="G558" s="409" t="str">
        <f>IF(E558="","",IF(IFERROR(VALUE(MID(E558,(SEARCH(".",E558)+1),1)),0)&gt;0,I558,SUMIFS($G559:$G$1015,$R559:$R$1015,LEFT(E558,SEARCH(".",E558)),$Q559:$Q$1015,"&gt;0")))</f>
        <v/>
      </c>
      <c r="H558" s="400"/>
      <c r="I558" s="396" t="str">
        <f t="shared" ca="1" si="43"/>
        <v/>
      </c>
      <c r="J558" s="396" t="str">
        <f t="shared" ca="1" si="44"/>
        <v/>
      </c>
      <c r="K558" s="384" t="str">
        <f>IF(OR(IFERROR(SEARCH("*.0*",$E558),0)=1,E558=""),"",INDEX('1.1 AIZ-IVZ'!$H$109:$O$1097,MATCH('1.4 AIZ-BWH'!E558,'1.1 AIZ-IVZ'!$H$109:$H$1097,0),7))</f>
        <v/>
      </c>
      <c r="L558" s="384" t="str">
        <f>IF(OR(IFERROR(SEARCH("*.0*",$E558),0)=1,E558=""),"",INDEX('1.1 AIZ-IVZ'!$H$109:$O$1097,MATCH('1.4 AIZ-BWH'!E558,'1.1 AIZ-IVZ'!$H$109:$H$1097,0),8))</f>
        <v/>
      </c>
      <c r="M558" s="131"/>
      <c r="N558" s="395" t="str" cm="1">
        <f t="array" ref="N558">IFERROR(IF(O557=1,INDEX('1.1 AIZ-IVZ'!$G$7:$I$106,MATCH(MIN('1.1 AIZ-IVZ'!$G$7:$G$106)+COUNTIF($N$25:N557,"*.0*"),'1.1 AIZ-IVZ'!$G$7:$G$106,0),3),INDEX('1.1 AIZ-IVZ'!$G$109:$H$1097,MATCH(VALUE(LEFT(R558,SEARCH(".",R558)-1)),'1.1 AIZ-IVZ'!$E$109:$E$1097,0)-1+Q558,2)),"")</f>
        <v/>
      </c>
      <c r="O558" s="395" t="str">
        <f>IFERROR(IF(O557&gt;1,O557-1,INDEX('1.1 AIZ-IVZ'!$F$7:$H$106,MATCH('1.4 AIZ-BWH'!N558,'1.1 AIZ-IVZ'!$I$7:$I$106,0),1)+1),"")</f>
        <v/>
      </c>
      <c r="P558" s="395" t="str">
        <f t="shared" si="45"/>
        <v/>
      </c>
      <c r="Q558" s="395" t="e">
        <f t="shared" si="46"/>
        <v>#VALUE!</v>
      </c>
      <c r="R558" s="395" t="str">
        <f t="shared" si="47"/>
        <v/>
      </c>
    </row>
    <row r="559" spans="1:18" ht="15" hidden="1">
      <c r="A559" s="49"/>
      <c r="B559" s="49"/>
      <c r="C559" s="49"/>
      <c r="D559" s="50"/>
      <c r="E559" s="93" t="str" cm="1">
        <f t="array" ref="E559">IFERROR(IF(O558=1,INDEX('1.1 AIZ-IVZ'!$G$7:$I$106,MATCH(MIN('1.1 AIZ-IVZ'!$G$7:$G$106)+COUNTIF($N$25:N558,"*.0*"),'1.1 AIZ-IVZ'!$G$7:$G$106,0),3),INDEX('1.1 AIZ-IVZ'!$G$109:$H$1097,MATCH(VALUE(LEFT(R559,SEARCH(".",R559)-1)),'1.1 AIZ-IVZ'!$E$109:$E$1097,0)-1+Q559,2)),"")</f>
        <v/>
      </c>
      <c r="F559" s="28"/>
      <c r="G559" s="409" t="str">
        <f>IF(E559="","",IF(IFERROR(VALUE(MID(E559,(SEARCH(".",E559)+1),1)),0)&gt;0,I559,SUMIFS($G560:$G$1015,$R560:$R$1015,LEFT(E559,SEARCH(".",E559)),$Q560:$Q$1015,"&gt;0")))</f>
        <v/>
      </c>
      <c r="H559" s="400"/>
      <c r="I559" s="396" t="str">
        <f t="shared" ca="1" si="43"/>
        <v/>
      </c>
      <c r="J559" s="396" t="str">
        <f t="shared" ca="1" si="44"/>
        <v/>
      </c>
      <c r="K559" s="384" t="str">
        <f>IF(OR(IFERROR(SEARCH("*.0*",$E559),0)=1,E559=""),"",INDEX('1.1 AIZ-IVZ'!$H$109:$O$1097,MATCH('1.4 AIZ-BWH'!E559,'1.1 AIZ-IVZ'!$H$109:$H$1097,0),7))</f>
        <v/>
      </c>
      <c r="L559" s="384" t="str">
        <f>IF(OR(IFERROR(SEARCH("*.0*",$E559),0)=1,E559=""),"",INDEX('1.1 AIZ-IVZ'!$H$109:$O$1097,MATCH('1.4 AIZ-BWH'!E559,'1.1 AIZ-IVZ'!$H$109:$H$1097,0),8))</f>
        <v/>
      </c>
      <c r="M559" s="131"/>
      <c r="N559" s="395" t="str" cm="1">
        <f t="array" ref="N559">IFERROR(IF(O558=1,INDEX('1.1 AIZ-IVZ'!$G$7:$I$106,MATCH(MIN('1.1 AIZ-IVZ'!$G$7:$G$106)+COUNTIF($N$25:N558,"*.0*"),'1.1 AIZ-IVZ'!$G$7:$G$106,0),3),INDEX('1.1 AIZ-IVZ'!$G$109:$H$1097,MATCH(VALUE(LEFT(R559,SEARCH(".",R559)-1)),'1.1 AIZ-IVZ'!$E$109:$E$1097,0)-1+Q559,2)),"")</f>
        <v/>
      </c>
      <c r="O559" s="395" t="str">
        <f>IFERROR(IF(O558&gt;1,O558-1,INDEX('1.1 AIZ-IVZ'!$F$7:$H$106,MATCH('1.4 AIZ-BWH'!N559,'1.1 AIZ-IVZ'!$I$7:$I$106,0),1)+1),"")</f>
        <v/>
      </c>
      <c r="P559" s="395" t="str">
        <f t="shared" si="45"/>
        <v/>
      </c>
      <c r="Q559" s="395" t="e">
        <f t="shared" si="46"/>
        <v>#VALUE!</v>
      </c>
      <c r="R559" s="395" t="str">
        <f t="shared" si="47"/>
        <v/>
      </c>
    </row>
    <row r="560" spans="1:18" ht="15" hidden="1">
      <c r="A560" s="49"/>
      <c r="B560" s="49"/>
      <c r="C560" s="49"/>
      <c r="D560" s="50"/>
      <c r="E560" s="93" t="str" cm="1">
        <f t="array" ref="E560">IFERROR(IF(O559=1,INDEX('1.1 AIZ-IVZ'!$G$7:$I$106,MATCH(MIN('1.1 AIZ-IVZ'!$G$7:$G$106)+COUNTIF($N$25:N559,"*.0*"),'1.1 AIZ-IVZ'!$G$7:$G$106,0),3),INDEX('1.1 AIZ-IVZ'!$G$109:$H$1097,MATCH(VALUE(LEFT(R560,SEARCH(".",R560)-1)),'1.1 AIZ-IVZ'!$E$109:$E$1097,0)-1+Q560,2)),"")</f>
        <v/>
      </c>
      <c r="F560" s="28"/>
      <c r="G560" s="409" t="str">
        <f>IF(E560="","",IF(IFERROR(VALUE(MID(E560,(SEARCH(".",E560)+1),1)),0)&gt;0,I560,SUMIFS($G561:$G$1015,$R561:$R$1015,LEFT(E560,SEARCH(".",E560)),$Q561:$Q$1015,"&gt;0")))</f>
        <v/>
      </c>
      <c r="H560" s="400"/>
      <c r="I560" s="396" t="str">
        <f t="shared" ca="1" si="43"/>
        <v/>
      </c>
      <c r="J560" s="396" t="str">
        <f t="shared" ca="1" si="44"/>
        <v/>
      </c>
      <c r="K560" s="384" t="str">
        <f>IF(OR(IFERROR(SEARCH("*.0*",$E560),0)=1,E560=""),"",INDEX('1.1 AIZ-IVZ'!$H$109:$O$1097,MATCH('1.4 AIZ-BWH'!E560,'1.1 AIZ-IVZ'!$H$109:$H$1097,0),7))</f>
        <v/>
      </c>
      <c r="L560" s="384" t="str">
        <f>IF(OR(IFERROR(SEARCH("*.0*",$E560),0)=1,E560=""),"",INDEX('1.1 AIZ-IVZ'!$H$109:$O$1097,MATCH('1.4 AIZ-BWH'!E560,'1.1 AIZ-IVZ'!$H$109:$H$1097,0),8))</f>
        <v/>
      </c>
      <c r="M560" s="131"/>
      <c r="N560" s="395" t="str" cm="1">
        <f t="array" ref="N560">IFERROR(IF(O559=1,INDEX('1.1 AIZ-IVZ'!$G$7:$I$106,MATCH(MIN('1.1 AIZ-IVZ'!$G$7:$G$106)+COUNTIF($N$25:N559,"*.0*"),'1.1 AIZ-IVZ'!$G$7:$G$106,0),3),INDEX('1.1 AIZ-IVZ'!$G$109:$H$1097,MATCH(VALUE(LEFT(R560,SEARCH(".",R560)-1)),'1.1 AIZ-IVZ'!$E$109:$E$1097,0)-1+Q560,2)),"")</f>
        <v/>
      </c>
      <c r="O560" s="395" t="str">
        <f>IFERROR(IF(O559&gt;1,O559-1,INDEX('1.1 AIZ-IVZ'!$F$7:$H$106,MATCH('1.4 AIZ-BWH'!N560,'1.1 AIZ-IVZ'!$I$7:$I$106,0),1)+1),"")</f>
        <v/>
      </c>
      <c r="P560" s="395" t="str">
        <f t="shared" si="45"/>
        <v/>
      </c>
      <c r="Q560" s="395" t="e">
        <f t="shared" si="46"/>
        <v>#VALUE!</v>
      </c>
      <c r="R560" s="395" t="str">
        <f t="shared" si="47"/>
        <v/>
      </c>
    </row>
    <row r="561" spans="1:18" ht="15" hidden="1">
      <c r="A561" s="49"/>
      <c r="B561" s="49"/>
      <c r="C561" s="49"/>
      <c r="D561" s="50"/>
      <c r="E561" s="93" t="str" cm="1">
        <f t="array" ref="E561">IFERROR(IF(O560=1,INDEX('1.1 AIZ-IVZ'!$G$7:$I$106,MATCH(MIN('1.1 AIZ-IVZ'!$G$7:$G$106)+COUNTIF($N$25:N560,"*.0*"),'1.1 AIZ-IVZ'!$G$7:$G$106,0),3),INDEX('1.1 AIZ-IVZ'!$G$109:$H$1097,MATCH(VALUE(LEFT(R561,SEARCH(".",R561)-1)),'1.1 AIZ-IVZ'!$E$109:$E$1097,0)-1+Q561,2)),"")</f>
        <v/>
      </c>
      <c r="F561" s="28"/>
      <c r="G561" s="409" t="str">
        <f>IF(E561="","",IF(IFERROR(VALUE(MID(E561,(SEARCH(".",E561)+1),1)),0)&gt;0,I561,SUMIFS($G562:$G$1015,$R562:$R$1015,LEFT(E561,SEARCH(".",E561)),$Q562:$Q$1015,"&gt;0")))</f>
        <v/>
      </c>
      <c r="H561" s="400"/>
      <c r="I561" s="396" t="str">
        <f t="shared" ca="1" si="43"/>
        <v/>
      </c>
      <c r="J561" s="396" t="str">
        <f t="shared" ca="1" si="44"/>
        <v/>
      </c>
      <c r="K561" s="384" t="str">
        <f>IF(OR(IFERROR(SEARCH("*.0*",$E561),0)=1,E561=""),"",INDEX('1.1 AIZ-IVZ'!$H$109:$O$1097,MATCH('1.4 AIZ-BWH'!E561,'1.1 AIZ-IVZ'!$H$109:$H$1097,0),7))</f>
        <v/>
      </c>
      <c r="L561" s="384" t="str">
        <f>IF(OR(IFERROR(SEARCH("*.0*",$E561),0)=1,E561=""),"",INDEX('1.1 AIZ-IVZ'!$H$109:$O$1097,MATCH('1.4 AIZ-BWH'!E561,'1.1 AIZ-IVZ'!$H$109:$H$1097,0),8))</f>
        <v/>
      </c>
      <c r="M561" s="131"/>
      <c r="N561" s="395" t="str" cm="1">
        <f t="array" ref="N561">IFERROR(IF(O560=1,INDEX('1.1 AIZ-IVZ'!$G$7:$I$106,MATCH(MIN('1.1 AIZ-IVZ'!$G$7:$G$106)+COUNTIF($N$25:N560,"*.0*"),'1.1 AIZ-IVZ'!$G$7:$G$106,0),3),INDEX('1.1 AIZ-IVZ'!$G$109:$H$1097,MATCH(VALUE(LEFT(R561,SEARCH(".",R561)-1)),'1.1 AIZ-IVZ'!$E$109:$E$1097,0)-1+Q561,2)),"")</f>
        <v/>
      </c>
      <c r="O561" s="395" t="str">
        <f>IFERROR(IF(O560&gt;1,O560-1,INDEX('1.1 AIZ-IVZ'!$F$7:$H$106,MATCH('1.4 AIZ-BWH'!N561,'1.1 AIZ-IVZ'!$I$7:$I$106,0),1)+1),"")</f>
        <v/>
      </c>
      <c r="P561" s="395" t="str">
        <f t="shared" si="45"/>
        <v/>
      </c>
      <c r="Q561" s="395" t="e">
        <f t="shared" si="46"/>
        <v>#VALUE!</v>
      </c>
      <c r="R561" s="395" t="str">
        <f t="shared" si="47"/>
        <v/>
      </c>
    </row>
    <row r="562" spans="1:18" ht="15" hidden="1" customHeight="1">
      <c r="A562" s="49"/>
      <c r="B562" s="49"/>
      <c r="C562" s="49"/>
      <c r="D562" s="50"/>
      <c r="E562" s="93" t="str" cm="1">
        <f t="array" ref="E562">IFERROR(IF(O561=1,INDEX('1.1 AIZ-IVZ'!$G$7:$I$106,MATCH(MIN('1.1 AIZ-IVZ'!$G$7:$G$106)+COUNTIF($N$25:N561,"*.0*"),'1.1 AIZ-IVZ'!$G$7:$G$106,0),3),INDEX('1.1 AIZ-IVZ'!$G$109:$H$1097,MATCH(VALUE(LEFT(R562,SEARCH(".",R562)-1)),'1.1 AIZ-IVZ'!$E$109:$E$1097,0)-1+Q562,2)),"")</f>
        <v/>
      </c>
      <c r="F562" s="28"/>
      <c r="G562" s="409" t="str">
        <f>IF(E562="","",IF(IFERROR(VALUE(MID(E562,(SEARCH(".",E562)+1),1)),0)&gt;0,I562,SUMIFS($G563:$G$1015,$R563:$R$1015,LEFT(E562,SEARCH(".",E562)),$Q563:$Q$1015,"&gt;0")))</f>
        <v/>
      </c>
      <c r="H562" s="400"/>
      <c r="I562" s="396" t="str">
        <f t="shared" ca="1" si="43"/>
        <v/>
      </c>
      <c r="J562" s="396" t="str">
        <f t="shared" ca="1" si="44"/>
        <v/>
      </c>
      <c r="K562" s="384" t="str">
        <f>IF(OR(IFERROR(SEARCH("*.0*",$E562),0)=1,E562=""),"",INDEX('1.1 AIZ-IVZ'!$H$109:$O$1097,MATCH('1.4 AIZ-BWH'!E562,'1.1 AIZ-IVZ'!$H$109:$H$1097,0),7))</f>
        <v/>
      </c>
      <c r="L562" s="384" t="str">
        <f>IF(OR(IFERROR(SEARCH("*.0*",$E562),0)=1,E562=""),"",INDEX('1.1 AIZ-IVZ'!$H$109:$O$1097,MATCH('1.4 AIZ-BWH'!E562,'1.1 AIZ-IVZ'!$H$109:$H$1097,0),8))</f>
        <v/>
      </c>
      <c r="M562" s="131"/>
      <c r="N562" s="395" t="str" cm="1">
        <f t="array" ref="N562">IFERROR(IF(O561=1,INDEX('1.1 AIZ-IVZ'!$G$7:$I$106,MATCH(MIN('1.1 AIZ-IVZ'!$G$7:$G$106)+COUNTIF($N$25:N561,"*.0*"),'1.1 AIZ-IVZ'!$G$7:$G$106,0),3),INDEX('1.1 AIZ-IVZ'!$G$109:$H$1097,MATCH(VALUE(LEFT(R562,SEARCH(".",R562)-1)),'1.1 AIZ-IVZ'!$E$109:$E$1097,0)-1+Q562,2)),"")</f>
        <v/>
      </c>
      <c r="O562" s="395" t="str">
        <f>IFERROR(IF(O561&gt;1,O561-1,INDEX('1.1 AIZ-IVZ'!$F$7:$H$106,MATCH('1.4 AIZ-BWH'!N562,'1.1 AIZ-IVZ'!$I$7:$I$106,0),1)+1),"")</f>
        <v/>
      </c>
      <c r="P562" s="395" t="str">
        <f t="shared" si="45"/>
        <v/>
      </c>
      <c r="Q562" s="395" t="e">
        <f t="shared" si="46"/>
        <v>#VALUE!</v>
      </c>
      <c r="R562" s="395" t="str">
        <f t="shared" si="47"/>
        <v/>
      </c>
    </row>
    <row r="563" spans="1:18" ht="15" hidden="1">
      <c r="A563" s="49"/>
      <c r="B563" s="49"/>
      <c r="C563" s="49"/>
      <c r="D563" s="50"/>
      <c r="E563" s="93" t="str" cm="1">
        <f t="array" ref="E563">IFERROR(IF(O562=1,INDEX('1.1 AIZ-IVZ'!$G$7:$I$106,MATCH(MIN('1.1 AIZ-IVZ'!$G$7:$G$106)+COUNTIF($N$25:N562,"*.0*"),'1.1 AIZ-IVZ'!$G$7:$G$106,0),3),INDEX('1.1 AIZ-IVZ'!$G$109:$H$1097,MATCH(VALUE(LEFT(R563,SEARCH(".",R563)-1)),'1.1 AIZ-IVZ'!$E$109:$E$1097,0)-1+Q563,2)),"")</f>
        <v/>
      </c>
      <c r="F563" s="28"/>
      <c r="G563" s="409" t="str">
        <f>IF(E563="","",IF(IFERROR(VALUE(MID(E563,(SEARCH(".",E563)+1),1)),0)&gt;0,I563,SUMIFS($G564:$G$1015,$R564:$R$1015,LEFT(E563,SEARCH(".",E563)),$Q564:$Q$1015,"&gt;0")))</f>
        <v/>
      </c>
      <c r="H563" s="400"/>
      <c r="I563" s="396" t="str">
        <f t="shared" ca="1" si="43"/>
        <v/>
      </c>
      <c r="J563" s="396" t="str">
        <f t="shared" ca="1" si="44"/>
        <v/>
      </c>
      <c r="K563" s="384" t="str">
        <f>IF(OR(IFERROR(SEARCH("*.0*",$E563),0)=1,E563=""),"",INDEX('1.1 AIZ-IVZ'!$H$109:$O$1097,MATCH('1.4 AIZ-BWH'!E563,'1.1 AIZ-IVZ'!$H$109:$H$1097,0),7))</f>
        <v/>
      </c>
      <c r="L563" s="384" t="str">
        <f>IF(OR(IFERROR(SEARCH("*.0*",$E563),0)=1,E563=""),"",INDEX('1.1 AIZ-IVZ'!$H$109:$O$1097,MATCH('1.4 AIZ-BWH'!E563,'1.1 AIZ-IVZ'!$H$109:$H$1097,0),8))</f>
        <v/>
      </c>
      <c r="M563" s="131"/>
      <c r="N563" s="395" t="str" cm="1">
        <f t="array" ref="N563">IFERROR(IF(O562=1,INDEX('1.1 AIZ-IVZ'!$G$7:$I$106,MATCH(MIN('1.1 AIZ-IVZ'!$G$7:$G$106)+COUNTIF($N$25:N562,"*.0*"),'1.1 AIZ-IVZ'!$G$7:$G$106,0),3),INDEX('1.1 AIZ-IVZ'!$G$109:$H$1097,MATCH(VALUE(LEFT(R563,SEARCH(".",R563)-1)),'1.1 AIZ-IVZ'!$E$109:$E$1097,0)-1+Q563,2)),"")</f>
        <v/>
      </c>
      <c r="O563" s="395" t="str">
        <f>IFERROR(IF(O562&gt;1,O562-1,INDEX('1.1 AIZ-IVZ'!$F$7:$H$106,MATCH('1.4 AIZ-BWH'!N563,'1.1 AIZ-IVZ'!$I$7:$I$106,0),1)+1),"")</f>
        <v/>
      </c>
      <c r="P563" s="395" t="str">
        <f t="shared" si="45"/>
        <v/>
      </c>
      <c r="Q563" s="395" t="e">
        <f t="shared" si="46"/>
        <v>#VALUE!</v>
      </c>
      <c r="R563" s="395" t="str">
        <f t="shared" si="47"/>
        <v/>
      </c>
    </row>
    <row r="564" spans="1:18" ht="15" hidden="1">
      <c r="A564" s="49"/>
      <c r="B564" s="49"/>
      <c r="C564" s="49"/>
      <c r="D564" s="50"/>
      <c r="E564" s="93" t="str" cm="1">
        <f t="array" ref="E564">IFERROR(IF(O563=1,INDEX('1.1 AIZ-IVZ'!$G$7:$I$106,MATCH(MIN('1.1 AIZ-IVZ'!$G$7:$G$106)+COUNTIF($N$25:N563,"*.0*"),'1.1 AIZ-IVZ'!$G$7:$G$106,0),3),INDEX('1.1 AIZ-IVZ'!$G$109:$H$1097,MATCH(VALUE(LEFT(R564,SEARCH(".",R564)-1)),'1.1 AIZ-IVZ'!$E$109:$E$1097,0)-1+Q564,2)),"")</f>
        <v/>
      </c>
      <c r="F564" s="28"/>
      <c r="G564" s="409" t="str">
        <f>IF(E564="","",IF(IFERROR(VALUE(MID(E564,(SEARCH(".",E564)+1),1)),0)&gt;0,I564,SUMIFS($G565:$G$1015,$R565:$R$1015,LEFT(E564,SEARCH(".",E564)),$Q565:$Q$1015,"&gt;0")))</f>
        <v/>
      </c>
      <c r="H564" s="400"/>
      <c r="I564" s="396" t="str">
        <f t="shared" ca="1" si="43"/>
        <v/>
      </c>
      <c r="J564" s="396" t="str">
        <f t="shared" ca="1" si="44"/>
        <v/>
      </c>
      <c r="K564" s="384" t="str">
        <f>IF(OR(IFERROR(SEARCH("*.0*",$E564),0)=1,E564=""),"",INDEX('1.1 AIZ-IVZ'!$H$109:$O$1097,MATCH('1.4 AIZ-BWH'!E564,'1.1 AIZ-IVZ'!$H$109:$H$1097,0),7))</f>
        <v/>
      </c>
      <c r="L564" s="384" t="str">
        <f>IF(OR(IFERROR(SEARCH("*.0*",$E564),0)=1,E564=""),"",INDEX('1.1 AIZ-IVZ'!$H$109:$O$1097,MATCH('1.4 AIZ-BWH'!E564,'1.1 AIZ-IVZ'!$H$109:$H$1097,0),8))</f>
        <v/>
      </c>
      <c r="M564" s="131"/>
      <c r="N564" s="395" t="str" cm="1">
        <f t="array" ref="N564">IFERROR(IF(O563=1,INDEX('1.1 AIZ-IVZ'!$G$7:$I$106,MATCH(MIN('1.1 AIZ-IVZ'!$G$7:$G$106)+COUNTIF($N$25:N563,"*.0*"),'1.1 AIZ-IVZ'!$G$7:$G$106,0),3),INDEX('1.1 AIZ-IVZ'!$G$109:$H$1097,MATCH(VALUE(LEFT(R564,SEARCH(".",R564)-1)),'1.1 AIZ-IVZ'!$E$109:$E$1097,0)-1+Q564,2)),"")</f>
        <v/>
      </c>
      <c r="O564" s="395" t="str">
        <f>IFERROR(IF(O563&gt;1,O563-1,INDEX('1.1 AIZ-IVZ'!$F$7:$H$106,MATCH('1.4 AIZ-BWH'!N564,'1.1 AIZ-IVZ'!$I$7:$I$106,0),1)+1),"")</f>
        <v/>
      </c>
      <c r="P564" s="395" t="str">
        <f t="shared" si="45"/>
        <v/>
      </c>
      <c r="Q564" s="395" t="e">
        <f t="shared" si="46"/>
        <v>#VALUE!</v>
      </c>
      <c r="R564" s="395" t="str">
        <f t="shared" si="47"/>
        <v/>
      </c>
    </row>
    <row r="565" spans="1:18" ht="15" hidden="1">
      <c r="A565" s="49"/>
      <c r="B565" s="49"/>
      <c r="C565" s="49"/>
      <c r="D565" s="50"/>
      <c r="E565" s="93" t="str" cm="1">
        <f t="array" ref="E565">IFERROR(IF(O564=1,INDEX('1.1 AIZ-IVZ'!$G$7:$I$106,MATCH(MIN('1.1 AIZ-IVZ'!$G$7:$G$106)+COUNTIF($N$25:N564,"*.0*"),'1.1 AIZ-IVZ'!$G$7:$G$106,0),3),INDEX('1.1 AIZ-IVZ'!$G$109:$H$1097,MATCH(VALUE(LEFT(R565,SEARCH(".",R565)-1)),'1.1 AIZ-IVZ'!$E$109:$E$1097,0)-1+Q565,2)),"")</f>
        <v/>
      </c>
      <c r="F565" s="28"/>
      <c r="G565" s="409" t="str">
        <f>IF(E565="","",IF(IFERROR(VALUE(MID(E565,(SEARCH(".",E565)+1),1)),0)&gt;0,I565,SUMIFS($G566:$G$1015,$R566:$R$1015,LEFT(E565,SEARCH(".",E565)),$Q566:$Q$1015,"&gt;0")))</f>
        <v/>
      </c>
      <c r="H565" s="400"/>
      <c r="I565" s="396" t="str">
        <f t="shared" ca="1" si="43"/>
        <v/>
      </c>
      <c r="J565" s="396" t="str">
        <f t="shared" ca="1" si="44"/>
        <v/>
      </c>
      <c r="K565" s="384" t="str">
        <f>IF(OR(IFERROR(SEARCH("*.0*",$E565),0)=1,E565=""),"",INDEX('1.1 AIZ-IVZ'!$H$109:$O$1097,MATCH('1.4 AIZ-BWH'!E565,'1.1 AIZ-IVZ'!$H$109:$H$1097,0),7))</f>
        <v/>
      </c>
      <c r="L565" s="384" t="str">
        <f>IF(OR(IFERROR(SEARCH("*.0*",$E565),0)=1,E565=""),"",INDEX('1.1 AIZ-IVZ'!$H$109:$O$1097,MATCH('1.4 AIZ-BWH'!E565,'1.1 AIZ-IVZ'!$H$109:$H$1097,0),8))</f>
        <v/>
      </c>
      <c r="M565" s="131"/>
      <c r="N565" s="395" t="str" cm="1">
        <f t="array" ref="N565">IFERROR(IF(O564=1,INDEX('1.1 AIZ-IVZ'!$G$7:$I$106,MATCH(MIN('1.1 AIZ-IVZ'!$G$7:$G$106)+COUNTIF($N$25:N564,"*.0*"),'1.1 AIZ-IVZ'!$G$7:$G$106,0),3),INDEX('1.1 AIZ-IVZ'!$G$109:$H$1097,MATCH(VALUE(LEFT(R565,SEARCH(".",R565)-1)),'1.1 AIZ-IVZ'!$E$109:$E$1097,0)-1+Q565,2)),"")</f>
        <v/>
      </c>
      <c r="O565" s="395" t="str">
        <f>IFERROR(IF(O564&gt;1,O564-1,INDEX('1.1 AIZ-IVZ'!$F$7:$H$106,MATCH('1.4 AIZ-BWH'!N565,'1.1 AIZ-IVZ'!$I$7:$I$106,0),1)+1),"")</f>
        <v/>
      </c>
      <c r="P565" s="395" t="str">
        <f t="shared" si="45"/>
        <v/>
      </c>
      <c r="Q565" s="395" t="e">
        <f t="shared" si="46"/>
        <v>#VALUE!</v>
      </c>
      <c r="R565" s="395" t="str">
        <f t="shared" si="47"/>
        <v/>
      </c>
    </row>
    <row r="566" spans="1:18" ht="15" hidden="1">
      <c r="A566" s="49"/>
      <c r="B566" s="49"/>
      <c r="C566" s="49"/>
      <c r="D566" s="50"/>
      <c r="E566" s="93" t="str" cm="1">
        <f t="array" ref="E566">IFERROR(IF(O565=1,INDEX('1.1 AIZ-IVZ'!$G$7:$I$106,MATCH(MIN('1.1 AIZ-IVZ'!$G$7:$G$106)+COUNTIF($N$25:N565,"*.0*"),'1.1 AIZ-IVZ'!$G$7:$G$106,0),3),INDEX('1.1 AIZ-IVZ'!$G$109:$H$1097,MATCH(VALUE(LEFT(R566,SEARCH(".",R566)-1)),'1.1 AIZ-IVZ'!$E$109:$E$1097,0)-1+Q566,2)),"")</f>
        <v/>
      </c>
      <c r="F566" s="28"/>
      <c r="G566" s="409" t="str">
        <f>IF(E566="","",IF(IFERROR(VALUE(MID(E566,(SEARCH(".",E566)+1),1)),0)&gt;0,I566,SUMIFS($G567:$G$1015,$R567:$R$1015,LEFT(E566,SEARCH(".",E566)),$Q567:$Q$1015,"&gt;0")))</f>
        <v/>
      </c>
      <c r="H566" s="400"/>
      <c r="I566" s="396" t="str">
        <f t="shared" ca="1" si="43"/>
        <v/>
      </c>
      <c r="J566" s="396" t="str">
        <f t="shared" ca="1" si="44"/>
        <v/>
      </c>
      <c r="K566" s="384" t="str">
        <f>IF(OR(IFERROR(SEARCH("*.0*",$E566),0)=1,E566=""),"",INDEX('1.1 AIZ-IVZ'!$H$109:$O$1097,MATCH('1.4 AIZ-BWH'!E566,'1.1 AIZ-IVZ'!$H$109:$H$1097,0),7))</f>
        <v/>
      </c>
      <c r="L566" s="384" t="str">
        <f>IF(OR(IFERROR(SEARCH("*.0*",$E566),0)=1,E566=""),"",INDEX('1.1 AIZ-IVZ'!$H$109:$O$1097,MATCH('1.4 AIZ-BWH'!E566,'1.1 AIZ-IVZ'!$H$109:$H$1097,0),8))</f>
        <v/>
      </c>
      <c r="M566" s="131"/>
      <c r="N566" s="395" t="str" cm="1">
        <f t="array" ref="N566">IFERROR(IF(O565=1,INDEX('1.1 AIZ-IVZ'!$G$7:$I$106,MATCH(MIN('1.1 AIZ-IVZ'!$G$7:$G$106)+COUNTIF($N$25:N565,"*.0*"),'1.1 AIZ-IVZ'!$G$7:$G$106,0),3),INDEX('1.1 AIZ-IVZ'!$G$109:$H$1097,MATCH(VALUE(LEFT(R566,SEARCH(".",R566)-1)),'1.1 AIZ-IVZ'!$E$109:$E$1097,0)-1+Q566,2)),"")</f>
        <v/>
      </c>
      <c r="O566" s="395" t="str">
        <f>IFERROR(IF(O565&gt;1,O565-1,INDEX('1.1 AIZ-IVZ'!$F$7:$H$106,MATCH('1.4 AIZ-BWH'!N566,'1.1 AIZ-IVZ'!$I$7:$I$106,0),1)+1),"")</f>
        <v/>
      </c>
      <c r="P566" s="395" t="str">
        <f t="shared" si="45"/>
        <v/>
      </c>
      <c r="Q566" s="395" t="e">
        <f t="shared" si="46"/>
        <v>#VALUE!</v>
      </c>
      <c r="R566" s="395" t="str">
        <f t="shared" si="47"/>
        <v/>
      </c>
    </row>
    <row r="567" spans="1:18" ht="15" hidden="1" customHeight="1">
      <c r="A567" s="49"/>
      <c r="B567" s="49"/>
      <c r="C567" s="49"/>
      <c r="D567" s="50"/>
      <c r="E567" s="93" t="str" cm="1">
        <f t="array" ref="E567">IFERROR(IF(O566=1,INDEX('1.1 AIZ-IVZ'!$G$7:$I$106,MATCH(MIN('1.1 AIZ-IVZ'!$G$7:$G$106)+COUNTIF($N$25:N566,"*.0*"),'1.1 AIZ-IVZ'!$G$7:$G$106,0),3),INDEX('1.1 AIZ-IVZ'!$G$109:$H$1097,MATCH(VALUE(LEFT(R567,SEARCH(".",R567)-1)),'1.1 AIZ-IVZ'!$E$109:$E$1097,0)-1+Q567,2)),"")</f>
        <v/>
      </c>
      <c r="F567" s="28"/>
      <c r="G567" s="409" t="str">
        <f>IF(E567="","",IF(IFERROR(VALUE(MID(E567,(SEARCH(".",E567)+1),1)),0)&gt;0,I567,SUMIFS($G568:$G$1015,$R568:$R$1015,LEFT(E567,SEARCH(".",E567)),$Q568:$Q$1015,"&gt;0")))</f>
        <v/>
      </c>
      <c r="H567" s="400"/>
      <c r="I567" s="396" t="str">
        <f t="shared" ca="1" si="43"/>
        <v/>
      </c>
      <c r="J567" s="396" t="str">
        <f t="shared" ca="1" si="44"/>
        <v/>
      </c>
      <c r="K567" s="384" t="str">
        <f>IF(OR(IFERROR(SEARCH("*.0*",$E567),0)=1,E567=""),"",INDEX('1.1 AIZ-IVZ'!$H$109:$O$1097,MATCH('1.4 AIZ-BWH'!E567,'1.1 AIZ-IVZ'!$H$109:$H$1097,0),7))</f>
        <v/>
      </c>
      <c r="L567" s="384" t="str">
        <f>IF(OR(IFERROR(SEARCH("*.0*",$E567),0)=1,E567=""),"",INDEX('1.1 AIZ-IVZ'!$H$109:$O$1097,MATCH('1.4 AIZ-BWH'!E567,'1.1 AIZ-IVZ'!$H$109:$H$1097,0),8))</f>
        <v/>
      </c>
      <c r="M567" s="131"/>
      <c r="N567" s="395" t="str" cm="1">
        <f t="array" ref="N567">IFERROR(IF(O566=1,INDEX('1.1 AIZ-IVZ'!$G$7:$I$106,MATCH(MIN('1.1 AIZ-IVZ'!$G$7:$G$106)+COUNTIF($N$25:N566,"*.0*"),'1.1 AIZ-IVZ'!$G$7:$G$106,0),3),INDEX('1.1 AIZ-IVZ'!$G$109:$H$1097,MATCH(VALUE(LEFT(R567,SEARCH(".",R567)-1)),'1.1 AIZ-IVZ'!$E$109:$E$1097,0)-1+Q567,2)),"")</f>
        <v/>
      </c>
      <c r="O567" s="395" t="str">
        <f>IFERROR(IF(O566&gt;1,O566-1,INDEX('1.1 AIZ-IVZ'!$F$7:$H$106,MATCH('1.4 AIZ-BWH'!N567,'1.1 AIZ-IVZ'!$I$7:$I$106,0),1)+1),"")</f>
        <v/>
      </c>
      <c r="P567" s="395" t="str">
        <f t="shared" si="45"/>
        <v/>
      </c>
      <c r="Q567" s="395" t="e">
        <f t="shared" si="46"/>
        <v>#VALUE!</v>
      </c>
      <c r="R567" s="395" t="str">
        <f t="shared" si="47"/>
        <v/>
      </c>
    </row>
    <row r="568" spans="1:18" ht="15" hidden="1" customHeight="1">
      <c r="A568" s="49"/>
      <c r="B568" s="49"/>
      <c r="C568" s="49"/>
      <c r="D568" s="50"/>
      <c r="E568" s="93" t="str" cm="1">
        <f t="array" ref="E568">IFERROR(IF(O567=1,INDEX('1.1 AIZ-IVZ'!$G$7:$I$106,MATCH(MIN('1.1 AIZ-IVZ'!$G$7:$G$106)+COUNTIF($N$25:N567,"*.0*"),'1.1 AIZ-IVZ'!$G$7:$G$106,0),3),INDEX('1.1 AIZ-IVZ'!$G$109:$H$1097,MATCH(VALUE(LEFT(R568,SEARCH(".",R568)-1)),'1.1 AIZ-IVZ'!$E$109:$E$1097,0)-1+Q568,2)),"")</f>
        <v/>
      </c>
      <c r="F568" s="28"/>
      <c r="G568" s="409" t="str">
        <f>IF(E568="","",IF(IFERROR(VALUE(MID(E568,(SEARCH(".",E568)+1),1)),0)&gt;0,I568,SUMIFS($G569:$G$1015,$R569:$R$1015,LEFT(E568,SEARCH(".",E568)),$Q569:$Q$1015,"&gt;0")))</f>
        <v/>
      </c>
      <c r="H568" s="400"/>
      <c r="I568" s="396" t="str">
        <f t="shared" ca="1" si="43"/>
        <v/>
      </c>
      <c r="J568" s="396" t="str">
        <f t="shared" ca="1" si="44"/>
        <v/>
      </c>
      <c r="K568" s="384" t="str">
        <f>IF(OR(IFERROR(SEARCH("*.0*",$E568),0)=1,E568=""),"",INDEX('1.1 AIZ-IVZ'!$H$109:$O$1097,MATCH('1.4 AIZ-BWH'!E568,'1.1 AIZ-IVZ'!$H$109:$H$1097,0),7))</f>
        <v/>
      </c>
      <c r="L568" s="384" t="str">
        <f>IF(OR(IFERROR(SEARCH("*.0*",$E568),0)=1,E568=""),"",INDEX('1.1 AIZ-IVZ'!$H$109:$O$1097,MATCH('1.4 AIZ-BWH'!E568,'1.1 AIZ-IVZ'!$H$109:$H$1097,0),8))</f>
        <v/>
      </c>
      <c r="M568" s="131"/>
      <c r="N568" s="395" t="str" cm="1">
        <f t="array" ref="N568">IFERROR(IF(O567=1,INDEX('1.1 AIZ-IVZ'!$G$7:$I$106,MATCH(MIN('1.1 AIZ-IVZ'!$G$7:$G$106)+COUNTIF($N$25:N567,"*.0*"),'1.1 AIZ-IVZ'!$G$7:$G$106,0),3),INDEX('1.1 AIZ-IVZ'!$G$109:$H$1097,MATCH(VALUE(LEFT(R568,SEARCH(".",R568)-1)),'1.1 AIZ-IVZ'!$E$109:$E$1097,0)-1+Q568,2)),"")</f>
        <v/>
      </c>
      <c r="O568" s="395" t="str">
        <f>IFERROR(IF(O567&gt;1,O567-1,INDEX('1.1 AIZ-IVZ'!$F$7:$H$106,MATCH('1.4 AIZ-BWH'!N568,'1.1 AIZ-IVZ'!$I$7:$I$106,0),1)+1),"")</f>
        <v/>
      </c>
      <c r="P568" s="395" t="str">
        <f t="shared" si="45"/>
        <v/>
      </c>
      <c r="Q568" s="395" t="e">
        <f t="shared" si="46"/>
        <v>#VALUE!</v>
      </c>
      <c r="R568" s="395" t="str">
        <f t="shared" si="47"/>
        <v/>
      </c>
    </row>
    <row r="569" spans="1:18" ht="15" hidden="1" customHeight="1">
      <c r="A569" s="49"/>
      <c r="B569" s="49"/>
      <c r="C569" s="49"/>
      <c r="D569" s="50"/>
      <c r="E569" s="93" t="str" cm="1">
        <f t="array" ref="E569">IFERROR(IF(O568=1,INDEX('1.1 AIZ-IVZ'!$G$7:$I$106,MATCH(MIN('1.1 AIZ-IVZ'!$G$7:$G$106)+COUNTIF($N$25:N568,"*.0*"),'1.1 AIZ-IVZ'!$G$7:$G$106,0),3),INDEX('1.1 AIZ-IVZ'!$G$109:$H$1097,MATCH(VALUE(LEFT(R569,SEARCH(".",R569)-1)),'1.1 AIZ-IVZ'!$E$109:$E$1097,0)-1+Q569,2)),"")</f>
        <v/>
      </c>
      <c r="F569" s="28"/>
      <c r="G569" s="409" t="str">
        <f>IF(E569="","",IF(IFERROR(VALUE(MID(E569,(SEARCH(".",E569)+1),1)),0)&gt;0,I569,SUMIFS($G570:$G$1015,$R570:$R$1015,LEFT(E569,SEARCH(".",E569)),$Q570:$Q$1015,"&gt;0")))</f>
        <v/>
      </c>
      <c r="H569" s="400"/>
      <c r="I569" s="396" t="str">
        <f t="shared" ca="1" si="43"/>
        <v/>
      </c>
      <c r="J569" s="396" t="str">
        <f t="shared" ca="1" si="44"/>
        <v/>
      </c>
      <c r="K569" s="384" t="str">
        <f>IF(OR(IFERROR(SEARCH("*.0*",$E569),0)=1,E569=""),"",INDEX('1.1 AIZ-IVZ'!$H$109:$O$1097,MATCH('1.4 AIZ-BWH'!E569,'1.1 AIZ-IVZ'!$H$109:$H$1097,0),7))</f>
        <v/>
      </c>
      <c r="L569" s="384" t="str">
        <f>IF(OR(IFERROR(SEARCH("*.0*",$E569),0)=1,E569=""),"",INDEX('1.1 AIZ-IVZ'!$H$109:$O$1097,MATCH('1.4 AIZ-BWH'!E569,'1.1 AIZ-IVZ'!$H$109:$H$1097,0),8))</f>
        <v/>
      </c>
      <c r="M569" s="131"/>
      <c r="N569" s="395" t="str" cm="1">
        <f t="array" ref="N569">IFERROR(IF(O568=1,INDEX('1.1 AIZ-IVZ'!$G$7:$I$106,MATCH(MIN('1.1 AIZ-IVZ'!$G$7:$G$106)+COUNTIF($N$25:N568,"*.0*"),'1.1 AIZ-IVZ'!$G$7:$G$106,0),3),INDEX('1.1 AIZ-IVZ'!$G$109:$H$1097,MATCH(VALUE(LEFT(R569,SEARCH(".",R569)-1)),'1.1 AIZ-IVZ'!$E$109:$E$1097,0)-1+Q569,2)),"")</f>
        <v/>
      </c>
      <c r="O569" s="395" t="str">
        <f>IFERROR(IF(O568&gt;1,O568-1,INDEX('1.1 AIZ-IVZ'!$F$7:$H$106,MATCH('1.4 AIZ-BWH'!N569,'1.1 AIZ-IVZ'!$I$7:$I$106,0),1)+1),"")</f>
        <v/>
      </c>
      <c r="P569" s="395" t="str">
        <f t="shared" si="45"/>
        <v/>
      </c>
      <c r="Q569" s="395" t="e">
        <f t="shared" si="46"/>
        <v>#VALUE!</v>
      </c>
      <c r="R569" s="395" t="str">
        <f t="shared" si="47"/>
        <v/>
      </c>
    </row>
    <row r="570" spans="1:18" ht="15" hidden="1" customHeight="1">
      <c r="A570" s="49"/>
      <c r="B570" s="49"/>
      <c r="C570" s="49"/>
      <c r="D570" s="50"/>
      <c r="E570" s="93" t="str" cm="1">
        <f t="array" ref="E570">IFERROR(IF(O569=1,INDEX('1.1 AIZ-IVZ'!$G$7:$I$106,MATCH(MIN('1.1 AIZ-IVZ'!$G$7:$G$106)+COUNTIF($N$25:N569,"*.0*"),'1.1 AIZ-IVZ'!$G$7:$G$106,0),3),INDEX('1.1 AIZ-IVZ'!$G$109:$H$1097,MATCH(VALUE(LEFT(R570,SEARCH(".",R570)-1)),'1.1 AIZ-IVZ'!$E$109:$E$1097,0)-1+Q570,2)),"")</f>
        <v/>
      </c>
      <c r="F570" s="28"/>
      <c r="G570" s="409" t="str">
        <f>IF(E570="","",IF(IFERROR(VALUE(MID(E570,(SEARCH(".",E570)+1),1)),0)&gt;0,I570,SUMIFS($G571:$G$1015,$R571:$R$1015,LEFT(E570,SEARCH(".",E570)),$Q571:$Q$1015,"&gt;0")))</f>
        <v/>
      </c>
      <c r="H570" s="400"/>
      <c r="I570" s="396" t="str">
        <f t="shared" ca="1" si="43"/>
        <v/>
      </c>
      <c r="J570" s="396" t="str">
        <f t="shared" ca="1" si="44"/>
        <v/>
      </c>
      <c r="K570" s="384" t="str">
        <f>IF(OR(IFERROR(SEARCH("*.0*",$E570),0)=1,E570=""),"",INDEX('1.1 AIZ-IVZ'!$H$109:$O$1097,MATCH('1.4 AIZ-BWH'!E570,'1.1 AIZ-IVZ'!$H$109:$H$1097,0),7))</f>
        <v/>
      </c>
      <c r="L570" s="384" t="str">
        <f>IF(OR(IFERROR(SEARCH("*.0*",$E570),0)=1,E570=""),"",INDEX('1.1 AIZ-IVZ'!$H$109:$O$1097,MATCH('1.4 AIZ-BWH'!E570,'1.1 AIZ-IVZ'!$H$109:$H$1097,0),8))</f>
        <v/>
      </c>
      <c r="M570" s="131"/>
      <c r="N570" s="395" t="str" cm="1">
        <f t="array" ref="N570">IFERROR(IF(O569=1,INDEX('1.1 AIZ-IVZ'!$G$7:$I$106,MATCH(MIN('1.1 AIZ-IVZ'!$G$7:$G$106)+COUNTIF($N$25:N569,"*.0*"),'1.1 AIZ-IVZ'!$G$7:$G$106,0),3),INDEX('1.1 AIZ-IVZ'!$G$109:$H$1097,MATCH(VALUE(LEFT(R570,SEARCH(".",R570)-1)),'1.1 AIZ-IVZ'!$E$109:$E$1097,0)-1+Q570,2)),"")</f>
        <v/>
      </c>
      <c r="O570" s="395" t="str">
        <f>IFERROR(IF(O569&gt;1,O569-1,INDEX('1.1 AIZ-IVZ'!$F$7:$H$106,MATCH('1.4 AIZ-BWH'!N570,'1.1 AIZ-IVZ'!$I$7:$I$106,0),1)+1),"")</f>
        <v/>
      </c>
      <c r="P570" s="395" t="str">
        <f t="shared" si="45"/>
        <v/>
      </c>
      <c r="Q570" s="395" t="e">
        <f t="shared" si="46"/>
        <v>#VALUE!</v>
      </c>
      <c r="R570" s="395" t="str">
        <f t="shared" si="47"/>
        <v/>
      </c>
    </row>
    <row r="571" spans="1:18" ht="15" hidden="1" customHeight="1">
      <c r="A571" s="49"/>
      <c r="B571" s="49"/>
      <c r="C571" s="49"/>
      <c r="D571" s="50"/>
      <c r="E571" s="93" t="str" cm="1">
        <f t="array" ref="E571">IFERROR(IF(O570=1,INDEX('1.1 AIZ-IVZ'!$G$7:$I$106,MATCH(MIN('1.1 AIZ-IVZ'!$G$7:$G$106)+COUNTIF($N$25:N570,"*.0*"),'1.1 AIZ-IVZ'!$G$7:$G$106,0),3),INDEX('1.1 AIZ-IVZ'!$G$109:$H$1097,MATCH(VALUE(LEFT(R571,SEARCH(".",R571)-1)),'1.1 AIZ-IVZ'!$E$109:$E$1097,0)-1+Q571,2)),"")</f>
        <v/>
      </c>
      <c r="F571" s="28"/>
      <c r="G571" s="409" t="str">
        <f>IF(E571="","",IF(IFERROR(VALUE(MID(E571,(SEARCH(".",E571)+1),1)),0)&gt;0,I571,SUMIFS($G572:$G$1015,$R572:$R$1015,LEFT(E571,SEARCH(".",E571)),$Q572:$Q$1015,"&gt;0")))</f>
        <v/>
      </c>
      <c r="H571" s="400"/>
      <c r="I571" s="396" t="str">
        <f t="shared" ca="1" si="43"/>
        <v/>
      </c>
      <c r="J571" s="396" t="str">
        <f t="shared" ca="1" si="44"/>
        <v/>
      </c>
      <c r="K571" s="384" t="str">
        <f>IF(OR(IFERROR(SEARCH("*.0*",$E571),0)=1,E571=""),"",INDEX('1.1 AIZ-IVZ'!$H$109:$O$1097,MATCH('1.4 AIZ-BWH'!E571,'1.1 AIZ-IVZ'!$H$109:$H$1097,0),7))</f>
        <v/>
      </c>
      <c r="L571" s="384" t="str">
        <f>IF(OR(IFERROR(SEARCH("*.0*",$E571),0)=1,E571=""),"",INDEX('1.1 AIZ-IVZ'!$H$109:$O$1097,MATCH('1.4 AIZ-BWH'!E571,'1.1 AIZ-IVZ'!$H$109:$H$1097,0),8))</f>
        <v/>
      </c>
      <c r="M571" s="131"/>
      <c r="N571" s="395" t="str" cm="1">
        <f t="array" ref="N571">IFERROR(IF(O570=1,INDEX('1.1 AIZ-IVZ'!$G$7:$I$106,MATCH(MIN('1.1 AIZ-IVZ'!$G$7:$G$106)+COUNTIF($N$25:N570,"*.0*"),'1.1 AIZ-IVZ'!$G$7:$G$106,0),3),INDEX('1.1 AIZ-IVZ'!$G$109:$H$1097,MATCH(VALUE(LEFT(R571,SEARCH(".",R571)-1)),'1.1 AIZ-IVZ'!$E$109:$E$1097,0)-1+Q571,2)),"")</f>
        <v/>
      </c>
      <c r="O571" s="395" t="str">
        <f>IFERROR(IF(O570&gt;1,O570-1,INDEX('1.1 AIZ-IVZ'!$F$7:$H$106,MATCH('1.4 AIZ-BWH'!N571,'1.1 AIZ-IVZ'!$I$7:$I$106,0),1)+1),"")</f>
        <v/>
      </c>
      <c r="P571" s="395" t="str">
        <f t="shared" si="45"/>
        <v/>
      </c>
      <c r="Q571" s="395" t="e">
        <f t="shared" si="46"/>
        <v>#VALUE!</v>
      </c>
      <c r="R571" s="395" t="str">
        <f t="shared" si="47"/>
        <v/>
      </c>
    </row>
    <row r="572" spans="1:18" ht="15" hidden="1" customHeight="1">
      <c r="A572" s="49"/>
      <c r="B572" s="49"/>
      <c r="C572" s="49"/>
      <c r="D572" s="50"/>
      <c r="E572" s="93" t="str" cm="1">
        <f t="array" ref="E572">IFERROR(IF(O571=1,INDEX('1.1 AIZ-IVZ'!$G$7:$I$106,MATCH(MIN('1.1 AIZ-IVZ'!$G$7:$G$106)+COUNTIF($N$25:N571,"*.0*"),'1.1 AIZ-IVZ'!$G$7:$G$106,0),3),INDEX('1.1 AIZ-IVZ'!$G$109:$H$1097,MATCH(VALUE(LEFT(R572,SEARCH(".",R572)-1)),'1.1 AIZ-IVZ'!$E$109:$E$1097,0)-1+Q572,2)),"")</f>
        <v/>
      </c>
      <c r="F572" s="28"/>
      <c r="G572" s="409" t="str">
        <f>IF(E572="","",IF(IFERROR(VALUE(MID(E572,(SEARCH(".",E572)+1),1)),0)&gt;0,I572,SUMIFS($G573:$G$1015,$R573:$R$1015,LEFT(E572,SEARCH(".",E572)),$Q573:$Q$1015,"&gt;0")))</f>
        <v/>
      </c>
      <c r="H572" s="400"/>
      <c r="I572" s="396" t="str">
        <f t="shared" ca="1" si="43"/>
        <v/>
      </c>
      <c r="J572" s="396" t="str">
        <f t="shared" ca="1" si="44"/>
        <v/>
      </c>
      <c r="K572" s="384" t="str">
        <f>IF(OR(IFERROR(SEARCH("*.0*",$E572),0)=1,E572=""),"",INDEX('1.1 AIZ-IVZ'!$H$109:$O$1097,MATCH('1.4 AIZ-BWH'!E572,'1.1 AIZ-IVZ'!$H$109:$H$1097,0),7))</f>
        <v/>
      </c>
      <c r="L572" s="384" t="str">
        <f>IF(OR(IFERROR(SEARCH("*.0*",$E572),0)=1,E572=""),"",INDEX('1.1 AIZ-IVZ'!$H$109:$O$1097,MATCH('1.4 AIZ-BWH'!E572,'1.1 AIZ-IVZ'!$H$109:$H$1097,0),8))</f>
        <v/>
      </c>
      <c r="M572" s="131"/>
      <c r="N572" s="395" t="str" cm="1">
        <f t="array" ref="N572">IFERROR(IF(O571=1,INDEX('1.1 AIZ-IVZ'!$G$7:$I$106,MATCH(MIN('1.1 AIZ-IVZ'!$G$7:$G$106)+COUNTIF($N$25:N571,"*.0*"),'1.1 AIZ-IVZ'!$G$7:$G$106,0),3),INDEX('1.1 AIZ-IVZ'!$G$109:$H$1097,MATCH(VALUE(LEFT(R572,SEARCH(".",R572)-1)),'1.1 AIZ-IVZ'!$E$109:$E$1097,0)-1+Q572,2)),"")</f>
        <v/>
      </c>
      <c r="O572" s="395" t="str">
        <f>IFERROR(IF(O571&gt;1,O571-1,INDEX('1.1 AIZ-IVZ'!$F$7:$H$106,MATCH('1.4 AIZ-BWH'!N572,'1.1 AIZ-IVZ'!$I$7:$I$106,0),1)+1),"")</f>
        <v/>
      </c>
      <c r="P572" s="395" t="str">
        <f t="shared" si="45"/>
        <v/>
      </c>
      <c r="Q572" s="395" t="e">
        <f t="shared" si="46"/>
        <v>#VALUE!</v>
      </c>
      <c r="R572" s="395" t="str">
        <f t="shared" si="47"/>
        <v/>
      </c>
    </row>
    <row r="573" spans="1:18" ht="15" hidden="1">
      <c r="A573" s="49"/>
      <c r="B573" s="49"/>
      <c r="C573" s="49"/>
      <c r="D573" s="50"/>
      <c r="E573" s="93" t="str" cm="1">
        <f t="array" ref="E573">IFERROR(IF(O572=1,INDEX('1.1 AIZ-IVZ'!$G$7:$I$106,MATCH(MIN('1.1 AIZ-IVZ'!$G$7:$G$106)+COUNTIF($N$25:N572,"*.0*"),'1.1 AIZ-IVZ'!$G$7:$G$106,0),3),INDEX('1.1 AIZ-IVZ'!$G$109:$H$1097,MATCH(VALUE(LEFT(R573,SEARCH(".",R573)-1)),'1.1 AIZ-IVZ'!$E$109:$E$1097,0)-1+Q573,2)),"")</f>
        <v/>
      </c>
      <c r="F573" s="28"/>
      <c r="G573" s="409" t="str">
        <f>IF(E573="","",IF(IFERROR(VALUE(MID(E573,(SEARCH(".",E573)+1),1)),0)&gt;0,I573,SUMIFS($G574:$G$1015,$R574:$R$1015,LEFT(E573,SEARCH(".",E573)),$Q574:$Q$1015,"&gt;0")))</f>
        <v/>
      </c>
      <c r="H573" s="400"/>
      <c r="I573" s="396" t="str">
        <f t="shared" ca="1" si="43"/>
        <v/>
      </c>
      <c r="J573" s="396" t="str">
        <f t="shared" ca="1" si="44"/>
        <v/>
      </c>
      <c r="K573" s="384" t="str">
        <f>IF(OR(IFERROR(SEARCH("*.0*",$E573),0)=1,E573=""),"",INDEX('1.1 AIZ-IVZ'!$H$109:$O$1097,MATCH('1.4 AIZ-BWH'!E573,'1.1 AIZ-IVZ'!$H$109:$H$1097,0),7))</f>
        <v/>
      </c>
      <c r="L573" s="384" t="str">
        <f>IF(OR(IFERROR(SEARCH("*.0*",$E573),0)=1,E573=""),"",INDEX('1.1 AIZ-IVZ'!$H$109:$O$1097,MATCH('1.4 AIZ-BWH'!E573,'1.1 AIZ-IVZ'!$H$109:$H$1097,0),8))</f>
        <v/>
      </c>
      <c r="M573" s="131"/>
      <c r="N573" s="395" t="str" cm="1">
        <f t="array" ref="N573">IFERROR(IF(O572=1,INDEX('1.1 AIZ-IVZ'!$G$7:$I$106,MATCH(MIN('1.1 AIZ-IVZ'!$G$7:$G$106)+COUNTIF($N$25:N572,"*.0*"),'1.1 AIZ-IVZ'!$G$7:$G$106,0),3),INDEX('1.1 AIZ-IVZ'!$G$109:$H$1097,MATCH(VALUE(LEFT(R573,SEARCH(".",R573)-1)),'1.1 AIZ-IVZ'!$E$109:$E$1097,0)-1+Q573,2)),"")</f>
        <v/>
      </c>
      <c r="O573" s="395" t="str">
        <f>IFERROR(IF(O572&gt;1,O572-1,INDEX('1.1 AIZ-IVZ'!$F$7:$H$106,MATCH('1.4 AIZ-BWH'!N573,'1.1 AIZ-IVZ'!$I$7:$I$106,0),1)+1),"")</f>
        <v/>
      </c>
      <c r="P573" s="395" t="str">
        <f t="shared" si="45"/>
        <v/>
      </c>
      <c r="Q573" s="395" t="e">
        <f t="shared" si="46"/>
        <v>#VALUE!</v>
      </c>
      <c r="R573" s="395" t="str">
        <f t="shared" si="47"/>
        <v/>
      </c>
    </row>
    <row r="574" spans="1:18" ht="15" hidden="1">
      <c r="A574" s="49"/>
      <c r="B574" s="49"/>
      <c r="C574" s="49"/>
      <c r="D574" s="50"/>
      <c r="E574" s="93" t="str" cm="1">
        <f t="array" ref="E574">IFERROR(IF(O573=1,INDEX('1.1 AIZ-IVZ'!$G$7:$I$106,MATCH(MIN('1.1 AIZ-IVZ'!$G$7:$G$106)+COUNTIF($N$25:N573,"*.0*"),'1.1 AIZ-IVZ'!$G$7:$G$106,0),3),INDEX('1.1 AIZ-IVZ'!$G$109:$H$1097,MATCH(VALUE(LEFT(R574,SEARCH(".",R574)-1)),'1.1 AIZ-IVZ'!$E$109:$E$1097,0)-1+Q574,2)),"")</f>
        <v/>
      </c>
      <c r="F574" s="28"/>
      <c r="G574" s="409" t="str">
        <f>IF(E574="","",IF(IFERROR(VALUE(MID(E574,(SEARCH(".",E574)+1),1)),0)&gt;0,I574,SUMIFS($G575:$G$1015,$R575:$R$1015,LEFT(E574,SEARCH(".",E574)),$Q575:$Q$1015,"&gt;0")))</f>
        <v/>
      </c>
      <c r="H574" s="400"/>
      <c r="I574" s="396" t="str">
        <f t="shared" ca="1" si="43"/>
        <v/>
      </c>
      <c r="J574" s="396" t="str">
        <f t="shared" ca="1" si="44"/>
        <v/>
      </c>
      <c r="K574" s="384" t="str">
        <f>IF(OR(IFERROR(SEARCH("*.0*",$E574),0)=1,E574=""),"",INDEX('1.1 AIZ-IVZ'!$H$109:$O$1097,MATCH('1.4 AIZ-BWH'!E574,'1.1 AIZ-IVZ'!$H$109:$H$1097,0),7))</f>
        <v/>
      </c>
      <c r="L574" s="384" t="str">
        <f>IF(OR(IFERROR(SEARCH("*.0*",$E574),0)=1,E574=""),"",INDEX('1.1 AIZ-IVZ'!$H$109:$O$1097,MATCH('1.4 AIZ-BWH'!E574,'1.1 AIZ-IVZ'!$H$109:$H$1097,0),8))</f>
        <v/>
      </c>
      <c r="M574" s="131"/>
      <c r="N574" s="395" t="str" cm="1">
        <f t="array" ref="N574">IFERROR(IF(O573=1,INDEX('1.1 AIZ-IVZ'!$G$7:$I$106,MATCH(MIN('1.1 AIZ-IVZ'!$G$7:$G$106)+COUNTIF($N$25:N573,"*.0*"),'1.1 AIZ-IVZ'!$G$7:$G$106,0),3),INDEX('1.1 AIZ-IVZ'!$G$109:$H$1097,MATCH(VALUE(LEFT(R574,SEARCH(".",R574)-1)),'1.1 AIZ-IVZ'!$E$109:$E$1097,0)-1+Q574,2)),"")</f>
        <v/>
      </c>
      <c r="O574" s="395" t="str">
        <f>IFERROR(IF(O573&gt;1,O573-1,INDEX('1.1 AIZ-IVZ'!$F$7:$H$106,MATCH('1.4 AIZ-BWH'!N574,'1.1 AIZ-IVZ'!$I$7:$I$106,0),1)+1),"")</f>
        <v/>
      </c>
      <c r="P574" s="395" t="str">
        <f t="shared" si="45"/>
        <v/>
      </c>
      <c r="Q574" s="395" t="e">
        <f t="shared" si="46"/>
        <v>#VALUE!</v>
      </c>
      <c r="R574" s="395" t="str">
        <f t="shared" si="47"/>
        <v/>
      </c>
    </row>
    <row r="575" spans="1:18" ht="15" hidden="1">
      <c r="A575" s="49"/>
      <c r="B575" s="49"/>
      <c r="C575" s="49"/>
      <c r="D575" s="50"/>
      <c r="E575" s="93" t="str" cm="1">
        <f t="array" ref="E575">IFERROR(IF(O574=1,INDEX('1.1 AIZ-IVZ'!$G$7:$I$106,MATCH(MIN('1.1 AIZ-IVZ'!$G$7:$G$106)+COUNTIF($N$25:N574,"*.0*"),'1.1 AIZ-IVZ'!$G$7:$G$106,0),3),INDEX('1.1 AIZ-IVZ'!$G$109:$H$1097,MATCH(VALUE(LEFT(R575,SEARCH(".",R575)-1)),'1.1 AIZ-IVZ'!$E$109:$E$1097,0)-1+Q575,2)),"")</f>
        <v/>
      </c>
      <c r="F575" s="28"/>
      <c r="G575" s="409" t="str">
        <f>IF(E575="","",IF(IFERROR(VALUE(MID(E575,(SEARCH(".",E575)+1),1)),0)&gt;0,I575,SUMIFS($G576:$G$1015,$R576:$R$1015,LEFT(E575,SEARCH(".",E575)),$Q576:$Q$1015,"&gt;0")))</f>
        <v/>
      </c>
      <c r="H575" s="400"/>
      <c r="I575" s="396" t="str">
        <f t="shared" ca="1" si="43"/>
        <v/>
      </c>
      <c r="J575" s="396" t="str">
        <f t="shared" ca="1" si="44"/>
        <v/>
      </c>
      <c r="K575" s="384" t="str">
        <f>IF(OR(IFERROR(SEARCH("*.0*",$E575),0)=1,E575=""),"",INDEX('1.1 AIZ-IVZ'!$H$109:$O$1097,MATCH('1.4 AIZ-BWH'!E575,'1.1 AIZ-IVZ'!$H$109:$H$1097,0),7))</f>
        <v/>
      </c>
      <c r="L575" s="384" t="str">
        <f>IF(OR(IFERROR(SEARCH("*.0*",$E575),0)=1,E575=""),"",INDEX('1.1 AIZ-IVZ'!$H$109:$O$1097,MATCH('1.4 AIZ-BWH'!E575,'1.1 AIZ-IVZ'!$H$109:$H$1097,0),8))</f>
        <v/>
      </c>
      <c r="M575" s="131"/>
      <c r="N575" s="395" t="str" cm="1">
        <f t="array" ref="N575">IFERROR(IF(O574=1,INDEX('1.1 AIZ-IVZ'!$G$7:$I$106,MATCH(MIN('1.1 AIZ-IVZ'!$G$7:$G$106)+COUNTIF($N$25:N574,"*.0*"),'1.1 AIZ-IVZ'!$G$7:$G$106,0),3),INDEX('1.1 AIZ-IVZ'!$G$109:$H$1097,MATCH(VALUE(LEFT(R575,SEARCH(".",R575)-1)),'1.1 AIZ-IVZ'!$E$109:$E$1097,0)-1+Q575,2)),"")</f>
        <v/>
      </c>
      <c r="O575" s="395" t="str">
        <f>IFERROR(IF(O574&gt;1,O574-1,INDEX('1.1 AIZ-IVZ'!$F$7:$H$106,MATCH('1.4 AIZ-BWH'!N575,'1.1 AIZ-IVZ'!$I$7:$I$106,0),1)+1),"")</f>
        <v/>
      </c>
      <c r="P575" s="395" t="str">
        <f t="shared" si="45"/>
        <v/>
      </c>
      <c r="Q575" s="395" t="e">
        <f t="shared" si="46"/>
        <v>#VALUE!</v>
      </c>
      <c r="R575" s="395" t="str">
        <f t="shared" si="47"/>
        <v/>
      </c>
    </row>
    <row r="576" spans="1:18" ht="15" hidden="1">
      <c r="A576" s="49"/>
      <c r="B576" s="49"/>
      <c r="C576" s="49"/>
      <c r="D576" s="50"/>
      <c r="E576" s="93" t="str" cm="1">
        <f t="array" ref="E576">IFERROR(IF(O575=1,INDEX('1.1 AIZ-IVZ'!$G$7:$I$106,MATCH(MIN('1.1 AIZ-IVZ'!$G$7:$G$106)+COUNTIF($N$25:N575,"*.0*"),'1.1 AIZ-IVZ'!$G$7:$G$106,0),3),INDEX('1.1 AIZ-IVZ'!$G$109:$H$1097,MATCH(VALUE(LEFT(R576,SEARCH(".",R576)-1)),'1.1 AIZ-IVZ'!$E$109:$E$1097,0)-1+Q576,2)),"")</f>
        <v/>
      </c>
      <c r="F576" s="28"/>
      <c r="G576" s="409" t="str">
        <f>IF(E576="","",IF(IFERROR(VALUE(MID(E576,(SEARCH(".",E576)+1),1)),0)&gt;0,I576,SUMIFS($G577:$G$1015,$R577:$R$1015,LEFT(E576,SEARCH(".",E576)),$Q577:$Q$1015,"&gt;0")))</f>
        <v/>
      </c>
      <c r="H576" s="400"/>
      <c r="I576" s="396" t="str">
        <f t="shared" ca="1" si="43"/>
        <v/>
      </c>
      <c r="J576" s="396" t="str">
        <f t="shared" ca="1" si="44"/>
        <v/>
      </c>
      <c r="K576" s="384" t="str">
        <f>IF(OR(IFERROR(SEARCH("*.0*",$E576),0)=1,E576=""),"",INDEX('1.1 AIZ-IVZ'!$H$109:$O$1097,MATCH('1.4 AIZ-BWH'!E576,'1.1 AIZ-IVZ'!$H$109:$H$1097,0),7))</f>
        <v/>
      </c>
      <c r="L576" s="384" t="str">
        <f>IF(OR(IFERROR(SEARCH("*.0*",$E576),0)=1,E576=""),"",INDEX('1.1 AIZ-IVZ'!$H$109:$O$1097,MATCH('1.4 AIZ-BWH'!E576,'1.1 AIZ-IVZ'!$H$109:$H$1097,0),8))</f>
        <v/>
      </c>
      <c r="M576" s="131"/>
      <c r="N576" s="395" t="str" cm="1">
        <f t="array" ref="N576">IFERROR(IF(O575=1,INDEX('1.1 AIZ-IVZ'!$G$7:$I$106,MATCH(MIN('1.1 AIZ-IVZ'!$G$7:$G$106)+COUNTIF($N$25:N575,"*.0*"),'1.1 AIZ-IVZ'!$G$7:$G$106,0),3),INDEX('1.1 AIZ-IVZ'!$G$109:$H$1097,MATCH(VALUE(LEFT(R576,SEARCH(".",R576)-1)),'1.1 AIZ-IVZ'!$E$109:$E$1097,0)-1+Q576,2)),"")</f>
        <v/>
      </c>
      <c r="O576" s="395" t="str">
        <f>IFERROR(IF(O575&gt;1,O575-1,INDEX('1.1 AIZ-IVZ'!$F$7:$H$106,MATCH('1.4 AIZ-BWH'!N576,'1.1 AIZ-IVZ'!$I$7:$I$106,0),1)+1),"")</f>
        <v/>
      </c>
      <c r="P576" s="395" t="str">
        <f t="shared" si="45"/>
        <v/>
      </c>
      <c r="Q576" s="395" t="e">
        <f t="shared" si="46"/>
        <v>#VALUE!</v>
      </c>
      <c r="R576" s="395" t="str">
        <f t="shared" si="47"/>
        <v/>
      </c>
    </row>
    <row r="577" spans="1:18" ht="15" hidden="1">
      <c r="A577" s="49"/>
      <c r="B577" s="49"/>
      <c r="C577" s="49"/>
      <c r="D577" s="50"/>
      <c r="E577" s="93" t="str" cm="1">
        <f t="array" ref="E577">IFERROR(IF(O576=1,INDEX('1.1 AIZ-IVZ'!$G$7:$I$106,MATCH(MIN('1.1 AIZ-IVZ'!$G$7:$G$106)+COUNTIF($N$25:N576,"*.0*"),'1.1 AIZ-IVZ'!$G$7:$G$106,0),3),INDEX('1.1 AIZ-IVZ'!$G$109:$H$1097,MATCH(VALUE(LEFT(R577,SEARCH(".",R577)-1)),'1.1 AIZ-IVZ'!$E$109:$E$1097,0)-1+Q577,2)),"")</f>
        <v/>
      </c>
      <c r="F577" s="28"/>
      <c r="G577" s="409" t="str">
        <f>IF(E577="","",IF(IFERROR(VALUE(MID(E577,(SEARCH(".",E577)+1),1)),0)&gt;0,I577,SUMIFS($G578:$G$1015,$R578:$R$1015,LEFT(E577,SEARCH(".",E577)),$Q578:$Q$1015,"&gt;0")))</f>
        <v/>
      </c>
      <c r="H577" s="400"/>
      <c r="I577" s="396" t="str">
        <f t="shared" ca="1" si="43"/>
        <v/>
      </c>
      <c r="J577" s="396" t="str">
        <f t="shared" ca="1" si="44"/>
        <v/>
      </c>
      <c r="K577" s="384" t="str">
        <f>IF(OR(IFERROR(SEARCH("*.0*",$E577),0)=1,E577=""),"",INDEX('1.1 AIZ-IVZ'!$H$109:$O$1097,MATCH('1.4 AIZ-BWH'!E577,'1.1 AIZ-IVZ'!$H$109:$H$1097,0),7))</f>
        <v/>
      </c>
      <c r="L577" s="384" t="str">
        <f>IF(OR(IFERROR(SEARCH("*.0*",$E577),0)=1,E577=""),"",INDEX('1.1 AIZ-IVZ'!$H$109:$O$1097,MATCH('1.4 AIZ-BWH'!E577,'1.1 AIZ-IVZ'!$H$109:$H$1097,0),8))</f>
        <v/>
      </c>
      <c r="M577" s="131"/>
      <c r="N577" s="395" t="str" cm="1">
        <f t="array" ref="N577">IFERROR(IF(O576=1,INDEX('1.1 AIZ-IVZ'!$G$7:$I$106,MATCH(MIN('1.1 AIZ-IVZ'!$G$7:$G$106)+COUNTIF($N$25:N576,"*.0*"),'1.1 AIZ-IVZ'!$G$7:$G$106,0),3),INDEX('1.1 AIZ-IVZ'!$G$109:$H$1097,MATCH(VALUE(LEFT(R577,SEARCH(".",R577)-1)),'1.1 AIZ-IVZ'!$E$109:$E$1097,0)-1+Q577,2)),"")</f>
        <v/>
      </c>
      <c r="O577" s="395" t="str">
        <f>IFERROR(IF(O576&gt;1,O576-1,INDEX('1.1 AIZ-IVZ'!$F$7:$H$106,MATCH('1.4 AIZ-BWH'!N577,'1.1 AIZ-IVZ'!$I$7:$I$106,0),1)+1),"")</f>
        <v/>
      </c>
      <c r="P577" s="395" t="str">
        <f t="shared" si="45"/>
        <v/>
      </c>
      <c r="Q577" s="395" t="e">
        <f t="shared" si="46"/>
        <v>#VALUE!</v>
      </c>
      <c r="R577" s="395" t="str">
        <f t="shared" si="47"/>
        <v/>
      </c>
    </row>
    <row r="578" spans="1:18" ht="15" hidden="1" customHeight="1">
      <c r="A578" s="49"/>
      <c r="B578" s="49"/>
      <c r="C578" s="49"/>
      <c r="D578" s="50"/>
      <c r="E578" s="93" t="str" cm="1">
        <f t="array" ref="E578">IFERROR(IF(O577=1,INDEX('1.1 AIZ-IVZ'!$G$7:$I$106,MATCH(MIN('1.1 AIZ-IVZ'!$G$7:$G$106)+COUNTIF($N$25:N577,"*.0*"),'1.1 AIZ-IVZ'!$G$7:$G$106,0),3),INDEX('1.1 AIZ-IVZ'!$G$109:$H$1097,MATCH(VALUE(LEFT(R578,SEARCH(".",R578)-1)),'1.1 AIZ-IVZ'!$E$109:$E$1097,0)-1+Q578,2)),"")</f>
        <v/>
      </c>
      <c r="F578" s="28"/>
      <c r="G578" s="409" t="str">
        <f>IF(E578="","",IF(IFERROR(VALUE(MID(E578,(SEARCH(".",E578)+1),1)),0)&gt;0,I578,SUMIFS($G579:$G$1015,$R579:$R$1015,LEFT(E578,SEARCH(".",E578)),$Q579:$Q$1015,"&gt;0")))</f>
        <v/>
      </c>
      <c r="H578" s="400"/>
      <c r="I578" s="396" t="str">
        <f t="shared" ca="1" si="43"/>
        <v/>
      </c>
      <c r="J578" s="396" t="str">
        <f t="shared" ca="1" si="44"/>
        <v/>
      </c>
      <c r="K578" s="384" t="str">
        <f>IF(OR(IFERROR(SEARCH("*.0*",$E578),0)=1,E578=""),"",INDEX('1.1 AIZ-IVZ'!$H$109:$O$1097,MATCH('1.4 AIZ-BWH'!E578,'1.1 AIZ-IVZ'!$H$109:$H$1097,0),7))</f>
        <v/>
      </c>
      <c r="L578" s="384" t="str">
        <f>IF(OR(IFERROR(SEARCH("*.0*",$E578),0)=1,E578=""),"",INDEX('1.1 AIZ-IVZ'!$H$109:$O$1097,MATCH('1.4 AIZ-BWH'!E578,'1.1 AIZ-IVZ'!$H$109:$H$1097,0),8))</f>
        <v/>
      </c>
      <c r="M578" s="131"/>
      <c r="N578" s="395" t="str" cm="1">
        <f t="array" ref="N578">IFERROR(IF(O577=1,INDEX('1.1 AIZ-IVZ'!$G$7:$I$106,MATCH(MIN('1.1 AIZ-IVZ'!$G$7:$G$106)+COUNTIF($N$25:N577,"*.0*"),'1.1 AIZ-IVZ'!$G$7:$G$106,0),3),INDEX('1.1 AIZ-IVZ'!$G$109:$H$1097,MATCH(VALUE(LEFT(R578,SEARCH(".",R578)-1)),'1.1 AIZ-IVZ'!$E$109:$E$1097,0)-1+Q578,2)),"")</f>
        <v/>
      </c>
      <c r="O578" s="395" t="str">
        <f>IFERROR(IF(O577&gt;1,O577-1,INDEX('1.1 AIZ-IVZ'!$F$7:$H$106,MATCH('1.4 AIZ-BWH'!N578,'1.1 AIZ-IVZ'!$I$7:$I$106,0),1)+1),"")</f>
        <v/>
      </c>
      <c r="P578" s="395" t="str">
        <f t="shared" si="45"/>
        <v/>
      </c>
      <c r="Q578" s="395" t="e">
        <f t="shared" si="46"/>
        <v>#VALUE!</v>
      </c>
      <c r="R578" s="395" t="str">
        <f t="shared" si="47"/>
        <v/>
      </c>
    </row>
    <row r="579" spans="1:18" ht="15" hidden="1" customHeight="1">
      <c r="A579" s="49"/>
      <c r="B579" s="49"/>
      <c r="C579" s="49"/>
      <c r="D579" s="50"/>
      <c r="E579" s="93" t="str" cm="1">
        <f t="array" ref="E579">IFERROR(IF(O578=1,INDEX('1.1 AIZ-IVZ'!$G$7:$I$106,MATCH(MIN('1.1 AIZ-IVZ'!$G$7:$G$106)+COUNTIF($N$25:N578,"*.0*"),'1.1 AIZ-IVZ'!$G$7:$G$106,0),3),INDEX('1.1 AIZ-IVZ'!$G$109:$H$1097,MATCH(VALUE(LEFT(R579,SEARCH(".",R579)-1)),'1.1 AIZ-IVZ'!$E$109:$E$1097,0)-1+Q579,2)),"")</f>
        <v/>
      </c>
      <c r="F579" s="28"/>
      <c r="G579" s="409" t="str">
        <f>IF(E579="","",IF(IFERROR(VALUE(MID(E579,(SEARCH(".",E579)+1),1)),0)&gt;0,I579,SUMIFS($G580:$G$1015,$R580:$R$1015,LEFT(E579,SEARCH(".",E579)),$Q580:$Q$1015,"&gt;0")))</f>
        <v/>
      </c>
      <c r="H579" s="400"/>
      <c r="I579" s="396" t="str">
        <f t="shared" ca="1" si="43"/>
        <v/>
      </c>
      <c r="J579" s="396" t="str">
        <f t="shared" ca="1" si="44"/>
        <v/>
      </c>
      <c r="K579" s="384" t="str">
        <f>IF(OR(IFERROR(SEARCH("*.0*",$E579),0)=1,E579=""),"",INDEX('1.1 AIZ-IVZ'!$H$109:$O$1097,MATCH('1.4 AIZ-BWH'!E579,'1.1 AIZ-IVZ'!$H$109:$H$1097,0),7))</f>
        <v/>
      </c>
      <c r="L579" s="384" t="str">
        <f>IF(OR(IFERROR(SEARCH("*.0*",$E579),0)=1,E579=""),"",INDEX('1.1 AIZ-IVZ'!$H$109:$O$1097,MATCH('1.4 AIZ-BWH'!E579,'1.1 AIZ-IVZ'!$H$109:$H$1097,0),8))</f>
        <v/>
      </c>
      <c r="M579" s="131"/>
      <c r="N579" s="395" t="str" cm="1">
        <f t="array" ref="N579">IFERROR(IF(O578=1,INDEX('1.1 AIZ-IVZ'!$G$7:$I$106,MATCH(MIN('1.1 AIZ-IVZ'!$G$7:$G$106)+COUNTIF($N$25:N578,"*.0*"),'1.1 AIZ-IVZ'!$G$7:$G$106,0),3),INDEX('1.1 AIZ-IVZ'!$G$109:$H$1097,MATCH(VALUE(LEFT(R579,SEARCH(".",R579)-1)),'1.1 AIZ-IVZ'!$E$109:$E$1097,0)-1+Q579,2)),"")</f>
        <v/>
      </c>
      <c r="O579" s="395" t="str">
        <f>IFERROR(IF(O578&gt;1,O578-1,INDEX('1.1 AIZ-IVZ'!$F$7:$H$106,MATCH('1.4 AIZ-BWH'!N579,'1.1 AIZ-IVZ'!$I$7:$I$106,0),1)+1),"")</f>
        <v/>
      </c>
      <c r="P579" s="395" t="str">
        <f t="shared" si="45"/>
        <v/>
      </c>
      <c r="Q579" s="395" t="e">
        <f t="shared" si="46"/>
        <v>#VALUE!</v>
      </c>
      <c r="R579" s="395" t="str">
        <f t="shared" si="47"/>
        <v/>
      </c>
    </row>
    <row r="580" spans="1:18" ht="15" hidden="1" customHeight="1">
      <c r="A580" s="49"/>
      <c r="B580" s="49"/>
      <c r="C580" s="49"/>
      <c r="D580" s="50"/>
      <c r="E580" s="93" t="str" cm="1">
        <f t="array" ref="E580">IFERROR(IF(O579=1,INDEX('1.1 AIZ-IVZ'!$G$7:$I$106,MATCH(MIN('1.1 AIZ-IVZ'!$G$7:$G$106)+COUNTIF($N$25:N579,"*.0*"),'1.1 AIZ-IVZ'!$G$7:$G$106,0),3),INDEX('1.1 AIZ-IVZ'!$G$109:$H$1097,MATCH(VALUE(LEFT(R580,SEARCH(".",R580)-1)),'1.1 AIZ-IVZ'!$E$109:$E$1097,0)-1+Q580,2)),"")</f>
        <v/>
      </c>
      <c r="F580" s="28"/>
      <c r="G580" s="409" t="str">
        <f>IF(E580="","",IF(IFERROR(VALUE(MID(E580,(SEARCH(".",E580)+1),1)),0)&gt;0,I580,SUMIFS($G581:$G$1015,$R581:$R$1015,LEFT(E580,SEARCH(".",E580)),$Q581:$Q$1015,"&gt;0")))</f>
        <v/>
      </c>
      <c r="H580" s="400"/>
      <c r="I580" s="396" t="str">
        <f t="shared" ca="1" si="43"/>
        <v/>
      </c>
      <c r="J580" s="396" t="str">
        <f t="shared" ca="1" si="44"/>
        <v/>
      </c>
      <c r="K580" s="384" t="str">
        <f>IF(OR(IFERROR(SEARCH("*.0*",$E580),0)=1,E580=""),"",INDEX('1.1 AIZ-IVZ'!$H$109:$O$1097,MATCH('1.4 AIZ-BWH'!E580,'1.1 AIZ-IVZ'!$H$109:$H$1097,0),7))</f>
        <v/>
      </c>
      <c r="L580" s="384" t="str">
        <f>IF(OR(IFERROR(SEARCH("*.0*",$E580),0)=1,E580=""),"",INDEX('1.1 AIZ-IVZ'!$H$109:$O$1097,MATCH('1.4 AIZ-BWH'!E580,'1.1 AIZ-IVZ'!$H$109:$H$1097,0),8))</f>
        <v/>
      </c>
      <c r="M580" s="131"/>
      <c r="N580" s="395" t="str" cm="1">
        <f t="array" ref="N580">IFERROR(IF(O579=1,INDEX('1.1 AIZ-IVZ'!$G$7:$I$106,MATCH(MIN('1.1 AIZ-IVZ'!$G$7:$G$106)+COUNTIF($N$25:N579,"*.0*"),'1.1 AIZ-IVZ'!$G$7:$G$106,0),3),INDEX('1.1 AIZ-IVZ'!$G$109:$H$1097,MATCH(VALUE(LEFT(R580,SEARCH(".",R580)-1)),'1.1 AIZ-IVZ'!$E$109:$E$1097,0)-1+Q580,2)),"")</f>
        <v/>
      </c>
      <c r="O580" s="395" t="str">
        <f>IFERROR(IF(O579&gt;1,O579-1,INDEX('1.1 AIZ-IVZ'!$F$7:$H$106,MATCH('1.4 AIZ-BWH'!N580,'1.1 AIZ-IVZ'!$I$7:$I$106,0),1)+1),"")</f>
        <v/>
      </c>
      <c r="P580" s="395" t="str">
        <f t="shared" si="45"/>
        <v/>
      </c>
      <c r="Q580" s="395" t="e">
        <f t="shared" si="46"/>
        <v>#VALUE!</v>
      </c>
      <c r="R580" s="395" t="str">
        <f t="shared" si="47"/>
        <v/>
      </c>
    </row>
    <row r="581" spans="1:18" ht="15" hidden="1" customHeight="1">
      <c r="A581" s="49"/>
      <c r="B581" s="49"/>
      <c r="C581" s="49"/>
      <c r="D581" s="50"/>
      <c r="E581" s="93" t="str" cm="1">
        <f t="array" ref="E581">IFERROR(IF(O580=1,INDEX('1.1 AIZ-IVZ'!$G$7:$I$106,MATCH(MIN('1.1 AIZ-IVZ'!$G$7:$G$106)+COUNTIF($N$25:N580,"*.0*"),'1.1 AIZ-IVZ'!$G$7:$G$106,0),3),INDEX('1.1 AIZ-IVZ'!$G$109:$H$1097,MATCH(VALUE(LEFT(R581,SEARCH(".",R581)-1)),'1.1 AIZ-IVZ'!$E$109:$E$1097,0)-1+Q581,2)),"")</f>
        <v/>
      </c>
      <c r="F581" s="28"/>
      <c r="G581" s="409" t="str">
        <f>IF(E581="","",IF(IFERROR(VALUE(MID(E581,(SEARCH(".",E581)+1),1)),0)&gt;0,I581,SUMIFS($G582:$G$1015,$R582:$R$1015,LEFT(E581,SEARCH(".",E581)),$Q582:$Q$1015,"&gt;0")))</f>
        <v/>
      </c>
      <c r="H581" s="400"/>
      <c r="I581" s="396" t="str">
        <f t="shared" ca="1" si="43"/>
        <v/>
      </c>
      <c r="J581" s="396" t="str">
        <f t="shared" ca="1" si="44"/>
        <v/>
      </c>
      <c r="K581" s="384" t="str">
        <f>IF(OR(IFERROR(SEARCH("*.0*",$E581),0)=1,E581=""),"",INDEX('1.1 AIZ-IVZ'!$H$109:$O$1097,MATCH('1.4 AIZ-BWH'!E581,'1.1 AIZ-IVZ'!$H$109:$H$1097,0),7))</f>
        <v/>
      </c>
      <c r="L581" s="384" t="str">
        <f>IF(OR(IFERROR(SEARCH("*.0*",$E581),0)=1,E581=""),"",INDEX('1.1 AIZ-IVZ'!$H$109:$O$1097,MATCH('1.4 AIZ-BWH'!E581,'1.1 AIZ-IVZ'!$H$109:$H$1097,0),8))</f>
        <v/>
      </c>
      <c r="M581" s="131"/>
      <c r="N581" s="395" t="str" cm="1">
        <f t="array" ref="N581">IFERROR(IF(O580=1,INDEX('1.1 AIZ-IVZ'!$G$7:$I$106,MATCH(MIN('1.1 AIZ-IVZ'!$G$7:$G$106)+COUNTIF($N$25:N580,"*.0*"),'1.1 AIZ-IVZ'!$G$7:$G$106,0),3),INDEX('1.1 AIZ-IVZ'!$G$109:$H$1097,MATCH(VALUE(LEFT(R581,SEARCH(".",R581)-1)),'1.1 AIZ-IVZ'!$E$109:$E$1097,0)-1+Q581,2)),"")</f>
        <v/>
      </c>
      <c r="O581" s="395" t="str">
        <f>IFERROR(IF(O580&gt;1,O580-1,INDEX('1.1 AIZ-IVZ'!$F$7:$H$106,MATCH('1.4 AIZ-BWH'!N581,'1.1 AIZ-IVZ'!$I$7:$I$106,0),1)+1),"")</f>
        <v/>
      </c>
      <c r="P581" s="395" t="str">
        <f t="shared" si="45"/>
        <v/>
      </c>
      <c r="Q581" s="395" t="e">
        <f t="shared" si="46"/>
        <v>#VALUE!</v>
      </c>
      <c r="R581" s="395" t="str">
        <f t="shared" si="47"/>
        <v/>
      </c>
    </row>
    <row r="582" spans="1:18" ht="15" hidden="1" customHeight="1">
      <c r="A582" s="49"/>
      <c r="B582" s="49"/>
      <c r="C582" s="49"/>
      <c r="D582" s="50"/>
      <c r="E582" s="93" t="str" cm="1">
        <f t="array" ref="E582">IFERROR(IF(O581=1,INDEX('1.1 AIZ-IVZ'!$G$7:$I$106,MATCH(MIN('1.1 AIZ-IVZ'!$G$7:$G$106)+COUNTIF($N$25:N581,"*.0*"),'1.1 AIZ-IVZ'!$G$7:$G$106,0),3),INDEX('1.1 AIZ-IVZ'!$G$109:$H$1097,MATCH(VALUE(LEFT(R582,SEARCH(".",R582)-1)),'1.1 AIZ-IVZ'!$E$109:$E$1097,0)-1+Q582,2)),"")</f>
        <v/>
      </c>
      <c r="F582" s="28"/>
      <c r="G582" s="409" t="str">
        <f>IF(E582="","",IF(IFERROR(VALUE(MID(E582,(SEARCH(".",E582)+1),1)),0)&gt;0,I582,SUMIFS($G583:$G$1015,$R583:$R$1015,LEFT(E582,SEARCH(".",E582)),$Q583:$Q$1015,"&gt;0")))</f>
        <v/>
      </c>
      <c r="H582" s="400"/>
      <c r="I582" s="396" t="str">
        <f t="shared" ca="1" si="43"/>
        <v/>
      </c>
      <c r="J582" s="396" t="str">
        <f t="shared" ca="1" si="44"/>
        <v/>
      </c>
      <c r="K582" s="384" t="str">
        <f>IF(OR(IFERROR(SEARCH("*.0*",$E582),0)=1,E582=""),"",INDEX('1.1 AIZ-IVZ'!$H$109:$O$1097,MATCH('1.4 AIZ-BWH'!E582,'1.1 AIZ-IVZ'!$H$109:$H$1097,0),7))</f>
        <v/>
      </c>
      <c r="L582" s="384" t="str">
        <f>IF(OR(IFERROR(SEARCH("*.0*",$E582),0)=1,E582=""),"",INDEX('1.1 AIZ-IVZ'!$H$109:$O$1097,MATCH('1.4 AIZ-BWH'!E582,'1.1 AIZ-IVZ'!$H$109:$H$1097,0),8))</f>
        <v/>
      </c>
      <c r="M582" s="131"/>
      <c r="N582" s="395" t="str" cm="1">
        <f t="array" ref="N582">IFERROR(IF(O581=1,INDEX('1.1 AIZ-IVZ'!$G$7:$I$106,MATCH(MIN('1.1 AIZ-IVZ'!$G$7:$G$106)+COUNTIF($N$25:N581,"*.0*"),'1.1 AIZ-IVZ'!$G$7:$G$106,0),3),INDEX('1.1 AIZ-IVZ'!$G$109:$H$1097,MATCH(VALUE(LEFT(R582,SEARCH(".",R582)-1)),'1.1 AIZ-IVZ'!$E$109:$E$1097,0)-1+Q582,2)),"")</f>
        <v/>
      </c>
      <c r="O582" s="395" t="str">
        <f>IFERROR(IF(O581&gt;1,O581-1,INDEX('1.1 AIZ-IVZ'!$F$7:$H$106,MATCH('1.4 AIZ-BWH'!N582,'1.1 AIZ-IVZ'!$I$7:$I$106,0),1)+1),"")</f>
        <v/>
      </c>
      <c r="P582" s="395" t="str">
        <f t="shared" si="45"/>
        <v/>
      </c>
      <c r="Q582" s="395" t="e">
        <f t="shared" si="46"/>
        <v>#VALUE!</v>
      </c>
      <c r="R582" s="395" t="str">
        <f t="shared" si="47"/>
        <v/>
      </c>
    </row>
    <row r="583" spans="1:18" ht="15" hidden="1" customHeight="1">
      <c r="A583" s="49"/>
      <c r="B583" s="49"/>
      <c r="C583" s="49"/>
      <c r="D583" s="50"/>
      <c r="E583" s="93" t="str" cm="1">
        <f t="array" ref="E583">IFERROR(IF(O582=1,INDEX('1.1 AIZ-IVZ'!$G$7:$I$106,MATCH(MIN('1.1 AIZ-IVZ'!$G$7:$G$106)+COUNTIF($N$25:N582,"*.0*"),'1.1 AIZ-IVZ'!$G$7:$G$106,0),3),INDEX('1.1 AIZ-IVZ'!$G$109:$H$1097,MATCH(VALUE(LEFT(R583,SEARCH(".",R583)-1)),'1.1 AIZ-IVZ'!$E$109:$E$1097,0)-1+Q583,2)),"")</f>
        <v/>
      </c>
      <c r="F583" s="28"/>
      <c r="G583" s="409" t="str">
        <f>IF(E583="","",IF(IFERROR(VALUE(MID(E583,(SEARCH(".",E583)+1),1)),0)&gt;0,I583,SUMIFS($G584:$G$1015,$R584:$R$1015,LEFT(E583,SEARCH(".",E583)),$Q584:$Q$1015,"&gt;0")))</f>
        <v/>
      </c>
      <c r="H583" s="400"/>
      <c r="I583" s="396" t="str">
        <f t="shared" ca="1" si="43"/>
        <v/>
      </c>
      <c r="J583" s="396" t="str">
        <f t="shared" ca="1" si="44"/>
        <v/>
      </c>
      <c r="K583" s="384" t="str">
        <f>IF(OR(IFERROR(SEARCH("*.0*",$E583),0)=1,E583=""),"",INDEX('1.1 AIZ-IVZ'!$H$109:$O$1097,MATCH('1.4 AIZ-BWH'!E583,'1.1 AIZ-IVZ'!$H$109:$H$1097,0),7))</f>
        <v/>
      </c>
      <c r="L583" s="384" t="str">
        <f>IF(OR(IFERROR(SEARCH("*.0*",$E583),0)=1,E583=""),"",INDEX('1.1 AIZ-IVZ'!$H$109:$O$1097,MATCH('1.4 AIZ-BWH'!E583,'1.1 AIZ-IVZ'!$H$109:$H$1097,0),8))</f>
        <v/>
      </c>
      <c r="M583" s="131"/>
      <c r="N583" s="395" t="str" cm="1">
        <f t="array" ref="N583">IFERROR(IF(O582=1,INDEX('1.1 AIZ-IVZ'!$G$7:$I$106,MATCH(MIN('1.1 AIZ-IVZ'!$G$7:$G$106)+COUNTIF($N$25:N582,"*.0*"),'1.1 AIZ-IVZ'!$G$7:$G$106,0),3),INDEX('1.1 AIZ-IVZ'!$G$109:$H$1097,MATCH(VALUE(LEFT(R583,SEARCH(".",R583)-1)),'1.1 AIZ-IVZ'!$E$109:$E$1097,0)-1+Q583,2)),"")</f>
        <v/>
      </c>
      <c r="O583" s="395" t="str">
        <f>IFERROR(IF(O582&gt;1,O582-1,INDEX('1.1 AIZ-IVZ'!$F$7:$H$106,MATCH('1.4 AIZ-BWH'!N583,'1.1 AIZ-IVZ'!$I$7:$I$106,0),1)+1),"")</f>
        <v/>
      </c>
      <c r="P583" s="395" t="str">
        <f t="shared" si="45"/>
        <v/>
      </c>
      <c r="Q583" s="395" t="e">
        <f t="shared" si="46"/>
        <v>#VALUE!</v>
      </c>
      <c r="R583" s="395" t="str">
        <f t="shared" si="47"/>
        <v/>
      </c>
    </row>
    <row r="584" spans="1:18" ht="15" hidden="1" customHeight="1">
      <c r="A584" s="49"/>
      <c r="B584" s="49"/>
      <c r="C584" s="49"/>
      <c r="D584" s="50"/>
      <c r="E584" s="93" t="str" cm="1">
        <f t="array" ref="E584">IFERROR(IF(O583=1,INDEX('1.1 AIZ-IVZ'!$G$7:$I$106,MATCH(MIN('1.1 AIZ-IVZ'!$G$7:$G$106)+COUNTIF($N$25:N583,"*.0*"),'1.1 AIZ-IVZ'!$G$7:$G$106,0),3),INDEX('1.1 AIZ-IVZ'!$G$109:$H$1097,MATCH(VALUE(LEFT(R584,SEARCH(".",R584)-1)),'1.1 AIZ-IVZ'!$E$109:$E$1097,0)-1+Q584,2)),"")</f>
        <v/>
      </c>
      <c r="F584" s="28"/>
      <c r="G584" s="409" t="str">
        <f>IF(E584="","",IF(IFERROR(VALUE(MID(E584,(SEARCH(".",E584)+1),1)),0)&gt;0,I584,SUMIFS($G585:$G$1015,$R585:$R$1015,LEFT(E584,SEARCH(".",E584)),$Q585:$Q$1015,"&gt;0")))</f>
        <v/>
      </c>
      <c r="H584" s="400"/>
      <c r="I584" s="396" t="str">
        <f t="shared" ca="1" si="43"/>
        <v/>
      </c>
      <c r="J584" s="396" t="str">
        <f t="shared" ca="1" si="44"/>
        <v/>
      </c>
      <c r="K584" s="384" t="str">
        <f>IF(OR(IFERROR(SEARCH("*.0*",$E584),0)=1,E584=""),"",INDEX('1.1 AIZ-IVZ'!$H$109:$O$1097,MATCH('1.4 AIZ-BWH'!E584,'1.1 AIZ-IVZ'!$H$109:$H$1097,0),7))</f>
        <v/>
      </c>
      <c r="L584" s="384" t="str">
        <f>IF(OR(IFERROR(SEARCH("*.0*",$E584),0)=1,E584=""),"",INDEX('1.1 AIZ-IVZ'!$H$109:$O$1097,MATCH('1.4 AIZ-BWH'!E584,'1.1 AIZ-IVZ'!$H$109:$H$1097,0),8))</f>
        <v/>
      </c>
      <c r="M584" s="131"/>
      <c r="N584" s="395" t="str" cm="1">
        <f t="array" ref="N584">IFERROR(IF(O583=1,INDEX('1.1 AIZ-IVZ'!$G$7:$I$106,MATCH(MIN('1.1 AIZ-IVZ'!$G$7:$G$106)+COUNTIF($N$25:N583,"*.0*"),'1.1 AIZ-IVZ'!$G$7:$G$106,0),3),INDEX('1.1 AIZ-IVZ'!$G$109:$H$1097,MATCH(VALUE(LEFT(R584,SEARCH(".",R584)-1)),'1.1 AIZ-IVZ'!$E$109:$E$1097,0)-1+Q584,2)),"")</f>
        <v/>
      </c>
      <c r="O584" s="395" t="str">
        <f>IFERROR(IF(O583&gt;1,O583-1,INDEX('1.1 AIZ-IVZ'!$F$7:$H$106,MATCH('1.4 AIZ-BWH'!N584,'1.1 AIZ-IVZ'!$I$7:$I$106,0),1)+1),"")</f>
        <v/>
      </c>
      <c r="P584" s="395" t="str">
        <f t="shared" si="45"/>
        <v/>
      </c>
      <c r="Q584" s="395" t="e">
        <f t="shared" si="46"/>
        <v>#VALUE!</v>
      </c>
      <c r="R584" s="395" t="str">
        <f t="shared" si="47"/>
        <v/>
      </c>
    </row>
    <row r="585" spans="1:18" ht="15" hidden="1" customHeight="1">
      <c r="A585" s="49"/>
      <c r="B585" s="49"/>
      <c r="C585" s="49"/>
      <c r="D585" s="50"/>
      <c r="E585" s="93" t="str" cm="1">
        <f t="array" ref="E585">IFERROR(IF(O584=1,INDEX('1.1 AIZ-IVZ'!$G$7:$I$106,MATCH(MIN('1.1 AIZ-IVZ'!$G$7:$G$106)+COUNTIF($N$25:N584,"*.0*"),'1.1 AIZ-IVZ'!$G$7:$G$106,0),3),INDEX('1.1 AIZ-IVZ'!$G$109:$H$1097,MATCH(VALUE(LEFT(R585,SEARCH(".",R585)-1)),'1.1 AIZ-IVZ'!$E$109:$E$1097,0)-1+Q585,2)),"")</f>
        <v/>
      </c>
      <c r="F585" s="28"/>
      <c r="G585" s="409" t="str">
        <f>IF(E585="","",IF(IFERROR(VALUE(MID(E585,(SEARCH(".",E585)+1),1)),0)&gt;0,I585,SUMIFS($G586:$G$1015,$R586:$R$1015,LEFT(E585,SEARCH(".",E585)),$Q586:$Q$1015,"&gt;0")))</f>
        <v/>
      </c>
      <c r="H585" s="400"/>
      <c r="I585" s="396" t="str">
        <f t="shared" ca="1" si="43"/>
        <v/>
      </c>
      <c r="J585" s="396" t="str">
        <f t="shared" ca="1" si="44"/>
        <v/>
      </c>
      <c r="K585" s="384" t="str">
        <f>IF(OR(IFERROR(SEARCH("*.0*",$E585),0)=1,E585=""),"",INDEX('1.1 AIZ-IVZ'!$H$109:$O$1097,MATCH('1.4 AIZ-BWH'!E585,'1.1 AIZ-IVZ'!$H$109:$H$1097,0),7))</f>
        <v/>
      </c>
      <c r="L585" s="384" t="str">
        <f>IF(OR(IFERROR(SEARCH("*.0*",$E585),0)=1,E585=""),"",INDEX('1.1 AIZ-IVZ'!$H$109:$O$1097,MATCH('1.4 AIZ-BWH'!E585,'1.1 AIZ-IVZ'!$H$109:$H$1097,0),8))</f>
        <v/>
      </c>
      <c r="M585" s="131"/>
      <c r="N585" s="395" t="str" cm="1">
        <f t="array" ref="N585">IFERROR(IF(O584=1,INDEX('1.1 AIZ-IVZ'!$G$7:$I$106,MATCH(MIN('1.1 AIZ-IVZ'!$G$7:$G$106)+COUNTIF($N$25:N584,"*.0*"),'1.1 AIZ-IVZ'!$G$7:$G$106,0),3),INDEX('1.1 AIZ-IVZ'!$G$109:$H$1097,MATCH(VALUE(LEFT(R585,SEARCH(".",R585)-1)),'1.1 AIZ-IVZ'!$E$109:$E$1097,0)-1+Q585,2)),"")</f>
        <v/>
      </c>
      <c r="O585" s="395" t="str">
        <f>IFERROR(IF(O584&gt;1,O584-1,INDEX('1.1 AIZ-IVZ'!$F$7:$H$106,MATCH('1.4 AIZ-BWH'!N585,'1.1 AIZ-IVZ'!$I$7:$I$106,0),1)+1),"")</f>
        <v/>
      </c>
      <c r="P585" s="395" t="str">
        <f t="shared" si="45"/>
        <v/>
      </c>
      <c r="Q585" s="395" t="e">
        <f t="shared" si="46"/>
        <v>#VALUE!</v>
      </c>
      <c r="R585" s="395" t="str">
        <f t="shared" si="47"/>
        <v/>
      </c>
    </row>
    <row r="586" spans="1:18" ht="15" hidden="1" customHeight="1">
      <c r="A586" s="49"/>
      <c r="B586" s="49"/>
      <c r="C586" s="49"/>
      <c r="D586" s="50"/>
      <c r="E586" s="93" t="str" cm="1">
        <f t="array" ref="E586">IFERROR(IF(O585=1,INDEX('1.1 AIZ-IVZ'!$G$7:$I$106,MATCH(MIN('1.1 AIZ-IVZ'!$G$7:$G$106)+COUNTIF($N$25:N585,"*.0*"),'1.1 AIZ-IVZ'!$G$7:$G$106,0),3),INDEX('1.1 AIZ-IVZ'!$G$109:$H$1097,MATCH(VALUE(LEFT(R586,SEARCH(".",R586)-1)),'1.1 AIZ-IVZ'!$E$109:$E$1097,0)-1+Q586,2)),"")</f>
        <v/>
      </c>
      <c r="F586" s="28"/>
      <c r="G586" s="409" t="str">
        <f>IF(E586="","",IF(IFERROR(VALUE(MID(E586,(SEARCH(".",E586)+1),1)),0)&gt;0,I586,SUMIFS($G587:$G$1015,$R587:$R$1015,LEFT(E586,SEARCH(".",E586)),$Q587:$Q$1015,"&gt;0")))</f>
        <v/>
      </c>
      <c r="H586" s="400"/>
      <c r="I586" s="396" t="str">
        <f t="shared" ca="1" si="43"/>
        <v/>
      </c>
      <c r="J586" s="396" t="str">
        <f t="shared" ca="1" si="44"/>
        <v/>
      </c>
      <c r="K586" s="384" t="str">
        <f>IF(OR(IFERROR(SEARCH("*.0*",$E586),0)=1,E586=""),"",INDEX('1.1 AIZ-IVZ'!$H$109:$O$1097,MATCH('1.4 AIZ-BWH'!E586,'1.1 AIZ-IVZ'!$H$109:$H$1097,0),7))</f>
        <v/>
      </c>
      <c r="L586" s="384" t="str">
        <f>IF(OR(IFERROR(SEARCH("*.0*",$E586),0)=1,E586=""),"",INDEX('1.1 AIZ-IVZ'!$H$109:$O$1097,MATCH('1.4 AIZ-BWH'!E586,'1.1 AIZ-IVZ'!$H$109:$H$1097,0),8))</f>
        <v/>
      </c>
      <c r="M586" s="131"/>
      <c r="N586" s="395" t="str" cm="1">
        <f t="array" ref="N586">IFERROR(IF(O585=1,INDEX('1.1 AIZ-IVZ'!$G$7:$I$106,MATCH(MIN('1.1 AIZ-IVZ'!$G$7:$G$106)+COUNTIF($N$25:N585,"*.0*"),'1.1 AIZ-IVZ'!$G$7:$G$106,0),3),INDEX('1.1 AIZ-IVZ'!$G$109:$H$1097,MATCH(VALUE(LEFT(R586,SEARCH(".",R586)-1)),'1.1 AIZ-IVZ'!$E$109:$E$1097,0)-1+Q586,2)),"")</f>
        <v/>
      </c>
      <c r="O586" s="395" t="str">
        <f>IFERROR(IF(O585&gt;1,O585-1,INDEX('1.1 AIZ-IVZ'!$F$7:$H$106,MATCH('1.4 AIZ-BWH'!N586,'1.1 AIZ-IVZ'!$I$7:$I$106,0),1)+1),"")</f>
        <v/>
      </c>
      <c r="P586" s="395" t="str">
        <f t="shared" si="45"/>
        <v/>
      </c>
      <c r="Q586" s="395" t="e">
        <f t="shared" si="46"/>
        <v>#VALUE!</v>
      </c>
      <c r="R586" s="395" t="str">
        <f t="shared" si="47"/>
        <v/>
      </c>
    </row>
    <row r="587" spans="1:18" ht="15" hidden="1" customHeight="1">
      <c r="A587" s="49"/>
      <c r="B587" s="49"/>
      <c r="C587" s="49"/>
      <c r="D587" s="50"/>
      <c r="E587" s="93" t="str" cm="1">
        <f t="array" ref="E587">IFERROR(IF(O586=1,INDEX('1.1 AIZ-IVZ'!$G$7:$I$106,MATCH(MIN('1.1 AIZ-IVZ'!$G$7:$G$106)+COUNTIF($N$25:N586,"*.0*"),'1.1 AIZ-IVZ'!$G$7:$G$106,0),3),INDEX('1.1 AIZ-IVZ'!$G$109:$H$1097,MATCH(VALUE(LEFT(R587,SEARCH(".",R587)-1)),'1.1 AIZ-IVZ'!$E$109:$E$1097,0)-1+Q587,2)),"")</f>
        <v/>
      </c>
      <c r="F587" s="28"/>
      <c r="G587" s="409" t="str">
        <f>IF(E587="","",IF(IFERROR(VALUE(MID(E587,(SEARCH(".",E587)+1),1)),0)&gt;0,I587,SUMIFS($G588:$G$1015,$R588:$R$1015,LEFT(E587,SEARCH(".",E587)),$Q588:$Q$1015,"&gt;0")))</f>
        <v/>
      </c>
      <c r="H587" s="400"/>
      <c r="I587" s="396" t="str">
        <f t="shared" ca="1" si="43"/>
        <v/>
      </c>
      <c r="J587" s="396" t="str">
        <f t="shared" ca="1" si="44"/>
        <v/>
      </c>
      <c r="K587" s="384" t="str">
        <f>IF(OR(IFERROR(SEARCH("*.0*",$E587),0)=1,E587=""),"",INDEX('1.1 AIZ-IVZ'!$H$109:$O$1097,MATCH('1.4 AIZ-BWH'!E587,'1.1 AIZ-IVZ'!$H$109:$H$1097,0),7))</f>
        <v/>
      </c>
      <c r="L587" s="384" t="str">
        <f>IF(OR(IFERROR(SEARCH("*.0*",$E587),0)=1,E587=""),"",INDEX('1.1 AIZ-IVZ'!$H$109:$O$1097,MATCH('1.4 AIZ-BWH'!E587,'1.1 AIZ-IVZ'!$H$109:$H$1097,0),8))</f>
        <v/>
      </c>
      <c r="M587" s="131"/>
      <c r="N587" s="395" t="str" cm="1">
        <f t="array" ref="N587">IFERROR(IF(O586=1,INDEX('1.1 AIZ-IVZ'!$G$7:$I$106,MATCH(MIN('1.1 AIZ-IVZ'!$G$7:$G$106)+COUNTIF($N$25:N586,"*.0*"),'1.1 AIZ-IVZ'!$G$7:$G$106,0),3),INDEX('1.1 AIZ-IVZ'!$G$109:$H$1097,MATCH(VALUE(LEFT(R587,SEARCH(".",R587)-1)),'1.1 AIZ-IVZ'!$E$109:$E$1097,0)-1+Q587,2)),"")</f>
        <v/>
      </c>
      <c r="O587" s="395" t="str">
        <f>IFERROR(IF(O586&gt;1,O586-1,INDEX('1.1 AIZ-IVZ'!$F$7:$H$106,MATCH('1.4 AIZ-BWH'!N587,'1.1 AIZ-IVZ'!$I$7:$I$106,0),1)+1),"")</f>
        <v/>
      </c>
      <c r="P587" s="395" t="str">
        <f t="shared" si="45"/>
        <v/>
      </c>
      <c r="Q587" s="395" t="e">
        <f t="shared" si="46"/>
        <v>#VALUE!</v>
      </c>
      <c r="R587" s="395" t="str">
        <f t="shared" si="47"/>
        <v/>
      </c>
    </row>
    <row r="588" spans="1:18" ht="15" hidden="1" customHeight="1">
      <c r="A588" s="49"/>
      <c r="B588" s="49"/>
      <c r="C588" s="49"/>
      <c r="D588" s="50"/>
      <c r="E588" s="93" t="str" cm="1">
        <f t="array" ref="E588">IFERROR(IF(O587=1,INDEX('1.1 AIZ-IVZ'!$G$7:$I$106,MATCH(MIN('1.1 AIZ-IVZ'!$G$7:$G$106)+COUNTIF($N$25:N587,"*.0*"),'1.1 AIZ-IVZ'!$G$7:$G$106,0),3),INDEX('1.1 AIZ-IVZ'!$G$109:$H$1097,MATCH(VALUE(LEFT(R588,SEARCH(".",R588)-1)),'1.1 AIZ-IVZ'!$E$109:$E$1097,0)-1+Q588,2)),"")</f>
        <v/>
      </c>
      <c r="F588" s="28"/>
      <c r="G588" s="409" t="str">
        <f>IF(E588="","",IF(IFERROR(VALUE(MID(E588,(SEARCH(".",E588)+1),1)),0)&gt;0,I588,SUMIFS($G589:$G$1015,$R589:$R$1015,LEFT(E588,SEARCH(".",E588)),$Q589:$Q$1015,"&gt;0")))</f>
        <v/>
      </c>
      <c r="H588" s="400"/>
      <c r="I588" s="396" t="str">
        <f t="shared" ca="1" si="43"/>
        <v/>
      </c>
      <c r="J588" s="396" t="str">
        <f t="shared" ca="1" si="44"/>
        <v/>
      </c>
      <c r="K588" s="384" t="str">
        <f>IF(OR(IFERROR(SEARCH("*.0*",$E588),0)=1,E588=""),"",INDEX('1.1 AIZ-IVZ'!$H$109:$O$1097,MATCH('1.4 AIZ-BWH'!E588,'1.1 AIZ-IVZ'!$H$109:$H$1097,0),7))</f>
        <v/>
      </c>
      <c r="L588" s="384" t="str">
        <f>IF(OR(IFERROR(SEARCH("*.0*",$E588),0)=1,E588=""),"",INDEX('1.1 AIZ-IVZ'!$H$109:$O$1097,MATCH('1.4 AIZ-BWH'!E588,'1.1 AIZ-IVZ'!$H$109:$H$1097,0),8))</f>
        <v/>
      </c>
      <c r="M588" s="131"/>
      <c r="N588" s="395" t="str" cm="1">
        <f t="array" ref="N588">IFERROR(IF(O587=1,INDEX('1.1 AIZ-IVZ'!$G$7:$I$106,MATCH(MIN('1.1 AIZ-IVZ'!$G$7:$G$106)+COUNTIF($N$25:N587,"*.0*"),'1.1 AIZ-IVZ'!$G$7:$G$106,0),3),INDEX('1.1 AIZ-IVZ'!$G$109:$H$1097,MATCH(VALUE(LEFT(R588,SEARCH(".",R588)-1)),'1.1 AIZ-IVZ'!$E$109:$E$1097,0)-1+Q588,2)),"")</f>
        <v/>
      </c>
      <c r="O588" s="395" t="str">
        <f>IFERROR(IF(O587&gt;1,O587-1,INDEX('1.1 AIZ-IVZ'!$F$7:$H$106,MATCH('1.4 AIZ-BWH'!N588,'1.1 AIZ-IVZ'!$I$7:$I$106,0),1)+1),"")</f>
        <v/>
      </c>
      <c r="P588" s="395" t="str">
        <f t="shared" si="45"/>
        <v/>
      </c>
      <c r="Q588" s="395" t="e">
        <f t="shared" si="46"/>
        <v>#VALUE!</v>
      </c>
      <c r="R588" s="395" t="str">
        <f t="shared" si="47"/>
        <v/>
      </c>
    </row>
    <row r="589" spans="1:18" ht="15" hidden="1" customHeight="1">
      <c r="A589" s="49"/>
      <c r="B589" s="49"/>
      <c r="C589" s="49"/>
      <c r="D589" s="50"/>
      <c r="E589" s="93" t="str" cm="1">
        <f t="array" ref="E589">IFERROR(IF(O588=1,INDEX('1.1 AIZ-IVZ'!$G$7:$I$106,MATCH(MIN('1.1 AIZ-IVZ'!$G$7:$G$106)+COUNTIF($N$25:N588,"*.0*"),'1.1 AIZ-IVZ'!$G$7:$G$106,0),3),INDEX('1.1 AIZ-IVZ'!$G$109:$H$1097,MATCH(VALUE(LEFT(R589,SEARCH(".",R589)-1)),'1.1 AIZ-IVZ'!$E$109:$E$1097,0)-1+Q589,2)),"")</f>
        <v/>
      </c>
      <c r="F589" s="28"/>
      <c r="G589" s="409" t="str">
        <f>IF(E589="","",IF(IFERROR(VALUE(MID(E589,(SEARCH(".",E589)+1),1)),0)&gt;0,I589,SUMIFS($G590:$G$1015,$R590:$R$1015,LEFT(E589,SEARCH(".",E589)),$Q590:$Q$1015,"&gt;0")))</f>
        <v/>
      </c>
      <c r="H589" s="400"/>
      <c r="I589" s="396" t="str">
        <f t="shared" ca="1" si="43"/>
        <v/>
      </c>
      <c r="J589" s="396" t="str">
        <f t="shared" ca="1" si="44"/>
        <v/>
      </c>
      <c r="K589" s="384" t="str">
        <f>IF(OR(IFERROR(SEARCH("*.0*",$E589),0)=1,E589=""),"",INDEX('1.1 AIZ-IVZ'!$H$109:$O$1097,MATCH('1.4 AIZ-BWH'!E589,'1.1 AIZ-IVZ'!$H$109:$H$1097,0),7))</f>
        <v/>
      </c>
      <c r="L589" s="384" t="str">
        <f>IF(OR(IFERROR(SEARCH("*.0*",$E589),0)=1,E589=""),"",INDEX('1.1 AIZ-IVZ'!$H$109:$O$1097,MATCH('1.4 AIZ-BWH'!E589,'1.1 AIZ-IVZ'!$H$109:$H$1097,0),8))</f>
        <v/>
      </c>
      <c r="M589" s="131"/>
      <c r="N589" s="395" t="str" cm="1">
        <f t="array" ref="N589">IFERROR(IF(O588=1,INDEX('1.1 AIZ-IVZ'!$G$7:$I$106,MATCH(MIN('1.1 AIZ-IVZ'!$G$7:$G$106)+COUNTIF($N$25:N588,"*.0*"),'1.1 AIZ-IVZ'!$G$7:$G$106,0),3),INDEX('1.1 AIZ-IVZ'!$G$109:$H$1097,MATCH(VALUE(LEFT(R589,SEARCH(".",R589)-1)),'1.1 AIZ-IVZ'!$E$109:$E$1097,0)-1+Q589,2)),"")</f>
        <v/>
      </c>
      <c r="O589" s="395" t="str">
        <f>IFERROR(IF(O588&gt;1,O588-1,INDEX('1.1 AIZ-IVZ'!$F$7:$H$106,MATCH('1.4 AIZ-BWH'!N589,'1.1 AIZ-IVZ'!$I$7:$I$106,0),1)+1),"")</f>
        <v/>
      </c>
      <c r="P589" s="395" t="str">
        <f t="shared" si="45"/>
        <v/>
      </c>
      <c r="Q589" s="395" t="e">
        <f t="shared" si="46"/>
        <v>#VALUE!</v>
      </c>
      <c r="R589" s="395" t="str">
        <f t="shared" si="47"/>
        <v/>
      </c>
    </row>
    <row r="590" spans="1:18" ht="15" hidden="1" customHeight="1">
      <c r="A590" s="49"/>
      <c r="B590" s="49"/>
      <c r="C590" s="49"/>
      <c r="D590" s="50"/>
      <c r="E590" s="93" t="str" cm="1">
        <f t="array" ref="E590">IFERROR(IF(O589=1,INDEX('1.1 AIZ-IVZ'!$G$7:$I$106,MATCH(MIN('1.1 AIZ-IVZ'!$G$7:$G$106)+COUNTIF($N$25:N589,"*.0*"),'1.1 AIZ-IVZ'!$G$7:$G$106,0),3),INDEX('1.1 AIZ-IVZ'!$G$109:$H$1097,MATCH(VALUE(LEFT(R590,SEARCH(".",R590)-1)),'1.1 AIZ-IVZ'!$E$109:$E$1097,0)-1+Q590,2)),"")</f>
        <v/>
      </c>
      <c r="F590" s="28"/>
      <c r="G590" s="409" t="str">
        <f>IF(E590="","",IF(IFERROR(VALUE(MID(E590,(SEARCH(".",E590)+1),1)),0)&gt;0,I590,SUMIFS($G591:$G$1015,$R591:$R$1015,LEFT(E590,SEARCH(".",E590)),$Q591:$Q$1015,"&gt;0")))</f>
        <v/>
      </c>
      <c r="H590" s="400"/>
      <c r="I590" s="396" t="str">
        <f t="shared" ca="1" si="43"/>
        <v/>
      </c>
      <c r="J590" s="396" t="str">
        <f t="shared" ca="1" si="44"/>
        <v/>
      </c>
      <c r="K590" s="384" t="str">
        <f>IF(OR(IFERROR(SEARCH("*.0*",$E590),0)=1,E590=""),"",INDEX('1.1 AIZ-IVZ'!$H$109:$O$1097,MATCH('1.4 AIZ-BWH'!E590,'1.1 AIZ-IVZ'!$H$109:$H$1097,0),7))</f>
        <v/>
      </c>
      <c r="L590" s="384" t="str">
        <f>IF(OR(IFERROR(SEARCH("*.0*",$E590),0)=1,E590=""),"",INDEX('1.1 AIZ-IVZ'!$H$109:$O$1097,MATCH('1.4 AIZ-BWH'!E590,'1.1 AIZ-IVZ'!$H$109:$H$1097,0),8))</f>
        <v/>
      </c>
      <c r="M590" s="131"/>
      <c r="N590" s="395" t="str" cm="1">
        <f t="array" ref="N590">IFERROR(IF(O589=1,INDEX('1.1 AIZ-IVZ'!$G$7:$I$106,MATCH(MIN('1.1 AIZ-IVZ'!$G$7:$G$106)+COUNTIF($N$25:N589,"*.0*"),'1.1 AIZ-IVZ'!$G$7:$G$106,0),3),INDEX('1.1 AIZ-IVZ'!$G$109:$H$1097,MATCH(VALUE(LEFT(R590,SEARCH(".",R590)-1)),'1.1 AIZ-IVZ'!$E$109:$E$1097,0)-1+Q590,2)),"")</f>
        <v/>
      </c>
      <c r="O590" s="395" t="str">
        <f>IFERROR(IF(O589&gt;1,O589-1,INDEX('1.1 AIZ-IVZ'!$F$7:$H$106,MATCH('1.4 AIZ-BWH'!N590,'1.1 AIZ-IVZ'!$I$7:$I$106,0),1)+1),"")</f>
        <v/>
      </c>
      <c r="P590" s="395" t="str">
        <f t="shared" si="45"/>
        <v/>
      </c>
      <c r="Q590" s="395" t="e">
        <f t="shared" si="46"/>
        <v>#VALUE!</v>
      </c>
      <c r="R590" s="395" t="str">
        <f t="shared" si="47"/>
        <v/>
      </c>
    </row>
    <row r="591" spans="1:18" ht="15" hidden="1" customHeight="1">
      <c r="A591" s="49"/>
      <c r="B591" s="49"/>
      <c r="C591" s="49"/>
      <c r="D591" s="50"/>
      <c r="E591" s="93" t="str" cm="1">
        <f t="array" ref="E591">IFERROR(IF(O590=1,INDEX('1.1 AIZ-IVZ'!$G$7:$I$106,MATCH(MIN('1.1 AIZ-IVZ'!$G$7:$G$106)+COUNTIF($N$25:N590,"*.0*"),'1.1 AIZ-IVZ'!$G$7:$G$106,0),3),INDEX('1.1 AIZ-IVZ'!$G$109:$H$1097,MATCH(VALUE(LEFT(R591,SEARCH(".",R591)-1)),'1.1 AIZ-IVZ'!$E$109:$E$1097,0)-1+Q591,2)),"")</f>
        <v/>
      </c>
      <c r="F591" s="28"/>
      <c r="G591" s="409" t="str">
        <f>IF(E591="","",IF(IFERROR(VALUE(MID(E591,(SEARCH(".",E591)+1),1)),0)&gt;0,I591,SUMIFS($G592:$G$1015,$R592:$R$1015,LEFT(E591,SEARCH(".",E591)),$Q592:$Q$1015,"&gt;0")))</f>
        <v/>
      </c>
      <c r="H591" s="400"/>
      <c r="I591" s="396" t="str">
        <f t="shared" ca="1" si="43"/>
        <v/>
      </c>
      <c r="J591" s="396" t="str">
        <f t="shared" ca="1" si="44"/>
        <v/>
      </c>
      <c r="K591" s="384" t="str">
        <f>IF(OR(IFERROR(SEARCH("*.0*",$E591),0)=1,E591=""),"",INDEX('1.1 AIZ-IVZ'!$H$109:$O$1097,MATCH('1.4 AIZ-BWH'!E591,'1.1 AIZ-IVZ'!$H$109:$H$1097,0),7))</f>
        <v/>
      </c>
      <c r="L591" s="384" t="str">
        <f>IF(OR(IFERROR(SEARCH("*.0*",$E591),0)=1,E591=""),"",INDEX('1.1 AIZ-IVZ'!$H$109:$O$1097,MATCH('1.4 AIZ-BWH'!E591,'1.1 AIZ-IVZ'!$H$109:$H$1097,0),8))</f>
        <v/>
      </c>
      <c r="M591" s="131"/>
      <c r="N591" s="395" t="str" cm="1">
        <f t="array" ref="N591">IFERROR(IF(O590=1,INDEX('1.1 AIZ-IVZ'!$G$7:$I$106,MATCH(MIN('1.1 AIZ-IVZ'!$G$7:$G$106)+COUNTIF($N$25:N590,"*.0*"),'1.1 AIZ-IVZ'!$G$7:$G$106,0),3),INDEX('1.1 AIZ-IVZ'!$G$109:$H$1097,MATCH(VALUE(LEFT(R591,SEARCH(".",R591)-1)),'1.1 AIZ-IVZ'!$E$109:$E$1097,0)-1+Q591,2)),"")</f>
        <v/>
      </c>
      <c r="O591" s="395" t="str">
        <f>IFERROR(IF(O590&gt;1,O590-1,INDEX('1.1 AIZ-IVZ'!$F$7:$H$106,MATCH('1.4 AIZ-BWH'!N591,'1.1 AIZ-IVZ'!$I$7:$I$106,0),1)+1),"")</f>
        <v/>
      </c>
      <c r="P591" s="395" t="str">
        <f t="shared" si="45"/>
        <v/>
      </c>
      <c r="Q591" s="395" t="e">
        <f t="shared" si="46"/>
        <v>#VALUE!</v>
      </c>
      <c r="R591" s="395" t="str">
        <f t="shared" si="47"/>
        <v/>
      </c>
    </row>
    <row r="592" spans="1:18" ht="15" hidden="1" customHeight="1">
      <c r="A592" s="49"/>
      <c r="B592" s="49"/>
      <c r="C592" s="49"/>
      <c r="D592" s="50"/>
      <c r="E592" s="93" t="str" cm="1">
        <f t="array" ref="E592">IFERROR(IF(O591=1,INDEX('1.1 AIZ-IVZ'!$G$7:$I$106,MATCH(MIN('1.1 AIZ-IVZ'!$G$7:$G$106)+COUNTIF($N$25:N591,"*.0*"),'1.1 AIZ-IVZ'!$G$7:$G$106,0),3),INDEX('1.1 AIZ-IVZ'!$G$109:$H$1097,MATCH(VALUE(LEFT(R592,SEARCH(".",R592)-1)),'1.1 AIZ-IVZ'!$E$109:$E$1097,0)-1+Q592,2)),"")</f>
        <v/>
      </c>
      <c r="F592" s="28"/>
      <c r="G592" s="409" t="str">
        <f>IF(E592="","",IF(IFERROR(VALUE(MID(E592,(SEARCH(".",E592)+1),1)),0)&gt;0,I592,SUMIFS($G593:$G$1015,$R593:$R$1015,LEFT(E592,SEARCH(".",E592)),$Q593:$Q$1015,"&gt;0")))</f>
        <v/>
      </c>
      <c r="H592" s="400"/>
      <c r="I592" s="396" t="str">
        <f t="shared" ca="1" si="43"/>
        <v/>
      </c>
      <c r="J592" s="396" t="str">
        <f t="shared" ca="1" si="44"/>
        <v/>
      </c>
      <c r="K592" s="384" t="str">
        <f>IF(OR(IFERROR(SEARCH("*.0*",$E592),0)=1,E592=""),"",INDEX('1.1 AIZ-IVZ'!$H$109:$O$1097,MATCH('1.4 AIZ-BWH'!E592,'1.1 AIZ-IVZ'!$H$109:$H$1097,0),7))</f>
        <v/>
      </c>
      <c r="L592" s="384" t="str">
        <f>IF(OR(IFERROR(SEARCH("*.0*",$E592),0)=1,E592=""),"",INDEX('1.1 AIZ-IVZ'!$H$109:$O$1097,MATCH('1.4 AIZ-BWH'!E592,'1.1 AIZ-IVZ'!$H$109:$H$1097,0),8))</f>
        <v/>
      </c>
      <c r="M592" s="131"/>
      <c r="N592" s="395" t="str" cm="1">
        <f t="array" ref="N592">IFERROR(IF(O591=1,INDEX('1.1 AIZ-IVZ'!$G$7:$I$106,MATCH(MIN('1.1 AIZ-IVZ'!$G$7:$G$106)+COUNTIF($N$25:N591,"*.0*"),'1.1 AIZ-IVZ'!$G$7:$G$106,0),3),INDEX('1.1 AIZ-IVZ'!$G$109:$H$1097,MATCH(VALUE(LEFT(R592,SEARCH(".",R592)-1)),'1.1 AIZ-IVZ'!$E$109:$E$1097,0)-1+Q592,2)),"")</f>
        <v/>
      </c>
      <c r="O592" s="395" t="str">
        <f>IFERROR(IF(O591&gt;1,O591-1,INDEX('1.1 AIZ-IVZ'!$F$7:$H$106,MATCH('1.4 AIZ-BWH'!N592,'1.1 AIZ-IVZ'!$I$7:$I$106,0),1)+1),"")</f>
        <v/>
      </c>
      <c r="P592" s="395" t="str">
        <f t="shared" si="45"/>
        <v/>
      </c>
      <c r="Q592" s="395" t="e">
        <f t="shared" si="46"/>
        <v>#VALUE!</v>
      </c>
      <c r="R592" s="395" t="str">
        <f t="shared" si="47"/>
        <v/>
      </c>
    </row>
    <row r="593" spans="1:18" ht="15" hidden="1" customHeight="1">
      <c r="A593" s="49"/>
      <c r="B593" s="49"/>
      <c r="C593" s="49"/>
      <c r="D593" s="50"/>
      <c r="E593" s="93" t="str" cm="1">
        <f t="array" ref="E593">IFERROR(IF(O592=1,INDEX('1.1 AIZ-IVZ'!$G$7:$I$106,MATCH(MIN('1.1 AIZ-IVZ'!$G$7:$G$106)+COUNTIF($N$25:N592,"*.0*"),'1.1 AIZ-IVZ'!$G$7:$G$106,0),3),INDEX('1.1 AIZ-IVZ'!$G$109:$H$1097,MATCH(VALUE(LEFT(R593,SEARCH(".",R593)-1)),'1.1 AIZ-IVZ'!$E$109:$E$1097,0)-1+Q593,2)),"")</f>
        <v/>
      </c>
      <c r="F593" s="28"/>
      <c r="G593" s="409" t="str">
        <f>IF(E593="","",IF(IFERROR(VALUE(MID(E593,(SEARCH(".",E593)+1),1)),0)&gt;0,I593,SUMIFS($G594:$G$1015,$R594:$R$1015,LEFT(E593,SEARCH(".",E593)),$Q594:$Q$1015,"&gt;0")))</f>
        <v/>
      </c>
      <c r="H593" s="400"/>
      <c r="I593" s="396" t="str">
        <f t="shared" ca="1" si="43"/>
        <v/>
      </c>
      <c r="J593" s="396" t="str">
        <f t="shared" ca="1" si="44"/>
        <v/>
      </c>
      <c r="K593" s="384" t="str">
        <f>IF(OR(IFERROR(SEARCH("*.0*",$E593),0)=1,E593=""),"",INDEX('1.1 AIZ-IVZ'!$H$109:$O$1097,MATCH('1.4 AIZ-BWH'!E593,'1.1 AIZ-IVZ'!$H$109:$H$1097,0),7))</f>
        <v/>
      </c>
      <c r="L593" s="384" t="str">
        <f>IF(OR(IFERROR(SEARCH("*.0*",$E593),0)=1,E593=""),"",INDEX('1.1 AIZ-IVZ'!$H$109:$O$1097,MATCH('1.4 AIZ-BWH'!E593,'1.1 AIZ-IVZ'!$H$109:$H$1097,0),8))</f>
        <v/>
      </c>
      <c r="M593" s="131"/>
      <c r="N593" s="395" t="str" cm="1">
        <f t="array" ref="N593">IFERROR(IF(O592=1,INDEX('1.1 AIZ-IVZ'!$G$7:$I$106,MATCH(MIN('1.1 AIZ-IVZ'!$G$7:$G$106)+COUNTIF($N$25:N592,"*.0*"),'1.1 AIZ-IVZ'!$G$7:$G$106,0),3),INDEX('1.1 AIZ-IVZ'!$G$109:$H$1097,MATCH(VALUE(LEFT(R593,SEARCH(".",R593)-1)),'1.1 AIZ-IVZ'!$E$109:$E$1097,0)-1+Q593,2)),"")</f>
        <v/>
      </c>
      <c r="O593" s="395" t="str">
        <f>IFERROR(IF(O592&gt;1,O592-1,INDEX('1.1 AIZ-IVZ'!$F$7:$H$106,MATCH('1.4 AIZ-BWH'!N593,'1.1 AIZ-IVZ'!$I$7:$I$106,0),1)+1),"")</f>
        <v/>
      </c>
      <c r="P593" s="395" t="str">
        <f t="shared" si="45"/>
        <v/>
      </c>
      <c r="Q593" s="395" t="e">
        <f t="shared" si="46"/>
        <v>#VALUE!</v>
      </c>
      <c r="R593" s="395" t="str">
        <f t="shared" si="47"/>
        <v/>
      </c>
    </row>
    <row r="594" spans="1:18" ht="15" hidden="1" customHeight="1">
      <c r="A594" s="49"/>
      <c r="B594" s="49"/>
      <c r="C594" s="49"/>
      <c r="D594" s="50"/>
      <c r="E594" s="93" t="str" cm="1">
        <f t="array" ref="E594">IFERROR(IF(O593=1,INDEX('1.1 AIZ-IVZ'!$G$7:$I$106,MATCH(MIN('1.1 AIZ-IVZ'!$G$7:$G$106)+COUNTIF($N$25:N593,"*.0*"),'1.1 AIZ-IVZ'!$G$7:$G$106,0),3),INDEX('1.1 AIZ-IVZ'!$G$109:$H$1097,MATCH(VALUE(LEFT(R594,SEARCH(".",R594)-1)),'1.1 AIZ-IVZ'!$E$109:$E$1097,0)-1+Q594,2)),"")</f>
        <v/>
      </c>
      <c r="F594" s="28"/>
      <c r="G594" s="409" t="str">
        <f>IF(E594="","",IF(IFERROR(VALUE(MID(E594,(SEARCH(".",E594)+1),1)),0)&gt;0,I594,SUMIFS($G595:$G$1015,$R595:$R$1015,LEFT(E594,SEARCH(".",E594)),$Q595:$Q$1015,"&gt;0")))</f>
        <v/>
      </c>
      <c r="H594" s="400"/>
      <c r="I594" s="396" t="str">
        <f t="shared" ca="1" si="43"/>
        <v/>
      </c>
      <c r="J594" s="396" t="str">
        <f t="shared" ca="1" si="44"/>
        <v/>
      </c>
      <c r="K594" s="384" t="str">
        <f>IF(OR(IFERROR(SEARCH("*.0*",$E594),0)=1,E594=""),"",INDEX('1.1 AIZ-IVZ'!$H$109:$O$1097,MATCH('1.4 AIZ-BWH'!E594,'1.1 AIZ-IVZ'!$H$109:$H$1097,0),7))</f>
        <v/>
      </c>
      <c r="L594" s="384" t="str">
        <f>IF(OR(IFERROR(SEARCH("*.0*",$E594),0)=1,E594=""),"",INDEX('1.1 AIZ-IVZ'!$H$109:$O$1097,MATCH('1.4 AIZ-BWH'!E594,'1.1 AIZ-IVZ'!$H$109:$H$1097,0),8))</f>
        <v/>
      </c>
      <c r="M594" s="131"/>
      <c r="N594" s="395" t="str" cm="1">
        <f t="array" ref="N594">IFERROR(IF(O593=1,INDEX('1.1 AIZ-IVZ'!$G$7:$I$106,MATCH(MIN('1.1 AIZ-IVZ'!$G$7:$G$106)+COUNTIF($N$25:N593,"*.0*"),'1.1 AIZ-IVZ'!$G$7:$G$106,0),3),INDEX('1.1 AIZ-IVZ'!$G$109:$H$1097,MATCH(VALUE(LEFT(R594,SEARCH(".",R594)-1)),'1.1 AIZ-IVZ'!$E$109:$E$1097,0)-1+Q594,2)),"")</f>
        <v/>
      </c>
      <c r="O594" s="395" t="str">
        <f>IFERROR(IF(O593&gt;1,O593-1,INDEX('1.1 AIZ-IVZ'!$F$7:$H$106,MATCH('1.4 AIZ-BWH'!N594,'1.1 AIZ-IVZ'!$I$7:$I$106,0),1)+1),"")</f>
        <v/>
      </c>
      <c r="P594" s="395" t="str">
        <f t="shared" si="45"/>
        <v/>
      </c>
      <c r="Q594" s="395" t="e">
        <f t="shared" si="46"/>
        <v>#VALUE!</v>
      </c>
      <c r="R594" s="395" t="str">
        <f t="shared" si="47"/>
        <v/>
      </c>
    </row>
    <row r="595" spans="1:18" ht="15" hidden="1" customHeight="1">
      <c r="A595" s="49"/>
      <c r="B595" s="49"/>
      <c r="C595" s="49"/>
      <c r="D595" s="50"/>
      <c r="E595" s="93" t="str" cm="1">
        <f t="array" ref="E595">IFERROR(IF(O594=1,INDEX('1.1 AIZ-IVZ'!$G$7:$I$106,MATCH(MIN('1.1 AIZ-IVZ'!$G$7:$G$106)+COUNTIF($N$25:N594,"*.0*"),'1.1 AIZ-IVZ'!$G$7:$G$106,0),3),INDEX('1.1 AIZ-IVZ'!$G$109:$H$1097,MATCH(VALUE(LEFT(R595,SEARCH(".",R595)-1)),'1.1 AIZ-IVZ'!$E$109:$E$1097,0)-1+Q595,2)),"")</f>
        <v/>
      </c>
      <c r="F595" s="28"/>
      <c r="G595" s="409" t="str">
        <f>IF(E595="","",IF(IFERROR(VALUE(MID(E595,(SEARCH(".",E595)+1),1)),0)&gt;0,I595,SUMIFS($G596:$G$1015,$R596:$R$1015,LEFT(E595,SEARCH(".",E595)),$Q596:$Q$1015,"&gt;0")))</f>
        <v/>
      </c>
      <c r="H595" s="400"/>
      <c r="I595" s="396" t="str">
        <f t="shared" ca="1" si="43"/>
        <v/>
      </c>
      <c r="J595" s="396" t="str">
        <f t="shared" ca="1" si="44"/>
        <v/>
      </c>
      <c r="K595" s="384" t="str">
        <f>IF(OR(IFERROR(SEARCH("*.0*",$E595),0)=1,E595=""),"",INDEX('1.1 AIZ-IVZ'!$H$109:$O$1097,MATCH('1.4 AIZ-BWH'!E595,'1.1 AIZ-IVZ'!$H$109:$H$1097,0),7))</f>
        <v/>
      </c>
      <c r="L595" s="384" t="str">
        <f>IF(OR(IFERROR(SEARCH("*.0*",$E595),0)=1,E595=""),"",INDEX('1.1 AIZ-IVZ'!$H$109:$O$1097,MATCH('1.4 AIZ-BWH'!E595,'1.1 AIZ-IVZ'!$H$109:$H$1097,0),8))</f>
        <v/>
      </c>
      <c r="M595" s="131"/>
      <c r="N595" s="395" t="str" cm="1">
        <f t="array" ref="N595">IFERROR(IF(O594=1,INDEX('1.1 AIZ-IVZ'!$G$7:$I$106,MATCH(MIN('1.1 AIZ-IVZ'!$G$7:$G$106)+COUNTIF($N$25:N594,"*.0*"),'1.1 AIZ-IVZ'!$G$7:$G$106,0),3),INDEX('1.1 AIZ-IVZ'!$G$109:$H$1097,MATCH(VALUE(LEFT(R595,SEARCH(".",R595)-1)),'1.1 AIZ-IVZ'!$E$109:$E$1097,0)-1+Q595,2)),"")</f>
        <v/>
      </c>
      <c r="O595" s="395" t="str">
        <f>IFERROR(IF(O594&gt;1,O594-1,INDEX('1.1 AIZ-IVZ'!$F$7:$H$106,MATCH('1.4 AIZ-BWH'!N595,'1.1 AIZ-IVZ'!$I$7:$I$106,0),1)+1),"")</f>
        <v/>
      </c>
      <c r="P595" s="395" t="str">
        <f t="shared" si="45"/>
        <v/>
      </c>
      <c r="Q595" s="395" t="e">
        <f t="shared" si="46"/>
        <v>#VALUE!</v>
      </c>
      <c r="R595" s="395" t="str">
        <f t="shared" si="47"/>
        <v/>
      </c>
    </row>
    <row r="596" spans="1:18" ht="15" hidden="1" customHeight="1">
      <c r="A596" s="49"/>
      <c r="B596" s="49"/>
      <c r="C596" s="49"/>
      <c r="D596" s="50"/>
      <c r="E596" s="93" t="str" cm="1">
        <f t="array" ref="E596">IFERROR(IF(O595=1,INDEX('1.1 AIZ-IVZ'!$G$7:$I$106,MATCH(MIN('1.1 AIZ-IVZ'!$G$7:$G$106)+COUNTIF($N$25:N595,"*.0*"),'1.1 AIZ-IVZ'!$G$7:$G$106,0),3),INDEX('1.1 AIZ-IVZ'!$G$109:$H$1097,MATCH(VALUE(LEFT(R596,SEARCH(".",R596)-1)),'1.1 AIZ-IVZ'!$E$109:$E$1097,0)-1+Q596,2)),"")</f>
        <v/>
      </c>
      <c r="F596" s="28"/>
      <c r="G596" s="409" t="str">
        <f>IF(E596="","",IF(IFERROR(VALUE(MID(E596,(SEARCH(".",E596)+1),1)),0)&gt;0,I596,SUMIFS($G597:$G$1015,$R597:$R$1015,LEFT(E596,SEARCH(".",E596)),$Q597:$Q$1015,"&gt;0")))</f>
        <v/>
      </c>
      <c r="H596" s="400"/>
      <c r="I596" s="396" t="str">
        <f t="shared" ca="1" si="43"/>
        <v/>
      </c>
      <c r="J596" s="396" t="str">
        <f t="shared" ca="1" si="44"/>
        <v/>
      </c>
      <c r="K596" s="384" t="str">
        <f>IF(OR(IFERROR(SEARCH("*.0*",$E596),0)=1,E596=""),"",INDEX('1.1 AIZ-IVZ'!$H$109:$O$1097,MATCH('1.4 AIZ-BWH'!E596,'1.1 AIZ-IVZ'!$H$109:$H$1097,0),7))</f>
        <v/>
      </c>
      <c r="L596" s="384" t="str">
        <f>IF(OR(IFERROR(SEARCH("*.0*",$E596),0)=1,E596=""),"",INDEX('1.1 AIZ-IVZ'!$H$109:$O$1097,MATCH('1.4 AIZ-BWH'!E596,'1.1 AIZ-IVZ'!$H$109:$H$1097,0),8))</f>
        <v/>
      </c>
      <c r="M596" s="131"/>
      <c r="N596" s="395" t="str" cm="1">
        <f t="array" ref="N596">IFERROR(IF(O595=1,INDEX('1.1 AIZ-IVZ'!$G$7:$I$106,MATCH(MIN('1.1 AIZ-IVZ'!$G$7:$G$106)+COUNTIF($N$25:N595,"*.0*"),'1.1 AIZ-IVZ'!$G$7:$G$106,0),3),INDEX('1.1 AIZ-IVZ'!$G$109:$H$1097,MATCH(VALUE(LEFT(R596,SEARCH(".",R596)-1)),'1.1 AIZ-IVZ'!$E$109:$E$1097,0)-1+Q596,2)),"")</f>
        <v/>
      </c>
      <c r="O596" s="395" t="str">
        <f>IFERROR(IF(O595&gt;1,O595-1,INDEX('1.1 AIZ-IVZ'!$F$7:$H$106,MATCH('1.4 AIZ-BWH'!N596,'1.1 AIZ-IVZ'!$I$7:$I$106,0),1)+1),"")</f>
        <v/>
      </c>
      <c r="P596" s="395" t="str">
        <f t="shared" si="45"/>
        <v/>
      </c>
      <c r="Q596" s="395" t="e">
        <f t="shared" si="46"/>
        <v>#VALUE!</v>
      </c>
      <c r="R596" s="395" t="str">
        <f t="shared" si="47"/>
        <v/>
      </c>
    </row>
    <row r="597" spans="1:18" ht="15" hidden="1" customHeight="1">
      <c r="A597" s="49"/>
      <c r="B597" s="49"/>
      <c r="C597" s="49"/>
      <c r="D597" s="50"/>
      <c r="E597" s="93" t="str" cm="1">
        <f t="array" ref="E597">IFERROR(IF(O596=1,INDEX('1.1 AIZ-IVZ'!$G$7:$I$106,MATCH(MIN('1.1 AIZ-IVZ'!$G$7:$G$106)+COUNTIF($N$25:N596,"*.0*"),'1.1 AIZ-IVZ'!$G$7:$G$106,0),3),INDEX('1.1 AIZ-IVZ'!$G$109:$H$1097,MATCH(VALUE(LEFT(R597,SEARCH(".",R597)-1)),'1.1 AIZ-IVZ'!$E$109:$E$1097,0)-1+Q597,2)),"")</f>
        <v/>
      </c>
      <c r="F597" s="28"/>
      <c r="G597" s="409" t="str">
        <f>IF(E597="","",IF(IFERROR(VALUE(MID(E597,(SEARCH(".",E597)+1),1)),0)&gt;0,I597,SUMIFS($G598:$G$1015,$R598:$R$1015,LEFT(E597,SEARCH(".",E597)),$Q598:$Q$1015,"&gt;0")))</f>
        <v/>
      </c>
      <c r="H597" s="400"/>
      <c r="I597" s="396" t="str">
        <f t="shared" ca="1" si="43"/>
        <v/>
      </c>
      <c r="J597" s="396" t="str">
        <f t="shared" ca="1" si="44"/>
        <v/>
      </c>
      <c r="K597" s="384" t="str">
        <f>IF(OR(IFERROR(SEARCH("*.0*",$E597),0)=1,E597=""),"",INDEX('1.1 AIZ-IVZ'!$H$109:$O$1097,MATCH('1.4 AIZ-BWH'!E597,'1.1 AIZ-IVZ'!$H$109:$H$1097,0),7))</f>
        <v/>
      </c>
      <c r="L597" s="384" t="str">
        <f>IF(OR(IFERROR(SEARCH("*.0*",$E597),0)=1,E597=""),"",INDEX('1.1 AIZ-IVZ'!$H$109:$O$1097,MATCH('1.4 AIZ-BWH'!E597,'1.1 AIZ-IVZ'!$H$109:$H$1097,0),8))</f>
        <v/>
      </c>
      <c r="M597" s="131"/>
      <c r="N597" s="395" t="str" cm="1">
        <f t="array" ref="N597">IFERROR(IF(O596=1,INDEX('1.1 AIZ-IVZ'!$G$7:$I$106,MATCH(MIN('1.1 AIZ-IVZ'!$G$7:$G$106)+COUNTIF($N$25:N596,"*.0*"),'1.1 AIZ-IVZ'!$G$7:$G$106,0),3),INDEX('1.1 AIZ-IVZ'!$G$109:$H$1097,MATCH(VALUE(LEFT(R597,SEARCH(".",R597)-1)),'1.1 AIZ-IVZ'!$E$109:$E$1097,0)-1+Q597,2)),"")</f>
        <v/>
      </c>
      <c r="O597" s="395" t="str">
        <f>IFERROR(IF(O596&gt;1,O596-1,INDEX('1.1 AIZ-IVZ'!$F$7:$H$106,MATCH('1.4 AIZ-BWH'!N597,'1.1 AIZ-IVZ'!$I$7:$I$106,0),1)+1),"")</f>
        <v/>
      </c>
      <c r="P597" s="395" t="str">
        <f t="shared" si="45"/>
        <v/>
      </c>
      <c r="Q597" s="395" t="e">
        <f t="shared" si="46"/>
        <v>#VALUE!</v>
      </c>
      <c r="R597" s="395" t="str">
        <f t="shared" si="47"/>
        <v/>
      </c>
    </row>
    <row r="598" spans="1:18" ht="15" hidden="1" customHeight="1">
      <c r="A598" s="49"/>
      <c r="B598" s="49"/>
      <c r="C598" s="49"/>
      <c r="D598" s="50"/>
      <c r="E598" s="93" t="str" cm="1">
        <f t="array" ref="E598">IFERROR(IF(O597=1,INDEX('1.1 AIZ-IVZ'!$G$7:$I$106,MATCH(MIN('1.1 AIZ-IVZ'!$G$7:$G$106)+COUNTIF($N$25:N597,"*.0*"),'1.1 AIZ-IVZ'!$G$7:$G$106,0),3),INDEX('1.1 AIZ-IVZ'!$G$109:$H$1097,MATCH(VALUE(LEFT(R598,SEARCH(".",R598)-1)),'1.1 AIZ-IVZ'!$E$109:$E$1097,0)-1+Q598,2)),"")</f>
        <v/>
      </c>
      <c r="F598" s="28"/>
      <c r="G598" s="409" t="str">
        <f>IF(E598="","",IF(IFERROR(VALUE(MID(E598,(SEARCH(".",E598)+1),1)),0)&gt;0,I598,SUMIFS($G599:$G$1015,$R599:$R$1015,LEFT(E598,SEARCH(".",E598)),$Q599:$Q$1015,"&gt;0")))</f>
        <v/>
      </c>
      <c r="H598" s="400"/>
      <c r="I598" s="396" t="str">
        <f t="shared" ca="1" si="43"/>
        <v/>
      </c>
      <c r="J598" s="396" t="str">
        <f t="shared" ca="1" si="44"/>
        <v/>
      </c>
      <c r="K598" s="384" t="str">
        <f>IF(OR(IFERROR(SEARCH("*.0*",$E598),0)=1,E598=""),"",INDEX('1.1 AIZ-IVZ'!$H$109:$O$1097,MATCH('1.4 AIZ-BWH'!E598,'1.1 AIZ-IVZ'!$H$109:$H$1097,0),7))</f>
        <v/>
      </c>
      <c r="L598" s="384" t="str">
        <f>IF(OR(IFERROR(SEARCH("*.0*",$E598),0)=1,E598=""),"",INDEX('1.1 AIZ-IVZ'!$H$109:$O$1097,MATCH('1.4 AIZ-BWH'!E598,'1.1 AIZ-IVZ'!$H$109:$H$1097,0),8))</f>
        <v/>
      </c>
      <c r="M598" s="131"/>
      <c r="N598" s="395" t="str" cm="1">
        <f t="array" ref="N598">IFERROR(IF(O597=1,INDEX('1.1 AIZ-IVZ'!$G$7:$I$106,MATCH(MIN('1.1 AIZ-IVZ'!$G$7:$G$106)+COUNTIF($N$25:N597,"*.0*"),'1.1 AIZ-IVZ'!$G$7:$G$106,0),3),INDEX('1.1 AIZ-IVZ'!$G$109:$H$1097,MATCH(VALUE(LEFT(R598,SEARCH(".",R598)-1)),'1.1 AIZ-IVZ'!$E$109:$E$1097,0)-1+Q598,2)),"")</f>
        <v/>
      </c>
      <c r="O598" s="395" t="str">
        <f>IFERROR(IF(O597&gt;1,O597-1,INDEX('1.1 AIZ-IVZ'!$F$7:$H$106,MATCH('1.4 AIZ-BWH'!N598,'1.1 AIZ-IVZ'!$I$7:$I$106,0),1)+1),"")</f>
        <v/>
      </c>
      <c r="P598" s="395" t="str">
        <f t="shared" si="45"/>
        <v/>
      </c>
      <c r="Q598" s="395" t="e">
        <f t="shared" si="46"/>
        <v>#VALUE!</v>
      </c>
      <c r="R598" s="395" t="str">
        <f t="shared" si="47"/>
        <v/>
      </c>
    </row>
    <row r="599" spans="1:18" ht="15" hidden="1" customHeight="1">
      <c r="A599" s="49"/>
      <c r="B599" s="49"/>
      <c r="C599" s="49"/>
      <c r="D599" s="50"/>
      <c r="E599" s="93" t="str" cm="1">
        <f t="array" ref="E599">IFERROR(IF(O598=1,INDEX('1.1 AIZ-IVZ'!$G$7:$I$106,MATCH(MIN('1.1 AIZ-IVZ'!$G$7:$G$106)+COUNTIF($N$25:N598,"*.0*"),'1.1 AIZ-IVZ'!$G$7:$G$106,0),3),INDEX('1.1 AIZ-IVZ'!$G$109:$H$1097,MATCH(VALUE(LEFT(R599,SEARCH(".",R599)-1)),'1.1 AIZ-IVZ'!$E$109:$E$1097,0)-1+Q599,2)),"")</f>
        <v/>
      </c>
      <c r="F599" s="28"/>
      <c r="G599" s="409" t="str">
        <f>IF(E599="","",IF(IFERROR(VALUE(MID(E599,(SEARCH(".",E599)+1),1)),0)&gt;0,I599,SUMIFS($G600:$G$1015,$R600:$R$1015,LEFT(E599,SEARCH(".",E599)),$Q600:$Q$1015,"&gt;0")))</f>
        <v/>
      </c>
      <c r="H599" s="400"/>
      <c r="I599" s="396" t="str">
        <f t="shared" ca="1" si="43"/>
        <v/>
      </c>
      <c r="J599" s="396" t="str">
        <f t="shared" ca="1" si="44"/>
        <v/>
      </c>
      <c r="K599" s="384" t="str">
        <f>IF(OR(IFERROR(SEARCH("*.0*",$E599),0)=1,E599=""),"",INDEX('1.1 AIZ-IVZ'!$H$109:$O$1097,MATCH('1.4 AIZ-BWH'!E599,'1.1 AIZ-IVZ'!$H$109:$H$1097,0),7))</f>
        <v/>
      </c>
      <c r="L599" s="384" t="str">
        <f>IF(OR(IFERROR(SEARCH("*.0*",$E599),0)=1,E599=""),"",INDEX('1.1 AIZ-IVZ'!$H$109:$O$1097,MATCH('1.4 AIZ-BWH'!E599,'1.1 AIZ-IVZ'!$H$109:$H$1097,0),8))</f>
        <v/>
      </c>
      <c r="M599" s="131"/>
      <c r="N599" s="395" t="str" cm="1">
        <f t="array" ref="N599">IFERROR(IF(O598=1,INDEX('1.1 AIZ-IVZ'!$G$7:$I$106,MATCH(MIN('1.1 AIZ-IVZ'!$G$7:$G$106)+COUNTIF($N$25:N598,"*.0*"),'1.1 AIZ-IVZ'!$G$7:$G$106,0),3),INDEX('1.1 AIZ-IVZ'!$G$109:$H$1097,MATCH(VALUE(LEFT(R599,SEARCH(".",R599)-1)),'1.1 AIZ-IVZ'!$E$109:$E$1097,0)-1+Q599,2)),"")</f>
        <v/>
      </c>
      <c r="O599" s="395" t="str">
        <f>IFERROR(IF(O598&gt;1,O598-1,INDEX('1.1 AIZ-IVZ'!$F$7:$H$106,MATCH('1.4 AIZ-BWH'!N599,'1.1 AIZ-IVZ'!$I$7:$I$106,0),1)+1),"")</f>
        <v/>
      </c>
      <c r="P599" s="395" t="str">
        <f t="shared" si="45"/>
        <v/>
      </c>
      <c r="Q599" s="395" t="e">
        <f t="shared" si="46"/>
        <v>#VALUE!</v>
      </c>
      <c r="R599" s="395" t="str">
        <f t="shared" si="47"/>
        <v/>
      </c>
    </row>
    <row r="600" spans="1:18" ht="15" hidden="1" customHeight="1">
      <c r="A600" s="49"/>
      <c r="B600" s="49"/>
      <c r="C600" s="49"/>
      <c r="D600" s="50"/>
      <c r="E600" s="93" t="str" cm="1">
        <f t="array" ref="E600">IFERROR(IF(O599=1,INDEX('1.1 AIZ-IVZ'!$G$7:$I$106,MATCH(MIN('1.1 AIZ-IVZ'!$G$7:$G$106)+COUNTIF($N$25:N599,"*.0*"),'1.1 AIZ-IVZ'!$G$7:$G$106,0),3),INDEX('1.1 AIZ-IVZ'!$G$109:$H$1097,MATCH(VALUE(LEFT(R600,SEARCH(".",R600)-1)),'1.1 AIZ-IVZ'!$E$109:$E$1097,0)-1+Q600,2)),"")</f>
        <v/>
      </c>
      <c r="F600" s="28"/>
      <c r="G600" s="409" t="str">
        <f>IF(E600="","",IF(IFERROR(VALUE(MID(E600,(SEARCH(".",E600)+1),1)),0)&gt;0,I600,SUMIFS($G601:$G$1015,$R601:$R$1015,LEFT(E600,SEARCH(".",E600)),$Q601:$Q$1015,"&gt;0")))</f>
        <v/>
      </c>
      <c r="H600" s="400"/>
      <c r="I600" s="396" t="str">
        <f t="shared" ca="1" si="43"/>
        <v/>
      </c>
      <c r="J600" s="396" t="str">
        <f t="shared" ca="1" si="44"/>
        <v/>
      </c>
      <c r="K600" s="384" t="str">
        <f>IF(OR(IFERROR(SEARCH("*.0*",$E600),0)=1,E600=""),"",INDEX('1.1 AIZ-IVZ'!$H$109:$O$1097,MATCH('1.4 AIZ-BWH'!E600,'1.1 AIZ-IVZ'!$H$109:$H$1097,0),7))</f>
        <v/>
      </c>
      <c r="L600" s="384" t="str">
        <f>IF(OR(IFERROR(SEARCH("*.0*",$E600),0)=1,E600=""),"",INDEX('1.1 AIZ-IVZ'!$H$109:$O$1097,MATCH('1.4 AIZ-BWH'!E600,'1.1 AIZ-IVZ'!$H$109:$H$1097,0),8))</f>
        <v/>
      </c>
      <c r="M600" s="131"/>
      <c r="N600" s="395" t="str" cm="1">
        <f t="array" ref="N600">IFERROR(IF(O599=1,INDEX('1.1 AIZ-IVZ'!$G$7:$I$106,MATCH(MIN('1.1 AIZ-IVZ'!$G$7:$G$106)+COUNTIF($N$25:N599,"*.0*"),'1.1 AIZ-IVZ'!$G$7:$G$106,0),3),INDEX('1.1 AIZ-IVZ'!$G$109:$H$1097,MATCH(VALUE(LEFT(R600,SEARCH(".",R600)-1)),'1.1 AIZ-IVZ'!$E$109:$E$1097,0)-1+Q600,2)),"")</f>
        <v/>
      </c>
      <c r="O600" s="395" t="str">
        <f>IFERROR(IF(O599&gt;1,O599-1,INDEX('1.1 AIZ-IVZ'!$F$7:$H$106,MATCH('1.4 AIZ-BWH'!N600,'1.1 AIZ-IVZ'!$I$7:$I$106,0),1)+1),"")</f>
        <v/>
      </c>
      <c r="P600" s="395" t="str">
        <f t="shared" si="45"/>
        <v/>
      </c>
      <c r="Q600" s="395" t="e">
        <f t="shared" si="46"/>
        <v>#VALUE!</v>
      </c>
      <c r="R600" s="395" t="str">
        <f t="shared" si="47"/>
        <v/>
      </c>
    </row>
    <row r="601" spans="1:18" ht="15" hidden="1" customHeight="1">
      <c r="A601" s="49"/>
      <c r="B601" s="49"/>
      <c r="C601" s="49"/>
      <c r="D601" s="50"/>
      <c r="E601" s="93" t="str" cm="1">
        <f t="array" ref="E601">IFERROR(IF(O600=1,INDEX('1.1 AIZ-IVZ'!$G$7:$I$106,MATCH(MIN('1.1 AIZ-IVZ'!$G$7:$G$106)+COUNTIF($N$25:N600,"*.0*"),'1.1 AIZ-IVZ'!$G$7:$G$106,0),3),INDEX('1.1 AIZ-IVZ'!$G$109:$H$1097,MATCH(VALUE(LEFT(R601,SEARCH(".",R601)-1)),'1.1 AIZ-IVZ'!$E$109:$E$1097,0)-1+Q601,2)),"")</f>
        <v/>
      </c>
      <c r="F601" s="28"/>
      <c r="G601" s="409" t="str">
        <f>IF(E601="","",IF(IFERROR(VALUE(MID(E601,(SEARCH(".",E601)+1),1)),0)&gt;0,I601,SUMIFS($G602:$G$1015,$R602:$R$1015,LEFT(E601,SEARCH(".",E601)),$Q602:$Q$1015,"&gt;0")))</f>
        <v/>
      </c>
      <c r="H601" s="400"/>
      <c r="I601" s="396" t="str">
        <f t="shared" ca="1" si="43"/>
        <v/>
      </c>
      <c r="J601" s="396" t="str">
        <f t="shared" ca="1" si="44"/>
        <v/>
      </c>
      <c r="K601" s="384" t="str">
        <f>IF(OR(IFERROR(SEARCH("*.0*",$E601),0)=1,E601=""),"",INDEX('1.1 AIZ-IVZ'!$H$109:$O$1097,MATCH('1.4 AIZ-BWH'!E601,'1.1 AIZ-IVZ'!$H$109:$H$1097,0),7))</f>
        <v/>
      </c>
      <c r="L601" s="384" t="str">
        <f>IF(OR(IFERROR(SEARCH("*.0*",$E601),0)=1,E601=""),"",INDEX('1.1 AIZ-IVZ'!$H$109:$O$1097,MATCH('1.4 AIZ-BWH'!E601,'1.1 AIZ-IVZ'!$H$109:$H$1097,0),8))</f>
        <v/>
      </c>
      <c r="M601" s="131"/>
      <c r="N601" s="395" t="str" cm="1">
        <f t="array" ref="N601">IFERROR(IF(O600=1,INDEX('1.1 AIZ-IVZ'!$G$7:$I$106,MATCH(MIN('1.1 AIZ-IVZ'!$G$7:$G$106)+COUNTIF($N$25:N600,"*.0*"),'1.1 AIZ-IVZ'!$G$7:$G$106,0),3),INDEX('1.1 AIZ-IVZ'!$G$109:$H$1097,MATCH(VALUE(LEFT(R601,SEARCH(".",R601)-1)),'1.1 AIZ-IVZ'!$E$109:$E$1097,0)-1+Q601,2)),"")</f>
        <v/>
      </c>
      <c r="O601" s="395" t="str">
        <f>IFERROR(IF(O600&gt;1,O600-1,INDEX('1.1 AIZ-IVZ'!$F$7:$H$106,MATCH('1.4 AIZ-BWH'!N601,'1.1 AIZ-IVZ'!$I$7:$I$106,0),1)+1),"")</f>
        <v/>
      </c>
      <c r="P601" s="395" t="str">
        <f t="shared" si="45"/>
        <v/>
      </c>
      <c r="Q601" s="395" t="e">
        <f t="shared" si="46"/>
        <v>#VALUE!</v>
      </c>
      <c r="R601" s="395" t="str">
        <f t="shared" si="47"/>
        <v/>
      </c>
    </row>
    <row r="602" spans="1:18" ht="15" hidden="1" customHeight="1">
      <c r="A602" s="49"/>
      <c r="B602" s="49"/>
      <c r="C602" s="49"/>
      <c r="D602" s="50"/>
      <c r="E602" s="93" t="str" cm="1">
        <f t="array" ref="E602">IFERROR(IF(O601=1,INDEX('1.1 AIZ-IVZ'!$G$7:$I$106,MATCH(MIN('1.1 AIZ-IVZ'!$G$7:$G$106)+COUNTIF($N$25:N601,"*.0*"),'1.1 AIZ-IVZ'!$G$7:$G$106,0),3),INDEX('1.1 AIZ-IVZ'!$G$109:$H$1097,MATCH(VALUE(LEFT(R602,SEARCH(".",R602)-1)),'1.1 AIZ-IVZ'!$E$109:$E$1097,0)-1+Q602,2)),"")</f>
        <v/>
      </c>
      <c r="F602" s="28"/>
      <c r="G602" s="409" t="str">
        <f>IF(E602="","",IF(IFERROR(VALUE(MID(E602,(SEARCH(".",E602)+1),1)),0)&gt;0,I602,SUMIFS($G603:$G$1015,$R603:$R$1015,LEFT(E602,SEARCH(".",E602)),$Q603:$Q$1015,"&gt;0")))</f>
        <v/>
      </c>
      <c r="H602" s="400"/>
      <c r="I602" s="396" t="str">
        <f t="shared" ref="I602:I665" ca="1" si="48">IFERROR(IF(H602&gt;0,H602,(100%-SUM($H$25:$H$1015))*IFERROR((ROUND(K602*$G$1052,1)+ROUND(L602*$G$1053,1))/(ROUND(SUMIF($H$25:$H$1015,"",$K$25:$K$1015)*$G$1052,1)+ROUND(SUMIF($H$25:$H$1015,"",$L$25:$L$1015)*$G$1053,1)),"")),"")</f>
        <v/>
      </c>
      <c r="J602" s="396" t="str">
        <f t="shared" ref="J602:J665" ca="1" si="49">IFERROR((ROUND(K602*$G$1052,1)+ROUND(L602*$G$1053,1))/($K$24+$L$24),"")</f>
        <v/>
      </c>
      <c r="K602" s="384" t="str">
        <f>IF(OR(IFERROR(SEARCH("*.0*",$E602),0)=1,E602=""),"",INDEX('1.1 AIZ-IVZ'!$H$109:$O$1097,MATCH('1.4 AIZ-BWH'!E602,'1.1 AIZ-IVZ'!$H$109:$H$1097,0),7))</f>
        <v/>
      </c>
      <c r="L602" s="384" t="str">
        <f>IF(OR(IFERROR(SEARCH("*.0*",$E602),0)=1,E602=""),"",INDEX('1.1 AIZ-IVZ'!$H$109:$O$1097,MATCH('1.4 AIZ-BWH'!E602,'1.1 AIZ-IVZ'!$H$109:$H$1097,0),8))</f>
        <v/>
      </c>
      <c r="M602" s="131"/>
      <c r="N602" s="395" t="str" cm="1">
        <f t="array" ref="N602">IFERROR(IF(O601=1,INDEX('1.1 AIZ-IVZ'!$G$7:$I$106,MATCH(MIN('1.1 AIZ-IVZ'!$G$7:$G$106)+COUNTIF($N$25:N601,"*.0*"),'1.1 AIZ-IVZ'!$G$7:$G$106,0),3),INDEX('1.1 AIZ-IVZ'!$G$109:$H$1097,MATCH(VALUE(LEFT(R602,SEARCH(".",R602)-1)),'1.1 AIZ-IVZ'!$E$109:$E$1097,0)-1+Q602,2)),"")</f>
        <v/>
      </c>
      <c r="O602" s="395" t="str">
        <f>IFERROR(IF(O601&gt;1,O601-1,INDEX('1.1 AIZ-IVZ'!$F$7:$H$106,MATCH('1.4 AIZ-BWH'!N602,'1.1 AIZ-IVZ'!$I$7:$I$106,0),1)+1),"")</f>
        <v/>
      </c>
      <c r="P602" s="395" t="str">
        <f t="shared" si="45"/>
        <v/>
      </c>
      <c r="Q602" s="395" t="e">
        <f t="shared" si="46"/>
        <v>#VALUE!</v>
      </c>
      <c r="R602" s="395" t="str">
        <f t="shared" si="47"/>
        <v/>
      </c>
    </row>
    <row r="603" spans="1:18" ht="15" hidden="1" customHeight="1">
      <c r="A603" s="49"/>
      <c r="B603" s="49"/>
      <c r="C603" s="49"/>
      <c r="D603" s="50"/>
      <c r="E603" s="93" t="str" cm="1">
        <f t="array" ref="E603">IFERROR(IF(O602=1,INDEX('1.1 AIZ-IVZ'!$G$7:$I$106,MATCH(MIN('1.1 AIZ-IVZ'!$G$7:$G$106)+COUNTIF($N$25:N602,"*.0*"),'1.1 AIZ-IVZ'!$G$7:$G$106,0),3),INDEX('1.1 AIZ-IVZ'!$G$109:$H$1097,MATCH(VALUE(LEFT(R603,SEARCH(".",R603)-1)),'1.1 AIZ-IVZ'!$E$109:$E$1097,0)-1+Q603,2)),"")</f>
        <v/>
      </c>
      <c r="F603" s="28"/>
      <c r="G603" s="409" t="str">
        <f>IF(E603="","",IF(IFERROR(VALUE(MID(E603,(SEARCH(".",E603)+1),1)),0)&gt;0,I603,SUMIFS($G604:$G$1015,$R604:$R$1015,LEFT(E603,SEARCH(".",E603)),$Q604:$Q$1015,"&gt;0")))</f>
        <v/>
      </c>
      <c r="H603" s="400"/>
      <c r="I603" s="396" t="str">
        <f t="shared" ca="1" si="48"/>
        <v/>
      </c>
      <c r="J603" s="396" t="str">
        <f t="shared" ca="1" si="49"/>
        <v/>
      </c>
      <c r="K603" s="384" t="str">
        <f>IF(OR(IFERROR(SEARCH("*.0*",$E603),0)=1,E603=""),"",INDEX('1.1 AIZ-IVZ'!$H$109:$O$1097,MATCH('1.4 AIZ-BWH'!E603,'1.1 AIZ-IVZ'!$H$109:$H$1097,0),7))</f>
        <v/>
      </c>
      <c r="L603" s="384" t="str">
        <f>IF(OR(IFERROR(SEARCH("*.0*",$E603),0)=1,E603=""),"",INDEX('1.1 AIZ-IVZ'!$H$109:$O$1097,MATCH('1.4 AIZ-BWH'!E603,'1.1 AIZ-IVZ'!$H$109:$H$1097,0),8))</f>
        <v/>
      </c>
      <c r="M603" s="131"/>
      <c r="N603" s="395" t="str" cm="1">
        <f t="array" ref="N603">IFERROR(IF(O602=1,INDEX('1.1 AIZ-IVZ'!$G$7:$I$106,MATCH(MIN('1.1 AIZ-IVZ'!$G$7:$G$106)+COUNTIF($N$25:N602,"*.0*"),'1.1 AIZ-IVZ'!$G$7:$G$106,0),3),INDEX('1.1 AIZ-IVZ'!$G$109:$H$1097,MATCH(VALUE(LEFT(R603,SEARCH(".",R603)-1)),'1.1 AIZ-IVZ'!$E$109:$E$1097,0)-1+Q603,2)),"")</f>
        <v/>
      </c>
      <c r="O603" s="395" t="str">
        <f>IFERROR(IF(O602&gt;1,O602-1,INDEX('1.1 AIZ-IVZ'!$F$7:$H$106,MATCH('1.4 AIZ-BWH'!N603,'1.1 AIZ-IVZ'!$I$7:$I$106,0),1)+1),"")</f>
        <v/>
      </c>
      <c r="P603" s="395" t="str">
        <f t="shared" si="45"/>
        <v/>
      </c>
      <c r="Q603" s="395" t="e">
        <f t="shared" si="46"/>
        <v>#VALUE!</v>
      </c>
      <c r="R603" s="395" t="str">
        <f t="shared" si="47"/>
        <v/>
      </c>
    </row>
    <row r="604" spans="1:18" ht="15" hidden="1" customHeight="1">
      <c r="A604" s="49"/>
      <c r="B604" s="49"/>
      <c r="C604" s="49"/>
      <c r="D604" s="50"/>
      <c r="E604" s="93" t="str" cm="1">
        <f t="array" ref="E604">IFERROR(IF(O603=1,INDEX('1.1 AIZ-IVZ'!$G$7:$I$106,MATCH(MIN('1.1 AIZ-IVZ'!$G$7:$G$106)+COUNTIF($N$25:N603,"*.0*"),'1.1 AIZ-IVZ'!$G$7:$G$106,0),3),INDEX('1.1 AIZ-IVZ'!$G$109:$H$1097,MATCH(VALUE(LEFT(R604,SEARCH(".",R604)-1)),'1.1 AIZ-IVZ'!$E$109:$E$1097,0)-1+Q604,2)),"")</f>
        <v/>
      </c>
      <c r="F604" s="28"/>
      <c r="G604" s="409" t="str">
        <f>IF(E604="","",IF(IFERROR(VALUE(MID(E604,(SEARCH(".",E604)+1),1)),0)&gt;0,I604,SUMIFS($G605:$G$1015,$R605:$R$1015,LEFT(E604,SEARCH(".",E604)),$Q605:$Q$1015,"&gt;0")))</f>
        <v/>
      </c>
      <c r="H604" s="400"/>
      <c r="I604" s="396" t="str">
        <f t="shared" ca="1" si="48"/>
        <v/>
      </c>
      <c r="J604" s="396" t="str">
        <f t="shared" ca="1" si="49"/>
        <v/>
      </c>
      <c r="K604" s="384" t="str">
        <f>IF(OR(IFERROR(SEARCH("*.0*",$E604),0)=1,E604=""),"",INDEX('1.1 AIZ-IVZ'!$H$109:$O$1097,MATCH('1.4 AIZ-BWH'!E604,'1.1 AIZ-IVZ'!$H$109:$H$1097,0),7))</f>
        <v/>
      </c>
      <c r="L604" s="384" t="str">
        <f>IF(OR(IFERROR(SEARCH("*.0*",$E604),0)=1,E604=""),"",INDEX('1.1 AIZ-IVZ'!$H$109:$O$1097,MATCH('1.4 AIZ-BWH'!E604,'1.1 AIZ-IVZ'!$H$109:$H$1097,0),8))</f>
        <v/>
      </c>
      <c r="M604" s="131"/>
      <c r="N604" s="395" t="str" cm="1">
        <f t="array" ref="N604">IFERROR(IF(O603=1,INDEX('1.1 AIZ-IVZ'!$G$7:$I$106,MATCH(MIN('1.1 AIZ-IVZ'!$G$7:$G$106)+COUNTIF($N$25:N603,"*.0*"),'1.1 AIZ-IVZ'!$G$7:$G$106,0),3),INDEX('1.1 AIZ-IVZ'!$G$109:$H$1097,MATCH(VALUE(LEFT(R604,SEARCH(".",R604)-1)),'1.1 AIZ-IVZ'!$E$109:$E$1097,0)-1+Q604,2)),"")</f>
        <v/>
      </c>
      <c r="O604" s="395" t="str">
        <f>IFERROR(IF(O603&gt;1,O603-1,INDEX('1.1 AIZ-IVZ'!$F$7:$H$106,MATCH('1.4 AIZ-BWH'!N604,'1.1 AIZ-IVZ'!$I$7:$I$106,0),1)+1),"")</f>
        <v/>
      </c>
      <c r="P604" s="395" t="str">
        <f t="shared" si="45"/>
        <v/>
      </c>
      <c r="Q604" s="395" t="e">
        <f t="shared" si="46"/>
        <v>#VALUE!</v>
      </c>
      <c r="R604" s="395" t="str">
        <f t="shared" si="47"/>
        <v/>
      </c>
    </row>
    <row r="605" spans="1:18" ht="15" hidden="1" customHeight="1">
      <c r="A605" s="49"/>
      <c r="B605" s="49"/>
      <c r="C605" s="49"/>
      <c r="D605" s="50"/>
      <c r="E605" s="93" t="str" cm="1">
        <f t="array" ref="E605">IFERROR(IF(O604=1,INDEX('1.1 AIZ-IVZ'!$G$7:$I$106,MATCH(MIN('1.1 AIZ-IVZ'!$G$7:$G$106)+COUNTIF($N$25:N604,"*.0*"),'1.1 AIZ-IVZ'!$G$7:$G$106,0),3),INDEX('1.1 AIZ-IVZ'!$G$109:$H$1097,MATCH(VALUE(LEFT(R605,SEARCH(".",R605)-1)),'1.1 AIZ-IVZ'!$E$109:$E$1097,0)-1+Q605,2)),"")</f>
        <v/>
      </c>
      <c r="F605" s="28"/>
      <c r="G605" s="409" t="str">
        <f>IF(E605="","",IF(IFERROR(VALUE(MID(E605,(SEARCH(".",E605)+1),1)),0)&gt;0,I605,SUMIFS($G606:$G$1015,$R606:$R$1015,LEFT(E605,SEARCH(".",E605)),$Q606:$Q$1015,"&gt;0")))</f>
        <v/>
      </c>
      <c r="H605" s="400"/>
      <c r="I605" s="396" t="str">
        <f t="shared" ca="1" si="48"/>
        <v/>
      </c>
      <c r="J605" s="396" t="str">
        <f t="shared" ca="1" si="49"/>
        <v/>
      </c>
      <c r="K605" s="384" t="str">
        <f>IF(OR(IFERROR(SEARCH("*.0*",$E605),0)=1,E605=""),"",INDEX('1.1 AIZ-IVZ'!$H$109:$O$1097,MATCH('1.4 AIZ-BWH'!E605,'1.1 AIZ-IVZ'!$H$109:$H$1097,0),7))</f>
        <v/>
      </c>
      <c r="L605" s="384" t="str">
        <f>IF(OR(IFERROR(SEARCH("*.0*",$E605),0)=1,E605=""),"",INDEX('1.1 AIZ-IVZ'!$H$109:$O$1097,MATCH('1.4 AIZ-BWH'!E605,'1.1 AIZ-IVZ'!$H$109:$H$1097,0),8))</f>
        <v/>
      </c>
      <c r="M605" s="131"/>
      <c r="N605" s="395" t="str" cm="1">
        <f t="array" ref="N605">IFERROR(IF(O604=1,INDEX('1.1 AIZ-IVZ'!$G$7:$I$106,MATCH(MIN('1.1 AIZ-IVZ'!$G$7:$G$106)+COUNTIF($N$25:N604,"*.0*"),'1.1 AIZ-IVZ'!$G$7:$G$106,0),3),INDEX('1.1 AIZ-IVZ'!$G$109:$H$1097,MATCH(VALUE(LEFT(R605,SEARCH(".",R605)-1)),'1.1 AIZ-IVZ'!$E$109:$E$1097,0)-1+Q605,2)),"")</f>
        <v/>
      </c>
      <c r="O605" s="395" t="str">
        <f>IFERROR(IF(O604&gt;1,O604-1,INDEX('1.1 AIZ-IVZ'!$F$7:$H$106,MATCH('1.4 AIZ-BWH'!N605,'1.1 AIZ-IVZ'!$I$7:$I$106,0),1)+1),"")</f>
        <v/>
      </c>
      <c r="P605" s="395" t="str">
        <f t="shared" si="45"/>
        <v/>
      </c>
      <c r="Q605" s="395" t="e">
        <f t="shared" si="46"/>
        <v>#VALUE!</v>
      </c>
      <c r="R605" s="395" t="str">
        <f t="shared" si="47"/>
        <v/>
      </c>
    </row>
    <row r="606" spans="1:18" ht="15" hidden="1" customHeight="1">
      <c r="A606" s="49"/>
      <c r="B606" s="49"/>
      <c r="C606" s="49"/>
      <c r="D606" s="50"/>
      <c r="E606" s="93" t="str" cm="1">
        <f t="array" ref="E606">IFERROR(IF(O605=1,INDEX('1.1 AIZ-IVZ'!$G$7:$I$106,MATCH(MIN('1.1 AIZ-IVZ'!$G$7:$G$106)+COUNTIF($N$25:N605,"*.0*"),'1.1 AIZ-IVZ'!$G$7:$G$106,0),3),INDEX('1.1 AIZ-IVZ'!$G$109:$H$1097,MATCH(VALUE(LEFT(R606,SEARCH(".",R606)-1)),'1.1 AIZ-IVZ'!$E$109:$E$1097,0)-1+Q606,2)),"")</f>
        <v/>
      </c>
      <c r="F606" s="28"/>
      <c r="G606" s="409" t="str">
        <f>IF(E606="","",IF(IFERROR(VALUE(MID(E606,(SEARCH(".",E606)+1),1)),0)&gt;0,I606,SUMIFS($G607:$G$1015,$R607:$R$1015,LEFT(E606,SEARCH(".",E606)),$Q607:$Q$1015,"&gt;0")))</f>
        <v/>
      </c>
      <c r="H606" s="400"/>
      <c r="I606" s="396" t="str">
        <f t="shared" ca="1" si="48"/>
        <v/>
      </c>
      <c r="J606" s="396" t="str">
        <f t="shared" ca="1" si="49"/>
        <v/>
      </c>
      <c r="K606" s="384" t="str">
        <f>IF(OR(IFERROR(SEARCH("*.0*",$E606),0)=1,E606=""),"",INDEX('1.1 AIZ-IVZ'!$H$109:$O$1097,MATCH('1.4 AIZ-BWH'!E606,'1.1 AIZ-IVZ'!$H$109:$H$1097,0),7))</f>
        <v/>
      </c>
      <c r="L606" s="384" t="str">
        <f>IF(OR(IFERROR(SEARCH("*.0*",$E606),0)=1,E606=""),"",INDEX('1.1 AIZ-IVZ'!$H$109:$O$1097,MATCH('1.4 AIZ-BWH'!E606,'1.1 AIZ-IVZ'!$H$109:$H$1097,0),8))</f>
        <v/>
      </c>
      <c r="M606" s="131"/>
      <c r="N606" s="395" t="str" cm="1">
        <f t="array" ref="N606">IFERROR(IF(O605=1,INDEX('1.1 AIZ-IVZ'!$G$7:$I$106,MATCH(MIN('1.1 AIZ-IVZ'!$G$7:$G$106)+COUNTIF($N$25:N605,"*.0*"),'1.1 AIZ-IVZ'!$G$7:$G$106,0),3),INDEX('1.1 AIZ-IVZ'!$G$109:$H$1097,MATCH(VALUE(LEFT(R606,SEARCH(".",R606)-1)),'1.1 AIZ-IVZ'!$E$109:$E$1097,0)-1+Q606,2)),"")</f>
        <v/>
      </c>
      <c r="O606" s="395" t="str">
        <f>IFERROR(IF(O605&gt;1,O605-1,INDEX('1.1 AIZ-IVZ'!$F$7:$H$106,MATCH('1.4 AIZ-BWH'!N606,'1.1 AIZ-IVZ'!$I$7:$I$106,0),1)+1),"")</f>
        <v/>
      </c>
      <c r="P606" s="395" t="str">
        <f t="shared" si="45"/>
        <v/>
      </c>
      <c r="Q606" s="395" t="e">
        <f t="shared" si="46"/>
        <v>#VALUE!</v>
      </c>
      <c r="R606" s="395" t="str">
        <f t="shared" si="47"/>
        <v/>
      </c>
    </row>
    <row r="607" spans="1:18" ht="15" hidden="1" customHeight="1">
      <c r="A607" s="49"/>
      <c r="B607" s="49"/>
      <c r="C607" s="49"/>
      <c r="D607" s="50"/>
      <c r="E607" s="93" t="str" cm="1">
        <f t="array" ref="E607">IFERROR(IF(O606=1,INDEX('1.1 AIZ-IVZ'!$G$7:$I$106,MATCH(MIN('1.1 AIZ-IVZ'!$G$7:$G$106)+COUNTIF($N$25:N606,"*.0*"),'1.1 AIZ-IVZ'!$G$7:$G$106,0),3),INDEX('1.1 AIZ-IVZ'!$G$109:$H$1097,MATCH(VALUE(LEFT(R607,SEARCH(".",R607)-1)),'1.1 AIZ-IVZ'!$E$109:$E$1097,0)-1+Q607,2)),"")</f>
        <v/>
      </c>
      <c r="F607" s="28"/>
      <c r="G607" s="409" t="str">
        <f>IF(E607="","",IF(IFERROR(VALUE(MID(E607,(SEARCH(".",E607)+1),1)),0)&gt;0,I607,SUMIFS($G608:$G$1015,$R608:$R$1015,LEFT(E607,SEARCH(".",E607)),$Q608:$Q$1015,"&gt;0")))</f>
        <v/>
      </c>
      <c r="H607" s="400"/>
      <c r="I607" s="396" t="str">
        <f t="shared" ca="1" si="48"/>
        <v/>
      </c>
      <c r="J607" s="396" t="str">
        <f t="shared" ca="1" si="49"/>
        <v/>
      </c>
      <c r="K607" s="384" t="str">
        <f>IF(OR(IFERROR(SEARCH("*.0*",$E607),0)=1,E607=""),"",INDEX('1.1 AIZ-IVZ'!$H$109:$O$1097,MATCH('1.4 AIZ-BWH'!E607,'1.1 AIZ-IVZ'!$H$109:$H$1097,0),7))</f>
        <v/>
      </c>
      <c r="L607" s="384" t="str">
        <f>IF(OR(IFERROR(SEARCH("*.0*",$E607),0)=1,E607=""),"",INDEX('1.1 AIZ-IVZ'!$H$109:$O$1097,MATCH('1.4 AIZ-BWH'!E607,'1.1 AIZ-IVZ'!$H$109:$H$1097,0),8))</f>
        <v/>
      </c>
      <c r="M607" s="131"/>
      <c r="N607" s="395" t="str" cm="1">
        <f t="array" ref="N607">IFERROR(IF(O606=1,INDEX('1.1 AIZ-IVZ'!$G$7:$I$106,MATCH(MIN('1.1 AIZ-IVZ'!$G$7:$G$106)+COUNTIF($N$25:N606,"*.0*"),'1.1 AIZ-IVZ'!$G$7:$G$106,0),3),INDEX('1.1 AIZ-IVZ'!$G$109:$H$1097,MATCH(VALUE(LEFT(R607,SEARCH(".",R607)-1)),'1.1 AIZ-IVZ'!$E$109:$E$1097,0)-1+Q607,2)),"")</f>
        <v/>
      </c>
      <c r="O607" s="395" t="str">
        <f>IFERROR(IF(O606&gt;1,O606-1,INDEX('1.1 AIZ-IVZ'!$F$7:$H$106,MATCH('1.4 AIZ-BWH'!N607,'1.1 AIZ-IVZ'!$I$7:$I$106,0),1)+1),"")</f>
        <v/>
      </c>
      <c r="P607" s="395" t="str">
        <f t="shared" si="45"/>
        <v/>
      </c>
      <c r="Q607" s="395" t="e">
        <f t="shared" si="46"/>
        <v>#VALUE!</v>
      </c>
      <c r="R607" s="395" t="str">
        <f t="shared" si="47"/>
        <v/>
      </c>
    </row>
    <row r="608" spans="1:18" ht="15" hidden="1" customHeight="1">
      <c r="A608" s="49"/>
      <c r="B608" s="49"/>
      <c r="C608" s="49"/>
      <c r="D608" s="50"/>
      <c r="E608" s="93" t="str" cm="1">
        <f t="array" ref="E608">IFERROR(IF(O607=1,INDEX('1.1 AIZ-IVZ'!$G$7:$I$106,MATCH(MIN('1.1 AIZ-IVZ'!$G$7:$G$106)+COUNTIF($N$25:N607,"*.0*"),'1.1 AIZ-IVZ'!$G$7:$G$106,0),3),INDEX('1.1 AIZ-IVZ'!$G$109:$H$1097,MATCH(VALUE(LEFT(R608,SEARCH(".",R608)-1)),'1.1 AIZ-IVZ'!$E$109:$E$1097,0)-1+Q608,2)),"")</f>
        <v/>
      </c>
      <c r="F608" s="28"/>
      <c r="G608" s="409" t="str">
        <f>IF(E608="","",IF(IFERROR(VALUE(MID(E608,(SEARCH(".",E608)+1),1)),0)&gt;0,I608,SUMIFS($G609:$G$1015,$R609:$R$1015,LEFT(E608,SEARCH(".",E608)),$Q609:$Q$1015,"&gt;0")))</f>
        <v/>
      </c>
      <c r="H608" s="400"/>
      <c r="I608" s="396" t="str">
        <f t="shared" ca="1" si="48"/>
        <v/>
      </c>
      <c r="J608" s="396" t="str">
        <f t="shared" ca="1" si="49"/>
        <v/>
      </c>
      <c r="K608" s="384" t="str">
        <f>IF(OR(IFERROR(SEARCH("*.0*",$E608),0)=1,E608=""),"",INDEX('1.1 AIZ-IVZ'!$H$109:$O$1097,MATCH('1.4 AIZ-BWH'!E608,'1.1 AIZ-IVZ'!$H$109:$H$1097,0),7))</f>
        <v/>
      </c>
      <c r="L608" s="384" t="str">
        <f>IF(OR(IFERROR(SEARCH("*.0*",$E608),0)=1,E608=""),"",INDEX('1.1 AIZ-IVZ'!$H$109:$O$1097,MATCH('1.4 AIZ-BWH'!E608,'1.1 AIZ-IVZ'!$H$109:$H$1097,0),8))</f>
        <v/>
      </c>
      <c r="M608" s="131"/>
      <c r="N608" s="395" t="str" cm="1">
        <f t="array" ref="N608">IFERROR(IF(O607=1,INDEX('1.1 AIZ-IVZ'!$G$7:$I$106,MATCH(MIN('1.1 AIZ-IVZ'!$G$7:$G$106)+COUNTIF($N$25:N607,"*.0*"),'1.1 AIZ-IVZ'!$G$7:$G$106,0),3),INDEX('1.1 AIZ-IVZ'!$G$109:$H$1097,MATCH(VALUE(LEFT(R608,SEARCH(".",R608)-1)),'1.1 AIZ-IVZ'!$E$109:$E$1097,0)-1+Q608,2)),"")</f>
        <v/>
      </c>
      <c r="O608" s="395" t="str">
        <f>IFERROR(IF(O607&gt;1,O607-1,INDEX('1.1 AIZ-IVZ'!$F$7:$H$106,MATCH('1.4 AIZ-BWH'!N608,'1.1 AIZ-IVZ'!$I$7:$I$106,0),1)+1),"")</f>
        <v/>
      </c>
      <c r="P608" s="395" t="str">
        <f t="shared" si="45"/>
        <v/>
      </c>
      <c r="Q608" s="395" t="e">
        <f t="shared" si="46"/>
        <v>#VALUE!</v>
      </c>
      <c r="R608" s="395" t="str">
        <f t="shared" si="47"/>
        <v/>
      </c>
    </row>
    <row r="609" spans="1:18" ht="15" hidden="1" customHeight="1">
      <c r="A609" s="49"/>
      <c r="B609" s="49"/>
      <c r="C609" s="49"/>
      <c r="D609" s="50"/>
      <c r="E609" s="93" t="str" cm="1">
        <f t="array" ref="E609">IFERROR(IF(O608=1,INDEX('1.1 AIZ-IVZ'!$G$7:$I$106,MATCH(MIN('1.1 AIZ-IVZ'!$G$7:$G$106)+COUNTIF($N$25:N608,"*.0*"),'1.1 AIZ-IVZ'!$G$7:$G$106,0),3),INDEX('1.1 AIZ-IVZ'!$G$109:$H$1097,MATCH(VALUE(LEFT(R609,SEARCH(".",R609)-1)),'1.1 AIZ-IVZ'!$E$109:$E$1097,0)-1+Q609,2)),"")</f>
        <v/>
      </c>
      <c r="F609" s="28"/>
      <c r="G609" s="409" t="str">
        <f>IF(E609="","",IF(IFERROR(VALUE(MID(E609,(SEARCH(".",E609)+1),1)),0)&gt;0,I609,SUMIFS($G610:$G$1015,$R610:$R$1015,LEFT(E609,SEARCH(".",E609)),$Q610:$Q$1015,"&gt;0")))</f>
        <v/>
      </c>
      <c r="H609" s="400"/>
      <c r="I609" s="396" t="str">
        <f t="shared" ca="1" si="48"/>
        <v/>
      </c>
      <c r="J609" s="396" t="str">
        <f t="shared" ca="1" si="49"/>
        <v/>
      </c>
      <c r="K609" s="384" t="str">
        <f>IF(OR(IFERROR(SEARCH("*.0*",$E609),0)=1,E609=""),"",INDEX('1.1 AIZ-IVZ'!$H$109:$O$1097,MATCH('1.4 AIZ-BWH'!E609,'1.1 AIZ-IVZ'!$H$109:$H$1097,0),7))</f>
        <v/>
      </c>
      <c r="L609" s="384" t="str">
        <f>IF(OR(IFERROR(SEARCH("*.0*",$E609),0)=1,E609=""),"",INDEX('1.1 AIZ-IVZ'!$H$109:$O$1097,MATCH('1.4 AIZ-BWH'!E609,'1.1 AIZ-IVZ'!$H$109:$H$1097,0),8))</f>
        <v/>
      </c>
      <c r="M609" s="131"/>
      <c r="N609" s="395" t="str" cm="1">
        <f t="array" ref="N609">IFERROR(IF(O608=1,INDEX('1.1 AIZ-IVZ'!$G$7:$I$106,MATCH(MIN('1.1 AIZ-IVZ'!$G$7:$G$106)+COUNTIF($N$25:N608,"*.0*"),'1.1 AIZ-IVZ'!$G$7:$G$106,0),3),INDEX('1.1 AIZ-IVZ'!$G$109:$H$1097,MATCH(VALUE(LEFT(R609,SEARCH(".",R609)-1)),'1.1 AIZ-IVZ'!$E$109:$E$1097,0)-1+Q609,2)),"")</f>
        <v/>
      </c>
      <c r="O609" s="395" t="str">
        <f>IFERROR(IF(O608&gt;1,O608-1,INDEX('1.1 AIZ-IVZ'!$F$7:$H$106,MATCH('1.4 AIZ-BWH'!N609,'1.1 AIZ-IVZ'!$I$7:$I$106,0),1)+1),"")</f>
        <v/>
      </c>
      <c r="P609" s="395" t="str">
        <f t="shared" si="45"/>
        <v/>
      </c>
      <c r="Q609" s="395" t="e">
        <f t="shared" si="46"/>
        <v>#VALUE!</v>
      </c>
      <c r="R609" s="395" t="str">
        <f t="shared" si="47"/>
        <v/>
      </c>
    </row>
    <row r="610" spans="1:18" ht="15" hidden="1" customHeight="1">
      <c r="A610" s="49"/>
      <c r="B610" s="49"/>
      <c r="C610" s="49"/>
      <c r="D610" s="50"/>
      <c r="E610" s="93" t="str" cm="1">
        <f t="array" ref="E610">IFERROR(IF(O609=1,INDEX('1.1 AIZ-IVZ'!$G$7:$I$106,MATCH(MIN('1.1 AIZ-IVZ'!$G$7:$G$106)+COUNTIF($N$25:N609,"*.0*"),'1.1 AIZ-IVZ'!$G$7:$G$106,0),3),INDEX('1.1 AIZ-IVZ'!$G$109:$H$1097,MATCH(VALUE(LEFT(R610,SEARCH(".",R610)-1)),'1.1 AIZ-IVZ'!$E$109:$E$1097,0)-1+Q610,2)),"")</f>
        <v/>
      </c>
      <c r="F610" s="28"/>
      <c r="G610" s="409" t="str">
        <f>IF(E610="","",IF(IFERROR(VALUE(MID(E610,(SEARCH(".",E610)+1),1)),0)&gt;0,I610,SUMIFS($G611:$G$1015,$R611:$R$1015,LEFT(E610,SEARCH(".",E610)),$Q611:$Q$1015,"&gt;0")))</f>
        <v/>
      </c>
      <c r="H610" s="400"/>
      <c r="I610" s="396" t="str">
        <f t="shared" ca="1" si="48"/>
        <v/>
      </c>
      <c r="J610" s="396" t="str">
        <f t="shared" ca="1" si="49"/>
        <v/>
      </c>
      <c r="K610" s="384" t="str">
        <f>IF(OR(IFERROR(SEARCH("*.0*",$E610),0)=1,E610=""),"",INDEX('1.1 AIZ-IVZ'!$H$109:$O$1097,MATCH('1.4 AIZ-BWH'!E610,'1.1 AIZ-IVZ'!$H$109:$H$1097,0),7))</f>
        <v/>
      </c>
      <c r="L610" s="384" t="str">
        <f>IF(OR(IFERROR(SEARCH("*.0*",$E610),0)=1,E610=""),"",INDEX('1.1 AIZ-IVZ'!$H$109:$O$1097,MATCH('1.4 AIZ-BWH'!E610,'1.1 AIZ-IVZ'!$H$109:$H$1097,0),8))</f>
        <v/>
      </c>
      <c r="M610" s="131"/>
      <c r="N610" s="395" t="str" cm="1">
        <f t="array" ref="N610">IFERROR(IF(O609=1,INDEX('1.1 AIZ-IVZ'!$G$7:$I$106,MATCH(MIN('1.1 AIZ-IVZ'!$G$7:$G$106)+COUNTIF($N$25:N609,"*.0*"),'1.1 AIZ-IVZ'!$G$7:$G$106,0),3),INDEX('1.1 AIZ-IVZ'!$G$109:$H$1097,MATCH(VALUE(LEFT(R610,SEARCH(".",R610)-1)),'1.1 AIZ-IVZ'!$E$109:$E$1097,0)-1+Q610,2)),"")</f>
        <v/>
      </c>
      <c r="O610" s="395" t="str">
        <f>IFERROR(IF(O609&gt;1,O609-1,INDEX('1.1 AIZ-IVZ'!$F$7:$H$106,MATCH('1.4 AIZ-BWH'!N610,'1.1 AIZ-IVZ'!$I$7:$I$106,0),1)+1),"")</f>
        <v/>
      </c>
      <c r="P610" s="395" t="str">
        <f t="shared" si="45"/>
        <v/>
      </c>
      <c r="Q610" s="395" t="e">
        <f t="shared" si="46"/>
        <v>#VALUE!</v>
      </c>
      <c r="R610" s="395" t="str">
        <f t="shared" si="47"/>
        <v/>
      </c>
    </row>
    <row r="611" spans="1:18" ht="15" hidden="1" customHeight="1">
      <c r="A611" s="49"/>
      <c r="B611" s="49"/>
      <c r="C611" s="49"/>
      <c r="D611" s="50"/>
      <c r="E611" s="93" t="str" cm="1">
        <f t="array" ref="E611">IFERROR(IF(O610=1,INDEX('1.1 AIZ-IVZ'!$G$7:$I$106,MATCH(MIN('1.1 AIZ-IVZ'!$G$7:$G$106)+COUNTIF($N$25:N610,"*.0*"),'1.1 AIZ-IVZ'!$G$7:$G$106,0),3),INDEX('1.1 AIZ-IVZ'!$G$109:$H$1097,MATCH(VALUE(LEFT(R611,SEARCH(".",R611)-1)),'1.1 AIZ-IVZ'!$E$109:$E$1097,0)-1+Q611,2)),"")</f>
        <v/>
      </c>
      <c r="F611" s="28"/>
      <c r="G611" s="409" t="str">
        <f>IF(E611="","",IF(IFERROR(VALUE(MID(E611,(SEARCH(".",E611)+1),1)),0)&gt;0,I611,SUMIFS($G612:$G$1015,$R612:$R$1015,LEFT(E611,SEARCH(".",E611)),$Q612:$Q$1015,"&gt;0")))</f>
        <v/>
      </c>
      <c r="H611" s="400"/>
      <c r="I611" s="396" t="str">
        <f t="shared" ca="1" si="48"/>
        <v/>
      </c>
      <c r="J611" s="396" t="str">
        <f t="shared" ca="1" si="49"/>
        <v/>
      </c>
      <c r="K611" s="384" t="str">
        <f>IF(OR(IFERROR(SEARCH("*.0*",$E611),0)=1,E611=""),"",INDEX('1.1 AIZ-IVZ'!$H$109:$O$1097,MATCH('1.4 AIZ-BWH'!E611,'1.1 AIZ-IVZ'!$H$109:$H$1097,0),7))</f>
        <v/>
      </c>
      <c r="L611" s="384" t="str">
        <f>IF(OR(IFERROR(SEARCH("*.0*",$E611),0)=1,E611=""),"",INDEX('1.1 AIZ-IVZ'!$H$109:$O$1097,MATCH('1.4 AIZ-BWH'!E611,'1.1 AIZ-IVZ'!$H$109:$H$1097,0),8))</f>
        <v/>
      </c>
      <c r="M611" s="131"/>
      <c r="N611" s="395" t="str" cm="1">
        <f t="array" ref="N611">IFERROR(IF(O610=1,INDEX('1.1 AIZ-IVZ'!$G$7:$I$106,MATCH(MIN('1.1 AIZ-IVZ'!$G$7:$G$106)+COUNTIF($N$25:N610,"*.0*"),'1.1 AIZ-IVZ'!$G$7:$G$106,0),3),INDEX('1.1 AIZ-IVZ'!$G$109:$H$1097,MATCH(VALUE(LEFT(R611,SEARCH(".",R611)-1)),'1.1 AIZ-IVZ'!$E$109:$E$1097,0)-1+Q611,2)),"")</f>
        <v/>
      </c>
      <c r="O611" s="395" t="str">
        <f>IFERROR(IF(O610&gt;1,O610-1,INDEX('1.1 AIZ-IVZ'!$F$7:$H$106,MATCH('1.4 AIZ-BWH'!N611,'1.1 AIZ-IVZ'!$I$7:$I$106,0),1)+1),"")</f>
        <v/>
      </c>
      <c r="P611" s="395" t="str">
        <f t="shared" si="45"/>
        <v/>
      </c>
      <c r="Q611" s="395" t="e">
        <f t="shared" si="46"/>
        <v>#VALUE!</v>
      </c>
      <c r="R611" s="395" t="str">
        <f t="shared" si="47"/>
        <v/>
      </c>
    </row>
    <row r="612" spans="1:18" ht="15" hidden="1" customHeight="1">
      <c r="A612" s="49"/>
      <c r="B612" s="49"/>
      <c r="C612" s="49"/>
      <c r="D612" s="50"/>
      <c r="E612" s="93" t="str" cm="1">
        <f t="array" ref="E612">IFERROR(IF(O611=1,INDEX('1.1 AIZ-IVZ'!$G$7:$I$106,MATCH(MIN('1.1 AIZ-IVZ'!$G$7:$G$106)+COUNTIF($N$25:N611,"*.0*"),'1.1 AIZ-IVZ'!$G$7:$G$106,0),3),INDEX('1.1 AIZ-IVZ'!$G$109:$H$1097,MATCH(VALUE(LEFT(R612,SEARCH(".",R612)-1)),'1.1 AIZ-IVZ'!$E$109:$E$1097,0)-1+Q612,2)),"")</f>
        <v/>
      </c>
      <c r="F612" s="28"/>
      <c r="G612" s="409" t="str">
        <f>IF(E612="","",IF(IFERROR(VALUE(MID(E612,(SEARCH(".",E612)+1),1)),0)&gt;0,I612,SUMIFS($G613:$G$1015,$R613:$R$1015,LEFT(E612,SEARCH(".",E612)),$Q613:$Q$1015,"&gt;0")))</f>
        <v/>
      </c>
      <c r="H612" s="400"/>
      <c r="I612" s="396" t="str">
        <f t="shared" ca="1" si="48"/>
        <v/>
      </c>
      <c r="J612" s="396" t="str">
        <f t="shared" ca="1" si="49"/>
        <v/>
      </c>
      <c r="K612" s="384" t="str">
        <f>IF(OR(IFERROR(SEARCH("*.0*",$E612),0)=1,E612=""),"",INDEX('1.1 AIZ-IVZ'!$H$109:$O$1097,MATCH('1.4 AIZ-BWH'!E612,'1.1 AIZ-IVZ'!$H$109:$H$1097,0),7))</f>
        <v/>
      </c>
      <c r="L612" s="384" t="str">
        <f>IF(OR(IFERROR(SEARCH("*.0*",$E612),0)=1,E612=""),"",INDEX('1.1 AIZ-IVZ'!$H$109:$O$1097,MATCH('1.4 AIZ-BWH'!E612,'1.1 AIZ-IVZ'!$H$109:$H$1097,0),8))</f>
        <v/>
      </c>
      <c r="M612" s="131"/>
      <c r="N612" s="395" t="str" cm="1">
        <f t="array" ref="N612">IFERROR(IF(O611=1,INDEX('1.1 AIZ-IVZ'!$G$7:$I$106,MATCH(MIN('1.1 AIZ-IVZ'!$G$7:$G$106)+COUNTIF($N$25:N611,"*.0*"),'1.1 AIZ-IVZ'!$G$7:$G$106,0),3),INDEX('1.1 AIZ-IVZ'!$G$109:$H$1097,MATCH(VALUE(LEFT(R612,SEARCH(".",R612)-1)),'1.1 AIZ-IVZ'!$E$109:$E$1097,0)-1+Q612,2)),"")</f>
        <v/>
      </c>
      <c r="O612" s="395" t="str">
        <f>IFERROR(IF(O611&gt;1,O611-1,INDEX('1.1 AIZ-IVZ'!$F$7:$H$106,MATCH('1.4 AIZ-BWH'!N612,'1.1 AIZ-IVZ'!$I$7:$I$106,0),1)+1),"")</f>
        <v/>
      </c>
      <c r="P612" s="395" t="str">
        <f t="shared" si="45"/>
        <v/>
      </c>
      <c r="Q612" s="395" t="e">
        <f t="shared" si="46"/>
        <v>#VALUE!</v>
      </c>
      <c r="R612" s="395" t="str">
        <f t="shared" si="47"/>
        <v/>
      </c>
    </row>
    <row r="613" spans="1:18" ht="15" hidden="1" customHeight="1">
      <c r="A613" s="49"/>
      <c r="B613" s="49"/>
      <c r="C613" s="49"/>
      <c r="D613" s="50"/>
      <c r="E613" s="93" t="str" cm="1">
        <f t="array" ref="E613">IFERROR(IF(O612=1,INDEX('1.1 AIZ-IVZ'!$G$7:$I$106,MATCH(MIN('1.1 AIZ-IVZ'!$G$7:$G$106)+COUNTIF($N$25:N612,"*.0*"),'1.1 AIZ-IVZ'!$G$7:$G$106,0),3),INDEX('1.1 AIZ-IVZ'!$G$109:$H$1097,MATCH(VALUE(LEFT(R613,SEARCH(".",R613)-1)),'1.1 AIZ-IVZ'!$E$109:$E$1097,0)-1+Q613,2)),"")</f>
        <v/>
      </c>
      <c r="F613" s="28"/>
      <c r="G613" s="409" t="str">
        <f>IF(E613="","",IF(IFERROR(VALUE(MID(E613,(SEARCH(".",E613)+1),1)),0)&gt;0,I613,SUMIFS($G614:$G$1015,$R614:$R$1015,LEFT(E613,SEARCH(".",E613)),$Q614:$Q$1015,"&gt;0")))</f>
        <v/>
      </c>
      <c r="H613" s="400"/>
      <c r="I613" s="396" t="str">
        <f t="shared" ca="1" si="48"/>
        <v/>
      </c>
      <c r="J613" s="396" t="str">
        <f t="shared" ca="1" si="49"/>
        <v/>
      </c>
      <c r="K613" s="384" t="str">
        <f>IF(OR(IFERROR(SEARCH("*.0*",$E613),0)=1,E613=""),"",INDEX('1.1 AIZ-IVZ'!$H$109:$O$1097,MATCH('1.4 AIZ-BWH'!E613,'1.1 AIZ-IVZ'!$H$109:$H$1097,0),7))</f>
        <v/>
      </c>
      <c r="L613" s="384" t="str">
        <f>IF(OR(IFERROR(SEARCH("*.0*",$E613),0)=1,E613=""),"",INDEX('1.1 AIZ-IVZ'!$H$109:$O$1097,MATCH('1.4 AIZ-BWH'!E613,'1.1 AIZ-IVZ'!$H$109:$H$1097,0),8))</f>
        <v/>
      </c>
      <c r="M613" s="131"/>
      <c r="N613" s="395" t="str" cm="1">
        <f t="array" ref="N613">IFERROR(IF(O612=1,INDEX('1.1 AIZ-IVZ'!$G$7:$I$106,MATCH(MIN('1.1 AIZ-IVZ'!$G$7:$G$106)+COUNTIF($N$25:N612,"*.0*"),'1.1 AIZ-IVZ'!$G$7:$G$106,0),3),INDEX('1.1 AIZ-IVZ'!$G$109:$H$1097,MATCH(VALUE(LEFT(R613,SEARCH(".",R613)-1)),'1.1 AIZ-IVZ'!$E$109:$E$1097,0)-1+Q613,2)),"")</f>
        <v/>
      </c>
      <c r="O613" s="395" t="str">
        <f>IFERROR(IF(O612&gt;1,O612-1,INDEX('1.1 AIZ-IVZ'!$F$7:$H$106,MATCH('1.4 AIZ-BWH'!N613,'1.1 AIZ-IVZ'!$I$7:$I$106,0),1)+1),"")</f>
        <v/>
      </c>
      <c r="P613" s="395" t="str">
        <f t="shared" si="45"/>
        <v/>
      </c>
      <c r="Q613" s="395" t="e">
        <f t="shared" si="46"/>
        <v>#VALUE!</v>
      </c>
      <c r="R613" s="395" t="str">
        <f t="shared" si="47"/>
        <v/>
      </c>
    </row>
    <row r="614" spans="1:18" ht="15" hidden="1" customHeight="1">
      <c r="A614" s="49"/>
      <c r="B614" s="49"/>
      <c r="C614" s="49"/>
      <c r="D614" s="50"/>
      <c r="E614" s="93" t="str" cm="1">
        <f t="array" ref="E614">IFERROR(IF(O613=1,INDEX('1.1 AIZ-IVZ'!$G$7:$I$106,MATCH(MIN('1.1 AIZ-IVZ'!$G$7:$G$106)+COUNTIF($N$25:N613,"*.0*"),'1.1 AIZ-IVZ'!$G$7:$G$106,0),3),INDEX('1.1 AIZ-IVZ'!$G$109:$H$1097,MATCH(VALUE(LEFT(R614,SEARCH(".",R614)-1)),'1.1 AIZ-IVZ'!$E$109:$E$1097,0)-1+Q614,2)),"")</f>
        <v/>
      </c>
      <c r="F614" s="28"/>
      <c r="G614" s="409" t="str">
        <f>IF(E614="","",IF(IFERROR(VALUE(MID(E614,(SEARCH(".",E614)+1),1)),0)&gt;0,I614,SUMIFS($G615:$G$1015,$R615:$R$1015,LEFT(E614,SEARCH(".",E614)),$Q615:$Q$1015,"&gt;0")))</f>
        <v/>
      </c>
      <c r="H614" s="400"/>
      <c r="I614" s="396" t="str">
        <f t="shared" ca="1" si="48"/>
        <v/>
      </c>
      <c r="J614" s="396" t="str">
        <f t="shared" ca="1" si="49"/>
        <v/>
      </c>
      <c r="K614" s="384" t="str">
        <f>IF(OR(IFERROR(SEARCH("*.0*",$E614),0)=1,E614=""),"",INDEX('1.1 AIZ-IVZ'!$H$109:$O$1097,MATCH('1.4 AIZ-BWH'!E614,'1.1 AIZ-IVZ'!$H$109:$H$1097,0),7))</f>
        <v/>
      </c>
      <c r="L614" s="384" t="str">
        <f>IF(OR(IFERROR(SEARCH("*.0*",$E614),0)=1,E614=""),"",INDEX('1.1 AIZ-IVZ'!$H$109:$O$1097,MATCH('1.4 AIZ-BWH'!E614,'1.1 AIZ-IVZ'!$H$109:$H$1097,0),8))</f>
        <v/>
      </c>
      <c r="M614" s="131"/>
      <c r="N614" s="395" t="str" cm="1">
        <f t="array" ref="N614">IFERROR(IF(O613=1,INDEX('1.1 AIZ-IVZ'!$G$7:$I$106,MATCH(MIN('1.1 AIZ-IVZ'!$G$7:$G$106)+COUNTIF($N$25:N613,"*.0*"),'1.1 AIZ-IVZ'!$G$7:$G$106,0),3),INDEX('1.1 AIZ-IVZ'!$G$109:$H$1097,MATCH(VALUE(LEFT(R614,SEARCH(".",R614)-1)),'1.1 AIZ-IVZ'!$E$109:$E$1097,0)-1+Q614,2)),"")</f>
        <v/>
      </c>
      <c r="O614" s="395" t="str">
        <f>IFERROR(IF(O613&gt;1,O613-1,INDEX('1.1 AIZ-IVZ'!$F$7:$H$106,MATCH('1.4 AIZ-BWH'!N614,'1.1 AIZ-IVZ'!$I$7:$I$106,0),1)+1),"")</f>
        <v/>
      </c>
      <c r="P614" s="395" t="str">
        <f t="shared" si="45"/>
        <v/>
      </c>
      <c r="Q614" s="395" t="e">
        <f t="shared" si="46"/>
        <v>#VALUE!</v>
      </c>
      <c r="R614" s="395" t="str">
        <f t="shared" si="47"/>
        <v/>
      </c>
    </row>
    <row r="615" spans="1:18" ht="15" hidden="1" customHeight="1">
      <c r="A615" s="49"/>
      <c r="B615" s="49"/>
      <c r="C615" s="49"/>
      <c r="D615" s="50"/>
      <c r="E615" s="93" t="str" cm="1">
        <f t="array" ref="E615">IFERROR(IF(O614=1,INDEX('1.1 AIZ-IVZ'!$G$7:$I$106,MATCH(MIN('1.1 AIZ-IVZ'!$G$7:$G$106)+COUNTIF($N$25:N614,"*.0*"),'1.1 AIZ-IVZ'!$G$7:$G$106,0),3),INDEX('1.1 AIZ-IVZ'!$G$109:$H$1097,MATCH(VALUE(LEFT(R615,SEARCH(".",R615)-1)),'1.1 AIZ-IVZ'!$E$109:$E$1097,0)-1+Q615,2)),"")</f>
        <v/>
      </c>
      <c r="F615" s="28"/>
      <c r="G615" s="409" t="str">
        <f>IF(E615="","",IF(IFERROR(VALUE(MID(E615,(SEARCH(".",E615)+1),1)),0)&gt;0,I615,SUMIFS($G616:$G$1015,$R616:$R$1015,LEFT(E615,SEARCH(".",E615)),$Q616:$Q$1015,"&gt;0")))</f>
        <v/>
      </c>
      <c r="H615" s="400"/>
      <c r="I615" s="396" t="str">
        <f t="shared" ca="1" si="48"/>
        <v/>
      </c>
      <c r="J615" s="396" t="str">
        <f t="shared" ca="1" si="49"/>
        <v/>
      </c>
      <c r="K615" s="384" t="str">
        <f>IF(OR(IFERROR(SEARCH("*.0*",$E615),0)=1,E615=""),"",INDEX('1.1 AIZ-IVZ'!$H$109:$O$1097,MATCH('1.4 AIZ-BWH'!E615,'1.1 AIZ-IVZ'!$H$109:$H$1097,0),7))</f>
        <v/>
      </c>
      <c r="L615" s="384" t="str">
        <f>IF(OR(IFERROR(SEARCH("*.0*",$E615),0)=1,E615=""),"",INDEX('1.1 AIZ-IVZ'!$H$109:$O$1097,MATCH('1.4 AIZ-BWH'!E615,'1.1 AIZ-IVZ'!$H$109:$H$1097,0),8))</f>
        <v/>
      </c>
      <c r="M615" s="131"/>
      <c r="N615" s="395" t="str" cm="1">
        <f t="array" ref="N615">IFERROR(IF(O614=1,INDEX('1.1 AIZ-IVZ'!$G$7:$I$106,MATCH(MIN('1.1 AIZ-IVZ'!$G$7:$G$106)+COUNTIF($N$25:N614,"*.0*"),'1.1 AIZ-IVZ'!$G$7:$G$106,0),3),INDEX('1.1 AIZ-IVZ'!$G$109:$H$1097,MATCH(VALUE(LEFT(R615,SEARCH(".",R615)-1)),'1.1 AIZ-IVZ'!$E$109:$E$1097,0)-1+Q615,2)),"")</f>
        <v/>
      </c>
      <c r="O615" s="395" t="str">
        <f>IFERROR(IF(O614&gt;1,O614-1,INDEX('1.1 AIZ-IVZ'!$F$7:$H$106,MATCH('1.4 AIZ-BWH'!N615,'1.1 AIZ-IVZ'!$I$7:$I$106,0),1)+1),"")</f>
        <v/>
      </c>
      <c r="P615" s="395" t="str">
        <f t="shared" si="45"/>
        <v/>
      </c>
      <c r="Q615" s="395" t="e">
        <f t="shared" si="46"/>
        <v>#VALUE!</v>
      </c>
      <c r="R615" s="395" t="str">
        <f t="shared" si="47"/>
        <v/>
      </c>
    </row>
    <row r="616" spans="1:18" ht="15" hidden="1" customHeight="1">
      <c r="A616" s="49"/>
      <c r="B616" s="49"/>
      <c r="C616" s="49"/>
      <c r="D616" s="50"/>
      <c r="E616" s="93" t="str" cm="1">
        <f t="array" ref="E616">IFERROR(IF(O615=1,INDEX('1.1 AIZ-IVZ'!$G$7:$I$106,MATCH(MIN('1.1 AIZ-IVZ'!$G$7:$G$106)+COUNTIF($N$25:N615,"*.0*"),'1.1 AIZ-IVZ'!$G$7:$G$106,0),3),INDEX('1.1 AIZ-IVZ'!$G$109:$H$1097,MATCH(VALUE(LEFT(R616,SEARCH(".",R616)-1)),'1.1 AIZ-IVZ'!$E$109:$E$1097,0)-1+Q616,2)),"")</f>
        <v/>
      </c>
      <c r="F616" s="28"/>
      <c r="G616" s="409" t="str">
        <f>IF(E616="","",IF(IFERROR(VALUE(MID(E616,(SEARCH(".",E616)+1),1)),0)&gt;0,I616,SUMIFS($G617:$G$1015,$R617:$R$1015,LEFT(E616,SEARCH(".",E616)),$Q617:$Q$1015,"&gt;0")))</f>
        <v/>
      </c>
      <c r="H616" s="400"/>
      <c r="I616" s="396" t="str">
        <f t="shared" ca="1" si="48"/>
        <v/>
      </c>
      <c r="J616" s="396" t="str">
        <f t="shared" ca="1" si="49"/>
        <v/>
      </c>
      <c r="K616" s="384" t="str">
        <f>IF(OR(IFERROR(SEARCH("*.0*",$E616),0)=1,E616=""),"",INDEX('1.1 AIZ-IVZ'!$H$109:$O$1097,MATCH('1.4 AIZ-BWH'!E616,'1.1 AIZ-IVZ'!$H$109:$H$1097,0),7))</f>
        <v/>
      </c>
      <c r="L616" s="384" t="str">
        <f>IF(OR(IFERROR(SEARCH("*.0*",$E616),0)=1,E616=""),"",INDEX('1.1 AIZ-IVZ'!$H$109:$O$1097,MATCH('1.4 AIZ-BWH'!E616,'1.1 AIZ-IVZ'!$H$109:$H$1097,0),8))</f>
        <v/>
      </c>
      <c r="M616" s="131"/>
      <c r="N616" s="395" t="str" cm="1">
        <f t="array" ref="N616">IFERROR(IF(O615=1,INDEX('1.1 AIZ-IVZ'!$G$7:$I$106,MATCH(MIN('1.1 AIZ-IVZ'!$G$7:$G$106)+COUNTIF($N$25:N615,"*.0*"),'1.1 AIZ-IVZ'!$G$7:$G$106,0),3),INDEX('1.1 AIZ-IVZ'!$G$109:$H$1097,MATCH(VALUE(LEFT(R616,SEARCH(".",R616)-1)),'1.1 AIZ-IVZ'!$E$109:$E$1097,0)-1+Q616,2)),"")</f>
        <v/>
      </c>
      <c r="O616" s="395" t="str">
        <f>IFERROR(IF(O615&gt;1,O615-1,INDEX('1.1 AIZ-IVZ'!$F$7:$H$106,MATCH('1.4 AIZ-BWH'!N616,'1.1 AIZ-IVZ'!$I$7:$I$106,0),1)+1),"")</f>
        <v/>
      </c>
      <c r="P616" s="395" t="str">
        <f t="shared" si="45"/>
        <v/>
      </c>
      <c r="Q616" s="395" t="e">
        <f t="shared" si="46"/>
        <v>#VALUE!</v>
      </c>
      <c r="R616" s="395" t="str">
        <f t="shared" si="47"/>
        <v/>
      </c>
    </row>
    <row r="617" spans="1:18" ht="15" hidden="1" customHeight="1">
      <c r="A617" s="49"/>
      <c r="B617" s="49"/>
      <c r="C617" s="49"/>
      <c r="D617" s="50"/>
      <c r="E617" s="93" t="str" cm="1">
        <f t="array" ref="E617">IFERROR(IF(O616=1,INDEX('1.1 AIZ-IVZ'!$G$7:$I$106,MATCH(MIN('1.1 AIZ-IVZ'!$G$7:$G$106)+COUNTIF($N$25:N616,"*.0*"),'1.1 AIZ-IVZ'!$G$7:$G$106,0),3),INDEX('1.1 AIZ-IVZ'!$G$109:$H$1097,MATCH(VALUE(LEFT(R617,SEARCH(".",R617)-1)),'1.1 AIZ-IVZ'!$E$109:$E$1097,0)-1+Q617,2)),"")</f>
        <v/>
      </c>
      <c r="F617" s="28"/>
      <c r="G617" s="409" t="str">
        <f>IF(E617="","",IF(IFERROR(VALUE(MID(E617,(SEARCH(".",E617)+1),1)),0)&gt;0,I617,SUMIFS($G618:$G$1015,$R618:$R$1015,LEFT(E617,SEARCH(".",E617)),$Q618:$Q$1015,"&gt;0")))</f>
        <v/>
      </c>
      <c r="H617" s="400"/>
      <c r="I617" s="396" t="str">
        <f t="shared" ca="1" si="48"/>
        <v/>
      </c>
      <c r="J617" s="396" t="str">
        <f t="shared" ca="1" si="49"/>
        <v/>
      </c>
      <c r="K617" s="384" t="str">
        <f>IF(OR(IFERROR(SEARCH("*.0*",$E617),0)=1,E617=""),"",INDEX('1.1 AIZ-IVZ'!$H$109:$O$1097,MATCH('1.4 AIZ-BWH'!E617,'1.1 AIZ-IVZ'!$H$109:$H$1097,0),7))</f>
        <v/>
      </c>
      <c r="L617" s="384" t="str">
        <f>IF(OR(IFERROR(SEARCH("*.0*",$E617),0)=1,E617=""),"",INDEX('1.1 AIZ-IVZ'!$H$109:$O$1097,MATCH('1.4 AIZ-BWH'!E617,'1.1 AIZ-IVZ'!$H$109:$H$1097,0),8))</f>
        <v/>
      </c>
      <c r="M617" s="131"/>
      <c r="N617" s="395" t="str" cm="1">
        <f t="array" ref="N617">IFERROR(IF(O616=1,INDEX('1.1 AIZ-IVZ'!$G$7:$I$106,MATCH(MIN('1.1 AIZ-IVZ'!$G$7:$G$106)+COUNTIF($N$25:N616,"*.0*"),'1.1 AIZ-IVZ'!$G$7:$G$106,0),3),INDEX('1.1 AIZ-IVZ'!$G$109:$H$1097,MATCH(VALUE(LEFT(R617,SEARCH(".",R617)-1)),'1.1 AIZ-IVZ'!$E$109:$E$1097,0)-1+Q617,2)),"")</f>
        <v/>
      </c>
      <c r="O617" s="395" t="str">
        <f>IFERROR(IF(O616&gt;1,O616-1,INDEX('1.1 AIZ-IVZ'!$F$7:$H$106,MATCH('1.4 AIZ-BWH'!N617,'1.1 AIZ-IVZ'!$I$7:$I$106,0),1)+1),"")</f>
        <v/>
      </c>
      <c r="P617" s="395" t="str">
        <f t="shared" ref="P617:P680" si="50">IF(O617="","",IF(VALUE(MID(N616,SEARCH(".",N616)+1,1))=0,O616,P616))</f>
        <v/>
      </c>
      <c r="Q617" s="395" t="e">
        <f t="shared" ref="Q617:Q680" si="51">IF(O616=1,"",(O617-P617)*-1)</f>
        <v>#VALUE!</v>
      </c>
      <c r="R617" s="395" t="str">
        <f t="shared" ref="R617:R680" si="52">IFERROR(IF(Q617="",LEFT(N617,SEARCH(".",N617)),R616),"")</f>
        <v/>
      </c>
    </row>
    <row r="618" spans="1:18" ht="15" hidden="1" customHeight="1">
      <c r="A618" s="49"/>
      <c r="B618" s="49"/>
      <c r="C618" s="49"/>
      <c r="D618" s="50"/>
      <c r="E618" s="93" t="str" cm="1">
        <f t="array" ref="E618">IFERROR(IF(O617=1,INDEX('1.1 AIZ-IVZ'!$G$7:$I$106,MATCH(MIN('1.1 AIZ-IVZ'!$G$7:$G$106)+COUNTIF($N$25:N617,"*.0*"),'1.1 AIZ-IVZ'!$G$7:$G$106,0),3),INDEX('1.1 AIZ-IVZ'!$G$109:$H$1097,MATCH(VALUE(LEFT(R618,SEARCH(".",R618)-1)),'1.1 AIZ-IVZ'!$E$109:$E$1097,0)-1+Q618,2)),"")</f>
        <v/>
      </c>
      <c r="F618" s="28"/>
      <c r="G618" s="409" t="str">
        <f>IF(E618="","",IF(IFERROR(VALUE(MID(E618,(SEARCH(".",E618)+1),1)),0)&gt;0,I618,SUMIFS($G619:$G$1015,$R619:$R$1015,LEFT(E618,SEARCH(".",E618)),$Q619:$Q$1015,"&gt;0")))</f>
        <v/>
      </c>
      <c r="H618" s="400"/>
      <c r="I618" s="396" t="str">
        <f t="shared" ca="1" si="48"/>
        <v/>
      </c>
      <c r="J618" s="396" t="str">
        <f t="shared" ca="1" si="49"/>
        <v/>
      </c>
      <c r="K618" s="384" t="str">
        <f>IF(OR(IFERROR(SEARCH("*.0*",$E618),0)=1,E618=""),"",INDEX('1.1 AIZ-IVZ'!$H$109:$O$1097,MATCH('1.4 AIZ-BWH'!E618,'1.1 AIZ-IVZ'!$H$109:$H$1097,0),7))</f>
        <v/>
      </c>
      <c r="L618" s="384" t="str">
        <f>IF(OR(IFERROR(SEARCH("*.0*",$E618),0)=1,E618=""),"",INDEX('1.1 AIZ-IVZ'!$H$109:$O$1097,MATCH('1.4 AIZ-BWH'!E618,'1.1 AIZ-IVZ'!$H$109:$H$1097,0),8))</f>
        <v/>
      </c>
      <c r="M618" s="131"/>
      <c r="N618" s="395" t="str" cm="1">
        <f t="array" ref="N618">IFERROR(IF(O617=1,INDEX('1.1 AIZ-IVZ'!$G$7:$I$106,MATCH(MIN('1.1 AIZ-IVZ'!$G$7:$G$106)+COUNTIF($N$25:N617,"*.0*"),'1.1 AIZ-IVZ'!$G$7:$G$106,0),3),INDEX('1.1 AIZ-IVZ'!$G$109:$H$1097,MATCH(VALUE(LEFT(R618,SEARCH(".",R618)-1)),'1.1 AIZ-IVZ'!$E$109:$E$1097,0)-1+Q618,2)),"")</f>
        <v/>
      </c>
      <c r="O618" s="395" t="str">
        <f>IFERROR(IF(O617&gt;1,O617-1,INDEX('1.1 AIZ-IVZ'!$F$7:$H$106,MATCH('1.4 AIZ-BWH'!N618,'1.1 AIZ-IVZ'!$I$7:$I$106,0),1)+1),"")</f>
        <v/>
      </c>
      <c r="P618" s="395" t="str">
        <f t="shared" si="50"/>
        <v/>
      </c>
      <c r="Q618" s="395" t="e">
        <f t="shared" si="51"/>
        <v>#VALUE!</v>
      </c>
      <c r="R618" s="395" t="str">
        <f t="shared" si="52"/>
        <v/>
      </c>
    </row>
    <row r="619" spans="1:18" ht="15" hidden="1" customHeight="1">
      <c r="A619" s="49"/>
      <c r="B619" s="49"/>
      <c r="C619" s="49"/>
      <c r="D619" s="50"/>
      <c r="E619" s="93" t="str" cm="1">
        <f t="array" ref="E619">IFERROR(IF(O618=1,INDEX('1.1 AIZ-IVZ'!$G$7:$I$106,MATCH(MIN('1.1 AIZ-IVZ'!$G$7:$G$106)+COUNTIF($N$25:N618,"*.0*"),'1.1 AIZ-IVZ'!$G$7:$G$106,0),3),INDEX('1.1 AIZ-IVZ'!$G$109:$H$1097,MATCH(VALUE(LEFT(R619,SEARCH(".",R619)-1)),'1.1 AIZ-IVZ'!$E$109:$E$1097,0)-1+Q619,2)),"")</f>
        <v/>
      </c>
      <c r="F619" s="28"/>
      <c r="G619" s="409" t="str">
        <f>IF(E619="","",IF(IFERROR(VALUE(MID(E619,(SEARCH(".",E619)+1),1)),0)&gt;0,I619,SUMIFS($G620:$G$1015,$R620:$R$1015,LEFT(E619,SEARCH(".",E619)),$Q620:$Q$1015,"&gt;0")))</f>
        <v/>
      </c>
      <c r="H619" s="400"/>
      <c r="I619" s="396" t="str">
        <f t="shared" ca="1" si="48"/>
        <v/>
      </c>
      <c r="J619" s="396" t="str">
        <f t="shared" ca="1" si="49"/>
        <v/>
      </c>
      <c r="K619" s="384" t="str">
        <f>IF(OR(IFERROR(SEARCH("*.0*",$E619),0)=1,E619=""),"",INDEX('1.1 AIZ-IVZ'!$H$109:$O$1097,MATCH('1.4 AIZ-BWH'!E619,'1.1 AIZ-IVZ'!$H$109:$H$1097,0),7))</f>
        <v/>
      </c>
      <c r="L619" s="384" t="str">
        <f>IF(OR(IFERROR(SEARCH("*.0*",$E619),0)=1,E619=""),"",INDEX('1.1 AIZ-IVZ'!$H$109:$O$1097,MATCH('1.4 AIZ-BWH'!E619,'1.1 AIZ-IVZ'!$H$109:$H$1097,0),8))</f>
        <v/>
      </c>
      <c r="M619" s="131"/>
      <c r="N619" s="395" t="str" cm="1">
        <f t="array" ref="N619">IFERROR(IF(O618=1,INDEX('1.1 AIZ-IVZ'!$G$7:$I$106,MATCH(MIN('1.1 AIZ-IVZ'!$G$7:$G$106)+COUNTIF($N$25:N618,"*.0*"),'1.1 AIZ-IVZ'!$G$7:$G$106,0),3),INDEX('1.1 AIZ-IVZ'!$G$109:$H$1097,MATCH(VALUE(LEFT(R619,SEARCH(".",R619)-1)),'1.1 AIZ-IVZ'!$E$109:$E$1097,0)-1+Q619,2)),"")</f>
        <v/>
      </c>
      <c r="O619" s="395" t="str">
        <f>IFERROR(IF(O618&gt;1,O618-1,INDEX('1.1 AIZ-IVZ'!$F$7:$H$106,MATCH('1.4 AIZ-BWH'!N619,'1.1 AIZ-IVZ'!$I$7:$I$106,0),1)+1),"")</f>
        <v/>
      </c>
      <c r="P619" s="395" t="str">
        <f t="shared" si="50"/>
        <v/>
      </c>
      <c r="Q619" s="395" t="e">
        <f t="shared" si="51"/>
        <v>#VALUE!</v>
      </c>
      <c r="R619" s="395" t="str">
        <f t="shared" si="52"/>
        <v/>
      </c>
    </row>
    <row r="620" spans="1:18" ht="15" hidden="1" customHeight="1">
      <c r="A620" s="49"/>
      <c r="B620" s="49"/>
      <c r="C620" s="49"/>
      <c r="D620" s="50"/>
      <c r="E620" s="93" t="str" cm="1">
        <f t="array" ref="E620">IFERROR(IF(O619=1,INDEX('1.1 AIZ-IVZ'!$G$7:$I$106,MATCH(MIN('1.1 AIZ-IVZ'!$G$7:$G$106)+COUNTIF($N$25:N619,"*.0*"),'1.1 AIZ-IVZ'!$G$7:$G$106,0),3),INDEX('1.1 AIZ-IVZ'!$G$109:$H$1097,MATCH(VALUE(LEFT(R620,SEARCH(".",R620)-1)),'1.1 AIZ-IVZ'!$E$109:$E$1097,0)-1+Q620,2)),"")</f>
        <v/>
      </c>
      <c r="F620" s="28"/>
      <c r="G620" s="409" t="str">
        <f>IF(E620="","",IF(IFERROR(VALUE(MID(E620,(SEARCH(".",E620)+1),1)),0)&gt;0,I620,SUMIFS($G621:$G$1015,$R621:$R$1015,LEFT(E620,SEARCH(".",E620)),$Q621:$Q$1015,"&gt;0")))</f>
        <v/>
      </c>
      <c r="H620" s="400"/>
      <c r="I620" s="396" t="str">
        <f t="shared" ca="1" si="48"/>
        <v/>
      </c>
      <c r="J620" s="396" t="str">
        <f t="shared" ca="1" si="49"/>
        <v/>
      </c>
      <c r="K620" s="384" t="str">
        <f>IF(OR(IFERROR(SEARCH("*.0*",$E620),0)=1,E620=""),"",INDEX('1.1 AIZ-IVZ'!$H$109:$O$1097,MATCH('1.4 AIZ-BWH'!E620,'1.1 AIZ-IVZ'!$H$109:$H$1097,0),7))</f>
        <v/>
      </c>
      <c r="L620" s="384" t="str">
        <f>IF(OR(IFERROR(SEARCH("*.0*",$E620),0)=1,E620=""),"",INDEX('1.1 AIZ-IVZ'!$H$109:$O$1097,MATCH('1.4 AIZ-BWH'!E620,'1.1 AIZ-IVZ'!$H$109:$H$1097,0),8))</f>
        <v/>
      </c>
      <c r="M620" s="131"/>
      <c r="N620" s="395" t="str" cm="1">
        <f t="array" ref="N620">IFERROR(IF(O619=1,INDEX('1.1 AIZ-IVZ'!$G$7:$I$106,MATCH(MIN('1.1 AIZ-IVZ'!$G$7:$G$106)+COUNTIF($N$25:N619,"*.0*"),'1.1 AIZ-IVZ'!$G$7:$G$106,0),3),INDEX('1.1 AIZ-IVZ'!$G$109:$H$1097,MATCH(VALUE(LEFT(R620,SEARCH(".",R620)-1)),'1.1 AIZ-IVZ'!$E$109:$E$1097,0)-1+Q620,2)),"")</f>
        <v/>
      </c>
      <c r="O620" s="395" t="str">
        <f>IFERROR(IF(O619&gt;1,O619-1,INDEX('1.1 AIZ-IVZ'!$F$7:$H$106,MATCH('1.4 AIZ-BWH'!N620,'1.1 AIZ-IVZ'!$I$7:$I$106,0),1)+1),"")</f>
        <v/>
      </c>
      <c r="P620" s="395" t="str">
        <f t="shared" si="50"/>
        <v/>
      </c>
      <c r="Q620" s="395" t="e">
        <f t="shared" si="51"/>
        <v>#VALUE!</v>
      </c>
      <c r="R620" s="395" t="str">
        <f t="shared" si="52"/>
        <v/>
      </c>
    </row>
    <row r="621" spans="1:18" ht="15" hidden="1" customHeight="1">
      <c r="A621" s="49"/>
      <c r="B621" s="49"/>
      <c r="C621" s="49"/>
      <c r="D621" s="50"/>
      <c r="E621" s="93" t="str" cm="1">
        <f t="array" ref="E621">IFERROR(IF(O620=1,INDEX('1.1 AIZ-IVZ'!$G$7:$I$106,MATCH(MIN('1.1 AIZ-IVZ'!$G$7:$G$106)+COUNTIF($N$25:N620,"*.0*"),'1.1 AIZ-IVZ'!$G$7:$G$106,0),3),INDEX('1.1 AIZ-IVZ'!$G$109:$H$1097,MATCH(VALUE(LEFT(R621,SEARCH(".",R621)-1)),'1.1 AIZ-IVZ'!$E$109:$E$1097,0)-1+Q621,2)),"")</f>
        <v/>
      </c>
      <c r="F621" s="28"/>
      <c r="G621" s="409" t="str">
        <f>IF(E621="","",IF(IFERROR(VALUE(MID(E621,(SEARCH(".",E621)+1),1)),0)&gt;0,I621,SUMIFS($G622:$G$1015,$R622:$R$1015,LEFT(E621,SEARCH(".",E621)),$Q622:$Q$1015,"&gt;0")))</f>
        <v/>
      </c>
      <c r="H621" s="400"/>
      <c r="I621" s="396" t="str">
        <f t="shared" ca="1" si="48"/>
        <v/>
      </c>
      <c r="J621" s="396" t="str">
        <f t="shared" ca="1" si="49"/>
        <v/>
      </c>
      <c r="K621" s="384" t="str">
        <f>IF(OR(IFERROR(SEARCH("*.0*",$E621),0)=1,E621=""),"",INDEX('1.1 AIZ-IVZ'!$H$109:$O$1097,MATCH('1.4 AIZ-BWH'!E621,'1.1 AIZ-IVZ'!$H$109:$H$1097,0),7))</f>
        <v/>
      </c>
      <c r="L621" s="384" t="str">
        <f>IF(OR(IFERROR(SEARCH("*.0*",$E621),0)=1,E621=""),"",INDEX('1.1 AIZ-IVZ'!$H$109:$O$1097,MATCH('1.4 AIZ-BWH'!E621,'1.1 AIZ-IVZ'!$H$109:$H$1097,0),8))</f>
        <v/>
      </c>
      <c r="M621" s="131"/>
      <c r="N621" s="395" t="str" cm="1">
        <f t="array" ref="N621">IFERROR(IF(O620=1,INDEX('1.1 AIZ-IVZ'!$G$7:$I$106,MATCH(MIN('1.1 AIZ-IVZ'!$G$7:$G$106)+COUNTIF($N$25:N620,"*.0*"),'1.1 AIZ-IVZ'!$G$7:$G$106,0),3),INDEX('1.1 AIZ-IVZ'!$G$109:$H$1097,MATCH(VALUE(LEFT(R621,SEARCH(".",R621)-1)),'1.1 AIZ-IVZ'!$E$109:$E$1097,0)-1+Q621,2)),"")</f>
        <v/>
      </c>
      <c r="O621" s="395" t="str">
        <f>IFERROR(IF(O620&gt;1,O620-1,INDEX('1.1 AIZ-IVZ'!$F$7:$H$106,MATCH('1.4 AIZ-BWH'!N621,'1.1 AIZ-IVZ'!$I$7:$I$106,0),1)+1),"")</f>
        <v/>
      </c>
      <c r="P621" s="395" t="str">
        <f t="shared" si="50"/>
        <v/>
      </c>
      <c r="Q621" s="395" t="e">
        <f t="shared" si="51"/>
        <v>#VALUE!</v>
      </c>
      <c r="R621" s="395" t="str">
        <f t="shared" si="52"/>
        <v/>
      </c>
    </row>
    <row r="622" spans="1:18" ht="15" hidden="1" customHeight="1">
      <c r="A622" s="49"/>
      <c r="B622" s="49"/>
      <c r="C622" s="49"/>
      <c r="D622" s="50"/>
      <c r="E622" s="93" t="str" cm="1">
        <f t="array" ref="E622">IFERROR(IF(O621=1,INDEX('1.1 AIZ-IVZ'!$G$7:$I$106,MATCH(MIN('1.1 AIZ-IVZ'!$G$7:$G$106)+COUNTIF($N$25:N621,"*.0*"),'1.1 AIZ-IVZ'!$G$7:$G$106,0),3),INDEX('1.1 AIZ-IVZ'!$G$109:$H$1097,MATCH(VALUE(LEFT(R622,SEARCH(".",R622)-1)),'1.1 AIZ-IVZ'!$E$109:$E$1097,0)-1+Q622,2)),"")</f>
        <v/>
      </c>
      <c r="F622" s="28"/>
      <c r="G622" s="409" t="str">
        <f>IF(E622="","",IF(IFERROR(VALUE(MID(E622,(SEARCH(".",E622)+1),1)),0)&gt;0,I622,SUMIFS($G623:$G$1015,$R623:$R$1015,LEFT(E622,SEARCH(".",E622)),$Q623:$Q$1015,"&gt;0")))</f>
        <v/>
      </c>
      <c r="H622" s="400"/>
      <c r="I622" s="396" t="str">
        <f t="shared" ca="1" si="48"/>
        <v/>
      </c>
      <c r="J622" s="396" t="str">
        <f t="shared" ca="1" si="49"/>
        <v/>
      </c>
      <c r="K622" s="384" t="str">
        <f>IF(OR(IFERROR(SEARCH("*.0*",$E622),0)=1,E622=""),"",INDEX('1.1 AIZ-IVZ'!$H$109:$O$1097,MATCH('1.4 AIZ-BWH'!E622,'1.1 AIZ-IVZ'!$H$109:$H$1097,0),7))</f>
        <v/>
      </c>
      <c r="L622" s="384" t="str">
        <f>IF(OR(IFERROR(SEARCH("*.0*",$E622),0)=1,E622=""),"",INDEX('1.1 AIZ-IVZ'!$H$109:$O$1097,MATCH('1.4 AIZ-BWH'!E622,'1.1 AIZ-IVZ'!$H$109:$H$1097,0),8))</f>
        <v/>
      </c>
      <c r="M622" s="131"/>
      <c r="N622" s="395" t="str" cm="1">
        <f t="array" ref="N622">IFERROR(IF(O621=1,INDEX('1.1 AIZ-IVZ'!$G$7:$I$106,MATCH(MIN('1.1 AIZ-IVZ'!$G$7:$G$106)+COUNTIF($N$25:N621,"*.0*"),'1.1 AIZ-IVZ'!$G$7:$G$106,0),3),INDEX('1.1 AIZ-IVZ'!$G$109:$H$1097,MATCH(VALUE(LEFT(R622,SEARCH(".",R622)-1)),'1.1 AIZ-IVZ'!$E$109:$E$1097,0)-1+Q622,2)),"")</f>
        <v/>
      </c>
      <c r="O622" s="395" t="str">
        <f>IFERROR(IF(O621&gt;1,O621-1,INDEX('1.1 AIZ-IVZ'!$F$7:$H$106,MATCH('1.4 AIZ-BWH'!N622,'1.1 AIZ-IVZ'!$I$7:$I$106,0),1)+1),"")</f>
        <v/>
      </c>
      <c r="P622" s="395" t="str">
        <f t="shared" si="50"/>
        <v/>
      </c>
      <c r="Q622" s="395" t="e">
        <f t="shared" si="51"/>
        <v>#VALUE!</v>
      </c>
      <c r="R622" s="395" t="str">
        <f t="shared" si="52"/>
        <v/>
      </c>
    </row>
    <row r="623" spans="1:18" ht="15" hidden="1" customHeight="1">
      <c r="A623" s="49"/>
      <c r="B623" s="49"/>
      <c r="C623" s="49"/>
      <c r="D623" s="50"/>
      <c r="E623" s="93" t="str" cm="1">
        <f t="array" ref="E623">IFERROR(IF(O622=1,INDEX('1.1 AIZ-IVZ'!$G$7:$I$106,MATCH(MIN('1.1 AIZ-IVZ'!$G$7:$G$106)+COUNTIF($N$25:N622,"*.0*"),'1.1 AIZ-IVZ'!$G$7:$G$106,0),3),INDEX('1.1 AIZ-IVZ'!$G$109:$H$1097,MATCH(VALUE(LEFT(R623,SEARCH(".",R623)-1)),'1.1 AIZ-IVZ'!$E$109:$E$1097,0)-1+Q623,2)),"")</f>
        <v/>
      </c>
      <c r="F623" s="28"/>
      <c r="G623" s="409" t="str">
        <f>IF(E623="","",IF(IFERROR(VALUE(MID(E623,(SEARCH(".",E623)+1),1)),0)&gt;0,I623,SUMIFS($G624:$G$1015,$R624:$R$1015,LEFT(E623,SEARCH(".",E623)),$Q624:$Q$1015,"&gt;0")))</f>
        <v/>
      </c>
      <c r="H623" s="400"/>
      <c r="I623" s="396" t="str">
        <f t="shared" ca="1" si="48"/>
        <v/>
      </c>
      <c r="J623" s="396" t="str">
        <f t="shared" ca="1" si="49"/>
        <v/>
      </c>
      <c r="K623" s="384" t="str">
        <f>IF(OR(IFERROR(SEARCH("*.0*",$E623),0)=1,E623=""),"",INDEX('1.1 AIZ-IVZ'!$H$109:$O$1097,MATCH('1.4 AIZ-BWH'!E623,'1.1 AIZ-IVZ'!$H$109:$H$1097,0),7))</f>
        <v/>
      </c>
      <c r="L623" s="384" t="str">
        <f>IF(OR(IFERROR(SEARCH("*.0*",$E623),0)=1,E623=""),"",INDEX('1.1 AIZ-IVZ'!$H$109:$O$1097,MATCH('1.4 AIZ-BWH'!E623,'1.1 AIZ-IVZ'!$H$109:$H$1097,0),8))</f>
        <v/>
      </c>
      <c r="M623" s="131"/>
      <c r="N623" s="395" t="str" cm="1">
        <f t="array" ref="N623">IFERROR(IF(O622=1,INDEX('1.1 AIZ-IVZ'!$G$7:$I$106,MATCH(MIN('1.1 AIZ-IVZ'!$G$7:$G$106)+COUNTIF($N$25:N622,"*.0*"),'1.1 AIZ-IVZ'!$G$7:$G$106,0),3),INDEX('1.1 AIZ-IVZ'!$G$109:$H$1097,MATCH(VALUE(LEFT(R623,SEARCH(".",R623)-1)),'1.1 AIZ-IVZ'!$E$109:$E$1097,0)-1+Q623,2)),"")</f>
        <v/>
      </c>
      <c r="O623" s="395" t="str">
        <f>IFERROR(IF(O622&gt;1,O622-1,INDEX('1.1 AIZ-IVZ'!$F$7:$H$106,MATCH('1.4 AIZ-BWH'!N623,'1.1 AIZ-IVZ'!$I$7:$I$106,0),1)+1),"")</f>
        <v/>
      </c>
      <c r="P623" s="395" t="str">
        <f t="shared" si="50"/>
        <v/>
      </c>
      <c r="Q623" s="395" t="e">
        <f t="shared" si="51"/>
        <v>#VALUE!</v>
      </c>
      <c r="R623" s="395" t="str">
        <f t="shared" si="52"/>
        <v/>
      </c>
    </row>
    <row r="624" spans="1:18" ht="15" hidden="1" customHeight="1">
      <c r="A624" s="49"/>
      <c r="B624" s="49"/>
      <c r="C624" s="49"/>
      <c r="D624" s="50"/>
      <c r="E624" s="93" t="str" cm="1">
        <f t="array" ref="E624">IFERROR(IF(O623=1,INDEX('1.1 AIZ-IVZ'!$G$7:$I$106,MATCH(MIN('1.1 AIZ-IVZ'!$G$7:$G$106)+COUNTIF($N$25:N623,"*.0*"),'1.1 AIZ-IVZ'!$G$7:$G$106,0),3),INDEX('1.1 AIZ-IVZ'!$G$109:$H$1097,MATCH(VALUE(LEFT(R624,SEARCH(".",R624)-1)),'1.1 AIZ-IVZ'!$E$109:$E$1097,0)-1+Q624,2)),"")</f>
        <v/>
      </c>
      <c r="F624" s="28"/>
      <c r="G624" s="409" t="str">
        <f>IF(E624="","",IF(IFERROR(VALUE(MID(E624,(SEARCH(".",E624)+1),1)),0)&gt;0,I624,SUMIFS($G625:$G$1015,$R625:$R$1015,LEFT(E624,SEARCH(".",E624)),$Q625:$Q$1015,"&gt;0")))</f>
        <v/>
      </c>
      <c r="H624" s="400"/>
      <c r="I624" s="396" t="str">
        <f t="shared" ca="1" si="48"/>
        <v/>
      </c>
      <c r="J624" s="396" t="str">
        <f t="shared" ca="1" si="49"/>
        <v/>
      </c>
      <c r="K624" s="384" t="str">
        <f>IF(OR(IFERROR(SEARCH("*.0*",$E624),0)=1,E624=""),"",INDEX('1.1 AIZ-IVZ'!$H$109:$O$1097,MATCH('1.4 AIZ-BWH'!E624,'1.1 AIZ-IVZ'!$H$109:$H$1097,0),7))</f>
        <v/>
      </c>
      <c r="L624" s="384" t="str">
        <f>IF(OR(IFERROR(SEARCH("*.0*",$E624),0)=1,E624=""),"",INDEX('1.1 AIZ-IVZ'!$H$109:$O$1097,MATCH('1.4 AIZ-BWH'!E624,'1.1 AIZ-IVZ'!$H$109:$H$1097,0),8))</f>
        <v/>
      </c>
      <c r="M624" s="131"/>
      <c r="N624" s="395" t="str" cm="1">
        <f t="array" ref="N624">IFERROR(IF(O623=1,INDEX('1.1 AIZ-IVZ'!$G$7:$I$106,MATCH(MIN('1.1 AIZ-IVZ'!$G$7:$G$106)+COUNTIF($N$25:N623,"*.0*"),'1.1 AIZ-IVZ'!$G$7:$G$106,0),3),INDEX('1.1 AIZ-IVZ'!$G$109:$H$1097,MATCH(VALUE(LEFT(R624,SEARCH(".",R624)-1)),'1.1 AIZ-IVZ'!$E$109:$E$1097,0)-1+Q624,2)),"")</f>
        <v/>
      </c>
      <c r="O624" s="395" t="str">
        <f>IFERROR(IF(O623&gt;1,O623-1,INDEX('1.1 AIZ-IVZ'!$F$7:$H$106,MATCH('1.4 AIZ-BWH'!N624,'1.1 AIZ-IVZ'!$I$7:$I$106,0),1)+1),"")</f>
        <v/>
      </c>
      <c r="P624" s="395" t="str">
        <f t="shared" si="50"/>
        <v/>
      </c>
      <c r="Q624" s="395" t="e">
        <f t="shared" si="51"/>
        <v>#VALUE!</v>
      </c>
      <c r="R624" s="395" t="str">
        <f t="shared" si="52"/>
        <v/>
      </c>
    </row>
    <row r="625" spans="1:18" ht="15" hidden="1" customHeight="1">
      <c r="A625" s="49"/>
      <c r="B625" s="49"/>
      <c r="C625" s="49"/>
      <c r="D625" s="50"/>
      <c r="E625" s="93" t="str" cm="1">
        <f t="array" ref="E625">IFERROR(IF(O624=1,INDEX('1.1 AIZ-IVZ'!$G$7:$I$106,MATCH(MIN('1.1 AIZ-IVZ'!$G$7:$G$106)+COUNTIF($N$25:N624,"*.0*"),'1.1 AIZ-IVZ'!$G$7:$G$106,0),3),INDEX('1.1 AIZ-IVZ'!$G$109:$H$1097,MATCH(VALUE(LEFT(R625,SEARCH(".",R625)-1)),'1.1 AIZ-IVZ'!$E$109:$E$1097,0)-1+Q625,2)),"")</f>
        <v/>
      </c>
      <c r="F625" s="28"/>
      <c r="G625" s="409" t="str">
        <f>IF(E625="","",IF(IFERROR(VALUE(MID(E625,(SEARCH(".",E625)+1),1)),0)&gt;0,I625,SUMIFS($G626:$G$1015,$R626:$R$1015,LEFT(E625,SEARCH(".",E625)),$Q626:$Q$1015,"&gt;0")))</f>
        <v/>
      </c>
      <c r="H625" s="400"/>
      <c r="I625" s="396" t="str">
        <f t="shared" ca="1" si="48"/>
        <v/>
      </c>
      <c r="J625" s="396" t="str">
        <f t="shared" ca="1" si="49"/>
        <v/>
      </c>
      <c r="K625" s="384" t="str">
        <f>IF(OR(IFERROR(SEARCH("*.0*",$E625),0)=1,E625=""),"",INDEX('1.1 AIZ-IVZ'!$H$109:$O$1097,MATCH('1.4 AIZ-BWH'!E625,'1.1 AIZ-IVZ'!$H$109:$H$1097,0),7))</f>
        <v/>
      </c>
      <c r="L625" s="384" t="str">
        <f>IF(OR(IFERROR(SEARCH("*.0*",$E625),0)=1,E625=""),"",INDEX('1.1 AIZ-IVZ'!$H$109:$O$1097,MATCH('1.4 AIZ-BWH'!E625,'1.1 AIZ-IVZ'!$H$109:$H$1097,0),8))</f>
        <v/>
      </c>
      <c r="M625" s="131"/>
      <c r="N625" s="395" t="str" cm="1">
        <f t="array" ref="N625">IFERROR(IF(O624=1,INDEX('1.1 AIZ-IVZ'!$G$7:$I$106,MATCH(MIN('1.1 AIZ-IVZ'!$G$7:$G$106)+COUNTIF($N$25:N624,"*.0*"),'1.1 AIZ-IVZ'!$G$7:$G$106,0),3),INDEX('1.1 AIZ-IVZ'!$G$109:$H$1097,MATCH(VALUE(LEFT(R625,SEARCH(".",R625)-1)),'1.1 AIZ-IVZ'!$E$109:$E$1097,0)-1+Q625,2)),"")</f>
        <v/>
      </c>
      <c r="O625" s="395" t="str">
        <f>IFERROR(IF(O624&gt;1,O624-1,INDEX('1.1 AIZ-IVZ'!$F$7:$H$106,MATCH('1.4 AIZ-BWH'!N625,'1.1 AIZ-IVZ'!$I$7:$I$106,0),1)+1),"")</f>
        <v/>
      </c>
      <c r="P625" s="395" t="str">
        <f t="shared" si="50"/>
        <v/>
      </c>
      <c r="Q625" s="395" t="e">
        <f t="shared" si="51"/>
        <v>#VALUE!</v>
      </c>
      <c r="R625" s="395" t="str">
        <f t="shared" si="52"/>
        <v/>
      </c>
    </row>
    <row r="626" spans="1:18" ht="15" hidden="1" customHeight="1">
      <c r="A626" s="49"/>
      <c r="B626" s="49"/>
      <c r="C626" s="49"/>
      <c r="D626" s="50"/>
      <c r="E626" s="93" t="str" cm="1">
        <f t="array" ref="E626">IFERROR(IF(O625=1,INDEX('1.1 AIZ-IVZ'!$G$7:$I$106,MATCH(MIN('1.1 AIZ-IVZ'!$G$7:$G$106)+COUNTIF($N$25:N625,"*.0*"),'1.1 AIZ-IVZ'!$G$7:$G$106,0),3),INDEX('1.1 AIZ-IVZ'!$G$109:$H$1097,MATCH(VALUE(LEFT(R626,SEARCH(".",R626)-1)),'1.1 AIZ-IVZ'!$E$109:$E$1097,0)-1+Q626,2)),"")</f>
        <v/>
      </c>
      <c r="F626" s="28"/>
      <c r="G626" s="409" t="str">
        <f>IF(E626="","",IF(IFERROR(VALUE(MID(E626,(SEARCH(".",E626)+1),1)),0)&gt;0,I626,SUMIFS($G627:$G$1015,$R627:$R$1015,LEFT(E626,SEARCH(".",E626)),$Q627:$Q$1015,"&gt;0")))</f>
        <v/>
      </c>
      <c r="H626" s="400"/>
      <c r="I626" s="396" t="str">
        <f t="shared" ca="1" si="48"/>
        <v/>
      </c>
      <c r="J626" s="396" t="str">
        <f t="shared" ca="1" si="49"/>
        <v/>
      </c>
      <c r="K626" s="384" t="str">
        <f>IF(OR(IFERROR(SEARCH("*.0*",$E626),0)=1,E626=""),"",INDEX('1.1 AIZ-IVZ'!$H$109:$O$1097,MATCH('1.4 AIZ-BWH'!E626,'1.1 AIZ-IVZ'!$H$109:$H$1097,0),7))</f>
        <v/>
      </c>
      <c r="L626" s="384" t="str">
        <f>IF(OR(IFERROR(SEARCH("*.0*",$E626),0)=1,E626=""),"",INDEX('1.1 AIZ-IVZ'!$H$109:$O$1097,MATCH('1.4 AIZ-BWH'!E626,'1.1 AIZ-IVZ'!$H$109:$H$1097,0),8))</f>
        <v/>
      </c>
      <c r="M626" s="131"/>
      <c r="N626" s="395" t="str" cm="1">
        <f t="array" ref="N626">IFERROR(IF(O625=1,INDEX('1.1 AIZ-IVZ'!$G$7:$I$106,MATCH(MIN('1.1 AIZ-IVZ'!$G$7:$G$106)+COUNTIF($N$25:N625,"*.0*"),'1.1 AIZ-IVZ'!$G$7:$G$106,0),3),INDEX('1.1 AIZ-IVZ'!$G$109:$H$1097,MATCH(VALUE(LEFT(R626,SEARCH(".",R626)-1)),'1.1 AIZ-IVZ'!$E$109:$E$1097,0)-1+Q626,2)),"")</f>
        <v/>
      </c>
      <c r="O626" s="395" t="str">
        <f>IFERROR(IF(O625&gt;1,O625-1,INDEX('1.1 AIZ-IVZ'!$F$7:$H$106,MATCH('1.4 AIZ-BWH'!N626,'1.1 AIZ-IVZ'!$I$7:$I$106,0),1)+1),"")</f>
        <v/>
      </c>
      <c r="P626" s="395" t="str">
        <f t="shared" si="50"/>
        <v/>
      </c>
      <c r="Q626" s="395" t="e">
        <f t="shared" si="51"/>
        <v>#VALUE!</v>
      </c>
      <c r="R626" s="395" t="str">
        <f t="shared" si="52"/>
        <v/>
      </c>
    </row>
    <row r="627" spans="1:18" ht="15" hidden="1" customHeight="1">
      <c r="A627" s="49"/>
      <c r="B627" s="49"/>
      <c r="C627" s="49"/>
      <c r="D627" s="50"/>
      <c r="E627" s="93" t="str" cm="1">
        <f t="array" ref="E627">IFERROR(IF(O626=1,INDEX('1.1 AIZ-IVZ'!$G$7:$I$106,MATCH(MIN('1.1 AIZ-IVZ'!$G$7:$G$106)+COUNTIF($N$25:N626,"*.0*"),'1.1 AIZ-IVZ'!$G$7:$G$106,0),3),INDEX('1.1 AIZ-IVZ'!$G$109:$H$1097,MATCH(VALUE(LEFT(R627,SEARCH(".",R627)-1)),'1.1 AIZ-IVZ'!$E$109:$E$1097,0)-1+Q627,2)),"")</f>
        <v/>
      </c>
      <c r="F627" s="28"/>
      <c r="G627" s="409" t="str">
        <f>IF(E627="","",IF(IFERROR(VALUE(MID(E627,(SEARCH(".",E627)+1),1)),0)&gt;0,I627,SUMIFS($G628:$G$1015,$R628:$R$1015,LEFT(E627,SEARCH(".",E627)),$Q628:$Q$1015,"&gt;0")))</f>
        <v/>
      </c>
      <c r="H627" s="400"/>
      <c r="I627" s="396" t="str">
        <f t="shared" ca="1" si="48"/>
        <v/>
      </c>
      <c r="J627" s="396" t="str">
        <f t="shared" ca="1" si="49"/>
        <v/>
      </c>
      <c r="K627" s="384" t="str">
        <f>IF(OR(IFERROR(SEARCH("*.0*",$E627),0)=1,E627=""),"",INDEX('1.1 AIZ-IVZ'!$H$109:$O$1097,MATCH('1.4 AIZ-BWH'!E627,'1.1 AIZ-IVZ'!$H$109:$H$1097,0),7))</f>
        <v/>
      </c>
      <c r="L627" s="384" t="str">
        <f>IF(OR(IFERROR(SEARCH("*.0*",$E627),0)=1,E627=""),"",INDEX('1.1 AIZ-IVZ'!$H$109:$O$1097,MATCH('1.4 AIZ-BWH'!E627,'1.1 AIZ-IVZ'!$H$109:$H$1097,0),8))</f>
        <v/>
      </c>
      <c r="M627" s="131"/>
      <c r="N627" s="395" t="str" cm="1">
        <f t="array" ref="N627">IFERROR(IF(O626=1,INDEX('1.1 AIZ-IVZ'!$G$7:$I$106,MATCH(MIN('1.1 AIZ-IVZ'!$G$7:$G$106)+COUNTIF($N$25:N626,"*.0*"),'1.1 AIZ-IVZ'!$G$7:$G$106,0),3),INDEX('1.1 AIZ-IVZ'!$G$109:$H$1097,MATCH(VALUE(LEFT(R627,SEARCH(".",R627)-1)),'1.1 AIZ-IVZ'!$E$109:$E$1097,0)-1+Q627,2)),"")</f>
        <v/>
      </c>
      <c r="O627" s="395" t="str">
        <f>IFERROR(IF(O626&gt;1,O626-1,INDEX('1.1 AIZ-IVZ'!$F$7:$H$106,MATCH('1.4 AIZ-BWH'!N627,'1.1 AIZ-IVZ'!$I$7:$I$106,0),1)+1),"")</f>
        <v/>
      </c>
      <c r="P627" s="395" t="str">
        <f t="shared" si="50"/>
        <v/>
      </c>
      <c r="Q627" s="395" t="e">
        <f t="shared" si="51"/>
        <v>#VALUE!</v>
      </c>
      <c r="R627" s="395" t="str">
        <f t="shared" si="52"/>
        <v/>
      </c>
    </row>
    <row r="628" spans="1:18" ht="15" hidden="1" customHeight="1">
      <c r="A628" s="49"/>
      <c r="B628" s="49"/>
      <c r="C628" s="49"/>
      <c r="D628" s="50"/>
      <c r="E628" s="93" t="str" cm="1">
        <f t="array" ref="E628">IFERROR(IF(O627=1,INDEX('1.1 AIZ-IVZ'!$G$7:$I$106,MATCH(MIN('1.1 AIZ-IVZ'!$G$7:$G$106)+COUNTIF($N$25:N627,"*.0*"),'1.1 AIZ-IVZ'!$G$7:$G$106,0),3),INDEX('1.1 AIZ-IVZ'!$G$109:$H$1097,MATCH(VALUE(LEFT(R628,SEARCH(".",R628)-1)),'1.1 AIZ-IVZ'!$E$109:$E$1097,0)-1+Q628,2)),"")</f>
        <v/>
      </c>
      <c r="F628" s="28"/>
      <c r="G628" s="409" t="str">
        <f>IF(E628="","",IF(IFERROR(VALUE(MID(E628,(SEARCH(".",E628)+1),1)),0)&gt;0,I628,SUMIFS($G629:$G$1015,$R629:$R$1015,LEFT(E628,SEARCH(".",E628)),$Q629:$Q$1015,"&gt;0")))</f>
        <v/>
      </c>
      <c r="H628" s="400"/>
      <c r="I628" s="396" t="str">
        <f t="shared" ca="1" si="48"/>
        <v/>
      </c>
      <c r="J628" s="396" t="str">
        <f t="shared" ca="1" si="49"/>
        <v/>
      </c>
      <c r="K628" s="384" t="str">
        <f>IF(OR(IFERROR(SEARCH("*.0*",$E628),0)=1,E628=""),"",INDEX('1.1 AIZ-IVZ'!$H$109:$O$1097,MATCH('1.4 AIZ-BWH'!E628,'1.1 AIZ-IVZ'!$H$109:$H$1097,0),7))</f>
        <v/>
      </c>
      <c r="L628" s="384" t="str">
        <f>IF(OR(IFERROR(SEARCH("*.0*",$E628),0)=1,E628=""),"",INDEX('1.1 AIZ-IVZ'!$H$109:$O$1097,MATCH('1.4 AIZ-BWH'!E628,'1.1 AIZ-IVZ'!$H$109:$H$1097,0),8))</f>
        <v/>
      </c>
      <c r="M628" s="131"/>
      <c r="N628" s="395" t="str" cm="1">
        <f t="array" ref="N628">IFERROR(IF(O627=1,INDEX('1.1 AIZ-IVZ'!$G$7:$I$106,MATCH(MIN('1.1 AIZ-IVZ'!$G$7:$G$106)+COUNTIF($N$25:N627,"*.0*"),'1.1 AIZ-IVZ'!$G$7:$G$106,0),3),INDEX('1.1 AIZ-IVZ'!$G$109:$H$1097,MATCH(VALUE(LEFT(R628,SEARCH(".",R628)-1)),'1.1 AIZ-IVZ'!$E$109:$E$1097,0)-1+Q628,2)),"")</f>
        <v/>
      </c>
      <c r="O628" s="395" t="str">
        <f>IFERROR(IF(O627&gt;1,O627-1,INDEX('1.1 AIZ-IVZ'!$F$7:$H$106,MATCH('1.4 AIZ-BWH'!N628,'1.1 AIZ-IVZ'!$I$7:$I$106,0),1)+1),"")</f>
        <v/>
      </c>
      <c r="P628" s="395" t="str">
        <f t="shared" si="50"/>
        <v/>
      </c>
      <c r="Q628" s="395" t="e">
        <f t="shared" si="51"/>
        <v>#VALUE!</v>
      </c>
      <c r="R628" s="395" t="str">
        <f t="shared" si="52"/>
        <v/>
      </c>
    </row>
    <row r="629" spans="1:18" ht="15" hidden="1" customHeight="1">
      <c r="A629" s="49"/>
      <c r="B629" s="49"/>
      <c r="C629" s="49"/>
      <c r="D629" s="50"/>
      <c r="E629" s="93" t="str" cm="1">
        <f t="array" ref="E629">IFERROR(IF(O628=1,INDEX('1.1 AIZ-IVZ'!$G$7:$I$106,MATCH(MIN('1.1 AIZ-IVZ'!$G$7:$G$106)+COUNTIF($N$25:N628,"*.0*"),'1.1 AIZ-IVZ'!$G$7:$G$106,0),3),INDEX('1.1 AIZ-IVZ'!$G$109:$H$1097,MATCH(VALUE(LEFT(R629,SEARCH(".",R629)-1)),'1.1 AIZ-IVZ'!$E$109:$E$1097,0)-1+Q629,2)),"")</f>
        <v/>
      </c>
      <c r="F629" s="28"/>
      <c r="G629" s="409" t="str">
        <f>IF(E629="","",IF(IFERROR(VALUE(MID(E629,(SEARCH(".",E629)+1),1)),0)&gt;0,I629,SUMIFS($G630:$G$1015,$R630:$R$1015,LEFT(E629,SEARCH(".",E629)),$Q630:$Q$1015,"&gt;0")))</f>
        <v/>
      </c>
      <c r="H629" s="400"/>
      <c r="I629" s="396" t="str">
        <f t="shared" ca="1" si="48"/>
        <v/>
      </c>
      <c r="J629" s="396" t="str">
        <f t="shared" ca="1" si="49"/>
        <v/>
      </c>
      <c r="K629" s="384" t="str">
        <f>IF(OR(IFERROR(SEARCH("*.0*",$E629),0)=1,E629=""),"",INDEX('1.1 AIZ-IVZ'!$H$109:$O$1097,MATCH('1.4 AIZ-BWH'!E629,'1.1 AIZ-IVZ'!$H$109:$H$1097,0),7))</f>
        <v/>
      </c>
      <c r="L629" s="384" t="str">
        <f>IF(OR(IFERROR(SEARCH("*.0*",$E629),0)=1,E629=""),"",INDEX('1.1 AIZ-IVZ'!$H$109:$O$1097,MATCH('1.4 AIZ-BWH'!E629,'1.1 AIZ-IVZ'!$H$109:$H$1097,0),8))</f>
        <v/>
      </c>
      <c r="M629" s="131"/>
      <c r="N629" s="395" t="str" cm="1">
        <f t="array" ref="N629">IFERROR(IF(O628=1,INDEX('1.1 AIZ-IVZ'!$G$7:$I$106,MATCH(MIN('1.1 AIZ-IVZ'!$G$7:$G$106)+COUNTIF($N$25:N628,"*.0*"),'1.1 AIZ-IVZ'!$G$7:$G$106,0),3),INDEX('1.1 AIZ-IVZ'!$G$109:$H$1097,MATCH(VALUE(LEFT(R629,SEARCH(".",R629)-1)),'1.1 AIZ-IVZ'!$E$109:$E$1097,0)-1+Q629,2)),"")</f>
        <v/>
      </c>
      <c r="O629" s="395" t="str">
        <f>IFERROR(IF(O628&gt;1,O628-1,INDEX('1.1 AIZ-IVZ'!$F$7:$H$106,MATCH('1.4 AIZ-BWH'!N629,'1.1 AIZ-IVZ'!$I$7:$I$106,0),1)+1),"")</f>
        <v/>
      </c>
      <c r="P629" s="395" t="str">
        <f t="shared" si="50"/>
        <v/>
      </c>
      <c r="Q629" s="395" t="e">
        <f t="shared" si="51"/>
        <v>#VALUE!</v>
      </c>
      <c r="R629" s="395" t="str">
        <f t="shared" si="52"/>
        <v/>
      </c>
    </row>
    <row r="630" spans="1:18" ht="15" hidden="1" customHeight="1">
      <c r="A630" s="49"/>
      <c r="B630" s="49"/>
      <c r="C630" s="49"/>
      <c r="D630" s="50"/>
      <c r="E630" s="93" t="str" cm="1">
        <f t="array" ref="E630">IFERROR(IF(O629=1,INDEX('1.1 AIZ-IVZ'!$G$7:$I$106,MATCH(MIN('1.1 AIZ-IVZ'!$G$7:$G$106)+COUNTIF($N$25:N629,"*.0*"),'1.1 AIZ-IVZ'!$G$7:$G$106,0),3),INDEX('1.1 AIZ-IVZ'!$G$109:$H$1097,MATCH(VALUE(LEFT(R630,SEARCH(".",R630)-1)),'1.1 AIZ-IVZ'!$E$109:$E$1097,0)-1+Q630,2)),"")</f>
        <v/>
      </c>
      <c r="F630" s="28"/>
      <c r="G630" s="409" t="str">
        <f>IF(E630="","",IF(IFERROR(VALUE(MID(E630,(SEARCH(".",E630)+1),1)),0)&gt;0,I630,SUMIFS($G631:$G$1015,$R631:$R$1015,LEFT(E630,SEARCH(".",E630)),$Q631:$Q$1015,"&gt;0")))</f>
        <v/>
      </c>
      <c r="H630" s="400"/>
      <c r="I630" s="396" t="str">
        <f t="shared" ca="1" si="48"/>
        <v/>
      </c>
      <c r="J630" s="396" t="str">
        <f t="shared" ca="1" si="49"/>
        <v/>
      </c>
      <c r="K630" s="384" t="str">
        <f>IF(OR(IFERROR(SEARCH("*.0*",$E630),0)=1,E630=""),"",INDEX('1.1 AIZ-IVZ'!$H$109:$O$1097,MATCH('1.4 AIZ-BWH'!E630,'1.1 AIZ-IVZ'!$H$109:$H$1097,0),7))</f>
        <v/>
      </c>
      <c r="L630" s="384" t="str">
        <f>IF(OR(IFERROR(SEARCH("*.0*",$E630),0)=1,E630=""),"",INDEX('1.1 AIZ-IVZ'!$H$109:$O$1097,MATCH('1.4 AIZ-BWH'!E630,'1.1 AIZ-IVZ'!$H$109:$H$1097,0),8))</f>
        <v/>
      </c>
      <c r="M630" s="131"/>
      <c r="N630" s="395" t="str" cm="1">
        <f t="array" ref="N630">IFERROR(IF(O629=1,INDEX('1.1 AIZ-IVZ'!$G$7:$I$106,MATCH(MIN('1.1 AIZ-IVZ'!$G$7:$G$106)+COUNTIF($N$25:N629,"*.0*"),'1.1 AIZ-IVZ'!$G$7:$G$106,0),3),INDEX('1.1 AIZ-IVZ'!$G$109:$H$1097,MATCH(VALUE(LEFT(R630,SEARCH(".",R630)-1)),'1.1 AIZ-IVZ'!$E$109:$E$1097,0)-1+Q630,2)),"")</f>
        <v/>
      </c>
      <c r="O630" s="395" t="str">
        <f>IFERROR(IF(O629&gt;1,O629-1,INDEX('1.1 AIZ-IVZ'!$F$7:$H$106,MATCH('1.4 AIZ-BWH'!N630,'1.1 AIZ-IVZ'!$I$7:$I$106,0),1)+1),"")</f>
        <v/>
      </c>
      <c r="P630" s="395" t="str">
        <f t="shared" si="50"/>
        <v/>
      </c>
      <c r="Q630" s="395" t="e">
        <f t="shared" si="51"/>
        <v>#VALUE!</v>
      </c>
      <c r="R630" s="395" t="str">
        <f t="shared" si="52"/>
        <v/>
      </c>
    </row>
    <row r="631" spans="1:18" ht="15" hidden="1" customHeight="1">
      <c r="A631" s="49"/>
      <c r="B631" s="49"/>
      <c r="C631" s="49"/>
      <c r="D631" s="50"/>
      <c r="E631" s="93" t="str" cm="1">
        <f t="array" ref="E631">IFERROR(IF(O630=1,INDEX('1.1 AIZ-IVZ'!$G$7:$I$106,MATCH(MIN('1.1 AIZ-IVZ'!$G$7:$G$106)+COUNTIF($N$25:N630,"*.0*"),'1.1 AIZ-IVZ'!$G$7:$G$106,0),3),INDEX('1.1 AIZ-IVZ'!$G$109:$H$1097,MATCH(VALUE(LEFT(R631,SEARCH(".",R631)-1)),'1.1 AIZ-IVZ'!$E$109:$E$1097,0)-1+Q631,2)),"")</f>
        <v/>
      </c>
      <c r="F631" s="28"/>
      <c r="G631" s="409" t="str">
        <f>IF(E631="","",IF(IFERROR(VALUE(MID(E631,(SEARCH(".",E631)+1),1)),0)&gt;0,I631,SUMIFS($G632:$G$1015,$R632:$R$1015,LEFT(E631,SEARCH(".",E631)),$Q632:$Q$1015,"&gt;0")))</f>
        <v/>
      </c>
      <c r="H631" s="400"/>
      <c r="I631" s="396" t="str">
        <f t="shared" ca="1" si="48"/>
        <v/>
      </c>
      <c r="J631" s="396" t="str">
        <f t="shared" ca="1" si="49"/>
        <v/>
      </c>
      <c r="K631" s="384" t="str">
        <f>IF(OR(IFERROR(SEARCH("*.0*",$E631),0)=1,E631=""),"",INDEX('1.1 AIZ-IVZ'!$H$109:$O$1097,MATCH('1.4 AIZ-BWH'!E631,'1.1 AIZ-IVZ'!$H$109:$H$1097,0),7))</f>
        <v/>
      </c>
      <c r="L631" s="384" t="str">
        <f>IF(OR(IFERROR(SEARCH("*.0*",$E631),0)=1,E631=""),"",INDEX('1.1 AIZ-IVZ'!$H$109:$O$1097,MATCH('1.4 AIZ-BWH'!E631,'1.1 AIZ-IVZ'!$H$109:$H$1097,0),8))</f>
        <v/>
      </c>
      <c r="M631" s="131"/>
      <c r="N631" s="395" t="str" cm="1">
        <f t="array" ref="N631">IFERROR(IF(O630=1,INDEX('1.1 AIZ-IVZ'!$G$7:$I$106,MATCH(MIN('1.1 AIZ-IVZ'!$G$7:$G$106)+COUNTIF($N$25:N630,"*.0*"),'1.1 AIZ-IVZ'!$G$7:$G$106,0),3),INDEX('1.1 AIZ-IVZ'!$G$109:$H$1097,MATCH(VALUE(LEFT(R631,SEARCH(".",R631)-1)),'1.1 AIZ-IVZ'!$E$109:$E$1097,0)-1+Q631,2)),"")</f>
        <v/>
      </c>
      <c r="O631" s="395" t="str">
        <f>IFERROR(IF(O630&gt;1,O630-1,INDEX('1.1 AIZ-IVZ'!$F$7:$H$106,MATCH('1.4 AIZ-BWH'!N631,'1.1 AIZ-IVZ'!$I$7:$I$106,0),1)+1),"")</f>
        <v/>
      </c>
      <c r="P631" s="395" t="str">
        <f t="shared" si="50"/>
        <v/>
      </c>
      <c r="Q631" s="395" t="e">
        <f t="shared" si="51"/>
        <v>#VALUE!</v>
      </c>
      <c r="R631" s="395" t="str">
        <f t="shared" si="52"/>
        <v/>
      </c>
    </row>
    <row r="632" spans="1:18" ht="15" hidden="1" customHeight="1">
      <c r="A632" s="49"/>
      <c r="B632" s="49"/>
      <c r="C632" s="49"/>
      <c r="D632" s="50"/>
      <c r="E632" s="93" t="str" cm="1">
        <f t="array" ref="E632">IFERROR(IF(O631=1,INDEX('1.1 AIZ-IVZ'!$G$7:$I$106,MATCH(MIN('1.1 AIZ-IVZ'!$G$7:$G$106)+COUNTIF($N$25:N631,"*.0*"),'1.1 AIZ-IVZ'!$G$7:$G$106,0),3),INDEX('1.1 AIZ-IVZ'!$G$109:$H$1097,MATCH(VALUE(LEFT(R632,SEARCH(".",R632)-1)),'1.1 AIZ-IVZ'!$E$109:$E$1097,0)-1+Q632,2)),"")</f>
        <v/>
      </c>
      <c r="F632" s="28"/>
      <c r="G632" s="409" t="str">
        <f>IF(E632="","",IF(IFERROR(VALUE(MID(E632,(SEARCH(".",E632)+1),1)),0)&gt;0,I632,SUMIFS($G633:$G$1015,$R633:$R$1015,LEFT(E632,SEARCH(".",E632)),$Q633:$Q$1015,"&gt;0")))</f>
        <v/>
      </c>
      <c r="H632" s="400"/>
      <c r="I632" s="396" t="str">
        <f t="shared" ca="1" si="48"/>
        <v/>
      </c>
      <c r="J632" s="396" t="str">
        <f t="shared" ca="1" si="49"/>
        <v/>
      </c>
      <c r="K632" s="384" t="str">
        <f>IF(OR(IFERROR(SEARCH("*.0*",$E632),0)=1,E632=""),"",INDEX('1.1 AIZ-IVZ'!$H$109:$O$1097,MATCH('1.4 AIZ-BWH'!E632,'1.1 AIZ-IVZ'!$H$109:$H$1097,0),7))</f>
        <v/>
      </c>
      <c r="L632" s="384" t="str">
        <f>IF(OR(IFERROR(SEARCH("*.0*",$E632),0)=1,E632=""),"",INDEX('1.1 AIZ-IVZ'!$H$109:$O$1097,MATCH('1.4 AIZ-BWH'!E632,'1.1 AIZ-IVZ'!$H$109:$H$1097,0),8))</f>
        <v/>
      </c>
      <c r="M632" s="131"/>
      <c r="N632" s="395" t="str" cm="1">
        <f t="array" ref="N632">IFERROR(IF(O631=1,INDEX('1.1 AIZ-IVZ'!$G$7:$I$106,MATCH(MIN('1.1 AIZ-IVZ'!$G$7:$G$106)+COUNTIF($N$25:N631,"*.0*"),'1.1 AIZ-IVZ'!$G$7:$G$106,0),3),INDEX('1.1 AIZ-IVZ'!$G$109:$H$1097,MATCH(VALUE(LEFT(R632,SEARCH(".",R632)-1)),'1.1 AIZ-IVZ'!$E$109:$E$1097,0)-1+Q632,2)),"")</f>
        <v/>
      </c>
      <c r="O632" s="395" t="str">
        <f>IFERROR(IF(O631&gt;1,O631-1,INDEX('1.1 AIZ-IVZ'!$F$7:$H$106,MATCH('1.4 AIZ-BWH'!N632,'1.1 AIZ-IVZ'!$I$7:$I$106,0),1)+1),"")</f>
        <v/>
      </c>
      <c r="P632" s="395" t="str">
        <f t="shared" si="50"/>
        <v/>
      </c>
      <c r="Q632" s="395" t="e">
        <f t="shared" si="51"/>
        <v>#VALUE!</v>
      </c>
      <c r="R632" s="395" t="str">
        <f t="shared" si="52"/>
        <v/>
      </c>
    </row>
    <row r="633" spans="1:18" ht="15" hidden="1" customHeight="1">
      <c r="A633" s="49"/>
      <c r="B633" s="49"/>
      <c r="C633" s="49"/>
      <c r="D633" s="50"/>
      <c r="E633" s="93" t="str" cm="1">
        <f t="array" ref="E633">IFERROR(IF(O632=1,INDEX('1.1 AIZ-IVZ'!$G$7:$I$106,MATCH(MIN('1.1 AIZ-IVZ'!$G$7:$G$106)+COUNTIF($N$25:N632,"*.0*"),'1.1 AIZ-IVZ'!$G$7:$G$106,0),3),INDEX('1.1 AIZ-IVZ'!$G$109:$H$1097,MATCH(VALUE(LEFT(R633,SEARCH(".",R633)-1)),'1.1 AIZ-IVZ'!$E$109:$E$1097,0)-1+Q633,2)),"")</f>
        <v/>
      </c>
      <c r="F633" s="28"/>
      <c r="G633" s="409" t="str">
        <f>IF(E633="","",IF(IFERROR(VALUE(MID(E633,(SEARCH(".",E633)+1),1)),0)&gt;0,I633,SUMIFS($G634:$G$1015,$R634:$R$1015,LEFT(E633,SEARCH(".",E633)),$Q634:$Q$1015,"&gt;0")))</f>
        <v/>
      </c>
      <c r="H633" s="400"/>
      <c r="I633" s="396" t="str">
        <f t="shared" ca="1" si="48"/>
        <v/>
      </c>
      <c r="J633" s="396" t="str">
        <f t="shared" ca="1" si="49"/>
        <v/>
      </c>
      <c r="K633" s="384" t="str">
        <f>IF(OR(IFERROR(SEARCH("*.0*",$E633),0)=1,E633=""),"",INDEX('1.1 AIZ-IVZ'!$H$109:$O$1097,MATCH('1.4 AIZ-BWH'!E633,'1.1 AIZ-IVZ'!$H$109:$H$1097,0),7))</f>
        <v/>
      </c>
      <c r="L633" s="384" t="str">
        <f>IF(OR(IFERROR(SEARCH("*.0*",$E633),0)=1,E633=""),"",INDEX('1.1 AIZ-IVZ'!$H$109:$O$1097,MATCH('1.4 AIZ-BWH'!E633,'1.1 AIZ-IVZ'!$H$109:$H$1097,0),8))</f>
        <v/>
      </c>
      <c r="M633" s="131"/>
      <c r="N633" s="395" t="str" cm="1">
        <f t="array" ref="N633">IFERROR(IF(O632=1,INDEX('1.1 AIZ-IVZ'!$G$7:$I$106,MATCH(MIN('1.1 AIZ-IVZ'!$G$7:$G$106)+COUNTIF($N$25:N632,"*.0*"),'1.1 AIZ-IVZ'!$G$7:$G$106,0),3),INDEX('1.1 AIZ-IVZ'!$G$109:$H$1097,MATCH(VALUE(LEFT(R633,SEARCH(".",R633)-1)),'1.1 AIZ-IVZ'!$E$109:$E$1097,0)-1+Q633,2)),"")</f>
        <v/>
      </c>
      <c r="O633" s="395" t="str">
        <f>IFERROR(IF(O632&gt;1,O632-1,INDEX('1.1 AIZ-IVZ'!$F$7:$H$106,MATCH('1.4 AIZ-BWH'!N633,'1.1 AIZ-IVZ'!$I$7:$I$106,0),1)+1),"")</f>
        <v/>
      </c>
      <c r="P633" s="395" t="str">
        <f t="shared" si="50"/>
        <v/>
      </c>
      <c r="Q633" s="395" t="e">
        <f t="shared" si="51"/>
        <v>#VALUE!</v>
      </c>
      <c r="R633" s="395" t="str">
        <f t="shared" si="52"/>
        <v/>
      </c>
    </row>
    <row r="634" spans="1:18" ht="15" hidden="1" customHeight="1">
      <c r="A634" s="49"/>
      <c r="B634" s="49"/>
      <c r="C634" s="49"/>
      <c r="D634" s="50"/>
      <c r="E634" s="93" t="str" cm="1">
        <f t="array" ref="E634">IFERROR(IF(O633=1,INDEX('1.1 AIZ-IVZ'!$G$7:$I$106,MATCH(MIN('1.1 AIZ-IVZ'!$G$7:$G$106)+COUNTIF($N$25:N633,"*.0*"),'1.1 AIZ-IVZ'!$G$7:$G$106,0),3),INDEX('1.1 AIZ-IVZ'!$G$109:$H$1097,MATCH(VALUE(LEFT(R634,SEARCH(".",R634)-1)),'1.1 AIZ-IVZ'!$E$109:$E$1097,0)-1+Q634,2)),"")</f>
        <v/>
      </c>
      <c r="F634" s="28"/>
      <c r="G634" s="409" t="str">
        <f>IF(E634="","",IF(IFERROR(VALUE(MID(E634,(SEARCH(".",E634)+1),1)),0)&gt;0,I634,SUMIFS($G635:$G$1015,$R635:$R$1015,LEFT(E634,SEARCH(".",E634)),$Q635:$Q$1015,"&gt;0")))</f>
        <v/>
      </c>
      <c r="H634" s="400"/>
      <c r="I634" s="396" t="str">
        <f t="shared" ca="1" si="48"/>
        <v/>
      </c>
      <c r="J634" s="396" t="str">
        <f t="shared" ca="1" si="49"/>
        <v/>
      </c>
      <c r="K634" s="384" t="str">
        <f>IF(OR(IFERROR(SEARCH("*.0*",$E634),0)=1,E634=""),"",INDEX('1.1 AIZ-IVZ'!$H$109:$O$1097,MATCH('1.4 AIZ-BWH'!E634,'1.1 AIZ-IVZ'!$H$109:$H$1097,0),7))</f>
        <v/>
      </c>
      <c r="L634" s="384" t="str">
        <f>IF(OR(IFERROR(SEARCH("*.0*",$E634),0)=1,E634=""),"",INDEX('1.1 AIZ-IVZ'!$H$109:$O$1097,MATCH('1.4 AIZ-BWH'!E634,'1.1 AIZ-IVZ'!$H$109:$H$1097,0),8))</f>
        <v/>
      </c>
      <c r="M634" s="131"/>
      <c r="N634" s="395" t="str" cm="1">
        <f t="array" ref="N634">IFERROR(IF(O633=1,INDEX('1.1 AIZ-IVZ'!$G$7:$I$106,MATCH(MIN('1.1 AIZ-IVZ'!$G$7:$G$106)+COUNTIF($N$25:N633,"*.0*"),'1.1 AIZ-IVZ'!$G$7:$G$106,0),3),INDEX('1.1 AIZ-IVZ'!$G$109:$H$1097,MATCH(VALUE(LEFT(R634,SEARCH(".",R634)-1)),'1.1 AIZ-IVZ'!$E$109:$E$1097,0)-1+Q634,2)),"")</f>
        <v/>
      </c>
      <c r="O634" s="395" t="str">
        <f>IFERROR(IF(O633&gt;1,O633-1,INDEX('1.1 AIZ-IVZ'!$F$7:$H$106,MATCH('1.4 AIZ-BWH'!N634,'1.1 AIZ-IVZ'!$I$7:$I$106,0),1)+1),"")</f>
        <v/>
      </c>
      <c r="P634" s="395" t="str">
        <f t="shared" si="50"/>
        <v/>
      </c>
      <c r="Q634" s="395" t="e">
        <f t="shared" si="51"/>
        <v>#VALUE!</v>
      </c>
      <c r="R634" s="395" t="str">
        <f t="shared" si="52"/>
        <v/>
      </c>
    </row>
    <row r="635" spans="1:18" ht="15" hidden="1" customHeight="1">
      <c r="A635" s="49"/>
      <c r="B635" s="49"/>
      <c r="C635" s="49"/>
      <c r="D635" s="50"/>
      <c r="E635" s="93" t="str" cm="1">
        <f t="array" ref="E635">IFERROR(IF(O634=1,INDEX('1.1 AIZ-IVZ'!$G$7:$I$106,MATCH(MIN('1.1 AIZ-IVZ'!$G$7:$G$106)+COUNTIF($N$25:N634,"*.0*"),'1.1 AIZ-IVZ'!$G$7:$G$106,0),3),INDEX('1.1 AIZ-IVZ'!$G$109:$H$1097,MATCH(VALUE(LEFT(R635,SEARCH(".",R635)-1)),'1.1 AIZ-IVZ'!$E$109:$E$1097,0)-1+Q635,2)),"")</f>
        <v/>
      </c>
      <c r="F635" s="28"/>
      <c r="G635" s="409" t="str">
        <f>IF(E635="","",IF(IFERROR(VALUE(MID(E635,(SEARCH(".",E635)+1),1)),0)&gt;0,I635,SUMIFS($G636:$G$1015,$R636:$R$1015,LEFT(E635,SEARCH(".",E635)),$Q636:$Q$1015,"&gt;0")))</f>
        <v/>
      </c>
      <c r="H635" s="400"/>
      <c r="I635" s="396" t="str">
        <f t="shared" ca="1" si="48"/>
        <v/>
      </c>
      <c r="J635" s="396" t="str">
        <f t="shared" ca="1" si="49"/>
        <v/>
      </c>
      <c r="K635" s="384" t="str">
        <f>IF(OR(IFERROR(SEARCH("*.0*",$E635),0)=1,E635=""),"",INDEX('1.1 AIZ-IVZ'!$H$109:$O$1097,MATCH('1.4 AIZ-BWH'!E635,'1.1 AIZ-IVZ'!$H$109:$H$1097,0),7))</f>
        <v/>
      </c>
      <c r="L635" s="384" t="str">
        <f>IF(OR(IFERROR(SEARCH("*.0*",$E635),0)=1,E635=""),"",INDEX('1.1 AIZ-IVZ'!$H$109:$O$1097,MATCH('1.4 AIZ-BWH'!E635,'1.1 AIZ-IVZ'!$H$109:$H$1097,0),8))</f>
        <v/>
      </c>
      <c r="M635" s="131"/>
      <c r="N635" s="395" t="str" cm="1">
        <f t="array" ref="N635">IFERROR(IF(O634=1,INDEX('1.1 AIZ-IVZ'!$G$7:$I$106,MATCH(MIN('1.1 AIZ-IVZ'!$G$7:$G$106)+COUNTIF($N$25:N634,"*.0*"),'1.1 AIZ-IVZ'!$G$7:$G$106,0),3),INDEX('1.1 AIZ-IVZ'!$G$109:$H$1097,MATCH(VALUE(LEFT(R635,SEARCH(".",R635)-1)),'1.1 AIZ-IVZ'!$E$109:$E$1097,0)-1+Q635,2)),"")</f>
        <v/>
      </c>
      <c r="O635" s="395" t="str">
        <f>IFERROR(IF(O634&gt;1,O634-1,INDEX('1.1 AIZ-IVZ'!$F$7:$H$106,MATCH('1.4 AIZ-BWH'!N635,'1.1 AIZ-IVZ'!$I$7:$I$106,0),1)+1),"")</f>
        <v/>
      </c>
      <c r="P635" s="395" t="str">
        <f t="shared" si="50"/>
        <v/>
      </c>
      <c r="Q635" s="395" t="e">
        <f t="shared" si="51"/>
        <v>#VALUE!</v>
      </c>
      <c r="R635" s="395" t="str">
        <f t="shared" si="52"/>
        <v/>
      </c>
    </row>
    <row r="636" spans="1:18" ht="15" hidden="1" customHeight="1">
      <c r="A636" s="49"/>
      <c r="B636" s="49"/>
      <c r="C636" s="49"/>
      <c r="D636" s="50"/>
      <c r="E636" s="93" t="str" cm="1">
        <f t="array" ref="E636">IFERROR(IF(O635=1,INDEX('1.1 AIZ-IVZ'!$G$7:$I$106,MATCH(MIN('1.1 AIZ-IVZ'!$G$7:$G$106)+COUNTIF($N$25:N635,"*.0*"),'1.1 AIZ-IVZ'!$G$7:$G$106,0),3),INDEX('1.1 AIZ-IVZ'!$G$109:$H$1097,MATCH(VALUE(LEFT(R636,SEARCH(".",R636)-1)),'1.1 AIZ-IVZ'!$E$109:$E$1097,0)-1+Q636,2)),"")</f>
        <v/>
      </c>
      <c r="F636" s="28"/>
      <c r="G636" s="409" t="str">
        <f>IF(E636="","",IF(IFERROR(VALUE(MID(E636,(SEARCH(".",E636)+1),1)),0)&gt;0,I636,SUMIFS($G637:$G$1015,$R637:$R$1015,LEFT(E636,SEARCH(".",E636)),$Q637:$Q$1015,"&gt;0")))</f>
        <v/>
      </c>
      <c r="H636" s="400"/>
      <c r="I636" s="396" t="str">
        <f t="shared" ca="1" si="48"/>
        <v/>
      </c>
      <c r="J636" s="396" t="str">
        <f t="shared" ca="1" si="49"/>
        <v/>
      </c>
      <c r="K636" s="384" t="str">
        <f>IF(OR(IFERROR(SEARCH("*.0*",$E636),0)=1,E636=""),"",INDEX('1.1 AIZ-IVZ'!$H$109:$O$1097,MATCH('1.4 AIZ-BWH'!E636,'1.1 AIZ-IVZ'!$H$109:$H$1097,0),7))</f>
        <v/>
      </c>
      <c r="L636" s="384" t="str">
        <f>IF(OR(IFERROR(SEARCH("*.0*",$E636),0)=1,E636=""),"",INDEX('1.1 AIZ-IVZ'!$H$109:$O$1097,MATCH('1.4 AIZ-BWH'!E636,'1.1 AIZ-IVZ'!$H$109:$H$1097,0),8))</f>
        <v/>
      </c>
      <c r="M636" s="131"/>
      <c r="N636" s="395" t="str" cm="1">
        <f t="array" ref="N636">IFERROR(IF(O635=1,INDEX('1.1 AIZ-IVZ'!$G$7:$I$106,MATCH(MIN('1.1 AIZ-IVZ'!$G$7:$G$106)+COUNTIF($N$25:N635,"*.0*"),'1.1 AIZ-IVZ'!$G$7:$G$106,0),3),INDEX('1.1 AIZ-IVZ'!$G$109:$H$1097,MATCH(VALUE(LEFT(R636,SEARCH(".",R636)-1)),'1.1 AIZ-IVZ'!$E$109:$E$1097,0)-1+Q636,2)),"")</f>
        <v/>
      </c>
      <c r="O636" s="395" t="str">
        <f>IFERROR(IF(O635&gt;1,O635-1,INDEX('1.1 AIZ-IVZ'!$F$7:$H$106,MATCH('1.4 AIZ-BWH'!N636,'1.1 AIZ-IVZ'!$I$7:$I$106,0),1)+1),"")</f>
        <v/>
      </c>
      <c r="P636" s="395" t="str">
        <f t="shared" si="50"/>
        <v/>
      </c>
      <c r="Q636" s="395" t="e">
        <f t="shared" si="51"/>
        <v>#VALUE!</v>
      </c>
      <c r="R636" s="395" t="str">
        <f t="shared" si="52"/>
        <v/>
      </c>
    </row>
    <row r="637" spans="1:18" ht="15" hidden="1" customHeight="1">
      <c r="A637" s="49"/>
      <c r="B637" s="49"/>
      <c r="C637" s="49"/>
      <c r="D637" s="50"/>
      <c r="E637" s="93" t="str" cm="1">
        <f t="array" ref="E637">IFERROR(IF(O636=1,INDEX('1.1 AIZ-IVZ'!$G$7:$I$106,MATCH(MIN('1.1 AIZ-IVZ'!$G$7:$G$106)+COUNTIF($N$25:N636,"*.0*"),'1.1 AIZ-IVZ'!$G$7:$G$106,0),3),INDEX('1.1 AIZ-IVZ'!$G$109:$H$1097,MATCH(VALUE(LEFT(R637,SEARCH(".",R637)-1)),'1.1 AIZ-IVZ'!$E$109:$E$1097,0)-1+Q637,2)),"")</f>
        <v/>
      </c>
      <c r="F637" s="28"/>
      <c r="G637" s="409" t="str">
        <f>IF(E637="","",IF(IFERROR(VALUE(MID(E637,(SEARCH(".",E637)+1),1)),0)&gt;0,I637,SUMIFS($G638:$G$1015,$R638:$R$1015,LEFT(E637,SEARCH(".",E637)),$Q638:$Q$1015,"&gt;0")))</f>
        <v/>
      </c>
      <c r="H637" s="400"/>
      <c r="I637" s="396" t="str">
        <f t="shared" ca="1" si="48"/>
        <v/>
      </c>
      <c r="J637" s="396" t="str">
        <f t="shared" ca="1" si="49"/>
        <v/>
      </c>
      <c r="K637" s="384" t="str">
        <f>IF(OR(IFERROR(SEARCH("*.0*",$E637),0)=1,E637=""),"",INDEX('1.1 AIZ-IVZ'!$H$109:$O$1097,MATCH('1.4 AIZ-BWH'!E637,'1.1 AIZ-IVZ'!$H$109:$H$1097,0),7))</f>
        <v/>
      </c>
      <c r="L637" s="384" t="str">
        <f>IF(OR(IFERROR(SEARCH("*.0*",$E637),0)=1,E637=""),"",INDEX('1.1 AIZ-IVZ'!$H$109:$O$1097,MATCH('1.4 AIZ-BWH'!E637,'1.1 AIZ-IVZ'!$H$109:$H$1097,0),8))</f>
        <v/>
      </c>
      <c r="M637" s="131"/>
      <c r="N637" s="395" t="str" cm="1">
        <f t="array" ref="N637">IFERROR(IF(O636=1,INDEX('1.1 AIZ-IVZ'!$G$7:$I$106,MATCH(MIN('1.1 AIZ-IVZ'!$G$7:$G$106)+COUNTIF($N$25:N636,"*.0*"),'1.1 AIZ-IVZ'!$G$7:$G$106,0),3),INDEX('1.1 AIZ-IVZ'!$G$109:$H$1097,MATCH(VALUE(LEFT(R637,SEARCH(".",R637)-1)),'1.1 AIZ-IVZ'!$E$109:$E$1097,0)-1+Q637,2)),"")</f>
        <v/>
      </c>
      <c r="O637" s="395" t="str">
        <f>IFERROR(IF(O636&gt;1,O636-1,INDEX('1.1 AIZ-IVZ'!$F$7:$H$106,MATCH('1.4 AIZ-BWH'!N637,'1.1 AIZ-IVZ'!$I$7:$I$106,0),1)+1),"")</f>
        <v/>
      </c>
      <c r="P637" s="395" t="str">
        <f t="shared" si="50"/>
        <v/>
      </c>
      <c r="Q637" s="395" t="e">
        <f t="shared" si="51"/>
        <v>#VALUE!</v>
      </c>
      <c r="R637" s="395" t="str">
        <f t="shared" si="52"/>
        <v/>
      </c>
    </row>
    <row r="638" spans="1:18" ht="15" hidden="1" customHeight="1">
      <c r="A638" s="49"/>
      <c r="B638" s="49"/>
      <c r="C638" s="49"/>
      <c r="D638" s="50"/>
      <c r="E638" s="93" t="str" cm="1">
        <f t="array" ref="E638">IFERROR(IF(O637=1,INDEX('1.1 AIZ-IVZ'!$G$7:$I$106,MATCH(MIN('1.1 AIZ-IVZ'!$G$7:$G$106)+COUNTIF($N$25:N637,"*.0*"),'1.1 AIZ-IVZ'!$G$7:$G$106,0),3),INDEX('1.1 AIZ-IVZ'!$G$109:$H$1097,MATCH(VALUE(LEFT(R638,SEARCH(".",R638)-1)),'1.1 AIZ-IVZ'!$E$109:$E$1097,0)-1+Q638,2)),"")</f>
        <v/>
      </c>
      <c r="F638" s="28"/>
      <c r="G638" s="409" t="str">
        <f>IF(E638="","",IF(IFERROR(VALUE(MID(E638,(SEARCH(".",E638)+1),1)),0)&gt;0,I638,SUMIFS($G639:$G$1015,$R639:$R$1015,LEFT(E638,SEARCH(".",E638)),$Q639:$Q$1015,"&gt;0")))</f>
        <v/>
      </c>
      <c r="H638" s="400"/>
      <c r="I638" s="396" t="str">
        <f t="shared" ca="1" si="48"/>
        <v/>
      </c>
      <c r="J638" s="396" t="str">
        <f t="shared" ca="1" si="49"/>
        <v/>
      </c>
      <c r="K638" s="384" t="str">
        <f>IF(OR(IFERROR(SEARCH("*.0*",$E638),0)=1,E638=""),"",INDEX('1.1 AIZ-IVZ'!$H$109:$O$1097,MATCH('1.4 AIZ-BWH'!E638,'1.1 AIZ-IVZ'!$H$109:$H$1097,0),7))</f>
        <v/>
      </c>
      <c r="L638" s="384" t="str">
        <f>IF(OR(IFERROR(SEARCH("*.0*",$E638),0)=1,E638=""),"",INDEX('1.1 AIZ-IVZ'!$H$109:$O$1097,MATCH('1.4 AIZ-BWH'!E638,'1.1 AIZ-IVZ'!$H$109:$H$1097,0),8))</f>
        <v/>
      </c>
      <c r="M638" s="131"/>
      <c r="N638" s="395" t="str" cm="1">
        <f t="array" ref="N638">IFERROR(IF(O637=1,INDEX('1.1 AIZ-IVZ'!$G$7:$I$106,MATCH(MIN('1.1 AIZ-IVZ'!$G$7:$G$106)+COUNTIF($N$25:N637,"*.0*"),'1.1 AIZ-IVZ'!$G$7:$G$106,0),3),INDEX('1.1 AIZ-IVZ'!$G$109:$H$1097,MATCH(VALUE(LEFT(R638,SEARCH(".",R638)-1)),'1.1 AIZ-IVZ'!$E$109:$E$1097,0)-1+Q638,2)),"")</f>
        <v/>
      </c>
      <c r="O638" s="395" t="str">
        <f>IFERROR(IF(O637&gt;1,O637-1,INDEX('1.1 AIZ-IVZ'!$F$7:$H$106,MATCH('1.4 AIZ-BWH'!N638,'1.1 AIZ-IVZ'!$I$7:$I$106,0),1)+1),"")</f>
        <v/>
      </c>
      <c r="P638" s="395" t="str">
        <f t="shared" si="50"/>
        <v/>
      </c>
      <c r="Q638" s="395" t="e">
        <f t="shared" si="51"/>
        <v>#VALUE!</v>
      </c>
      <c r="R638" s="395" t="str">
        <f t="shared" si="52"/>
        <v/>
      </c>
    </row>
    <row r="639" spans="1:18" ht="15" hidden="1" customHeight="1">
      <c r="A639" s="49"/>
      <c r="B639" s="49"/>
      <c r="C639" s="49"/>
      <c r="D639" s="50"/>
      <c r="E639" s="93" t="str" cm="1">
        <f t="array" ref="E639">IFERROR(IF(O638=1,INDEX('1.1 AIZ-IVZ'!$G$7:$I$106,MATCH(MIN('1.1 AIZ-IVZ'!$G$7:$G$106)+COUNTIF($N$25:N638,"*.0*"),'1.1 AIZ-IVZ'!$G$7:$G$106,0),3),INDEX('1.1 AIZ-IVZ'!$G$109:$H$1097,MATCH(VALUE(LEFT(R639,SEARCH(".",R639)-1)),'1.1 AIZ-IVZ'!$E$109:$E$1097,0)-1+Q639,2)),"")</f>
        <v/>
      </c>
      <c r="F639" s="28"/>
      <c r="G639" s="409" t="str">
        <f>IF(E639="","",IF(IFERROR(VALUE(MID(E639,(SEARCH(".",E639)+1),1)),0)&gt;0,I639,SUMIFS($G640:$G$1015,$R640:$R$1015,LEFT(E639,SEARCH(".",E639)),$Q640:$Q$1015,"&gt;0")))</f>
        <v/>
      </c>
      <c r="H639" s="400"/>
      <c r="I639" s="396" t="str">
        <f t="shared" ca="1" si="48"/>
        <v/>
      </c>
      <c r="J639" s="396" t="str">
        <f t="shared" ca="1" si="49"/>
        <v/>
      </c>
      <c r="K639" s="384" t="str">
        <f>IF(OR(IFERROR(SEARCH("*.0*",$E639),0)=1,E639=""),"",INDEX('1.1 AIZ-IVZ'!$H$109:$O$1097,MATCH('1.4 AIZ-BWH'!E639,'1.1 AIZ-IVZ'!$H$109:$H$1097,0),7))</f>
        <v/>
      </c>
      <c r="L639" s="384" t="str">
        <f>IF(OR(IFERROR(SEARCH("*.0*",$E639),0)=1,E639=""),"",INDEX('1.1 AIZ-IVZ'!$H$109:$O$1097,MATCH('1.4 AIZ-BWH'!E639,'1.1 AIZ-IVZ'!$H$109:$H$1097,0),8))</f>
        <v/>
      </c>
      <c r="M639" s="131"/>
      <c r="N639" s="395" t="str" cm="1">
        <f t="array" ref="N639">IFERROR(IF(O638=1,INDEX('1.1 AIZ-IVZ'!$G$7:$I$106,MATCH(MIN('1.1 AIZ-IVZ'!$G$7:$G$106)+COUNTIF($N$25:N638,"*.0*"),'1.1 AIZ-IVZ'!$G$7:$G$106,0),3),INDEX('1.1 AIZ-IVZ'!$G$109:$H$1097,MATCH(VALUE(LEFT(R639,SEARCH(".",R639)-1)),'1.1 AIZ-IVZ'!$E$109:$E$1097,0)-1+Q639,2)),"")</f>
        <v/>
      </c>
      <c r="O639" s="395" t="str">
        <f>IFERROR(IF(O638&gt;1,O638-1,INDEX('1.1 AIZ-IVZ'!$F$7:$H$106,MATCH('1.4 AIZ-BWH'!N639,'1.1 AIZ-IVZ'!$I$7:$I$106,0),1)+1),"")</f>
        <v/>
      </c>
      <c r="P639" s="395" t="str">
        <f t="shared" si="50"/>
        <v/>
      </c>
      <c r="Q639" s="395" t="e">
        <f t="shared" si="51"/>
        <v>#VALUE!</v>
      </c>
      <c r="R639" s="395" t="str">
        <f t="shared" si="52"/>
        <v/>
      </c>
    </row>
    <row r="640" spans="1:18" ht="15" hidden="1" customHeight="1">
      <c r="A640" s="49"/>
      <c r="B640" s="49"/>
      <c r="C640" s="49"/>
      <c r="D640" s="50"/>
      <c r="E640" s="93" t="str" cm="1">
        <f t="array" ref="E640">IFERROR(IF(O639=1,INDEX('1.1 AIZ-IVZ'!$G$7:$I$106,MATCH(MIN('1.1 AIZ-IVZ'!$G$7:$G$106)+COUNTIF($N$25:N639,"*.0*"),'1.1 AIZ-IVZ'!$G$7:$G$106,0),3),INDEX('1.1 AIZ-IVZ'!$G$109:$H$1097,MATCH(VALUE(LEFT(R640,SEARCH(".",R640)-1)),'1.1 AIZ-IVZ'!$E$109:$E$1097,0)-1+Q640,2)),"")</f>
        <v/>
      </c>
      <c r="F640" s="28"/>
      <c r="G640" s="409" t="str">
        <f>IF(E640="","",IF(IFERROR(VALUE(MID(E640,(SEARCH(".",E640)+1),1)),0)&gt;0,I640,SUMIFS($G641:$G$1015,$R641:$R$1015,LEFT(E640,SEARCH(".",E640)),$Q641:$Q$1015,"&gt;0")))</f>
        <v/>
      </c>
      <c r="H640" s="400"/>
      <c r="I640" s="396" t="str">
        <f t="shared" ca="1" si="48"/>
        <v/>
      </c>
      <c r="J640" s="396" t="str">
        <f t="shared" ca="1" si="49"/>
        <v/>
      </c>
      <c r="K640" s="384" t="str">
        <f>IF(OR(IFERROR(SEARCH("*.0*",$E640),0)=1,E640=""),"",INDEX('1.1 AIZ-IVZ'!$H$109:$O$1097,MATCH('1.4 AIZ-BWH'!E640,'1.1 AIZ-IVZ'!$H$109:$H$1097,0),7))</f>
        <v/>
      </c>
      <c r="L640" s="384" t="str">
        <f>IF(OR(IFERROR(SEARCH("*.0*",$E640),0)=1,E640=""),"",INDEX('1.1 AIZ-IVZ'!$H$109:$O$1097,MATCH('1.4 AIZ-BWH'!E640,'1.1 AIZ-IVZ'!$H$109:$H$1097,0),8))</f>
        <v/>
      </c>
      <c r="M640" s="131"/>
      <c r="N640" s="395" t="str" cm="1">
        <f t="array" ref="N640">IFERROR(IF(O639=1,INDEX('1.1 AIZ-IVZ'!$G$7:$I$106,MATCH(MIN('1.1 AIZ-IVZ'!$G$7:$G$106)+COUNTIF($N$25:N639,"*.0*"),'1.1 AIZ-IVZ'!$G$7:$G$106,0),3),INDEX('1.1 AIZ-IVZ'!$G$109:$H$1097,MATCH(VALUE(LEFT(R640,SEARCH(".",R640)-1)),'1.1 AIZ-IVZ'!$E$109:$E$1097,0)-1+Q640,2)),"")</f>
        <v/>
      </c>
      <c r="O640" s="395" t="str">
        <f>IFERROR(IF(O639&gt;1,O639-1,INDEX('1.1 AIZ-IVZ'!$F$7:$H$106,MATCH('1.4 AIZ-BWH'!N640,'1.1 AIZ-IVZ'!$I$7:$I$106,0),1)+1),"")</f>
        <v/>
      </c>
      <c r="P640" s="395" t="str">
        <f t="shared" si="50"/>
        <v/>
      </c>
      <c r="Q640" s="395" t="e">
        <f t="shared" si="51"/>
        <v>#VALUE!</v>
      </c>
      <c r="R640" s="395" t="str">
        <f t="shared" si="52"/>
        <v/>
      </c>
    </row>
    <row r="641" spans="1:18" ht="15" hidden="1" customHeight="1">
      <c r="A641" s="49"/>
      <c r="B641" s="49"/>
      <c r="C641" s="49"/>
      <c r="D641" s="50"/>
      <c r="E641" s="93" t="str" cm="1">
        <f t="array" ref="E641">IFERROR(IF(O640=1,INDEX('1.1 AIZ-IVZ'!$G$7:$I$106,MATCH(MIN('1.1 AIZ-IVZ'!$G$7:$G$106)+COUNTIF($N$25:N640,"*.0*"),'1.1 AIZ-IVZ'!$G$7:$G$106,0),3),INDEX('1.1 AIZ-IVZ'!$G$109:$H$1097,MATCH(VALUE(LEFT(R641,SEARCH(".",R641)-1)),'1.1 AIZ-IVZ'!$E$109:$E$1097,0)-1+Q641,2)),"")</f>
        <v/>
      </c>
      <c r="F641" s="28"/>
      <c r="G641" s="409" t="str">
        <f>IF(E641="","",IF(IFERROR(VALUE(MID(E641,(SEARCH(".",E641)+1),1)),0)&gt;0,I641,SUMIFS($G642:$G$1015,$R642:$R$1015,LEFT(E641,SEARCH(".",E641)),$Q642:$Q$1015,"&gt;0")))</f>
        <v/>
      </c>
      <c r="H641" s="400"/>
      <c r="I641" s="396" t="str">
        <f t="shared" ca="1" si="48"/>
        <v/>
      </c>
      <c r="J641" s="396" t="str">
        <f t="shared" ca="1" si="49"/>
        <v/>
      </c>
      <c r="K641" s="384" t="str">
        <f>IF(OR(IFERROR(SEARCH("*.0*",$E641),0)=1,E641=""),"",INDEX('1.1 AIZ-IVZ'!$H$109:$O$1097,MATCH('1.4 AIZ-BWH'!E641,'1.1 AIZ-IVZ'!$H$109:$H$1097,0),7))</f>
        <v/>
      </c>
      <c r="L641" s="384" t="str">
        <f>IF(OR(IFERROR(SEARCH("*.0*",$E641),0)=1,E641=""),"",INDEX('1.1 AIZ-IVZ'!$H$109:$O$1097,MATCH('1.4 AIZ-BWH'!E641,'1.1 AIZ-IVZ'!$H$109:$H$1097,0),8))</f>
        <v/>
      </c>
      <c r="M641" s="131"/>
      <c r="N641" s="395" t="str" cm="1">
        <f t="array" ref="N641">IFERROR(IF(O640=1,INDEX('1.1 AIZ-IVZ'!$G$7:$I$106,MATCH(MIN('1.1 AIZ-IVZ'!$G$7:$G$106)+COUNTIF($N$25:N640,"*.0*"),'1.1 AIZ-IVZ'!$G$7:$G$106,0),3),INDEX('1.1 AIZ-IVZ'!$G$109:$H$1097,MATCH(VALUE(LEFT(R641,SEARCH(".",R641)-1)),'1.1 AIZ-IVZ'!$E$109:$E$1097,0)-1+Q641,2)),"")</f>
        <v/>
      </c>
      <c r="O641" s="395" t="str">
        <f>IFERROR(IF(O640&gt;1,O640-1,INDEX('1.1 AIZ-IVZ'!$F$7:$H$106,MATCH('1.4 AIZ-BWH'!N641,'1.1 AIZ-IVZ'!$I$7:$I$106,0),1)+1),"")</f>
        <v/>
      </c>
      <c r="P641" s="395" t="str">
        <f t="shared" si="50"/>
        <v/>
      </c>
      <c r="Q641" s="395" t="e">
        <f t="shared" si="51"/>
        <v>#VALUE!</v>
      </c>
      <c r="R641" s="395" t="str">
        <f t="shared" si="52"/>
        <v/>
      </c>
    </row>
    <row r="642" spans="1:18" ht="15" hidden="1" customHeight="1">
      <c r="A642" s="49"/>
      <c r="B642" s="49"/>
      <c r="C642" s="49"/>
      <c r="D642" s="50"/>
      <c r="E642" s="93" t="str" cm="1">
        <f t="array" ref="E642">IFERROR(IF(O641=1,INDEX('1.1 AIZ-IVZ'!$G$7:$I$106,MATCH(MIN('1.1 AIZ-IVZ'!$G$7:$G$106)+COUNTIF($N$25:N641,"*.0*"),'1.1 AIZ-IVZ'!$G$7:$G$106,0),3),INDEX('1.1 AIZ-IVZ'!$G$109:$H$1097,MATCH(VALUE(LEFT(R642,SEARCH(".",R642)-1)),'1.1 AIZ-IVZ'!$E$109:$E$1097,0)-1+Q642,2)),"")</f>
        <v/>
      </c>
      <c r="F642" s="28"/>
      <c r="G642" s="409" t="str">
        <f>IF(E642="","",IF(IFERROR(VALUE(MID(E642,(SEARCH(".",E642)+1),1)),0)&gt;0,I642,SUMIFS($G643:$G$1015,$R643:$R$1015,LEFT(E642,SEARCH(".",E642)),$Q643:$Q$1015,"&gt;0")))</f>
        <v/>
      </c>
      <c r="H642" s="400"/>
      <c r="I642" s="396" t="str">
        <f t="shared" ca="1" si="48"/>
        <v/>
      </c>
      <c r="J642" s="396" t="str">
        <f t="shared" ca="1" si="49"/>
        <v/>
      </c>
      <c r="K642" s="384" t="str">
        <f>IF(OR(IFERROR(SEARCH("*.0*",$E642),0)=1,E642=""),"",INDEX('1.1 AIZ-IVZ'!$H$109:$O$1097,MATCH('1.4 AIZ-BWH'!E642,'1.1 AIZ-IVZ'!$H$109:$H$1097,0),7))</f>
        <v/>
      </c>
      <c r="L642" s="384" t="str">
        <f>IF(OR(IFERROR(SEARCH("*.0*",$E642),0)=1,E642=""),"",INDEX('1.1 AIZ-IVZ'!$H$109:$O$1097,MATCH('1.4 AIZ-BWH'!E642,'1.1 AIZ-IVZ'!$H$109:$H$1097,0),8))</f>
        <v/>
      </c>
      <c r="M642" s="131"/>
      <c r="N642" s="395" t="str" cm="1">
        <f t="array" ref="N642">IFERROR(IF(O641=1,INDEX('1.1 AIZ-IVZ'!$G$7:$I$106,MATCH(MIN('1.1 AIZ-IVZ'!$G$7:$G$106)+COUNTIF($N$25:N641,"*.0*"),'1.1 AIZ-IVZ'!$G$7:$G$106,0),3),INDEX('1.1 AIZ-IVZ'!$G$109:$H$1097,MATCH(VALUE(LEFT(R642,SEARCH(".",R642)-1)),'1.1 AIZ-IVZ'!$E$109:$E$1097,0)-1+Q642,2)),"")</f>
        <v/>
      </c>
      <c r="O642" s="395" t="str">
        <f>IFERROR(IF(O641&gt;1,O641-1,INDEX('1.1 AIZ-IVZ'!$F$7:$H$106,MATCH('1.4 AIZ-BWH'!N642,'1.1 AIZ-IVZ'!$I$7:$I$106,0),1)+1),"")</f>
        <v/>
      </c>
      <c r="P642" s="395" t="str">
        <f t="shared" si="50"/>
        <v/>
      </c>
      <c r="Q642" s="395" t="e">
        <f t="shared" si="51"/>
        <v>#VALUE!</v>
      </c>
      <c r="R642" s="395" t="str">
        <f t="shared" si="52"/>
        <v/>
      </c>
    </row>
    <row r="643" spans="1:18" ht="15" hidden="1" customHeight="1">
      <c r="A643" s="49"/>
      <c r="B643" s="49"/>
      <c r="C643" s="49"/>
      <c r="D643" s="50"/>
      <c r="E643" s="93" t="str" cm="1">
        <f t="array" ref="E643">IFERROR(IF(O642=1,INDEX('1.1 AIZ-IVZ'!$G$7:$I$106,MATCH(MIN('1.1 AIZ-IVZ'!$G$7:$G$106)+COUNTIF($N$25:N642,"*.0*"),'1.1 AIZ-IVZ'!$G$7:$G$106,0),3),INDEX('1.1 AIZ-IVZ'!$G$109:$H$1097,MATCH(VALUE(LEFT(R643,SEARCH(".",R643)-1)),'1.1 AIZ-IVZ'!$E$109:$E$1097,0)-1+Q643,2)),"")</f>
        <v/>
      </c>
      <c r="F643" s="28"/>
      <c r="G643" s="409" t="str">
        <f>IF(E643="","",IF(IFERROR(VALUE(MID(E643,(SEARCH(".",E643)+1),1)),0)&gt;0,I643,SUMIFS($G644:$G$1015,$R644:$R$1015,LEFT(E643,SEARCH(".",E643)),$Q644:$Q$1015,"&gt;0")))</f>
        <v/>
      </c>
      <c r="H643" s="400"/>
      <c r="I643" s="396" t="str">
        <f t="shared" ca="1" si="48"/>
        <v/>
      </c>
      <c r="J643" s="396" t="str">
        <f t="shared" ca="1" si="49"/>
        <v/>
      </c>
      <c r="K643" s="384" t="str">
        <f>IF(OR(IFERROR(SEARCH("*.0*",$E643),0)=1,E643=""),"",INDEX('1.1 AIZ-IVZ'!$H$109:$O$1097,MATCH('1.4 AIZ-BWH'!E643,'1.1 AIZ-IVZ'!$H$109:$H$1097,0),7))</f>
        <v/>
      </c>
      <c r="L643" s="384" t="str">
        <f>IF(OR(IFERROR(SEARCH("*.0*",$E643),0)=1,E643=""),"",INDEX('1.1 AIZ-IVZ'!$H$109:$O$1097,MATCH('1.4 AIZ-BWH'!E643,'1.1 AIZ-IVZ'!$H$109:$H$1097,0),8))</f>
        <v/>
      </c>
      <c r="M643" s="131"/>
      <c r="N643" s="395" t="str" cm="1">
        <f t="array" ref="N643">IFERROR(IF(O642=1,INDEX('1.1 AIZ-IVZ'!$G$7:$I$106,MATCH(MIN('1.1 AIZ-IVZ'!$G$7:$G$106)+COUNTIF($N$25:N642,"*.0*"),'1.1 AIZ-IVZ'!$G$7:$G$106,0),3),INDEX('1.1 AIZ-IVZ'!$G$109:$H$1097,MATCH(VALUE(LEFT(R643,SEARCH(".",R643)-1)),'1.1 AIZ-IVZ'!$E$109:$E$1097,0)-1+Q643,2)),"")</f>
        <v/>
      </c>
      <c r="O643" s="395" t="str">
        <f>IFERROR(IF(O642&gt;1,O642-1,INDEX('1.1 AIZ-IVZ'!$F$7:$H$106,MATCH('1.4 AIZ-BWH'!N643,'1.1 AIZ-IVZ'!$I$7:$I$106,0),1)+1),"")</f>
        <v/>
      </c>
      <c r="P643" s="395" t="str">
        <f t="shared" si="50"/>
        <v/>
      </c>
      <c r="Q643" s="395" t="e">
        <f t="shared" si="51"/>
        <v>#VALUE!</v>
      </c>
      <c r="R643" s="395" t="str">
        <f t="shared" si="52"/>
        <v/>
      </c>
    </row>
    <row r="644" spans="1:18" ht="15" hidden="1" customHeight="1">
      <c r="A644" s="49"/>
      <c r="B644" s="49"/>
      <c r="C644" s="49"/>
      <c r="D644" s="50"/>
      <c r="E644" s="93" t="str" cm="1">
        <f t="array" ref="E644">IFERROR(IF(O643=1,INDEX('1.1 AIZ-IVZ'!$G$7:$I$106,MATCH(MIN('1.1 AIZ-IVZ'!$G$7:$G$106)+COUNTIF($N$25:N643,"*.0*"),'1.1 AIZ-IVZ'!$G$7:$G$106,0),3),INDEX('1.1 AIZ-IVZ'!$G$109:$H$1097,MATCH(VALUE(LEFT(R644,SEARCH(".",R644)-1)),'1.1 AIZ-IVZ'!$E$109:$E$1097,0)-1+Q644,2)),"")</f>
        <v/>
      </c>
      <c r="F644" s="28"/>
      <c r="G644" s="409" t="str">
        <f>IF(E644="","",IF(IFERROR(VALUE(MID(E644,(SEARCH(".",E644)+1),1)),0)&gt;0,I644,SUMIFS($G645:$G$1015,$R645:$R$1015,LEFT(E644,SEARCH(".",E644)),$Q645:$Q$1015,"&gt;0")))</f>
        <v/>
      </c>
      <c r="H644" s="400"/>
      <c r="I644" s="396" t="str">
        <f t="shared" ca="1" si="48"/>
        <v/>
      </c>
      <c r="J644" s="396" t="str">
        <f t="shared" ca="1" si="49"/>
        <v/>
      </c>
      <c r="K644" s="384" t="str">
        <f>IF(OR(IFERROR(SEARCH("*.0*",$E644),0)=1,E644=""),"",INDEX('1.1 AIZ-IVZ'!$H$109:$O$1097,MATCH('1.4 AIZ-BWH'!E644,'1.1 AIZ-IVZ'!$H$109:$H$1097,0),7))</f>
        <v/>
      </c>
      <c r="L644" s="384" t="str">
        <f>IF(OR(IFERROR(SEARCH("*.0*",$E644),0)=1,E644=""),"",INDEX('1.1 AIZ-IVZ'!$H$109:$O$1097,MATCH('1.4 AIZ-BWH'!E644,'1.1 AIZ-IVZ'!$H$109:$H$1097,0),8))</f>
        <v/>
      </c>
      <c r="M644" s="131"/>
      <c r="N644" s="395" t="str" cm="1">
        <f t="array" ref="N644">IFERROR(IF(O643=1,INDEX('1.1 AIZ-IVZ'!$G$7:$I$106,MATCH(MIN('1.1 AIZ-IVZ'!$G$7:$G$106)+COUNTIF($N$25:N643,"*.0*"),'1.1 AIZ-IVZ'!$G$7:$G$106,0),3),INDEX('1.1 AIZ-IVZ'!$G$109:$H$1097,MATCH(VALUE(LEFT(R644,SEARCH(".",R644)-1)),'1.1 AIZ-IVZ'!$E$109:$E$1097,0)-1+Q644,2)),"")</f>
        <v/>
      </c>
      <c r="O644" s="395" t="str">
        <f>IFERROR(IF(O643&gt;1,O643-1,INDEX('1.1 AIZ-IVZ'!$F$7:$H$106,MATCH('1.4 AIZ-BWH'!N644,'1.1 AIZ-IVZ'!$I$7:$I$106,0),1)+1),"")</f>
        <v/>
      </c>
      <c r="P644" s="395" t="str">
        <f t="shared" si="50"/>
        <v/>
      </c>
      <c r="Q644" s="395" t="e">
        <f t="shared" si="51"/>
        <v>#VALUE!</v>
      </c>
      <c r="R644" s="395" t="str">
        <f t="shared" si="52"/>
        <v/>
      </c>
    </row>
    <row r="645" spans="1:18" ht="15" hidden="1" customHeight="1">
      <c r="A645" s="49"/>
      <c r="B645" s="49"/>
      <c r="C645" s="49"/>
      <c r="D645" s="50"/>
      <c r="E645" s="93" t="str" cm="1">
        <f t="array" ref="E645">IFERROR(IF(O644=1,INDEX('1.1 AIZ-IVZ'!$G$7:$I$106,MATCH(MIN('1.1 AIZ-IVZ'!$G$7:$G$106)+COUNTIF($N$25:N644,"*.0*"),'1.1 AIZ-IVZ'!$G$7:$G$106,0),3),INDEX('1.1 AIZ-IVZ'!$G$109:$H$1097,MATCH(VALUE(LEFT(R645,SEARCH(".",R645)-1)),'1.1 AIZ-IVZ'!$E$109:$E$1097,0)-1+Q645,2)),"")</f>
        <v/>
      </c>
      <c r="F645" s="28"/>
      <c r="G645" s="409" t="str">
        <f>IF(E645="","",IF(IFERROR(VALUE(MID(E645,(SEARCH(".",E645)+1),1)),0)&gt;0,I645,SUMIFS($G646:$G$1015,$R646:$R$1015,LEFT(E645,SEARCH(".",E645)),$Q646:$Q$1015,"&gt;0")))</f>
        <v/>
      </c>
      <c r="H645" s="400"/>
      <c r="I645" s="396" t="str">
        <f t="shared" ca="1" si="48"/>
        <v/>
      </c>
      <c r="J645" s="396" t="str">
        <f t="shared" ca="1" si="49"/>
        <v/>
      </c>
      <c r="K645" s="384" t="str">
        <f>IF(OR(IFERROR(SEARCH("*.0*",$E645),0)=1,E645=""),"",INDEX('1.1 AIZ-IVZ'!$H$109:$O$1097,MATCH('1.4 AIZ-BWH'!E645,'1.1 AIZ-IVZ'!$H$109:$H$1097,0),7))</f>
        <v/>
      </c>
      <c r="L645" s="384" t="str">
        <f>IF(OR(IFERROR(SEARCH("*.0*",$E645),0)=1,E645=""),"",INDEX('1.1 AIZ-IVZ'!$H$109:$O$1097,MATCH('1.4 AIZ-BWH'!E645,'1.1 AIZ-IVZ'!$H$109:$H$1097,0),8))</f>
        <v/>
      </c>
      <c r="M645" s="131"/>
      <c r="N645" s="395" t="str" cm="1">
        <f t="array" ref="N645">IFERROR(IF(O644=1,INDEX('1.1 AIZ-IVZ'!$G$7:$I$106,MATCH(MIN('1.1 AIZ-IVZ'!$G$7:$G$106)+COUNTIF($N$25:N644,"*.0*"),'1.1 AIZ-IVZ'!$G$7:$G$106,0),3),INDEX('1.1 AIZ-IVZ'!$G$109:$H$1097,MATCH(VALUE(LEFT(R645,SEARCH(".",R645)-1)),'1.1 AIZ-IVZ'!$E$109:$E$1097,0)-1+Q645,2)),"")</f>
        <v/>
      </c>
      <c r="O645" s="395" t="str">
        <f>IFERROR(IF(O644&gt;1,O644-1,INDEX('1.1 AIZ-IVZ'!$F$7:$H$106,MATCH('1.4 AIZ-BWH'!N645,'1.1 AIZ-IVZ'!$I$7:$I$106,0),1)+1),"")</f>
        <v/>
      </c>
      <c r="P645" s="395" t="str">
        <f t="shared" si="50"/>
        <v/>
      </c>
      <c r="Q645" s="395" t="e">
        <f t="shared" si="51"/>
        <v>#VALUE!</v>
      </c>
      <c r="R645" s="395" t="str">
        <f t="shared" si="52"/>
        <v/>
      </c>
    </row>
    <row r="646" spans="1:18" ht="15" hidden="1" customHeight="1">
      <c r="A646" s="49"/>
      <c r="B646" s="49"/>
      <c r="C646" s="49"/>
      <c r="D646" s="50"/>
      <c r="E646" s="93" t="str" cm="1">
        <f t="array" ref="E646">IFERROR(IF(O645=1,INDEX('1.1 AIZ-IVZ'!$G$7:$I$106,MATCH(MIN('1.1 AIZ-IVZ'!$G$7:$G$106)+COUNTIF($N$25:N645,"*.0*"),'1.1 AIZ-IVZ'!$G$7:$G$106,0),3),INDEX('1.1 AIZ-IVZ'!$G$109:$H$1097,MATCH(VALUE(LEFT(R646,SEARCH(".",R646)-1)),'1.1 AIZ-IVZ'!$E$109:$E$1097,0)-1+Q646,2)),"")</f>
        <v/>
      </c>
      <c r="F646" s="28"/>
      <c r="G646" s="409" t="str">
        <f>IF(E646="","",IF(IFERROR(VALUE(MID(E646,(SEARCH(".",E646)+1),1)),0)&gt;0,I646,SUMIFS($G647:$G$1015,$R647:$R$1015,LEFT(E646,SEARCH(".",E646)),$Q647:$Q$1015,"&gt;0")))</f>
        <v/>
      </c>
      <c r="H646" s="400"/>
      <c r="I646" s="396" t="str">
        <f t="shared" ca="1" si="48"/>
        <v/>
      </c>
      <c r="J646" s="396" t="str">
        <f t="shared" ca="1" si="49"/>
        <v/>
      </c>
      <c r="K646" s="384" t="str">
        <f>IF(OR(IFERROR(SEARCH("*.0*",$E646),0)=1,E646=""),"",INDEX('1.1 AIZ-IVZ'!$H$109:$O$1097,MATCH('1.4 AIZ-BWH'!E646,'1.1 AIZ-IVZ'!$H$109:$H$1097,0),7))</f>
        <v/>
      </c>
      <c r="L646" s="384" t="str">
        <f>IF(OR(IFERROR(SEARCH("*.0*",$E646),0)=1,E646=""),"",INDEX('1.1 AIZ-IVZ'!$H$109:$O$1097,MATCH('1.4 AIZ-BWH'!E646,'1.1 AIZ-IVZ'!$H$109:$H$1097,0),8))</f>
        <v/>
      </c>
      <c r="M646" s="131"/>
      <c r="N646" s="395" t="str" cm="1">
        <f t="array" ref="N646">IFERROR(IF(O645=1,INDEX('1.1 AIZ-IVZ'!$G$7:$I$106,MATCH(MIN('1.1 AIZ-IVZ'!$G$7:$G$106)+COUNTIF($N$25:N645,"*.0*"),'1.1 AIZ-IVZ'!$G$7:$G$106,0),3),INDEX('1.1 AIZ-IVZ'!$G$109:$H$1097,MATCH(VALUE(LEFT(R646,SEARCH(".",R646)-1)),'1.1 AIZ-IVZ'!$E$109:$E$1097,0)-1+Q646,2)),"")</f>
        <v/>
      </c>
      <c r="O646" s="395" t="str">
        <f>IFERROR(IF(O645&gt;1,O645-1,INDEX('1.1 AIZ-IVZ'!$F$7:$H$106,MATCH('1.4 AIZ-BWH'!N646,'1.1 AIZ-IVZ'!$I$7:$I$106,0),1)+1),"")</f>
        <v/>
      </c>
      <c r="P646" s="395" t="str">
        <f t="shared" si="50"/>
        <v/>
      </c>
      <c r="Q646" s="395" t="e">
        <f t="shared" si="51"/>
        <v>#VALUE!</v>
      </c>
      <c r="R646" s="395" t="str">
        <f t="shared" si="52"/>
        <v/>
      </c>
    </row>
    <row r="647" spans="1:18" ht="15" hidden="1" customHeight="1">
      <c r="A647" s="49"/>
      <c r="B647" s="49"/>
      <c r="C647" s="49"/>
      <c r="D647" s="50"/>
      <c r="E647" s="93" t="str" cm="1">
        <f t="array" ref="E647">IFERROR(IF(O646=1,INDEX('1.1 AIZ-IVZ'!$G$7:$I$106,MATCH(MIN('1.1 AIZ-IVZ'!$G$7:$G$106)+COUNTIF($N$25:N646,"*.0*"),'1.1 AIZ-IVZ'!$G$7:$G$106,0),3),INDEX('1.1 AIZ-IVZ'!$G$109:$H$1097,MATCH(VALUE(LEFT(R647,SEARCH(".",R647)-1)),'1.1 AIZ-IVZ'!$E$109:$E$1097,0)-1+Q647,2)),"")</f>
        <v/>
      </c>
      <c r="F647" s="28"/>
      <c r="G647" s="409" t="str">
        <f>IF(E647="","",IF(IFERROR(VALUE(MID(E647,(SEARCH(".",E647)+1),1)),0)&gt;0,I647,SUMIFS($G648:$G$1015,$R648:$R$1015,LEFT(E647,SEARCH(".",E647)),$Q648:$Q$1015,"&gt;0")))</f>
        <v/>
      </c>
      <c r="H647" s="400"/>
      <c r="I647" s="396" t="str">
        <f t="shared" ca="1" si="48"/>
        <v/>
      </c>
      <c r="J647" s="396" t="str">
        <f t="shared" ca="1" si="49"/>
        <v/>
      </c>
      <c r="K647" s="384" t="str">
        <f>IF(OR(IFERROR(SEARCH("*.0*",$E647),0)=1,E647=""),"",INDEX('1.1 AIZ-IVZ'!$H$109:$O$1097,MATCH('1.4 AIZ-BWH'!E647,'1.1 AIZ-IVZ'!$H$109:$H$1097,0),7))</f>
        <v/>
      </c>
      <c r="L647" s="384" t="str">
        <f>IF(OR(IFERROR(SEARCH("*.0*",$E647),0)=1,E647=""),"",INDEX('1.1 AIZ-IVZ'!$H$109:$O$1097,MATCH('1.4 AIZ-BWH'!E647,'1.1 AIZ-IVZ'!$H$109:$H$1097,0),8))</f>
        <v/>
      </c>
      <c r="M647" s="131"/>
      <c r="N647" s="395" t="str" cm="1">
        <f t="array" ref="N647">IFERROR(IF(O646=1,INDEX('1.1 AIZ-IVZ'!$G$7:$I$106,MATCH(MIN('1.1 AIZ-IVZ'!$G$7:$G$106)+COUNTIF($N$25:N646,"*.0*"),'1.1 AIZ-IVZ'!$G$7:$G$106,0),3),INDEX('1.1 AIZ-IVZ'!$G$109:$H$1097,MATCH(VALUE(LEFT(R647,SEARCH(".",R647)-1)),'1.1 AIZ-IVZ'!$E$109:$E$1097,0)-1+Q647,2)),"")</f>
        <v/>
      </c>
      <c r="O647" s="395" t="str">
        <f>IFERROR(IF(O646&gt;1,O646-1,INDEX('1.1 AIZ-IVZ'!$F$7:$H$106,MATCH('1.4 AIZ-BWH'!N647,'1.1 AIZ-IVZ'!$I$7:$I$106,0),1)+1),"")</f>
        <v/>
      </c>
      <c r="P647" s="395" t="str">
        <f t="shared" si="50"/>
        <v/>
      </c>
      <c r="Q647" s="395" t="e">
        <f t="shared" si="51"/>
        <v>#VALUE!</v>
      </c>
      <c r="R647" s="395" t="str">
        <f t="shared" si="52"/>
        <v/>
      </c>
    </row>
    <row r="648" spans="1:18" ht="15" hidden="1" customHeight="1">
      <c r="A648" s="49"/>
      <c r="B648" s="49"/>
      <c r="C648" s="49"/>
      <c r="D648" s="50"/>
      <c r="E648" s="93" t="str" cm="1">
        <f t="array" ref="E648">IFERROR(IF(O647=1,INDEX('1.1 AIZ-IVZ'!$G$7:$I$106,MATCH(MIN('1.1 AIZ-IVZ'!$G$7:$G$106)+COUNTIF($N$25:N647,"*.0*"),'1.1 AIZ-IVZ'!$G$7:$G$106,0),3),INDEX('1.1 AIZ-IVZ'!$G$109:$H$1097,MATCH(VALUE(LEFT(R648,SEARCH(".",R648)-1)),'1.1 AIZ-IVZ'!$E$109:$E$1097,0)-1+Q648,2)),"")</f>
        <v/>
      </c>
      <c r="F648" s="28"/>
      <c r="G648" s="409" t="str">
        <f>IF(E648="","",IF(IFERROR(VALUE(MID(E648,(SEARCH(".",E648)+1),1)),0)&gt;0,I648,SUMIFS($G649:$G$1015,$R649:$R$1015,LEFT(E648,SEARCH(".",E648)),$Q649:$Q$1015,"&gt;0")))</f>
        <v/>
      </c>
      <c r="H648" s="400"/>
      <c r="I648" s="396" t="str">
        <f t="shared" ca="1" si="48"/>
        <v/>
      </c>
      <c r="J648" s="396" t="str">
        <f t="shared" ca="1" si="49"/>
        <v/>
      </c>
      <c r="K648" s="384" t="str">
        <f>IF(OR(IFERROR(SEARCH("*.0*",$E648),0)=1,E648=""),"",INDEX('1.1 AIZ-IVZ'!$H$109:$O$1097,MATCH('1.4 AIZ-BWH'!E648,'1.1 AIZ-IVZ'!$H$109:$H$1097,0),7))</f>
        <v/>
      </c>
      <c r="L648" s="384" t="str">
        <f>IF(OR(IFERROR(SEARCH("*.0*",$E648),0)=1,E648=""),"",INDEX('1.1 AIZ-IVZ'!$H$109:$O$1097,MATCH('1.4 AIZ-BWH'!E648,'1.1 AIZ-IVZ'!$H$109:$H$1097,0),8))</f>
        <v/>
      </c>
      <c r="M648" s="131"/>
      <c r="N648" s="395" t="str" cm="1">
        <f t="array" ref="N648">IFERROR(IF(O647=1,INDEX('1.1 AIZ-IVZ'!$G$7:$I$106,MATCH(MIN('1.1 AIZ-IVZ'!$G$7:$G$106)+COUNTIF($N$25:N647,"*.0*"),'1.1 AIZ-IVZ'!$G$7:$G$106,0),3),INDEX('1.1 AIZ-IVZ'!$G$109:$H$1097,MATCH(VALUE(LEFT(R648,SEARCH(".",R648)-1)),'1.1 AIZ-IVZ'!$E$109:$E$1097,0)-1+Q648,2)),"")</f>
        <v/>
      </c>
      <c r="O648" s="395" t="str">
        <f>IFERROR(IF(O647&gt;1,O647-1,INDEX('1.1 AIZ-IVZ'!$F$7:$H$106,MATCH('1.4 AIZ-BWH'!N648,'1.1 AIZ-IVZ'!$I$7:$I$106,0),1)+1),"")</f>
        <v/>
      </c>
      <c r="P648" s="395" t="str">
        <f t="shared" si="50"/>
        <v/>
      </c>
      <c r="Q648" s="395" t="e">
        <f t="shared" si="51"/>
        <v>#VALUE!</v>
      </c>
      <c r="R648" s="395" t="str">
        <f t="shared" si="52"/>
        <v/>
      </c>
    </row>
    <row r="649" spans="1:18" ht="15" hidden="1" customHeight="1">
      <c r="A649" s="49"/>
      <c r="B649" s="49"/>
      <c r="C649" s="49"/>
      <c r="D649" s="50"/>
      <c r="E649" s="93" t="str" cm="1">
        <f t="array" ref="E649">IFERROR(IF(O648=1,INDEX('1.1 AIZ-IVZ'!$G$7:$I$106,MATCH(MIN('1.1 AIZ-IVZ'!$G$7:$G$106)+COUNTIF($N$25:N648,"*.0*"),'1.1 AIZ-IVZ'!$G$7:$G$106,0),3),INDEX('1.1 AIZ-IVZ'!$G$109:$H$1097,MATCH(VALUE(LEFT(R649,SEARCH(".",R649)-1)),'1.1 AIZ-IVZ'!$E$109:$E$1097,0)-1+Q649,2)),"")</f>
        <v/>
      </c>
      <c r="F649" s="28"/>
      <c r="G649" s="409" t="str">
        <f>IF(E649="","",IF(IFERROR(VALUE(MID(E649,(SEARCH(".",E649)+1),1)),0)&gt;0,I649,SUMIFS($G650:$G$1015,$R650:$R$1015,LEFT(E649,SEARCH(".",E649)),$Q650:$Q$1015,"&gt;0")))</f>
        <v/>
      </c>
      <c r="H649" s="400"/>
      <c r="I649" s="396" t="str">
        <f t="shared" ca="1" si="48"/>
        <v/>
      </c>
      <c r="J649" s="396" t="str">
        <f t="shared" ca="1" si="49"/>
        <v/>
      </c>
      <c r="K649" s="384" t="str">
        <f>IF(OR(IFERROR(SEARCH("*.0*",$E649),0)=1,E649=""),"",INDEX('1.1 AIZ-IVZ'!$H$109:$O$1097,MATCH('1.4 AIZ-BWH'!E649,'1.1 AIZ-IVZ'!$H$109:$H$1097,0),7))</f>
        <v/>
      </c>
      <c r="L649" s="384" t="str">
        <f>IF(OR(IFERROR(SEARCH("*.0*",$E649),0)=1,E649=""),"",INDEX('1.1 AIZ-IVZ'!$H$109:$O$1097,MATCH('1.4 AIZ-BWH'!E649,'1.1 AIZ-IVZ'!$H$109:$H$1097,0),8))</f>
        <v/>
      </c>
      <c r="M649" s="131"/>
      <c r="N649" s="395" t="str" cm="1">
        <f t="array" ref="N649">IFERROR(IF(O648=1,INDEX('1.1 AIZ-IVZ'!$G$7:$I$106,MATCH(MIN('1.1 AIZ-IVZ'!$G$7:$G$106)+COUNTIF($N$25:N648,"*.0*"),'1.1 AIZ-IVZ'!$G$7:$G$106,0),3),INDEX('1.1 AIZ-IVZ'!$G$109:$H$1097,MATCH(VALUE(LEFT(R649,SEARCH(".",R649)-1)),'1.1 AIZ-IVZ'!$E$109:$E$1097,0)-1+Q649,2)),"")</f>
        <v/>
      </c>
      <c r="O649" s="395" t="str">
        <f>IFERROR(IF(O648&gt;1,O648-1,INDEX('1.1 AIZ-IVZ'!$F$7:$H$106,MATCH('1.4 AIZ-BWH'!N649,'1.1 AIZ-IVZ'!$I$7:$I$106,0),1)+1),"")</f>
        <v/>
      </c>
      <c r="P649" s="395" t="str">
        <f t="shared" si="50"/>
        <v/>
      </c>
      <c r="Q649" s="395" t="e">
        <f t="shared" si="51"/>
        <v>#VALUE!</v>
      </c>
      <c r="R649" s="395" t="str">
        <f t="shared" si="52"/>
        <v/>
      </c>
    </row>
    <row r="650" spans="1:18" ht="15" hidden="1" customHeight="1">
      <c r="A650" s="49"/>
      <c r="B650" s="49"/>
      <c r="C650" s="49"/>
      <c r="D650" s="50"/>
      <c r="E650" s="93" t="str" cm="1">
        <f t="array" ref="E650">IFERROR(IF(O649=1,INDEX('1.1 AIZ-IVZ'!$G$7:$I$106,MATCH(MIN('1.1 AIZ-IVZ'!$G$7:$G$106)+COUNTIF($N$25:N649,"*.0*"),'1.1 AIZ-IVZ'!$G$7:$G$106,0),3),INDEX('1.1 AIZ-IVZ'!$G$109:$H$1097,MATCH(VALUE(LEFT(R650,SEARCH(".",R650)-1)),'1.1 AIZ-IVZ'!$E$109:$E$1097,0)-1+Q650,2)),"")</f>
        <v/>
      </c>
      <c r="F650" s="28"/>
      <c r="G650" s="409" t="str">
        <f>IF(E650="","",IF(IFERROR(VALUE(MID(E650,(SEARCH(".",E650)+1),1)),0)&gt;0,I650,SUMIFS($G651:$G$1015,$R651:$R$1015,LEFT(E650,SEARCH(".",E650)),$Q651:$Q$1015,"&gt;0")))</f>
        <v/>
      </c>
      <c r="H650" s="400"/>
      <c r="I650" s="396" t="str">
        <f t="shared" ca="1" si="48"/>
        <v/>
      </c>
      <c r="J650" s="396" t="str">
        <f t="shared" ca="1" si="49"/>
        <v/>
      </c>
      <c r="K650" s="384" t="str">
        <f>IF(OR(IFERROR(SEARCH("*.0*",$E650),0)=1,E650=""),"",INDEX('1.1 AIZ-IVZ'!$H$109:$O$1097,MATCH('1.4 AIZ-BWH'!E650,'1.1 AIZ-IVZ'!$H$109:$H$1097,0),7))</f>
        <v/>
      </c>
      <c r="L650" s="384" t="str">
        <f>IF(OR(IFERROR(SEARCH("*.0*",$E650),0)=1,E650=""),"",INDEX('1.1 AIZ-IVZ'!$H$109:$O$1097,MATCH('1.4 AIZ-BWH'!E650,'1.1 AIZ-IVZ'!$H$109:$H$1097,0),8))</f>
        <v/>
      </c>
      <c r="M650" s="131"/>
      <c r="N650" s="395" t="str" cm="1">
        <f t="array" ref="N650">IFERROR(IF(O649=1,INDEX('1.1 AIZ-IVZ'!$G$7:$I$106,MATCH(MIN('1.1 AIZ-IVZ'!$G$7:$G$106)+COUNTIF($N$25:N649,"*.0*"),'1.1 AIZ-IVZ'!$G$7:$G$106,0),3),INDEX('1.1 AIZ-IVZ'!$G$109:$H$1097,MATCH(VALUE(LEFT(R650,SEARCH(".",R650)-1)),'1.1 AIZ-IVZ'!$E$109:$E$1097,0)-1+Q650,2)),"")</f>
        <v/>
      </c>
      <c r="O650" s="395" t="str">
        <f>IFERROR(IF(O649&gt;1,O649-1,INDEX('1.1 AIZ-IVZ'!$F$7:$H$106,MATCH('1.4 AIZ-BWH'!N650,'1.1 AIZ-IVZ'!$I$7:$I$106,0),1)+1),"")</f>
        <v/>
      </c>
      <c r="P650" s="395" t="str">
        <f t="shared" si="50"/>
        <v/>
      </c>
      <c r="Q650" s="395" t="e">
        <f t="shared" si="51"/>
        <v>#VALUE!</v>
      </c>
      <c r="R650" s="395" t="str">
        <f t="shared" si="52"/>
        <v/>
      </c>
    </row>
    <row r="651" spans="1:18" ht="15" hidden="1" customHeight="1">
      <c r="A651" s="49"/>
      <c r="B651" s="49"/>
      <c r="C651" s="49"/>
      <c r="D651" s="50"/>
      <c r="E651" s="93" t="str" cm="1">
        <f t="array" ref="E651">IFERROR(IF(O650=1,INDEX('1.1 AIZ-IVZ'!$G$7:$I$106,MATCH(MIN('1.1 AIZ-IVZ'!$G$7:$G$106)+COUNTIF($N$25:N650,"*.0*"),'1.1 AIZ-IVZ'!$G$7:$G$106,0),3),INDEX('1.1 AIZ-IVZ'!$G$109:$H$1097,MATCH(VALUE(LEFT(R651,SEARCH(".",R651)-1)),'1.1 AIZ-IVZ'!$E$109:$E$1097,0)-1+Q651,2)),"")</f>
        <v/>
      </c>
      <c r="F651" s="28"/>
      <c r="G651" s="409" t="str">
        <f>IF(E651="","",IF(IFERROR(VALUE(MID(E651,(SEARCH(".",E651)+1),1)),0)&gt;0,I651,SUMIFS($G652:$G$1015,$R652:$R$1015,LEFT(E651,SEARCH(".",E651)),$Q652:$Q$1015,"&gt;0")))</f>
        <v/>
      </c>
      <c r="H651" s="400"/>
      <c r="I651" s="396" t="str">
        <f t="shared" ca="1" si="48"/>
        <v/>
      </c>
      <c r="J651" s="396" t="str">
        <f t="shared" ca="1" si="49"/>
        <v/>
      </c>
      <c r="K651" s="384" t="str">
        <f>IF(OR(IFERROR(SEARCH("*.0*",$E651),0)=1,E651=""),"",INDEX('1.1 AIZ-IVZ'!$H$109:$O$1097,MATCH('1.4 AIZ-BWH'!E651,'1.1 AIZ-IVZ'!$H$109:$H$1097,0),7))</f>
        <v/>
      </c>
      <c r="L651" s="384" t="str">
        <f>IF(OR(IFERROR(SEARCH("*.0*",$E651),0)=1,E651=""),"",INDEX('1.1 AIZ-IVZ'!$H$109:$O$1097,MATCH('1.4 AIZ-BWH'!E651,'1.1 AIZ-IVZ'!$H$109:$H$1097,0),8))</f>
        <v/>
      </c>
      <c r="M651" s="131"/>
      <c r="N651" s="395" t="str" cm="1">
        <f t="array" ref="N651">IFERROR(IF(O650=1,INDEX('1.1 AIZ-IVZ'!$G$7:$I$106,MATCH(MIN('1.1 AIZ-IVZ'!$G$7:$G$106)+COUNTIF($N$25:N650,"*.0*"),'1.1 AIZ-IVZ'!$G$7:$G$106,0),3),INDEX('1.1 AIZ-IVZ'!$G$109:$H$1097,MATCH(VALUE(LEFT(R651,SEARCH(".",R651)-1)),'1.1 AIZ-IVZ'!$E$109:$E$1097,0)-1+Q651,2)),"")</f>
        <v/>
      </c>
      <c r="O651" s="395" t="str">
        <f>IFERROR(IF(O650&gt;1,O650-1,INDEX('1.1 AIZ-IVZ'!$F$7:$H$106,MATCH('1.4 AIZ-BWH'!N651,'1.1 AIZ-IVZ'!$I$7:$I$106,0),1)+1),"")</f>
        <v/>
      </c>
      <c r="P651" s="395" t="str">
        <f t="shared" si="50"/>
        <v/>
      </c>
      <c r="Q651" s="395" t="e">
        <f t="shared" si="51"/>
        <v>#VALUE!</v>
      </c>
      <c r="R651" s="395" t="str">
        <f t="shared" si="52"/>
        <v/>
      </c>
    </row>
    <row r="652" spans="1:18" ht="15" hidden="1" customHeight="1">
      <c r="A652" s="49"/>
      <c r="B652" s="49"/>
      <c r="C652" s="49"/>
      <c r="D652" s="50"/>
      <c r="E652" s="93" t="str" cm="1">
        <f t="array" ref="E652">IFERROR(IF(O651=1,INDEX('1.1 AIZ-IVZ'!$G$7:$I$106,MATCH(MIN('1.1 AIZ-IVZ'!$G$7:$G$106)+COUNTIF($N$25:N651,"*.0*"),'1.1 AIZ-IVZ'!$G$7:$G$106,0),3),INDEX('1.1 AIZ-IVZ'!$G$109:$H$1097,MATCH(VALUE(LEFT(R652,SEARCH(".",R652)-1)),'1.1 AIZ-IVZ'!$E$109:$E$1097,0)-1+Q652,2)),"")</f>
        <v/>
      </c>
      <c r="F652" s="28"/>
      <c r="G652" s="409" t="str">
        <f>IF(E652="","",IF(IFERROR(VALUE(MID(E652,(SEARCH(".",E652)+1),1)),0)&gt;0,I652,SUMIFS($G653:$G$1015,$R653:$R$1015,LEFT(E652,SEARCH(".",E652)),$Q653:$Q$1015,"&gt;0")))</f>
        <v/>
      </c>
      <c r="H652" s="400"/>
      <c r="I652" s="396" t="str">
        <f t="shared" ca="1" si="48"/>
        <v/>
      </c>
      <c r="J652" s="396" t="str">
        <f t="shared" ca="1" si="49"/>
        <v/>
      </c>
      <c r="K652" s="384" t="str">
        <f>IF(OR(IFERROR(SEARCH("*.0*",$E652),0)=1,E652=""),"",INDEX('1.1 AIZ-IVZ'!$H$109:$O$1097,MATCH('1.4 AIZ-BWH'!E652,'1.1 AIZ-IVZ'!$H$109:$H$1097,0),7))</f>
        <v/>
      </c>
      <c r="L652" s="384" t="str">
        <f>IF(OR(IFERROR(SEARCH("*.0*",$E652),0)=1,E652=""),"",INDEX('1.1 AIZ-IVZ'!$H$109:$O$1097,MATCH('1.4 AIZ-BWH'!E652,'1.1 AIZ-IVZ'!$H$109:$H$1097,0),8))</f>
        <v/>
      </c>
      <c r="M652" s="131"/>
      <c r="N652" s="395" t="str" cm="1">
        <f t="array" ref="N652">IFERROR(IF(O651=1,INDEX('1.1 AIZ-IVZ'!$G$7:$I$106,MATCH(MIN('1.1 AIZ-IVZ'!$G$7:$G$106)+COUNTIF($N$25:N651,"*.0*"),'1.1 AIZ-IVZ'!$G$7:$G$106,0),3),INDEX('1.1 AIZ-IVZ'!$G$109:$H$1097,MATCH(VALUE(LEFT(R652,SEARCH(".",R652)-1)),'1.1 AIZ-IVZ'!$E$109:$E$1097,0)-1+Q652,2)),"")</f>
        <v/>
      </c>
      <c r="O652" s="395" t="str">
        <f>IFERROR(IF(O651&gt;1,O651-1,INDEX('1.1 AIZ-IVZ'!$F$7:$H$106,MATCH('1.4 AIZ-BWH'!N652,'1.1 AIZ-IVZ'!$I$7:$I$106,0),1)+1),"")</f>
        <v/>
      </c>
      <c r="P652" s="395" t="str">
        <f t="shared" si="50"/>
        <v/>
      </c>
      <c r="Q652" s="395" t="e">
        <f t="shared" si="51"/>
        <v>#VALUE!</v>
      </c>
      <c r="R652" s="395" t="str">
        <f t="shared" si="52"/>
        <v/>
      </c>
    </row>
    <row r="653" spans="1:18" ht="15" hidden="1" customHeight="1">
      <c r="A653" s="49"/>
      <c r="B653" s="49"/>
      <c r="C653" s="49"/>
      <c r="D653" s="50"/>
      <c r="E653" s="93" t="str" cm="1">
        <f t="array" ref="E653">IFERROR(IF(O652=1,INDEX('1.1 AIZ-IVZ'!$G$7:$I$106,MATCH(MIN('1.1 AIZ-IVZ'!$G$7:$G$106)+COUNTIF($N$25:N652,"*.0*"),'1.1 AIZ-IVZ'!$G$7:$G$106,0),3),INDEX('1.1 AIZ-IVZ'!$G$109:$H$1097,MATCH(VALUE(LEFT(R653,SEARCH(".",R653)-1)),'1.1 AIZ-IVZ'!$E$109:$E$1097,0)-1+Q653,2)),"")</f>
        <v/>
      </c>
      <c r="F653" s="28"/>
      <c r="G653" s="409" t="str">
        <f>IF(E653="","",IF(IFERROR(VALUE(MID(E653,(SEARCH(".",E653)+1),1)),0)&gt;0,I653,SUMIFS($G654:$G$1015,$R654:$R$1015,LEFT(E653,SEARCH(".",E653)),$Q654:$Q$1015,"&gt;0")))</f>
        <v/>
      </c>
      <c r="H653" s="400"/>
      <c r="I653" s="396" t="str">
        <f t="shared" ca="1" si="48"/>
        <v/>
      </c>
      <c r="J653" s="396" t="str">
        <f t="shared" ca="1" si="49"/>
        <v/>
      </c>
      <c r="K653" s="384" t="str">
        <f>IF(OR(IFERROR(SEARCH("*.0*",$E653),0)=1,E653=""),"",INDEX('1.1 AIZ-IVZ'!$H$109:$O$1097,MATCH('1.4 AIZ-BWH'!E653,'1.1 AIZ-IVZ'!$H$109:$H$1097,0),7))</f>
        <v/>
      </c>
      <c r="L653" s="384" t="str">
        <f>IF(OR(IFERROR(SEARCH("*.0*",$E653),0)=1,E653=""),"",INDEX('1.1 AIZ-IVZ'!$H$109:$O$1097,MATCH('1.4 AIZ-BWH'!E653,'1.1 AIZ-IVZ'!$H$109:$H$1097,0),8))</f>
        <v/>
      </c>
      <c r="M653" s="131"/>
      <c r="N653" s="395" t="str" cm="1">
        <f t="array" ref="N653">IFERROR(IF(O652=1,INDEX('1.1 AIZ-IVZ'!$G$7:$I$106,MATCH(MIN('1.1 AIZ-IVZ'!$G$7:$G$106)+COUNTIF($N$25:N652,"*.0*"),'1.1 AIZ-IVZ'!$G$7:$G$106,0),3),INDEX('1.1 AIZ-IVZ'!$G$109:$H$1097,MATCH(VALUE(LEFT(R653,SEARCH(".",R653)-1)),'1.1 AIZ-IVZ'!$E$109:$E$1097,0)-1+Q653,2)),"")</f>
        <v/>
      </c>
      <c r="O653" s="395" t="str">
        <f>IFERROR(IF(O652&gt;1,O652-1,INDEX('1.1 AIZ-IVZ'!$F$7:$H$106,MATCH('1.4 AIZ-BWH'!N653,'1.1 AIZ-IVZ'!$I$7:$I$106,0),1)+1),"")</f>
        <v/>
      </c>
      <c r="P653" s="395" t="str">
        <f t="shared" si="50"/>
        <v/>
      </c>
      <c r="Q653" s="395" t="e">
        <f t="shared" si="51"/>
        <v>#VALUE!</v>
      </c>
      <c r="R653" s="395" t="str">
        <f t="shared" si="52"/>
        <v/>
      </c>
    </row>
    <row r="654" spans="1:18" ht="15" hidden="1" customHeight="1">
      <c r="A654" s="49"/>
      <c r="B654" s="49"/>
      <c r="C654" s="49"/>
      <c r="D654" s="50"/>
      <c r="E654" s="93" t="str" cm="1">
        <f t="array" ref="E654">IFERROR(IF(O653=1,INDEX('1.1 AIZ-IVZ'!$G$7:$I$106,MATCH(MIN('1.1 AIZ-IVZ'!$G$7:$G$106)+COUNTIF($N$25:N653,"*.0*"),'1.1 AIZ-IVZ'!$G$7:$G$106,0),3),INDEX('1.1 AIZ-IVZ'!$G$109:$H$1097,MATCH(VALUE(LEFT(R654,SEARCH(".",R654)-1)),'1.1 AIZ-IVZ'!$E$109:$E$1097,0)-1+Q654,2)),"")</f>
        <v/>
      </c>
      <c r="F654" s="28"/>
      <c r="G654" s="409" t="str">
        <f>IF(E654="","",IF(IFERROR(VALUE(MID(E654,(SEARCH(".",E654)+1),1)),0)&gt;0,I654,SUMIFS($G655:$G$1015,$R655:$R$1015,LEFT(E654,SEARCH(".",E654)),$Q655:$Q$1015,"&gt;0")))</f>
        <v/>
      </c>
      <c r="H654" s="400"/>
      <c r="I654" s="396" t="str">
        <f t="shared" ca="1" si="48"/>
        <v/>
      </c>
      <c r="J654" s="396" t="str">
        <f t="shared" ca="1" si="49"/>
        <v/>
      </c>
      <c r="K654" s="384" t="str">
        <f>IF(OR(IFERROR(SEARCH("*.0*",$E654),0)=1,E654=""),"",INDEX('1.1 AIZ-IVZ'!$H$109:$O$1097,MATCH('1.4 AIZ-BWH'!E654,'1.1 AIZ-IVZ'!$H$109:$H$1097,0),7))</f>
        <v/>
      </c>
      <c r="L654" s="384" t="str">
        <f>IF(OR(IFERROR(SEARCH("*.0*",$E654),0)=1,E654=""),"",INDEX('1.1 AIZ-IVZ'!$H$109:$O$1097,MATCH('1.4 AIZ-BWH'!E654,'1.1 AIZ-IVZ'!$H$109:$H$1097,0),8))</f>
        <v/>
      </c>
      <c r="M654" s="131"/>
      <c r="N654" s="395" t="str" cm="1">
        <f t="array" ref="N654">IFERROR(IF(O653=1,INDEX('1.1 AIZ-IVZ'!$G$7:$I$106,MATCH(MIN('1.1 AIZ-IVZ'!$G$7:$G$106)+COUNTIF($N$25:N653,"*.0*"),'1.1 AIZ-IVZ'!$G$7:$G$106,0),3),INDEX('1.1 AIZ-IVZ'!$G$109:$H$1097,MATCH(VALUE(LEFT(R654,SEARCH(".",R654)-1)),'1.1 AIZ-IVZ'!$E$109:$E$1097,0)-1+Q654,2)),"")</f>
        <v/>
      </c>
      <c r="O654" s="395" t="str">
        <f>IFERROR(IF(O653&gt;1,O653-1,INDEX('1.1 AIZ-IVZ'!$F$7:$H$106,MATCH('1.4 AIZ-BWH'!N654,'1.1 AIZ-IVZ'!$I$7:$I$106,0),1)+1),"")</f>
        <v/>
      </c>
      <c r="P654" s="395" t="str">
        <f t="shared" si="50"/>
        <v/>
      </c>
      <c r="Q654" s="395" t="e">
        <f t="shared" si="51"/>
        <v>#VALUE!</v>
      </c>
      <c r="R654" s="395" t="str">
        <f t="shared" si="52"/>
        <v/>
      </c>
    </row>
    <row r="655" spans="1:18" ht="15" hidden="1" customHeight="1">
      <c r="A655" s="49"/>
      <c r="B655" s="49"/>
      <c r="C655" s="49"/>
      <c r="D655" s="50"/>
      <c r="E655" s="93" t="str" cm="1">
        <f t="array" ref="E655">IFERROR(IF(O654=1,INDEX('1.1 AIZ-IVZ'!$G$7:$I$106,MATCH(MIN('1.1 AIZ-IVZ'!$G$7:$G$106)+COUNTIF($N$25:N654,"*.0*"),'1.1 AIZ-IVZ'!$G$7:$G$106,0),3),INDEX('1.1 AIZ-IVZ'!$G$109:$H$1097,MATCH(VALUE(LEFT(R655,SEARCH(".",R655)-1)),'1.1 AIZ-IVZ'!$E$109:$E$1097,0)-1+Q655,2)),"")</f>
        <v/>
      </c>
      <c r="F655" s="28"/>
      <c r="G655" s="409" t="str">
        <f>IF(E655="","",IF(IFERROR(VALUE(MID(E655,(SEARCH(".",E655)+1),1)),0)&gt;0,I655,SUMIFS($G656:$G$1015,$R656:$R$1015,LEFT(E655,SEARCH(".",E655)),$Q656:$Q$1015,"&gt;0")))</f>
        <v/>
      </c>
      <c r="H655" s="400"/>
      <c r="I655" s="396" t="str">
        <f t="shared" ca="1" si="48"/>
        <v/>
      </c>
      <c r="J655" s="396" t="str">
        <f t="shared" ca="1" si="49"/>
        <v/>
      </c>
      <c r="K655" s="384" t="str">
        <f>IF(OR(IFERROR(SEARCH("*.0*",$E655),0)=1,E655=""),"",INDEX('1.1 AIZ-IVZ'!$H$109:$O$1097,MATCH('1.4 AIZ-BWH'!E655,'1.1 AIZ-IVZ'!$H$109:$H$1097,0),7))</f>
        <v/>
      </c>
      <c r="L655" s="384" t="str">
        <f>IF(OR(IFERROR(SEARCH("*.0*",$E655),0)=1,E655=""),"",INDEX('1.1 AIZ-IVZ'!$H$109:$O$1097,MATCH('1.4 AIZ-BWH'!E655,'1.1 AIZ-IVZ'!$H$109:$H$1097,0),8))</f>
        <v/>
      </c>
      <c r="M655" s="131"/>
      <c r="N655" s="395" t="str" cm="1">
        <f t="array" ref="N655">IFERROR(IF(O654=1,INDEX('1.1 AIZ-IVZ'!$G$7:$I$106,MATCH(MIN('1.1 AIZ-IVZ'!$G$7:$G$106)+COUNTIF($N$25:N654,"*.0*"),'1.1 AIZ-IVZ'!$G$7:$G$106,0),3),INDEX('1.1 AIZ-IVZ'!$G$109:$H$1097,MATCH(VALUE(LEFT(R655,SEARCH(".",R655)-1)),'1.1 AIZ-IVZ'!$E$109:$E$1097,0)-1+Q655,2)),"")</f>
        <v/>
      </c>
      <c r="O655" s="395" t="str">
        <f>IFERROR(IF(O654&gt;1,O654-1,INDEX('1.1 AIZ-IVZ'!$F$7:$H$106,MATCH('1.4 AIZ-BWH'!N655,'1.1 AIZ-IVZ'!$I$7:$I$106,0),1)+1),"")</f>
        <v/>
      </c>
      <c r="P655" s="395" t="str">
        <f t="shared" si="50"/>
        <v/>
      </c>
      <c r="Q655" s="395" t="e">
        <f t="shared" si="51"/>
        <v>#VALUE!</v>
      </c>
      <c r="R655" s="395" t="str">
        <f t="shared" si="52"/>
        <v/>
      </c>
    </row>
    <row r="656" spans="1:18" ht="15" hidden="1" customHeight="1">
      <c r="A656" s="49"/>
      <c r="B656" s="49"/>
      <c r="C656" s="49"/>
      <c r="D656" s="50"/>
      <c r="E656" s="93" t="str" cm="1">
        <f t="array" ref="E656">IFERROR(IF(O655=1,INDEX('1.1 AIZ-IVZ'!$G$7:$I$106,MATCH(MIN('1.1 AIZ-IVZ'!$G$7:$G$106)+COUNTIF($N$25:N655,"*.0*"),'1.1 AIZ-IVZ'!$G$7:$G$106,0),3),INDEX('1.1 AIZ-IVZ'!$G$109:$H$1097,MATCH(VALUE(LEFT(R656,SEARCH(".",R656)-1)),'1.1 AIZ-IVZ'!$E$109:$E$1097,0)-1+Q656,2)),"")</f>
        <v/>
      </c>
      <c r="F656" s="28"/>
      <c r="G656" s="409" t="str">
        <f>IF(E656="","",IF(IFERROR(VALUE(MID(E656,(SEARCH(".",E656)+1),1)),0)&gt;0,I656,SUMIFS($G657:$G$1015,$R657:$R$1015,LEFT(E656,SEARCH(".",E656)),$Q657:$Q$1015,"&gt;0")))</f>
        <v/>
      </c>
      <c r="H656" s="400"/>
      <c r="I656" s="396" t="str">
        <f t="shared" ca="1" si="48"/>
        <v/>
      </c>
      <c r="J656" s="396" t="str">
        <f t="shared" ca="1" si="49"/>
        <v/>
      </c>
      <c r="K656" s="384" t="str">
        <f>IF(OR(IFERROR(SEARCH("*.0*",$E656),0)=1,E656=""),"",INDEX('1.1 AIZ-IVZ'!$H$109:$O$1097,MATCH('1.4 AIZ-BWH'!E656,'1.1 AIZ-IVZ'!$H$109:$H$1097,0),7))</f>
        <v/>
      </c>
      <c r="L656" s="384" t="str">
        <f>IF(OR(IFERROR(SEARCH("*.0*",$E656),0)=1,E656=""),"",INDEX('1.1 AIZ-IVZ'!$H$109:$O$1097,MATCH('1.4 AIZ-BWH'!E656,'1.1 AIZ-IVZ'!$H$109:$H$1097,0),8))</f>
        <v/>
      </c>
      <c r="M656" s="131"/>
      <c r="N656" s="395" t="str" cm="1">
        <f t="array" ref="N656">IFERROR(IF(O655=1,INDEX('1.1 AIZ-IVZ'!$G$7:$I$106,MATCH(MIN('1.1 AIZ-IVZ'!$G$7:$G$106)+COUNTIF($N$25:N655,"*.0*"),'1.1 AIZ-IVZ'!$G$7:$G$106,0),3),INDEX('1.1 AIZ-IVZ'!$G$109:$H$1097,MATCH(VALUE(LEFT(R656,SEARCH(".",R656)-1)),'1.1 AIZ-IVZ'!$E$109:$E$1097,0)-1+Q656,2)),"")</f>
        <v/>
      </c>
      <c r="O656" s="395" t="str">
        <f>IFERROR(IF(O655&gt;1,O655-1,INDEX('1.1 AIZ-IVZ'!$F$7:$H$106,MATCH('1.4 AIZ-BWH'!N656,'1.1 AIZ-IVZ'!$I$7:$I$106,0),1)+1),"")</f>
        <v/>
      </c>
      <c r="P656" s="395" t="str">
        <f t="shared" si="50"/>
        <v/>
      </c>
      <c r="Q656" s="395" t="e">
        <f t="shared" si="51"/>
        <v>#VALUE!</v>
      </c>
      <c r="R656" s="395" t="str">
        <f t="shared" si="52"/>
        <v/>
      </c>
    </row>
    <row r="657" spans="1:18" ht="15" hidden="1" customHeight="1">
      <c r="A657" s="49"/>
      <c r="B657" s="49"/>
      <c r="C657" s="49"/>
      <c r="D657" s="50"/>
      <c r="E657" s="93" t="str" cm="1">
        <f t="array" ref="E657">IFERROR(IF(O656=1,INDEX('1.1 AIZ-IVZ'!$G$7:$I$106,MATCH(MIN('1.1 AIZ-IVZ'!$G$7:$G$106)+COUNTIF($N$25:N656,"*.0*"),'1.1 AIZ-IVZ'!$G$7:$G$106,0),3),INDEX('1.1 AIZ-IVZ'!$G$109:$H$1097,MATCH(VALUE(LEFT(R657,SEARCH(".",R657)-1)),'1.1 AIZ-IVZ'!$E$109:$E$1097,0)-1+Q657,2)),"")</f>
        <v/>
      </c>
      <c r="F657" s="28"/>
      <c r="G657" s="409" t="str">
        <f>IF(E657="","",IF(IFERROR(VALUE(MID(E657,(SEARCH(".",E657)+1),1)),0)&gt;0,I657,SUMIFS($G658:$G$1015,$R658:$R$1015,LEFT(E657,SEARCH(".",E657)),$Q658:$Q$1015,"&gt;0")))</f>
        <v/>
      </c>
      <c r="H657" s="400"/>
      <c r="I657" s="396" t="str">
        <f t="shared" ca="1" si="48"/>
        <v/>
      </c>
      <c r="J657" s="396" t="str">
        <f t="shared" ca="1" si="49"/>
        <v/>
      </c>
      <c r="K657" s="384" t="str">
        <f>IF(OR(IFERROR(SEARCH("*.0*",$E657),0)=1,E657=""),"",INDEX('1.1 AIZ-IVZ'!$H$109:$O$1097,MATCH('1.4 AIZ-BWH'!E657,'1.1 AIZ-IVZ'!$H$109:$H$1097,0),7))</f>
        <v/>
      </c>
      <c r="L657" s="384" t="str">
        <f>IF(OR(IFERROR(SEARCH("*.0*",$E657),0)=1,E657=""),"",INDEX('1.1 AIZ-IVZ'!$H$109:$O$1097,MATCH('1.4 AIZ-BWH'!E657,'1.1 AIZ-IVZ'!$H$109:$H$1097,0),8))</f>
        <v/>
      </c>
      <c r="M657" s="131"/>
      <c r="N657" s="395" t="str" cm="1">
        <f t="array" ref="N657">IFERROR(IF(O656=1,INDEX('1.1 AIZ-IVZ'!$G$7:$I$106,MATCH(MIN('1.1 AIZ-IVZ'!$G$7:$G$106)+COUNTIF($N$25:N656,"*.0*"),'1.1 AIZ-IVZ'!$G$7:$G$106,0),3),INDEX('1.1 AIZ-IVZ'!$G$109:$H$1097,MATCH(VALUE(LEFT(R657,SEARCH(".",R657)-1)),'1.1 AIZ-IVZ'!$E$109:$E$1097,0)-1+Q657,2)),"")</f>
        <v/>
      </c>
      <c r="O657" s="395" t="str">
        <f>IFERROR(IF(O656&gt;1,O656-1,INDEX('1.1 AIZ-IVZ'!$F$7:$H$106,MATCH('1.4 AIZ-BWH'!N657,'1.1 AIZ-IVZ'!$I$7:$I$106,0),1)+1),"")</f>
        <v/>
      </c>
      <c r="P657" s="395" t="str">
        <f t="shared" si="50"/>
        <v/>
      </c>
      <c r="Q657" s="395" t="e">
        <f t="shared" si="51"/>
        <v>#VALUE!</v>
      </c>
      <c r="R657" s="395" t="str">
        <f t="shared" si="52"/>
        <v/>
      </c>
    </row>
    <row r="658" spans="1:18" ht="15" hidden="1" customHeight="1">
      <c r="A658" s="49"/>
      <c r="B658" s="49"/>
      <c r="C658" s="49"/>
      <c r="D658" s="50"/>
      <c r="E658" s="93" t="str" cm="1">
        <f t="array" ref="E658">IFERROR(IF(O657=1,INDEX('1.1 AIZ-IVZ'!$G$7:$I$106,MATCH(MIN('1.1 AIZ-IVZ'!$G$7:$G$106)+COUNTIF($N$25:N657,"*.0*"),'1.1 AIZ-IVZ'!$G$7:$G$106,0),3),INDEX('1.1 AIZ-IVZ'!$G$109:$H$1097,MATCH(VALUE(LEFT(R658,SEARCH(".",R658)-1)),'1.1 AIZ-IVZ'!$E$109:$E$1097,0)-1+Q658,2)),"")</f>
        <v/>
      </c>
      <c r="F658" s="28"/>
      <c r="G658" s="409" t="str">
        <f>IF(E658="","",IF(IFERROR(VALUE(MID(E658,(SEARCH(".",E658)+1),1)),0)&gt;0,I658,SUMIFS($G659:$G$1015,$R659:$R$1015,LEFT(E658,SEARCH(".",E658)),$Q659:$Q$1015,"&gt;0")))</f>
        <v/>
      </c>
      <c r="H658" s="400"/>
      <c r="I658" s="396" t="str">
        <f t="shared" ca="1" si="48"/>
        <v/>
      </c>
      <c r="J658" s="396" t="str">
        <f t="shared" ca="1" si="49"/>
        <v/>
      </c>
      <c r="K658" s="384" t="str">
        <f>IF(OR(IFERROR(SEARCH("*.0*",$E658),0)=1,E658=""),"",INDEX('1.1 AIZ-IVZ'!$H$109:$O$1097,MATCH('1.4 AIZ-BWH'!E658,'1.1 AIZ-IVZ'!$H$109:$H$1097,0),7))</f>
        <v/>
      </c>
      <c r="L658" s="384" t="str">
        <f>IF(OR(IFERROR(SEARCH("*.0*",$E658),0)=1,E658=""),"",INDEX('1.1 AIZ-IVZ'!$H$109:$O$1097,MATCH('1.4 AIZ-BWH'!E658,'1.1 AIZ-IVZ'!$H$109:$H$1097,0),8))</f>
        <v/>
      </c>
      <c r="M658" s="131"/>
      <c r="N658" s="395" t="str" cm="1">
        <f t="array" ref="N658">IFERROR(IF(O657=1,INDEX('1.1 AIZ-IVZ'!$G$7:$I$106,MATCH(MIN('1.1 AIZ-IVZ'!$G$7:$G$106)+COUNTIF($N$25:N657,"*.0*"),'1.1 AIZ-IVZ'!$G$7:$G$106,0),3),INDEX('1.1 AIZ-IVZ'!$G$109:$H$1097,MATCH(VALUE(LEFT(R658,SEARCH(".",R658)-1)),'1.1 AIZ-IVZ'!$E$109:$E$1097,0)-1+Q658,2)),"")</f>
        <v/>
      </c>
      <c r="O658" s="395" t="str">
        <f>IFERROR(IF(O657&gt;1,O657-1,INDEX('1.1 AIZ-IVZ'!$F$7:$H$106,MATCH('1.4 AIZ-BWH'!N658,'1.1 AIZ-IVZ'!$I$7:$I$106,0),1)+1),"")</f>
        <v/>
      </c>
      <c r="P658" s="395" t="str">
        <f t="shared" si="50"/>
        <v/>
      </c>
      <c r="Q658" s="395" t="e">
        <f t="shared" si="51"/>
        <v>#VALUE!</v>
      </c>
      <c r="R658" s="395" t="str">
        <f t="shared" si="52"/>
        <v/>
      </c>
    </row>
    <row r="659" spans="1:18" ht="15" hidden="1" customHeight="1">
      <c r="A659" s="49"/>
      <c r="B659" s="49"/>
      <c r="C659" s="49"/>
      <c r="D659" s="50"/>
      <c r="E659" s="93" t="str" cm="1">
        <f t="array" ref="E659">IFERROR(IF(O658=1,INDEX('1.1 AIZ-IVZ'!$G$7:$I$106,MATCH(MIN('1.1 AIZ-IVZ'!$G$7:$G$106)+COUNTIF($N$25:N658,"*.0*"),'1.1 AIZ-IVZ'!$G$7:$G$106,0),3),INDEX('1.1 AIZ-IVZ'!$G$109:$H$1097,MATCH(VALUE(LEFT(R659,SEARCH(".",R659)-1)),'1.1 AIZ-IVZ'!$E$109:$E$1097,0)-1+Q659,2)),"")</f>
        <v/>
      </c>
      <c r="F659" s="28"/>
      <c r="G659" s="409" t="str">
        <f>IF(E659="","",IF(IFERROR(VALUE(MID(E659,(SEARCH(".",E659)+1),1)),0)&gt;0,I659,SUMIFS($G660:$G$1015,$R660:$R$1015,LEFT(E659,SEARCH(".",E659)),$Q660:$Q$1015,"&gt;0")))</f>
        <v/>
      </c>
      <c r="H659" s="400"/>
      <c r="I659" s="396" t="str">
        <f t="shared" ca="1" si="48"/>
        <v/>
      </c>
      <c r="J659" s="396" t="str">
        <f t="shared" ca="1" si="49"/>
        <v/>
      </c>
      <c r="K659" s="384" t="str">
        <f>IF(OR(IFERROR(SEARCH("*.0*",$E659),0)=1,E659=""),"",INDEX('1.1 AIZ-IVZ'!$H$109:$O$1097,MATCH('1.4 AIZ-BWH'!E659,'1.1 AIZ-IVZ'!$H$109:$H$1097,0),7))</f>
        <v/>
      </c>
      <c r="L659" s="384" t="str">
        <f>IF(OR(IFERROR(SEARCH("*.0*",$E659),0)=1,E659=""),"",INDEX('1.1 AIZ-IVZ'!$H$109:$O$1097,MATCH('1.4 AIZ-BWH'!E659,'1.1 AIZ-IVZ'!$H$109:$H$1097,0),8))</f>
        <v/>
      </c>
      <c r="M659" s="131"/>
      <c r="N659" s="395" t="str" cm="1">
        <f t="array" ref="N659">IFERROR(IF(O658=1,INDEX('1.1 AIZ-IVZ'!$G$7:$I$106,MATCH(MIN('1.1 AIZ-IVZ'!$G$7:$G$106)+COUNTIF($N$25:N658,"*.0*"),'1.1 AIZ-IVZ'!$G$7:$G$106,0),3),INDEX('1.1 AIZ-IVZ'!$G$109:$H$1097,MATCH(VALUE(LEFT(R659,SEARCH(".",R659)-1)),'1.1 AIZ-IVZ'!$E$109:$E$1097,0)-1+Q659,2)),"")</f>
        <v/>
      </c>
      <c r="O659" s="395" t="str">
        <f>IFERROR(IF(O658&gt;1,O658-1,INDEX('1.1 AIZ-IVZ'!$F$7:$H$106,MATCH('1.4 AIZ-BWH'!N659,'1.1 AIZ-IVZ'!$I$7:$I$106,0),1)+1),"")</f>
        <v/>
      </c>
      <c r="P659" s="395" t="str">
        <f t="shared" si="50"/>
        <v/>
      </c>
      <c r="Q659" s="395" t="e">
        <f t="shared" si="51"/>
        <v>#VALUE!</v>
      </c>
      <c r="R659" s="395" t="str">
        <f t="shared" si="52"/>
        <v/>
      </c>
    </row>
    <row r="660" spans="1:18" ht="15" hidden="1" customHeight="1">
      <c r="A660" s="49"/>
      <c r="B660" s="49"/>
      <c r="C660" s="49"/>
      <c r="D660" s="50"/>
      <c r="E660" s="93" t="str" cm="1">
        <f t="array" ref="E660">IFERROR(IF(O659=1,INDEX('1.1 AIZ-IVZ'!$G$7:$I$106,MATCH(MIN('1.1 AIZ-IVZ'!$G$7:$G$106)+COUNTIF($N$25:N659,"*.0*"),'1.1 AIZ-IVZ'!$G$7:$G$106,0),3),INDEX('1.1 AIZ-IVZ'!$G$109:$H$1097,MATCH(VALUE(LEFT(R660,SEARCH(".",R660)-1)),'1.1 AIZ-IVZ'!$E$109:$E$1097,0)-1+Q660,2)),"")</f>
        <v/>
      </c>
      <c r="F660" s="28"/>
      <c r="G660" s="409" t="str">
        <f>IF(E660="","",IF(IFERROR(VALUE(MID(E660,(SEARCH(".",E660)+1),1)),0)&gt;0,I660,SUMIFS($G661:$G$1015,$R661:$R$1015,LEFT(E660,SEARCH(".",E660)),$Q661:$Q$1015,"&gt;0")))</f>
        <v/>
      </c>
      <c r="H660" s="400"/>
      <c r="I660" s="396" t="str">
        <f t="shared" ca="1" si="48"/>
        <v/>
      </c>
      <c r="J660" s="396" t="str">
        <f t="shared" ca="1" si="49"/>
        <v/>
      </c>
      <c r="K660" s="384" t="str">
        <f>IF(OR(IFERROR(SEARCH("*.0*",$E660),0)=1,E660=""),"",INDEX('1.1 AIZ-IVZ'!$H$109:$O$1097,MATCH('1.4 AIZ-BWH'!E660,'1.1 AIZ-IVZ'!$H$109:$H$1097,0),7))</f>
        <v/>
      </c>
      <c r="L660" s="384" t="str">
        <f>IF(OR(IFERROR(SEARCH("*.0*",$E660),0)=1,E660=""),"",INDEX('1.1 AIZ-IVZ'!$H$109:$O$1097,MATCH('1.4 AIZ-BWH'!E660,'1.1 AIZ-IVZ'!$H$109:$H$1097,0),8))</f>
        <v/>
      </c>
      <c r="M660" s="131"/>
      <c r="N660" s="395" t="str" cm="1">
        <f t="array" ref="N660">IFERROR(IF(O659=1,INDEX('1.1 AIZ-IVZ'!$G$7:$I$106,MATCH(MIN('1.1 AIZ-IVZ'!$G$7:$G$106)+COUNTIF($N$25:N659,"*.0*"),'1.1 AIZ-IVZ'!$G$7:$G$106,0),3),INDEX('1.1 AIZ-IVZ'!$G$109:$H$1097,MATCH(VALUE(LEFT(R660,SEARCH(".",R660)-1)),'1.1 AIZ-IVZ'!$E$109:$E$1097,0)-1+Q660,2)),"")</f>
        <v/>
      </c>
      <c r="O660" s="395" t="str">
        <f>IFERROR(IF(O659&gt;1,O659-1,INDEX('1.1 AIZ-IVZ'!$F$7:$H$106,MATCH('1.4 AIZ-BWH'!N660,'1.1 AIZ-IVZ'!$I$7:$I$106,0),1)+1),"")</f>
        <v/>
      </c>
      <c r="P660" s="395" t="str">
        <f t="shared" si="50"/>
        <v/>
      </c>
      <c r="Q660" s="395" t="e">
        <f t="shared" si="51"/>
        <v>#VALUE!</v>
      </c>
      <c r="R660" s="395" t="str">
        <f t="shared" si="52"/>
        <v/>
      </c>
    </row>
    <row r="661" spans="1:18" ht="15" hidden="1" customHeight="1">
      <c r="A661" s="49"/>
      <c r="B661" s="49"/>
      <c r="C661" s="49"/>
      <c r="D661" s="50"/>
      <c r="E661" s="93" t="str" cm="1">
        <f t="array" ref="E661">IFERROR(IF(O660=1,INDEX('1.1 AIZ-IVZ'!$G$7:$I$106,MATCH(MIN('1.1 AIZ-IVZ'!$G$7:$G$106)+COUNTIF($N$25:N660,"*.0*"),'1.1 AIZ-IVZ'!$G$7:$G$106,0),3),INDEX('1.1 AIZ-IVZ'!$G$109:$H$1097,MATCH(VALUE(LEFT(R661,SEARCH(".",R661)-1)),'1.1 AIZ-IVZ'!$E$109:$E$1097,0)-1+Q661,2)),"")</f>
        <v/>
      </c>
      <c r="F661" s="28"/>
      <c r="G661" s="409" t="str">
        <f>IF(E661="","",IF(IFERROR(VALUE(MID(E661,(SEARCH(".",E661)+1),1)),0)&gt;0,I661,SUMIFS($G662:$G$1015,$R662:$R$1015,LEFT(E661,SEARCH(".",E661)),$Q662:$Q$1015,"&gt;0")))</f>
        <v/>
      </c>
      <c r="H661" s="400"/>
      <c r="I661" s="396" t="str">
        <f t="shared" ca="1" si="48"/>
        <v/>
      </c>
      <c r="J661" s="396" t="str">
        <f t="shared" ca="1" si="49"/>
        <v/>
      </c>
      <c r="K661" s="384" t="str">
        <f>IF(OR(IFERROR(SEARCH("*.0*",$E661),0)=1,E661=""),"",INDEX('1.1 AIZ-IVZ'!$H$109:$O$1097,MATCH('1.4 AIZ-BWH'!E661,'1.1 AIZ-IVZ'!$H$109:$H$1097,0),7))</f>
        <v/>
      </c>
      <c r="L661" s="384" t="str">
        <f>IF(OR(IFERROR(SEARCH("*.0*",$E661),0)=1,E661=""),"",INDEX('1.1 AIZ-IVZ'!$H$109:$O$1097,MATCH('1.4 AIZ-BWH'!E661,'1.1 AIZ-IVZ'!$H$109:$H$1097,0),8))</f>
        <v/>
      </c>
      <c r="M661" s="131"/>
      <c r="N661" s="395" t="str" cm="1">
        <f t="array" ref="N661">IFERROR(IF(O660=1,INDEX('1.1 AIZ-IVZ'!$G$7:$I$106,MATCH(MIN('1.1 AIZ-IVZ'!$G$7:$G$106)+COUNTIF($N$25:N660,"*.0*"),'1.1 AIZ-IVZ'!$G$7:$G$106,0),3),INDEX('1.1 AIZ-IVZ'!$G$109:$H$1097,MATCH(VALUE(LEFT(R661,SEARCH(".",R661)-1)),'1.1 AIZ-IVZ'!$E$109:$E$1097,0)-1+Q661,2)),"")</f>
        <v/>
      </c>
      <c r="O661" s="395" t="str">
        <f>IFERROR(IF(O660&gt;1,O660-1,INDEX('1.1 AIZ-IVZ'!$F$7:$H$106,MATCH('1.4 AIZ-BWH'!N661,'1.1 AIZ-IVZ'!$I$7:$I$106,0),1)+1),"")</f>
        <v/>
      </c>
      <c r="P661" s="395" t="str">
        <f t="shared" si="50"/>
        <v/>
      </c>
      <c r="Q661" s="395" t="e">
        <f t="shared" si="51"/>
        <v>#VALUE!</v>
      </c>
      <c r="R661" s="395" t="str">
        <f t="shared" si="52"/>
        <v/>
      </c>
    </row>
    <row r="662" spans="1:18" ht="15" hidden="1" customHeight="1">
      <c r="A662" s="49"/>
      <c r="B662" s="49"/>
      <c r="C662" s="49"/>
      <c r="D662" s="50"/>
      <c r="E662" s="93" t="str" cm="1">
        <f t="array" ref="E662">IFERROR(IF(O661=1,INDEX('1.1 AIZ-IVZ'!$G$7:$I$106,MATCH(MIN('1.1 AIZ-IVZ'!$G$7:$G$106)+COUNTIF($N$25:N661,"*.0*"),'1.1 AIZ-IVZ'!$G$7:$G$106,0),3),INDEX('1.1 AIZ-IVZ'!$G$109:$H$1097,MATCH(VALUE(LEFT(R662,SEARCH(".",R662)-1)),'1.1 AIZ-IVZ'!$E$109:$E$1097,0)-1+Q662,2)),"")</f>
        <v/>
      </c>
      <c r="F662" s="28"/>
      <c r="G662" s="409" t="str">
        <f>IF(E662="","",IF(IFERROR(VALUE(MID(E662,(SEARCH(".",E662)+1),1)),0)&gt;0,I662,SUMIFS($G663:$G$1015,$R663:$R$1015,LEFT(E662,SEARCH(".",E662)),$Q663:$Q$1015,"&gt;0")))</f>
        <v/>
      </c>
      <c r="H662" s="400"/>
      <c r="I662" s="396" t="str">
        <f t="shared" ca="1" si="48"/>
        <v/>
      </c>
      <c r="J662" s="396" t="str">
        <f t="shared" ca="1" si="49"/>
        <v/>
      </c>
      <c r="K662" s="384" t="str">
        <f>IF(OR(IFERROR(SEARCH("*.0*",$E662),0)=1,E662=""),"",INDEX('1.1 AIZ-IVZ'!$H$109:$O$1097,MATCH('1.4 AIZ-BWH'!E662,'1.1 AIZ-IVZ'!$H$109:$H$1097,0),7))</f>
        <v/>
      </c>
      <c r="L662" s="384" t="str">
        <f>IF(OR(IFERROR(SEARCH("*.0*",$E662),0)=1,E662=""),"",INDEX('1.1 AIZ-IVZ'!$H$109:$O$1097,MATCH('1.4 AIZ-BWH'!E662,'1.1 AIZ-IVZ'!$H$109:$H$1097,0),8))</f>
        <v/>
      </c>
      <c r="M662" s="131"/>
      <c r="N662" s="395" t="str" cm="1">
        <f t="array" ref="N662">IFERROR(IF(O661=1,INDEX('1.1 AIZ-IVZ'!$G$7:$I$106,MATCH(MIN('1.1 AIZ-IVZ'!$G$7:$G$106)+COUNTIF($N$25:N661,"*.0*"),'1.1 AIZ-IVZ'!$G$7:$G$106,0),3),INDEX('1.1 AIZ-IVZ'!$G$109:$H$1097,MATCH(VALUE(LEFT(R662,SEARCH(".",R662)-1)),'1.1 AIZ-IVZ'!$E$109:$E$1097,0)-1+Q662,2)),"")</f>
        <v/>
      </c>
      <c r="O662" s="395" t="str">
        <f>IFERROR(IF(O661&gt;1,O661-1,INDEX('1.1 AIZ-IVZ'!$F$7:$H$106,MATCH('1.4 AIZ-BWH'!N662,'1.1 AIZ-IVZ'!$I$7:$I$106,0),1)+1),"")</f>
        <v/>
      </c>
      <c r="P662" s="395" t="str">
        <f t="shared" si="50"/>
        <v/>
      </c>
      <c r="Q662" s="395" t="e">
        <f t="shared" si="51"/>
        <v>#VALUE!</v>
      </c>
      <c r="R662" s="395" t="str">
        <f t="shared" si="52"/>
        <v/>
      </c>
    </row>
    <row r="663" spans="1:18" ht="15" hidden="1" customHeight="1">
      <c r="A663" s="49"/>
      <c r="B663" s="49"/>
      <c r="C663" s="49"/>
      <c r="D663" s="50"/>
      <c r="E663" s="93" t="str" cm="1">
        <f t="array" ref="E663">IFERROR(IF(O662=1,INDEX('1.1 AIZ-IVZ'!$G$7:$I$106,MATCH(MIN('1.1 AIZ-IVZ'!$G$7:$G$106)+COUNTIF($N$25:N662,"*.0*"),'1.1 AIZ-IVZ'!$G$7:$G$106,0),3),INDEX('1.1 AIZ-IVZ'!$G$109:$H$1097,MATCH(VALUE(LEFT(R663,SEARCH(".",R663)-1)),'1.1 AIZ-IVZ'!$E$109:$E$1097,0)-1+Q663,2)),"")</f>
        <v/>
      </c>
      <c r="F663" s="28"/>
      <c r="G663" s="409" t="str">
        <f>IF(E663="","",IF(IFERROR(VALUE(MID(E663,(SEARCH(".",E663)+1),1)),0)&gt;0,I663,SUMIFS($G664:$G$1015,$R664:$R$1015,LEFT(E663,SEARCH(".",E663)),$Q664:$Q$1015,"&gt;0")))</f>
        <v/>
      </c>
      <c r="H663" s="400"/>
      <c r="I663" s="396" t="str">
        <f t="shared" ca="1" si="48"/>
        <v/>
      </c>
      <c r="J663" s="396" t="str">
        <f t="shared" ca="1" si="49"/>
        <v/>
      </c>
      <c r="K663" s="384" t="str">
        <f>IF(OR(IFERROR(SEARCH("*.0*",$E663),0)=1,E663=""),"",INDEX('1.1 AIZ-IVZ'!$H$109:$O$1097,MATCH('1.4 AIZ-BWH'!E663,'1.1 AIZ-IVZ'!$H$109:$H$1097,0),7))</f>
        <v/>
      </c>
      <c r="L663" s="384" t="str">
        <f>IF(OR(IFERROR(SEARCH("*.0*",$E663),0)=1,E663=""),"",INDEX('1.1 AIZ-IVZ'!$H$109:$O$1097,MATCH('1.4 AIZ-BWH'!E663,'1.1 AIZ-IVZ'!$H$109:$H$1097,0),8))</f>
        <v/>
      </c>
      <c r="M663" s="131"/>
      <c r="N663" s="395" t="str" cm="1">
        <f t="array" ref="N663">IFERROR(IF(O662=1,INDEX('1.1 AIZ-IVZ'!$G$7:$I$106,MATCH(MIN('1.1 AIZ-IVZ'!$G$7:$G$106)+COUNTIF($N$25:N662,"*.0*"),'1.1 AIZ-IVZ'!$G$7:$G$106,0),3),INDEX('1.1 AIZ-IVZ'!$G$109:$H$1097,MATCH(VALUE(LEFT(R663,SEARCH(".",R663)-1)),'1.1 AIZ-IVZ'!$E$109:$E$1097,0)-1+Q663,2)),"")</f>
        <v/>
      </c>
      <c r="O663" s="395" t="str">
        <f>IFERROR(IF(O662&gt;1,O662-1,INDEX('1.1 AIZ-IVZ'!$F$7:$H$106,MATCH('1.4 AIZ-BWH'!N663,'1.1 AIZ-IVZ'!$I$7:$I$106,0),1)+1),"")</f>
        <v/>
      </c>
      <c r="P663" s="395" t="str">
        <f t="shared" si="50"/>
        <v/>
      </c>
      <c r="Q663" s="395" t="e">
        <f t="shared" si="51"/>
        <v>#VALUE!</v>
      </c>
      <c r="R663" s="395" t="str">
        <f t="shared" si="52"/>
        <v/>
      </c>
    </row>
    <row r="664" spans="1:18" ht="15" hidden="1" customHeight="1">
      <c r="A664" s="49"/>
      <c r="B664" s="49"/>
      <c r="C664" s="49"/>
      <c r="D664" s="50"/>
      <c r="E664" s="93" t="str" cm="1">
        <f t="array" ref="E664">IFERROR(IF(O663=1,INDEX('1.1 AIZ-IVZ'!$G$7:$I$106,MATCH(MIN('1.1 AIZ-IVZ'!$G$7:$G$106)+COUNTIF($N$25:N663,"*.0*"),'1.1 AIZ-IVZ'!$G$7:$G$106,0),3),INDEX('1.1 AIZ-IVZ'!$G$109:$H$1097,MATCH(VALUE(LEFT(R664,SEARCH(".",R664)-1)),'1.1 AIZ-IVZ'!$E$109:$E$1097,0)-1+Q664,2)),"")</f>
        <v/>
      </c>
      <c r="F664" s="28"/>
      <c r="G664" s="409" t="str">
        <f>IF(E664="","",IF(IFERROR(VALUE(MID(E664,(SEARCH(".",E664)+1),1)),0)&gt;0,I664,SUMIFS($G665:$G$1015,$R665:$R$1015,LEFT(E664,SEARCH(".",E664)),$Q665:$Q$1015,"&gt;0")))</f>
        <v/>
      </c>
      <c r="H664" s="400"/>
      <c r="I664" s="396" t="str">
        <f t="shared" ca="1" si="48"/>
        <v/>
      </c>
      <c r="J664" s="396" t="str">
        <f t="shared" ca="1" si="49"/>
        <v/>
      </c>
      <c r="K664" s="384" t="str">
        <f>IF(OR(IFERROR(SEARCH("*.0*",$E664),0)=1,E664=""),"",INDEX('1.1 AIZ-IVZ'!$H$109:$O$1097,MATCH('1.4 AIZ-BWH'!E664,'1.1 AIZ-IVZ'!$H$109:$H$1097,0),7))</f>
        <v/>
      </c>
      <c r="L664" s="384" t="str">
        <f>IF(OR(IFERROR(SEARCH("*.0*",$E664),0)=1,E664=""),"",INDEX('1.1 AIZ-IVZ'!$H$109:$O$1097,MATCH('1.4 AIZ-BWH'!E664,'1.1 AIZ-IVZ'!$H$109:$H$1097,0),8))</f>
        <v/>
      </c>
      <c r="M664" s="131"/>
      <c r="N664" s="395" t="str" cm="1">
        <f t="array" ref="N664">IFERROR(IF(O663=1,INDEX('1.1 AIZ-IVZ'!$G$7:$I$106,MATCH(MIN('1.1 AIZ-IVZ'!$G$7:$G$106)+COUNTIF($N$25:N663,"*.0*"),'1.1 AIZ-IVZ'!$G$7:$G$106,0),3),INDEX('1.1 AIZ-IVZ'!$G$109:$H$1097,MATCH(VALUE(LEFT(R664,SEARCH(".",R664)-1)),'1.1 AIZ-IVZ'!$E$109:$E$1097,0)-1+Q664,2)),"")</f>
        <v/>
      </c>
      <c r="O664" s="395" t="str">
        <f>IFERROR(IF(O663&gt;1,O663-1,INDEX('1.1 AIZ-IVZ'!$F$7:$H$106,MATCH('1.4 AIZ-BWH'!N664,'1.1 AIZ-IVZ'!$I$7:$I$106,0),1)+1),"")</f>
        <v/>
      </c>
      <c r="P664" s="395" t="str">
        <f t="shared" si="50"/>
        <v/>
      </c>
      <c r="Q664" s="395" t="e">
        <f t="shared" si="51"/>
        <v>#VALUE!</v>
      </c>
      <c r="R664" s="395" t="str">
        <f t="shared" si="52"/>
        <v/>
      </c>
    </row>
    <row r="665" spans="1:18" ht="15" hidden="1" customHeight="1">
      <c r="A665" s="49"/>
      <c r="B665" s="49"/>
      <c r="C665" s="49"/>
      <c r="D665" s="50"/>
      <c r="E665" s="93" t="str" cm="1">
        <f t="array" ref="E665">IFERROR(IF(O664=1,INDEX('1.1 AIZ-IVZ'!$G$7:$I$106,MATCH(MIN('1.1 AIZ-IVZ'!$G$7:$G$106)+COUNTIF($N$25:N664,"*.0*"),'1.1 AIZ-IVZ'!$G$7:$G$106,0),3),INDEX('1.1 AIZ-IVZ'!$G$109:$H$1097,MATCH(VALUE(LEFT(R665,SEARCH(".",R665)-1)),'1.1 AIZ-IVZ'!$E$109:$E$1097,0)-1+Q665,2)),"")</f>
        <v/>
      </c>
      <c r="F665" s="28"/>
      <c r="G665" s="409" t="str">
        <f>IF(E665="","",IF(IFERROR(VALUE(MID(E665,(SEARCH(".",E665)+1),1)),0)&gt;0,I665,SUMIFS($G666:$G$1015,$R666:$R$1015,LEFT(E665,SEARCH(".",E665)),$Q666:$Q$1015,"&gt;0")))</f>
        <v/>
      </c>
      <c r="H665" s="400"/>
      <c r="I665" s="396" t="str">
        <f t="shared" ca="1" si="48"/>
        <v/>
      </c>
      <c r="J665" s="396" t="str">
        <f t="shared" ca="1" si="49"/>
        <v/>
      </c>
      <c r="K665" s="384" t="str">
        <f>IF(OR(IFERROR(SEARCH("*.0*",$E665),0)=1,E665=""),"",INDEX('1.1 AIZ-IVZ'!$H$109:$O$1097,MATCH('1.4 AIZ-BWH'!E665,'1.1 AIZ-IVZ'!$H$109:$H$1097,0),7))</f>
        <v/>
      </c>
      <c r="L665" s="384" t="str">
        <f>IF(OR(IFERROR(SEARCH("*.0*",$E665),0)=1,E665=""),"",INDEX('1.1 AIZ-IVZ'!$H$109:$O$1097,MATCH('1.4 AIZ-BWH'!E665,'1.1 AIZ-IVZ'!$H$109:$H$1097,0),8))</f>
        <v/>
      </c>
      <c r="M665" s="131"/>
      <c r="N665" s="395" t="str" cm="1">
        <f t="array" ref="N665">IFERROR(IF(O664=1,INDEX('1.1 AIZ-IVZ'!$G$7:$I$106,MATCH(MIN('1.1 AIZ-IVZ'!$G$7:$G$106)+COUNTIF($N$25:N664,"*.0*"),'1.1 AIZ-IVZ'!$G$7:$G$106,0),3),INDEX('1.1 AIZ-IVZ'!$G$109:$H$1097,MATCH(VALUE(LEFT(R665,SEARCH(".",R665)-1)),'1.1 AIZ-IVZ'!$E$109:$E$1097,0)-1+Q665,2)),"")</f>
        <v/>
      </c>
      <c r="O665" s="395" t="str">
        <f>IFERROR(IF(O664&gt;1,O664-1,INDEX('1.1 AIZ-IVZ'!$F$7:$H$106,MATCH('1.4 AIZ-BWH'!N665,'1.1 AIZ-IVZ'!$I$7:$I$106,0),1)+1),"")</f>
        <v/>
      </c>
      <c r="P665" s="395" t="str">
        <f t="shared" si="50"/>
        <v/>
      </c>
      <c r="Q665" s="395" t="e">
        <f t="shared" si="51"/>
        <v>#VALUE!</v>
      </c>
      <c r="R665" s="395" t="str">
        <f t="shared" si="52"/>
        <v/>
      </c>
    </row>
    <row r="666" spans="1:18" ht="15" hidden="1" customHeight="1">
      <c r="A666" s="49"/>
      <c r="B666" s="49"/>
      <c r="C666" s="49"/>
      <c r="D666" s="50"/>
      <c r="E666" s="93" t="str" cm="1">
        <f t="array" ref="E666">IFERROR(IF(O665=1,INDEX('1.1 AIZ-IVZ'!$G$7:$I$106,MATCH(MIN('1.1 AIZ-IVZ'!$G$7:$G$106)+COUNTIF($N$25:N665,"*.0*"),'1.1 AIZ-IVZ'!$G$7:$G$106,0),3),INDEX('1.1 AIZ-IVZ'!$G$109:$H$1097,MATCH(VALUE(LEFT(R666,SEARCH(".",R666)-1)),'1.1 AIZ-IVZ'!$E$109:$E$1097,0)-1+Q666,2)),"")</f>
        <v/>
      </c>
      <c r="F666" s="28"/>
      <c r="G666" s="409" t="str">
        <f>IF(E666="","",IF(IFERROR(VALUE(MID(E666,(SEARCH(".",E666)+1),1)),0)&gt;0,I666,SUMIFS($G667:$G$1015,$R667:$R$1015,LEFT(E666,SEARCH(".",E666)),$Q667:$Q$1015,"&gt;0")))</f>
        <v/>
      </c>
      <c r="H666" s="400"/>
      <c r="I666" s="396" t="str">
        <f t="shared" ref="I666:I729" ca="1" si="53">IFERROR(IF(H666&gt;0,H666,(100%-SUM($H$25:$H$1015))*IFERROR((ROUND(K666*$G$1052,1)+ROUND(L666*$G$1053,1))/(ROUND(SUMIF($H$25:$H$1015,"",$K$25:$K$1015)*$G$1052,1)+ROUND(SUMIF($H$25:$H$1015,"",$L$25:$L$1015)*$G$1053,1)),"")),"")</f>
        <v/>
      </c>
      <c r="J666" s="396" t="str">
        <f t="shared" ref="J666:J729" ca="1" si="54">IFERROR((ROUND(K666*$G$1052,1)+ROUND(L666*$G$1053,1))/($K$24+$L$24),"")</f>
        <v/>
      </c>
      <c r="K666" s="384" t="str">
        <f>IF(OR(IFERROR(SEARCH("*.0*",$E666),0)=1,E666=""),"",INDEX('1.1 AIZ-IVZ'!$H$109:$O$1097,MATCH('1.4 AIZ-BWH'!E666,'1.1 AIZ-IVZ'!$H$109:$H$1097,0),7))</f>
        <v/>
      </c>
      <c r="L666" s="384" t="str">
        <f>IF(OR(IFERROR(SEARCH("*.0*",$E666),0)=1,E666=""),"",INDEX('1.1 AIZ-IVZ'!$H$109:$O$1097,MATCH('1.4 AIZ-BWH'!E666,'1.1 AIZ-IVZ'!$H$109:$H$1097,0),8))</f>
        <v/>
      </c>
      <c r="M666" s="131"/>
      <c r="N666" s="395" t="str" cm="1">
        <f t="array" ref="N666">IFERROR(IF(O665=1,INDEX('1.1 AIZ-IVZ'!$G$7:$I$106,MATCH(MIN('1.1 AIZ-IVZ'!$G$7:$G$106)+COUNTIF($N$25:N665,"*.0*"),'1.1 AIZ-IVZ'!$G$7:$G$106,0),3),INDEX('1.1 AIZ-IVZ'!$G$109:$H$1097,MATCH(VALUE(LEFT(R666,SEARCH(".",R666)-1)),'1.1 AIZ-IVZ'!$E$109:$E$1097,0)-1+Q666,2)),"")</f>
        <v/>
      </c>
      <c r="O666" s="395" t="str">
        <f>IFERROR(IF(O665&gt;1,O665-1,INDEX('1.1 AIZ-IVZ'!$F$7:$H$106,MATCH('1.4 AIZ-BWH'!N666,'1.1 AIZ-IVZ'!$I$7:$I$106,0),1)+1),"")</f>
        <v/>
      </c>
      <c r="P666" s="395" t="str">
        <f t="shared" si="50"/>
        <v/>
      </c>
      <c r="Q666" s="395" t="e">
        <f t="shared" si="51"/>
        <v>#VALUE!</v>
      </c>
      <c r="R666" s="395" t="str">
        <f t="shared" si="52"/>
        <v/>
      </c>
    </row>
    <row r="667" spans="1:18" ht="15" hidden="1" customHeight="1">
      <c r="A667" s="49"/>
      <c r="B667" s="49"/>
      <c r="C667" s="49"/>
      <c r="D667" s="50"/>
      <c r="E667" s="93" t="str" cm="1">
        <f t="array" ref="E667">IFERROR(IF(O666=1,INDEX('1.1 AIZ-IVZ'!$G$7:$I$106,MATCH(MIN('1.1 AIZ-IVZ'!$G$7:$G$106)+COUNTIF($N$25:N666,"*.0*"),'1.1 AIZ-IVZ'!$G$7:$G$106,0),3),INDEX('1.1 AIZ-IVZ'!$G$109:$H$1097,MATCH(VALUE(LEFT(R667,SEARCH(".",R667)-1)),'1.1 AIZ-IVZ'!$E$109:$E$1097,0)-1+Q667,2)),"")</f>
        <v/>
      </c>
      <c r="F667" s="28"/>
      <c r="G667" s="409" t="str">
        <f>IF(E667="","",IF(IFERROR(VALUE(MID(E667,(SEARCH(".",E667)+1),1)),0)&gt;0,I667,SUMIFS($G668:$G$1015,$R668:$R$1015,LEFT(E667,SEARCH(".",E667)),$Q668:$Q$1015,"&gt;0")))</f>
        <v/>
      </c>
      <c r="H667" s="400"/>
      <c r="I667" s="396" t="str">
        <f t="shared" ca="1" si="53"/>
        <v/>
      </c>
      <c r="J667" s="396" t="str">
        <f t="shared" ca="1" si="54"/>
        <v/>
      </c>
      <c r="K667" s="384" t="str">
        <f>IF(OR(IFERROR(SEARCH("*.0*",$E667),0)=1,E667=""),"",INDEX('1.1 AIZ-IVZ'!$H$109:$O$1097,MATCH('1.4 AIZ-BWH'!E667,'1.1 AIZ-IVZ'!$H$109:$H$1097,0),7))</f>
        <v/>
      </c>
      <c r="L667" s="384" t="str">
        <f>IF(OR(IFERROR(SEARCH("*.0*",$E667),0)=1,E667=""),"",INDEX('1.1 AIZ-IVZ'!$H$109:$O$1097,MATCH('1.4 AIZ-BWH'!E667,'1.1 AIZ-IVZ'!$H$109:$H$1097,0),8))</f>
        <v/>
      </c>
      <c r="M667" s="131"/>
      <c r="N667" s="395" t="str" cm="1">
        <f t="array" ref="N667">IFERROR(IF(O666=1,INDEX('1.1 AIZ-IVZ'!$G$7:$I$106,MATCH(MIN('1.1 AIZ-IVZ'!$G$7:$G$106)+COUNTIF($N$25:N666,"*.0*"),'1.1 AIZ-IVZ'!$G$7:$G$106,0),3),INDEX('1.1 AIZ-IVZ'!$G$109:$H$1097,MATCH(VALUE(LEFT(R667,SEARCH(".",R667)-1)),'1.1 AIZ-IVZ'!$E$109:$E$1097,0)-1+Q667,2)),"")</f>
        <v/>
      </c>
      <c r="O667" s="395" t="str">
        <f>IFERROR(IF(O666&gt;1,O666-1,INDEX('1.1 AIZ-IVZ'!$F$7:$H$106,MATCH('1.4 AIZ-BWH'!N667,'1.1 AIZ-IVZ'!$I$7:$I$106,0),1)+1),"")</f>
        <v/>
      </c>
      <c r="P667" s="395" t="str">
        <f t="shared" si="50"/>
        <v/>
      </c>
      <c r="Q667" s="395" t="e">
        <f t="shared" si="51"/>
        <v>#VALUE!</v>
      </c>
      <c r="R667" s="395" t="str">
        <f t="shared" si="52"/>
        <v/>
      </c>
    </row>
    <row r="668" spans="1:18" ht="15" hidden="1" customHeight="1">
      <c r="A668" s="49"/>
      <c r="B668" s="49"/>
      <c r="C668" s="49"/>
      <c r="D668" s="50"/>
      <c r="E668" s="93" t="str" cm="1">
        <f t="array" ref="E668">IFERROR(IF(O667=1,INDEX('1.1 AIZ-IVZ'!$G$7:$I$106,MATCH(MIN('1.1 AIZ-IVZ'!$G$7:$G$106)+COUNTIF($N$25:N667,"*.0*"),'1.1 AIZ-IVZ'!$G$7:$G$106,0),3),INDEX('1.1 AIZ-IVZ'!$G$109:$H$1097,MATCH(VALUE(LEFT(R668,SEARCH(".",R668)-1)),'1.1 AIZ-IVZ'!$E$109:$E$1097,0)-1+Q668,2)),"")</f>
        <v/>
      </c>
      <c r="F668" s="28"/>
      <c r="G668" s="409" t="str">
        <f>IF(E668="","",IF(IFERROR(VALUE(MID(E668,(SEARCH(".",E668)+1),1)),0)&gt;0,I668,SUMIFS($G669:$G$1015,$R669:$R$1015,LEFT(E668,SEARCH(".",E668)),$Q669:$Q$1015,"&gt;0")))</f>
        <v/>
      </c>
      <c r="H668" s="400"/>
      <c r="I668" s="396" t="str">
        <f t="shared" ca="1" si="53"/>
        <v/>
      </c>
      <c r="J668" s="396" t="str">
        <f t="shared" ca="1" si="54"/>
        <v/>
      </c>
      <c r="K668" s="384" t="str">
        <f>IF(OR(IFERROR(SEARCH("*.0*",$E668),0)=1,E668=""),"",INDEX('1.1 AIZ-IVZ'!$H$109:$O$1097,MATCH('1.4 AIZ-BWH'!E668,'1.1 AIZ-IVZ'!$H$109:$H$1097,0),7))</f>
        <v/>
      </c>
      <c r="L668" s="384" t="str">
        <f>IF(OR(IFERROR(SEARCH("*.0*",$E668),0)=1,E668=""),"",INDEX('1.1 AIZ-IVZ'!$H$109:$O$1097,MATCH('1.4 AIZ-BWH'!E668,'1.1 AIZ-IVZ'!$H$109:$H$1097,0),8))</f>
        <v/>
      </c>
      <c r="M668" s="131"/>
      <c r="N668" s="395" t="str" cm="1">
        <f t="array" ref="N668">IFERROR(IF(O667=1,INDEX('1.1 AIZ-IVZ'!$G$7:$I$106,MATCH(MIN('1.1 AIZ-IVZ'!$G$7:$G$106)+COUNTIF($N$25:N667,"*.0*"),'1.1 AIZ-IVZ'!$G$7:$G$106,0),3),INDEX('1.1 AIZ-IVZ'!$G$109:$H$1097,MATCH(VALUE(LEFT(R668,SEARCH(".",R668)-1)),'1.1 AIZ-IVZ'!$E$109:$E$1097,0)-1+Q668,2)),"")</f>
        <v/>
      </c>
      <c r="O668" s="395" t="str">
        <f>IFERROR(IF(O667&gt;1,O667-1,INDEX('1.1 AIZ-IVZ'!$F$7:$H$106,MATCH('1.4 AIZ-BWH'!N668,'1.1 AIZ-IVZ'!$I$7:$I$106,0),1)+1),"")</f>
        <v/>
      </c>
      <c r="P668" s="395" t="str">
        <f t="shared" si="50"/>
        <v/>
      </c>
      <c r="Q668" s="395" t="e">
        <f t="shared" si="51"/>
        <v>#VALUE!</v>
      </c>
      <c r="R668" s="395" t="str">
        <f t="shared" si="52"/>
        <v/>
      </c>
    </row>
    <row r="669" spans="1:18" ht="15" hidden="1" customHeight="1">
      <c r="A669" s="49"/>
      <c r="B669" s="49"/>
      <c r="C669" s="49"/>
      <c r="D669" s="50"/>
      <c r="E669" s="93" t="str" cm="1">
        <f t="array" ref="E669">IFERROR(IF(O668=1,INDEX('1.1 AIZ-IVZ'!$G$7:$I$106,MATCH(MIN('1.1 AIZ-IVZ'!$G$7:$G$106)+COUNTIF($N$25:N668,"*.0*"),'1.1 AIZ-IVZ'!$G$7:$G$106,0),3),INDEX('1.1 AIZ-IVZ'!$G$109:$H$1097,MATCH(VALUE(LEFT(R669,SEARCH(".",R669)-1)),'1.1 AIZ-IVZ'!$E$109:$E$1097,0)-1+Q669,2)),"")</f>
        <v/>
      </c>
      <c r="F669" s="28"/>
      <c r="G669" s="409" t="str">
        <f>IF(E669="","",IF(IFERROR(VALUE(MID(E669,(SEARCH(".",E669)+1),1)),0)&gt;0,I669,SUMIFS($G670:$G$1015,$R670:$R$1015,LEFT(E669,SEARCH(".",E669)),$Q670:$Q$1015,"&gt;0")))</f>
        <v/>
      </c>
      <c r="H669" s="400"/>
      <c r="I669" s="396" t="str">
        <f t="shared" ca="1" si="53"/>
        <v/>
      </c>
      <c r="J669" s="396" t="str">
        <f t="shared" ca="1" si="54"/>
        <v/>
      </c>
      <c r="K669" s="384" t="str">
        <f>IF(OR(IFERROR(SEARCH("*.0*",$E669),0)=1,E669=""),"",INDEX('1.1 AIZ-IVZ'!$H$109:$O$1097,MATCH('1.4 AIZ-BWH'!E669,'1.1 AIZ-IVZ'!$H$109:$H$1097,0),7))</f>
        <v/>
      </c>
      <c r="L669" s="384" t="str">
        <f>IF(OR(IFERROR(SEARCH("*.0*",$E669),0)=1,E669=""),"",INDEX('1.1 AIZ-IVZ'!$H$109:$O$1097,MATCH('1.4 AIZ-BWH'!E669,'1.1 AIZ-IVZ'!$H$109:$H$1097,0),8))</f>
        <v/>
      </c>
      <c r="M669" s="131"/>
      <c r="N669" s="395" t="str" cm="1">
        <f t="array" ref="N669">IFERROR(IF(O668=1,INDEX('1.1 AIZ-IVZ'!$G$7:$I$106,MATCH(MIN('1.1 AIZ-IVZ'!$G$7:$G$106)+COUNTIF($N$25:N668,"*.0*"),'1.1 AIZ-IVZ'!$G$7:$G$106,0),3),INDEX('1.1 AIZ-IVZ'!$G$109:$H$1097,MATCH(VALUE(LEFT(R669,SEARCH(".",R669)-1)),'1.1 AIZ-IVZ'!$E$109:$E$1097,0)-1+Q669,2)),"")</f>
        <v/>
      </c>
      <c r="O669" s="395" t="str">
        <f>IFERROR(IF(O668&gt;1,O668-1,INDEX('1.1 AIZ-IVZ'!$F$7:$H$106,MATCH('1.4 AIZ-BWH'!N669,'1.1 AIZ-IVZ'!$I$7:$I$106,0),1)+1),"")</f>
        <v/>
      </c>
      <c r="P669" s="395" t="str">
        <f t="shared" si="50"/>
        <v/>
      </c>
      <c r="Q669" s="395" t="e">
        <f t="shared" si="51"/>
        <v>#VALUE!</v>
      </c>
      <c r="R669" s="395" t="str">
        <f t="shared" si="52"/>
        <v/>
      </c>
    </row>
    <row r="670" spans="1:18" ht="15" hidden="1" customHeight="1">
      <c r="A670" s="49"/>
      <c r="B670" s="49"/>
      <c r="C670" s="49"/>
      <c r="D670" s="50"/>
      <c r="E670" s="93" t="str" cm="1">
        <f t="array" ref="E670">IFERROR(IF(O669=1,INDEX('1.1 AIZ-IVZ'!$G$7:$I$106,MATCH(MIN('1.1 AIZ-IVZ'!$G$7:$G$106)+COUNTIF($N$25:N669,"*.0*"),'1.1 AIZ-IVZ'!$G$7:$G$106,0),3),INDEX('1.1 AIZ-IVZ'!$G$109:$H$1097,MATCH(VALUE(LEFT(R670,SEARCH(".",R670)-1)),'1.1 AIZ-IVZ'!$E$109:$E$1097,0)-1+Q670,2)),"")</f>
        <v/>
      </c>
      <c r="F670" s="28"/>
      <c r="G670" s="409" t="str">
        <f>IF(E670="","",IF(IFERROR(VALUE(MID(E670,(SEARCH(".",E670)+1),1)),0)&gt;0,I670,SUMIFS($G671:$G$1015,$R671:$R$1015,LEFT(E670,SEARCH(".",E670)),$Q671:$Q$1015,"&gt;0")))</f>
        <v/>
      </c>
      <c r="H670" s="400"/>
      <c r="I670" s="396" t="str">
        <f t="shared" ca="1" si="53"/>
        <v/>
      </c>
      <c r="J670" s="396" t="str">
        <f t="shared" ca="1" si="54"/>
        <v/>
      </c>
      <c r="K670" s="384" t="str">
        <f>IF(OR(IFERROR(SEARCH("*.0*",$E670),0)=1,E670=""),"",INDEX('1.1 AIZ-IVZ'!$H$109:$O$1097,MATCH('1.4 AIZ-BWH'!E670,'1.1 AIZ-IVZ'!$H$109:$H$1097,0),7))</f>
        <v/>
      </c>
      <c r="L670" s="384" t="str">
        <f>IF(OR(IFERROR(SEARCH("*.0*",$E670),0)=1,E670=""),"",INDEX('1.1 AIZ-IVZ'!$H$109:$O$1097,MATCH('1.4 AIZ-BWH'!E670,'1.1 AIZ-IVZ'!$H$109:$H$1097,0),8))</f>
        <v/>
      </c>
      <c r="M670" s="131"/>
      <c r="N670" s="395" t="str" cm="1">
        <f t="array" ref="N670">IFERROR(IF(O669=1,INDEX('1.1 AIZ-IVZ'!$G$7:$I$106,MATCH(MIN('1.1 AIZ-IVZ'!$G$7:$G$106)+COUNTIF($N$25:N669,"*.0*"),'1.1 AIZ-IVZ'!$G$7:$G$106,0),3),INDEX('1.1 AIZ-IVZ'!$G$109:$H$1097,MATCH(VALUE(LEFT(R670,SEARCH(".",R670)-1)),'1.1 AIZ-IVZ'!$E$109:$E$1097,0)-1+Q670,2)),"")</f>
        <v/>
      </c>
      <c r="O670" s="395" t="str">
        <f>IFERROR(IF(O669&gt;1,O669-1,INDEX('1.1 AIZ-IVZ'!$F$7:$H$106,MATCH('1.4 AIZ-BWH'!N670,'1.1 AIZ-IVZ'!$I$7:$I$106,0),1)+1),"")</f>
        <v/>
      </c>
      <c r="P670" s="395" t="str">
        <f t="shared" si="50"/>
        <v/>
      </c>
      <c r="Q670" s="395" t="e">
        <f t="shared" si="51"/>
        <v>#VALUE!</v>
      </c>
      <c r="R670" s="395" t="str">
        <f t="shared" si="52"/>
        <v/>
      </c>
    </row>
    <row r="671" spans="1:18" ht="15" hidden="1" customHeight="1">
      <c r="A671" s="49"/>
      <c r="B671" s="49"/>
      <c r="C671" s="49"/>
      <c r="D671" s="50"/>
      <c r="E671" s="93" t="str" cm="1">
        <f t="array" ref="E671">IFERROR(IF(O670=1,INDEX('1.1 AIZ-IVZ'!$G$7:$I$106,MATCH(MIN('1.1 AIZ-IVZ'!$G$7:$G$106)+COUNTIF($N$25:N670,"*.0*"),'1.1 AIZ-IVZ'!$G$7:$G$106,0),3),INDEX('1.1 AIZ-IVZ'!$G$109:$H$1097,MATCH(VALUE(LEFT(R671,SEARCH(".",R671)-1)),'1.1 AIZ-IVZ'!$E$109:$E$1097,0)-1+Q671,2)),"")</f>
        <v/>
      </c>
      <c r="F671" s="28"/>
      <c r="G671" s="409" t="str">
        <f>IF(E671="","",IF(IFERROR(VALUE(MID(E671,(SEARCH(".",E671)+1),1)),0)&gt;0,I671,SUMIFS($G672:$G$1015,$R672:$R$1015,LEFT(E671,SEARCH(".",E671)),$Q672:$Q$1015,"&gt;0")))</f>
        <v/>
      </c>
      <c r="H671" s="400"/>
      <c r="I671" s="396" t="str">
        <f t="shared" ca="1" si="53"/>
        <v/>
      </c>
      <c r="J671" s="396" t="str">
        <f t="shared" ca="1" si="54"/>
        <v/>
      </c>
      <c r="K671" s="384" t="str">
        <f>IF(OR(IFERROR(SEARCH("*.0*",$E671),0)=1,E671=""),"",INDEX('1.1 AIZ-IVZ'!$H$109:$O$1097,MATCH('1.4 AIZ-BWH'!E671,'1.1 AIZ-IVZ'!$H$109:$H$1097,0),7))</f>
        <v/>
      </c>
      <c r="L671" s="384" t="str">
        <f>IF(OR(IFERROR(SEARCH("*.0*",$E671),0)=1,E671=""),"",INDEX('1.1 AIZ-IVZ'!$H$109:$O$1097,MATCH('1.4 AIZ-BWH'!E671,'1.1 AIZ-IVZ'!$H$109:$H$1097,0),8))</f>
        <v/>
      </c>
      <c r="M671" s="131"/>
      <c r="N671" s="395" t="str" cm="1">
        <f t="array" ref="N671">IFERROR(IF(O670=1,INDEX('1.1 AIZ-IVZ'!$G$7:$I$106,MATCH(MIN('1.1 AIZ-IVZ'!$G$7:$G$106)+COUNTIF($N$25:N670,"*.0*"),'1.1 AIZ-IVZ'!$G$7:$G$106,0),3),INDEX('1.1 AIZ-IVZ'!$G$109:$H$1097,MATCH(VALUE(LEFT(R671,SEARCH(".",R671)-1)),'1.1 AIZ-IVZ'!$E$109:$E$1097,0)-1+Q671,2)),"")</f>
        <v/>
      </c>
      <c r="O671" s="395" t="str">
        <f>IFERROR(IF(O670&gt;1,O670-1,INDEX('1.1 AIZ-IVZ'!$F$7:$H$106,MATCH('1.4 AIZ-BWH'!N671,'1.1 AIZ-IVZ'!$I$7:$I$106,0),1)+1),"")</f>
        <v/>
      </c>
      <c r="P671" s="395" t="str">
        <f t="shared" si="50"/>
        <v/>
      </c>
      <c r="Q671" s="395" t="e">
        <f t="shared" si="51"/>
        <v>#VALUE!</v>
      </c>
      <c r="R671" s="395" t="str">
        <f t="shared" si="52"/>
        <v/>
      </c>
    </row>
    <row r="672" spans="1:18" ht="15" hidden="1" customHeight="1">
      <c r="A672" s="49"/>
      <c r="B672" s="49"/>
      <c r="C672" s="49"/>
      <c r="D672" s="50"/>
      <c r="E672" s="93" t="str" cm="1">
        <f t="array" ref="E672">IFERROR(IF(O671=1,INDEX('1.1 AIZ-IVZ'!$G$7:$I$106,MATCH(MIN('1.1 AIZ-IVZ'!$G$7:$G$106)+COUNTIF($N$25:N671,"*.0*"),'1.1 AIZ-IVZ'!$G$7:$G$106,0),3),INDEX('1.1 AIZ-IVZ'!$G$109:$H$1097,MATCH(VALUE(LEFT(R672,SEARCH(".",R672)-1)),'1.1 AIZ-IVZ'!$E$109:$E$1097,0)-1+Q672,2)),"")</f>
        <v/>
      </c>
      <c r="F672" s="28"/>
      <c r="G672" s="409" t="str">
        <f>IF(E672="","",IF(IFERROR(VALUE(MID(E672,(SEARCH(".",E672)+1),1)),0)&gt;0,I672,SUMIFS($G673:$G$1015,$R673:$R$1015,LEFT(E672,SEARCH(".",E672)),$Q673:$Q$1015,"&gt;0")))</f>
        <v/>
      </c>
      <c r="H672" s="400"/>
      <c r="I672" s="396" t="str">
        <f t="shared" ca="1" si="53"/>
        <v/>
      </c>
      <c r="J672" s="396" t="str">
        <f t="shared" ca="1" si="54"/>
        <v/>
      </c>
      <c r="K672" s="384" t="str">
        <f>IF(OR(IFERROR(SEARCH("*.0*",$E672),0)=1,E672=""),"",INDEX('1.1 AIZ-IVZ'!$H$109:$O$1097,MATCH('1.4 AIZ-BWH'!E672,'1.1 AIZ-IVZ'!$H$109:$H$1097,0),7))</f>
        <v/>
      </c>
      <c r="L672" s="384" t="str">
        <f>IF(OR(IFERROR(SEARCH("*.0*",$E672),0)=1,E672=""),"",INDEX('1.1 AIZ-IVZ'!$H$109:$O$1097,MATCH('1.4 AIZ-BWH'!E672,'1.1 AIZ-IVZ'!$H$109:$H$1097,0),8))</f>
        <v/>
      </c>
      <c r="M672" s="131"/>
      <c r="N672" s="395" t="str" cm="1">
        <f t="array" ref="N672">IFERROR(IF(O671=1,INDEX('1.1 AIZ-IVZ'!$G$7:$I$106,MATCH(MIN('1.1 AIZ-IVZ'!$G$7:$G$106)+COUNTIF($N$25:N671,"*.0*"),'1.1 AIZ-IVZ'!$G$7:$G$106,0),3),INDEX('1.1 AIZ-IVZ'!$G$109:$H$1097,MATCH(VALUE(LEFT(R672,SEARCH(".",R672)-1)),'1.1 AIZ-IVZ'!$E$109:$E$1097,0)-1+Q672,2)),"")</f>
        <v/>
      </c>
      <c r="O672" s="395" t="str">
        <f>IFERROR(IF(O671&gt;1,O671-1,INDEX('1.1 AIZ-IVZ'!$F$7:$H$106,MATCH('1.4 AIZ-BWH'!N672,'1.1 AIZ-IVZ'!$I$7:$I$106,0),1)+1),"")</f>
        <v/>
      </c>
      <c r="P672" s="395" t="str">
        <f t="shared" si="50"/>
        <v/>
      </c>
      <c r="Q672" s="395" t="e">
        <f t="shared" si="51"/>
        <v>#VALUE!</v>
      </c>
      <c r="R672" s="395" t="str">
        <f t="shared" si="52"/>
        <v/>
      </c>
    </row>
    <row r="673" spans="1:18" ht="15" hidden="1" customHeight="1">
      <c r="A673" s="49"/>
      <c r="B673" s="49"/>
      <c r="C673" s="49"/>
      <c r="D673" s="50"/>
      <c r="E673" s="93" t="str" cm="1">
        <f t="array" ref="E673">IFERROR(IF(O672=1,INDEX('1.1 AIZ-IVZ'!$G$7:$I$106,MATCH(MIN('1.1 AIZ-IVZ'!$G$7:$G$106)+COUNTIF($N$25:N672,"*.0*"),'1.1 AIZ-IVZ'!$G$7:$G$106,0),3),INDEX('1.1 AIZ-IVZ'!$G$109:$H$1097,MATCH(VALUE(LEFT(R673,SEARCH(".",R673)-1)),'1.1 AIZ-IVZ'!$E$109:$E$1097,0)-1+Q673,2)),"")</f>
        <v/>
      </c>
      <c r="F673" s="28"/>
      <c r="G673" s="409" t="str">
        <f>IF(E673="","",IF(IFERROR(VALUE(MID(E673,(SEARCH(".",E673)+1),1)),0)&gt;0,I673,SUMIFS($G674:$G$1015,$R674:$R$1015,LEFT(E673,SEARCH(".",E673)),$Q674:$Q$1015,"&gt;0")))</f>
        <v/>
      </c>
      <c r="H673" s="400"/>
      <c r="I673" s="396" t="str">
        <f t="shared" ca="1" si="53"/>
        <v/>
      </c>
      <c r="J673" s="396" t="str">
        <f t="shared" ca="1" si="54"/>
        <v/>
      </c>
      <c r="K673" s="384" t="str">
        <f>IF(OR(IFERROR(SEARCH("*.0*",$E673),0)=1,E673=""),"",INDEX('1.1 AIZ-IVZ'!$H$109:$O$1097,MATCH('1.4 AIZ-BWH'!E673,'1.1 AIZ-IVZ'!$H$109:$H$1097,0),7))</f>
        <v/>
      </c>
      <c r="L673" s="384" t="str">
        <f>IF(OR(IFERROR(SEARCH("*.0*",$E673),0)=1,E673=""),"",INDEX('1.1 AIZ-IVZ'!$H$109:$O$1097,MATCH('1.4 AIZ-BWH'!E673,'1.1 AIZ-IVZ'!$H$109:$H$1097,0),8))</f>
        <v/>
      </c>
      <c r="M673" s="131"/>
      <c r="N673" s="395" t="str" cm="1">
        <f t="array" ref="N673">IFERROR(IF(O672=1,INDEX('1.1 AIZ-IVZ'!$G$7:$I$106,MATCH(MIN('1.1 AIZ-IVZ'!$G$7:$G$106)+COUNTIF($N$25:N672,"*.0*"),'1.1 AIZ-IVZ'!$G$7:$G$106,0),3),INDEX('1.1 AIZ-IVZ'!$G$109:$H$1097,MATCH(VALUE(LEFT(R673,SEARCH(".",R673)-1)),'1.1 AIZ-IVZ'!$E$109:$E$1097,0)-1+Q673,2)),"")</f>
        <v/>
      </c>
      <c r="O673" s="395" t="str">
        <f>IFERROR(IF(O672&gt;1,O672-1,INDEX('1.1 AIZ-IVZ'!$F$7:$H$106,MATCH('1.4 AIZ-BWH'!N673,'1.1 AIZ-IVZ'!$I$7:$I$106,0),1)+1),"")</f>
        <v/>
      </c>
      <c r="P673" s="395" t="str">
        <f t="shared" si="50"/>
        <v/>
      </c>
      <c r="Q673" s="395" t="e">
        <f t="shared" si="51"/>
        <v>#VALUE!</v>
      </c>
      <c r="R673" s="395" t="str">
        <f t="shared" si="52"/>
        <v/>
      </c>
    </row>
    <row r="674" spans="1:18" ht="15" hidden="1" customHeight="1">
      <c r="A674" s="49"/>
      <c r="B674" s="49"/>
      <c r="C674" s="49"/>
      <c r="D674" s="50"/>
      <c r="E674" s="93" t="str" cm="1">
        <f t="array" ref="E674">IFERROR(IF(O673=1,INDEX('1.1 AIZ-IVZ'!$G$7:$I$106,MATCH(MIN('1.1 AIZ-IVZ'!$G$7:$G$106)+COUNTIF($N$25:N673,"*.0*"),'1.1 AIZ-IVZ'!$G$7:$G$106,0),3),INDEX('1.1 AIZ-IVZ'!$G$109:$H$1097,MATCH(VALUE(LEFT(R674,SEARCH(".",R674)-1)),'1.1 AIZ-IVZ'!$E$109:$E$1097,0)-1+Q674,2)),"")</f>
        <v/>
      </c>
      <c r="F674" s="28"/>
      <c r="G674" s="409" t="str">
        <f>IF(E674="","",IF(IFERROR(VALUE(MID(E674,(SEARCH(".",E674)+1),1)),0)&gt;0,I674,SUMIFS($G675:$G$1015,$R675:$R$1015,LEFT(E674,SEARCH(".",E674)),$Q675:$Q$1015,"&gt;0")))</f>
        <v/>
      </c>
      <c r="H674" s="400"/>
      <c r="I674" s="396" t="str">
        <f t="shared" ca="1" si="53"/>
        <v/>
      </c>
      <c r="J674" s="396" t="str">
        <f t="shared" ca="1" si="54"/>
        <v/>
      </c>
      <c r="K674" s="384" t="str">
        <f>IF(OR(IFERROR(SEARCH("*.0*",$E674),0)=1,E674=""),"",INDEX('1.1 AIZ-IVZ'!$H$109:$O$1097,MATCH('1.4 AIZ-BWH'!E674,'1.1 AIZ-IVZ'!$H$109:$H$1097,0),7))</f>
        <v/>
      </c>
      <c r="L674" s="384" t="str">
        <f>IF(OR(IFERROR(SEARCH("*.0*",$E674),0)=1,E674=""),"",INDEX('1.1 AIZ-IVZ'!$H$109:$O$1097,MATCH('1.4 AIZ-BWH'!E674,'1.1 AIZ-IVZ'!$H$109:$H$1097,0),8))</f>
        <v/>
      </c>
      <c r="M674" s="131"/>
      <c r="N674" s="395" t="str" cm="1">
        <f t="array" ref="N674">IFERROR(IF(O673=1,INDEX('1.1 AIZ-IVZ'!$G$7:$I$106,MATCH(MIN('1.1 AIZ-IVZ'!$G$7:$G$106)+COUNTIF($N$25:N673,"*.0*"),'1.1 AIZ-IVZ'!$G$7:$G$106,0),3),INDEX('1.1 AIZ-IVZ'!$G$109:$H$1097,MATCH(VALUE(LEFT(R674,SEARCH(".",R674)-1)),'1.1 AIZ-IVZ'!$E$109:$E$1097,0)-1+Q674,2)),"")</f>
        <v/>
      </c>
      <c r="O674" s="395" t="str">
        <f>IFERROR(IF(O673&gt;1,O673-1,INDEX('1.1 AIZ-IVZ'!$F$7:$H$106,MATCH('1.4 AIZ-BWH'!N674,'1.1 AIZ-IVZ'!$I$7:$I$106,0),1)+1),"")</f>
        <v/>
      </c>
      <c r="P674" s="395" t="str">
        <f t="shared" si="50"/>
        <v/>
      </c>
      <c r="Q674" s="395" t="e">
        <f t="shared" si="51"/>
        <v>#VALUE!</v>
      </c>
      <c r="R674" s="395" t="str">
        <f t="shared" si="52"/>
        <v/>
      </c>
    </row>
    <row r="675" spans="1:18" ht="15" hidden="1" customHeight="1">
      <c r="A675" s="49"/>
      <c r="B675" s="49"/>
      <c r="C675" s="49"/>
      <c r="D675" s="50"/>
      <c r="E675" s="93" t="str" cm="1">
        <f t="array" ref="E675">IFERROR(IF(O674=1,INDEX('1.1 AIZ-IVZ'!$G$7:$I$106,MATCH(MIN('1.1 AIZ-IVZ'!$G$7:$G$106)+COUNTIF($N$25:N674,"*.0*"),'1.1 AIZ-IVZ'!$G$7:$G$106,0),3),INDEX('1.1 AIZ-IVZ'!$G$109:$H$1097,MATCH(VALUE(LEFT(R675,SEARCH(".",R675)-1)),'1.1 AIZ-IVZ'!$E$109:$E$1097,0)-1+Q675,2)),"")</f>
        <v/>
      </c>
      <c r="F675" s="28"/>
      <c r="G675" s="409" t="str">
        <f>IF(E675="","",IF(IFERROR(VALUE(MID(E675,(SEARCH(".",E675)+1),1)),0)&gt;0,I675,SUMIFS($G676:$G$1015,$R676:$R$1015,LEFT(E675,SEARCH(".",E675)),$Q676:$Q$1015,"&gt;0")))</f>
        <v/>
      </c>
      <c r="H675" s="400"/>
      <c r="I675" s="396" t="str">
        <f t="shared" ca="1" si="53"/>
        <v/>
      </c>
      <c r="J675" s="396" t="str">
        <f t="shared" ca="1" si="54"/>
        <v/>
      </c>
      <c r="K675" s="384" t="str">
        <f>IF(OR(IFERROR(SEARCH("*.0*",$E675),0)=1,E675=""),"",INDEX('1.1 AIZ-IVZ'!$H$109:$O$1097,MATCH('1.4 AIZ-BWH'!E675,'1.1 AIZ-IVZ'!$H$109:$H$1097,0),7))</f>
        <v/>
      </c>
      <c r="L675" s="384" t="str">
        <f>IF(OR(IFERROR(SEARCH("*.0*",$E675),0)=1,E675=""),"",INDEX('1.1 AIZ-IVZ'!$H$109:$O$1097,MATCH('1.4 AIZ-BWH'!E675,'1.1 AIZ-IVZ'!$H$109:$H$1097,0),8))</f>
        <v/>
      </c>
      <c r="M675" s="131"/>
      <c r="N675" s="395" t="str" cm="1">
        <f t="array" ref="N675">IFERROR(IF(O674=1,INDEX('1.1 AIZ-IVZ'!$G$7:$I$106,MATCH(MIN('1.1 AIZ-IVZ'!$G$7:$G$106)+COUNTIF($N$25:N674,"*.0*"),'1.1 AIZ-IVZ'!$G$7:$G$106,0),3),INDEX('1.1 AIZ-IVZ'!$G$109:$H$1097,MATCH(VALUE(LEFT(R675,SEARCH(".",R675)-1)),'1.1 AIZ-IVZ'!$E$109:$E$1097,0)-1+Q675,2)),"")</f>
        <v/>
      </c>
      <c r="O675" s="395" t="str">
        <f>IFERROR(IF(O674&gt;1,O674-1,INDEX('1.1 AIZ-IVZ'!$F$7:$H$106,MATCH('1.4 AIZ-BWH'!N675,'1.1 AIZ-IVZ'!$I$7:$I$106,0),1)+1),"")</f>
        <v/>
      </c>
      <c r="P675" s="395" t="str">
        <f t="shared" si="50"/>
        <v/>
      </c>
      <c r="Q675" s="395" t="e">
        <f t="shared" si="51"/>
        <v>#VALUE!</v>
      </c>
      <c r="R675" s="395" t="str">
        <f t="shared" si="52"/>
        <v/>
      </c>
    </row>
    <row r="676" spans="1:18" ht="15" hidden="1" customHeight="1">
      <c r="A676" s="49"/>
      <c r="B676" s="49"/>
      <c r="C676" s="49"/>
      <c r="D676" s="50"/>
      <c r="E676" s="93" t="str" cm="1">
        <f t="array" ref="E676">IFERROR(IF(O675=1,INDEX('1.1 AIZ-IVZ'!$G$7:$I$106,MATCH(MIN('1.1 AIZ-IVZ'!$G$7:$G$106)+COUNTIF($N$25:N675,"*.0*"),'1.1 AIZ-IVZ'!$G$7:$G$106,0),3),INDEX('1.1 AIZ-IVZ'!$G$109:$H$1097,MATCH(VALUE(LEFT(R676,SEARCH(".",R676)-1)),'1.1 AIZ-IVZ'!$E$109:$E$1097,0)-1+Q676,2)),"")</f>
        <v/>
      </c>
      <c r="F676" s="28"/>
      <c r="G676" s="409" t="str">
        <f>IF(E676="","",IF(IFERROR(VALUE(MID(E676,(SEARCH(".",E676)+1),1)),0)&gt;0,I676,SUMIFS($G677:$G$1015,$R677:$R$1015,LEFT(E676,SEARCH(".",E676)),$Q677:$Q$1015,"&gt;0")))</f>
        <v/>
      </c>
      <c r="H676" s="400"/>
      <c r="I676" s="396" t="str">
        <f t="shared" ca="1" si="53"/>
        <v/>
      </c>
      <c r="J676" s="396" t="str">
        <f t="shared" ca="1" si="54"/>
        <v/>
      </c>
      <c r="K676" s="384" t="str">
        <f>IF(OR(IFERROR(SEARCH("*.0*",$E676),0)=1,E676=""),"",INDEX('1.1 AIZ-IVZ'!$H$109:$O$1097,MATCH('1.4 AIZ-BWH'!E676,'1.1 AIZ-IVZ'!$H$109:$H$1097,0),7))</f>
        <v/>
      </c>
      <c r="L676" s="384" t="str">
        <f>IF(OR(IFERROR(SEARCH("*.0*",$E676),0)=1,E676=""),"",INDEX('1.1 AIZ-IVZ'!$H$109:$O$1097,MATCH('1.4 AIZ-BWH'!E676,'1.1 AIZ-IVZ'!$H$109:$H$1097,0),8))</f>
        <v/>
      </c>
      <c r="M676" s="131"/>
      <c r="N676" s="395" t="str" cm="1">
        <f t="array" ref="N676">IFERROR(IF(O675=1,INDEX('1.1 AIZ-IVZ'!$G$7:$I$106,MATCH(MIN('1.1 AIZ-IVZ'!$G$7:$G$106)+COUNTIF($N$25:N675,"*.0*"),'1.1 AIZ-IVZ'!$G$7:$G$106,0),3),INDEX('1.1 AIZ-IVZ'!$G$109:$H$1097,MATCH(VALUE(LEFT(R676,SEARCH(".",R676)-1)),'1.1 AIZ-IVZ'!$E$109:$E$1097,0)-1+Q676,2)),"")</f>
        <v/>
      </c>
      <c r="O676" s="395" t="str">
        <f>IFERROR(IF(O675&gt;1,O675-1,INDEX('1.1 AIZ-IVZ'!$F$7:$H$106,MATCH('1.4 AIZ-BWH'!N676,'1.1 AIZ-IVZ'!$I$7:$I$106,0),1)+1),"")</f>
        <v/>
      </c>
      <c r="P676" s="395" t="str">
        <f t="shared" si="50"/>
        <v/>
      </c>
      <c r="Q676" s="395" t="e">
        <f t="shared" si="51"/>
        <v>#VALUE!</v>
      </c>
      <c r="R676" s="395" t="str">
        <f t="shared" si="52"/>
        <v/>
      </c>
    </row>
    <row r="677" spans="1:18" ht="15" hidden="1" customHeight="1">
      <c r="A677" s="49"/>
      <c r="B677" s="49"/>
      <c r="C677" s="49"/>
      <c r="D677" s="50"/>
      <c r="E677" s="93" t="str" cm="1">
        <f t="array" ref="E677">IFERROR(IF(O676=1,INDEX('1.1 AIZ-IVZ'!$G$7:$I$106,MATCH(MIN('1.1 AIZ-IVZ'!$G$7:$G$106)+COUNTIF($N$25:N676,"*.0*"),'1.1 AIZ-IVZ'!$G$7:$G$106,0),3),INDEX('1.1 AIZ-IVZ'!$G$109:$H$1097,MATCH(VALUE(LEFT(R677,SEARCH(".",R677)-1)),'1.1 AIZ-IVZ'!$E$109:$E$1097,0)-1+Q677,2)),"")</f>
        <v/>
      </c>
      <c r="F677" s="28"/>
      <c r="G677" s="409" t="str">
        <f>IF(E677="","",IF(IFERROR(VALUE(MID(E677,(SEARCH(".",E677)+1),1)),0)&gt;0,I677,SUMIFS($G678:$G$1015,$R678:$R$1015,LEFT(E677,SEARCH(".",E677)),$Q678:$Q$1015,"&gt;0")))</f>
        <v/>
      </c>
      <c r="H677" s="400"/>
      <c r="I677" s="396" t="str">
        <f t="shared" ca="1" si="53"/>
        <v/>
      </c>
      <c r="J677" s="396" t="str">
        <f t="shared" ca="1" si="54"/>
        <v/>
      </c>
      <c r="K677" s="384" t="str">
        <f>IF(OR(IFERROR(SEARCH("*.0*",$E677),0)=1,E677=""),"",INDEX('1.1 AIZ-IVZ'!$H$109:$O$1097,MATCH('1.4 AIZ-BWH'!E677,'1.1 AIZ-IVZ'!$H$109:$H$1097,0),7))</f>
        <v/>
      </c>
      <c r="L677" s="384" t="str">
        <f>IF(OR(IFERROR(SEARCH("*.0*",$E677),0)=1,E677=""),"",INDEX('1.1 AIZ-IVZ'!$H$109:$O$1097,MATCH('1.4 AIZ-BWH'!E677,'1.1 AIZ-IVZ'!$H$109:$H$1097,0),8))</f>
        <v/>
      </c>
      <c r="M677" s="131"/>
      <c r="N677" s="395" t="str" cm="1">
        <f t="array" ref="N677">IFERROR(IF(O676=1,INDEX('1.1 AIZ-IVZ'!$G$7:$I$106,MATCH(MIN('1.1 AIZ-IVZ'!$G$7:$G$106)+COUNTIF($N$25:N676,"*.0*"),'1.1 AIZ-IVZ'!$G$7:$G$106,0),3),INDEX('1.1 AIZ-IVZ'!$G$109:$H$1097,MATCH(VALUE(LEFT(R677,SEARCH(".",R677)-1)),'1.1 AIZ-IVZ'!$E$109:$E$1097,0)-1+Q677,2)),"")</f>
        <v/>
      </c>
      <c r="O677" s="395" t="str">
        <f>IFERROR(IF(O676&gt;1,O676-1,INDEX('1.1 AIZ-IVZ'!$F$7:$H$106,MATCH('1.4 AIZ-BWH'!N677,'1.1 AIZ-IVZ'!$I$7:$I$106,0),1)+1),"")</f>
        <v/>
      </c>
      <c r="P677" s="395" t="str">
        <f t="shared" si="50"/>
        <v/>
      </c>
      <c r="Q677" s="395" t="e">
        <f t="shared" si="51"/>
        <v>#VALUE!</v>
      </c>
      <c r="R677" s="395" t="str">
        <f t="shared" si="52"/>
        <v/>
      </c>
    </row>
    <row r="678" spans="1:18" ht="15" hidden="1" customHeight="1">
      <c r="A678" s="49"/>
      <c r="B678" s="49"/>
      <c r="C678" s="49"/>
      <c r="D678" s="50"/>
      <c r="E678" s="93" t="str" cm="1">
        <f t="array" ref="E678">IFERROR(IF(O677=1,INDEX('1.1 AIZ-IVZ'!$G$7:$I$106,MATCH(MIN('1.1 AIZ-IVZ'!$G$7:$G$106)+COUNTIF($N$25:N677,"*.0*"),'1.1 AIZ-IVZ'!$G$7:$G$106,0),3),INDEX('1.1 AIZ-IVZ'!$G$109:$H$1097,MATCH(VALUE(LEFT(R678,SEARCH(".",R678)-1)),'1.1 AIZ-IVZ'!$E$109:$E$1097,0)-1+Q678,2)),"")</f>
        <v/>
      </c>
      <c r="F678" s="28"/>
      <c r="G678" s="409" t="str">
        <f>IF(E678="","",IF(IFERROR(VALUE(MID(E678,(SEARCH(".",E678)+1),1)),0)&gt;0,I678,SUMIFS($G679:$G$1015,$R679:$R$1015,LEFT(E678,SEARCH(".",E678)),$Q679:$Q$1015,"&gt;0")))</f>
        <v/>
      </c>
      <c r="H678" s="400"/>
      <c r="I678" s="396" t="str">
        <f t="shared" ca="1" si="53"/>
        <v/>
      </c>
      <c r="J678" s="396" t="str">
        <f t="shared" ca="1" si="54"/>
        <v/>
      </c>
      <c r="K678" s="384" t="str">
        <f>IF(OR(IFERROR(SEARCH("*.0*",$E678),0)=1,E678=""),"",INDEX('1.1 AIZ-IVZ'!$H$109:$O$1097,MATCH('1.4 AIZ-BWH'!E678,'1.1 AIZ-IVZ'!$H$109:$H$1097,0),7))</f>
        <v/>
      </c>
      <c r="L678" s="384" t="str">
        <f>IF(OR(IFERROR(SEARCH("*.0*",$E678),0)=1,E678=""),"",INDEX('1.1 AIZ-IVZ'!$H$109:$O$1097,MATCH('1.4 AIZ-BWH'!E678,'1.1 AIZ-IVZ'!$H$109:$H$1097,0),8))</f>
        <v/>
      </c>
      <c r="M678" s="131"/>
      <c r="N678" s="395" t="str" cm="1">
        <f t="array" ref="N678">IFERROR(IF(O677=1,INDEX('1.1 AIZ-IVZ'!$G$7:$I$106,MATCH(MIN('1.1 AIZ-IVZ'!$G$7:$G$106)+COUNTIF($N$25:N677,"*.0*"),'1.1 AIZ-IVZ'!$G$7:$G$106,0),3),INDEX('1.1 AIZ-IVZ'!$G$109:$H$1097,MATCH(VALUE(LEFT(R678,SEARCH(".",R678)-1)),'1.1 AIZ-IVZ'!$E$109:$E$1097,0)-1+Q678,2)),"")</f>
        <v/>
      </c>
      <c r="O678" s="395" t="str">
        <f>IFERROR(IF(O677&gt;1,O677-1,INDEX('1.1 AIZ-IVZ'!$F$7:$H$106,MATCH('1.4 AIZ-BWH'!N678,'1.1 AIZ-IVZ'!$I$7:$I$106,0),1)+1),"")</f>
        <v/>
      </c>
      <c r="P678" s="395" t="str">
        <f t="shared" si="50"/>
        <v/>
      </c>
      <c r="Q678" s="395" t="e">
        <f t="shared" si="51"/>
        <v>#VALUE!</v>
      </c>
      <c r="R678" s="395" t="str">
        <f t="shared" si="52"/>
        <v/>
      </c>
    </row>
    <row r="679" spans="1:18" ht="15" hidden="1" customHeight="1">
      <c r="A679" s="49"/>
      <c r="B679" s="49"/>
      <c r="C679" s="49"/>
      <c r="D679" s="50"/>
      <c r="E679" s="93" t="str" cm="1">
        <f t="array" ref="E679">IFERROR(IF(O678=1,INDEX('1.1 AIZ-IVZ'!$G$7:$I$106,MATCH(MIN('1.1 AIZ-IVZ'!$G$7:$G$106)+COUNTIF($N$25:N678,"*.0*"),'1.1 AIZ-IVZ'!$G$7:$G$106,0),3),INDEX('1.1 AIZ-IVZ'!$G$109:$H$1097,MATCH(VALUE(LEFT(R679,SEARCH(".",R679)-1)),'1.1 AIZ-IVZ'!$E$109:$E$1097,0)-1+Q679,2)),"")</f>
        <v/>
      </c>
      <c r="F679" s="28"/>
      <c r="G679" s="409" t="str">
        <f>IF(E679="","",IF(IFERROR(VALUE(MID(E679,(SEARCH(".",E679)+1),1)),0)&gt;0,I679,SUMIFS($G680:$G$1015,$R680:$R$1015,LEFT(E679,SEARCH(".",E679)),$Q680:$Q$1015,"&gt;0")))</f>
        <v/>
      </c>
      <c r="H679" s="400"/>
      <c r="I679" s="396" t="str">
        <f t="shared" ca="1" si="53"/>
        <v/>
      </c>
      <c r="J679" s="396" t="str">
        <f t="shared" ca="1" si="54"/>
        <v/>
      </c>
      <c r="K679" s="384" t="str">
        <f>IF(OR(IFERROR(SEARCH("*.0*",$E679),0)=1,E679=""),"",INDEX('1.1 AIZ-IVZ'!$H$109:$O$1097,MATCH('1.4 AIZ-BWH'!E679,'1.1 AIZ-IVZ'!$H$109:$H$1097,0),7))</f>
        <v/>
      </c>
      <c r="L679" s="384" t="str">
        <f>IF(OR(IFERROR(SEARCH("*.0*",$E679),0)=1,E679=""),"",INDEX('1.1 AIZ-IVZ'!$H$109:$O$1097,MATCH('1.4 AIZ-BWH'!E679,'1.1 AIZ-IVZ'!$H$109:$H$1097,0),8))</f>
        <v/>
      </c>
      <c r="M679" s="131"/>
      <c r="N679" s="395" t="str" cm="1">
        <f t="array" ref="N679">IFERROR(IF(O678=1,INDEX('1.1 AIZ-IVZ'!$G$7:$I$106,MATCH(MIN('1.1 AIZ-IVZ'!$G$7:$G$106)+COUNTIF($N$25:N678,"*.0*"),'1.1 AIZ-IVZ'!$G$7:$G$106,0),3),INDEX('1.1 AIZ-IVZ'!$G$109:$H$1097,MATCH(VALUE(LEFT(R679,SEARCH(".",R679)-1)),'1.1 AIZ-IVZ'!$E$109:$E$1097,0)-1+Q679,2)),"")</f>
        <v/>
      </c>
      <c r="O679" s="395" t="str">
        <f>IFERROR(IF(O678&gt;1,O678-1,INDEX('1.1 AIZ-IVZ'!$F$7:$H$106,MATCH('1.4 AIZ-BWH'!N679,'1.1 AIZ-IVZ'!$I$7:$I$106,0),1)+1),"")</f>
        <v/>
      </c>
      <c r="P679" s="395" t="str">
        <f t="shared" si="50"/>
        <v/>
      </c>
      <c r="Q679" s="395" t="e">
        <f t="shared" si="51"/>
        <v>#VALUE!</v>
      </c>
      <c r="R679" s="395" t="str">
        <f t="shared" si="52"/>
        <v/>
      </c>
    </row>
    <row r="680" spans="1:18" ht="15" hidden="1" customHeight="1">
      <c r="A680" s="49"/>
      <c r="B680" s="49"/>
      <c r="C680" s="49"/>
      <c r="D680" s="50"/>
      <c r="E680" s="93" t="str" cm="1">
        <f t="array" ref="E680">IFERROR(IF(O679=1,INDEX('1.1 AIZ-IVZ'!$G$7:$I$106,MATCH(MIN('1.1 AIZ-IVZ'!$G$7:$G$106)+COUNTIF($N$25:N679,"*.0*"),'1.1 AIZ-IVZ'!$G$7:$G$106,0),3),INDEX('1.1 AIZ-IVZ'!$G$109:$H$1097,MATCH(VALUE(LEFT(R680,SEARCH(".",R680)-1)),'1.1 AIZ-IVZ'!$E$109:$E$1097,0)-1+Q680,2)),"")</f>
        <v/>
      </c>
      <c r="F680" s="28"/>
      <c r="G680" s="409" t="str">
        <f>IF(E680="","",IF(IFERROR(VALUE(MID(E680,(SEARCH(".",E680)+1),1)),0)&gt;0,I680,SUMIFS($G681:$G$1015,$R681:$R$1015,LEFT(E680,SEARCH(".",E680)),$Q681:$Q$1015,"&gt;0")))</f>
        <v/>
      </c>
      <c r="H680" s="400"/>
      <c r="I680" s="396" t="str">
        <f t="shared" ca="1" si="53"/>
        <v/>
      </c>
      <c r="J680" s="396" t="str">
        <f t="shared" ca="1" si="54"/>
        <v/>
      </c>
      <c r="K680" s="384" t="str">
        <f>IF(OR(IFERROR(SEARCH("*.0*",$E680),0)=1,E680=""),"",INDEX('1.1 AIZ-IVZ'!$H$109:$O$1097,MATCH('1.4 AIZ-BWH'!E680,'1.1 AIZ-IVZ'!$H$109:$H$1097,0),7))</f>
        <v/>
      </c>
      <c r="L680" s="384" t="str">
        <f>IF(OR(IFERROR(SEARCH("*.0*",$E680),0)=1,E680=""),"",INDEX('1.1 AIZ-IVZ'!$H$109:$O$1097,MATCH('1.4 AIZ-BWH'!E680,'1.1 AIZ-IVZ'!$H$109:$H$1097,0),8))</f>
        <v/>
      </c>
      <c r="M680" s="131"/>
      <c r="N680" s="395" t="str" cm="1">
        <f t="array" ref="N680">IFERROR(IF(O679=1,INDEX('1.1 AIZ-IVZ'!$G$7:$I$106,MATCH(MIN('1.1 AIZ-IVZ'!$G$7:$G$106)+COUNTIF($N$25:N679,"*.0*"),'1.1 AIZ-IVZ'!$G$7:$G$106,0),3),INDEX('1.1 AIZ-IVZ'!$G$109:$H$1097,MATCH(VALUE(LEFT(R680,SEARCH(".",R680)-1)),'1.1 AIZ-IVZ'!$E$109:$E$1097,0)-1+Q680,2)),"")</f>
        <v/>
      </c>
      <c r="O680" s="395" t="str">
        <f>IFERROR(IF(O679&gt;1,O679-1,INDEX('1.1 AIZ-IVZ'!$F$7:$H$106,MATCH('1.4 AIZ-BWH'!N680,'1.1 AIZ-IVZ'!$I$7:$I$106,0),1)+1),"")</f>
        <v/>
      </c>
      <c r="P680" s="395" t="str">
        <f t="shared" si="50"/>
        <v/>
      </c>
      <c r="Q680" s="395" t="e">
        <f t="shared" si="51"/>
        <v>#VALUE!</v>
      </c>
      <c r="R680" s="395" t="str">
        <f t="shared" si="52"/>
        <v/>
      </c>
    </row>
    <row r="681" spans="1:18" ht="15" hidden="1" customHeight="1">
      <c r="A681" s="49"/>
      <c r="B681" s="49"/>
      <c r="C681" s="49"/>
      <c r="D681" s="50"/>
      <c r="E681" s="93" t="str" cm="1">
        <f t="array" ref="E681">IFERROR(IF(O680=1,INDEX('1.1 AIZ-IVZ'!$G$7:$I$106,MATCH(MIN('1.1 AIZ-IVZ'!$G$7:$G$106)+COUNTIF($N$25:N680,"*.0*"),'1.1 AIZ-IVZ'!$G$7:$G$106,0),3),INDEX('1.1 AIZ-IVZ'!$G$109:$H$1097,MATCH(VALUE(LEFT(R681,SEARCH(".",R681)-1)),'1.1 AIZ-IVZ'!$E$109:$E$1097,0)-1+Q681,2)),"")</f>
        <v/>
      </c>
      <c r="F681" s="28"/>
      <c r="G681" s="409" t="str">
        <f>IF(E681="","",IF(IFERROR(VALUE(MID(E681,(SEARCH(".",E681)+1),1)),0)&gt;0,I681,SUMIFS($G682:$G$1015,$R682:$R$1015,LEFT(E681,SEARCH(".",E681)),$Q682:$Q$1015,"&gt;0")))</f>
        <v/>
      </c>
      <c r="H681" s="400"/>
      <c r="I681" s="396" t="str">
        <f t="shared" ca="1" si="53"/>
        <v/>
      </c>
      <c r="J681" s="396" t="str">
        <f t="shared" ca="1" si="54"/>
        <v/>
      </c>
      <c r="K681" s="384" t="str">
        <f>IF(OR(IFERROR(SEARCH("*.0*",$E681),0)=1,E681=""),"",INDEX('1.1 AIZ-IVZ'!$H$109:$O$1097,MATCH('1.4 AIZ-BWH'!E681,'1.1 AIZ-IVZ'!$H$109:$H$1097,0),7))</f>
        <v/>
      </c>
      <c r="L681" s="384" t="str">
        <f>IF(OR(IFERROR(SEARCH("*.0*",$E681),0)=1,E681=""),"",INDEX('1.1 AIZ-IVZ'!$H$109:$O$1097,MATCH('1.4 AIZ-BWH'!E681,'1.1 AIZ-IVZ'!$H$109:$H$1097,0),8))</f>
        <v/>
      </c>
      <c r="M681" s="131"/>
      <c r="N681" s="395" t="str" cm="1">
        <f t="array" ref="N681">IFERROR(IF(O680=1,INDEX('1.1 AIZ-IVZ'!$G$7:$I$106,MATCH(MIN('1.1 AIZ-IVZ'!$G$7:$G$106)+COUNTIF($N$25:N680,"*.0*"),'1.1 AIZ-IVZ'!$G$7:$G$106,0),3),INDEX('1.1 AIZ-IVZ'!$G$109:$H$1097,MATCH(VALUE(LEFT(R681,SEARCH(".",R681)-1)),'1.1 AIZ-IVZ'!$E$109:$E$1097,0)-1+Q681,2)),"")</f>
        <v/>
      </c>
      <c r="O681" s="395" t="str">
        <f>IFERROR(IF(O680&gt;1,O680-1,INDEX('1.1 AIZ-IVZ'!$F$7:$H$106,MATCH('1.4 AIZ-BWH'!N681,'1.1 AIZ-IVZ'!$I$7:$I$106,0),1)+1),"")</f>
        <v/>
      </c>
      <c r="P681" s="395" t="str">
        <f t="shared" ref="P681:P744" si="55">IF(O681="","",IF(VALUE(MID(N680,SEARCH(".",N680)+1,1))=0,O680,P680))</f>
        <v/>
      </c>
      <c r="Q681" s="395" t="e">
        <f t="shared" ref="Q681:Q744" si="56">IF(O680=1,"",(O681-P681)*-1)</f>
        <v>#VALUE!</v>
      </c>
      <c r="R681" s="395" t="str">
        <f t="shared" ref="R681:R744" si="57">IFERROR(IF(Q681="",LEFT(N681,SEARCH(".",N681)),R680),"")</f>
        <v/>
      </c>
    </row>
    <row r="682" spans="1:18" ht="15" hidden="1" customHeight="1">
      <c r="A682" s="49"/>
      <c r="B682" s="49"/>
      <c r="C682" s="49"/>
      <c r="D682" s="50"/>
      <c r="E682" s="93" t="str" cm="1">
        <f t="array" ref="E682">IFERROR(IF(O681=1,INDEX('1.1 AIZ-IVZ'!$G$7:$I$106,MATCH(MIN('1.1 AIZ-IVZ'!$G$7:$G$106)+COUNTIF($N$25:N681,"*.0*"),'1.1 AIZ-IVZ'!$G$7:$G$106,0),3),INDEX('1.1 AIZ-IVZ'!$G$109:$H$1097,MATCH(VALUE(LEFT(R682,SEARCH(".",R682)-1)),'1.1 AIZ-IVZ'!$E$109:$E$1097,0)-1+Q682,2)),"")</f>
        <v/>
      </c>
      <c r="F682" s="28"/>
      <c r="G682" s="409" t="str">
        <f>IF(E682="","",IF(IFERROR(VALUE(MID(E682,(SEARCH(".",E682)+1),1)),0)&gt;0,I682,SUMIFS($G683:$G$1015,$R683:$R$1015,LEFT(E682,SEARCH(".",E682)),$Q683:$Q$1015,"&gt;0")))</f>
        <v/>
      </c>
      <c r="H682" s="400"/>
      <c r="I682" s="396" t="str">
        <f t="shared" ca="1" si="53"/>
        <v/>
      </c>
      <c r="J682" s="396" t="str">
        <f t="shared" ca="1" si="54"/>
        <v/>
      </c>
      <c r="K682" s="384" t="str">
        <f>IF(OR(IFERROR(SEARCH("*.0*",$E682),0)=1,E682=""),"",INDEX('1.1 AIZ-IVZ'!$H$109:$O$1097,MATCH('1.4 AIZ-BWH'!E682,'1.1 AIZ-IVZ'!$H$109:$H$1097,0),7))</f>
        <v/>
      </c>
      <c r="L682" s="384" t="str">
        <f>IF(OR(IFERROR(SEARCH("*.0*",$E682),0)=1,E682=""),"",INDEX('1.1 AIZ-IVZ'!$H$109:$O$1097,MATCH('1.4 AIZ-BWH'!E682,'1.1 AIZ-IVZ'!$H$109:$H$1097,0),8))</f>
        <v/>
      </c>
      <c r="M682" s="131"/>
      <c r="N682" s="395" t="str" cm="1">
        <f t="array" ref="N682">IFERROR(IF(O681=1,INDEX('1.1 AIZ-IVZ'!$G$7:$I$106,MATCH(MIN('1.1 AIZ-IVZ'!$G$7:$G$106)+COUNTIF($N$25:N681,"*.0*"),'1.1 AIZ-IVZ'!$G$7:$G$106,0),3),INDEX('1.1 AIZ-IVZ'!$G$109:$H$1097,MATCH(VALUE(LEFT(R682,SEARCH(".",R682)-1)),'1.1 AIZ-IVZ'!$E$109:$E$1097,0)-1+Q682,2)),"")</f>
        <v/>
      </c>
      <c r="O682" s="395" t="str">
        <f>IFERROR(IF(O681&gt;1,O681-1,INDEX('1.1 AIZ-IVZ'!$F$7:$H$106,MATCH('1.4 AIZ-BWH'!N682,'1.1 AIZ-IVZ'!$I$7:$I$106,0),1)+1),"")</f>
        <v/>
      </c>
      <c r="P682" s="395" t="str">
        <f t="shared" si="55"/>
        <v/>
      </c>
      <c r="Q682" s="395" t="e">
        <f t="shared" si="56"/>
        <v>#VALUE!</v>
      </c>
      <c r="R682" s="395" t="str">
        <f t="shared" si="57"/>
        <v/>
      </c>
    </row>
    <row r="683" spans="1:18" ht="15" hidden="1" customHeight="1">
      <c r="A683" s="49"/>
      <c r="B683" s="49"/>
      <c r="C683" s="49"/>
      <c r="D683" s="50"/>
      <c r="E683" s="93" t="str" cm="1">
        <f t="array" ref="E683">IFERROR(IF(O682=1,INDEX('1.1 AIZ-IVZ'!$G$7:$I$106,MATCH(MIN('1.1 AIZ-IVZ'!$G$7:$G$106)+COUNTIF($N$25:N682,"*.0*"),'1.1 AIZ-IVZ'!$G$7:$G$106,0),3),INDEX('1.1 AIZ-IVZ'!$G$109:$H$1097,MATCH(VALUE(LEFT(R683,SEARCH(".",R683)-1)),'1.1 AIZ-IVZ'!$E$109:$E$1097,0)-1+Q683,2)),"")</f>
        <v/>
      </c>
      <c r="F683" s="28"/>
      <c r="G683" s="409" t="str">
        <f>IF(E683="","",IF(IFERROR(VALUE(MID(E683,(SEARCH(".",E683)+1),1)),0)&gt;0,I683,SUMIFS($G684:$G$1015,$R684:$R$1015,LEFT(E683,SEARCH(".",E683)),$Q684:$Q$1015,"&gt;0")))</f>
        <v/>
      </c>
      <c r="H683" s="400"/>
      <c r="I683" s="396" t="str">
        <f t="shared" ca="1" si="53"/>
        <v/>
      </c>
      <c r="J683" s="396" t="str">
        <f t="shared" ca="1" si="54"/>
        <v/>
      </c>
      <c r="K683" s="384" t="str">
        <f>IF(OR(IFERROR(SEARCH("*.0*",$E683),0)=1,E683=""),"",INDEX('1.1 AIZ-IVZ'!$H$109:$O$1097,MATCH('1.4 AIZ-BWH'!E683,'1.1 AIZ-IVZ'!$H$109:$H$1097,0),7))</f>
        <v/>
      </c>
      <c r="L683" s="384" t="str">
        <f>IF(OR(IFERROR(SEARCH("*.0*",$E683),0)=1,E683=""),"",INDEX('1.1 AIZ-IVZ'!$H$109:$O$1097,MATCH('1.4 AIZ-BWH'!E683,'1.1 AIZ-IVZ'!$H$109:$H$1097,0),8))</f>
        <v/>
      </c>
      <c r="M683" s="131"/>
      <c r="N683" s="395" t="str" cm="1">
        <f t="array" ref="N683">IFERROR(IF(O682=1,INDEX('1.1 AIZ-IVZ'!$G$7:$I$106,MATCH(MIN('1.1 AIZ-IVZ'!$G$7:$G$106)+COUNTIF($N$25:N682,"*.0*"),'1.1 AIZ-IVZ'!$G$7:$G$106,0),3),INDEX('1.1 AIZ-IVZ'!$G$109:$H$1097,MATCH(VALUE(LEFT(R683,SEARCH(".",R683)-1)),'1.1 AIZ-IVZ'!$E$109:$E$1097,0)-1+Q683,2)),"")</f>
        <v/>
      </c>
      <c r="O683" s="395" t="str">
        <f>IFERROR(IF(O682&gt;1,O682-1,INDEX('1.1 AIZ-IVZ'!$F$7:$H$106,MATCH('1.4 AIZ-BWH'!N683,'1.1 AIZ-IVZ'!$I$7:$I$106,0),1)+1),"")</f>
        <v/>
      </c>
      <c r="P683" s="395" t="str">
        <f t="shared" si="55"/>
        <v/>
      </c>
      <c r="Q683" s="395" t="e">
        <f t="shared" si="56"/>
        <v>#VALUE!</v>
      </c>
      <c r="R683" s="395" t="str">
        <f t="shared" si="57"/>
        <v/>
      </c>
    </row>
    <row r="684" spans="1:18" ht="15" hidden="1" customHeight="1">
      <c r="A684" s="49"/>
      <c r="B684" s="49"/>
      <c r="C684" s="49"/>
      <c r="D684" s="50"/>
      <c r="E684" s="93" t="str" cm="1">
        <f t="array" ref="E684">IFERROR(IF(O683=1,INDEX('1.1 AIZ-IVZ'!$G$7:$I$106,MATCH(MIN('1.1 AIZ-IVZ'!$G$7:$G$106)+COUNTIF($N$25:N683,"*.0*"),'1.1 AIZ-IVZ'!$G$7:$G$106,0),3),INDEX('1.1 AIZ-IVZ'!$G$109:$H$1097,MATCH(VALUE(LEFT(R684,SEARCH(".",R684)-1)),'1.1 AIZ-IVZ'!$E$109:$E$1097,0)-1+Q684,2)),"")</f>
        <v/>
      </c>
      <c r="F684" s="28"/>
      <c r="G684" s="409" t="str">
        <f>IF(E684="","",IF(IFERROR(VALUE(MID(E684,(SEARCH(".",E684)+1),1)),0)&gt;0,I684,SUMIFS($G685:$G$1015,$R685:$R$1015,LEFT(E684,SEARCH(".",E684)),$Q685:$Q$1015,"&gt;0")))</f>
        <v/>
      </c>
      <c r="H684" s="400"/>
      <c r="I684" s="396" t="str">
        <f t="shared" ca="1" si="53"/>
        <v/>
      </c>
      <c r="J684" s="396" t="str">
        <f t="shared" ca="1" si="54"/>
        <v/>
      </c>
      <c r="K684" s="384" t="str">
        <f>IF(OR(IFERROR(SEARCH("*.0*",$E684),0)=1,E684=""),"",INDEX('1.1 AIZ-IVZ'!$H$109:$O$1097,MATCH('1.4 AIZ-BWH'!E684,'1.1 AIZ-IVZ'!$H$109:$H$1097,0),7))</f>
        <v/>
      </c>
      <c r="L684" s="384" t="str">
        <f>IF(OR(IFERROR(SEARCH("*.0*",$E684),0)=1,E684=""),"",INDEX('1.1 AIZ-IVZ'!$H$109:$O$1097,MATCH('1.4 AIZ-BWH'!E684,'1.1 AIZ-IVZ'!$H$109:$H$1097,0),8))</f>
        <v/>
      </c>
      <c r="M684" s="131"/>
      <c r="N684" s="395" t="str" cm="1">
        <f t="array" ref="N684">IFERROR(IF(O683=1,INDEX('1.1 AIZ-IVZ'!$G$7:$I$106,MATCH(MIN('1.1 AIZ-IVZ'!$G$7:$G$106)+COUNTIF($N$25:N683,"*.0*"),'1.1 AIZ-IVZ'!$G$7:$G$106,0),3),INDEX('1.1 AIZ-IVZ'!$G$109:$H$1097,MATCH(VALUE(LEFT(R684,SEARCH(".",R684)-1)),'1.1 AIZ-IVZ'!$E$109:$E$1097,0)-1+Q684,2)),"")</f>
        <v/>
      </c>
      <c r="O684" s="395" t="str">
        <f>IFERROR(IF(O683&gt;1,O683-1,INDEX('1.1 AIZ-IVZ'!$F$7:$H$106,MATCH('1.4 AIZ-BWH'!N684,'1.1 AIZ-IVZ'!$I$7:$I$106,0),1)+1),"")</f>
        <v/>
      </c>
      <c r="P684" s="395" t="str">
        <f t="shared" si="55"/>
        <v/>
      </c>
      <c r="Q684" s="395" t="e">
        <f t="shared" si="56"/>
        <v>#VALUE!</v>
      </c>
      <c r="R684" s="395" t="str">
        <f t="shared" si="57"/>
        <v/>
      </c>
    </row>
    <row r="685" spans="1:18" ht="15" hidden="1" customHeight="1">
      <c r="A685" s="49"/>
      <c r="B685" s="49"/>
      <c r="C685" s="49"/>
      <c r="D685" s="50"/>
      <c r="E685" s="93" t="str" cm="1">
        <f t="array" ref="E685">IFERROR(IF(O684=1,INDEX('1.1 AIZ-IVZ'!$G$7:$I$106,MATCH(MIN('1.1 AIZ-IVZ'!$G$7:$G$106)+COUNTIF($N$25:N684,"*.0*"),'1.1 AIZ-IVZ'!$G$7:$G$106,0),3),INDEX('1.1 AIZ-IVZ'!$G$109:$H$1097,MATCH(VALUE(LEFT(R685,SEARCH(".",R685)-1)),'1.1 AIZ-IVZ'!$E$109:$E$1097,0)-1+Q685,2)),"")</f>
        <v/>
      </c>
      <c r="F685" s="28"/>
      <c r="G685" s="409" t="str">
        <f>IF(E685="","",IF(IFERROR(VALUE(MID(E685,(SEARCH(".",E685)+1),1)),0)&gt;0,I685,SUMIFS($G686:$G$1015,$R686:$R$1015,LEFT(E685,SEARCH(".",E685)),$Q686:$Q$1015,"&gt;0")))</f>
        <v/>
      </c>
      <c r="H685" s="400"/>
      <c r="I685" s="396" t="str">
        <f t="shared" ca="1" si="53"/>
        <v/>
      </c>
      <c r="J685" s="396" t="str">
        <f t="shared" ca="1" si="54"/>
        <v/>
      </c>
      <c r="K685" s="384" t="str">
        <f>IF(OR(IFERROR(SEARCH("*.0*",$E685),0)=1,E685=""),"",INDEX('1.1 AIZ-IVZ'!$H$109:$O$1097,MATCH('1.4 AIZ-BWH'!E685,'1.1 AIZ-IVZ'!$H$109:$H$1097,0),7))</f>
        <v/>
      </c>
      <c r="L685" s="384" t="str">
        <f>IF(OR(IFERROR(SEARCH("*.0*",$E685),0)=1,E685=""),"",INDEX('1.1 AIZ-IVZ'!$H$109:$O$1097,MATCH('1.4 AIZ-BWH'!E685,'1.1 AIZ-IVZ'!$H$109:$H$1097,0),8))</f>
        <v/>
      </c>
      <c r="M685" s="131"/>
      <c r="N685" s="395" t="str" cm="1">
        <f t="array" ref="N685">IFERROR(IF(O684=1,INDEX('1.1 AIZ-IVZ'!$G$7:$I$106,MATCH(MIN('1.1 AIZ-IVZ'!$G$7:$G$106)+COUNTIF($N$25:N684,"*.0*"),'1.1 AIZ-IVZ'!$G$7:$G$106,0),3),INDEX('1.1 AIZ-IVZ'!$G$109:$H$1097,MATCH(VALUE(LEFT(R685,SEARCH(".",R685)-1)),'1.1 AIZ-IVZ'!$E$109:$E$1097,0)-1+Q685,2)),"")</f>
        <v/>
      </c>
      <c r="O685" s="395" t="str">
        <f>IFERROR(IF(O684&gt;1,O684-1,INDEX('1.1 AIZ-IVZ'!$F$7:$H$106,MATCH('1.4 AIZ-BWH'!N685,'1.1 AIZ-IVZ'!$I$7:$I$106,0),1)+1),"")</f>
        <v/>
      </c>
      <c r="P685" s="395" t="str">
        <f t="shared" si="55"/>
        <v/>
      </c>
      <c r="Q685" s="395" t="e">
        <f t="shared" si="56"/>
        <v>#VALUE!</v>
      </c>
      <c r="R685" s="395" t="str">
        <f t="shared" si="57"/>
        <v/>
      </c>
    </row>
    <row r="686" spans="1:18" ht="15" hidden="1" customHeight="1">
      <c r="A686" s="49"/>
      <c r="B686" s="49"/>
      <c r="C686" s="49"/>
      <c r="D686" s="50"/>
      <c r="E686" s="93" t="str" cm="1">
        <f t="array" ref="E686">IFERROR(IF(O685=1,INDEX('1.1 AIZ-IVZ'!$G$7:$I$106,MATCH(MIN('1.1 AIZ-IVZ'!$G$7:$G$106)+COUNTIF($N$25:N685,"*.0*"),'1.1 AIZ-IVZ'!$G$7:$G$106,0),3),INDEX('1.1 AIZ-IVZ'!$G$109:$H$1097,MATCH(VALUE(LEFT(R686,SEARCH(".",R686)-1)),'1.1 AIZ-IVZ'!$E$109:$E$1097,0)-1+Q686,2)),"")</f>
        <v/>
      </c>
      <c r="F686" s="28"/>
      <c r="G686" s="409" t="str">
        <f>IF(E686="","",IF(IFERROR(VALUE(MID(E686,(SEARCH(".",E686)+1),1)),0)&gt;0,I686,SUMIFS($G687:$G$1015,$R687:$R$1015,LEFT(E686,SEARCH(".",E686)),$Q687:$Q$1015,"&gt;0")))</f>
        <v/>
      </c>
      <c r="H686" s="400"/>
      <c r="I686" s="396" t="str">
        <f t="shared" ca="1" si="53"/>
        <v/>
      </c>
      <c r="J686" s="396" t="str">
        <f t="shared" ca="1" si="54"/>
        <v/>
      </c>
      <c r="K686" s="384" t="str">
        <f>IF(OR(IFERROR(SEARCH("*.0*",$E686),0)=1,E686=""),"",INDEX('1.1 AIZ-IVZ'!$H$109:$O$1097,MATCH('1.4 AIZ-BWH'!E686,'1.1 AIZ-IVZ'!$H$109:$H$1097,0),7))</f>
        <v/>
      </c>
      <c r="L686" s="384" t="str">
        <f>IF(OR(IFERROR(SEARCH("*.0*",$E686),0)=1,E686=""),"",INDEX('1.1 AIZ-IVZ'!$H$109:$O$1097,MATCH('1.4 AIZ-BWH'!E686,'1.1 AIZ-IVZ'!$H$109:$H$1097,0),8))</f>
        <v/>
      </c>
      <c r="M686" s="131"/>
      <c r="N686" s="395" t="str" cm="1">
        <f t="array" ref="N686">IFERROR(IF(O685=1,INDEX('1.1 AIZ-IVZ'!$G$7:$I$106,MATCH(MIN('1.1 AIZ-IVZ'!$G$7:$G$106)+COUNTIF($N$25:N685,"*.0*"),'1.1 AIZ-IVZ'!$G$7:$G$106,0),3),INDEX('1.1 AIZ-IVZ'!$G$109:$H$1097,MATCH(VALUE(LEFT(R686,SEARCH(".",R686)-1)),'1.1 AIZ-IVZ'!$E$109:$E$1097,0)-1+Q686,2)),"")</f>
        <v/>
      </c>
      <c r="O686" s="395" t="str">
        <f>IFERROR(IF(O685&gt;1,O685-1,INDEX('1.1 AIZ-IVZ'!$F$7:$H$106,MATCH('1.4 AIZ-BWH'!N686,'1.1 AIZ-IVZ'!$I$7:$I$106,0),1)+1),"")</f>
        <v/>
      </c>
      <c r="P686" s="395" t="str">
        <f t="shared" si="55"/>
        <v/>
      </c>
      <c r="Q686" s="395" t="e">
        <f t="shared" si="56"/>
        <v>#VALUE!</v>
      </c>
      <c r="R686" s="395" t="str">
        <f t="shared" si="57"/>
        <v/>
      </c>
    </row>
    <row r="687" spans="1:18" ht="15" hidden="1" customHeight="1">
      <c r="A687" s="49"/>
      <c r="B687" s="49"/>
      <c r="C687" s="49"/>
      <c r="D687" s="50"/>
      <c r="E687" s="93" t="str" cm="1">
        <f t="array" ref="E687">IFERROR(IF(O686=1,INDEX('1.1 AIZ-IVZ'!$G$7:$I$106,MATCH(MIN('1.1 AIZ-IVZ'!$G$7:$G$106)+COUNTIF($N$25:N686,"*.0*"),'1.1 AIZ-IVZ'!$G$7:$G$106,0),3),INDEX('1.1 AIZ-IVZ'!$G$109:$H$1097,MATCH(VALUE(LEFT(R687,SEARCH(".",R687)-1)),'1.1 AIZ-IVZ'!$E$109:$E$1097,0)-1+Q687,2)),"")</f>
        <v/>
      </c>
      <c r="F687" s="28"/>
      <c r="G687" s="409" t="str">
        <f>IF(E687="","",IF(IFERROR(VALUE(MID(E687,(SEARCH(".",E687)+1),1)),0)&gt;0,I687,SUMIFS($G688:$G$1015,$R688:$R$1015,LEFT(E687,SEARCH(".",E687)),$Q688:$Q$1015,"&gt;0")))</f>
        <v/>
      </c>
      <c r="H687" s="400"/>
      <c r="I687" s="396" t="str">
        <f t="shared" ca="1" si="53"/>
        <v/>
      </c>
      <c r="J687" s="396" t="str">
        <f t="shared" ca="1" si="54"/>
        <v/>
      </c>
      <c r="K687" s="384" t="str">
        <f>IF(OR(IFERROR(SEARCH("*.0*",$E687),0)=1,E687=""),"",INDEX('1.1 AIZ-IVZ'!$H$109:$O$1097,MATCH('1.4 AIZ-BWH'!E687,'1.1 AIZ-IVZ'!$H$109:$H$1097,0),7))</f>
        <v/>
      </c>
      <c r="L687" s="384" t="str">
        <f>IF(OR(IFERROR(SEARCH("*.0*",$E687),0)=1,E687=""),"",INDEX('1.1 AIZ-IVZ'!$H$109:$O$1097,MATCH('1.4 AIZ-BWH'!E687,'1.1 AIZ-IVZ'!$H$109:$H$1097,0),8))</f>
        <v/>
      </c>
      <c r="M687" s="131"/>
      <c r="N687" s="395" t="str" cm="1">
        <f t="array" ref="N687">IFERROR(IF(O686=1,INDEX('1.1 AIZ-IVZ'!$G$7:$I$106,MATCH(MIN('1.1 AIZ-IVZ'!$G$7:$G$106)+COUNTIF($N$25:N686,"*.0*"),'1.1 AIZ-IVZ'!$G$7:$G$106,0),3),INDEX('1.1 AIZ-IVZ'!$G$109:$H$1097,MATCH(VALUE(LEFT(R687,SEARCH(".",R687)-1)),'1.1 AIZ-IVZ'!$E$109:$E$1097,0)-1+Q687,2)),"")</f>
        <v/>
      </c>
      <c r="O687" s="395" t="str">
        <f>IFERROR(IF(O686&gt;1,O686-1,INDEX('1.1 AIZ-IVZ'!$F$7:$H$106,MATCH('1.4 AIZ-BWH'!N687,'1.1 AIZ-IVZ'!$I$7:$I$106,0),1)+1),"")</f>
        <v/>
      </c>
      <c r="P687" s="395" t="str">
        <f t="shared" si="55"/>
        <v/>
      </c>
      <c r="Q687" s="395" t="e">
        <f t="shared" si="56"/>
        <v>#VALUE!</v>
      </c>
      <c r="R687" s="395" t="str">
        <f t="shared" si="57"/>
        <v/>
      </c>
    </row>
    <row r="688" spans="1:18" ht="15" hidden="1" customHeight="1">
      <c r="A688" s="49"/>
      <c r="B688" s="49"/>
      <c r="C688" s="49"/>
      <c r="D688" s="50"/>
      <c r="E688" s="93" t="str" cm="1">
        <f t="array" ref="E688">IFERROR(IF(O687=1,INDEX('1.1 AIZ-IVZ'!$G$7:$I$106,MATCH(MIN('1.1 AIZ-IVZ'!$G$7:$G$106)+COUNTIF($N$25:N687,"*.0*"),'1.1 AIZ-IVZ'!$G$7:$G$106,0),3),INDEX('1.1 AIZ-IVZ'!$G$109:$H$1097,MATCH(VALUE(LEFT(R688,SEARCH(".",R688)-1)),'1.1 AIZ-IVZ'!$E$109:$E$1097,0)-1+Q688,2)),"")</f>
        <v/>
      </c>
      <c r="F688" s="28"/>
      <c r="G688" s="409" t="str">
        <f>IF(E688="","",IF(IFERROR(VALUE(MID(E688,(SEARCH(".",E688)+1),1)),0)&gt;0,I688,SUMIFS($G689:$G$1015,$R689:$R$1015,LEFT(E688,SEARCH(".",E688)),$Q689:$Q$1015,"&gt;0")))</f>
        <v/>
      </c>
      <c r="H688" s="400"/>
      <c r="I688" s="396" t="str">
        <f t="shared" ca="1" si="53"/>
        <v/>
      </c>
      <c r="J688" s="396" t="str">
        <f t="shared" ca="1" si="54"/>
        <v/>
      </c>
      <c r="K688" s="384" t="str">
        <f>IF(OR(IFERROR(SEARCH("*.0*",$E688),0)=1,E688=""),"",INDEX('1.1 AIZ-IVZ'!$H$109:$O$1097,MATCH('1.4 AIZ-BWH'!E688,'1.1 AIZ-IVZ'!$H$109:$H$1097,0),7))</f>
        <v/>
      </c>
      <c r="L688" s="384" t="str">
        <f>IF(OR(IFERROR(SEARCH("*.0*",$E688),0)=1,E688=""),"",INDEX('1.1 AIZ-IVZ'!$H$109:$O$1097,MATCH('1.4 AIZ-BWH'!E688,'1.1 AIZ-IVZ'!$H$109:$H$1097,0),8))</f>
        <v/>
      </c>
      <c r="M688" s="131"/>
      <c r="N688" s="395" t="str" cm="1">
        <f t="array" ref="N688">IFERROR(IF(O687=1,INDEX('1.1 AIZ-IVZ'!$G$7:$I$106,MATCH(MIN('1.1 AIZ-IVZ'!$G$7:$G$106)+COUNTIF($N$25:N687,"*.0*"),'1.1 AIZ-IVZ'!$G$7:$G$106,0),3),INDEX('1.1 AIZ-IVZ'!$G$109:$H$1097,MATCH(VALUE(LEFT(R688,SEARCH(".",R688)-1)),'1.1 AIZ-IVZ'!$E$109:$E$1097,0)-1+Q688,2)),"")</f>
        <v/>
      </c>
      <c r="O688" s="395" t="str">
        <f>IFERROR(IF(O687&gt;1,O687-1,INDEX('1.1 AIZ-IVZ'!$F$7:$H$106,MATCH('1.4 AIZ-BWH'!N688,'1.1 AIZ-IVZ'!$I$7:$I$106,0),1)+1),"")</f>
        <v/>
      </c>
      <c r="P688" s="395" t="str">
        <f t="shared" si="55"/>
        <v/>
      </c>
      <c r="Q688" s="395" t="e">
        <f t="shared" si="56"/>
        <v>#VALUE!</v>
      </c>
      <c r="R688" s="395" t="str">
        <f t="shared" si="57"/>
        <v/>
      </c>
    </row>
    <row r="689" spans="1:18" ht="15" hidden="1" customHeight="1">
      <c r="A689" s="49"/>
      <c r="B689" s="49"/>
      <c r="C689" s="49"/>
      <c r="D689" s="50"/>
      <c r="E689" s="93" t="str" cm="1">
        <f t="array" ref="E689">IFERROR(IF(O688=1,INDEX('1.1 AIZ-IVZ'!$G$7:$I$106,MATCH(MIN('1.1 AIZ-IVZ'!$G$7:$G$106)+COUNTIF($N$25:N688,"*.0*"),'1.1 AIZ-IVZ'!$G$7:$G$106,0),3),INDEX('1.1 AIZ-IVZ'!$G$109:$H$1097,MATCH(VALUE(LEFT(R689,SEARCH(".",R689)-1)),'1.1 AIZ-IVZ'!$E$109:$E$1097,0)-1+Q689,2)),"")</f>
        <v/>
      </c>
      <c r="F689" s="28"/>
      <c r="G689" s="409" t="str">
        <f>IF(E689="","",IF(IFERROR(VALUE(MID(E689,(SEARCH(".",E689)+1),1)),0)&gt;0,I689,SUMIFS($G690:$G$1015,$R690:$R$1015,LEFT(E689,SEARCH(".",E689)),$Q690:$Q$1015,"&gt;0")))</f>
        <v/>
      </c>
      <c r="H689" s="400"/>
      <c r="I689" s="396" t="str">
        <f t="shared" ca="1" si="53"/>
        <v/>
      </c>
      <c r="J689" s="396" t="str">
        <f t="shared" ca="1" si="54"/>
        <v/>
      </c>
      <c r="K689" s="384" t="str">
        <f>IF(OR(IFERROR(SEARCH("*.0*",$E689),0)=1,E689=""),"",INDEX('1.1 AIZ-IVZ'!$H$109:$O$1097,MATCH('1.4 AIZ-BWH'!E689,'1.1 AIZ-IVZ'!$H$109:$H$1097,0),7))</f>
        <v/>
      </c>
      <c r="L689" s="384" t="str">
        <f>IF(OR(IFERROR(SEARCH("*.0*",$E689),0)=1,E689=""),"",INDEX('1.1 AIZ-IVZ'!$H$109:$O$1097,MATCH('1.4 AIZ-BWH'!E689,'1.1 AIZ-IVZ'!$H$109:$H$1097,0),8))</f>
        <v/>
      </c>
      <c r="M689" s="131"/>
      <c r="N689" s="395" t="str" cm="1">
        <f t="array" ref="N689">IFERROR(IF(O688=1,INDEX('1.1 AIZ-IVZ'!$G$7:$I$106,MATCH(MIN('1.1 AIZ-IVZ'!$G$7:$G$106)+COUNTIF($N$25:N688,"*.0*"),'1.1 AIZ-IVZ'!$G$7:$G$106,0),3),INDEX('1.1 AIZ-IVZ'!$G$109:$H$1097,MATCH(VALUE(LEFT(R689,SEARCH(".",R689)-1)),'1.1 AIZ-IVZ'!$E$109:$E$1097,0)-1+Q689,2)),"")</f>
        <v/>
      </c>
      <c r="O689" s="395" t="str">
        <f>IFERROR(IF(O688&gt;1,O688-1,INDEX('1.1 AIZ-IVZ'!$F$7:$H$106,MATCH('1.4 AIZ-BWH'!N689,'1.1 AIZ-IVZ'!$I$7:$I$106,0),1)+1),"")</f>
        <v/>
      </c>
      <c r="P689" s="395" t="str">
        <f t="shared" si="55"/>
        <v/>
      </c>
      <c r="Q689" s="395" t="e">
        <f t="shared" si="56"/>
        <v>#VALUE!</v>
      </c>
      <c r="R689" s="395" t="str">
        <f t="shared" si="57"/>
        <v/>
      </c>
    </row>
    <row r="690" spans="1:18" ht="15" hidden="1" customHeight="1">
      <c r="A690" s="49"/>
      <c r="B690" s="49"/>
      <c r="C690" s="49"/>
      <c r="D690" s="50"/>
      <c r="E690" s="93" t="str" cm="1">
        <f t="array" ref="E690">IFERROR(IF(O689=1,INDEX('1.1 AIZ-IVZ'!$G$7:$I$106,MATCH(MIN('1.1 AIZ-IVZ'!$G$7:$G$106)+COUNTIF($N$25:N689,"*.0*"),'1.1 AIZ-IVZ'!$G$7:$G$106,0),3),INDEX('1.1 AIZ-IVZ'!$G$109:$H$1097,MATCH(VALUE(LEFT(R690,SEARCH(".",R690)-1)),'1.1 AIZ-IVZ'!$E$109:$E$1097,0)-1+Q690,2)),"")</f>
        <v/>
      </c>
      <c r="F690" s="28"/>
      <c r="G690" s="409" t="str">
        <f>IF(E690="","",IF(IFERROR(VALUE(MID(E690,(SEARCH(".",E690)+1),1)),0)&gt;0,I690,SUMIFS($G691:$G$1015,$R691:$R$1015,LEFT(E690,SEARCH(".",E690)),$Q691:$Q$1015,"&gt;0")))</f>
        <v/>
      </c>
      <c r="H690" s="400"/>
      <c r="I690" s="396" t="str">
        <f t="shared" ca="1" si="53"/>
        <v/>
      </c>
      <c r="J690" s="396" t="str">
        <f t="shared" ca="1" si="54"/>
        <v/>
      </c>
      <c r="K690" s="384" t="str">
        <f>IF(OR(IFERROR(SEARCH("*.0*",$E690),0)=1,E690=""),"",INDEX('1.1 AIZ-IVZ'!$H$109:$O$1097,MATCH('1.4 AIZ-BWH'!E690,'1.1 AIZ-IVZ'!$H$109:$H$1097,0),7))</f>
        <v/>
      </c>
      <c r="L690" s="384" t="str">
        <f>IF(OR(IFERROR(SEARCH("*.0*",$E690),0)=1,E690=""),"",INDEX('1.1 AIZ-IVZ'!$H$109:$O$1097,MATCH('1.4 AIZ-BWH'!E690,'1.1 AIZ-IVZ'!$H$109:$H$1097,0),8))</f>
        <v/>
      </c>
      <c r="M690" s="131"/>
      <c r="N690" s="395" t="str" cm="1">
        <f t="array" ref="N690">IFERROR(IF(O689=1,INDEX('1.1 AIZ-IVZ'!$G$7:$I$106,MATCH(MIN('1.1 AIZ-IVZ'!$G$7:$G$106)+COUNTIF($N$25:N689,"*.0*"),'1.1 AIZ-IVZ'!$G$7:$G$106,0),3),INDEX('1.1 AIZ-IVZ'!$G$109:$H$1097,MATCH(VALUE(LEFT(R690,SEARCH(".",R690)-1)),'1.1 AIZ-IVZ'!$E$109:$E$1097,0)-1+Q690,2)),"")</f>
        <v/>
      </c>
      <c r="O690" s="395" t="str">
        <f>IFERROR(IF(O689&gt;1,O689-1,INDEX('1.1 AIZ-IVZ'!$F$7:$H$106,MATCH('1.4 AIZ-BWH'!N690,'1.1 AIZ-IVZ'!$I$7:$I$106,0),1)+1),"")</f>
        <v/>
      </c>
      <c r="P690" s="395" t="str">
        <f t="shared" si="55"/>
        <v/>
      </c>
      <c r="Q690" s="395" t="e">
        <f t="shared" si="56"/>
        <v>#VALUE!</v>
      </c>
      <c r="R690" s="395" t="str">
        <f t="shared" si="57"/>
        <v/>
      </c>
    </row>
    <row r="691" spans="1:18" ht="15" hidden="1" customHeight="1">
      <c r="A691" s="49"/>
      <c r="B691" s="49"/>
      <c r="C691" s="49"/>
      <c r="D691" s="50"/>
      <c r="E691" s="93" t="str" cm="1">
        <f t="array" ref="E691">IFERROR(IF(O690=1,INDEX('1.1 AIZ-IVZ'!$G$7:$I$106,MATCH(MIN('1.1 AIZ-IVZ'!$G$7:$G$106)+COUNTIF($N$25:N690,"*.0*"),'1.1 AIZ-IVZ'!$G$7:$G$106,0),3),INDEX('1.1 AIZ-IVZ'!$G$109:$H$1097,MATCH(VALUE(LEFT(R691,SEARCH(".",R691)-1)),'1.1 AIZ-IVZ'!$E$109:$E$1097,0)-1+Q691,2)),"")</f>
        <v/>
      </c>
      <c r="F691" s="28"/>
      <c r="G691" s="409" t="str">
        <f>IF(E691="","",IF(IFERROR(VALUE(MID(E691,(SEARCH(".",E691)+1),1)),0)&gt;0,I691,SUMIFS($G692:$G$1015,$R692:$R$1015,LEFT(E691,SEARCH(".",E691)),$Q692:$Q$1015,"&gt;0")))</f>
        <v/>
      </c>
      <c r="H691" s="400"/>
      <c r="I691" s="396" t="str">
        <f t="shared" ca="1" si="53"/>
        <v/>
      </c>
      <c r="J691" s="396" t="str">
        <f t="shared" ca="1" si="54"/>
        <v/>
      </c>
      <c r="K691" s="384" t="str">
        <f>IF(OR(IFERROR(SEARCH("*.0*",$E691),0)=1,E691=""),"",INDEX('1.1 AIZ-IVZ'!$H$109:$O$1097,MATCH('1.4 AIZ-BWH'!E691,'1.1 AIZ-IVZ'!$H$109:$H$1097,0),7))</f>
        <v/>
      </c>
      <c r="L691" s="384" t="str">
        <f>IF(OR(IFERROR(SEARCH("*.0*",$E691),0)=1,E691=""),"",INDEX('1.1 AIZ-IVZ'!$H$109:$O$1097,MATCH('1.4 AIZ-BWH'!E691,'1.1 AIZ-IVZ'!$H$109:$H$1097,0),8))</f>
        <v/>
      </c>
      <c r="M691" s="131"/>
      <c r="N691" s="395" t="str" cm="1">
        <f t="array" ref="N691">IFERROR(IF(O690=1,INDEX('1.1 AIZ-IVZ'!$G$7:$I$106,MATCH(MIN('1.1 AIZ-IVZ'!$G$7:$G$106)+COUNTIF($N$25:N690,"*.0*"),'1.1 AIZ-IVZ'!$G$7:$G$106,0),3),INDEX('1.1 AIZ-IVZ'!$G$109:$H$1097,MATCH(VALUE(LEFT(R691,SEARCH(".",R691)-1)),'1.1 AIZ-IVZ'!$E$109:$E$1097,0)-1+Q691,2)),"")</f>
        <v/>
      </c>
      <c r="O691" s="395" t="str">
        <f>IFERROR(IF(O690&gt;1,O690-1,INDEX('1.1 AIZ-IVZ'!$F$7:$H$106,MATCH('1.4 AIZ-BWH'!N691,'1.1 AIZ-IVZ'!$I$7:$I$106,0),1)+1),"")</f>
        <v/>
      </c>
      <c r="P691" s="395" t="str">
        <f t="shared" si="55"/>
        <v/>
      </c>
      <c r="Q691" s="395" t="e">
        <f t="shared" si="56"/>
        <v>#VALUE!</v>
      </c>
      <c r="R691" s="395" t="str">
        <f t="shared" si="57"/>
        <v/>
      </c>
    </row>
    <row r="692" spans="1:18" ht="15" hidden="1" customHeight="1">
      <c r="A692" s="49"/>
      <c r="B692" s="49"/>
      <c r="C692" s="49"/>
      <c r="D692" s="50"/>
      <c r="E692" s="93" t="str" cm="1">
        <f t="array" ref="E692">IFERROR(IF(O691=1,INDEX('1.1 AIZ-IVZ'!$G$7:$I$106,MATCH(MIN('1.1 AIZ-IVZ'!$G$7:$G$106)+COUNTIF($N$25:N691,"*.0*"),'1.1 AIZ-IVZ'!$G$7:$G$106,0),3),INDEX('1.1 AIZ-IVZ'!$G$109:$H$1097,MATCH(VALUE(LEFT(R692,SEARCH(".",R692)-1)),'1.1 AIZ-IVZ'!$E$109:$E$1097,0)-1+Q692,2)),"")</f>
        <v/>
      </c>
      <c r="F692" s="28"/>
      <c r="G692" s="409" t="str">
        <f>IF(E692="","",IF(IFERROR(VALUE(MID(E692,(SEARCH(".",E692)+1),1)),0)&gt;0,I692,SUMIFS($G693:$G$1015,$R693:$R$1015,LEFT(E692,SEARCH(".",E692)),$Q693:$Q$1015,"&gt;0")))</f>
        <v/>
      </c>
      <c r="H692" s="400"/>
      <c r="I692" s="396" t="str">
        <f t="shared" ca="1" si="53"/>
        <v/>
      </c>
      <c r="J692" s="396" t="str">
        <f t="shared" ca="1" si="54"/>
        <v/>
      </c>
      <c r="K692" s="384" t="str">
        <f>IF(OR(IFERROR(SEARCH("*.0*",$E692),0)=1,E692=""),"",INDEX('1.1 AIZ-IVZ'!$H$109:$O$1097,MATCH('1.4 AIZ-BWH'!E692,'1.1 AIZ-IVZ'!$H$109:$H$1097,0),7))</f>
        <v/>
      </c>
      <c r="L692" s="384" t="str">
        <f>IF(OR(IFERROR(SEARCH("*.0*",$E692),0)=1,E692=""),"",INDEX('1.1 AIZ-IVZ'!$H$109:$O$1097,MATCH('1.4 AIZ-BWH'!E692,'1.1 AIZ-IVZ'!$H$109:$H$1097,0),8))</f>
        <v/>
      </c>
      <c r="M692" s="131"/>
      <c r="N692" s="395" t="str" cm="1">
        <f t="array" ref="N692">IFERROR(IF(O691=1,INDEX('1.1 AIZ-IVZ'!$G$7:$I$106,MATCH(MIN('1.1 AIZ-IVZ'!$G$7:$G$106)+COUNTIF($N$25:N691,"*.0*"),'1.1 AIZ-IVZ'!$G$7:$G$106,0),3),INDEX('1.1 AIZ-IVZ'!$G$109:$H$1097,MATCH(VALUE(LEFT(R692,SEARCH(".",R692)-1)),'1.1 AIZ-IVZ'!$E$109:$E$1097,0)-1+Q692,2)),"")</f>
        <v/>
      </c>
      <c r="O692" s="395" t="str">
        <f>IFERROR(IF(O691&gt;1,O691-1,INDEX('1.1 AIZ-IVZ'!$F$7:$H$106,MATCH('1.4 AIZ-BWH'!N692,'1.1 AIZ-IVZ'!$I$7:$I$106,0),1)+1),"")</f>
        <v/>
      </c>
      <c r="P692" s="395" t="str">
        <f t="shared" si="55"/>
        <v/>
      </c>
      <c r="Q692" s="395" t="e">
        <f t="shared" si="56"/>
        <v>#VALUE!</v>
      </c>
      <c r="R692" s="395" t="str">
        <f t="shared" si="57"/>
        <v/>
      </c>
    </row>
    <row r="693" spans="1:18" ht="15" hidden="1" customHeight="1">
      <c r="A693" s="49"/>
      <c r="B693" s="49"/>
      <c r="C693" s="49"/>
      <c r="D693" s="50"/>
      <c r="E693" s="93" t="str" cm="1">
        <f t="array" ref="E693">IFERROR(IF(O692=1,INDEX('1.1 AIZ-IVZ'!$G$7:$I$106,MATCH(MIN('1.1 AIZ-IVZ'!$G$7:$G$106)+COUNTIF($N$25:N692,"*.0*"),'1.1 AIZ-IVZ'!$G$7:$G$106,0),3),INDEX('1.1 AIZ-IVZ'!$G$109:$H$1097,MATCH(VALUE(LEFT(R693,SEARCH(".",R693)-1)),'1.1 AIZ-IVZ'!$E$109:$E$1097,0)-1+Q693,2)),"")</f>
        <v/>
      </c>
      <c r="F693" s="28"/>
      <c r="G693" s="409" t="str">
        <f>IF(E693="","",IF(IFERROR(VALUE(MID(E693,(SEARCH(".",E693)+1),1)),0)&gt;0,I693,SUMIFS($G694:$G$1015,$R694:$R$1015,LEFT(E693,SEARCH(".",E693)),$Q694:$Q$1015,"&gt;0")))</f>
        <v/>
      </c>
      <c r="H693" s="400"/>
      <c r="I693" s="396" t="str">
        <f t="shared" ca="1" si="53"/>
        <v/>
      </c>
      <c r="J693" s="396" t="str">
        <f t="shared" ca="1" si="54"/>
        <v/>
      </c>
      <c r="K693" s="384" t="str">
        <f>IF(OR(IFERROR(SEARCH("*.0*",$E693),0)=1,E693=""),"",INDEX('1.1 AIZ-IVZ'!$H$109:$O$1097,MATCH('1.4 AIZ-BWH'!E693,'1.1 AIZ-IVZ'!$H$109:$H$1097,0),7))</f>
        <v/>
      </c>
      <c r="L693" s="384" t="str">
        <f>IF(OR(IFERROR(SEARCH("*.0*",$E693),0)=1,E693=""),"",INDEX('1.1 AIZ-IVZ'!$H$109:$O$1097,MATCH('1.4 AIZ-BWH'!E693,'1.1 AIZ-IVZ'!$H$109:$H$1097,0),8))</f>
        <v/>
      </c>
      <c r="M693" s="131"/>
      <c r="N693" s="395" t="str" cm="1">
        <f t="array" ref="N693">IFERROR(IF(O692=1,INDEX('1.1 AIZ-IVZ'!$G$7:$I$106,MATCH(MIN('1.1 AIZ-IVZ'!$G$7:$G$106)+COUNTIF($N$25:N692,"*.0*"),'1.1 AIZ-IVZ'!$G$7:$G$106,0),3),INDEX('1.1 AIZ-IVZ'!$G$109:$H$1097,MATCH(VALUE(LEFT(R693,SEARCH(".",R693)-1)),'1.1 AIZ-IVZ'!$E$109:$E$1097,0)-1+Q693,2)),"")</f>
        <v/>
      </c>
      <c r="O693" s="395" t="str">
        <f>IFERROR(IF(O692&gt;1,O692-1,INDEX('1.1 AIZ-IVZ'!$F$7:$H$106,MATCH('1.4 AIZ-BWH'!N693,'1.1 AIZ-IVZ'!$I$7:$I$106,0),1)+1),"")</f>
        <v/>
      </c>
      <c r="P693" s="395" t="str">
        <f t="shared" si="55"/>
        <v/>
      </c>
      <c r="Q693" s="395" t="e">
        <f t="shared" si="56"/>
        <v>#VALUE!</v>
      </c>
      <c r="R693" s="395" t="str">
        <f t="shared" si="57"/>
        <v/>
      </c>
    </row>
    <row r="694" spans="1:18" ht="15" hidden="1" customHeight="1">
      <c r="A694" s="49"/>
      <c r="B694" s="49"/>
      <c r="C694" s="49"/>
      <c r="D694" s="50"/>
      <c r="E694" s="93" t="str" cm="1">
        <f t="array" ref="E694">IFERROR(IF(O693=1,INDEX('1.1 AIZ-IVZ'!$G$7:$I$106,MATCH(MIN('1.1 AIZ-IVZ'!$G$7:$G$106)+COUNTIF($N$25:N693,"*.0*"),'1.1 AIZ-IVZ'!$G$7:$G$106,0),3),INDEX('1.1 AIZ-IVZ'!$G$109:$H$1097,MATCH(VALUE(LEFT(R694,SEARCH(".",R694)-1)),'1.1 AIZ-IVZ'!$E$109:$E$1097,0)-1+Q694,2)),"")</f>
        <v/>
      </c>
      <c r="F694" s="28"/>
      <c r="G694" s="409" t="str">
        <f>IF(E694="","",IF(IFERROR(VALUE(MID(E694,(SEARCH(".",E694)+1),1)),0)&gt;0,I694,SUMIFS($G695:$G$1015,$R695:$R$1015,LEFT(E694,SEARCH(".",E694)),$Q695:$Q$1015,"&gt;0")))</f>
        <v/>
      </c>
      <c r="H694" s="400"/>
      <c r="I694" s="396" t="str">
        <f t="shared" ca="1" si="53"/>
        <v/>
      </c>
      <c r="J694" s="396" t="str">
        <f t="shared" ca="1" si="54"/>
        <v/>
      </c>
      <c r="K694" s="384" t="str">
        <f>IF(OR(IFERROR(SEARCH("*.0*",$E694),0)=1,E694=""),"",INDEX('1.1 AIZ-IVZ'!$H$109:$O$1097,MATCH('1.4 AIZ-BWH'!E694,'1.1 AIZ-IVZ'!$H$109:$H$1097,0),7))</f>
        <v/>
      </c>
      <c r="L694" s="384" t="str">
        <f>IF(OR(IFERROR(SEARCH("*.0*",$E694),0)=1,E694=""),"",INDEX('1.1 AIZ-IVZ'!$H$109:$O$1097,MATCH('1.4 AIZ-BWH'!E694,'1.1 AIZ-IVZ'!$H$109:$H$1097,0),8))</f>
        <v/>
      </c>
      <c r="M694" s="131"/>
      <c r="N694" s="395" t="str" cm="1">
        <f t="array" ref="N694">IFERROR(IF(O693=1,INDEX('1.1 AIZ-IVZ'!$G$7:$I$106,MATCH(MIN('1.1 AIZ-IVZ'!$G$7:$G$106)+COUNTIF($N$25:N693,"*.0*"),'1.1 AIZ-IVZ'!$G$7:$G$106,0),3),INDEX('1.1 AIZ-IVZ'!$G$109:$H$1097,MATCH(VALUE(LEFT(R694,SEARCH(".",R694)-1)),'1.1 AIZ-IVZ'!$E$109:$E$1097,0)-1+Q694,2)),"")</f>
        <v/>
      </c>
      <c r="O694" s="395" t="str">
        <f>IFERROR(IF(O693&gt;1,O693-1,INDEX('1.1 AIZ-IVZ'!$F$7:$H$106,MATCH('1.4 AIZ-BWH'!N694,'1.1 AIZ-IVZ'!$I$7:$I$106,0),1)+1),"")</f>
        <v/>
      </c>
      <c r="P694" s="395" t="str">
        <f t="shared" si="55"/>
        <v/>
      </c>
      <c r="Q694" s="395" t="e">
        <f t="shared" si="56"/>
        <v>#VALUE!</v>
      </c>
      <c r="R694" s="395" t="str">
        <f t="shared" si="57"/>
        <v/>
      </c>
    </row>
    <row r="695" spans="1:18" ht="15" hidden="1">
      <c r="A695" s="49"/>
      <c r="B695" s="49"/>
      <c r="C695" s="49"/>
      <c r="D695" s="50"/>
      <c r="E695" s="93" t="str" cm="1">
        <f t="array" ref="E695">IFERROR(IF(O694=1,INDEX('1.1 AIZ-IVZ'!$G$7:$I$106,MATCH(MIN('1.1 AIZ-IVZ'!$G$7:$G$106)+COUNTIF($N$25:N694,"*.0*"),'1.1 AIZ-IVZ'!$G$7:$G$106,0),3),INDEX('1.1 AIZ-IVZ'!$G$109:$H$1097,MATCH(VALUE(LEFT(R695,SEARCH(".",R695)-1)),'1.1 AIZ-IVZ'!$E$109:$E$1097,0)-1+Q695,2)),"")</f>
        <v/>
      </c>
      <c r="F695" s="28"/>
      <c r="G695" s="409" t="str">
        <f>IF(E695="","",IF(IFERROR(VALUE(MID(E695,(SEARCH(".",E695)+1),1)),0)&gt;0,I695,SUMIFS($G696:$G$1015,$R696:$R$1015,LEFT(E695,SEARCH(".",E695)),$Q696:$Q$1015,"&gt;0")))</f>
        <v/>
      </c>
      <c r="H695" s="400"/>
      <c r="I695" s="396" t="str">
        <f t="shared" ca="1" si="53"/>
        <v/>
      </c>
      <c r="J695" s="396" t="str">
        <f t="shared" ca="1" si="54"/>
        <v/>
      </c>
      <c r="K695" s="384" t="str">
        <f>IF(OR(IFERROR(SEARCH("*.0*",$E695),0)=1,E695=""),"",INDEX('1.1 AIZ-IVZ'!$H$109:$O$1097,MATCH('1.4 AIZ-BWH'!E695,'1.1 AIZ-IVZ'!$H$109:$H$1097,0),7))</f>
        <v/>
      </c>
      <c r="L695" s="384" t="str">
        <f>IF(OR(IFERROR(SEARCH("*.0*",$E695),0)=1,E695=""),"",INDEX('1.1 AIZ-IVZ'!$H$109:$O$1097,MATCH('1.4 AIZ-BWH'!E695,'1.1 AIZ-IVZ'!$H$109:$H$1097,0),8))</f>
        <v/>
      </c>
      <c r="M695" s="131"/>
      <c r="N695" s="395" t="str" cm="1">
        <f t="array" ref="N695">IFERROR(IF(O694=1,INDEX('1.1 AIZ-IVZ'!$G$7:$I$106,MATCH(MIN('1.1 AIZ-IVZ'!$G$7:$G$106)+COUNTIF($N$25:N694,"*.0*"),'1.1 AIZ-IVZ'!$G$7:$G$106,0),3),INDEX('1.1 AIZ-IVZ'!$G$109:$H$1097,MATCH(VALUE(LEFT(R695,SEARCH(".",R695)-1)),'1.1 AIZ-IVZ'!$E$109:$E$1097,0)-1+Q695,2)),"")</f>
        <v/>
      </c>
      <c r="O695" s="395" t="str">
        <f>IFERROR(IF(O694&gt;1,O694-1,INDEX('1.1 AIZ-IVZ'!$F$7:$H$106,MATCH('1.4 AIZ-BWH'!N695,'1.1 AIZ-IVZ'!$I$7:$I$106,0),1)+1),"")</f>
        <v/>
      </c>
      <c r="P695" s="395" t="str">
        <f t="shared" si="55"/>
        <v/>
      </c>
      <c r="Q695" s="395" t="e">
        <f t="shared" si="56"/>
        <v>#VALUE!</v>
      </c>
      <c r="R695" s="395" t="str">
        <f t="shared" si="57"/>
        <v/>
      </c>
    </row>
    <row r="696" spans="1:18" ht="15" hidden="1">
      <c r="A696" s="49"/>
      <c r="B696" s="49"/>
      <c r="C696" s="49"/>
      <c r="D696" s="50"/>
      <c r="E696" s="93" t="str" cm="1">
        <f t="array" ref="E696">IFERROR(IF(O695=1,INDEX('1.1 AIZ-IVZ'!$G$7:$I$106,MATCH(MIN('1.1 AIZ-IVZ'!$G$7:$G$106)+COUNTIF($N$25:N695,"*.0*"),'1.1 AIZ-IVZ'!$G$7:$G$106,0),3),INDEX('1.1 AIZ-IVZ'!$G$109:$H$1097,MATCH(VALUE(LEFT(R696,SEARCH(".",R696)-1)),'1.1 AIZ-IVZ'!$E$109:$E$1097,0)-1+Q696,2)),"")</f>
        <v/>
      </c>
      <c r="F696" s="28"/>
      <c r="G696" s="409" t="str">
        <f>IF(E696="","",IF(IFERROR(VALUE(MID(E696,(SEARCH(".",E696)+1),1)),0)&gt;0,I696,SUMIFS($G697:$G$1015,$R697:$R$1015,LEFT(E696,SEARCH(".",E696)),$Q697:$Q$1015,"&gt;0")))</f>
        <v/>
      </c>
      <c r="H696" s="400"/>
      <c r="I696" s="396" t="str">
        <f t="shared" ca="1" si="53"/>
        <v/>
      </c>
      <c r="J696" s="396" t="str">
        <f t="shared" ca="1" si="54"/>
        <v/>
      </c>
      <c r="K696" s="384" t="str">
        <f>IF(OR(IFERROR(SEARCH("*.0*",$E696),0)=1,E696=""),"",INDEX('1.1 AIZ-IVZ'!$H$109:$O$1097,MATCH('1.4 AIZ-BWH'!E696,'1.1 AIZ-IVZ'!$H$109:$H$1097,0),7))</f>
        <v/>
      </c>
      <c r="L696" s="384" t="str">
        <f>IF(OR(IFERROR(SEARCH("*.0*",$E696),0)=1,E696=""),"",INDEX('1.1 AIZ-IVZ'!$H$109:$O$1097,MATCH('1.4 AIZ-BWH'!E696,'1.1 AIZ-IVZ'!$H$109:$H$1097,0),8))</f>
        <v/>
      </c>
      <c r="M696" s="131"/>
      <c r="N696" s="395" t="str" cm="1">
        <f t="array" ref="N696">IFERROR(IF(O695=1,INDEX('1.1 AIZ-IVZ'!$G$7:$I$106,MATCH(MIN('1.1 AIZ-IVZ'!$G$7:$G$106)+COUNTIF($N$25:N695,"*.0*"),'1.1 AIZ-IVZ'!$G$7:$G$106,0),3),INDEX('1.1 AIZ-IVZ'!$G$109:$H$1097,MATCH(VALUE(LEFT(R696,SEARCH(".",R696)-1)),'1.1 AIZ-IVZ'!$E$109:$E$1097,0)-1+Q696,2)),"")</f>
        <v/>
      </c>
      <c r="O696" s="395" t="str">
        <f>IFERROR(IF(O695&gt;1,O695-1,INDEX('1.1 AIZ-IVZ'!$F$7:$H$106,MATCH('1.4 AIZ-BWH'!N696,'1.1 AIZ-IVZ'!$I$7:$I$106,0),1)+1),"")</f>
        <v/>
      </c>
      <c r="P696" s="395" t="str">
        <f t="shared" si="55"/>
        <v/>
      </c>
      <c r="Q696" s="395" t="e">
        <f t="shared" si="56"/>
        <v>#VALUE!</v>
      </c>
      <c r="R696" s="395" t="str">
        <f t="shared" si="57"/>
        <v/>
      </c>
    </row>
    <row r="697" spans="1:18" ht="15" hidden="1">
      <c r="A697" s="49"/>
      <c r="B697" s="49"/>
      <c r="C697" s="49"/>
      <c r="D697" s="50"/>
      <c r="E697" s="93" t="str" cm="1">
        <f t="array" ref="E697">IFERROR(IF(O696=1,INDEX('1.1 AIZ-IVZ'!$G$7:$I$106,MATCH(MIN('1.1 AIZ-IVZ'!$G$7:$G$106)+COUNTIF($N$25:N696,"*.0*"),'1.1 AIZ-IVZ'!$G$7:$G$106,0),3),INDEX('1.1 AIZ-IVZ'!$G$109:$H$1097,MATCH(VALUE(LEFT(R697,SEARCH(".",R697)-1)),'1.1 AIZ-IVZ'!$E$109:$E$1097,0)-1+Q697,2)),"")</f>
        <v/>
      </c>
      <c r="F697" s="28"/>
      <c r="G697" s="409" t="str">
        <f>IF(E697="","",IF(IFERROR(VALUE(MID(E697,(SEARCH(".",E697)+1),1)),0)&gt;0,I697,SUMIFS($G698:$G$1015,$R698:$R$1015,LEFT(E697,SEARCH(".",E697)),$Q698:$Q$1015,"&gt;0")))</f>
        <v/>
      </c>
      <c r="H697" s="400"/>
      <c r="I697" s="396" t="str">
        <f t="shared" ca="1" si="53"/>
        <v/>
      </c>
      <c r="J697" s="396" t="str">
        <f t="shared" ca="1" si="54"/>
        <v/>
      </c>
      <c r="K697" s="384" t="str">
        <f>IF(OR(IFERROR(SEARCH("*.0*",$E697),0)=1,E697=""),"",INDEX('1.1 AIZ-IVZ'!$H$109:$O$1097,MATCH('1.4 AIZ-BWH'!E697,'1.1 AIZ-IVZ'!$H$109:$H$1097,0),7))</f>
        <v/>
      </c>
      <c r="L697" s="384" t="str">
        <f>IF(OR(IFERROR(SEARCH("*.0*",$E697),0)=1,E697=""),"",INDEX('1.1 AIZ-IVZ'!$H$109:$O$1097,MATCH('1.4 AIZ-BWH'!E697,'1.1 AIZ-IVZ'!$H$109:$H$1097,0),8))</f>
        <v/>
      </c>
      <c r="M697" s="131"/>
      <c r="N697" s="395" t="str" cm="1">
        <f t="array" ref="N697">IFERROR(IF(O696=1,INDEX('1.1 AIZ-IVZ'!$G$7:$I$106,MATCH(MIN('1.1 AIZ-IVZ'!$G$7:$G$106)+COUNTIF($N$25:N696,"*.0*"),'1.1 AIZ-IVZ'!$G$7:$G$106,0),3),INDEX('1.1 AIZ-IVZ'!$G$109:$H$1097,MATCH(VALUE(LEFT(R697,SEARCH(".",R697)-1)),'1.1 AIZ-IVZ'!$E$109:$E$1097,0)-1+Q697,2)),"")</f>
        <v/>
      </c>
      <c r="O697" s="395" t="str">
        <f>IFERROR(IF(O696&gt;1,O696-1,INDEX('1.1 AIZ-IVZ'!$F$7:$H$106,MATCH('1.4 AIZ-BWH'!N697,'1.1 AIZ-IVZ'!$I$7:$I$106,0),1)+1),"")</f>
        <v/>
      </c>
      <c r="P697" s="395" t="str">
        <f t="shared" si="55"/>
        <v/>
      </c>
      <c r="Q697" s="395" t="e">
        <f t="shared" si="56"/>
        <v>#VALUE!</v>
      </c>
      <c r="R697" s="395" t="str">
        <f t="shared" si="57"/>
        <v/>
      </c>
    </row>
    <row r="698" spans="1:18" ht="15" hidden="1">
      <c r="A698" s="49"/>
      <c r="B698" s="49"/>
      <c r="C698" s="49"/>
      <c r="D698" s="50"/>
      <c r="E698" s="93" t="str" cm="1">
        <f t="array" ref="E698">IFERROR(IF(O697=1,INDEX('1.1 AIZ-IVZ'!$G$7:$I$106,MATCH(MIN('1.1 AIZ-IVZ'!$G$7:$G$106)+COUNTIF($N$25:N697,"*.0*"),'1.1 AIZ-IVZ'!$G$7:$G$106,0),3),INDEX('1.1 AIZ-IVZ'!$G$109:$H$1097,MATCH(VALUE(LEFT(R698,SEARCH(".",R698)-1)),'1.1 AIZ-IVZ'!$E$109:$E$1097,0)-1+Q698,2)),"")</f>
        <v/>
      </c>
      <c r="F698" s="28"/>
      <c r="G698" s="409" t="str">
        <f>IF(E698="","",IF(IFERROR(VALUE(MID(E698,(SEARCH(".",E698)+1),1)),0)&gt;0,I698,SUMIFS($G699:$G$1015,$R699:$R$1015,LEFT(E698,SEARCH(".",E698)),$Q699:$Q$1015,"&gt;0")))</f>
        <v/>
      </c>
      <c r="H698" s="400"/>
      <c r="I698" s="396" t="str">
        <f t="shared" ca="1" si="53"/>
        <v/>
      </c>
      <c r="J698" s="396" t="str">
        <f t="shared" ca="1" si="54"/>
        <v/>
      </c>
      <c r="K698" s="384" t="str">
        <f>IF(OR(IFERROR(SEARCH("*.0*",$E698),0)=1,E698=""),"",INDEX('1.1 AIZ-IVZ'!$H$109:$O$1097,MATCH('1.4 AIZ-BWH'!E698,'1.1 AIZ-IVZ'!$H$109:$H$1097,0),7))</f>
        <v/>
      </c>
      <c r="L698" s="384" t="str">
        <f>IF(OR(IFERROR(SEARCH("*.0*",$E698),0)=1,E698=""),"",INDEX('1.1 AIZ-IVZ'!$H$109:$O$1097,MATCH('1.4 AIZ-BWH'!E698,'1.1 AIZ-IVZ'!$H$109:$H$1097,0),8))</f>
        <v/>
      </c>
      <c r="M698" s="131"/>
      <c r="N698" s="395" t="str" cm="1">
        <f t="array" ref="N698">IFERROR(IF(O697=1,INDEX('1.1 AIZ-IVZ'!$G$7:$I$106,MATCH(MIN('1.1 AIZ-IVZ'!$G$7:$G$106)+COUNTIF($N$25:N697,"*.0*"),'1.1 AIZ-IVZ'!$G$7:$G$106,0),3),INDEX('1.1 AIZ-IVZ'!$G$109:$H$1097,MATCH(VALUE(LEFT(R698,SEARCH(".",R698)-1)),'1.1 AIZ-IVZ'!$E$109:$E$1097,0)-1+Q698,2)),"")</f>
        <v/>
      </c>
      <c r="O698" s="395" t="str">
        <f>IFERROR(IF(O697&gt;1,O697-1,INDEX('1.1 AIZ-IVZ'!$F$7:$H$106,MATCH('1.4 AIZ-BWH'!N698,'1.1 AIZ-IVZ'!$I$7:$I$106,0),1)+1),"")</f>
        <v/>
      </c>
      <c r="P698" s="395" t="str">
        <f t="shared" si="55"/>
        <v/>
      </c>
      <c r="Q698" s="395" t="e">
        <f t="shared" si="56"/>
        <v>#VALUE!</v>
      </c>
      <c r="R698" s="395" t="str">
        <f t="shared" si="57"/>
        <v/>
      </c>
    </row>
    <row r="699" spans="1:18" ht="15" hidden="1">
      <c r="A699" s="49"/>
      <c r="B699" s="49"/>
      <c r="C699" s="49"/>
      <c r="D699" s="50"/>
      <c r="E699" s="93" t="str" cm="1">
        <f t="array" ref="E699">IFERROR(IF(O698=1,INDEX('1.1 AIZ-IVZ'!$G$7:$I$106,MATCH(MIN('1.1 AIZ-IVZ'!$G$7:$G$106)+COUNTIF($N$25:N698,"*.0*"),'1.1 AIZ-IVZ'!$G$7:$G$106,0),3),INDEX('1.1 AIZ-IVZ'!$G$109:$H$1097,MATCH(VALUE(LEFT(R699,SEARCH(".",R699)-1)),'1.1 AIZ-IVZ'!$E$109:$E$1097,0)-1+Q699,2)),"")</f>
        <v/>
      </c>
      <c r="F699" s="28"/>
      <c r="G699" s="409" t="str">
        <f>IF(E699="","",IF(IFERROR(VALUE(MID(E699,(SEARCH(".",E699)+1),1)),0)&gt;0,I699,SUMIFS($G700:$G$1015,$R700:$R$1015,LEFT(E699,SEARCH(".",E699)),$Q700:$Q$1015,"&gt;0")))</f>
        <v/>
      </c>
      <c r="H699" s="400"/>
      <c r="I699" s="396" t="str">
        <f t="shared" ca="1" si="53"/>
        <v/>
      </c>
      <c r="J699" s="396" t="str">
        <f t="shared" ca="1" si="54"/>
        <v/>
      </c>
      <c r="K699" s="384" t="str">
        <f>IF(OR(IFERROR(SEARCH("*.0*",$E699),0)=1,E699=""),"",INDEX('1.1 AIZ-IVZ'!$H$109:$O$1097,MATCH('1.4 AIZ-BWH'!E699,'1.1 AIZ-IVZ'!$H$109:$H$1097,0),7))</f>
        <v/>
      </c>
      <c r="L699" s="384" t="str">
        <f>IF(OR(IFERROR(SEARCH("*.0*",$E699),0)=1,E699=""),"",INDEX('1.1 AIZ-IVZ'!$H$109:$O$1097,MATCH('1.4 AIZ-BWH'!E699,'1.1 AIZ-IVZ'!$H$109:$H$1097,0),8))</f>
        <v/>
      </c>
      <c r="M699" s="131"/>
      <c r="N699" s="395" t="str" cm="1">
        <f t="array" ref="N699">IFERROR(IF(O698=1,INDEX('1.1 AIZ-IVZ'!$G$7:$I$106,MATCH(MIN('1.1 AIZ-IVZ'!$G$7:$G$106)+COUNTIF($N$25:N698,"*.0*"),'1.1 AIZ-IVZ'!$G$7:$G$106,0),3),INDEX('1.1 AIZ-IVZ'!$G$109:$H$1097,MATCH(VALUE(LEFT(R699,SEARCH(".",R699)-1)),'1.1 AIZ-IVZ'!$E$109:$E$1097,0)-1+Q699,2)),"")</f>
        <v/>
      </c>
      <c r="O699" s="395" t="str">
        <f>IFERROR(IF(O698&gt;1,O698-1,INDEX('1.1 AIZ-IVZ'!$F$7:$H$106,MATCH('1.4 AIZ-BWH'!N699,'1.1 AIZ-IVZ'!$I$7:$I$106,0),1)+1),"")</f>
        <v/>
      </c>
      <c r="P699" s="395" t="str">
        <f t="shared" si="55"/>
        <v/>
      </c>
      <c r="Q699" s="395" t="e">
        <f t="shared" si="56"/>
        <v>#VALUE!</v>
      </c>
      <c r="R699" s="395" t="str">
        <f t="shared" si="57"/>
        <v/>
      </c>
    </row>
    <row r="700" spans="1:18" ht="15" hidden="1">
      <c r="A700" s="49"/>
      <c r="B700" s="49"/>
      <c r="C700" s="49"/>
      <c r="D700" s="50"/>
      <c r="E700" s="93" t="str" cm="1">
        <f t="array" ref="E700">IFERROR(IF(O699=1,INDEX('1.1 AIZ-IVZ'!$G$7:$I$106,MATCH(MIN('1.1 AIZ-IVZ'!$G$7:$G$106)+COUNTIF($N$25:N699,"*.0*"),'1.1 AIZ-IVZ'!$G$7:$G$106,0),3),INDEX('1.1 AIZ-IVZ'!$G$109:$H$1097,MATCH(VALUE(LEFT(R700,SEARCH(".",R700)-1)),'1.1 AIZ-IVZ'!$E$109:$E$1097,0)-1+Q700,2)),"")</f>
        <v/>
      </c>
      <c r="F700" s="28"/>
      <c r="G700" s="409" t="str">
        <f>IF(E700="","",IF(IFERROR(VALUE(MID(E700,(SEARCH(".",E700)+1),1)),0)&gt;0,I700,SUMIFS($G701:$G$1015,$R701:$R$1015,LEFT(E700,SEARCH(".",E700)),$Q701:$Q$1015,"&gt;0")))</f>
        <v/>
      </c>
      <c r="H700" s="400"/>
      <c r="I700" s="396" t="str">
        <f t="shared" ca="1" si="53"/>
        <v/>
      </c>
      <c r="J700" s="396" t="str">
        <f t="shared" ca="1" si="54"/>
        <v/>
      </c>
      <c r="K700" s="384" t="str">
        <f>IF(OR(IFERROR(SEARCH("*.0*",$E700),0)=1,E700=""),"",INDEX('1.1 AIZ-IVZ'!$H$109:$O$1097,MATCH('1.4 AIZ-BWH'!E700,'1.1 AIZ-IVZ'!$H$109:$H$1097,0),7))</f>
        <v/>
      </c>
      <c r="L700" s="384" t="str">
        <f>IF(OR(IFERROR(SEARCH("*.0*",$E700),0)=1,E700=""),"",INDEX('1.1 AIZ-IVZ'!$H$109:$O$1097,MATCH('1.4 AIZ-BWH'!E700,'1.1 AIZ-IVZ'!$H$109:$H$1097,0),8))</f>
        <v/>
      </c>
      <c r="M700" s="131"/>
      <c r="N700" s="395" t="str" cm="1">
        <f t="array" ref="N700">IFERROR(IF(O699=1,INDEX('1.1 AIZ-IVZ'!$G$7:$I$106,MATCH(MIN('1.1 AIZ-IVZ'!$G$7:$G$106)+COUNTIF($N$25:N699,"*.0*"),'1.1 AIZ-IVZ'!$G$7:$G$106,0),3),INDEX('1.1 AIZ-IVZ'!$G$109:$H$1097,MATCH(VALUE(LEFT(R700,SEARCH(".",R700)-1)),'1.1 AIZ-IVZ'!$E$109:$E$1097,0)-1+Q700,2)),"")</f>
        <v/>
      </c>
      <c r="O700" s="395" t="str">
        <f>IFERROR(IF(O699&gt;1,O699-1,INDEX('1.1 AIZ-IVZ'!$F$7:$H$106,MATCH('1.4 AIZ-BWH'!N700,'1.1 AIZ-IVZ'!$I$7:$I$106,0),1)+1),"")</f>
        <v/>
      </c>
      <c r="P700" s="395" t="str">
        <f t="shared" si="55"/>
        <v/>
      </c>
      <c r="Q700" s="395" t="e">
        <f t="shared" si="56"/>
        <v>#VALUE!</v>
      </c>
      <c r="R700" s="395" t="str">
        <f t="shared" si="57"/>
        <v/>
      </c>
    </row>
    <row r="701" spans="1:18" ht="15" hidden="1" customHeight="1">
      <c r="A701" s="49"/>
      <c r="B701" s="49"/>
      <c r="C701" s="49"/>
      <c r="D701" s="50"/>
      <c r="E701" s="93" t="str" cm="1">
        <f t="array" ref="E701">IFERROR(IF(O700=1,INDEX('1.1 AIZ-IVZ'!$G$7:$I$106,MATCH(MIN('1.1 AIZ-IVZ'!$G$7:$G$106)+COUNTIF($N$25:N700,"*.0*"),'1.1 AIZ-IVZ'!$G$7:$G$106,0),3),INDEX('1.1 AIZ-IVZ'!$G$109:$H$1097,MATCH(VALUE(LEFT(R701,SEARCH(".",R701)-1)),'1.1 AIZ-IVZ'!$E$109:$E$1097,0)-1+Q701,2)),"")</f>
        <v/>
      </c>
      <c r="F701" s="28"/>
      <c r="G701" s="409" t="str">
        <f>IF(E701="","",IF(IFERROR(VALUE(MID(E701,(SEARCH(".",E701)+1),1)),0)&gt;0,I701,SUMIFS($G702:$G$1015,$R702:$R$1015,LEFT(E701,SEARCH(".",E701)),$Q702:$Q$1015,"&gt;0")))</f>
        <v/>
      </c>
      <c r="H701" s="400"/>
      <c r="I701" s="396" t="str">
        <f t="shared" ca="1" si="53"/>
        <v/>
      </c>
      <c r="J701" s="396" t="str">
        <f t="shared" ca="1" si="54"/>
        <v/>
      </c>
      <c r="K701" s="384" t="str">
        <f>IF(OR(IFERROR(SEARCH("*.0*",$E701),0)=1,E701=""),"",INDEX('1.1 AIZ-IVZ'!$H$109:$O$1097,MATCH('1.4 AIZ-BWH'!E701,'1.1 AIZ-IVZ'!$H$109:$H$1097,0),7))</f>
        <v/>
      </c>
      <c r="L701" s="384" t="str">
        <f>IF(OR(IFERROR(SEARCH("*.0*",$E701),0)=1,E701=""),"",INDEX('1.1 AIZ-IVZ'!$H$109:$O$1097,MATCH('1.4 AIZ-BWH'!E701,'1.1 AIZ-IVZ'!$H$109:$H$1097,0),8))</f>
        <v/>
      </c>
      <c r="M701" s="131"/>
      <c r="N701" s="395" t="str" cm="1">
        <f t="array" ref="N701">IFERROR(IF(O700=1,INDEX('1.1 AIZ-IVZ'!$G$7:$I$106,MATCH(MIN('1.1 AIZ-IVZ'!$G$7:$G$106)+COUNTIF($N$25:N700,"*.0*"),'1.1 AIZ-IVZ'!$G$7:$G$106,0),3),INDEX('1.1 AIZ-IVZ'!$G$109:$H$1097,MATCH(VALUE(LEFT(R701,SEARCH(".",R701)-1)),'1.1 AIZ-IVZ'!$E$109:$E$1097,0)-1+Q701,2)),"")</f>
        <v/>
      </c>
      <c r="O701" s="395" t="str">
        <f>IFERROR(IF(O700&gt;1,O700-1,INDEX('1.1 AIZ-IVZ'!$F$7:$H$106,MATCH('1.4 AIZ-BWH'!N701,'1.1 AIZ-IVZ'!$I$7:$I$106,0),1)+1),"")</f>
        <v/>
      </c>
      <c r="P701" s="395" t="str">
        <f t="shared" si="55"/>
        <v/>
      </c>
      <c r="Q701" s="395" t="e">
        <f t="shared" si="56"/>
        <v>#VALUE!</v>
      </c>
      <c r="R701" s="395" t="str">
        <f t="shared" si="57"/>
        <v/>
      </c>
    </row>
    <row r="702" spans="1:18" ht="15" hidden="1" customHeight="1">
      <c r="A702" s="49"/>
      <c r="B702" s="49"/>
      <c r="C702" s="49"/>
      <c r="D702" s="50"/>
      <c r="E702" s="93" t="str" cm="1">
        <f t="array" ref="E702">IFERROR(IF(O701=1,INDEX('1.1 AIZ-IVZ'!$G$7:$I$106,MATCH(MIN('1.1 AIZ-IVZ'!$G$7:$G$106)+COUNTIF($N$25:N701,"*.0*"),'1.1 AIZ-IVZ'!$G$7:$G$106,0),3),INDEX('1.1 AIZ-IVZ'!$G$109:$H$1097,MATCH(VALUE(LEFT(R702,SEARCH(".",R702)-1)),'1.1 AIZ-IVZ'!$E$109:$E$1097,0)-1+Q702,2)),"")</f>
        <v/>
      </c>
      <c r="F702" s="28"/>
      <c r="G702" s="409" t="str">
        <f>IF(E702="","",IF(IFERROR(VALUE(MID(E702,(SEARCH(".",E702)+1),1)),0)&gt;0,I702,SUMIFS($G703:$G$1015,$R703:$R$1015,LEFT(E702,SEARCH(".",E702)),$Q703:$Q$1015,"&gt;0")))</f>
        <v/>
      </c>
      <c r="H702" s="400"/>
      <c r="I702" s="396" t="str">
        <f t="shared" ca="1" si="53"/>
        <v/>
      </c>
      <c r="J702" s="396" t="str">
        <f t="shared" ca="1" si="54"/>
        <v/>
      </c>
      <c r="K702" s="384" t="str">
        <f>IF(OR(IFERROR(SEARCH("*.0*",$E702),0)=1,E702=""),"",INDEX('1.1 AIZ-IVZ'!$H$109:$O$1097,MATCH('1.4 AIZ-BWH'!E702,'1.1 AIZ-IVZ'!$H$109:$H$1097,0),7))</f>
        <v/>
      </c>
      <c r="L702" s="384" t="str">
        <f>IF(OR(IFERROR(SEARCH("*.0*",$E702),0)=1,E702=""),"",INDEX('1.1 AIZ-IVZ'!$H$109:$O$1097,MATCH('1.4 AIZ-BWH'!E702,'1.1 AIZ-IVZ'!$H$109:$H$1097,0),8))</f>
        <v/>
      </c>
      <c r="M702" s="131"/>
      <c r="N702" s="395" t="str" cm="1">
        <f t="array" ref="N702">IFERROR(IF(O701=1,INDEX('1.1 AIZ-IVZ'!$G$7:$I$106,MATCH(MIN('1.1 AIZ-IVZ'!$G$7:$G$106)+COUNTIF($N$25:N701,"*.0*"),'1.1 AIZ-IVZ'!$G$7:$G$106,0),3),INDEX('1.1 AIZ-IVZ'!$G$109:$H$1097,MATCH(VALUE(LEFT(R702,SEARCH(".",R702)-1)),'1.1 AIZ-IVZ'!$E$109:$E$1097,0)-1+Q702,2)),"")</f>
        <v/>
      </c>
      <c r="O702" s="395" t="str">
        <f>IFERROR(IF(O701&gt;1,O701-1,INDEX('1.1 AIZ-IVZ'!$F$7:$H$106,MATCH('1.4 AIZ-BWH'!N702,'1.1 AIZ-IVZ'!$I$7:$I$106,0),1)+1),"")</f>
        <v/>
      </c>
      <c r="P702" s="395" t="str">
        <f t="shared" si="55"/>
        <v/>
      </c>
      <c r="Q702" s="395" t="e">
        <f t="shared" si="56"/>
        <v>#VALUE!</v>
      </c>
      <c r="R702" s="395" t="str">
        <f t="shared" si="57"/>
        <v/>
      </c>
    </row>
    <row r="703" spans="1:18" ht="15" hidden="1" customHeight="1">
      <c r="A703" s="49"/>
      <c r="B703" s="49"/>
      <c r="C703" s="49"/>
      <c r="D703" s="50"/>
      <c r="E703" s="93" t="str" cm="1">
        <f t="array" ref="E703">IFERROR(IF(O702=1,INDEX('1.1 AIZ-IVZ'!$G$7:$I$106,MATCH(MIN('1.1 AIZ-IVZ'!$G$7:$G$106)+COUNTIF($N$25:N702,"*.0*"),'1.1 AIZ-IVZ'!$G$7:$G$106,0),3),INDEX('1.1 AIZ-IVZ'!$G$109:$H$1097,MATCH(VALUE(LEFT(R703,SEARCH(".",R703)-1)),'1.1 AIZ-IVZ'!$E$109:$E$1097,0)-1+Q703,2)),"")</f>
        <v/>
      </c>
      <c r="F703" s="28"/>
      <c r="G703" s="409" t="str">
        <f>IF(E703="","",IF(IFERROR(VALUE(MID(E703,(SEARCH(".",E703)+1),1)),0)&gt;0,I703,SUMIFS($G704:$G$1015,$R704:$R$1015,LEFT(E703,SEARCH(".",E703)),$Q704:$Q$1015,"&gt;0")))</f>
        <v/>
      </c>
      <c r="H703" s="400"/>
      <c r="I703" s="396" t="str">
        <f t="shared" ca="1" si="53"/>
        <v/>
      </c>
      <c r="J703" s="396" t="str">
        <f t="shared" ca="1" si="54"/>
        <v/>
      </c>
      <c r="K703" s="384" t="str">
        <f>IF(OR(IFERROR(SEARCH("*.0*",$E703),0)=1,E703=""),"",INDEX('1.1 AIZ-IVZ'!$H$109:$O$1097,MATCH('1.4 AIZ-BWH'!E703,'1.1 AIZ-IVZ'!$H$109:$H$1097,0),7))</f>
        <v/>
      </c>
      <c r="L703" s="384" t="str">
        <f>IF(OR(IFERROR(SEARCH("*.0*",$E703),0)=1,E703=""),"",INDEX('1.1 AIZ-IVZ'!$H$109:$O$1097,MATCH('1.4 AIZ-BWH'!E703,'1.1 AIZ-IVZ'!$H$109:$H$1097,0),8))</f>
        <v/>
      </c>
      <c r="M703" s="131"/>
      <c r="N703" s="395" t="str" cm="1">
        <f t="array" ref="N703">IFERROR(IF(O702=1,INDEX('1.1 AIZ-IVZ'!$G$7:$I$106,MATCH(MIN('1.1 AIZ-IVZ'!$G$7:$G$106)+COUNTIF($N$25:N702,"*.0*"),'1.1 AIZ-IVZ'!$G$7:$G$106,0),3),INDEX('1.1 AIZ-IVZ'!$G$109:$H$1097,MATCH(VALUE(LEFT(R703,SEARCH(".",R703)-1)),'1.1 AIZ-IVZ'!$E$109:$E$1097,0)-1+Q703,2)),"")</f>
        <v/>
      </c>
      <c r="O703" s="395" t="str">
        <f>IFERROR(IF(O702&gt;1,O702-1,INDEX('1.1 AIZ-IVZ'!$F$7:$H$106,MATCH('1.4 AIZ-BWH'!N703,'1.1 AIZ-IVZ'!$I$7:$I$106,0),1)+1),"")</f>
        <v/>
      </c>
      <c r="P703" s="395" t="str">
        <f t="shared" si="55"/>
        <v/>
      </c>
      <c r="Q703" s="395" t="e">
        <f t="shared" si="56"/>
        <v>#VALUE!</v>
      </c>
      <c r="R703" s="395" t="str">
        <f t="shared" si="57"/>
        <v/>
      </c>
    </row>
    <row r="704" spans="1:18" ht="15" hidden="1" customHeight="1">
      <c r="A704" s="49"/>
      <c r="B704" s="49"/>
      <c r="C704" s="49"/>
      <c r="D704" s="50"/>
      <c r="E704" s="93" t="str" cm="1">
        <f t="array" ref="E704">IFERROR(IF(O703=1,INDEX('1.1 AIZ-IVZ'!$G$7:$I$106,MATCH(MIN('1.1 AIZ-IVZ'!$G$7:$G$106)+COUNTIF($N$25:N703,"*.0*"),'1.1 AIZ-IVZ'!$G$7:$G$106,0),3),INDEX('1.1 AIZ-IVZ'!$G$109:$H$1097,MATCH(VALUE(LEFT(R704,SEARCH(".",R704)-1)),'1.1 AIZ-IVZ'!$E$109:$E$1097,0)-1+Q704,2)),"")</f>
        <v/>
      </c>
      <c r="F704" s="28"/>
      <c r="G704" s="409" t="str">
        <f>IF(E704="","",IF(IFERROR(VALUE(MID(E704,(SEARCH(".",E704)+1),1)),0)&gt;0,I704,SUMIFS($G705:$G$1015,$R705:$R$1015,LEFT(E704,SEARCH(".",E704)),$Q705:$Q$1015,"&gt;0")))</f>
        <v/>
      </c>
      <c r="H704" s="400"/>
      <c r="I704" s="396" t="str">
        <f t="shared" ca="1" si="53"/>
        <v/>
      </c>
      <c r="J704" s="396" t="str">
        <f t="shared" ca="1" si="54"/>
        <v/>
      </c>
      <c r="K704" s="384" t="str">
        <f>IF(OR(IFERROR(SEARCH("*.0*",$E704),0)=1,E704=""),"",INDEX('1.1 AIZ-IVZ'!$H$109:$O$1097,MATCH('1.4 AIZ-BWH'!E704,'1.1 AIZ-IVZ'!$H$109:$H$1097,0),7))</f>
        <v/>
      </c>
      <c r="L704" s="384" t="str">
        <f>IF(OR(IFERROR(SEARCH("*.0*",$E704),0)=1,E704=""),"",INDEX('1.1 AIZ-IVZ'!$H$109:$O$1097,MATCH('1.4 AIZ-BWH'!E704,'1.1 AIZ-IVZ'!$H$109:$H$1097,0),8))</f>
        <v/>
      </c>
      <c r="M704" s="131"/>
      <c r="N704" s="395" t="str" cm="1">
        <f t="array" ref="N704">IFERROR(IF(O703=1,INDEX('1.1 AIZ-IVZ'!$G$7:$I$106,MATCH(MIN('1.1 AIZ-IVZ'!$G$7:$G$106)+COUNTIF($N$25:N703,"*.0*"),'1.1 AIZ-IVZ'!$G$7:$G$106,0),3),INDEX('1.1 AIZ-IVZ'!$G$109:$H$1097,MATCH(VALUE(LEFT(R704,SEARCH(".",R704)-1)),'1.1 AIZ-IVZ'!$E$109:$E$1097,0)-1+Q704,2)),"")</f>
        <v/>
      </c>
      <c r="O704" s="395" t="str">
        <f>IFERROR(IF(O703&gt;1,O703-1,INDEX('1.1 AIZ-IVZ'!$F$7:$H$106,MATCH('1.4 AIZ-BWH'!N704,'1.1 AIZ-IVZ'!$I$7:$I$106,0),1)+1),"")</f>
        <v/>
      </c>
      <c r="P704" s="395" t="str">
        <f t="shared" si="55"/>
        <v/>
      </c>
      <c r="Q704" s="395" t="e">
        <f t="shared" si="56"/>
        <v>#VALUE!</v>
      </c>
      <c r="R704" s="395" t="str">
        <f t="shared" si="57"/>
        <v/>
      </c>
    </row>
    <row r="705" spans="1:18" ht="15" hidden="1">
      <c r="A705" s="49"/>
      <c r="B705" s="49"/>
      <c r="C705" s="49"/>
      <c r="D705" s="50"/>
      <c r="E705" s="93" t="str" cm="1">
        <f t="array" ref="E705">IFERROR(IF(O704=1,INDEX('1.1 AIZ-IVZ'!$G$7:$I$106,MATCH(MIN('1.1 AIZ-IVZ'!$G$7:$G$106)+COUNTIF($N$25:N704,"*.0*"),'1.1 AIZ-IVZ'!$G$7:$G$106,0),3),INDEX('1.1 AIZ-IVZ'!$G$109:$H$1097,MATCH(VALUE(LEFT(R705,SEARCH(".",R705)-1)),'1.1 AIZ-IVZ'!$E$109:$E$1097,0)-1+Q705,2)),"")</f>
        <v/>
      </c>
      <c r="F705" s="28"/>
      <c r="G705" s="409" t="str">
        <f>IF(E705="","",IF(IFERROR(VALUE(MID(E705,(SEARCH(".",E705)+1),1)),0)&gt;0,I705,SUMIFS($G706:$G$1015,$R706:$R$1015,LEFT(E705,SEARCH(".",E705)),$Q706:$Q$1015,"&gt;0")))</f>
        <v/>
      </c>
      <c r="H705" s="400"/>
      <c r="I705" s="396" t="str">
        <f t="shared" ca="1" si="53"/>
        <v/>
      </c>
      <c r="J705" s="396" t="str">
        <f t="shared" ca="1" si="54"/>
        <v/>
      </c>
      <c r="K705" s="384" t="str">
        <f>IF(OR(IFERROR(SEARCH("*.0*",$E705),0)=1,E705=""),"",INDEX('1.1 AIZ-IVZ'!$H$109:$O$1097,MATCH('1.4 AIZ-BWH'!E705,'1.1 AIZ-IVZ'!$H$109:$H$1097,0),7))</f>
        <v/>
      </c>
      <c r="L705" s="384" t="str">
        <f>IF(OR(IFERROR(SEARCH("*.0*",$E705),0)=1,E705=""),"",INDEX('1.1 AIZ-IVZ'!$H$109:$O$1097,MATCH('1.4 AIZ-BWH'!E705,'1.1 AIZ-IVZ'!$H$109:$H$1097,0),8))</f>
        <v/>
      </c>
      <c r="M705" s="131"/>
      <c r="N705" s="395" t="str" cm="1">
        <f t="array" ref="N705">IFERROR(IF(O704=1,INDEX('1.1 AIZ-IVZ'!$G$7:$I$106,MATCH(MIN('1.1 AIZ-IVZ'!$G$7:$G$106)+COUNTIF($N$25:N704,"*.0*"),'1.1 AIZ-IVZ'!$G$7:$G$106,0),3),INDEX('1.1 AIZ-IVZ'!$G$109:$H$1097,MATCH(VALUE(LEFT(R705,SEARCH(".",R705)-1)),'1.1 AIZ-IVZ'!$E$109:$E$1097,0)-1+Q705,2)),"")</f>
        <v/>
      </c>
      <c r="O705" s="395" t="str">
        <f>IFERROR(IF(O704&gt;1,O704-1,INDEX('1.1 AIZ-IVZ'!$F$7:$H$106,MATCH('1.4 AIZ-BWH'!N705,'1.1 AIZ-IVZ'!$I$7:$I$106,0),1)+1),"")</f>
        <v/>
      </c>
      <c r="P705" s="395" t="str">
        <f t="shared" si="55"/>
        <v/>
      </c>
      <c r="Q705" s="395" t="e">
        <f t="shared" si="56"/>
        <v>#VALUE!</v>
      </c>
      <c r="R705" s="395" t="str">
        <f t="shared" si="57"/>
        <v/>
      </c>
    </row>
    <row r="706" spans="1:18" ht="15" hidden="1">
      <c r="A706" s="49"/>
      <c r="B706" s="49"/>
      <c r="C706" s="49"/>
      <c r="D706" s="50"/>
      <c r="E706" s="93" t="str" cm="1">
        <f t="array" ref="E706">IFERROR(IF(O705=1,INDEX('1.1 AIZ-IVZ'!$G$7:$I$106,MATCH(MIN('1.1 AIZ-IVZ'!$G$7:$G$106)+COUNTIF($N$25:N705,"*.0*"),'1.1 AIZ-IVZ'!$G$7:$G$106,0),3),INDEX('1.1 AIZ-IVZ'!$G$109:$H$1097,MATCH(VALUE(LEFT(R706,SEARCH(".",R706)-1)),'1.1 AIZ-IVZ'!$E$109:$E$1097,0)-1+Q706,2)),"")</f>
        <v/>
      </c>
      <c r="F706" s="28"/>
      <c r="G706" s="409" t="str">
        <f>IF(E706="","",IF(IFERROR(VALUE(MID(E706,(SEARCH(".",E706)+1),1)),0)&gt;0,I706,SUMIFS($G707:$G$1015,$R707:$R$1015,LEFT(E706,SEARCH(".",E706)),$Q707:$Q$1015,"&gt;0")))</f>
        <v/>
      </c>
      <c r="H706" s="400"/>
      <c r="I706" s="396" t="str">
        <f t="shared" ca="1" si="53"/>
        <v/>
      </c>
      <c r="J706" s="396" t="str">
        <f t="shared" ca="1" si="54"/>
        <v/>
      </c>
      <c r="K706" s="384" t="str">
        <f>IF(OR(IFERROR(SEARCH("*.0*",$E706),0)=1,E706=""),"",INDEX('1.1 AIZ-IVZ'!$H$109:$O$1097,MATCH('1.4 AIZ-BWH'!E706,'1.1 AIZ-IVZ'!$H$109:$H$1097,0),7))</f>
        <v/>
      </c>
      <c r="L706" s="384" t="str">
        <f>IF(OR(IFERROR(SEARCH("*.0*",$E706),0)=1,E706=""),"",INDEX('1.1 AIZ-IVZ'!$H$109:$O$1097,MATCH('1.4 AIZ-BWH'!E706,'1.1 AIZ-IVZ'!$H$109:$H$1097,0),8))</f>
        <v/>
      </c>
      <c r="M706" s="131"/>
      <c r="N706" s="395" t="str" cm="1">
        <f t="array" ref="N706">IFERROR(IF(O705=1,INDEX('1.1 AIZ-IVZ'!$G$7:$I$106,MATCH(MIN('1.1 AIZ-IVZ'!$G$7:$G$106)+COUNTIF($N$25:N705,"*.0*"),'1.1 AIZ-IVZ'!$G$7:$G$106,0),3),INDEX('1.1 AIZ-IVZ'!$G$109:$H$1097,MATCH(VALUE(LEFT(R706,SEARCH(".",R706)-1)),'1.1 AIZ-IVZ'!$E$109:$E$1097,0)-1+Q706,2)),"")</f>
        <v/>
      </c>
      <c r="O706" s="395" t="str">
        <f>IFERROR(IF(O705&gt;1,O705-1,INDEX('1.1 AIZ-IVZ'!$F$7:$H$106,MATCH('1.4 AIZ-BWH'!N706,'1.1 AIZ-IVZ'!$I$7:$I$106,0),1)+1),"")</f>
        <v/>
      </c>
      <c r="P706" s="395" t="str">
        <f t="shared" si="55"/>
        <v/>
      </c>
      <c r="Q706" s="395" t="e">
        <f t="shared" si="56"/>
        <v>#VALUE!</v>
      </c>
      <c r="R706" s="395" t="str">
        <f t="shared" si="57"/>
        <v/>
      </c>
    </row>
    <row r="707" spans="1:18" ht="15" hidden="1">
      <c r="A707" s="49"/>
      <c r="B707" s="49"/>
      <c r="C707" s="49"/>
      <c r="D707" s="50"/>
      <c r="E707" s="93" t="str" cm="1">
        <f t="array" ref="E707">IFERROR(IF(O706=1,INDEX('1.1 AIZ-IVZ'!$G$7:$I$106,MATCH(MIN('1.1 AIZ-IVZ'!$G$7:$G$106)+COUNTIF($N$25:N706,"*.0*"),'1.1 AIZ-IVZ'!$G$7:$G$106,0),3),INDEX('1.1 AIZ-IVZ'!$G$109:$H$1097,MATCH(VALUE(LEFT(R707,SEARCH(".",R707)-1)),'1.1 AIZ-IVZ'!$E$109:$E$1097,0)-1+Q707,2)),"")</f>
        <v/>
      </c>
      <c r="F707" s="28"/>
      <c r="G707" s="409" t="str">
        <f>IF(E707="","",IF(IFERROR(VALUE(MID(E707,(SEARCH(".",E707)+1),1)),0)&gt;0,I707,SUMIFS($G708:$G$1015,$R708:$R$1015,LEFT(E707,SEARCH(".",E707)),$Q708:$Q$1015,"&gt;0")))</f>
        <v/>
      </c>
      <c r="H707" s="400"/>
      <c r="I707" s="396" t="str">
        <f t="shared" ca="1" si="53"/>
        <v/>
      </c>
      <c r="J707" s="396" t="str">
        <f t="shared" ca="1" si="54"/>
        <v/>
      </c>
      <c r="K707" s="384" t="str">
        <f>IF(OR(IFERROR(SEARCH("*.0*",$E707),0)=1,E707=""),"",INDEX('1.1 AIZ-IVZ'!$H$109:$O$1097,MATCH('1.4 AIZ-BWH'!E707,'1.1 AIZ-IVZ'!$H$109:$H$1097,0),7))</f>
        <v/>
      </c>
      <c r="L707" s="384" t="str">
        <f>IF(OR(IFERROR(SEARCH("*.0*",$E707),0)=1,E707=""),"",INDEX('1.1 AIZ-IVZ'!$H$109:$O$1097,MATCH('1.4 AIZ-BWH'!E707,'1.1 AIZ-IVZ'!$H$109:$H$1097,0),8))</f>
        <v/>
      </c>
      <c r="M707" s="131"/>
      <c r="N707" s="395" t="str" cm="1">
        <f t="array" ref="N707">IFERROR(IF(O706=1,INDEX('1.1 AIZ-IVZ'!$G$7:$I$106,MATCH(MIN('1.1 AIZ-IVZ'!$G$7:$G$106)+COUNTIF($N$25:N706,"*.0*"),'1.1 AIZ-IVZ'!$G$7:$G$106,0),3),INDEX('1.1 AIZ-IVZ'!$G$109:$H$1097,MATCH(VALUE(LEFT(R707,SEARCH(".",R707)-1)),'1.1 AIZ-IVZ'!$E$109:$E$1097,0)-1+Q707,2)),"")</f>
        <v/>
      </c>
      <c r="O707" s="395" t="str">
        <f>IFERROR(IF(O706&gt;1,O706-1,INDEX('1.1 AIZ-IVZ'!$F$7:$H$106,MATCH('1.4 AIZ-BWH'!N707,'1.1 AIZ-IVZ'!$I$7:$I$106,0),1)+1),"")</f>
        <v/>
      </c>
      <c r="P707" s="395" t="str">
        <f t="shared" si="55"/>
        <v/>
      </c>
      <c r="Q707" s="395" t="e">
        <f t="shared" si="56"/>
        <v>#VALUE!</v>
      </c>
      <c r="R707" s="395" t="str">
        <f t="shared" si="57"/>
        <v/>
      </c>
    </row>
    <row r="708" spans="1:18" ht="15" hidden="1" customHeight="1">
      <c r="A708" s="49"/>
      <c r="B708" s="49"/>
      <c r="C708" s="49"/>
      <c r="D708" s="50"/>
      <c r="E708" s="93" t="str" cm="1">
        <f t="array" ref="E708">IFERROR(IF(O707=1,INDEX('1.1 AIZ-IVZ'!$G$7:$I$106,MATCH(MIN('1.1 AIZ-IVZ'!$G$7:$G$106)+COUNTIF($N$25:N707,"*.0*"),'1.1 AIZ-IVZ'!$G$7:$G$106,0),3),INDEX('1.1 AIZ-IVZ'!$G$109:$H$1097,MATCH(VALUE(LEFT(R708,SEARCH(".",R708)-1)),'1.1 AIZ-IVZ'!$E$109:$E$1097,0)-1+Q708,2)),"")</f>
        <v/>
      </c>
      <c r="F708" s="28"/>
      <c r="G708" s="409" t="str">
        <f>IF(E708="","",IF(IFERROR(VALUE(MID(E708,(SEARCH(".",E708)+1),1)),0)&gt;0,I708,SUMIFS($G709:$G$1015,$R709:$R$1015,LEFT(E708,SEARCH(".",E708)),$Q709:$Q$1015,"&gt;0")))</f>
        <v/>
      </c>
      <c r="H708" s="400"/>
      <c r="I708" s="396" t="str">
        <f t="shared" ca="1" si="53"/>
        <v/>
      </c>
      <c r="J708" s="396" t="str">
        <f t="shared" ca="1" si="54"/>
        <v/>
      </c>
      <c r="K708" s="384" t="str">
        <f>IF(OR(IFERROR(SEARCH("*.0*",$E708),0)=1,E708=""),"",INDEX('1.1 AIZ-IVZ'!$H$109:$O$1097,MATCH('1.4 AIZ-BWH'!E708,'1.1 AIZ-IVZ'!$H$109:$H$1097,0),7))</f>
        <v/>
      </c>
      <c r="L708" s="384" t="str">
        <f>IF(OR(IFERROR(SEARCH("*.0*",$E708),0)=1,E708=""),"",INDEX('1.1 AIZ-IVZ'!$H$109:$O$1097,MATCH('1.4 AIZ-BWH'!E708,'1.1 AIZ-IVZ'!$H$109:$H$1097,0),8))</f>
        <v/>
      </c>
      <c r="M708" s="131"/>
      <c r="N708" s="395" t="str" cm="1">
        <f t="array" ref="N708">IFERROR(IF(O707=1,INDEX('1.1 AIZ-IVZ'!$G$7:$I$106,MATCH(MIN('1.1 AIZ-IVZ'!$G$7:$G$106)+COUNTIF($N$25:N707,"*.0*"),'1.1 AIZ-IVZ'!$G$7:$G$106,0),3),INDEX('1.1 AIZ-IVZ'!$G$109:$H$1097,MATCH(VALUE(LEFT(R708,SEARCH(".",R708)-1)),'1.1 AIZ-IVZ'!$E$109:$E$1097,0)-1+Q708,2)),"")</f>
        <v/>
      </c>
      <c r="O708" s="395" t="str">
        <f>IFERROR(IF(O707&gt;1,O707-1,INDEX('1.1 AIZ-IVZ'!$F$7:$H$106,MATCH('1.4 AIZ-BWH'!N708,'1.1 AIZ-IVZ'!$I$7:$I$106,0),1)+1),"")</f>
        <v/>
      </c>
      <c r="P708" s="395" t="str">
        <f t="shared" si="55"/>
        <v/>
      </c>
      <c r="Q708" s="395" t="e">
        <f t="shared" si="56"/>
        <v>#VALUE!</v>
      </c>
      <c r="R708" s="395" t="str">
        <f t="shared" si="57"/>
        <v/>
      </c>
    </row>
    <row r="709" spans="1:18" ht="15" hidden="1" customHeight="1">
      <c r="A709" s="49"/>
      <c r="B709" s="49"/>
      <c r="C709" s="49"/>
      <c r="D709" s="50"/>
      <c r="E709" s="93" t="str" cm="1">
        <f t="array" ref="E709">IFERROR(IF(O708=1,INDEX('1.1 AIZ-IVZ'!$G$7:$I$106,MATCH(MIN('1.1 AIZ-IVZ'!$G$7:$G$106)+COUNTIF($N$25:N708,"*.0*"),'1.1 AIZ-IVZ'!$G$7:$G$106,0),3),INDEX('1.1 AIZ-IVZ'!$G$109:$H$1097,MATCH(VALUE(LEFT(R709,SEARCH(".",R709)-1)),'1.1 AIZ-IVZ'!$E$109:$E$1097,0)-1+Q709,2)),"")</f>
        <v/>
      </c>
      <c r="F709" s="28"/>
      <c r="G709" s="409" t="str">
        <f>IF(E709="","",IF(IFERROR(VALUE(MID(E709,(SEARCH(".",E709)+1),1)),0)&gt;0,I709,SUMIFS($G710:$G$1015,$R710:$R$1015,LEFT(E709,SEARCH(".",E709)),$Q710:$Q$1015,"&gt;0")))</f>
        <v/>
      </c>
      <c r="H709" s="400"/>
      <c r="I709" s="396" t="str">
        <f t="shared" ca="1" si="53"/>
        <v/>
      </c>
      <c r="J709" s="396" t="str">
        <f t="shared" ca="1" si="54"/>
        <v/>
      </c>
      <c r="K709" s="384" t="str">
        <f>IF(OR(IFERROR(SEARCH("*.0*",$E709),0)=1,E709=""),"",INDEX('1.1 AIZ-IVZ'!$H$109:$O$1097,MATCH('1.4 AIZ-BWH'!E709,'1.1 AIZ-IVZ'!$H$109:$H$1097,0),7))</f>
        <v/>
      </c>
      <c r="L709" s="384" t="str">
        <f>IF(OR(IFERROR(SEARCH("*.0*",$E709),0)=1,E709=""),"",INDEX('1.1 AIZ-IVZ'!$H$109:$O$1097,MATCH('1.4 AIZ-BWH'!E709,'1.1 AIZ-IVZ'!$H$109:$H$1097,0),8))</f>
        <v/>
      </c>
      <c r="M709" s="131"/>
      <c r="N709" s="395" t="str" cm="1">
        <f t="array" ref="N709">IFERROR(IF(O708=1,INDEX('1.1 AIZ-IVZ'!$G$7:$I$106,MATCH(MIN('1.1 AIZ-IVZ'!$G$7:$G$106)+COUNTIF($N$25:N708,"*.0*"),'1.1 AIZ-IVZ'!$G$7:$G$106,0),3),INDEX('1.1 AIZ-IVZ'!$G$109:$H$1097,MATCH(VALUE(LEFT(R709,SEARCH(".",R709)-1)),'1.1 AIZ-IVZ'!$E$109:$E$1097,0)-1+Q709,2)),"")</f>
        <v/>
      </c>
      <c r="O709" s="395" t="str">
        <f>IFERROR(IF(O708&gt;1,O708-1,INDEX('1.1 AIZ-IVZ'!$F$7:$H$106,MATCH('1.4 AIZ-BWH'!N709,'1.1 AIZ-IVZ'!$I$7:$I$106,0),1)+1),"")</f>
        <v/>
      </c>
      <c r="P709" s="395" t="str">
        <f t="shared" si="55"/>
        <v/>
      </c>
      <c r="Q709" s="395" t="e">
        <f t="shared" si="56"/>
        <v>#VALUE!</v>
      </c>
      <c r="R709" s="395" t="str">
        <f t="shared" si="57"/>
        <v/>
      </c>
    </row>
    <row r="710" spans="1:18" ht="15" hidden="1" customHeight="1">
      <c r="A710" s="49"/>
      <c r="B710" s="49"/>
      <c r="C710" s="49"/>
      <c r="D710" s="50"/>
      <c r="E710" s="93" t="str" cm="1">
        <f t="array" ref="E710">IFERROR(IF(O709=1,INDEX('1.1 AIZ-IVZ'!$G$7:$I$106,MATCH(MIN('1.1 AIZ-IVZ'!$G$7:$G$106)+COUNTIF($N$25:N709,"*.0*"),'1.1 AIZ-IVZ'!$G$7:$G$106,0),3),INDEX('1.1 AIZ-IVZ'!$G$109:$H$1097,MATCH(VALUE(LEFT(R710,SEARCH(".",R710)-1)),'1.1 AIZ-IVZ'!$E$109:$E$1097,0)-1+Q710,2)),"")</f>
        <v/>
      </c>
      <c r="F710" s="28"/>
      <c r="G710" s="409" t="str">
        <f>IF(E710="","",IF(IFERROR(VALUE(MID(E710,(SEARCH(".",E710)+1),1)),0)&gt;0,I710,SUMIFS($G711:$G$1015,$R711:$R$1015,LEFT(E710,SEARCH(".",E710)),$Q711:$Q$1015,"&gt;0")))</f>
        <v/>
      </c>
      <c r="H710" s="400"/>
      <c r="I710" s="396" t="str">
        <f t="shared" ca="1" si="53"/>
        <v/>
      </c>
      <c r="J710" s="396" t="str">
        <f t="shared" ca="1" si="54"/>
        <v/>
      </c>
      <c r="K710" s="384" t="str">
        <f>IF(OR(IFERROR(SEARCH("*.0*",$E710),0)=1,E710=""),"",INDEX('1.1 AIZ-IVZ'!$H$109:$O$1097,MATCH('1.4 AIZ-BWH'!E710,'1.1 AIZ-IVZ'!$H$109:$H$1097,0),7))</f>
        <v/>
      </c>
      <c r="L710" s="384" t="str">
        <f>IF(OR(IFERROR(SEARCH("*.0*",$E710),0)=1,E710=""),"",INDEX('1.1 AIZ-IVZ'!$H$109:$O$1097,MATCH('1.4 AIZ-BWH'!E710,'1.1 AIZ-IVZ'!$H$109:$H$1097,0),8))</f>
        <v/>
      </c>
      <c r="M710" s="131"/>
      <c r="N710" s="395" t="str" cm="1">
        <f t="array" ref="N710">IFERROR(IF(O709=1,INDEX('1.1 AIZ-IVZ'!$G$7:$I$106,MATCH(MIN('1.1 AIZ-IVZ'!$G$7:$G$106)+COUNTIF($N$25:N709,"*.0*"),'1.1 AIZ-IVZ'!$G$7:$G$106,0),3),INDEX('1.1 AIZ-IVZ'!$G$109:$H$1097,MATCH(VALUE(LEFT(R710,SEARCH(".",R710)-1)),'1.1 AIZ-IVZ'!$E$109:$E$1097,0)-1+Q710,2)),"")</f>
        <v/>
      </c>
      <c r="O710" s="395" t="str">
        <f>IFERROR(IF(O709&gt;1,O709-1,INDEX('1.1 AIZ-IVZ'!$F$7:$H$106,MATCH('1.4 AIZ-BWH'!N710,'1.1 AIZ-IVZ'!$I$7:$I$106,0),1)+1),"")</f>
        <v/>
      </c>
      <c r="P710" s="395" t="str">
        <f t="shared" si="55"/>
        <v/>
      </c>
      <c r="Q710" s="395" t="e">
        <f t="shared" si="56"/>
        <v>#VALUE!</v>
      </c>
      <c r="R710" s="395" t="str">
        <f t="shared" si="57"/>
        <v/>
      </c>
    </row>
    <row r="711" spans="1:18" ht="15" hidden="1" customHeight="1">
      <c r="A711" s="49"/>
      <c r="B711" s="49"/>
      <c r="C711" s="49"/>
      <c r="D711" s="50"/>
      <c r="E711" s="93" t="str" cm="1">
        <f t="array" ref="E711">IFERROR(IF(O710=1,INDEX('1.1 AIZ-IVZ'!$G$7:$I$106,MATCH(MIN('1.1 AIZ-IVZ'!$G$7:$G$106)+COUNTIF($N$25:N710,"*.0*"),'1.1 AIZ-IVZ'!$G$7:$G$106,0),3),INDEX('1.1 AIZ-IVZ'!$G$109:$H$1097,MATCH(VALUE(LEFT(R711,SEARCH(".",R711)-1)),'1.1 AIZ-IVZ'!$E$109:$E$1097,0)-1+Q711,2)),"")</f>
        <v/>
      </c>
      <c r="F711" s="28"/>
      <c r="G711" s="409" t="str">
        <f>IF(E711="","",IF(IFERROR(VALUE(MID(E711,(SEARCH(".",E711)+1),1)),0)&gt;0,I711,SUMIFS($G712:$G$1015,$R712:$R$1015,LEFT(E711,SEARCH(".",E711)),$Q712:$Q$1015,"&gt;0")))</f>
        <v/>
      </c>
      <c r="H711" s="400"/>
      <c r="I711" s="396" t="str">
        <f t="shared" ca="1" si="53"/>
        <v/>
      </c>
      <c r="J711" s="396" t="str">
        <f t="shared" ca="1" si="54"/>
        <v/>
      </c>
      <c r="K711" s="384" t="str">
        <f>IF(OR(IFERROR(SEARCH("*.0*",$E711),0)=1,E711=""),"",INDEX('1.1 AIZ-IVZ'!$H$109:$O$1097,MATCH('1.4 AIZ-BWH'!E711,'1.1 AIZ-IVZ'!$H$109:$H$1097,0),7))</f>
        <v/>
      </c>
      <c r="L711" s="384" t="str">
        <f>IF(OR(IFERROR(SEARCH("*.0*",$E711),0)=1,E711=""),"",INDEX('1.1 AIZ-IVZ'!$H$109:$O$1097,MATCH('1.4 AIZ-BWH'!E711,'1.1 AIZ-IVZ'!$H$109:$H$1097,0),8))</f>
        <v/>
      </c>
      <c r="M711" s="131"/>
      <c r="N711" s="395" t="str" cm="1">
        <f t="array" ref="N711">IFERROR(IF(O710=1,INDEX('1.1 AIZ-IVZ'!$G$7:$I$106,MATCH(MIN('1.1 AIZ-IVZ'!$G$7:$G$106)+COUNTIF($N$25:N710,"*.0*"),'1.1 AIZ-IVZ'!$G$7:$G$106,0),3),INDEX('1.1 AIZ-IVZ'!$G$109:$H$1097,MATCH(VALUE(LEFT(R711,SEARCH(".",R711)-1)),'1.1 AIZ-IVZ'!$E$109:$E$1097,0)-1+Q711,2)),"")</f>
        <v/>
      </c>
      <c r="O711" s="395" t="str">
        <f>IFERROR(IF(O710&gt;1,O710-1,INDEX('1.1 AIZ-IVZ'!$F$7:$H$106,MATCH('1.4 AIZ-BWH'!N711,'1.1 AIZ-IVZ'!$I$7:$I$106,0),1)+1),"")</f>
        <v/>
      </c>
      <c r="P711" s="395" t="str">
        <f t="shared" si="55"/>
        <v/>
      </c>
      <c r="Q711" s="395" t="e">
        <f t="shared" si="56"/>
        <v>#VALUE!</v>
      </c>
      <c r="R711" s="395" t="str">
        <f t="shared" si="57"/>
        <v/>
      </c>
    </row>
    <row r="712" spans="1:18" ht="15" hidden="1" customHeight="1">
      <c r="A712" s="49"/>
      <c r="B712" s="49"/>
      <c r="C712" s="49"/>
      <c r="D712" s="50"/>
      <c r="E712" s="93" t="str" cm="1">
        <f t="array" ref="E712">IFERROR(IF(O711=1,INDEX('1.1 AIZ-IVZ'!$G$7:$I$106,MATCH(MIN('1.1 AIZ-IVZ'!$G$7:$G$106)+COUNTIF($N$25:N711,"*.0*"),'1.1 AIZ-IVZ'!$G$7:$G$106,0),3),INDEX('1.1 AIZ-IVZ'!$G$109:$H$1097,MATCH(VALUE(LEFT(R712,SEARCH(".",R712)-1)),'1.1 AIZ-IVZ'!$E$109:$E$1097,0)-1+Q712,2)),"")</f>
        <v/>
      </c>
      <c r="F712" s="28"/>
      <c r="G712" s="409" t="str">
        <f>IF(E712="","",IF(IFERROR(VALUE(MID(E712,(SEARCH(".",E712)+1),1)),0)&gt;0,I712,SUMIFS($G713:$G$1015,$R713:$R$1015,LEFT(E712,SEARCH(".",E712)),$Q713:$Q$1015,"&gt;0")))</f>
        <v/>
      </c>
      <c r="H712" s="400"/>
      <c r="I712" s="396" t="str">
        <f t="shared" ca="1" si="53"/>
        <v/>
      </c>
      <c r="J712" s="396" t="str">
        <f t="shared" ca="1" si="54"/>
        <v/>
      </c>
      <c r="K712" s="384" t="str">
        <f>IF(OR(IFERROR(SEARCH("*.0*",$E712),0)=1,E712=""),"",INDEX('1.1 AIZ-IVZ'!$H$109:$O$1097,MATCH('1.4 AIZ-BWH'!E712,'1.1 AIZ-IVZ'!$H$109:$H$1097,0),7))</f>
        <v/>
      </c>
      <c r="L712" s="384" t="str">
        <f>IF(OR(IFERROR(SEARCH("*.0*",$E712),0)=1,E712=""),"",INDEX('1.1 AIZ-IVZ'!$H$109:$O$1097,MATCH('1.4 AIZ-BWH'!E712,'1.1 AIZ-IVZ'!$H$109:$H$1097,0),8))</f>
        <v/>
      </c>
      <c r="M712" s="131"/>
      <c r="N712" s="395" t="str" cm="1">
        <f t="array" ref="N712">IFERROR(IF(O711=1,INDEX('1.1 AIZ-IVZ'!$G$7:$I$106,MATCH(MIN('1.1 AIZ-IVZ'!$G$7:$G$106)+COUNTIF($N$25:N711,"*.0*"),'1.1 AIZ-IVZ'!$G$7:$G$106,0),3),INDEX('1.1 AIZ-IVZ'!$G$109:$H$1097,MATCH(VALUE(LEFT(R712,SEARCH(".",R712)-1)),'1.1 AIZ-IVZ'!$E$109:$E$1097,0)-1+Q712,2)),"")</f>
        <v/>
      </c>
      <c r="O712" s="395" t="str">
        <f>IFERROR(IF(O711&gt;1,O711-1,INDEX('1.1 AIZ-IVZ'!$F$7:$H$106,MATCH('1.4 AIZ-BWH'!N712,'1.1 AIZ-IVZ'!$I$7:$I$106,0),1)+1),"")</f>
        <v/>
      </c>
      <c r="P712" s="395" t="str">
        <f t="shared" si="55"/>
        <v/>
      </c>
      <c r="Q712" s="395" t="e">
        <f t="shared" si="56"/>
        <v>#VALUE!</v>
      </c>
      <c r="R712" s="395" t="str">
        <f t="shared" si="57"/>
        <v/>
      </c>
    </row>
    <row r="713" spans="1:18" ht="15" hidden="1" customHeight="1">
      <c r="A713" s="49"/>
      <c r="B713" s="49"/>
      <c r="C713" s="49"/>
      <c r="D713" s="50"/>
      <c r="E713" s="93" t="str" cm="1">
        <f t="array" ref="E713">IFERROR(IF(O712=1,INDEX('1.1 AIZ-IVZ'!$G$7:$I$106,MATCH(MIN('1.1 AIZ-IVZ'!$G$7:$G$106)+COUNTIF($N$25:N712,"*.0*"),'1.1 AIZ-IVZ'!$G$7:$G$106,0),3),INDEX('1.1 AIZ-IVZ'!$G$109:$H$1097,MATCH(VALUE(LEFT(R713,SEARCH(".",R713)-1)),'1.1 AIZ-IVZ'!$E$109:$E$1097,0)-1+Q713,2)),"")</f>
        <v/>
      </c>
      <c r="F713" s="28"/>
      <c r="G713" s="409" t="str">
        <f>IF(E713="","",IF(IFERROR(VALUE(MID(E713,(SEARCH(".",E713)+1),1)),0)&gt;0,I713,SUMIFS($G714:$G$1015,$R714:$R$1015,LEFT(E713,SEARCH(".",E713)),$Q714:$Q$1015,"&gt;0")))</f>
        <v/>
      </c>
      <c r="H713" s="400"/>
      <c r="I713" s="396" t="str">
        <f t="shared" ca="1" si="53"/>
        <v/>
      </c>
      <c r="J713" s="396" t="str">
        <f t="shared" ca="1" si="54"/>
        <v/>
      </c>
      <c r="K713" s="384" t="str">
        <f>IF(OR(IFERROR(SEARCH("*.0*",$E713),0)=1,E713=""),"",INDEX('1.1 AIZ-IVZ'!$H$109:$O$1097,MATCH('1.4 AIZ-BWH'!E713,'1.1 AIZ-IVZ'!$H$109:$H$1097,0),7))</f>
        <v/>
      </c>
      <c r="L713" s="384" t="str">
        <f>IF(OR(IFERROR(SEARCH("*.0*",$E713),0)=1,E713=""),"",INDEX('1.1 AIZ-IVZ'!$H$109:$O$1097,MATCH('1.4 AIZ-BWH'!E713,'1.1 AIZ-IVZ'!$H$109:$H$1097,0),8))</f>
        <v/>
      </c>
      <c r="M713" s="131"/>
      <c r="N713" s="395" t="str" cm="1">
        <f t="array" ref="N713">IFERROR(IF(O712=1,INDEX('1.1 AIZ-IVZ'!$G$7:$I$106,MATCH(MIN('1.1 AIZ-IVZ'!$G$7:$G$106)+COUNTIF($N$25:N712,"*.0*"),'1.1 AIZ-IVZ'!$G$7:$G$106,0),3),INDEX('1.1 AIZ-IVZ'!$G$109:$H$1097,MATCH(VALUE(LEFT(R713,SEARCH(".",R713)-1)),'1.1 AIZ-IVZ'!$E$109:$E$1097,0)-1+Q713,2)),"")</f>
        <v/>
      </c>
      <c r="O713" s="395" t="str">
        <f>IFERROR(IF(O712&gt;1,O712-1,INDEX('1.1 AIZ-IVZ'!$F$7:$H$106,MATCH('1.4 AIZ-BWH'!N713,'1.1 AIZ-IVZ'!$I$7:$I$106,0),1)+1),"")</f>
        <v/>
      </c>
      <c r="P713" s="395" t="str">
        <f t="shared" si="55"/>
        <v/>
      </c>
      <c r="Q713" s="395" t="e">
        <f t="shared" si="56"/>
        <v>#VALUE!</v>
      </c>
      <c r="R713" s="395" t="str">
        <f t="shared" si="57"/>
        <v/>
      </c>
    </row>
    <row r="714" spans="1:18" ht="15" hidden="1" customHeight="1">
      <c r="A714" s="49"/>
      <c r="B714" s="49"/>
      <c r="C714" s="49"/>
      <c r="D714" s="50"/>
      <c r="E714" s="93" t="str" cm="1">
        <f t="array" ref="E714">IFERROR(IF(O713=1,INDEX('1.1 AIZ-IVZ'!$G$7:$I$106,MATCH(MIN('1.1 AIZ-IVZ'!$G$7:$G$106)+COUNTIF($N$25:N713,"*.0*"),'1.1 AIZ-IVZ'!$G$7:$G$106,0),3),INDEX('1.1 AIZ-IVZ'!$G$109:$H$1097,MATCH(VALUE(LEFT(R714,SEARCH(".",R714)-1)),'1.1 AIZ-IVZ'!$E$109:$E$1097,0)-1+Q714,2)),"")</f>
        <v/>
      </c>
      <c r="F714" s="28"/>
      <c r="G714" s="409" t="str">
        <f>IF(E714="","",IF(IFERROR(VALUE(MID(E714,(SEARCH(".",E714)+1),1)),0)&gt;0,I714,SUMIFS($G715:$G$1015,$R715:$R$1015,LEFT(E714,SEARCH(".",E714)),$Q715:$Q$1015,"&gt;0")))</f>
        <v/>
      </c>
      <c r="H714" s="400"/>
      <c r="I714" s="396" t="str">
        <f t="shared" ca="1" si="53"/>
        <v/>
      </c>
      <c r="J714" s="396" t="str">
        <f t="shared" ca="1" si="54"/>
        <v/>
      </c>
      <c r="K714" s="384" t="str">
        <f>IF(OR(IFERROR(SEARCH("*.0*",$E714),0)=1,E714=""),"",INDEX('1.1 AIZ-IVZ'!$H$109:$O$1097,MATCH('1.4 AIZ-BWH'!E714,'1.1 AIZ-IVZ'!$H$109:$H$1097,0),7))</f>
        <v/>
      </c>
      <c r="L714" s="384" t="str">
        <f>IF(OR(IFERROR(SEARCH("*.0*",$E714),0)=1,E714=""),"",INDEX('1.1 AIZ-IVZ'!$H$109:$O$1097,MATCH('1.4 AIZ-BWH'!E714,'1.1 AIZ-IVZ'!$H$109:$H$1097,0),8))</f>
        <v/>
      </c>
      <c r="M714" s="131"/>
      <c r="N714" s="395" t="str" cm="1">
        <f t="array" ref="N714">IFERROR(IF(O713=1,INDEX('1.1 AIZ-IVZ'!$G$7:$I$106,MATCH(MIN('1.1 AIZ-IVZ'!$G$7:$G$106)+COUNTIF($N$25:N713,"*.0*"),'1.1 AIZ-IVZ'!$G$7:$G$106,0),3),INDEX('1.1 AIZ-IVZ'!$G$109:$H$1097,MATCH(VALUE(LEFT(R714,SEARCH(".",R714)-1)),'1.1 AIZ-IVZ'!$E$109:$E$1097,0)-1+Q714,2)),"")</f>
        <v/>
      </c>
      <c r="O714" s="395" t="str">
        <f>IFERROR(IF(O713&gt;1,O713-1,INDEX('1.1 AIZ-IVZ'!$F$7:$H$106,MATCH('1.4 AIZ-BWH'!N714,'1.1 AIZ-IVZ'!$I$7:$I$106,0),1)+1),"")</f>
        <v/>
      </c>
      <c r="P714" s="395" t="str">
        <f t="shared" si="55"/>
        <v/>
      </c>
      <c r="Q714" s="395" t="e">
        <f t="shared" si="56"/>
        <v>#VALUE!</v>
      </c>
      <c r="R714" s="395" t="str">
        <f t="shared" si="57"/>
        <v/>
      </c>
    </row>
    <row r="715" spans="1:18" ht="15" hidden="1">
      <c r="A715" s="49"/>
      <c r="B715" s="49"/>
      <c r="C715" s="49"/>
      <c r="D715" s="50"/>
      <c r="E715" s="93" t="str" cm="1">
        <f t="array" ref="E715">IFERROR(IF(O714=1,INDEX('1.1 AIZ-IVZ'!$G$7:$I$106,MATCH(MIN('1.1 AIZ-IVZ'!$G$7:$G$106)+COUNTIF($N$25:N714,"*.0*"),'1.1 AIZ-IVZ'!$G$7:$G$106,0),3),INDEX('1.1 AIZ-IVZ'!$G$109:$H$1097,MATCH(VALUE(LEFT(R715,SEARCH(".",R715)-1)),'1.1 AIZ-IVZ'!$E$109:$E$1097,0)-1+Q715,2)),"")</f>
        <v/>
      </c>
      <c r="F715" s="28"/>
      <c r="G715" s="409" t="str">
        <f>IF(E715="","",IF(IFERROR(VALUE(MID(E715,(SEARCH(".",E715)+1),1)),0)&gt;0,I715,SUMIFS($G716:$G$1015,$R716:$R$1015,LEFT(E715,SEARCH(".",E715)),$Q716:$Q$1015,"&gt;0")))</f>
        <v/>
      </c>
      <c r="H715" s="400"/>
      <c r="I715" s="396" t="str">
        <f t="shared" ca="1" si="53"/>
        <v/>
      </c>
      <c r="J715" s="396" t="str">
        <f t="shared" ca="1" si="54"/>
        <v/>
      </c>
      <c r="K715" s="384" t="str">
        <f>IF(OR(IFERROR(SEARCH("*.0*",$E715),0)=1,E715=""),"",INDEX('1.1 AIZ-IVZ'!$H$109:$O$1097,MATCH('1.4 AIZ-BWH'!E715,'1.1 AIZ-IVZ'!$H$109:$H$1097,0),7))</f>
        <v/>
      </c>
      <c r="L715" s="384" t="str">
        <f>IF(OR(IFERROR(SEARCH("*.0*",$E715),0)=1,E715=""),"",INDEX('1.1 AIZ-IVZ'!$H$109:$O$1097,MATCH('1.4 AIZ-BWH'!E715,'1.1 AIZ-IVZ'!$H$109:$H$1097,0),8))</f>
        <v/>
      </c>
      <c r="M715" s="131"/>
      <c r="N715" s="395" t="str" cm="1">
        <f t="array" ref="N715">IFERROR(IF(O714=1,INDEX('1.1 AIZ-IVZ'!$G$7:$I$106,MATCH(MIN('1.1 AIZ-IVZ'!$G$7:$G$106)+COUNTIF($N$25:N714,"*.0*"),'1.1 AIZ-IVZ'!$G$7:$G$106,0),3),INDEX('1.1 AIZ-IVZ'!$G$109:$H$1097,MATCH(VALUE(LEFT(R715,SEARCH(".",R715)-1)),'1.1 AIZ-IVZ'!$E$109:$E$1097,0)-1+Q715,2)),"")</f>
        <v/>
      </c>
      <c r="O715" s="395" t="str">
        <f>IFERROR(IF(O714&gt;1,O714-1,INDEX('1.1 AIZ-IVZ'!$F$7:$H$106,MATCH('1.4 AIZ-BWH'!N715,'1.1 AIZ-IVZ'!$I$7:$I$106,0),1)+1),"")</f>
        <v/>
      </c>
      <c r="P715" s="395" t="str">
        <f t="shared" si="55"/>
        <v/>
      </c>
      <c r="Q715" s="395" t="e">
        <f t="shared" si="56"/>
        <v>#VALUE!</v>
      </c>
      <c r="R715" s="395" t="str">
        <f t="shared" si="57"/>
        <v/>
      </c>
    </row>
    <row r="716" spans="1:18" ht="15" hidden="1">
      <c r="A716" s="49"/>
      <c r="B716" s="49"/>
      <c r="C716" s="49"/>
      <c r="D716" s="50"/>
      <c r="E716" s="93" t="str" cm="1">
        <f t="array" ref="E716">IFERROR(IF(O715=1,INDEX('1.1 AIZ-IVZ'!$G$7:$I$106,MATCH(MIN('1.1 AIZ-IVZ'!$G$7:$G$106)+COUNTIF($N$25:N715,"*.0*"),'1.1 AIZ-IVZ'!$G$7:$G$106,0),3),INDEX('1.1 AIZ-IVZ'!$G$109:$H$1097,MATCH(VALUE(LEFT(R716,SEARCH(".",R716)-1)),'1.1 AIZ-IVZ'!$E$109:$E$1097,0)-1+Q716,2)),"")</f>
        <v/>
      </c>
      <c r="F716" s="28"/>
      <c r="G716" s="409" t="str">
        <f>IF(E716="","",IF(IFERROR(VALUE(MID(E716,(SEARCH(".",E716)+1),1)),0)&gt;0,I716,SUMIFS($G717:$G$1015,$R717:$R$1015,LEFT(E716,SEARCH(".",E716)),$Q717:$Q$1015,"&gt;0")))</f>
        <v/>
      </c>
      <c r="H716" s="400"/>
      <c r="I716" s="396" t="str">
        <f t="shared" ca="1" si="53"/>
        <v/>
      </c>
      <c r="J716" s="396" t="str">
        <f t="shared" ca="1" si="54"/>
        <v/>
      </c>
      <c r="K716" s="384" t="str">
        <f>IF(OR(IFERROR(SEARCH("*.0*",$E716),0)=1,E716=""),"",INDEX('1.1 AIZ-IVZ'!$H$109:$O$1097,MATCH('1.4 AIZ-BWH'!E716,'1.1 AIZ-IVZ'!$H$109:$H$1097,0),7))</f>
        <v/>
      </c>
      <c r="L716" s="384" t="str">
        <f>IF(OR(IFERROR(SEARCH("*.0*",$E716),0)=1,E716=""),"",INDEX('1.1 AIZ-IVZ'!$H$109:$O$1097,MATCH('1.4 AIZ-BWH'!E716,'1.1 AIZ-IVZ'!$H$109:$H$1097,0),8))</f>
        <v/>
      </c>
      <c r="M716" s="131"/>
      <c r="N716" s="395" t="str" cm="1">
        <f t="array" ref="N716">IFERROR(IF(O715=1,INDEX('1.1 AIZ-IVZ'!$G$7:$I$106,MATCH(MIN('1.1 AIZ-IVZ'!$G$7:$G$106)+COUNTIF($N$25:N715,"*.0*"),'1.1 AIZ-IVZ'!$G$7:$G$106,0),3),INDEX('1.1 AIZ-IVZ'!$G$109:$H$1097,MATCH(VALUE(LEFT(R716,SEARCH(".",R716)-1)),'1.1 AIZ-IVZ'!$E$109:$E$1097,0)-1+Q716,2)),"")</f>
        <v/>
      </c>
      <c r="O716" s="395" t="str">
        <f>IFERROR(IF(O715&gt;1,O715-1,INDEX('1.1 AIZ-IVZ'!$F$7:$H$106,MATCH('1.4 AIZ-BWH'!N716,'1.1 AIZ-IVZ'!$I$7:$I$106,0),1)+1),"")</f>
        <v/>
      </c>
      <c r="P716" s="395" t="str">
        <f t="shared" si="55"/>
        <v/>
      </c>
      <c r="Q716" s="395" t="e">
        <f t="shared" si="56"/>
        <v>#VALUE!</v>
      </c>
      <c r="R716" s="395" t="str">
        <f t="shared" si="57"/>
        <v/>
      </c>
    </row>
    <row r="717" spans="1:18" ht="15" hidden="1">
      <c r="A717" s="49"/>
      <c r="B717" s="49"/>
      <c r="C717" s="49"/>
      <c r="D717" s="50"/>
      <c r="E717" s="93" t="str" cm="1">
        <f t="array" ref="E717">IFERROR(IF(O716=1,INDEX('1.1 AIZ-IVZ'!$G$7:$I$106,MATCH(MIN('1.1 AIZ-IVZ'!$G$7:$G$106)+COUNTIF($N$25:N716,"*.0*"),'1.1 AIZ-IVZ'!$G$7:$G$106,0),3),INDEX('1.1 AIZ-IVZ'!$G$109:$H$1097,MATCH(VALUE(LEFT(R717,SEARCH(".",R717)-1)),'1.1 AIZ-IVZ'!$E$109:$E$1097,0)-1+Q717,2)),"")</f>
        <v/>
      </c>
      <c r="F717" s="28"/>
      <c r="G717" s="409" t="str">
        <f>IF(E717="","",IF(IFERROR(VALUE(MID(E717,(SEARCH(".",E717)+1),1)),0)&gt;0,I717,SUMIFS($G718:$G$1015,$R718:$R$1015,LEFT(E717,SEARCH(".",E717)),$Q718:$Q$1015,"&gt;0")))</f>
        <v/>
      </c>
      <c r="H717" s="400"/>
      <c r="I717" s="396" t="str">
        <f t="shared" ca="1" si="53"/>
        <v/>
      </c>
      <c r="J717" s="396" t="str">
        <f t="shared" ca="1" si="54"/>
        <v/>
      </c>
      <c r="K717" s="384" t="str">
        <f>IF(OR(IFERROR(SEARCH("*.0*",$E717),0)=1,E717=""),"",INDEX('1.1 AIZ-IVZ'!$H$109:$O$1097,MATCH('1.4 AIZ-BWH'!E717,'1.1 AIZ-IVZ'!$H$109:$H$1097,0),7))</f>
        <v/>
      </c>
      <c r="L717" s="384" t="str">
        <f>IF(OR(IFERROR(SEARCH("*.0*",$E717),0)=1,E717=""),"",INDEX('1.1 AIZ-IVZ'!$H$109:$O$1097,MATCH('1.4 AIZ-BWH'!E717,'1.1 AIZ-IVZ'!$H$109:$H$1097,0),8))</f>
        <v/>
      </c>
      <c r="M717" s="131"/>
      <c r="N717" s="395" t="str" cm="1">
        <f t="array" ref="N717">IFERROR(IF(O716=1,INDEX('1.1 AIZ-IVZ'!$G$7:$I$106,MATCH(MIN('1.1 AIZ-IVZ'!$G$7:$G$106)+COUNTIF($N$25:N716,"*.0*"),'1.1 AIZ-IVZ'!$G$7:$G$106,0),3),INDEX('1.1 AIZ-IVZ'!$G$109:$H$1097,MATCH(VALUE(LEFT(R717,SEARCH(".",R717)-1)),'1.1 AIZ-IVZ'!$E$109:$E$1097,0)-1+Q717,2)),"")</f>
        <v/>
      </c>
      <c r="O717" s="395" t="str">
        <f>IFERROR(IF(O716&gt;1,O716-1,INDEX('1.1 AIZ-IVZ'!$F$7:$H$106,MATCH('1.4 AIZ-BWH'!N717,'1.1 AIZ-IVZ'!$I$7:$I$106,0),1)+1),"")</f>
        <v/>
      </c>
      <c r="P717" s="395" t="str">
        <f t="shared" si="55"/>
        <v/>
      </c>
      <c r="Q717" s="395" t="e">
        <f t="shared" si="56"/>
        <v>#VALUE!</v>
      </c>
      <c r="R717" s="395" t="str">
        <f t="shared" si="57"/>
        <v/>
      </c>
    </row>
    <row r="718" spans="1:18" ht="15" hidden="1">
      <c r="A718" s="49"/>
      <c r="B718" s="49"/>
      <c r="C718" s="49"/>
      <c r="D718" s="50"/>
      <c r="E718" s="93" t="str" cm="1">
        <f t="array" ref="E718">IFERROR(IF(O717=1,INDEX('1.1 AIZ-IVZ'!$G$7:$I$106,MATCH(MIN('1.1 AIZ-IVZ'!$G$7:$G$106)+COUNTIF($N$25:N717,"*.0*"),'1.1 AIZ-IVZ'!$G$7:$G$106,0),3),INDEX('1.1 AIZ-IVZ'!$G$109:$H$1097,MATCH(VALUE(LEFT(R718,SEARCH(".",R718)-1)),'1.1 AIZ-IVZ'!$E$109:$E$1097,0)-1+Q718,2)),"")</f>
        <v/>
      </c>
      <c r="F718" s="28"/>
      <c r="G718" s="409" t="str">
        <f>IF(E718="","",IF(IFERROR(VALUE(MID(E718,(SEARCH(".",E718)+1),1)),0)&gt;0,I718,SUMIFS($G719:$G$1015,$R719:$R$1015,LEFT(E718,SEARCH(".",E718)),$Q719:$Q$1015,"&gt;0")))</f>
        <v/>
      </c>
      <c r="H718" s="400"/>
      <c r="I718" s="396" t="str">
        <f t="shared" ca="1" si="53"/>
        <v/>
      </c>
      <c r="J718" s="396" t="str">
        <f t="shared" ca="1" si="54"/>
        <v/>
      </c>
      <c r="K718" s="384" t="str">
        <f>IF(OR(IFERROR(SEARCH("*.0*",$E718),0)=1,E718=""),"",INDEX('1.1 AIZ-IVZ'!$H$109:$O$1097,MATCH('1.4 AIZ-BWH'!E718,'1.1 AIZ-IVZ'!$H$109:$H$1097,0),7))</f>
        <v/>
      </c>
      <c r="L718" s="384" t="str">
        <f>IF(OR(IFERROR(SEARCH("*.0*",$E718),0)=1,E718=""),"",INDEX('1.1 AIZ-IVZ'!$H$109:$O$1097,MATCH('1.4 AIZ-BWH'!E718,'1.1 AIZ-IVZ'!$H$109:$H$1097,0),8))</f>
        <v/>
      </c>
      <c r="M718" s="131"/>
      <c r="N718" s="395" t="str" cm="1">
        <f t="array" ref="N718">IFERROR(IF(O717=1,INDEX('1.1 AIZ-IVZ'!$G$7:$I$106,MATCH(MIN('1.1 AIZ-IVZ'!$G$7:$G$106)+COUNTIF($N$25:N717,"*.0*"),'1.1 AIZ-IVZ'!$G$7:$G$106,0),3),INDEX('1.1 AIZ-IVZ'!$G$109:$H$1097,MATCH(VALUE(LEFT(R718,SEARCH(".",R718)-1)),'1.1 AIZ-IVZ'!$E$109:$E$1097,0)-1+Q718,2)),"")</f>
        <v/>
      </c>
      <c r="O718" s="395" t="str">
        <f>IFERROR(IF(O717&gt;1,O717-1,INDEX('1.1 AIZ-IVZ'!$F$7:$H$106,MATCH('1.4 AIZ-BWH'!N718,'1.1 AIZ-IVZ'!$I$7:$I$106,0),1)+1),"")</f>
        <v/>
      </c>
      <c r="P718" s="395" t="str">
        <f t="shared" si="55"/>
        <v/>
      </c>
      <c r="Q718" s="395" t="e">
        <f t="shared" si="56"/>
        <v>#VALUE!</v>
      </c>
      <c r="R718" s="395" t="str">
        <f t="shared" si="57"/>
        <v/>
      </c>
    </row>
    <row r="719" spans="1:18" ht="15" hidden="1">
      <c r="A719" s="49"/>
      <c r="B719" s="49"/>
      <c r="C719" s="49"/>
      <c r="D719" s="50"/>
      <c r="E719" s="93" t="str" cm="1">
        <f t="array" ref="E719">IFERROR(IF(O718=1,INDEX('1.1 AIZ-IVZ'!$G$7:$I$106,MATCH(MIN('1.1 AIZ-IVZ'!$G$7:$G$106)+COUNTIF($N$25:N718,"*.0*"),'1.1 AIZ-IVZ'!$G$7:$G$106,0),3),INDEX('1.1 AIZ-IVZ'!$G$109:$H$1097,MATCH(VALUE(LEFT(R719,SEARCH(".",R719)-1)),'1.1 AIZ-IVZ'!$E$109:$E$1097,0)-1+Q719,2)),"")</f>
        <v/>
      </c>
      <c r="F719" s="28"/>
      <c r="G719" s="409" t="str">
        <f>IF(E719="","",IF(IFERROR(VALUE(MID(E719,(SEARCH(".",E719)+1),1)),0)&gt;0,I719,SUMIFS($G720:$G$1015,$R720:$R$1015,LEFT(E719,SEARCH(".",E719)),$Q720:$Q$1015,"&gt;0")))</f>
        <v/>
      </c>
      <c r="H719" s="400"/>
      <c r="I719" s="396" t="str">
        <f t="shared" ca="1" si="53"/>
        <v/>
      </c>
      <c r="J719" s="396" t="str">
        <f t="shared" ca="1" si="54"/>
        <v/>
      </c>
      <c r="K719" s="384" t="str">
        <f>IF(OR(IFERROR(SEARCH("*.0*",$E719),0)=1,E719=""),"",INDEX('1.1 AIZ-IVZ'!$H$109:$O$1097,MATCH('1.4 AIZ-BWH'!E719,'1.1 AIZ-IVZ'!$H$109:$H$1097,0),7))</f>
        <v/>
      </c>
      <c r="L719" s="384" t="str">
        <f>IF(OR(IFERROR(SEARCH("*.0*",$E719),0)=1,E719=""),"",INDEX('1.1 AIZ-IVZ'!$H$109:$O$1097,MATCH('1.4 AIZ-BWH'!E719,'1.1 AIZ-IVZ'!$H$109:$H$1097,0),8))</f>
        <v/>
      </c>
      <c r="M719" s="131"/>
      <c r="N719" s="395" t="str" cm="1">
        <f t="array" ref="N719">IFERROR(IF(O718=1,INDEX('1.1 AIZ-IVZ'!$G$7:$I$106,MATCH(MIN('1.1 AIZ-IVZ'!$G$7:$G$106)+COUNTIF($N$25:N718,"*.0*"),'1.1 AIZ-IVZ'!$G$7:$G$106,0),3),INDEX('1.1 AIZ-IVZ'!$G$109:$H$1097,MATCH(VALUE(LEFT(R719,SEARCH(".",R719)-1)),'1.1 AIZ-IVZ'!$E$109:$E$1097,0)-1+Q719,2)),"")</f>
        <v/>
      </c>
      <c r="O719" s="395" t="str">
        <f>IFERROR(IF(O718&gt;1,O718-1,INDEX('1.1 AIZ-IVZ'!$F$7:$H$106,MATCH('1.4 AIZ-BWH'!N719,'1.1 AIZ-IVZ'!$I$7:$I$106,0),1)+1),"")</f>
        <v/>
      </c>
      <c r="P719" s="395" t="str">
        <f t="shared" si="55"/>
        <v/>
      </c>
      <c r="Q719" s="395" t="e">
        <f t="shared" si="56"/>
        <v>#VALUE!</v>
      </c>
      <c r="R719" s="395" t="str">
        <f t="shared" si="57"/>
        <v/>
      </c>
    </row>
    <row r="720" spans="1:18" ht="15" hidden="1">
      <c r="A720" s="49"/>
      <c r="B720" s="49"/>
      <c r="C720" s="49"/>
      <c r="D720" s="50"/>
      <c r="E720" s="93" t="str" cm="1">
        <f t="array" ref="E720">IFERROR(IF(O719=1,INDEX('1.1 AIZ-IVZ'!$G$7:$I$106,MATCH(MIN('1.1 AIZ-IVZ'!$G$7:$G$106)+COUNTIF($N$25:N719,"*.0*"),'1.1 AIZ-IVZ'!$G$7:$G$106,0),3),INDEX('1.1 AIZ-IVZ'!$G$109:$H$1097,MATCH(VALUE(LEFT(R720,SEARCH(".",R720)-1)),'1.1 AIZ-IVZ'!$E$109:$E$1097,0)-1+Q720,2)),"")</f>
        <v/>
      </c>
      <c r="F720" s="28"/>
      <c r="G720" s="409" t="str">
        <f>IF(E720="","",IF(IFERROR(VALUE(MID(E720,(SEARCH(".",E720)+1),1)),0)&gt;0,I720,SUMIFS($G721:$G$1015,$R721:$R$1015,LEFT(E720,SEARCH(".",E720)),$Q721:$Q$1015,"&gt;0")))</f>
        <v/>
      </c>
      <c r="H720" s="400"/>
      <c r="I720" s="396" t="str">
        <f t="shared" ca="1" si="53"/>
        <v/>
      </c>
      <c r="J720" s="396" t="str">
        <f t="shared" ca="1" si="54"/>
        <v/>
      </c>
      <c r="K720" s="384" t="str">
        <f>IF(OR(IFERROR(SEARCH("*.0*",$E720),0)=1,E720=""),"",INDEX('1.1 AIZ-IVZ'!$H$109:$O$1097,MATCH('1.4 AIZ-BWH'!E720,'1.1 AIZ-IVZ'!$H$109:$H$1097,0),7))</f>
        <v/>
      </c>
      <c r="L720" s="384" t="str">
        <f>IF(OR(IFERROR(SEARCH("*.0*",$E720),0)=1,E720=""),"",INDEX('1.1 AIZ-IVZ'!$H$109:$O$1097,MATCH('1.4 AIZ-BWH'!E720,'1.1 AIZ-IVZ'!$H$109:$H$1097,0),8))</f>
        <v/>
      </c>
      <c r="M720" s="131"/>
      <c r="N720" s="395" t="str" cm="1">
        <f t="array" ref="N720">IFERROR(IF(O719=1,INDEX('1.1 AIZ-IVZ'!$G$7:$I$106,MATCH(MIN('1.1 AIZ-IVZ'!$G$7:$G$106)+COUNTIF($N$25:N719,"*.0*"),'1.1 AIZ-IVZ'!$G$7:$G$106,0),3),INDEX('1.1 AIZ-IVZ'!$G$109:$H$1097,MATCH(VALUE(LEFT(R720,SEARCH(".",R720)-1)),'1.1 AIZ-IVZ'!$E$109:$E$1097,0)-1+Q720,2)),"")</f>
        <v/>
      </c>
      <c r="O720" s="395" t="str">
        <f>IFERROR(IF(O719&gt;1,O719-1,INDEX('1.1 AIZ-IVZ'!$F$7:$H$106,MATCH('1.4 AIZ-BWH'!N720,'1.1 AIZ-IVZ'!$I$7:$I$106,0),1)+1),"")</f>
        <v/>
      </c>
      <c r="P720" s="395" t="str">
        <f t="shared" si="55"/>
        <v/>
      </c>
      <c r="Q720" s="395" t="e">
        <f t="shared" si="56"/>
        <v>#VALUE!</v>
      </c>
      <c r="R720" s="395" t="str">
        <f t="shared" si="57"/>
        <v/>
      </c>
    </row>
    <row r="721" spans="1:18" ht="15" hidden="1">
      <c r="A721" s="49"/>
      <c r="B721" s="49"/>
      <c r="C721" s="49"/>
      <c r="D721" s="50"/>
      <c r="E721" s="93" t="str" cm="1">
        <f t="array" ref="E721">IFERROR(IF(O720=1,INDEX('1.1 AIZ-IVZ'!$G$7:$I$106,MATCH(MIN('1.1 AIZ-IVZ'!$G$7:$G$106)+COUNTIF($N$25:N720,"*.0*"),'1.1 AIZ-IVZ'!$G$7:$G$106,0),3),INDEX('1.1 AIZ-IVZ'!$G$109:$H$1097,MATCH(VALUE(LEFT(R721,SEARCH(".",R721)-1)),'1.1 AIZ-IVZ'!$E$109:$E$1097,0)-1+Q721,2)),"")</f>
        <v/>
      </c>
      <c r="F721" s="28"/>
      <c r="G721" s="409" t="str">
        <f>IF(E721="","",IF(IFERROR(VALUE(MID(E721,(SEARCH(".",E721)+1),1)),0)&gt;0,I721,SUMIFS($G722:$G$1015,$R722:$R$1015,LEFT(E721,SEARCH(".",E721)),$Q722:$Q$1015,"&gt;0")))</f>
        <v/>
      </c>
      <c r="H721" s="400"/>
      <c r="I721" s="396" t="str">
        <f t="shared" ca="1" si="53"/>
        <v/>
      </c>
      <c r="J721" s="396" t="str">
        <f t="shared" ca="1" si="54"/>
        <v/>
      </c>
      <c r="K721" s="384" t="str">
        <f>IF(OR(IFERROR(SEARCH("*.0*",$E721),0)=1,E721=""),"",INDEX('1.1 AIZ-IVZ'!$H$109:$O$1097,MATCH('1.4 AIZ-BWH'!E721,'1.1 AIZ-IVZ'!$H$109:$H$1097,0),7))</f>
        <v/>
      </c>
      <c r="L721" s="384" t="str">
        <f>IF(OR(IFERROR(SEARCH("*.0*",$E721),0)=1,E721=""),"",INDEX('1.1 AIZ-IVZ'!$H$109:$O$1097,MATCH('1.4 AIZ-BWH'!E721,'1.1 AIZ-IVZ'!$H$109:$H$1097,0),8))</f>
        <v/>
      </c>
      <c r="M721" s="131"/>
      <c r="N721" s="395" t="str" cm="1">
        <f t="array" ref="N721">IFERROR(IF(O720=1,INDEX('1.1 AIZ-IVZ'!$G$7:$I$106,MATCH(MIN('1.1 AIZ-IVZ'!$G$7:$G$106)+COUNTIF($N$25:N720,"*.0*"),'1.1 AIZ-IVZ'!$G$7:$G$106,0),3),INDEX('1.1 AIZ-IVZ'!$G$109:$H$1097,MATCH(VALUE(LEFT(R721,SEARCH(".",R721)-1)),'1.1 AIZ-IVZ'!$E$109:$E$1097,0)-1+Q721,2)),"")</f>
        <v/>
      </c>
      <c r="O721" s="395" t="str">
        <f>IFERROR(IF(O720&gt;1,O720-1,INDEX('1.1 AIZ-IVZ'!$F$7:$H$106,MATCH('1.4 AIZ-BWH'!N721,'1.1 AIZ-IVZ'!$I$7:$I$106,0),1)+1),"")</f>
        <v/>
      </c>
      <c r="P721" s="395" t="str">
        <f t="shared" si="55"/>
        <v/>
      </c>
      <c r="Q721" s="395" t="e">
        <f t="shared" si="56"/>
        <v>#VALUE!</v>
      </c>
      <c r="R721" s="395" t="str">
        <f t="shared" si="57"/>
        <v/>
      </c>
    </row>
    <row r="722" spans="1:18" ht="15" hidden="1">
      <c r="A722" s="49"/>
      <c r="B722" s="49"/>
      <c r="C722" s="49"/>
      <c r="D722" s="50"/>
      <c r="E722" s="93" t="str" cm="1">
        <f t="array" ref="E722">IFERROR(IF(O721=1,INDEX('1.1 AIZ-IVZ'!$G$7:$I$106,MATCH(MIN('1.1 AIZ-IVZ'!$G$7:$G$106)+COUNTIF($N$25:N721,"*.0*"),'1.1 AIZ-IVZ'!$G$7:$G$106,0),3),INDEX('1.1 AIZ-IVZ'!$G$109:$H$1097,MATCH(VALUE(LEFT(R722,SEARCH(".",R722)-1)),'1.1 AIZ-IVZ'!$E$109:$E$1097,0)-1+Q722,2)),"")</f>
        <v/>
      </c>
      <c r="F722" s="28"/>
      <c r="G722" s="409" t="str">
        <f>IF(E722="","",IF(IFERROR(VALUE(MID(E722,(SEARCH(".",E722)+1),1)),0)&gt;0,I722,SUMIFS($G723:$G$1015,$R723:$R$1015,LEFT(E722,SEARCH(".",E722)),$Q723:$Q$1015,"&gt;0")))</f>
        <v/>
      </c>
      <c r="H722" s="400"/>
      <c r="I722" s="396" t="str">
        <f t="shared" ca="1" si="53"/>
        <v/>
      </c>
      <c r="J722" s="396" t="str">
        <f t="shared" ca="1" si="54"/>
        <v/>
      </c>
      <c r="K722" s="384" t="str">
        <f>IF(OR(IFERROR(SEARCH("*.0*",$E722),0)=1,E722=""),"",INDEX('1.1 AIZ-IVZ'!$H$109:$O$1097,MATCH('1.4 AIZ-BWH'!E722,'1.1 AIZ-IVZ'!$H$109:$H$1097,0),7))</f>
        <v/>
      </c>
      <c r="L722" s="384" t="str">
        <f>IF(OR(IFERROR(SEARCH("*.0*",$E722),0)=1,E722=""),"",INDEX('1.1 AIZ-IVZ'!$H$109:$O$1097,MATCH('1.4 AIZ-BWH'!E722,'1.1 AIZ-IVZ'!$H$109:$H$1097,0),8))</f>
        <v/>
      </c>
      <c r="M722" s="131"/>
      <c r="N722" s="395" t="str" cm="1">
        <f t="array" ref="N722">IFERROR(IF(O721=1,INDEX('1.1 AIZ-IVZ'!$G$7:$I$106,MATCH(MIN('1.1 AIZ-IVZ'!$G$7:$G$106)+COUNTIF($N$25:N721,"*.0*"),'1.1 AIZ-IVZ'!$G$7:$G$106,0),3),INDEX('1.1 AIZ-IVZ'!$G$109:$H$1097,MATCH(VALUE(LEFT(R722,SEARCH(".",R722)-1)),'1.1 AIZ-IVZ'!$E$109:$E$1097,0)-1+Q722,2)),"")</f>
        <v/>
      </c>
      <c r="O722" s="395" t="str">
        <f>IFERROR(IF(O721&gt;1,O721-1,INDEX('1.1 AIZ-IVZ'!$F$7:$H$106,MATCH('1.4 AIZ-BWH'!N722,'1.1 AIZ-IVZ'!$I$7:$I$106,0),1)+1),"")</f>
        <v/>
      </c>
      <c r="P722" s="395" t="str">
        <f t="shared" si="55"/>
        <v/>
      </c>
      <c r="Q722" s="395" t="e">
        <f t="shared" si="56"/>
        <v>#VALUE!</v>
      </c>
      <c r="R722" s="395" t="str">
        <f t="shared" si="57"/>
        <v/>
      </c>
    </row>
    <row r="723" spans="1:18" ht="15" hidden="1">
      <c r="A723" s="49"/>
      <c r="B723" s="49"/>
      <c r="C723" s="49"/>
      <c r="D723" s="50"/>
      <c r="E723" s="93" t="str" cm="1">
        <f t="array" ref="E723">IFERROR(IF(O722=1,INDEX('1.1 AIZ-IVZ'!$G$7:$I$106,MATCH(MIN('1.1 AIZ-IVZ'!$G$7:$G$106)+COUNTIF($N$25:N722,"*.0*"),'1.1 AIZ-IVZ'!$G$7:$G$106,0),3),INDEX('1.1 AIZ-IVZ'!$G$109:$H$1097,MATCH(VALUE(LEFT(R723,SEARCH(".",R723)-1)),'1.1 AIZ-IVZ'!$E$109:$E$1097,0)-1+Q723,2)),"")</f>
        <v/>
      </c>
      <c r="F723" s="28"/>
      <c r="G723" s="409" t="str">
        <f>IF(E723="","",IF(IFERROR(VALUE(MID(E723,(SEARCH(".",E723)+1),1)),0)&gt;0,I723,SUMIFS($G724:$G$1015,$R724:$R$1015,LEFT(E723,SEARCH(".",E723)),$Q724:$Q$1015,"&gt;0")))</f>
        <v/>
      </c>
      <c r="H723" s="400"/>
      <c r="I723" s="396" t="str">
        <f t="shared" ca="1" si="53"/>
        <v/>
      </c>
      <c r="J723" s="396" t="str">
        <f t="shared" ca="1" si="54"/>
        <v/>
      </c>
      <c r="K723" s="384" t="str">
        <f>IF(OR(IFERROR(SEARCH("*.0*",$E723),0)=1,E723=""),"",INDEX('1.1 AIZ-IVZ'!$H$109:$O$1097,MATCH('1.4 AIZ-BWH'!E723,'1.1 AIZ-IVZ'!$H$109:$H$1097,0),7))</f>
        <v/>
      </c>
      <c r="L723" s="384" t="str">
        <f>IF(OR(IFERROR(SEARCH("*.0*",$E723),0)=1,E723=""),"",INDEX('1.1 AIZ-IVZ'!$H$109:$O$1097,MATCH('1.4 AIZ-BWH'!E723,'1.1 AIZ-IVZ'!$H$109:$H$1097,0),8))</f>
        <v/>
      </c>
      <c r="M723" s="131"/>
      <c r="N723" s="395" t="str" cm="1">
        <f t="array" ref="N723">IFERROR(IF(O722=1,INDEX('1.1 AIZ-IVZ'!$G$7:$I$106,MATCH(MIN('1.1 AIZ-IVZ'!$G$7:$G$106)+COUNTIF($N$25:N722,"*.0*"),'1.1 AIZ-IVZ'!$G$7:$G$106,0),3),INDEX('1.1 AIZ-IVZ'!$G$109:$H$1097,MATCH(VALUE(LEFT(R723,SEARCH(".",R723)-1)),'1.1 AIZ-IVZ'!$E$109:$E$1097,0)-1+Q723,2)),"")</f>
        <v/>
      </c>
      <c r="O723" s="395" t="str">
        <f>IFERROR(IF(O722&gt;1,O722-1,INDEX('1.1 AIZ-IVZ'!$F$7:$H$106,MATCH('1.4 AIZ-BWH'!N723,'1.1 AIZ-IVZ'!$I$7:$I$106,0),1)+1),"")</f>
        <v/>
      </c>
      <c r="P723" s="395" t="str">
        <f t="shared" si="55"/>
        <v/>
      </c>
      <c r="Q723" s="395" t="e">
        <f t="shared" si="56"/>
        <v>#VALUE!</v>
      </c>
      <c r="R723" s="395" t="str">
        <f t="shared" si="57"/>
        <v/>
      </c>
    </row>
    <row r="724" spans="1:18" ht="15" hidden="1" customHeight="1">
      <c r="A724" s="49"/>
      <c r="B724" s="49"/>
      <c r="C724" s="49"/>
      <c r="D724" s="50"/>
      <c r="E724" s="93" t="str" cm="1">
        <f t="array" ref="E724">IFERROR(IF(O723=1,INDEX('1.1 AIZ-IVZ'!$G$7:$I$106,MATCH(MIN('1.1 AIZ-IVZ'!$G$7:$G$106)+COUNTIF($N$25:N723,"*.0*"),'1.1 AIZ-IVZ'!$G$7:$G$106,0),3),INDEX('1.1 AIZ-IVZ'!$G$109:$H$1097,MATCH(VALUE(LEFT(R724,SEARCH(".",R724)-1)),'1.1 AIZ-IVZ'!$E$109:$E$1097,0)-1+Q724,2)),"")</f>
        <v/>
      </c>
      <c r="F724" s="28"/>
      <c r="G724" s="409" t="str">
        <f>IF(E724="","",IF(IFERROR(VALUE(MID(E724,(SEARCH(".",E724)+1),1)),0)&gt;0,I724,SUMIFS($G725:$G$1015,$R725:$R$1015,LEFT(E724,SEARCH(".",E724)),$Q725:$Q$1015,"&gt;0")))</f>
        <v/>
      </c>
      <c r="H724" s="400"/>
      <c r="I724" s="396" t="str">
        <f t="shared" ca="1" si="53"/>
        <v/>
      </c>
      <c r="J724" s="396" t="str">
        <f t="shared" ca="1" si="54"/>
        <v/>
      </c>
      <c r="K724" s="384" t="str">
        <f>IF(OR(IFERROR(SEARCH("*.0*",$E724),0)=1,E724=""),"",INDEX('1.1 AIZ-IVZ'!$H$109:$O$1097,MATCH('1.4 AIZ-BWH'!E724,'1.1 AIZ-IVZ'!$H$109:$H$1097,0),7))</f>
        <v/>
      </c>
      <c r="L724" s="384" t="str">
        <f>IF(OR(IFERROR(SEARCH("*.0*",$E724),0)=1,E724=""),"",INDEX('1.1 AIZ-IVZ'!$H$109:$O$1097,MATCH('1.4 AIZ-BWH'!E724,'1.1 AIZ-IVZ'!$H$109:$H$1097,0),8))</f>
        <v/>
      </c>
      <c r="M724" s="131"/>
      <c r="N724" s="395" t="str" cm="1">
        <f t="array" ref="N724">IFERROR(IF(O723=1,INDEX('1.1 AIZ-IVZ'!$G$7:$I$106,MATCH(MIN('1.1 AIZ-IVZ'!$G$7:$G$106)+COUNTIF($N$25:N723,"*.0*"),'1.1 AIZ-IVZ'!$G$7:$G$106,0),3),INDEX('1.1 AIZ-IVZ'!$G$109:$H$1097,MATCH(VALUE(LEFT(R724,SEARCH(".",R724)-1)),'1.1 AIZ-IVZ'!$E$109:$E$1097,0)-1+Q724,2)),"")</f>
        <v/>
      </c>
      <c r="O724" s="395" t="str">
        <f>IFERROR(IF(O723&gt;1,O723-1,INDEX('1.1 AIZ-IVZ'!$F$7:$H$106,MATCH('1.4 AIZ-BWH'!N724,'1.1 AIZ-IVZ'!$I$7:$I$106,0),1)+1),"")</f>
        <v/>
      </c>
      <c r="P724" s="395" t="str">
        <f t="shared" si="55"/>
        <v/>
      </c>
      <c r="Q724" s="395" t="e">
        <f t="shared" si="56"/>
        <v>#VALUE!</v>
      </c>
      <c r="R724" s="395" t="str">
        <f t="shared" si="57"/>
        <v/>
      </c>
    </row>
    <row r="725" spans="1:18" ht="15" hidden="1">
      <c r="A725" s="49"/>
      <c r="B725" s="49"/>
      <c r="C725" s="49"/>
      <c r="D725" s="50"/>
      <c r="E725" s="93" t="str" cm="1">
        <f t="array" ref="E725">IFERROR(IF(O724=1,INDEX('1.1 AIZ-IVZ'!$G$7:$I$106,MATCH(MIN('1.1 AIZ-IVZ'!$G$7:$G$106)+COUNTIF($N$25:N724,"*.0*"),'1.1 AIZ-IVZ'!$G$7:$G$106,0),3),INDEX('1.1 AIZ-IVZ'!$G$109:$H$1097,MATCH(VALUE(LEFT(R725,SEARCH(".",R725)-1)),'1.1 AIZ-IVZ'!$E$109:$E$1097,0)-1+Q725,2)),"")</f>
        <v/>
      </c>
      <c r="F725" s="28"/>
      <c r="G725" s="409" t="str">
        <f>IF(E725="","",IF(IFERROR(VALUE(MID(E725,(SEARCH(".",E725)+1),1)),0)&gt;0,I725,SUMIFS($G726:$G$1015,$R726:$R$1015,LEFT(E725,SEARCH(".",E725)),$Q726:$Q$1015,"&gt;0")))</f>
        <v/>
      </c>
      <c r="H725" s="400"/>
      <c r="I725" s="396" t="str">
        <f t="shared" ca="1" si="53"/>
        <v/>
      </c>
      <c r="J725" s="396" t="str">
        <f t="shared" ca="1" si="54"/>
        <v/>
      </c>
      <c r="K725" s="384" t="str">
        <f>IF(OR(IFERROR(SEARCH("*.0*",$E725),0)=1,E725=""),"",INDEX('1.1 AIZ-IVZ'!$H$109:$O$1097,MATCH('1.4 AIZ-BWH'!E725,'1.1 AIZ-IVZ'!$H$109:$H$1097,0),7))</f>
        <v/>
      </c>
      <c r="L725" s="384" t="str">
        <f>IF(OR(IFERROR(SEARCH("*.0*",$E725),0)=1,E725=""),"",INDEX('1.1 AIZ-IVZ'!$H$109:$O$1097,MATCH('1.4 AIZ-BWH'!E725,'1.1 AIZ-IVZ'!$H$109:$H$1097,0),8))</f>
        <v/>
      </c>
      <c r="M725" s="131"/>
      <c r="N725" s="395" t="str" cm="1">
        <f t="array" ref="N725">IFERROR(IF(O724=1,INDEX('1.1 AIZ-IVZ'!$G$7:$I$106,MATCH(MIN('1.1 AIZ-IVZ'!$G$7:$G$106)+COUNTIF($N$25:N724,"*.0*"),'1.1 AIZ-IVZ'!$G$7:$G$106,0),3),INDEX('1.1 AIZ-IVZ'!$G$109:$H$1097,MATCH(VALUE(LEFT(R725,SEARCH(".",R725)-1)),'1.1 AIZ-IVZ'!$E$109:$E$1097,0)-1+Q725,2)),"")</f>
        <v/>
      </c>
      <c r="O725" s="395" t="str">
        <f>IFERROR(IF(O724&gt;1,O724-1,INDEX('1.1 AIZ-IVZ'!$F$7:$H$106,MATCH('1.4 AIZ-BWH'!N725,'1.1 AIZ-IVZ'!$I$7:$I$106,0),1)+1),"")</f>
        <v/>
      </c>
      <c r="P725" s="395" t="str">
        <f t="shared" si="55"/>
        <v/>
      </c>
      <c r="Q725" s="395" t="e">
        <f t="shared" si="56"/>
        <v>#VALUE!</v>
      </c>
      <c r="R725" s="395" t="str">
        <f t="shared" si="57"/>
        <v/>
      </c>
    </row>
    <row r="726" spans="1:18" ht="15" hidden="1">
      <c r="A726" s="49"/>
      <c r="B726" s="49"/>
      <c r="C726" s="49"/>
      <c r="D726" s="50"/>
      <c r="E726" s="93" t="str" cm="1">
        <f t="array" ref="E726">IFERROR(IF(O725=1,INDEX('1.1 AIZ-IVZ'!$G$7:$I$106,MATCH(MIN('1.1 AIZ-IVZ'!$G$7:$G$106)+COUNTIF($N$25:N725,"*.0*"),'1.1 AIZ-IVZ'!$G$7:$G$106,0),3),INDEX('1.1 AIZ-IVZ'!$G$109:$H$1097,MATCH(VALUE(LEFT(R726,SEARCH(".",R726)-1)),'1.1 AIZ-IVZ'!$E$109:$E$1097,0)-1+Q726,2)),"")</f>
        <v/>
      </c>
      <c r="F726" s="28"/>
      <c r="G726" s="409" t="str">
        <f>IF(E726="","",IF(IFERROR(VALUE(MID(E726,(SEARCH(".",E726)+1),1)),0)&gt;0,I726,SUMIFS($G727:$G$1015,$R727:$R$1015,LEFT(E726,SEARCH(".",E726)),$Q727:$Q$1015,"&gt;0")))</f>
        <v/>
      </c>
      <c r="H726" s="400"/>
      <c r="I726" s="396" t="str">
        <f t="shared" ca="1" si="53"/>
        <v/>
      </c>
      <c r="J726" s="396" t="str">
        <f t="shared" ca="1" si="54"/>
        <v/>
      </c>
      <c r="K726" s="384" t="str">
        <f>IF(OR(IFERROR(SEARCH("*.0*",$E726),0)=1,E726=""),"",INDEX('1.1 AIZ-IVZ'!$H$109:$O$1097,MATCH('1.4 AIZ-BWH'!E726,'1.1 AIZ-IVZ'!$H$109:$H$1097,0),7))</f>
        <v/>
      </c>
      <c r="L726" s="384" t="str">
        <f>IF(OR(IFERROR(SEARCH("*.0*",$E726),0)=1,E726=""),"",INDEX('1.1 AIZ-IVZ'!$H$109:$O$1097,MATCH('1.4 AIZ-BWH'!E726,'1.1 AIZ-IVZ'!$H$109:$H$1097,0),8))</f>
        <v/>
      </c>
      <c r="M726" s="131"/>
      <c r="N726" s="395" t="str" cm="1">
        <f t="array" ref="N726">IFERROR(IF(O725=1,INDEX('1.1 AIZ-IVZ'!$G$7:$I$106,MATCH(MIN('1.1 AIZ-IVZ'!$G$7:$G$106)+COUNTIF($N$25:N725,"*.0*"),'1.1 AIZ-IVZ'!$G$7:$G$106,0),3),INDEX('1.1 AIZ-IVZ'!$G$109:$H$1097,MATCH(VALUE(LEFT(R726,SEARCH(".",R726)-1)),'1.1 AIZ-IVZ'!$E$109:$E$1097,0)-1+Q726,2)),"")</f>
        <v/>
      </c>
      <c r="O726" s="395" t="str">
        <f>IFERROR(IF(O725&gt;1,O725-1,INDEX('1.1 AIZ-IVZ'!$F$7:$H$106,MATCH('1.4 AIZ-BWH'!N726,'1.1 AIZ-IVZ'!$I$7:$I$106,0),1)+1),"")</f>
        <v/>
      </c>
      <c r="P726" s="395" t="str">
        <f t="shared" si="55"/>
        <v/>
      </c>
      <c r="Q726" s="395" t="e">
        <f t="shared" si="56"/>
        <v>#VALUE!</v>
      </c>
      <c r="R726" s="395" t="str">
        <f t="shared" si="57"/>
        <v/>
      </c>
    </row>
    <row r="727" spans="1:18" ht="15" hidden="1">
      <c r="A727" s="49"/>
      <c r="B727" s="49"/>
      <c r="C727" s="49"/>
      <c r="D727" s="50"/>
      <c r="E727" s="93" t="str" cm="1">
        <f t="array" ref="E727">IFERROR(IF(O726=1,INDEX('1.1 AIZ-IVZ'!$G$7:$I$106,MATCH(MIN('1.1 AIZ-IVZ'!$G$7:$G$106)+COUNTIF($N$25:N726,"*.0*"),'1.1 AIZ-IVZ'!$G$7:$G$106,0),3),INDEX('1.1 AIZ-IVZ'!$G$109:$H$1097,MATCH(VALUE(LEFT(R727,SEARCH(".",R727)-1)),'1.1 AIZ-IVZ'!$E$109:$E$1097,0)-1+Q727,2)),"")</f>
        <v/>
      </c>
      <c r="F727" s="28"/>
      <c r="G727" s="409" t="str">
        <f>IF(E727="","",IF(IFERROR(VALUE(MID(E727,(SEARCH(".",E727)+1),1)),0)&gt;0,I727,SUMIFS($G728:$G$1015,$R728:$R$1015,LEFT(E727,SEARCH(".",E727)),$Q728:$Q$1015,"&gt;0")))</f>
        <v/>
      </c>
      <c r="H727" s="400"/>
      <c r="I727" s="396" t="str">
        <f t="shared" ca="1" si="53"/>
        <v/>
      </c>
      <c r="J727" s="396" t="str">
        <f t="shared" ca="1" si="54"/>
        <v/>
      </c>
      <c r="K727" s="384" t="str">
        <f>IF(OR(IFERROR(SEARCH("*.0*",$E727),0)=1,E727=""),"",INDEX('1.1 AIZ-IVZ'!$H$109:$O$1097,MATCH('1.4 AIZ-BWH'!E727,'1.1 AIZ-IVZ'!$H$109:$H$1097,0),7))</f>
        <v/>
      </c>
      <c r="L727" s="384" t="str">
        <f>IF(OR(IFERROR(SEARCH("*.0*",$E727),0)=1,E727=""),"",INDEX('1.1 AIZ-IVZ'!$H$109:$O$1097,MATCH('1.4 AIZ-BWH'!E727,'1.1 AIZ-IVZ'!$H$109:$H$1097,0),8))</f>
        <v/>
      </c>
      <c r="M727" s="131"/>
      <c r="N727" s="395" t="str" cm="1">
        <f t="array" ref="N727">IFERROR(IF(O726=1,INDEX('1.1 AIZ-IVZ'!$G$7:$I$106,MATCH(MIN('1.1 AIZ-IVZ'!$G$7:$G$106)+COUNTIF($N$25:N726,"*.0*"),'1.1 AIZ-IVZ'!$G$7:$G$106,0),3),INDEX('1.1 AIZ-IVZ'!$G$109:$H$1097,MATCH(VALUE(LEFT(R727,SEARCH(".",R727)-1)),'1.1 AIZ-IVZ'!$E$109:$E$1097,0)-1+Q727,2)),"")</f>
        <v/>
      </c>
      <c r="O727" s="395" t="str">
        <f>IFERROR(IF(O726&gt;1,O726-1,INDEX('1.1 AIZ-IVZ'!$F$7:$H$106,MATCH('1.4 AIZ-BWH'!N727,'1.1 AIZ-IVZ'!$I$7:$I$106,0),1)+1),"")</f>
        <v/>
      </c>
      <c r="P727" s="395" t="str">
        <f t="shared" si="55"/>
        <v/>
      </c>
      <c r="Q727" s="395" t="e">
        <f t="shared" si="56"/>
        <v>#VALUE!</v>
      </c>
      <c r="R727" s="395" t="str">
        <f t="shared" si="57"/>
        <v/>
      </c>
    </row>
    <row r="728" spans="1:18" ht="15" hidden="1">
      <c r="A728" s="49"/>
      <c r="B728" s="49"/>
      <c r="C728" s="49"/>
      <c r="D728" s="50"/>
      <c r="E728" s="93" t="str" cm="1">
        <f t="array" ref="E728">IFERROR(IF(O727=1,INDEX('1.1 AIZ-IVZ'!$G$7:$I$106,MATCH(MIN('1.1 AIZ-IVZ'!$G$7:$G$106)+COUNTIF($N$25:N727,"*.0*"),'1.1 AIZ-IVZ'!$G$7:$G$106,0),3),INDEX('1.1 AIZ-IVZ'!$G$109:$H$1097,MATCH(VALUE(LEFT(R728,SEARCH(".",R728)-1)),'1.1 AIZ-IVZ'!$E$109:$E$1097,0)-1+Q728,2)),"")</f>
        <v/>
      </c>
      <c r="F728" s="28"/>
      <c r="G728" s="409" t="str">
        <f>IF(E728="","",IF(IFERROR(VALUE(MID(E728,(SEARCH(".",E728)+1),1)),0)&gt;0,I728,SUMIFS($G729:$G$1015,$R729:$R$1015,LEFT(E728,SEARCH(".",E728)),$Q729:$Q$1015,"&gt;0")))</f>
        <v/>
      </c>
      <c r="H728" s="400"/>
      <c r="I728" s="396" t="str">
        <f t="shared" ca="1" si="53"/>
        <v/>
      </c>
      <c r="J728" s="396" t="str">
        <f t="shared" ca="1" si="54"/>
        <v/>
      </c>
      <c r="K728" s="384" t="str">
        <f>IF(OR(IFERROR(SEARCH("*.0*",$E728),0)=1,E728=""),"",INDEX('1.1 AIZ-IVZ'!$H$109:$O$1097,MATCH('1.4 AIZ-BWH'!E728,'1.1 AIZ-IVZ'!$H$109:$H$1097,0),7))</f>
        <v/>
      </c>
      <c r="L728" s="384" t="str">
        <f>IF(OR(IFERROR(SEARCH("*.0*",$E728),0)=1,E728=""),"",INDEX('1.1 AIZ-IVZ'!$H$109:$O$1097,MATCH('1.4 AIZ-BWH'!E728,'1.1 AIZ-IVZ'!$H$109:$H$1097,0),8))</f>
        <v/>
      </c>
      <c r="M728" s="131"/>
      <c r="N728" s="395" t="str" cm="1">
        <f t="array" ref="N728">IFERROR(IF(O727=1,INDEX('1.1 AIZ-IVZ'!$G$7:$I$106,MATCH(MIN('1.1 AIZ-IVZ'!$G$7:$G$106)+COUNTIF($N$25:N727,"*.0*"),'1.1 AIZ-IVZ'!$G$7:$G$106,0),3),INDEX('1.1 AIZ-IVZ'!$G$109:$H$1097,MATCH(VALUE(LEFT(R728,SEARCH(".",R728)-1)),'1.1 AIZ-IVZ'!$E$109:$E$1097,0)-1+Q728,2)),"")</f>
        <v/>
      </c>
      <c r="O728" s="395" t="str">
        <f>IFERROR(IF(O727&gt;1,O727-1,INDEX('1.1 AIZ-IVZ'!$F$7:$H$106,MATCH('1.4 AIZ-BWH'!N728,'1.1 AIZ-IVZ'!$I$7:$I$106,0),1)+1),"")</f>
        <v/>
      </c>
      <c r="P728" s="395" t="str">
        <f t="shared" si="55"/>
        <v/>
      </c>
      <c r="Q728" s="395" t="e">
        <f t="shared" si="56"/>
        <v>#VALUE!</v>
      </c>
      <c r="R728" s="395" t="str">
        <f t="shared" si="57"/>
        <v/>
      </c>
    </row>
    <row r="729" spans="1:18" ht="15" hidden="1" customHeight="1">
      <c r="A729" s="49"/>
      <c r="B729" s="49"/>
      <c r="C729" s="49"/>
      <c r="D729" s="50"/>
      <c r="E729" s="93" t="str" cm="1">
        <f t="array" ref="E729">IFERROR(IF(O728=1,INDEX('1.1 AIZ-IVZ'!$G$7:$I$106,MATCH(MIN('1.1 AIZ-IVZ'!$G$7:$G$106)+COUNTIF($N$25:N728,"*.0*"),'1.1 AIZ-IVZ'!$G$7:$G$106,0),3),INDEX('1.1 AIZ-IVZ'!$G$109:$H$1097,MATCH(VALUE(LEFT(R729,SEARCH(".",R729)-1)),'1.1 AIZ-IVZ'!$E$109:$E$1097,0)-1+Q729,2)),"")</f>
        <v/>
      </c>
      <c r="F729" s="28"/>
      <c r="G729" s="409" t="str">
        <f>IF(E729="","",IF(IFERROR(VALUE(MID(E729,(SEARCH(".",E729)+1),1)),0)&gt;0,I729,SUMIFS($G730:$G$1015,$R730:$R$1015,LEFT(E729,SEARCH(".",E729)),$Q730:$Q$1015,"&gt;0")))</f>
        <v/>
      </c>
      <c r="H729" s="400"/>
      <c r="I729" s="396" t="str">
        <f t="shared" ca="1" si="53"/>
        <v/>
      </c>
      <c r="J729" s="396" t="str">
        <f t="shared" ca="1" si="54"/>
        <v/>
      </c>
      <c r="K729" s="384" t="str">
        <f>IF(OR(IFERROR(SEARCH("*.0*",$E729),0)=1,E729=""),"",INDEX('1.1 AIZ-IVZ'!$H$109:$O$1097,MATCH('1.4 AIZ-BWH'!E729,'1.1 AIZ-IVZ'!$H$109:$H$1097,0),7))</f>
        <v/>
      </c>
      <c r="L729" s="384" t="str">
        <f>IF(OR(IFERROR(SEARCH("*.0*",$E729),0)=1,E729=""),"",INDEX('1.1 AIZ-IVZ'!$H$109:$O$1097,MATCH('1.4 AIZ-BWH'!E729,'1.1 AIZ-IVZ'!$H$109:$H$1097,0),8))</f>
        <v/>
      </c>
      <c r="M729" s="131"/>
      <c r="N729" s="395" t="str" cm="1">
        <f t="array" ref="N729">IFERROR(IF(O728=1,INDEX('1.1 AIZ-IVZ'!$G$7:$I$106,MATCH(MIN('1.1 AIZ-IVZ'!$G$7:$G$106)+COUNTIF($N$25:N728,"*.0*"),'1.1 AIZ-IVZ'!$G$7:$G$106,0),3),INDEX('1.1 AIZ-IVZ'!$G$109:$H$1097,MATCH(VALUE(LEFT(R729,SEARCH(".",R729)-1)),'1.1 AIZ-IVZ'!$E$109:$E$1097,0)-1+Q729,2)),"")</f>
        <v/>
      </c>
      <c r="O729" s="395" t="str">
        <f>IFERROR(IF(O728&gt;1,O728-1,INDEX('1.1 AIZ-IVZ'!$F$7:$H$106,MATCH('1.4 AIZ-BWH'!N729,'1.1 AIZ-IVZ'!$I$7:$I$106,0),1)+1),"")</f>
        <v/>
      </c>
      <c r="P729" s="395" t="str">
        <f t="shared" si="55"/>
        <v/>
      </c>
      <c r="Q729" s="395" t="e">
        <f t="shared" si="56"/>
        <v>#VALUE!</v>
      </c>
      <c r="R729" s="395" t="str">
        <f t="shared" si="57"/>
        <v/>
      </c>
    </row>
    <row r="730" spans="1:18" ht="15" hidden="1" customHeight="1">
      <c r="A730" s="49"/>
      <c r="B730" s="49"/>
      <c r="C730" s="49"/>
      <c r="D730" s="50"/>
      <c r="E730" s="93" t="str" cm="1">
        <f t="array" ref="E730">IFERROR(IF(O729=1,INDEX('1.1 AIZ-IVZ'!$G$7:$I$106,MATCH(MIN('1.1 AIZ-IVZ'!$G$7:$G$106)+COUNTIF($N$25:N729,"*.0*"),'1.1 AIZ-IVZ'!$G$7:$G$106,0),3),INDEX('1.1 AIZ-IVZ'!$G$109:$H$1097,MATCH(VALUE(LEFT(R730,SEARCH(".",R730)-1)),'1.1 AIZ-IVZ'!$E$109:$E$1097,0)-1+Q730,2)),"")</f>
        <v/>
      </c>
      <c r="F730" s="28"/>
      <c r="G730" s="409" t="str">
        <f>IF(E730="","",IF(IFERROR(VALUE(MID(E730,(SEARCH(".",E730)+1),1)),0)&gt;0,I730,SUMIFS($G731:$G$1015,$R731:$R$1015,LEFT(E730,SEARCH(".",E730)),$Q731:$Q$1015,"&gt;0")))</f>
        <v/>
      </c>
      <c r="H730" s="400"/>
      <c r="I730" s="396" t="str">
        <f t="shared" ref="I730:I793" ca="1" si="58">IFERROR(IF(H730&gt;0,H730,(100%-SUM($H$25:$H$1015))*IFERROR((ROUND(K730*$G$1052,1)+ROUND(L730*$G$1053,1))/(ROUND(SUMIF($H$25:$H$1015,"",$K$25:$K$1015)*$G$1052,1)+ROUND(SUMIF($H$25:$H$1015,"",$L$25:$L$1015)*$G$1053,1)),"")),"")</f>
        <v/>
      </c>
      <c r="J730" s="396" t="str">
        <f t="shared" ref="J730:J793" ca="1" si="59">IFERROR((ROUND(K730*$G$1052,1)+ROUND(L730*$G$1053,1))/($K$24+$L$24),"")</f>
        <v/>
      </c>
      <c r="K730" s="384" t="str">
        <f>IF(OR(IFERROR(SEARCH("*.0*",$E730),0)=1,E730=""),"",INDEX('1.1 AIZ-IVZ'!$H$109:$O$1097,MATCH('1.4 AIZ-BWH'!E730,'1.1 AIZ-IVZ'!$H$109:$H$1097,0),7))</f>
        <v/>
      </c>
      <c r="L730" s="384" t="str">
        <f>IF(OR(IFERROR(SEARCH("*.0*",$E730),0)=1,E730=""),"",INDEX('1.1 AIZ-IVZ'!$H$109:$O$1097,MATCH('1.4 AIZ-BWH'!E730,'1.1 AIZ-IVZ'!$H$109:$H$1097,0),8))</f>
        <v/>
      </c>
      <c r="M730" s="131"/>
      <c r="N730" s="395" t="str" cm="1">
        <f t="array" ref="N730">IFERROR(IF(O729=1,INDEX('1.1 AIZ-IVZ'!$G$7:$I$106,MATCH(MIN('1.1 AIZ-IVZ'!$G$7:$G$106)+COUNTIF($N$25:N729,"*.0*"),'1.1 AIZ-IVZ'!$G$7:$G$106,0),3),INDEX('1.1 AIZ-IVZ'!$G$109:$H$1097,MATCH(VALUE(LEFT(R730,SEARCH(".",R730)-1)),'1.1 AIZ-IVZ'!$E$109:$E$1097,0)-1+Q730,2)),"")</f>
        <v/>
      </c>
      <c r="O730" s="395" t="str">
        <f>IFERROR(IF(O729&gt;1,O729-1,INDEX('1.1 AIZ-IVZ'!$F$7:$H$106,MATCH('1.4 AIZ-BWH'!N730,'1.1 AIZ-IVZ'!$I$7:$I$106,0),1)+1),"")</f>
        <v/>
      </c>
      <c r="P730" s="395" t="str">
        <f t="shared" si="55"/>
        <v/>
      </c>
      <c r="Q730" s="395" t="e">
        <f t="shared" si="56"/>
        <v>#VALUE!</v>
      </c>
      <c r="R730" s="395" t="str">
        <f t="shared" si="57"/>
        <v/>
      </c>
    </row>
    <row r="731" spans="1:18" ht="15" hidden="1" customHeight="1">
      <c r="A731" s="49"/>
      <c r="B731" s="49"/>
      <c r="C731" s="49"/>
      <c r="D731" s="50"/>
      <c r="E731" s="93" t="str" cm="1">
        <f t="array" ref="E731">IFERROR(IF(O730=1,INDEX('1.1 AIZ-IVZ'!$G$7:$I$106,MATCH(MIN('1.1 AIZ-IVZ'!$G$7:$G$106)+COUNTIF($N$25:N730,"*.0*"),'1.1 AIZ-IVZ'!$G$7:$G$106,0),3),INDEX('1.1 AIZ-IVZ'!$G$109:$H$1097,MATCH(VALUE(LEFT(R731,SEARCH(".",R731)-1)),'1.1 AIZ-IVZ'!$E$109:$E$1097,0)-1+Q731,2)),"")</f>
        <v/>
      </c>
      <c r="F731" s="28"/>
      <c r="G731" s="409" t="str">
        <f>IF(E731="","",IF(IFERROR(VALUE(MID(E731,(SEARCH(".",E731)+1),1)),0)&gt;0,I731,SUMIFS($G732:$G$1015,$R732:$R$1015,LEFT(E731,SEARCH(".",E731)),$Q732:$Q$1015,"&gt;0")))</f>
        <v/>
      </c>
      <c r="H731" s="400"/>
      <c r="I731" s="396" t="str">
        <f t="shared" ca="1" si="58"/>
        <v/>
      </c>
      <c r="J731" s="396" t="str">
        <f t="shared" ca="1" si="59"/>
        <v/>
      </c>
      <c r="K731" s="384" t="str">
        <f>IF(OR(IFERROR(SEARCH("*.0*",$E731),0)=1,E731=""),"",INDEX('1.1 AIZ-IVZ'!$H$109:$O$1097,MATCH('1.4 AIZ-BWH'!E731,'1.1 AIZ-IVZ'!$H$109:$H$1097,0),7))</f>
        <v/>
      </c>
      <c r="L731" s="384" t="str">
        <f>IF(OR(IFERROR(SEARCH("*.0*",$E731),0)=1,E731=""),"",INDEX('1.1 AIZ-IVZ'!$H$109:$O$1097,MATCH('1.4 AIZ-BWH'!E731,'1.1 AIZ-IVZ'!$H$109:$H$1097,0),8))</f>
        <v/>
      </c>
      <c r="M731" s="131"/>
      <c r="N731" s="395" t="str" cm="1">
        <f t="array" ref="N731">IFERROR(IF(O730=1,INDEX('1.1 AIZ-IVZ'!$G$7:$I$106,MATCH(MIN('1.1 AIZ-IVZ'!$G$7:$G$106)+COUNTIF($N$25:N730,"*.0*"),'1.1 AIZ-IVZ'!$G$7:$G$106,0),3),INDEX('1.1 AIZ-IVZ'!$G$109:$H$1097,MATCH(VALUE(LEFT(R731,SEARCH(".",R731)-1)),'1.1 AIZ-IVZ'!$E$109:$E$1097,0)-1+Q731,2)),"")</f>
        <v/>
      </c>
      <c r="O731" s="395" t="str">
        <f>IFERROR(IF(O730&gt;1,O730-1,INDEX('1.1 AIZ-IVZ'!$F$7:$H$106,MATCH('1.4 AIZ-BWH'!N731,'1.1 AIZ-IVZ'!$I$7:$I$106,0),1)+1),"")</f>
        <v/>
      </c>
      <c r="P731" s="395" t="str">
        <f t="shared" si="55"/>
        <v/>
      </c>
      <c r="Q731" s="395" t="e">
        <f t="shared" si="56"/>
        <v>#VALUE!</v>
      </c>
      <c r="R731" s="395" t="str">
        <f t="shared" si="57"/>
        <v/>
      </c>
    </row>
    <row r="732" spans="1:18" ht="15" hidden="1" customHeight="1">
      <c r="A732" s="49"/>
      <c r="B732" s="49"/>
      <c r="C732" s="49"/>
      <c r="D732" s="50"/>
      <c r="E732" s="93" t="str" cm="1">
        <f t="array" ref="E732">IFERROR(IF(O731=1,INDEX('1.1 AIZ-IVZ'!$G$7:$I$106,MATCH(MIN('1.1 AIZ-IVZ'!$G$7:$G$106)+COUNTIF($N$25:N731,"*.0*"),'1.1 AIZ-IVZ'!$G$7:$G$106,0),3),INDEX('1.1 AIZ-IVZ'!$G$109:$H$1097,MATCH(VALUE(LEFT(R732,SEARCH(".",R732)-1)),'1.1 AIZ-IVZ'!$E$109:$E$1097,0)-1+Q732,2)),"")</f>
        <v/>
      </c>
      <c r="F732" s="28"/>
      <c r="G732" s="409" t="str">
        <f>IF(E732="","",IF(IFERROR(VALUE(MID(E732,(SEARCH(".",E732)+1),1)),0)&gt;0,I732,SUMIFS($G733:$G$1015,$R733:$R$1015,LEFT(E732,SEARCH(".",E732)),$Q733:$Q$1015,"&gt;0")))</f>
        <v/>
      </c>
      <c r="H732" s="400"/>
      <c r="I732" s="396" t="str">
        <f t="shared" ca="1" si="58"/>
        <v/>
      </c>
      <c r="J732" s="396" t="str">
        <f t="shared" ca="1" si="59"/>
        <v/>
      </c>
      <c r="K732" s="384" t="str">
        <f>IF(OR(IFERROR(SEARCH("*.0*",$E732),0)=1,E732=""),"",INDEX('1.1 AIZ-IVZ'!$H$109:$O$1097,MATCH('1.4 AIZ-BWH'!E732,'1.1 AIZ-IVZ'!$H$109:$H$1097,0),7))</f>
        <v/>
      </c>
      <c r="L732" s="384" t="str">
        <f>IF(OR(IFERROR(SEARCH("*.0*",$E732),0)=1,E732=""),"",INDEX('1.1 AIZ-IVZ'!$H$109:$O$1097,MATCH('1.4 AIZ-BWH'!E732,'1.1 AIZ-IVZ'!$H$109:$H$1097,0),8))</f>
        <v/>
      </c>
      <c r="M732" s="131"/>
      <c r="N732" s="395" t="str" cm="1">
        <f t="array" ref="N732">IFERROR(IF(O731=1,INDEX('1.1 AIZ-IVZ'!$G$7:$I$106,MATCH(MIN('1.1 AIZ-IVZ'!$G$7:$G$106)+COUNTIF($N$25:N731,"*.0*"),'1.1 AIZ-IVZ'!$G$7:$G$106,0),3),INDEX('1.1 AIZ-IVZ'!$G$109:$H$1097,MATCH(VALUE(LEFT(R732,SEARCH(".",R732)-1)),'1.1 AIZ-IVZ'!$E$109:$E$1097,0)-1+Q732,2)),"")</f>
        <v/>
      </c>
      <c r="O732" s="395" t="str">
        <f>IFERROR(IF(O731&gt;1,O731-1,INDEX('1.1 AIZ-IVZ'!$F$7:$H$106,MATCH('1.4 AIZ-BWH'!N732,'1.1 AIZ-IVZ'!$I$7:$I$106,0),1)+1),"")</f>
        <v/>
      </c>
      <c r="P732" s="395" t="str">
        <f t="shared" si="55"/>
        <v/>
      </c>
      <c r="Q732" s="395" t="e">
        <f t="shared" si="56"/>
        <v>#VALUE!</v>
      </c>
      <c r="R732" s="395" t="str">
        <f t="shared" si="57"/>
        <v/>
      </c>
    </row>
    <row r="733" spans="1:18" ht="15" hidden="1" customHeight="1">
      <c r="A733" s="49"/>
      <c r="B733" s="49"/>
      <c r="C733" s="49"/>
      <c r="D733" s="50"/>
      <c r="E733" s="93" t="str" cm="1">
        <f t="array" ref="E733">IFERROR(IF(O732=1,INDEX('1.1 AIZ-IVZ'!$G$7:$I$106,MATCH(MIN('1.1 AIZ-IVZ'!$G$7:$G$106)+COUNTIF($N$25:N732,"*.0*"),'1.1 AIZ-IVZ'!$G$7:$G$106,0),3),INDEX('1.1 AIZ-IVZ'!$G$109:$H$1097,MATCH(VALUE(LEFT(R733,SEARCH(".",R733)-1)),'1.1 AIZ-IVZ'!$E$109:$E$1097,0)-1+Q733,2)),"")</f>
        <v/>
      </c>
      <c r="F733" s="28"/>
      <c r="G733" s="409" t="str">
        <f>IF(E733="","",IF(IFERROR(VALUE(MID(E733,(SEARCH(".",E733)+1),1)),0)&gt;0,I733,SUMIFS($G734:$G$1015,$R734:$R$1015,LEFT(E733,SEARCH(".",E733)),$Q734:$Q$1015,"&gt;0")))</f>
        <v/>
      </c>
      <c r="H733" s="400"/>
      <c r="I733" s="396" t="str">
        <f t="shared" ca="1" si="58"/>
        <v/>
      </c>
      <c r="J733" s="396" t="str">
        <f t="shared" ca="1" si="59"/>
        <v/>
      </c>
      <c r="K733" s="384" t="str">
        <f>IF(OR(IFERROR(SEARCH("*.0*",$E733),0)=1,E733=""),"",INDEX('1.1 AIZ-IVZ'!$H$109:$O$1097,MATCH('1.4 AIZ-BWH'!E733,'1.1 AIZ-IVZ'!$H$109:$H$1097,0),7))</f>
        <v/>
      </c>
      <c r="L733" s="384" t="str">
        <f>IF(OR(IFERROR(SEARCH("*.0*",$E733),0)=1,E733=""),"",INDEX('1.1 AIZ-IVZ'!$H$109:$O$1097,MATCH('1.4 AIZ-BWH'!E733,'1.1 AIZ-IVZ'!$H$109:$H$1097,0),8))</f>
        <v/>
      </c>
      <c r="M733" s="131"/>
      <c r="N733" s="395" t="str" cm="1">
        <f t="array" ref="N733">IFERROR(IF(O732=1,INDEX('1.1 AIZ-IVZ'!$G$7:$I$106,MATCH(MIN('1.1 AIZ-IVZ'!$G$7:$G$106)+COUNTIF($N$25:N732,"*.0*"),'1.1 AIZ-IVZ'!$G$7:$G$106,0),3),INDEX('1.1 AIZ-IVZ'!$G$109:$H$1097,MATCH(VALUE(LEFT(R733,SEARCH(".",R733)-1)),'1.1 AIZ-IVZ'!$E$109:$E$1097,0)-1+Q733,2)),"")</f>
        <v/>
      </c>
      <c r="O733" s="395" t="str">
        <f>IFERROR(IF(O732&gt;1,O732-1,INDEX('1.1 AIZ-IVZ'!$F$7:$H$106,MATCH('1.4 AIZ-BWH'!N733,'1.1 AIZ-IVZ'!$I$7:$I$106,0),1)+1),"")</f>
        <v/>
      </c>
      <c r="P733" s="395" t="str">
        <f t="shared" si="55"/>
        <v/>
      </c>
      <c r="Q733" s="395" t="e">
        <f t="shared" si="56"/>
        <v>#VALUE!</v>
      </c>
      <c r="R733" s="395" t="str">
        <f t="shared" si="57"/>
        <v/>
      </c>
    </row>
    <row r="734" spans="1:18" ht="15" hidden="1" customHeight="1">
      <c r="A734" s="49"/>
      <c r="B734" s="49"/>
      <c r="C734" s="49"/>
      <c r="D734" s="50"/>
      <c r="E734" s="93" t="str" cm="1">
        <f t="array" ref="E734">IFERROR(IF(O733=1,INDEX('1.1 AIZ-IVZ'!$G$7:$I$106,MATCH(MIN('1.1 AIZ-IVZ'!$G$7:$G$106)+COUNTIF($N$25:N733,"*.0*"),'1.1 AIZ-IVZ'!$G$7:$G$106,0),3),INDEX('1.1 AIZ-IVZ'!$G$109:$H$1097,MATCH(VALUE(LEFT(R734,SEARCH(".",R734)-1)),'1.1 AIZ-IVZ'!$E$109:$E$1097,0)-1+Q734,2)),"")</f>
        <v/>
      </c>
      <c r="F734" s="28"/>
      <c r="G734" s="409" t="str">
        <f>IF(E734="","",IF(IFERROR(VALUE(MID(E734,(SEARCH(".",E734)+1),1)),0)&gt;0,I734,SUMIFS($G735:$G$1015,$R735:$R$1015,LEFT(E734,SEARCH(".",E734)),$Q735:$Q$1015,"&gt;0")))</f>
        <v/>
      </c>
      <c r="H734" s="400"/>
      <c r="I734" s="396" t="str">
        <f t="shared" ca="1" si="58"/>
        <v/>
      </c>
      <c r="J734" s="396" t="str">
        <f t="shared" ca="1" si="59"/>
        <v/>
      </c>
      <c r="K734" s="384" t="str">
        <f>IF(OR(IFERROR(SEARCH("*.0*",$E734),0)=1,E734=""),"",INDEX('1.1 AIZ-IVZ'!$H$109:$O$1097,MATCH('1.4 AIZ-BWH'!E734,'1.1 AIZ-IVZ'!$H$109:$H$1097,0),7))</f>
        <v/>
      </c>
      <c r="L734" s="384" t="str">
        <f>IF(OR(IFERROR(SEARCH("*.0*",$E734),0)=1,E734=""),"",INDEX('1.1 AIZ-IVZ'!$H$109:$O$1097,MATCH('1.4 AIZ-BWH'!E734,'1.1 AIZ-IVZ'!$H$109:$H$1097,0),8))</f>
        <v/>
      </c>
      <c r="M734" s="131"/>
      <c r="N734" s="395" t="str" cm="1">
        <f t="array" ref="N734">IFERROR(IF(O733=1,INDEX('1.1 AIZ-IVZ'!$G$7:$I$106,MATCH(MIN('1.1 AIZ-IVZ'!$G$7:$G$106)+COUNTIF($N$25:N733,"*.0*"),'1.1 AIZ-IVZ'!$G$7:$G$106,0),3),INDEX('1.1 AIZ-IVZ'!$G$109:$H$1097,MATCH(VALUE(LEFT(R734,SEARCH(".",R734)-1)),'1.1 AIZ-IVZ'!$E$109:$E$1097,0)-1+Q734,2)),"")</f>
        <v/>
      </c>
      <c r="O734" s="395" t="str">
        <f>IFERROR(IF(O733&gt;1,O733-1,INDEX('1.1 AIZ-IVZ'!$F$7:$H$106,MATCH('1.4 AIZ-BWH'!N734,'1.1 AIZ-IVZ'!$I$7:$I$106,0),1)+1),"")</f>
        <v/>
      </c>
      <c r="P734" s="395" t="str">
        <f t="shared" si="55"/>
        <v/>
      </c>
      <c r="Q734" s="395" t="e">
        <f t="shared" si="56"/>
        <v>#VALUE!</v>
      </c>
      <c r="R734" s="395" t="str">
        <f t="shared" si="57"/>
        <v/>
      </c>
    </row>
    <row r="735" spans="1:18" ht="15" hidden="1">
      <c r="A735" s="49"/>
      <c r="B735" s="49"/>
      <c r="C735" s="49"/>
      <c r="D735" s="50"/>
      <c r="E735" s="93" t="str" cm="1">
        <f t="array" ref="E735">IFERROR(IF(O734=1,INDEX('1.1 AIZ-IVZ'!$G$7:$I$106,MATCH(MIN('1.1 AIZ-IVZ'!$G$7:$G$106)+COUNTIF($N$25:N734,"*.0*"),'1.1 AIZ-IVZ'!$G$7:$G$106,0),3),INDEX('1.1 AIZ-IVZ'!$G$109:$H$1097,MATCH(VALUE(LEFT(R735,SEARCH(".",R735)-1)),'1.1 AIZ-IVZ'!$E$109:$E$1097,0)-1+Q735,2)),"")</f>
        <v/>
      </c>
      <c r="F735" s="28"/>
      <c r="G735" s="409" t="str">
        <f>IF(E735="","",IF(IFERROR(VALUE(MID(E735,(SEARCH(".",E735)+1),1)),0)&gt;0,I735,SUMIFS($G736:$G$1015,$R736:$R$1015,LEFT(E735,SEARCH(".",E735)),$Q736:$Q$1015,"&gt;0")))</f>
        <v/>
      </c>
      <c r="H735" s="400"/>
      <c r="I735" s="396" t="str">
        <f t="shared" ca="1" si="58"/>
        <v/>
      </c>
      <c r="J735" s="396" t="str">
        <f t="shared" ca="1" si="59"/>
        <v/>
      </c>
      <c r="K735" s="384" t="str">
        <f>IF(OR(IFERROR(SEARCH("*.0*",$E735),0)=1,E735=""),"",INDEX('1.1 AIZ-IVZ'!$H$109:$O$1097,MATCH('1.4 AIZ-BWH'!E735,'1.1 AIZ-IVZ'!$H$109:$H$1097,0),7))</f>
        <v/>
      </c>
      <c r="L735" s="384" t="str">
        <f>IF(OR(IFERROR(SEARCH("*.0*",$E735),0)=1,E735=""),"",INDEX('1.1 AIZ-IVZ'!$H$109:$O$1097,MATCH('1.4 AIZ-BWH'!E735,'1.1 AIZ-IVZ'!$H$109:$H$1097,0),8))</f>
        <v/>
      </c>
      <c r="M735" s="131"/>
      <c r="N735" s="395" t="str" cm="1">
        <f t="array" ref="N735">IFERROR(IF(O734=1,INDEX('1.1 AIZ-IVZ'!$G$7:$I$106,MATCH(MIN('1.1 AIZ-IVZ'!$G$7:$G$106)+COUNTIF($N$25:N734,"*.0*"),'1.1 AIZ-IVZ'!$G$7:$G$106,0),3),INDEX('1.1 AIZ-IVZ'!$G$109:$H$1097,MATCH(VALUE(LEFT(R735,SEARCH(".",R735)-1)),'1.1 AIZ-IVZ'!$E$109:$E$1097,0)-1+Q735,2)),"")</f>
        <v/>
      </c>
      <c r="O735" s="395" t="str">
        <f>IFERROR(IF(O734&gt;1,O734-1,INDEX('1.1 AIZ-IVZ'!$F$7:$H$106,MATCH('1.4 AIZ-BWH'!N735,'1.1 AIZ-IVZ'!$I$7:$I$106,0),1)+1),"")</f>
        <v/>
      </c>
      <c r="P735" s="395" t="str">
        <f t="shared" si="55"/>
        <v/>
      </c>
      <c r="Q735" s="395" t="e">
        <f t="shared" si="56"/>
        <v>#VALUE!</v>
      </c>
      <c r="R735" s="395" t="str">
        <f t="shared" si="57"/>
        <v/>
      </c>
    </row>
    <row r="736" spans="1:18" ht="15" hidden="1">
      <c r="A736" s="49"/>
      <c r="B736" s="49"/>
      <c r="C736" s="49"/>
      <c r="D736" s="50"/>
      <c r="E736" s="93" t="str" cm="1">
        <f t="array" ref="E736">IFERROR(IF(O735=1,INDEX('1.1 AIZ-IVZ'!$G$7:$I$106,MATCH(MIN('1.1 AIZ-IVZ'!$G$7:$G$106)+COUNTIF($N$25:N735,"*.0*"),'1.1 AIZ-IVZ'!$G$7:$G$106,0),3),INDEX('1.1 AIZ-IVZ'!$G$109:$H$1097,MATCH(VALUE(LEFT(R736,SEARCH(".",R736)-1)),'1.1 AIZ-IVZ'!$E$109:$E$1097,0)-1+Q736,2)),"")</f>
        <v/>
      </c>
      <c r="F736" s="28"/>
      <c r="G736" s="409" t="str">
        <f>IF(E736="","",IF(IFERROR(VALUE(MID(E736,(SEARCH(".",E736)+1),1)),0)&gt;0,I736,SUMIFS($G737:$G$1015,$R737:$R$1015,LEFT(E736,SEARCH(".",E736)),$Q737:$Q$1015,"&gt;0")))</f>
        <v/>
      </c>
      <c r="H736" s="400"/>
      <c r="I736" s="396" t="str">
        <f t="shared" ca="1" si="58"/>
        <v/>
      </c>
      <c r="J736" s="396" t="str">
        <f t="shared" ca="1" si="59"/>
        <v/>
      </c>
      <c r="K736" s="384" t="str">
        <f>IF(OR(IFERROR(SEARCH("*.0*",$E736),0)=1,E736=""),"",INDEX('1.1 AIZ-IVZ'!$H$109:$O$1097,MATCH('1.4 AIZ-BWH'!E736,'1.1 AIZ-IVZ'!$H$109:$H$1097,0),7))</f>
        <v/>
      </c>
      <c r="L736" s="384" t="str">
        <f>IF(OR(IFERROR(SEARCH("*.0*",$E736),0)=1,E736=""),"",INDEX('1.1 AIZ-IVZ'!$H$109:$O$1097,MATCH('1.4 AIZ-BWH'!E736,'1.1 AIZ-IVZ'!$H$109:$H$1097,0),8))</f>
        <v/>
      </c>
      <c r="M736" s="131"/>
      <c r="N736" s="395" t="str" cm="1">
        <f t="array" ref="N736">IFERROR(IF(O735=1,INDEX('1.1 AIZ-IVZ'!$G$7:$I$106,MATCH(MIN('1.1 AIZ-IVZ'!$G$7:$G$106)+COUNTIF($N$25:N735,"*.0*"),'1.1 AIZ-IVZ'!$G$7:$G$106,0),3),INDEX('1.1 AIZ-IVZ'!$G$109:$H$1097,MATCH(VALUE(LEFT(R736,SEARCH(".",R736)-1)),'1.1 AIZ-IVZ'!$E$109:$E$1097,0)-1+Q736,2)),"")</f>
        <v/>
      </c>
      <c r="O736" s="395" t="str">
        <f>IFERROR(IF(O735&gt;1,O735-1,INDEX('1.1 AIZ-IVZ'!$F$7:$H$106,MATCH('1.4 AIZ-BWH'!N736,'1.1 AIZ-IVZ'!$I$7:$I$106,0),1)+1),"")</f>
        <v/>
      </c>
      <c r="P736" s="395" t="str">
        <f t="shared" si="55"/>
        <v/>
      </c>
      <c r="Q736" s="395" t="e">
        <f t="shared" si="56"/>
        <v>#VALUE!</v>
      </c>
      <c r="R736" s="395" t="str">
        <f t="shared" si="57"/>
        <v/>
      </c>
    </row>
    <row r="737" spans="1:18" ht="15" hidden="1">
      <c r="A737" s="49"/>
      <c r="B737" s="49"/>
      <c r="C737" s="49"/>
      <c r="D737" s="50"/>
      <c r="E737" s="93" t="str" cm="1">
        <f t="array" ref="E737">IFERROR(IF(O736=1,INDEX('1.1 AIZ-IVZ'!$G$7:$I$106,MATCH(MIN('1.1 AIZ-IVZ'!$G$7:$G$106)+COUNTIF($N$25:N736,"*.0*"),'1.1 AIZ-IVZ'!$G$7:$G$106,0),3),INDEX('1.1 AIZ-IVZ'!$G$109:$H$1097,MATCH(VALUE(LEFT(R737,SEARCH(".",R737)-1)),'1.1 AIZ-IVZ'!$E$109:$E$1097,0)-1+Q737,2)),"")</f>
        <v/>
      </c>
      <c r="F737" s="28"/>
      <c r="G737" s="409" t="str">
        <f>IF(E737="","",IF(IFERROR(VALUE(MID(E737,(SEARCH(".",E737)+1),1)),0)&gt;0,I737,SUMIFS($G738:$G$1015,$R738:$R$1015,LEFT(E737,SEARCH(".",E737)),$Q738:$Q$1015,"&gt;0")))</f>
        <v/>
      </c>
      <c r="H737" s="400"/>
      <c r="I737" s="396" t="str">
        <f t="shared" ca="1" si="58"/>
        <v/>
      </c>
      <c r="J737" s="396" t="str">
        <f t="shared" ca="1" si="59"/>
        <v/>
      </c>
      <c r="K737" s="384" t="str">
        <f>IF(OR(IFERROR(SEARCH("*.0*",$E737),0)=1,E737=""),"",INDEX('1.1 AIZ-IVZ'!$H$109:$O$1097,MATCH('1.4 AIZ-BWH'!E737,'1.1 AIZ-IVZ'!$H$109:$H$1097,0),7))</f>
        <v/>
      </c>
      <c r="L737" s="384" t="str">
        <f>IF(OR(IFERROR(SEARCH("*.0*",$E737),0)=1,E737=""),"",INDEX('1.1 AIZ-IVZ'!$H$109:$O$1097,MATCH('1.4 AIZ-BWH'!E737,'1.1 AIZ-IVZ'!$H$109:$H$1097,0),8))</f>
        <v/>
      </c>
      <c r="M737" s="131"/>
      <c r="N737" s="395" t="str" cm="1">
        <f t="array" ref="N737">IFERROR(IF(O736=1,INDEX('1.1 AIZ-IVZ'!$G$7:$I$106,MATCH(MIN('1.1 AIZ-IVZ'!$G$7:$G$106)+COUNTIF($N$25:N736,"*.0*"),'1.1 AIZ-IVZ'!$G$7:$G$106,0),3),INDEX('1.1 AIZ-IVZ'!$G$109:$H$1097,MATCH(VALUE(LEFT(R737,SEARCH(".",R737)-1)),'1.1 AIZ-IVZ'!$E$109:$E$1097,0)-1+Q737,2)),"")</f>
        <v/>
      </c>
      <c r="O737" s="395" t="str">
        <f>IFERROR(IF(O736&gt;1,O736-1,INDEX('1.1 AIZ-IVZ'!$F$7:$H$106,MATCH('1.4 AIZ-BWH'!N737,'1.1 AIZ-IVZ'!$I$7:$I$106,0),1)+1),"")</f>
        <v/>
      </c>
      <c r="P737" s="395" t="str">
        <f t="shared" si="55"/>
        <v/>
      </c>
      <c r="Q737" s="395" t="e">
        <f t="shared" si="56"/>
        <v>#VALUE!</v>
      </c>
      <c r="R737" s="395" t="str">
        <f t="shared" si="57"/>
        <v/>
      </c>
    </row>
    <row r="738" spans="1:18" ht="15" hidden="1">
      <c r="A738" s="49"/>
      <c r="B738" s="49"/>
      <c r="C738" s="49"/>
      <c r="D738" s="50"/>
      <c r="E738" s="93" t="str" cm="1">
        <f t="array" ref="E738">IFERROR(IF(O737=1,INDEX('1.1 AIZ-IVZ'!$G$7:$I$106,MATCH(MIN('1.1 AIZ-IVZ'!$G$7:$G$106)+COUNTIF($N$25:N737,"*.0*"),'1.1 AIZ-IVZ'!$G$7:$G$106,0),3),INDEX('1.1 AIZ-IVZ'!$G$109:$H$1097,MATCH(VALUE(LEFT(R738,SEARCH(".",R738)-1)),'1.1 AIZ-IVZ'!$E$109:$E$1097,0)-1+Q738,2)),"")</f>
        <v/>
      </c>
      <c r="F738" s="28"/>
      <c r="G738" s="409" t="str">
        <f>IF(E738="","",IF(IFERROR(VALUE(MID(E738,(SEARCH(".",E738)+1),1)),0)&gt;0,I738,SUMIFS($G739:$G$1015,$R739:$R$1015,LEFT(E738,SEARCH(".",E738)),$Q739:$Q$1015,"&gt;0")))</f>
        <v/>
      </c>
      <c r="H738" s="400"/>
      <c r="I738" s="396" t="str">
        <f t="shared" ca="1" si="58"/>
        <v/>
      </c>
      <c r="J738" s="396" t="str">
        <f t="shared" ca="1" si="59"/>
        <v/>
      </c>
      <c r="K738" s="384" t="str">
        <f>IF(OR(IFERROR(SEARCH("*.0*",$E738),0)=1,E738=""),"",INDEX('1.1 AIZ-IVZ'!$H$109:$O$1097,MATCH('1.4 AIZ-BWH'!E738,'1.1 AIZ-IVZ'!$H$109:$H$1097,0),7))</f>
        <v/>
      </c>
      <c r="L738" s="384" t="str">
        <f>IF(OR(IFERROR(SEARCH("*.0*",$E738),0)=1,E738=""),"",INDEX('1.1 AIZ-IVZ'!$H$109:$O$1097,MATCH('1.4 AIZ-BWH'!E738,'1.1 AIZ-IVZ'!$H$109:$H$1097,0),8))</f>
        <v/>
      </c>
      <c r="M738" s="131"/>
      <c r="N738" s="395" t="str" cm="1">
        <f t="array" ref="N738">IFERROR(IF(O737=1,INDEX('1.1 AIZ-IVZ'!$G$7:$I$106,MATCH(MIN('1.1 AIZ-IVZ'!$G$7:$G$106)+COUNTIF($N$25:N737,"*.0*"),'1.1 AIZ-IVZ'!$G$7:$G$106,0),3),INDEX('1.1 AIZ-IVZ'!$G$109:$H$1097,MATCH(VALUE(LEFT(R738,SEARCH(".",R738)-1)),'1.1 AIZ-IVZ'!$E$109:$E$1097,0)-1+Q738,2)),"")</f>
        <v/>
      </c>
      <c r="O738" s="395" t="str">
        <f>IFERROR(IF(O737&gt;1,O737-1,INDEX('1.1 AIZ-IVZ'!$F$7:$H$106,MATCH('1.4 AIZ-BWH'!N738,'1.1 AIZ-IVZ'!$I$7:$I$106,0),1)+1),"")</f>
        <v/>
      </c>
      <c r="P738" s="395" t="str">
        <f t="shared" si="55"/>
        <v/>
      </c>
      <c r="Q738" s="395" t="e">
        <f t="shared" si="56"/>
        <v>#VALUE!</v>
      </c>
      <c r="R738" s="395" t="str">
        <f t="shared" si="57"/>
        <v/>
      </c>
    </row>
    <row r="739" spans="1:18" ht="15" hidden="1">
      <c r="A739" s="49"/>
      <c r="B739" s="49"/>
      <c r="C739" s="49"/>
      <c r="D739" s="50"/>
      <c r="E739" s="93" t="str" cm="1">
        <f t="array" ref="E739">IFERROR(IF(O738=1,INDEX('1.1 AIZ-IVZ'!$G$7:$I$106,MATCH(MIN('1.1 AIZ-IVZ'!$G$7:$G$106)+COUNTIF($N$25:N738,"*.0*"),'1.1 AIZ-IVZ'!$G$7:$G$106,0),3),INDEX('1.1 AIZ-IVZ'!$G$109:$H$1097,MATCH(VALUE(LEFT(R739,SEARCH(".",R739)-1)),'1.1 AIZ-IVZ'!$E$109:$E$1097,0)-1+Q739,2)),"")</f>
        <v/>
      </c>
      <c r="F739" s="28"/>
      <c r="G739" s="409" t="str">
        <f>IF(E739="","",IF(IFERROR(VALUE(MID(E739,(SEARCH(".",E739)+1),1)),0)&gt;0,I739,SUMIFS($G740:$G$1015,$R740:$R$1015,LEFT(E739,SEARCH(".",E739)),$Q740:$Q$1015,"&gt;0")))</f>
        <v/>
      </c>
      <c r="H739" s="400"/>
      <c r="I739" s="396" t="str">
        <f t="shared" ca="1" si="58"/>
        <v/>
      </c>
      <c r="J739" s="396" t="str">
        <f t="shared" ca="1" si="59"/>
        <v/>
      </c>
      <c r="K739" s="384" t="str">
        <f>IF(OR(IFERROR(SEARCH("*.0*",$E739),0)=1,E739=""),"",INDEX('1.1 AIZ-IVZ'!$H$109:$O$1097,MATCH('1.4 AIZ-BWH'!E739,'1.1 AIZ-IVZ'!$H$109:$H$1097,0),7))</f>
        <v/>
      </c>
      <c r="L739" s="384" t="str">
        <f>IF(OR(IFERROR(SEARCH("*.0*",$E739),0)=1,E739=""),"",INDEX('1.1 AIZ-IVZ'!$H$109:$O$1097,MATCH('1.4 AIZ-BWH'!E739,'1.1 AIZ-IVZ'!$H$109:$H$1097,0),8))</f>
        <v/>
      </c>
      <c r="M739" s="131"/>
      <c r="N739" s="395" t="str" cm="1">
        <f t="array" ref="N739">IFERROR(IF(O738=1,INDEX('1.1 AIZ-IVZ'!$G$7:$I$106,MATCH(MIN('1.1 AIZ-IVZ'!$G$7:$G$106)+COUNTIF($N$25:N738,"*.0*"),'1.1 AIZ-IVZ'!$G$7:$G$106,0),3),INDEX('1.1 AIZ-IVZ'!$G$109:$H$1097,MATCH(VALUE(LEFT(R739,SEARCH(".",R739)-1)),'1.1 AIZ-IVZ'!$E$109:$E$1097,0)-1+Q739,2)),"")</f>
        <v/>
      </c>
      <c r="O739" s="395" t="str">
        <f>IFERROR(IF(O738&gt;1,O738-1,INDEX('1.1 AIZ-IVZ'!$F$7:$H$106,MATCH('1.4 AIZ-BWH'!N739,'1.1 AIZ-IVZ'!$I$7:$I$106,0),1)+1),"")</f>
        <v/>
      </c>
      <c r="P739" s="395" t="str">
        <f t="shared" si="55"/>
        <v/>
      </c>
      <c r="Q739" s="395" t="e">
        <f t="shared" si="56"/>
        <v>#VALUE!</v>
      </c>
      <c r="R739" s="395" t="str">
        <f t="shared" si="57"/>
        <v/>
      </c>
    </row>
    <row r="740" spans="1:18" ht="15" hidden="1" customHeight="1">
      <c r="A740" s="49"/>
      <c r="B740" s="49"/>
      <c r="C740" s="49"/>
      <c r="D740" s="50"/>
      <c r="E740" s="93" t="str" cm="1">
        <f t="array" ref="E740">IFERROR(IF(O739=1,INDEX('1.1 AIZ-IVZ'!$G$7:$I$106,MATCH(MIN('1.1 AIZ-IVZ'!$G$7:$G$106)+COUNTIF($N$25:N739,"*.0*"),'1.1 AIZ-IVZ'!$G$7:$G$106,0),3),INDEX('1.1 AIZ-IVZ'!$G$109:$H$1097,MATCH(VALUE(LEFT(R740,SEARCH(".",R740)-1)),'1.1 AIZ-IVZ'!$E$109:$E$1097,0)-1+Q740,2)),"")</f>
        <v/>
      </c>
      <c r="F740" s="28"/>
      <c r="G740" s="409" t="str">
        <f>IF(E740="","",IF(IFERROR(VALUE(MID(E740,(SEARCH(".",E740)+1),1)),0)&gt;0,I740,SUMIFS($G741:$G$1015,$R741:$R$1015,LEFT(E740,SEARCH(".",E740)),$Q741:$Q$1015,"&gt;0")))</f>
        <v/>
      </c>
      <c r="H740" s="400"/>
      <c r="I740" s="396" t="str">
        <f t="shared" ca="1" si="58"/>
        <v/>
      </c>
      <c r="J740" s="396" t="str">
        <f t="shared" ca="1" si="59"/>
        <v/>
      </c>
      <c r="K740" s="384" t="str">
        <f>IF(OR(IFERROR(SEARCH("*.0*",$E740),0)=1,E740=""),"",INDEX('1.1 AIZ-IVZ'!$H$109:$O$1097,MATCH('1.4 AIZ-BWH'!E740,'1.1 AIZ-IVZ'!$H$109:$H$1097,0),7))</f>
        <v/>
      </c>
      <c r="L740" s="384" t="str">
        <f>IF(OR(IFERROR(SEARCH("*.0*",$E740),0)=1,E740=""),"",INDEX('1.1 AIZ-IVZ'!$H$109:$O$1097,MATCH('1.4 AIZ-BWH'!E740,'1.1 AIZ-IVZ'!$H$109:$H$1097,0),8))</f>
        <v/>
      </c>
      <c r="M740" s="131"/>
      <c r="N740" s="395" t="str" cm="1">
        <f t="array" ref="N740">IFERROR(IF(O739=1,INDEX('1.1 AIZ-IVZ'!$G$7:$I$106,MATCH(MIN('1.1 AIZ-IVZ'!$G$7:$G$106)+COUNTIF($N$25:N739,"*.0*"),'1.1 AIZ-IVZ'!$G$7:$G$106,0),3),INDEX('1.1 AIZ-IVZ'!$G$109:$H$1097,MATCH(VALUE(LEFT(R740,SEARCH(".",R740)-1)),'1.1 AIZ-IVZ'!$E$109:$E$1097,0)-1+Q740,2)),"")</f>
        <v/>
      </c>
      <c r="O740" s="395" t="str">
        <f>IFERROR(IF(O739&gt;1,O739-1,INDEX('1.1 AIZ-IVZ'!$F$7:$H$106,MATCH('1.4 AIZ-BWH'!N740,'1.1 AIZ-IVZ'!$I$7:$I$106,0),1)+1),"")</f>
        <v/>
      </c>
      <c r="P740" s="395" t="str">
        <f t="shared" si="55"/>
        <v/>
      </c>
      <c r="Q740" s="395" t="e">
        <f t="shared" si="56"/>
        <v>#VALUE!</v>
      </c>
      <c r="R740" s="395" t="str">
        <f t="shared" si="57"/>
        <v/>
      </c>
    </row>
    <row r="741" spans="1:18" ht="15" hidden="1" customHeight="1">
      <c r="A741" s="49"/>
      <c r="B741" s="49"/>
      <c r="C741" s="49"/>
      <c r="D741" s="50"/>
      <c r="E741" s="93" t="str" cm="1">
        <f t="array" ref="E741">IFERROR(IF(O740=1,INDEX('1.1 AIZ-IVZ'!$G$7:$I$106,MATCH(MIN('1.1 AIZ-IVZ'!$G$7:$G$106)+COUNTIF($N$25:N740,"*.0*"),'1.1 AIZ-IVZ'!$G$7:$G$106,0),3),INDEX('1.1 AIZ-IVZ'!$G$109:$H$1097,MATCH(VALUE(LEFT(R741,SEARCH(".",R741)-1)),'1.1 AIZ-IVZ'!$E$109:$E$1097,0)-1+Q741,2)),"")</f>
        <v/>
      </c>
      <c r="F741" s="28"/>
      <c r="G741" s="409" t="str">
        <f>IF(E741="","",IF(IFERROR(VALUE(MID(E741,(SEARCH(".",E741)+1),1)),0)&gt;0,I741,SUMIFS($G742:$G$1015,$R742:$R$1015,LEFT(E741,SEARCH(".",E741)),$Q742:$Q$1015,"&gt;0")))</f>
        <v/>
      </c>
      <c r="H741" s="400"/>
      <c r="I741" s="396" t="str">
        <f t="shared" ca="1" si="58"/>
        <v/>
      </c>
      <c r="J741" s="396" t="str">
        <f t="shared" ca="1" si="59"/>
        <v/>
      </c>
      <c r="K741" s="384" t="str">
        <f>IF(OR(IFERROR(SEARCH("*.0*",$E741),0)=1,E741=""),"",INDEX('1.1 AIZ-IVZ'!$H$109:$O$1097,MATCH('1.4 AIZ-BWH'!E741,'1.1 AIZ-IVZ'!$H$109:$H$1097,0),7))</f>
        <v/>
      </c>
      <c r="L741" s="384" t="str">
        <f>IF(OR(IFERROR(SEARCH("*.0*",$E741),0)=1,E741=""),"",INDEX('1.1 AIZ-IVZ'!$H$109:$O$1097,MATCH('1.4 AIZ-BWH'!E741,'1.1 AIZ-IVZ'!$H$109:$H$1097,0),8))</f>
        <v/>
      </c>
      <c r="M741" s="131"/>
      <c r="N741" s="395" t="str" cm="1">
        <f t="array" ref="N741">IFERROR(IF(O740=1,INDEX('1.1 AIZ-IVZ'!$G$7:$I$106,MATCH(MIN('1.1 AIZ-IVZ'!$G$7:$G$106)+COUNTIF($N$25:N740,"*.0*"),'1.1 AIZ-IVZ'!$G$7:$G$106,0),3),INDEX('1.1 AIZ-IVZ'!$G$109:$H$1097,MATCH(VALUE(LEFT(R741,SEARCH(".",R741)-1)),'1.1 AIZ-IVZ'!$E$109:$E$1097,0)-1+Q741,2)),"")</f>
        <v/>
      </c>
      <c r="O741" s="395" t="str">
        <f>IFERROR(IF(O740&gt;1,O740-1,INDEX('1.1 AIZ-IVZ'!$F$7:$H$106,MATCH('1.4 AIZ-BWH'!N741,'1.1 AIZ-IVZ'!$I$7:$I$106,0),1)+1),"")</f>
        <v/>
      </c>
      <c r="P741" s="395" t="str">
        <f t="shared" si="55"/>
        <v/>
      </c>
      <c r="Q741" s="395" t="e">
        <f t="shared" si="56"/>
        <v>#VALUE!</v>
      </c>
      <c r="R741" s="395" t="str">
        <f t="shared" si="57"/>
        <v/>
      </c>
    </row>
    <row r="742" spans="1:18" ht="15" hidden="1" customHeight="1">
      <c r="A742" s="49"/>
      <c r="B742" s="49"/>
      <c r="C742" s="49"/>
      <c r="D742" s="50"/>
      <c r="E742" s="93" t="str" cm="1">
        <f t="array" ref="E742">IFERROR(IF(O741=1,INDEX('1.1 AIZ-IVZ'!$G$7:$I$106,MATCH(MIN('1.1 AIZ-IVZ'!$G$7:$G$106)+COUNTIF($N$25:N741,"*.0*"),'1.1 AIZ-IVZ'!$G$7:$G$106,0),3),INDEX('1.1 AIZ-IVZ'!$G$109:$H$1097,MATCH(VALUE(LEFT(R742,SEARCH(".",R742)-1)),'1.1 AIZ-IVZ'!$E$109:$E$1097,0)-1+Q742,2)),"")</f>
        <v/>
      </c>
      <c r="F742" s="28"/>
      <c r="G742" s="409" t="str">
        <f>IF(E742="","",IF(IFERROR(VALUE(MID(E742,(SEARCH(".",E742)+1),1)),0)&gt;0,I742,SUMIFS($G743:$G$1015,$R743:$R$1015,LEFT(E742,SEARCH(".",E742)),$Q743:$Q$1015,"&gt;0")))</f>
        <v/>
      </c>
      <c r="H742" s="400"/>
      <c r="I742" s="396" t="str">
        <f t="shared" ca="1" si="58"/>
        <v/>
      </c>
      <c r="J742" s="396" t="str">
        <f t="shared" ca="1" si="59"/>
        <v/>
      </c>
      <c r="K742" s="384" t="str">
        <f>IF(OR(IFERROR(SEARCH("*.0*",$E742),0)=1,E742=""),"",INDEX('1.1 AIZ-IVZ'!$H$109:$O$1097,MATCH('1.4 AIZ-BWH'!E742,'1.1 AIZ-IVZ'!$H$109:$H$1097,0),7))</f>
        <v/>
      </c>
      <c r="L742" s="384" t="str">
        <f>IF(OR(IFERROR(SEARCH("*.0*",$E742),0)=1,E742=""),"",INDEX('1.1 AIZ-IVZ'!$H$109:$O$1097,MATCH('1.4 AIZ-BWH'!E742,'1.1 AIZ-IVZ'!$H$109:$H$1097,0),8))</f>
        <v/>
      </c>
      <c r="M742" s="131"/>
      <c r="N742" s="395" t="str" cm="1">
        <f t="array" ref="N742">IFERROR(IF(O741=1,INDEX('1.1 AIZ-IVZ'!$G$7:$I$106,MATCH(MIN('1.1 AIZ-IVZ'!$G$7:$G$106)+COUNTIF($N$25:N741,"*.0*"),'1.1 AIZ-IVZ'!$G$7:$G$106,0),3),INDEX('1.1 AIZ-IVZ'!$G$109:$H$1097,MATCH(VALUE(LEFT(R742,SEARCH(".",R742)-1)),'1.1 AIZ-IVZ'!$E$109:$E$1097,0)-1+Q742,2)),"")</f>
        <v/>
      </c>
      <c r="O742" s="395" t="str">
        <f>IFERROR(IF(O741&gt;1,O741-1,INDEX('1.1 AIZ-IVZ'!$F$7:$H$106,MATCH('1.4 AIZ-BWH'!N742,'1.1 AIZ-IVZ'!$I$7:$I$106,0),1)+1),"")</f>
        <v/>
      </c>
      <c r="P742" s="395" t="str">
        <f t="shared" si="55"/>
        <v/>
      </c>
      <c r="Q742" s="395" t="e">
        <f t="shared" si="56"/>
        <v>#VALUE!</v>
      </c>
      <c r="R742" s="395" t="str">
        <f t="shared" si="57"/>
        <v/>
      </c>
    </row>
    <row r="743" spans="1:18" ht="15" hidden="1" customHeight="1">
      <c r="A743" s="49"/>
      <c r="B743" s="49"/>
      <c r="C743" s="49"/>
      <c r="D743" s="50"/>
      <c r="E743" s="93" t="str" cm="1">
        <f t="array" ref="E743">IFERROR(IF(O742=1,INDEX('1.1 AIZ-IVZ'!$G$7:$I$106,MATCH(MIN('1.1 AIZ-IVZ'!$G$7:$G$106)+COUNTIF($N$25:N742,"*.0*"),'1.1 AIZ-IVZ'!$G$7:$G$106,0),3),INDEX('1.1 AIZ-IVZ'!$G$109:$H$1097,MATCH(VALUE(LEFT(R743,SEARCH(".",R743)-1)),'1.1 AIZ-IVZ'!$E$109:$E$1097,0)-1+Q743,2)),"")</f>
        <v/>
      </c>
      <c r="F743" s="28"/>
      <c r="G743" s="409" t="str">
        <f>IF(E743="","",IF(IFERROR(VALUE(MID(E743,(SEARCH(".",E743)+1),1)),0)&gt;0,I743,SUMIFS($G744:$G$1015,$R744:$R$1015,LEFT(E743,SEARCH(".",E743)),$Q744:$Q$1015,"&gt;0")))</f>
        <v/>
      </c>
      <c r="H743" s="400"/>
      <c r="I743" s="396" t="str">
        <f t="shared" ca="1" si="58"/>
        <v/>
      </c>
      <c r="J743" s="396" t="str">
        <f t="shared" ca="1" si="59"/>
        <v/>
      </c>
      <c r="K743" s="384" t="str">
        <f>IF(OR(IFERROR(SEARCH("*.0*",$E743),0)=1,E743=""),"",INDEX('1.1 AIZ-IVZ'!$H$109:$O$1097,MATCH('1.4 AIZ-BWH'!E743,'1.1 AIZ-IVZ'!$H$109:$H$1097,0),7))</f>
        <v/>
      </c>
      <c r="L743" s="384" t="str">
        <f>IF(OR(IFERROR(SEARCH("*.0*",$E743),0)=1,E743=""),"",INDEX('1.1 AIZ-IVZ'!$H$109:$O$1097,MATCH('1.4 AIZ-BWH'!E743,'1.1 AIZ-IVZ'!$H$109:$H$1097,0),8))</f>
        <v/>
      </c>
      <c r="M743" s="131"/>
      <c r="N743" s="395" t="str" cm="1">
        <f t="array" ref="N743">IFERROR(IF(O742=1,INDEX('1.1 AIZ-IVZ'!$G$7:$I$106,MATCH(MIN('1.1 AIZ-IVZ'!$G$7:$G$106)+COUNTIF($N$25:N742,"*.0*"),'1.1 AIZ-IVZ'!$G$7:$G$106,0),3),INDEX('1.1 AIZ-IVZ'!$G$109:$H$1097,MATCH(VALUE(LEFT(R743,SEARCH(".",R743)-1)),'1.1 AIZ-IVZ'!$E$109:$E$1097,0)-1+Q743,2)),"")</f>
        <v/>
      </c>
      <c r="O743" s="395" t="str">
        <f>IFERROR(IF(O742&gt;1,O742-1,INDEX('1.1 AIZ-IVZ'!$F$7:$H$106,MATCH('1.4 AIZ-BWH'!N743,'1.1 AIZ-IVZ'!$I$7:$I$106,0),1)+1),"")</f>
        <v/>
      </c>
      <c r="P743" s="395" t="str">
        <f t="shared" si="55"/>
        <v/>
      </c>
      <c r="Q743" s="395" t="e">
        <f t="shared" si="56"/>
        <v>#VALUE!</v>
      </c>
      <c r="R743" s="395" t="str">
        <f t="shared" si="57"/>
        <v/>
      </c>
    </row>
    <row r="744" spans="1:18" ht="15" hidden="1" customHeight="1">
      <c r="A744" s="49"/>
      <c r="B744" s="49"/>
      <c r="C744" s="49"/>
      <c r="D744" s="50"/>
      <c r="E744" s="93" t="str" cm="1">
        <f t="array" ref="E744">IFERROR(IF(O743=1,INDEX('1.1 AIZ-IVZ'!$G$7:$I$106,MATCH(MIN('1.1 AIZ-IVZ'!$G$7:$G$106)+COUNTIF($N$25:N743,"*.0*"),'1.1 AIZ-IVZ'!$G$7:$G$106,0),3),INDEX('1.1 AIZ-IVZ'!$G$109:$H$1097,MATCH(VALUE(LEFT(R744,SEARCH(".",R744)-1)),'1.1 AIZ-IVZ'!$E$109:$E$1097,0)-1+Q744,2)),"")</f>
        <v/>
      </c>
      <c r="F744" s="28"/>
      <c r="G744" s="409" t="str">
        <f>IF(E744="","",IF(IFERROR(VALUE(MID(E744,(SEARCH(".",E744)+1),1)),0)&gt;0,I744,SUMIFS($G745:$G$1015,$R745:$R$1015,LEFT(E744,SEARCH(".",E744)),$Q745:$Q$1015,"&gt;0")))</f>
        <v/>
      </c>
      <c r="H744" s="400"/>
      <c r="I744" s="396" t="str">
        <f t="shared" ca="1" si="58"/>
        <v/>
      </c>
      <c r="J744" s="396" t="str">
        <f t="shared" ca="1" si="59"/>
        <v/>
      </c>
      <c r="K744" s="384" t="str">
        <f>IF(OR(IFERROR(SEARCH("*.0*",$E744),0)=1,E744=""),"",INDEX('1.1 AIZ-IVZ'!$H$109:$O$1097,MATCH('1.4 AIZ-BWH'!E744,'1.1 AIZ-IVZ'!$H$109:$H$1097,0),7))</f>
        <v/>
      </c>
      <c r="L744" s="384" t="str">
        <f>IF(OR(IFERROR(SEARCH("*.0*",$E744),0)=1,E744=""),"",INDEX('1.1 AIZ-IVZ'!$H$109:$O$1097,MATCH('1.4 AIZ-BWH'!E744,'1.1 AIZ-IVZ'!$H$109:$H$1097,0),8))</f>
        <v/>
      </c>
      <c r="M744" s="131"/>
      <c r="N744" s="395" t="str" cm="1">
        <f t="array" ref="N744">IFERROR(IF(O743=1,INDEX('1.1 AIZ-IVZ'!$G$7:$I$106,MATCH(MIN('1.1 AIZ-IVZ'!$G$7:$G$106)+COUNTIF($N$25:N743,"*.0*"),'1.1 AIZ-IVZ'!$G$7:$G$106,0),3),INDEX('1.1 AIZ-IVZ'!$G$109:$H$1097,MATCH(VALUE(LEFT(R744,SEARCH(".",R744)-1)),'1.1 AIZ-IVZ'!$E$109:$E$1097,0)-1+Q744,2)),"")</f>
        <v/>
      </c>
      <c r="O744" s="395" t="str">
        <f>IFERROR(IF(O743&gt;1,O743-1,INDEX('1.1 AIZ-IVZ'!$F$7:$H$106,MATCH('1.4 AIZ-BWH'!N744,'1.1 AIZ-IVZ'!$I$7:$I$106,0),1)+1),"")</f>
        <v/>
      </c>
      <c r="P744" s="395" t="str">
        <f t="shared" si="55"/>
        <v/>
      </c>
      <c r="Q744" s="395" t="e">
        <f t="shared" si="56"/>
        <v>#VALUE!</v>
      </c>
      <c r="R744" s="395" t="str">
        <f t="shared" si="57"/>
        <v/>
      </c>
    </row>
    <row r="745" spans="1:18" ht="15" hidden="1" customHeight="1">
      <c r="A745" s="49"/>
      <c r="B745" s="49"/>
      <c r="C745" s="49"/>
      <c r="D745" s="50"/>
      <c r="E745" s="93" t="str" cm="1">
        <f t="array" ref="E745">IFERROR(IF(O744=1,INDEX('1.1 AIZ-IVZ'!$G$7:$I$106,MATCH(MIN('1.1 AIZ-IVZ'!$G$7:$G$106)+COUNTIF($N$25:N744,"*.0*"),'1.1 AIZ-IVZ'!$G$7:$G$106,0),3),INDEX('1.1 AIZ-IVZ'!$G$109:$H$1097,MATCH(VALUE(LEFT(R745,SEARCH(".",R745)-1)),'1.1 AIZ-IVZ'!$E$109:$E$1097,0)-1+Q745,2)),"")</f>
        <v/>
      </c>
      <c r="F745" s="28"/>
      <c r="G745" s="409" t="str">
        <f>IF(E745="","",IF(IFERROR(VALUE(MID(E745,(SEARCH(".",E745)+1),1)),0)&gt;0,I745,SUMIFS($G746:$G$1015,$R746:$R$1015,LEFT(E745,SEARCH(".",E745)),$Q746:$Q$1015,"&gt;0")))</f>
        <v/>
      </c>
      <c r="H745" s="400"/>
      <c r="I745" s="396" t="str">
        <f t="shared" ca="1" si="58"/>
        <v/>
      </c>
      <c r="J745" s="396" t="str">
        <f t="shared" ca="1" si="59"/>
        <v/>
      </c>
      <c r="K745" s="384" t="str">
        <f>IF(OR(IFERROR(SEARCH("*.0*",$E745),0)=1,E745=""),"",INDEX('1.1 AIZ-IVZ'!$H$109:$O$1097,MATCH('1.4 AIZ-BWH'!E745,'1.1 AIZ-IVZ'!$H$109:$H$1097,0),7))</f>
        <v/>
      </c>
      <c r="L745" s="384" t="str">
        <f>IF(OR(IFERROR(SEARCH("*.0*",$E745),0)=1,E745=""),"",INDEX('1.1 AIZ-IVZ'!$H$109:$O$1097,MATCH('1.4 AIZ-BWH'!E745,'1.1 AIZ-IVZ'!$H$109:$H$1097,0),8))</f>
        <v/>
      </c>
      <c r="M745" s="131"/>
      <c r="N745" s="395" t="str" cm="1">
        <f t="array" ref="N745">IFERROR(IF(O744=1,INDEX('1.1 AIZ-IVZ'!$G$7:$I$106,MATCH(MIN('1.1 AIZ-IVZ'!$G$7:$G$106)+COUNTIF($N$25:N744,"*.0*"),'1.1 AIZ-IVZ'!$G$7:$G$106,0),3),INDEX('1.1 AIZ-IVZ'!$G$109:$H$1097,MATCH(VALUE(LEFT(R745,SEARCH(".",R745)-1)),'1.1 AIZ-IVZ'!$E$109:$E$1097,0)-1+Q745,2)),"")</f>
        <v/>
      </c>
      <c r="O745" s="395" t="str">
        <f>IFERROR(IF(O744&gt;1,O744-1,INDEX('1.1 AIZ-IVZ'!$F$7:$H$106,MATCH('1.4 AIZ-BWH'!N745,'1.1 AIZ-IVZ'!$I$7:$I$106,0),1)+1),"")</f>
        <v/>
      </c>
      <c r="P745" s="395" t="str">
        <f t="shared" ref="P745:P808" si="60">IF(O745="","",IF(VALUE(MID(N744,SEARCH(".",N744)+1,1))=0,O744,P744))</f>
        <v/>
      </c>
      <c r="Q745" s="395" t="e">
        <f t="shared" ref="Q745:Q808" si="61">IF(O744=1,"",(O745-P745)*-1)</f>
        <v>#VALUE!</v>
      </c>
      <c r="R745" s="395" t="str">
        <f t="shared" ref="R745:R808" si="62">IFERROR(IF(Q745="",LEFT(N745,SEARCH(".",N745)),R744),"")</f>
        <v/>
      </c>
    </row>
    <row r="746" spans="1:18" ht="15" hidden="1" customHeight="1">
      <c r="A746" s="49"/>
      <c r="B746" s="49"/>
      <c r="C746" s="49"/>
      <c r="D746" s="50"/>
      <c r="E746" s="93" t="str" cm="1">
        <f t="array" ref="E746">IFERROR(IF(O745=1,INDEX('1.1 AIZ-IVZ'!$G$7:$I$106,MATCH(MIN('1.1 AIZ-IVZ'!$G$7:$G$106)+COUNTIF($N$25:N745,"*.0*"),'1.1 AIZ-IVZ'!$G$7:$G$106,0),3),INDEX('1.1 AIZ-IVZ'!$G$109:$H$1097,MATCH(VALUE(LEFT(R746,SEARCH(".",R746)-1)),'1.1 AIZ-IVZ'!$E$109:$E$1097,0)-1+Q746,2)),"")</f>
        <v/>
      </c>
      <c r="F746" s="28"/>
      <c r="G746" s="409" t="str">
        <f>IF(E746="","",IF(IFERROR(VALUE(MID(E746,(SEARCH(".",E746)+1),1)),0)&gt;0,I746,SUMIFS($G747:$G$1015,$R747:$R$1015,LEFT(E746,SEARCH(".",E746)),$Q747:$Q$1015,"&gt;0")))</f>
        <v/>
      </c>
      <c r="H746" s="400"/>
      <c r="I746" s="396" t="str">
        <f t="shared" ca="1" si="58"/>
        <v/>
      </c>
      <c r="J746" s="396" t="str">
        <f t="shared" ca="1" si="59"/>
        <v/>
      </c>
      <c r="K746" s="384" t="str">
        <f>IF(OR(IFERROR(SEARCH("*.0*",$E746),0)=1,E746=""),"",INDEX('1.1 AIZ-IVZ'!$H$109:$O$1097,MATCH('1.4 AIZ-BWH'!E746,'1.1 AIZ-IVZ'!$H$109:$H$1097,0),7))</f>
        <v/>
      </c>
      <c r="L746" s="384" t="str">
        <f>IF(OR(IFERROR(SEARCH("*.0*",$E746),0)=1,E746=""),"",INDEX('1.1 AIZ-IVZ'!$H$109:$O$1097,MATCH('1.4 AIZ-BWH'!E746,'1.1 AIZ-IVZ'!$H$109:$H$1097,0),8))</f>
        <v/>
      </c>
      <c r="M746" s="131"/>
      <c r="N746" s="395" t="str" cm="1">
        <f t="array" ref="N746">IFERROR(IF(O745=1,INDEX('1.1 AIZ-IVZ'!$G$7:$I$106,MATCH(MIN('1.1 AIZ-IVZ'!$G$7:$G$106)+COUNTIF($N$25:N745,"*.0*"),'1.1 AIZ-IVZ'!$G$7:$G$106,0),3),INDEX('1.1 AIZ-IVZ'!$G$109:$H$1097,MATCH(VALUE(LEFT(R746,SEARCH(".",R746)-1)),'1.1 AIZ-IVZ'!$E$109:$E$1097,0)-1+Q746,2)),"")</f>
        <v/>
      </c>
      <c r="O746" s="395" t="str">
        <f>IFERROR(IF(O745&gt;1,O745-1,INDEX('1.1 AIZ-IVZ'!$F$7:$H$106,MATCH('1.4 AIZ-BWH'!N746,'1.1 AIZ-IVZ'!$I$7:$I$106,0),1)+1),"")</f>
        <v/>
      </c>
      <c r="P746" s="395" t="str">
        <f t="shared" si="60"/>
        <v/>
      </c>
      <c r="Q746" s="395" t="e">
        <f t="shared" si="61"/>
        <v>#VALUE!</v>
      </c>
      <c r="R746" s="395" t="str">
        <f t="shared" si="62"/>
        <v/>
      </c>
    </row>
    <row r="747" spans="1:18" ht="15" hidden="1" customHeight="1">
      <c r="A747" s="49"/>
      <c r="B747" s="49"/>
      <c r="C747" s="49"/>
      <c r="D747" s="50"/>
      <c r="E747" s="93" t="str" cm="1">
        <f t="array" ref="E747">IFERROR(IF(O746=1,INDEX('1.1 AIZ-IVZ'!$G$7:$I$106,MATCH(MIN('1.1 AIZ-IVZ'!$G$7:$G$106)+COUNTIF($N$25:N746,"*.0*"),'1.1 AIZ-IVZ'!$G$7:$G$106,0),3),INDEX('1.1 AIZ-IVZ'!$G$109:$H$1097,MATCH(VALUE(LEFT(R747,SEARCH(".",R747)-1)),'1.1 AIZ-IVZ'!$E$109:$E$1097,0)-1+Q747,2)),"")</f>
        <v/>
      </c>
      <c r="F747" s="28"/>
      <c r="G747" s="409" t="str">
        <f>IF(E747="","",IF(IFERROR(VALUE(MID(E747,(SEARCH(".",E747)+1),1)),0)&gt;0,I747,SUMIFS($G748:$G$1015,$R748:$R$1015,LEFT(E747,SEARCH(".",E747)),$Q748:$Q$1015,"&gt;0")))</f>
        <v/>
      </c>
      <c r="H747" s="400"/>
      <c r="I747" s="396" t="str">
        <f t="shared" ca="1" si="58"/>
        <v/>
      </c>
      <c r="J747" s="396" t="str">
        <f t="shared" ca="1" si="59"/>
        <v/>
      </c>
      <c r="K747" s="384" t="str">
        <f>IF(OR(IFERROR(SEARCH("*.0*",$E747),0)=1,E747=""),"",INDEX('1.1 AIZ-IVZ'!$H$109:$O$1097,MATCH('1.4 AIZ-BWH'!E747,'1.1 AIZ-IVZ'!$H$109:$H$1097,0),7))</f>
        <v/>
      </c>
      <c r="L747" s="384" t="str">
        <f>IF(OR(IFERROR(SEARCH("*.0*",$E747),0)=1,E747=""),"",INDEX('1.1 AIZ-IVZ'!$H$109:$O$1097,MATCH('1.4 AIZ-BWH'!E747,'1.1 AIZ-IVZ'!$H$109:$H$1097,0),8))</f>
        <v/>
      </c>
      <c r="M747" s="131"/>
      <c r="N747" s="395" t="str" cm="1">
        <f t="array" ref="N747">IFERROR(IF(O746=1,INDEX('1.1 AIZ-IVZ'!$G$7:$I$106,MATCH(MIN('1.1 AIZ-IVZ'!$G$7:$G$106)+COUNTIF($N$25:N746,"*.0*"),'1.1 AIZ-IVZ'!$G$7:$G$106,0),3),INDEX('1.1 AIZ-IVZ'!$G$109:$H$1097,MATCH(VALUE(LEFT(R747,SEARCH(".",R747)-1)),'1.1 AIZ-IVZ'!$E$109:$E$1097,0)-1+Q747,2)),"")</f>
        <v/>
      </c>
      <c r="O747" s="395" t="str">
        <f>IFERROR(IF(O746&gt;1,O746-1,INDEX('1.1 AIZ-IVZ'!$F$7:$H$106,MATCH('1.4 AIZ-BWH'!N747,'1.1 AIZ-IVZ'!$I$7:$I$106,0),1)+1),"")</f>
        <v/>
      </c>
      <c r="P747" s="395" t="str">
        <f t="shared" si="60"/>
        <v/>
      </c>
      <c r="Q747" s="395" t="e">
        <f t="shared" si="61"/>
        <v>#VALUE!</v>
      </c>
      <c r="R747" s="395" t="str">
        <f t="shared" si="62"/>
        <v/>
      </c>
    </row>
    <row r="748" spans="1:18" ht="15" hidden="1" customHeight="1">
      <c r="A748" s="49"/>
      <c r="B748" s="49"/>
      <c r="C748" s="49"/>
      <c r="D748" s="50"/>
      <c r="E748" s="93" t="str" cm="1">
        <f t="array" ref="E748">IFERROR(IF(O747=1,INDEX('1.1 AIZ-IVZ'!$G$7:$I$106,MATCH(MIN('1.1 AIZ-IVZ'!$G$7:$G$106)+COUNTIF($N$25:N747,"*.0*"),'1.1 AIZ-IVZ'!$G$7:$G$106,0),3),INDEX('1.1 AIZ-IVZ'!$G$109:$H$1097,MATCH(VALUE(LEFT(R748,SEARCH(".",R748)-1)),'1.1 AIZ-IVZ'!$E$109:$E$1097,0)-1+Q748,2)),"")</f>
        <v/>
      </c>
      <c r="F748" s="28"/>
      <c r="G748" s="409" t="str">
        <f>IF(E748="","",IF(IFERROR(VALUE(MID(E748,(SEARCH(".",E748)+1),1)),0)&gt;0,I748,SUMIFS($G749:$G$1015,$R749:$R$1015,LEFT(E748,SEARCH(".",E748)),$Q749:$Q$1015,"&gt;0")))</f>
        <v/>
      </c>
      <c r="H748" s="400"/>
      <c r="I748" s="396" t="str">
        <f t="shared" ca="1" si="58"/>
        <v/>
      </c>
      <c r="J748" s="396" t="str">
        <f t="shared" ca="1" si="59"/>
        <v/>
      </c>
      <c r="K748" s="384" t="str">
        <f>IF(OR(IFERROR(SEARCH("*.0*",$E748),0)=1,E748=""),"",INDEX('1.1 AIZ-IVZ'!$H$109:$O$1097,MATCH('1.4 AIZ-BWH'!E748,'1.1 AIZ-IVZ'!$H$109:$H$1097,0),7))</f>
        <v/>
      </c>
      <c r="L748" s="384" t="str">
        <f>IF(OR(IFERROR(SEARCH("*.0*",$E748),0)=1,E748=""),"",INDEX('1.1 AIZ-IVZ'!$H$109:$O$1097,MATCH('1.4 AIZ-BWH'!E748,'1.1 AIZ-IVZ'!$H$109:$H$1097,0),8))</f>
        <v/>
      </c>
      <c r="M748" s="131"/>
      <c r="N748" s="395" t="str" cm="1">
        <f t="array" ref="N748">IFERROR(IF(O747=1,INDEX('1.1 AIZ-IVZ'!$G$7:$I$106,MATCH(MIN('1.1 AIZ-IVZ'!$G$7:$G$106)+COUNTIF($N$25:N747,"*.0*"),'1.1 AIZ-IVZ'!$G$7:$G$106,0),3),INDEX('1.1 AIZ-IVZ'!$G$109:$H$1097,MATCH(VALUE(LEFT(R748,SEARCH(".",R748)-1)),'1.1 AIZ-IVZ'!$E$109:$E$1097,0)-1+Q748,2)),"")</f>
        <v/>
      </c>
      <c r="O748" s="395" t="str">
        <f>IFERROR(IF(O747&gt;1,O747-1,INDEX('1.1 AIZ-IVZ'!$F$7:$H$106,MATCH('1.4 AIZ-BWH'!N748,'1.1 AIZ-IVZ'!$I$7:$I$106,0),1)+1),"")</f>
        <v/>
      </c>
      <c r="P748" s="395" t="str">
        <f t="shared" si="60"/>
        <v/>
      </c>
      <c r="Q748" s="395" t="e">
        <f t="shared" si="61"/>
        <v>#VALUE!</v>
      </c>
      <c r="R748" s="395" t="str">
        <f t="shared" si="62"/>
        <v/>
      </c>
    </row>
    <row r="749" spans="1:18" ht="15" hidden="1" customHeight="1">
      <c r="A749" s="49"/>
      <c r="B749" s="49"/>
      <c r="C749" s="49"/>
      <c r="D749" s="50"/>
      <c r="E749" s="93" t="str" cm="1">
        <f t="array" ref="E749">IFERROR(IF(O748=1,INDEX('1.1 AIZ-IVZ'!$G$7:$I$106,MATCH(MIN('1.1 AIZ-IVZ'!$G$7:$G$106)+COUNTIF($N$25:N748,"*.0*"),'1.1 AIZ-IVZ'!$G$7:$G$106,0),3),INDEX('1.1 AIZ-IVZ'!$G$109:$H$1097,MATCH(VALUE(LEFT(R749,SEARCH(".",R749)-1)),'1.1 AIZ-IVZ'!$E$109:$E$1097,0)-1+Q749,2)),"")</f>
        <v/>
      </c>
      <c r="F749" s="28"/>
      <c r="G749" s="409" t="str">
        <f>IF(E749="","",IF(IFERROR(VALUE(MID(E749,(SEARCH(".",E749)+1),1)),0)&gt;0,I749,SUMIFS($G750:$G$1015,$R750:$R$1015,LEFT(E749,SEARCH(".",E749)),$Q750:$Q$1015,"&gt;0")))</f>
        <v/>
      </c>
      <c r="H749" s="400"/>
      <c r="I749" s="396" t="str">
        <f t="shared" ca="1" si="58"/>
        <v/>
      </c>
      <c r="J749" s="396" t="str">
        <f t="shared" ca="1" si="59"/>
        <v/>
      </c>
      <c r="K749" s="384" t="str">
        <f>IF(OR(IFERROR(SEARCH("*.0*",$E749),0)=1,E749=""),"",INDEX('1.1 AIZ-IVZ'!$H$109:$O$1097,MATCH('1.4 AIZ-BWH'!E749,'1.1 AIZ-IVZ'!$H$109:$H$1097,0),7))</f>
        <v/>
      </c>
      <c r="L749" s="384" t="str">
        <f>IF(OR(IFERROR(SEARCH("*.0*",$E749),0)=1,E749=""),"",INDEX('1.1 AIZ-IVZ'!$H$109:$O$1097,MATCH('1.4 AIZ-BWH'!E749,'1.1 AIZ-IVZ'!$H$109:$H$1097,0),8))</f>
        <v/>
      </c>
      <c r="M749" s="131"/>
      <c r="N749" s="395" t="str" cm="1">
        <f t="array" ref="N749">IFERROR(IF(O748=1,INDEX('1.1 AIZ-IVZ'!$G$7:$I$106,MATCH(MIN('1.1 AIZ-IVZ'!$G$7:$G$106)+COUNTIF($N$25:N748,"*.0*"),'1.1 AIZ-IVZ'!$G$7:$G$106,0),3),INDEX('1.1 AIZ-IVZ'!$G$109:$H$1097,MATCH(VALUE(LEFT(R749,SEARCH(".",R749)-1)),'1.1 AIZ-IVZ'!$E$109:$E$1097,0)-1+Q749,2)),"")</f>
        <v/>
      </c>
      <c r="O749" s="395" t="str">
        <f>IFERROR(IF(O748&gt;1,O748-1,INDEX('1.1 AIZ-IVZ'!$F$7:$H$106,MATCH('1.4 AIZ-BWH'!N749,'1.1 AIZ-IVZ'!$I$7:$I$106,0),1)+1),"")</f>
        <v/>
      </c>
      <c r="P749" s="395" t="str">
        <f t="shared" si="60"/>
        <v/>
      </c>
      <c r="Q749" s="395" t="e">
        <f t="shared" si="61"/>
        <v>#VALUE!</v>
      </c>
      <c r="R749" s="395" t="str">
        <f t="shared" si="62"/>
        <v/>
      </c>
    </row>
    <row r="750" spans="1:18" ht="15" hidden="1">
      <c r="A750" s="49"/>
      <c r="B750" s="49"/>
      <c r="C750" s="49"/>
      <c r="D750" s="50"/>
      <c r="E750" s="93" t="str" cm="1">
        <f t="array" ref="E750">IFERROR(IF(O749=1,INDEX('1.1 AIZ-IVZ'!$G$7:$I$106,MATCH(MIN('1.1 AIZ-IVZ'!$G$7:$G$106)+COUNTIF($N$25:N749,"*.0*"),'1.1 AIZ-IVZ'!$G$7:$G$106,0),3),INDEX('1.1 AIZ-IVZ'!$G$109:$H$1097,MATCH(VALUE(LEFT(R750,SEARCH(".",R750)-1)),'1.1 AIZ-IVZ'!$E$109:$E$1097,0)-1+Q750,2)),"")</f>
        <v/>
      </c>
      <c r="F750" s="28"/>
      <c r="G750" s="409" t="str">
        <f>IF(E750="","",IF(IFERROR(VALUE(MID(E750,(SEARCH(".",E750)+1),1)),0)&gt;0,I750,SUMIFS($G751:$G$1015,$R751:$R$1015,LEFT(E750,SEARCH(".",E750)),$Q751:$Q$1015,"&gt;0")))</f>
        <v/>
      </c>
      <c r="H750" s="400"/>
      <c r="I750" s="396" t="str">
        <f t="shared" ca="1" si="58"/>
        <v/>
      </c>
      <c r="J750" s="396" t="str">
        <f t="shared" ca="1" si="59"/>
        <v/>
      </c>
      <c r="K750" s="384" t="str">
        <f>IF(OR(IFERROR(SEARCH("*.0*",$E750),0)=1,E750=""),"",INDEX('1.1 AIZ-IVZ'!$H$109:$O$1097,MATCH('1.4 AIZ-BWH'!E750,'1.1 AIZ-IVZ'!$H$109:$H$1097,0),7))</f>
        <v/>
      </c>
      <c r="L750" s="384" t="str">
        <f>IF(OR(IFERROR(SEARCH("*.0*",$E750),0)=1,E750=""),"",INDEX('1.1 AIZ-IVZ'!$H$109:$O$1097,MATCH('1.4 AIZ-BWH'!E750,'1.1 AIZ-IVZ'!$H$109:$H$1097,0),8))</f>
        <v/>
      </c>
      <c r="M750" s="131"/>
      <c r="N750" s="395" t="str" cm="1">
        <f t="array" ref="N750">IFERROR(IF(O749=1,INDEX('1.1 AIZ-IVZ'!$G$7:$I$106,MATCH(MIN('1.1 AIZ-IVZ'!$G$7:$G$106)+COUNTIF($N$25:N749,"*.0*"),'1.1 AIZ-IVZ'!$G$7:$G$106,0),3),INDEX('1.1 AIZ-IVZ'!$G$109:$H$1097,MATCH(VALUE(LEFT(R750,SEARCH(".",R750)-1)),'1.1 AIZ-IVZ'!$E$109:$E$1097,0)-1+Q750,2)),"")</f>
        <v/>
      </c>
      <c r="O750" s="395" t="str">
        <f>IFERROR(IF(O749&gt;1,O749-1,INDEX('1.1 AIZ-IVZ'!$F$7:$H$106,MATCH('1.4 AIZ-BWH'!N750,'1.1 AIZ-IVZ'!$I$7:$I$106,0),1)+1),"")</f>
        <v/>
      </c>
      <c r="P750" s="395" t="str">
        <f t="shared" si="60"/>
        <v/>
      </c>
      <c r="Q750" s="395" t="e">
        <f t="shared" si="61"/>
        <v>#VALUE!</v>
      </c>
      <c r="R750" s="395" t="str">
        <f t="shared" si="62"/>
        <v/>
      </c>
    </row>
    <row r="751" spans="1:18" ht="15" hidden="1">
      <c r="A751" s="49"/>
      <c r="B751" s="49"/>
      <c r="C751" s="49"/>
      <c r="D751" s="50"/>
      <c r="E751" s="93" t="str" cm="1">
        <f t="array" ref="E751">IFERROR(IF(O750=1,INDEX('1.1 AIZ-IVZ'!$G$7:$I$106,MATCH(MIN('1.1 AIZ-IVZ'!$G$7:$G$106)+COUNTIF($N$25:N750,"*.0*"),'1.1 AIZ-IVZ'!$G$7:$G$106,0),3),INDEX('1.1 AIZ-IVZ'!$G$109:$H$1097,MATCH(VALUE(LEFT(R751,SEARCH(".",R751)-1)),'1.1 AIZ-IVZ'!$E$109:$E$1097,0)-1+Q751,2)),"")</f>
        <v/>
      </c>
      <c r="F751" s="28"/>
      <c r="G751" s="409" t="str">
        <f>IF(E751="","",IF(IFERROR(VALUE(MID(E751,(SEARCH(".",E751)+1),1)),0)&gt;0,I751,SUMIFS($G752:$G$1015,$R752:$R$1015,LEFT(E751,SEARCH(".",E751)),$Q752:$Q$1015,"&gt;0")))</f>
        <v/>
      </c>
      <c r="H751" s="400"/>
      <c r="I751" s="396" t="str">
        <f t="shared" ca="1" si="58"/>
        <v/>
      </c>
      <c r="J751" s="396" t="str">
        <f t="shared" ca="1" si="59"/>
        <v/>
      </c>
      <c r="K751" s="384" t="str">
        <f>IF(OR(IFERROR(SEARCH("*.0*",$E751),0)=1,E751=""),"",INDEX('1.1 AIZ-IVZ'!$H$109:$O$1097,MATCH('1.4 AIZ-BWH'!E751,'1.1 AIZ-IVZ'!$H$109:$H$1097,0),7))</f>
        <v/>
      </c>
      <c r="L751" s="384" t="str">
        <f>IF(OR(IFERROR(SEARCH("*.0*",$E751),0)=1,E751=""),"",INDEX('1.1 AIZ-IVZ'!$H$109:$O$1097,MATCH('1.4 AIZ-BWH'!E751,'1.1 AIZ-IVZ'!$H$109:$H$1097,0),8))</f>
        <v/>
      </c>
      <c r="M751" s="131"/>
      <c r="N751" s="395" t="str" cm="1">
        <f t="array" ref="N751">IFERROR(IF(O750=1,INDEX('1.1 AIZ-IVZ'!$G$7:$I$106,MATCH(MIN('1.1 AIZ-IVZ'!$G$7:$G$106)+COUNTIF($N$25:N750,"*.0*"),'1.1 AIZ-IVZ'!$G$7:$G$106,0),3),INDEX('1.1 AIZ-IVZ'!$G$109:$H$1097,MATCH(VALUE(LEFT(R751,SEARCH(".",R751)-1)),'1.1 AIZ-IVZ'!$E$109:$E$1097,0)-1+Q751,2)),"")</f>
        <v/>
      </c>
      <c r="O751" s="395" t="str">
        <f>IFERROR(IF(O750&gt;1,O750-1,INDEX('1.1 AIZ-IVZ'!$F$7:$H$106,MATCH('1.4 AIZ-BWH'!N751,'1.1 AIZ-IVZ'!$I$7:$I$106,0),1)+1),"")</f>
        <v/>
      </c>
      <c r="P751" s="395" t="str">
        <f t="shared" si="60"/>
        <v/>
      </c>
      <c r="Q751" s="395" t="e">
        <f t="shared" si="61"/>
        <v>#VALUE!</v>
      </c>
      <c r="R751" s="395" t="str">
        <f t="shared" si="62"/>
        <v/>
      </c>
    </row>
    <row r="752" spans="1:18" ht="15" hidden="1">
      <c r="A752" s="49"/>
      <c r="B752" s="49"/>
      <c r="C752" s="49"/>
      <c r="D752" s="50"/>
      <c r="E752" s="93" t="str" cm="1">
        <f t="array" ref="E752">IFERROR(IF(O751=1,INDEX('1.1 AIZ-IVZ'!$G$7:$I$106,MATCH(MIN('1.1 AIZ-IVZ'!$G$7:$G$106)+COUNTIF($N$25:N751,"*.0*"),'1.1 AIZ-IVZ'!$G$7:$G$106,0),3),INDEX('1.1 AIZ-IVZ'!$G$109:$H$1097,MATCH(VALUE(LEFT(R752,SEARCH(".",R752)-1)),'1.1 AIZ-IVZ'!$E$109:$E$1097,0)-1+Q752,2)),"")</f>
        <v/>
      </c>
      <c r="F752" s="28"/>
      <c r="G752" s="409" t="str">
        <f>IF(E752="","",IF(IFERROR(VALUE(MID(E752,(SEARCH(".",E752)+1),1)),0)&gt;0,I752,SUMIFS($G753:$G$1015,$R753:$R$1015,LEFT(E752,SEARCH(".",E752)),$Q753:$Q$1015,"&gt;0")))</f>
        <v/>
      </c>
      <c r="H752" s="400"/>
      <c r="I752" s="396" t="str">
        <f t="shared" ca="1" si="58"/>
        <v/>
      </c>
      <c r="J752" s="396" t="str">
        <f t="shared" ca="1" si="59"/>
        <v/>
      </c>
      <c r="K752" s="384" t="str">
        <f>IF(OR(IFERROR(SEARCH("*.0*",$E752),0)=1,E752=""),"",INDEX('1.1 AIZ-IVZ'!$H$109:$O$1097,MATCH('1.4 AIZ-BWH'!E752,'1.1 AIZ-IVZ'!$H$109:$H$1097,0),7))</f>
        <v/>
      </c>
      <c r="L752" s="384" t="str">
        <f>IF(OR(IFERROR(SEARCH("*.0*",$E752),0)=1,E752=""),"",INDEX('1.1 AIZ-IVZ'!$H$109:$O$1097,MATCH('1.4 AIZ-BWH'!E752,'1.1 AIZ-IVZ'!$H$109:$H$1097,0),8))</f>
        <v/>
      </c>
      <c r="M752" s="131"/>
      <c r="N752" s="395" t="str" cm="1">
        <f t="array" ref="N752">IFERROR(IF(O751=1,INDEX('1.1 AIZ-IVZ'!$G$7:$I$106,MATCH(MIN('1.1 AIZ-IVZ'!$G$7:$G$106)+COUNTIF($N$25:N751,"*.0*"),'1.1 AIZ-IVZ'!$G$7:$G$106,0),3),INDEX('1.1 AIZ-IVZ'!$G$109:$H$1097,MATCH(VALUE(LEFT(R752,SEARCH(".",R752)-1)),'1.1 AIZ-IVZ'!$E$109:$E$1097,0)-1+Q752,2)),"")</f>
        <v/>
      </c>
      <c r="O752" s="395" t="str">
        <f>IFERROR(IF(O751&gt;1,O751-1,INDEX('1.1 AIZ-IVZ'!$F$7:$H$106,MATCH('1.4 AIZ-BWH'!N752,'1.1 AIZ-IVZ'!$I$7:$I$106,0),1)+1),"")</f>
        <v/>
      </c>
      <c r="P752" s="395" t="str">
        <f t="shared" si="60"/>
        <v/>
      </c>
      <c r="Q752" s="395" t="e">
        <f t="shared" si="61"/>
        <v>#VALUE!</v>
      </c>
      <c r="R752" s="395" t="str">
        <f t="shared" si="62"/>
        <v/>
      </c>
    </row>
    <row r="753" spans="1:18" ht="15" hidden="1">
      <c r="A753" s="49"/>
      <c r="B753" s="49"/>
      <c r="C753" s="49"/>
      <c r="D753" s="50"/>
      <c r="E753" s="93" t="str" cm="1">
        <f t="array" ref="E753">IFERROR(IF(O752=1,INDEX('1.1 AIZ-IVZ'!$G$7:$I$106,MATCH(MIN('1.1 AIZ-IVZ'!$G$7:$G$106)+COUNTIF($N$25:N752,"*.0*"),'1.1 AIZ-IVZ'!$G$7:$G$106,0),3),INDEX('1.1 AIZ-IVZ'!$G$109:$H$1097,MATCH(VALUE(LEFT(R753,SEARCH(".",R753)-1)),'1.1 AIZ-IVZ'!$E$109:$E$1097,0)-1+Q753,2)),"")</f>
        <v/>
      </c>
      <c r="F753" s="28"/>
      <c r="G753" s="409" t="str">
        <f>IF(E753="","",IF(IFERROR(VALUE(MID(E753,(SEARCH(".",E753)+1),1)),0)&gt;0,I753,SUMIFS($G754:$G$1015,$R754:$R$1015,LEFT(E753,SEARCH(".",E753)),$Q754:$Q$1015,"&gt;0")))</f>
        <v/>
      </c>
      <c r="H753" s="400"/>
      <c r="I753" s="396" t="str">
        <f t="shared" ca="1" si="58"/>
        <v/>
      </c>
      <c r="J753" s="396" t="str">
        <f t="shared" ca="1" si="59"/>
        <v/>
      </c>
      <c r="K753" s="384" t="str">
        <f>IF(OR(IFERROR(SEARCH("*.0*",$E753),0)=1,E753=""),"",INDEX('1.1 AIZ-IVZ'!$H$109:$O$1097,MATCH('1.4 AIZ-BWH'!E753,'1.1 AIZ-IVZ'!$H$109:$H$1097,0),7))</f>
        <v/>
      </c>
      <c r="L753" s="384" t="str">
        <f>IF(OR(IFERROR(SEARCH("*.0*",$E753),0)=1,E753=""),"",INDEX('1.1 AIZ-IVZ'!$H$109:$O$1097,MATCH('1.4 AIZ-BWH'!E753,'1.1 AIZ-IVZ'!$H$109:$H$1097,0),8))</f>
        <v/>
      </c>
      <c r="M753" s="131"/>
      <c r="N753" s="395" t="str" cm="1">
        <f t="array" ref="N753">IFERROR(IF(O752=1,INDEX('1.1 AIZ-IVZ'!$G$7:$I$106,MATCH(MIN('1.1 AIZ-IVZ'!$G$7:$G$106)+COUNTIF($N$25:N752,"*.0*"),'1.1 AIZ-IVZ'!$G$7:$G$106,0),3),INDEX('1.1 AIZ-IVZ'!$G$109:$H$1097,MATCH(VALUE(LEFT(R753,SEARCH(".",R753)-1)),'1.1 AIZ-IVZ'!$E$109:$E$1097,0)-1+Q753,2)),"")</f>
        <v/>
      </c>
      <c r="O753" s="395" t="str">
        <f>IFERROR(IF(O752&gt;1,O752-1,INDEX('1.1 AIZ-IVZ'!$F$7:$H$106,MATCH('1.4 AIZ-BWH'!N753,'1.1 AIZ-IVZ'!$I$7:$I$106,0),1)+1),"")</f>
        <v/>
      </c>
      <c r="P753" s="395" t="str">
        <f t="shared" si="60"/>
        <v/>
      </c>
      <c r="Q753" s="395" t="e">
        <f t="shared" si="61"/>
        <v>#VALUE!</v>
      </c>
      <c r="R753" s="395" t="str">
        <f t="shared" si="62"/>
        <v/>
      </c>
    </row>
    <row r="754" spans="1:18" ht="15" hidden="1">
      <c r="A754" s="49"/>
      <c r="B754" s="49"/>
      <c r="C754" s="49"/>
      <c r="D754" s="50"/>
      <c r="E754" s="93" t="str" cm="1">
        <f t="array" ref="E754">IFERROR(IF(O753=1,INDEX('1.1 AIZ-IVZ'!$G$7:$I$106,MATCH(MIN('1.1 AIZ-IVZ'!$G$7:$G$106)+COUNTIF($N$25:N753,"*.0*"),'1.1 AIZ-IVZ'!$G$7:$G$106,0),3),INDEX('1.1 AIZ-IVZ'!$G$109:$H$1097,MATCH(VALUE(LEFT(R754,SEARCH(".",R754)-1)),'1.1 AIZ-IVZ'!$E$109:$E$1097,0)-1+Q754,2)),"")</f>
        <v/>
      </c>
      <c r="F754" s="28"/>
      <c r="G754" s="409" t="str">
        <f>IF(E754="","",IF(IFERROR(VALUE(MID(E754,(SEARCH(".",E754)+1),1)),0)&gt;0,I754,SUMIFS($G755:$G$1015,$R755:$R$1015,LEFT(E754,SEARCH(".",E754)),$Q755:$Q$1015,"&gt;0")))</f>
        <v/>
      </c>
      <c r="H754" s="400"/>
      <c r="I754" s="396" t="str">
        <f t="shared" ca="1" si="58"/>
        <v/>
      </c>
      <c r="J754" s="396" t="str">
        <f t="shared" ca="1" si="59"/>
        <v/>
      </c>
      <c r="K754" s="384" t="str">
        <f>IF(OR(IFERROR(SEARCH("*.0*",$E754),0)=1,E754=""),"",INDEX('1.1 AIZ-IVZ'!$H$109:$O$1097,MATCH('1.4 AIZ-BWH'!E754,'1.1 AIZ-IVZ'!$H$109:$H$1097,0),7))</f>
        <v/>
      </c>
      <c r="L754" s="384" t="str">
        <f>IF(OR(IFERROR(SEARCH("*.0*",$E754),0)=1,E754=""),"",INDEX('1.1 AIZ-IVZ'!$H$109:$O$1097,MATCH('1.4 AIZ-BWH'!E754,'1.1 AIZ-IVZ'!$H$109:$H$1097,0),8))</f>
        <v/>
      </c>
      <c r="M754" s="131"/>
      <c r="N754" s="395" t="str" cm="1">
        <f t="array" ref="N754">IFERROR(IF(O753=1,INDEX('1.1 AIZ-IVZ'!$G$7:$I$106,MATCH(MIN('1.1 AIZ-IVZ'!$G$7:$G$106)+COUNTIF($N$25:N753,"*.0*"),'1.1 AIZ-IVZ'!$G$7:$G$106,0),3),INDEX('1.1 AIZ-IVZ'!$G$109:$H$1097,MATCH(VALUE(LEFT(R754,SEARCH(".",R754)-1)),'1.1 AIZ-IVZ'!$E$109:$E$1097,0)-1+Q754,2)),"")</f>
        <v/>
      </c>
      <c r="O754" s="395" t="str">
        <f>IFERROR(IF(O753&gt;1,O753-1,INDEX('1.1 AIZ-IVZ'!$F$7:$H$106,MATCH('1.4 AIZ-BWH'!N754,'1.1 AIZ-IVZ'!$I$7:$I$106,0),1)+1),"")</f>
        <v/>
      </c>
      <c r="P754" s="395" t="str">
        <f t="shared" si="60"/>
        <v/>
      </c>
      <c r="Q754" s="395" t="e">
        <f t="shared" si="61"/>
        <v>#VALUE!</v>
      </c>
      <c r="R754" s="395" t="str">
        <f t="shared" si="62"/>
        <v/>
      </c>
    </row>
    <row r="755" spans="1:18" ht="15" hidden="1">
      <c r="A755" s="49"/>
      <c r="B755" s="49"/>
      <c r="C755" s="49"/>
      <c r="D755" s="50"/>
      <c r="E755" s="93" t="str" cm="1">
        <f t="array" ref="E755">IFERROR(IF(O754=1,INDEX('1.1 AIZ-IVZ'!$G$7:$I$106,MATCH(MIN('1.1 AIZ-IVZ'!$G$7:$G$106)+COUNTIF($N$25:N754,"*.0*"),'1.1 AIZ-IVZ'!$G$7:$G$106,0),3),INDEX('1.1 AIZ-IVZ'!$G$109:$H$1097,MATCH(VALUE(LEFT(R755,SEARCH(".",R755)-1)),'1.1 AIZ-IVZ'!$E$109:$E$1097,0)-1+Q755,2)),"")</f>
        <v/>
      </c>
      <c r="F755" s="28"/>
      <c r="G755" s="409" t="str">
        <f>IF(E755="","",IF(IFERROR(VALUE(MID(E755,(SEARCH(".",E755)+1),1)),0)&gt;0,I755,SUMIFS($G756:$G$1015,$R756:$R$1015,LEFT(E755,SEARCH(".",E755)),$Q756:$Q$1015,"&gt;0")))</f>
        <v/>
      </c>
      <c r="H755" s="400"/>
      <c r="I755" s="396" t="str">
        <f t="shared" ca="1" si="58"/>
        <v/>
      </c>
      <c r="J755" s="396" t="str">
        <f t="shared" ca="1" si="59"/>
        <v/>
      </c>
      <c r="K755" s="384" t="str">
        <f>IF(OR(IFERROR(SEARCH("*.0*",$E755),0)=1,E755=""),"",INDEX('1.1 AIZ-IVZ'!$H$109:$O$1097,MATCH('1.4 AIZ-BWH'!E755,'1.1 AIZ-IVZ'!$H$109:$H$1097,0),7))</f>
        <v/>
      </c>
      <c r="L755" s="384" t="str">
        <f>IF(OR(IFERROR(SEARCH("*.0*",$E755),0)=1,E755=""),"",INDEX('1.1 AIZ-IVZ'!$H$109:$O$1097,MATCH('1.4 AIZ-BWH'!E755,'1.1 AIZ-IVZ'!$H$109:$H$1097,0),8))</f>
        <v/>
      </c>
      <c r="M755" s="131"/>
      <c r="N755" s="395" t="str" cm="1">
        <f t="array" ref="N755">IFERROR(IF(O754=1,INDEX('1.1 AIZ-IVZ'!$G$7:$I$106,MATCH(MIN('1.1 AIZ-IVZ'!$G$7:$G$106)+COUNTIF($N$25:N754,"*.0*"),'1.1 AIZ-IVZ'!$G$7:$G$106,0),3),INDEX('1.1 AIZ-IVZ'!$G$109:$H$1097,MATCH(VALUE(LEFT(R755,SEARCH(".",R755)-1)),'1.1 AIZ-IVZ'!$E$109:$E$1097,0)-1+Q755,2)),"")</f>
        <v/>
      </c>
      <c r="O755" s="395" t="str">
        <f>IFERROR(IF(O754&gt;1,O754-1,INDEX('1.1 AIZ-IVZ'!$F$7:$H$106,MATCH('1.4 AIZ-BWH'!N755,'1.1 AIZ-IVZ'!$I$7:$I$106,0),1)+1),"")</f>
        <v/>
      </c>
      <c r="P755" s="395" t="str">
        <f t="shared" si="60"/>
        <v/>
      </c>
      <c r="Q755" s="395" t="e">
        <f t="shared" si="61"/>
        <v>#VALUE!</v>
      </c>
      <c r="R755" s="395" t="str">
        <f t="shared" si="62"/>
        <v/>
      </c>
    </row>
    <row r="756" spans="1:18" ht="15" hidden="1" customHeight="1">
      <c r="A756" s="49"/>
      <c r="B756" s="49"/>
      <c r="C756" s="49"/>
      <c r="D756" s="50"/>
      <c r="E756" s="93" t="str" cm="1">
        <f t="array" ref="E756">IFERROR(IF(O755=1,INDEX('1.1 AIZ-IVZ'!$G$7:$I$106,MATCH(MIN('1.1 AIZ-IVZ'!$G$7:$G$106)+COUNTIF($N$25:N755,"*.0*"),'1.1 AIZ-IVZ'!$G$7:$G$106,0),3),INDEX('1.1 AIZ-IVZ'!$G$109:$H$1097,MATCH(VALUE(LEFT(R756,SEARCH(".",R756)-1)),'1.1 AIZ-IVZ'!$E$109:$E$1097,0)-1+Q756,2)),"")</f>
        <v/>
      </c>
      <c r="F756" s="28"/>
      <c r="G756" s="409" t="str">
        <f>IF(E756="","",IF(IFERROR(VALUE(MID(E756,(SEARCH(".",E756)+1),1)),0)&gt;0,I756,SUMIFS($G757:$G$1015,$R757:$R$1015,LEFT(E756,SEARCH(".",E756)),$Q757:$Q$1015,"&gt;0")))</f>
        <v/>
      </c>
      <c r="H756" s="400"/>
      <c r="I756" s="396" t="str">
        <f t="shared" ca="1" si="58"/>
        <v/>
      </c>
      <c r="J756" s="396" t="str">
        <f t="shared" ca="1" si="59"/>
        <v/>
      </c>
      <c r="K756" s="384" t="str">
        <f>IF(OR(IFERROR(SEARCH("*.0*",$E756),0)=1,E756=""),"",INDEX('1.1 AIZ-IVZ'!$H$109:$O$1097,MATCH('1.4 AIZ-BWH'!E756,'1.1 AIZ-IVZ'!$H$109:$H$1097,0),7))</f>
        <v/>
      </c>
      <c r="L756" s="384" t="str">
        <f>IF(OR(IFERROR(SEARCH("*.0*",$E756),0)=1,E756=""),"",INDEX('1.1 AIZ-IVZ'!$H$109:$O$1097,MATCH('1.4 AIZ-BWH'!E756,'1.1 AIZ-IVZ'!$H$109:$H$1097,0),8))</f>
        <v/>
      </c>
      <c r="M756" s="131"/>
      <c r="N756" s="395" t="str" cm="1">
        <f t="array" ref="N756">IFERROR(IF(O755=1,INDEX('1.1 AIZ-IVZ'!$G$7:$I$106,MATCH(MIN('1.1 AIZ-IVZ'!$G$7:$G$106)+COUNTIF($N$25:N755,"*.0*"),'1.1 AIZ-IVZ'!$G$7:$G$106,0),3),INDEX('1.1 AIZ-IVZ'!$G$109:$H$1097,MATCH(VALUE(LEFT(R756,SEARCH(".",R756)-1)),'1.1 AIZ-IVZ'!$E$109:$E$1097,0)-1+Q756,2)),"")</f>
        <v/>
      </c>
      <c r="O756" s="395" t="str">
        <f>IFERROR(IF(O755&gt;1,O755-1,INDEX('1.1 AIZ-IVZ'!$F$7:$H$106,MATCH('1.4 AIZ-BWH'!N756,'1.1 AIZ-IVZ'!$I$7:$I$106,0),1)+1),"")</f>
        <v/>
      </c>
      <c r="P756" s="395" t="str">
        <f t="shared" si="60"/>
        <v/>
      </c>
      <c r="Q756" s="395" t="e">
        <f t="shared" si="61"/>
        <v>#VALUE!</v>
      </c>
      <c r="R756" s="395" t="str">
        <f t="shared" si="62"/>
        <v/>
      </c>
    </row>
    <row r="757" spans="1:18" ht="15" hidden="1" customHeight="1">
      <c r="A757" s="49"/>
      <c r="B757" s="49"/>
      <c r="C757" s="49"/>
      <c r="D757" s="50"/>
      <c r="E757" s="93" t="str" cm="1">
        <f t="array" ref="E757">IFERROR(IF(O756=1,INDEX('1.1 AIZ-IVZ'!$G$7:$I$106,MATCH(MIN('1.1 AIZ-IVZ'!$G$7:$G$106)+COUNTIF($N$25:N756,"*.0*"),'1.1 AIZ-IVZ'!$G$7:$G$106,0),3),INDEX('1.1 AIZ-IVZ'!$G$109:$H$1097,MATCH(VALUE(LEFT(R757,SEARCH(".",R757)-1)),'1.1 AIZ-IVZ'!$E$109:$E$1097,0)-1+Q757,2)),"")</f>
        <v/>
      </c>
      <c r="F757" s="28"/>
      <c r="G757" s="409" t="str">
        <f>IF(E757="","",IF(IFERROR(VALUE(MID(E757,(SEARCH(".",E757)+1),1)),0)&gt;0,I757,SUMIFS($G758:$G$1015,$R758:$R$1015,LEFT(E757,SEARCH(".",E757)),$Q758:$Q$1015,"&gt;0")))</f>
        <v/>
      </c>
      <c r="H757" s="400"/>
      <c r="I757" s="396" t="str">
        <f t="shared" ca="1" si="58"/>
        <v/>
      </c>
      <c r="J757" s="396" t="str">
        <f t="shared" ca="1" si="59"/>
        <v/>
      </c>
      <c r="K757" s="384" t="str">
        <f>IF(OR(IFERROR(SEARCH("*.0*",$E757),0)=1,E757=""),"",INDEX('1.1 AIZ-IVZ'!$H$109:$O$1097,MATCH('1.4 AIZ-BWH'!E757,'1.1 AIZ-IVZ'!$H$109:$H$1097,0),7))</f>
        <v/>
      </c>
      <c r="L757" s="384" t="str">
        <f>IF(OR(IFERROR(SEARCH("*.0*",$E757),0)=1,E757=""),"",INDEX('1.1 AIZ-IVZ'!$H$109:$O$1097,MATCH('1.4 AIZ-BWH'!E757,'1.1 AIZ-IVZ'!$H$109:$H$1097,0),8))</f>
        <v/>
      </c>
      <c r="M757" s="131"/>
      <c r="N757" s="395" t="str" cm="1">
        <f t="array" ref="N757">IFERROR(IF(O756=1,INDEX('1.1 AIZ-IVZ'!$G$7:$I$106,MATCH(MIN('1.1 AIZ-IVZ'!$G$7:$G$106)+COUNTIF($N$25:N756,"*.0*"),'1.1 AIZ-IVZ'!$G$7:$G$106,0),3),INDEX('1.1 AIZ-IVZ'!$G$109:$H$1097,MATCH(VALUE(LEFT(R757,SEARCH(".",R757)-1)),'1.1 AIZ-IVZ'!$E$109:$E$1097,0)-1+Q757,2)),"")</f>
        <v/>
      </c>
      <c r="O757" s="395" t="str">
        <f>IFERROR(IF(O756&gt;1,O756-1,INDEX('1.1 AIZ-IVZ'!$F$7:$H$106,MATCH('1.4 AIZ-BWH'!N757,'1.1 AIZ-IVZ'!$I$7:$I$106,0),1)+1),"")</f>
        <v/>
      </c>
      <c r="P757" s="395" t="str">
        <f t="shared" si="60"/>
        <v/>
      </c>
      <c r="Q757" s="395" t="e">
        <f t="shared" si="61"/>
        <v>#VALUE!</v>
      </c>
      <c r="R757" s="395" t="str">
        <f t="shared" si="62"/>
        <v/>
      </c>
    </row>
    <row r="758" spans="1:18" ht="15" hidden="1" customHeight="1">
      <c r="A758" s="49"/>
      <c r="B758" s="49"/>
      <c r="C758" s="49"/>
      <c r="D758" s="50"/>
      <c r="E758" s="93" t="str" cm="1">
        <f t="array" ref="E758">IFERROR(IF(O757=1,INDEX('1.1 AIZ-IVZ'!$G$7:$I$106,MATCH(MIN('1.1 AIZ-IVZ'!$G$7:$G$106)+COUNTIF($N$25:N757,"*.0*"),'1.1 AIZ-IVZ'!$G$7:$G$106,0),3),INDEX('1.1 AIZ-IVZ'!$G$109:$H$1097,MATCH(VALUE(LEFT(R758,SEARCH(".",R758)-1)),'1.1 AIZ-IVZ'!$E$109:$E$1097,0)-1+Q758,2)),"")</f>
        <v/>
      </c>
      <c r="F758" s="28"/>
      <c r="G758" s="409" t="str">
        <f>IF(E758="","",IF(IFERROR(VALUE(MID(E758,(SEARCH(".",E758)+1),1)),0)&gt;0,I758,SUMIFS($G759:$G$1015,$R759:$R$1015,LEFT(E758,SEARCH(".",E758)),$Q759:$Q$1015,"&gt;0")))</f>
        <v/>
      </c>
      <c r="H758" s="400"/>
      <c r="I758" s="396" t="str">
        <f t="shared" ca="1" si="58"/>
        <v/>
      </c>
      <c r="J758" s="396" t="str">
        <f t="shared" ca="1" si="59"/>
        <v/>
      </c>
      <c r="K758" s="384" t="str">
        <f>IF(OR(IFERROR(SEARCH("*.0*",$E758),0)=1,E758=""),"",INDEX('1.1 AIZ-IVZ'!$H$109:$O$1097,MATCH('1.4 AIZ-BWH'!E758,'1.1 AIZ-IVZ'!$H$109:$H$1097,0),7))</f>
        <v/>
      </c>
      <c r="L758" s="384" t="str">
        <f>IF(OR(IFERROR(SEARCH("*.0*",$E758),0)=1,E758=""),"",INDEX('1.1 AIZ-IVZ'!$H$109:$O$1097,MATCH('1.4 AIZ-BWH'!E758,'1.1 AIZ-IVZ'!$H$109:$H$1097,0),8))</f>
        <v/>
      </c>
      <c r="M758" s="131"/>
      <c r="N758" s="395" t="str" cm="1">
        <f t="array" ref="N758">IFERROR(IF(O757=1,INDEX('1.1 AIZ-IVZ'!$G$7:$I$106,MATCH(MIN('1.1 AIZ-IVZ'!$G$7:$G$106)+COUNTIF($N$25:N757,"*.0*"),'1.1 AIZ-IVZ'!$G$7:$G$106,0),3),INDEX('1.1 AIZ-IVZ'!$G$109:$H$1097,MATCH(VALUE(LEFT(R758,SEARCH(".",R758)-1)),'1.1 AIZ-IVZ'!$E$109:$E$1097,0)-1+Q758,2)),"")</f>
        <v/>
      </c>
      <c r="O758" s="395" t="str">
        <f>IFERROR(IF(O757&gt;1,O757-1,INDEX('1.1 AIZ-IVZ'!$F$7:$H$106,MATCH('1.4 AIZ-BWH'!N758,'1.1 AIZ-IVZ'!$I$7:$I$106,0),1)+1),"")</f>
        <v/>
      </c>
      <c r="P758" s="395" t="str">
        <f t="shared" si="60"/>
        <v/>
      </c>
      <c r="Q758" s="395" t="e">
        <f t="shared" si="61"/>
        <v>#VALUE!</v>
      </c>
      <c r="R758" s="395" t="str">
        <f t="shared" si="62"/>
        <v/>
      </c>
    </row>
    <row r="759" spans="1:18" ht="15" hidden="1" customHeight="1">
      <c r="A759" s="49"/>
      <c r="B759" s="49"/>
      <c r="C759" s="49"/>
      <c r="D759" s="50"/>
      <c r="E759" s="93" t="str" cm="1">
        <f t="array" ref="E759">IFERROR(IF(O758=1,INDEX('1.1 AIZ-IVZ'!$G$7:$I$106,MATCH(MIN('1.1 AIZ-IVZ'!$G$7:$G$106)+COUNTIF($N$25:N758,"*.0*"),'1.1 AIZ-IVZ'!$G$7:$G$106,0),3),INDEX('1.1 AIZ-IVZ'!$G$109:$H$1097,MATCH(VALUE(LEFT(R759,SEARCH(".",R759)-1)),'1.1 AIZ-IVZ'!$E$109:$E$1097,0)-1+Q759,2)),"")</f>
        <v/>
      </c>
      <c r="F759" s="28"/>
      <c r="G759" s="409" t="str">
        <f>IF(E759="","",IF(IFERROR(VALUE(MID(E759,(SEARCH(".",E759)+1),1)),0)&gt;0,I759,SUMIFS($G760:$G$1015,$R760:$R$1015,LEFT(E759,SEARCH(".",E759)),$Q760:$Q$1015,"&gt;0")))</f>
        <v/>
      </c>
      <c r="H759" s="400"/>
      <c r="I759" s="396" t="str">
        <f t="shared" ca="1" si="58"/>
        <v/>
      </c>
      <c r="J759" s="396" t="str">
        <f t="shared" ca="1" si="59"/>
        <v/>
      </c>
      <c r="K759" s="384" t="str">
        <f>IF(OR(IFERROR(SEARCH("*.0*",$E759),0)=1,E759=""),"",INDEX('1.1 AIZ-IVZ'!$H$109:$O$1097,MATCH('1.4 AIZ-BWH'!E759,'1.1 AIZ-IVZ'!$H$109:$H$1097,0),7))</f>
        <v/>
      </c>
      <c r="L759" s="384" t="str">
        <f>IF(OR(IFERROR(SEARCH("*.0*",$E759),0)=1,E759=""),"",INDEX('1.1 AIZ-IVZ'!$H$109:$O$1097,MATCH('1.4 AIZ-BWH'!E759,'1.1 AIZ-IVZ'!$H$109:$H$1097,0),8))</f>
        <v/>
      </c>
      <c r="M759" s="131"/>
      <c r="N759" s="395" t="str" cm="1">
        <f t="array" ref="N759">IFERROR(IF(O758=1,INDEX('1.1 AIZ-IVZ'!$G$7:$I$106,MATCH(MIN('1.1 AIZ-IVZ'!$G$7:$G$106)+COUNTIF($N$25:N758,"*.0*"),'1.1 AIZ-IVZ'!$G$7:$G$106,0),3),INDEX('1.1 AIZ-IVZ'!$G$109:$H$1097,MATCH(VALUE(LEFT(R759,SEARCH(".",R759)-1)),'1.1 AIZ-IVZ'!$E$109:$E$1097,0)-1+Q759,2)),"")</f>
        <v/>
      </c>
      <c r="O759" s="395" t="str">
        <f>IFERROR(IF(O758&gt;1,O758-1,INDEX('1.1 AIZ-IVZ'!$F$7:$H$106,MATCH('1.4 AIZ-BWH'!N759,'1.1 AIZ-IVZ'!$I$7:$I$106,0),1)+1),"")</f>
        <v/>
      </c>
      <c r="P759" s="395" t="str">
        <f t="shared" si="60"/>
        <v/>
      </c>
      <c r="Q759" s="395" t="e">
        <f t="shared" si="61"/>
        <v>#VALUE!</v>
      </c>
      <c r="R759" s="395" t="str">
        <f t="shared" si="62"/>
        <v/>
      </c>
    </row>
    <row r="760" spans="1:18" ht="15" hidden="1">
      <c r="A760" s="49"/>
      <c r="B760" s="49"/>
      <c r="C760" s="49"/>
      <c r="D760" s="50"/>
      <c r="E760" s="93" t="str" cm="1">
        <f t="array" ref="E760">IFERROR(IF(O759=1,INDEX('1.1 AIZ-IVZ'!$G$7:$I$106,MATCH(MIN('1.1 AIZ-IVZ'!$G$7:$G$106)+COUNTIF($N$25:N759,"*.0*"),'1.1 AIZ-IVZ'!$G$7:$G$106,0),3),INDEX('1.1 AIZ-IVZ'!$G$109:$H$1097,MATCH(VALUE(LEFT(R760,SEARCH(".",R760)-1)),'1.1 AIZ-IVZ'!$E$109:$E$1097,0)-1+Q760,2)),"")</f>
        <v/>
      </c>
      <c r="F760" s="28"/>
      <c r="G760" s="409" t="str">
        <f>IF(E760="","",IF(IFERROR(VALUE(MID(E760,(SEARCH(".",E760)+1),1)),0)&gt;0,I760,SUMIFS($G761:$G$1015,$R761:$R$1015,LEFT(E760,SEARCH(".",E760)),$Q761:$Q$1015,"&gt;0")))</f>
        <v/>
      </c>
      <c r="H760" s="400"/>
      <c r="I760" s="396" t="str">
        <f t="shared" ca="1" si="58"/>
        <v/>
      </c>
      <c r="J760" s="396" t="str">
        <f t="shared" ca="1" si="59"/>
        <v/>
      </c>
      <c r="K760" s="384" t="str">
        <f>IF(OR(IFERROR(SEARCH("*.0*",$E760),0)=1,E760=""),"",INDEX('1.1 AIZ-IVZ'!$H$109:$O$1097,MATCH('1.4 AIZ-BWH'!E760,'1.1 AIZ-IVZ'!$H$109:$H$1097,0),7))</f>
        <v/>
      </c>
      <c r="L760" s="384" t="str">
        <f>IF(OR(IFERROR(SEARCH("*.0*",$E760),0)=1,E760=""),"",INDEX('1.1 AIZ-IVZ'!$H$109:$O$1097,MATCH('1.4 AIZ-BWH'!E760,'1.1 AIZ-IVZ'!$H$109:$H$1097,0),8))</f>
        <v/>
      </c>
      <c r="M760" s="131"/>
      <c r="N760" s="395" t="str" cm="1">
        <f t="array" ref="N760">IFERROR(IF(O759=1,INDEX('1.1 AIZ-IVZ'!$G$7:$I$106,MATCH(MIN('1.1 AIZ-IVZ'!$G$7:$G$106)+COUNTIF($N$25:N759,"*.0*"),'1.1 AIZ-IVZ'!$G$7:$G$106,0),3),INDEX('1.1 AIZ-IVZ'!$G$109:$H$1097,MATCH(VALUE(LEFT(R760,SEARCH(".",R760)-1)),'1.1 AIZ-IVZ'!$E$109:$E$1097,0)-1+Q760,2)),"")</f>
        <v/>
      </c>
      <c r="O760" s="395" t="str">
        <f>IFERROR(IF(O759&gt;1,O759-1,INDEX('1.1 AIZ-IVZ'!$F$7:$H$106,MATCH('1.4 AIZ-BWH'!N760,'1.1 AIZ-IVZ'!$I$7:$I$106,0),1)+1),"")</f>
        <v/>
      </c>
      <c r="P760" s="395" t="str">
        <f t="shared" si="60"/>
        <v/>
      </c>
      <c r="Q760" s="395" t="e">
        <f t="shared" si="61"/>
        <v>#VALUE!</v>
      </c>
      <c r="R760" s="395" t="str">
        <f t="shared" si="62"/>
        <v/>
      </c>
    </row>
    <row r="761" spans="1:18" ht="15" hidden="1">
      <c r="A761" s="49"/>
      <c r="B761" s="49"/>
      <c r="C761" s="49"/>
      <c r="D761" s="50"/>
      <c r="E761" s="93" t="str" cm="1">
        <f t="array" ref="E761">IFERROR(IF(O760=1,INDEX('1.1 AIZ-IVZ'!$G$7:$I$106,MATCH(MIN('1.1 AIZ-IVZ'!$G$7:$G$106)+COUNTIF($N$25:N760,"*.0*"),'1.1 AIZ-IVZ'!$G$7:$G$106,0),3),INDEX('1.1 AIZ-IVZ'!$G$109:$H$1097,MATCH(VALUE(LEFT(R761,SEARCH(".",R761)-1)),'1.1 AIZ-IVZ'!$E$109:$E$1097,0)-1+Q761,2)),"")</f>
        <v/>
      </c>
      <c r="F761" s="28"/>
      <c r="G761" s="409" t="str">
        <f>IF(E761="","",IF(IFERROR(VALUE(MID(E761,(SEARCH(".",E761)+1),1)),0)&gt;0,I761,SUMIFS($G762:$G$1015,$R762:$R$1015,LEFT(E761,SEARCH(".",E761)),$Q762:$Q$1015,"&gt;0")))</f>
        <v/>
      </c>
      <c r="H761" s="400"/>
      <c r="I761" s="396" t="str">
        <f t="shared" ca="1" si="58"/>
        <v/>
      </c>
      <c r="J761" s="396" t="str">
        <f t="shared" ca="1" si="59"/>
        <v/>
      </c>
      <c r="K761" s="384" t="str">
        <f>IF(OR(IFERROR(SEARCH("*.0*",$E761),0)=1,E761=""),"",INDEX('1.1 AIZ-IVZ'!$H$109:$O$1097,MATCH('1.4 AIZ-BWH'!E761,'1.1 AIZ-IVZ'!$H$109:$H$1097,0),7))</f>
        <v/>
      </c>
      <c r="L761" s="384" t="str">
        <f>IF(OR(IFERROR(SEARCH("*.0*",$E761),0)=1,E761=""),"",INDEX('1.1 AIZ-IVZ'!$H$109:$O$1097,MATCH('1.4 AIZ-BWH'!E761,'1.1 AIZ-IVZ'!$H$109:$H$1097,0),8))</f>
        <v/>
      </c>
      <c r="M761" s="131"/>
      <c r="N761" s="395" t="str" cm="1">
        <f t="array" ref="N761">IFERROR(IF(O760=1,INDEX('1.1 AIZ-IVZ'!$G$7:$I$106,MATCH(MIN('1.1 AIZ-IVZ'!$G$7:$G$106)+COUNTIF($N$25:N760,"*.0*"),'1.1 AIZ-IVZ'!$G$7:$G$106,0),3),INDEX('1.1 AIZ-IVZ'!$G$109:$H$1097,MATCH(VALUE(LEFT(R761,SEARCH(".",R761)-1)),'1.1 AIZ-IVZ'!$E$109:$E$1097,0)-1+Q761,2)),"")</f>
        <v/>
      </c>
      <c r="O761" s="395" t="str">
        <f>IFERROR(IF(O760&gt;1,O760-1,INDEX('1.1 AIZ-IVZ'!$F$7:$H$106,MATCH('1.4 AIZ-BWH'!N761,'1.1 AIZ-IVZ'!$I$7:$I$106,0),1)+1),"")</f>
        <v/>
      </c>
      <c r="P761" s="395" t="str">
        <f t="shared" si="60"/>
        <v/>
      </c>
      <c r="Q761" s="395" t="e">
        <f t="shared" si="61"/>
        <v>#VALUE!</v>
      </c>
      <c r="R761" s="395" t="str">
        <f t="shared" si="62"/>
        <v/>
      </c>
    </row>
    <row r="762" spans="1:18" ht="15" hidden="1">
      <c r="A762" s="49"/>
      <c r="B762" s="49"/>
      <c r="C762" s="49"/>
      <c r="D762" s="50"/>
      <c r="E762" s="93" t="str" cm="1">
        <f t="array" ref="E762">IFERROR(IF(O761=1,INDEX('1.1 AIZ-IVZ'!$G$7:$I$106,MATCH(MIN('1.1 AIZ-IVZ'!$G$7:$G$106)+COUNTIF($N$25:N761,"*.0*"),'1.1 AIZ-IVZ'!$G$7:$G$106,0),3),INDEX('1.1 AIZ-IVZ'!$G$109:$H$1097,MATCH(VALUE(LEFT(R762,SEARCH(".",R762)-1)),'1.1 AIZ-IVZ'!$E$109:$E$1097,0)-1+Q762,2)),"")</f>
        <v/>
      </c>
      <c r="F762" s="28"/>
      <c r="G762" s="409" t="str">
        <f>IF(E762="","",IF(IFERROR(VALUE(MID(E762,(SEARCH(".",E762)+1),1)),0)&gt;0,I762,SUMIFS($G763:$G$1015,$R763:$R$1015,LEFT(E762,SEARCH(".",E762)),$Q763:$Q$1015,"&gt;0")))</f>
        <v/>
      </c>
      <c r="H762" s="400"/>
      <c r="I762" s="396" t="str">
        <f t="shared" ca="1" si="58"/>
        <v/>
      </c>
      <c r="J762" s="396" t="str">
        <f t="shared" ca="1" si="59"/>
        <v/>
      </c>
      <c r="K762" s="384" t="str">
        <f>IF(OR(IFERROR(SEARCH("*.0*",$E762),0)=1,E762=""),"",INDEX('1.1 AIZ-IVZ'!$H$109:$O$1097,MATCH('1.4 AIZ-BWH'!E762,'1.1 AIZ-IVZ'!$H$109:$H$1097,0),7))</f>
        <v/>
      </c>
      <c r="L762" s="384" t="str">
        <f>IF(OR(IFERROR(SEARCH("*.0*",$E762),0)=1,E762=""),"",INDEX('1.1 AIZ-IVZ'!$H$109:$O$1097,MATCH('1.4 AIZ-BWH'!E762,'1.1 AIZ-IVZ'!$H$109:$H$1097,0),8))</f>
        <v/>
      </c>
      <c r="M762" s="131"/>
      <c r="N762" s="395" t="str" cm="1">
        <f t="array" ref="N762">IFERROR(IF(O761=1,INDEX('1.1 AIZ-IVZ'!$G$7:$I$106,MATCH(MIN('1.1 AIZ-IVZ'!$G$7:$G$106)+COUNTIF($N$25:N761,"*.0*"),'1.1 AIZ-IVZ'!$G$7:$G$106,0),3),INDEX('1.1 AIZ-IVZ'!$G$109:$H$1097,MATCH(VALUE(LEFT(R762,SEARCH(".",R762)-1)),'1.1 AIZ-IVZ'!$E$109:$E$1097,0)-1+Q762,2)),"")</f>
        <v/>
      </c>
      <c r="O762" s="395" t="str">
        <f>IFERROR(IF(O761&gt;1,O761-1,INDEX('1.1 AIZ-IVZ'!$F$7:$H$106,MATCH('1.4 AIZ-BWH'!N762,'1.1 AIZ-IVZ'!$I$7:$I$106,0),1)+1),"")</f>
        <v/>
      </c>
      <c r="P762" s="395" t="str">
        <f t="shared" si="60"/>
        <v/>
      </c>
      <c r="Q762" s="395" t="e">
        <f t="shared" si="61"/>
        <v>#VALUE!</v>
      </c>
      <c r="R762" s="395" t="str">
        <f t="shared" si="62"/>
        <v/>
      </c>
    </row>
    <row r="763" spans="1:18" ht="15" hidden="1" customHeight="1">
      <c r="A763" s="49"/>
      <c r="B763" s="49"/>
      <c r="C763" s="49"/>
      <c r="D763" s="50"/>
      <c r="E763" s="93" t="str" cm="1">
        <f t="array" ref="E763">IFERROR(IF(O762=1,INDEX('1.1 AIZ-IVZ'!$G$7:$I$106,MATCH(MIN('1.1 AIZ-IVZ'!$G$7:$G$106)+COUNTIF($N$25:N762,"*.0*"),'1.1 AIZ-IVZ'!$G$7:$G$106,0),3),INDEX('1.1 AIZ-IVZ'!$G$109:$H$1097,MATCH(VALUE(LEFT(R763,SEARCH(".",R763)-1)),'1.1 AIZ-IVZ'!$E$109:$E$1097,0)-1+Q763,2)),"")</f>
        <v/>
      </c>
      <c r="F763" s="28"/>
      <c r="G763" s="409" t="str">
        <f>IF(E763="","",IF(IFERROR(VALUE(MID(E763,(SEARCH(".",E763)+1),1)),0)&gt;0,I763,SUMIFS($G764:$G$1015,$R764:$R$1015,LEFT(E763,SEARCH(".",E763)),$Q764:$Q$1015,"&gt;0")))</f>
        <v/>
      </c>
      <c r="H763" s="400"/>
      <c r="I763" s="396" t="str">
        <f t="shared" ca="1" si="58"/>
        <v/>
      </c>
      <c r="J763" s="396" t="str">
        <f t="shared" ca="1" si="59"/>
        <v/>
      </c>
      <c r="K763" s="384" t="str">
        <f>IF(OR(IFERROR(SEARCH("*.0*",$E763),0)=1,E763=""),"",INDEX('1.1 AIZ-IVZ'!$H$109:$O$1097,MATCH('1.4 AIZ-BWH'!E763,'1.1 AIZ-IVZ'!$H$109:$H$1097,0),7))</f>
        <v/>
      </c>
      <c r="L763" s="384" t="str">
        <f>IF(OR(IFERROR(SEARCH("*.0*",$E763),0)=1,E763=""),"",INDEX('1.1 AIZ-IVZ'!$H$109:$O$1097,MATCH('1.4 AIZ-BWH'!E763,'1.1 AIZ-IVZ'!$H$109:$H$1097,0),8))</f>
        <v/>
      </c>
      <c r="M763" s="131"/>
      <c r="N763" s="395" t="str" cm="1">
        <f t="array" ref="N763">IFERROR(IF(O762=1,INDEX('1.1 AIZ-IVZ'!$G$7:$I$106,MATCH(MIN('1.1 AIZ-IVZ'!$G$7:$G$106)+COUNTIF($N$25:N762,"*.0*"),'1.1 AIZ-IVZ'!$G$7:$G$106,0),3),INDEX('1.1 AIZ-IVZ'!$G$109:$H$1097,MATCH(VALUE(LEFT(R763,SEARCH(".",R763)-1)),'1.1 AIZ-IVZ'!$E$109:$E$1097,0)-1+Q763,2)),"")</f>
        <v/>
      </c>
      <c r="O763" s="395" t="str">
        <f>IFERROR(IF(O762&gt;1,O762-1,INDEX('1.1 AIZ-IVZ'!$F$7:$H$106,MATCH('1.4 AIZ-BWH'!N763,'1.1 AIZ-IVZ'!$I$7:$I$106,0),1)+1),"")</f>
        <v/>
      </c>
      <c r="P763" s="395" t="str">
        <f t="shared" si="60"/>
        <v/>
      </c>
      <c r="Q763" s="395" t="e">
        <f t="shared" si="61"/>
        <v>#VALUE!</v>
      </c>
      <c r="R763" s="395" t="str">
        <f t="shared" si="62"/>
        <v/>
      </c>
    </row>
    <row r="764" spans="1:18" ht="15" hidden="1" customHeight="1">
      <c r="A764" s="49"/>
      <c r="B764" s="49"/>
      <c r="C764" s="49"/>
      <c r="D764" s="50"/>
      <c r="E764" s="93" t="str" cm="1">
        <f t="array" ref="E764">IFERROR(IF(O763=1,INDEX('1.1 AIZ-IVZ'!$G$7:$I$106,MATCH(MIN('1.1 AIZ-IVZ'!$G$7:$G$106)+COUNTIF($N$25:N763,"*.0*"),'1.1 AIZ-IVZ'!$G$7:$G$106,0),3),INDEX('1.1 AIZ-IVZ'!$G$109:$H$1097,MATCH(VALUE(LEFT(R764,SEARCH(".",R764)-1)),'1.1 AIZ-IVZ'!$E$109:$E$1097,0)-1+Q764,2)),"")</f>
        <v/>
      </c>
      <c r="F764" s="28"/>
      <c r="G764" s="409" t="str">
        <f>IF(E764="","",IF(IFERROR(VALUE(MID(E764,(SEARCH(".",E764)+1),1)),0)&gt;0,I764,SUMIFS($G765:$G$1015,$R765:$R$1015,LEFT(E764,SEARCH(".",E764)),$Q765:$Q$1015,"&gt;0")))</f>
        <v/>
      </c>
      <c r="H764" s="400"/>
      <c r="I764" s="396" t="str">
        <f t="shared" ca="1" si="58"/>
        <v/>
      </c>
      <c r="J764" s="396" t="str">
        <f t="shared" ca="1" si="59"/>
        <v/>
      </c>
      <c r="K764" s="384" t="str">
        <f>IF(OR(IFERROR(SEARCH("*.0*",$E764),0)=1,E764=""),"",INDEX('1.1 AIZ-IVZ'!$H$109:$O$1097,MATCH('1.4 AIZ-BWH'!E764,'1.1 AIZ-IVZ'!$H$109:$H$1097,0),7))</f>
        <v/>
      </c>
      <c r="L764" s="384" t="str">
        <f>IF(OR(IFERROR(SEARCH("*.0*",$E764),0)=1,E764=""),"",INDEX('1.1 AIZ-IVZ'!$H$109:$O$1097,MATCH('1.4 AIZ-BWH'!E764,'1.1 AIZ-IVZ'!$H$109:$H$1097,0),8))</f>
        <v/>
      </c>
      <c r="M764" s="131"/>
      <c r="N764" s="395" t="str" cm="1">
        <f t="array" ref="N764">IFERROR(IF(O763=1,INDEX('1.1 AIZ-IVZ'!$G$7:$I$106,MATCH(MIN('1.1 AIZ-IVZ'!$G$7:$G$106)+COUNTIF($N$25:N763,"*.0*"),'1.1 AIZ-IVZ'!$G$7:$G$106,0),3),INDEX('1.1 AIZ-IVZ'!$G$109:$H$1097,MATCH(VALUE(LEFT(R764,SEARCH(".",R764)-1)),'1.1 AIZ-IVZ'!$E$109:$E$1097,0)-1+Q764,2)),"")</f>
        <v/>
      </c>
      <c r="O764" s="395" t="str">
        <f>IFERROR(IF(O763&gt;1,O763-1,INDEX('1.1 AIZ-IVZ'!$F$7:$H$106,MATCH('1.4 AIZ-BWH'!N764,'1.1 AIZ-IVZ'!$I$7:$I$106,0),1)+1),"")</f>
        <v/>
      </c>
      <c r="P764" s="395" t="str">
        <f t="shared" si="60"/>
        <v/>
      </c>
      <c r="Q764" s="395" t="e">
        <f t="shared" si="61"/>
        <v>#VALUE!</v>
      </c>
      <c r="R764" s="395" t="str">
        <f t="shared" si="62"/>
        <v/>
      </c>
    </row>
    <row r="765" spans="1:18" ht="15" hidden="1" customHeight="1">
      <c r="A765" s="49"/>
      <c r="B765" s="49"/>
      <c r="C765" s="49"/>
      <c r="D765" s="50"/>
      <c r="E765" s="93" t="str" cm="1">
        <f t="array" ref="E765">IFERROR(IF(O764=1,INDEX('1.1 AIZ-IVZ'!$G$7:$I$106,MATCH(MIN('1.1 AIZ-IVZ'!$G$7:$G$106)+COUNTIF($N$25:N764,"*.0*"),'1.1 AIZ-IVZ'!$G$7:$G$106,0),3),INDEX('1.1 AIZ-IVZ'!$G$109:$H$1097,MATCH(VALUE(LEFT(R765,SEARCH(".",R765)-1)),'1.1 AIZ-IVZ'!$E$109:$E$1097,0)-1+Q765,2)),"")</f>
        <v/>
      </c>
      <c r="F765" s="28"/>
      <c r="G765" s="409" t="str">
        <f>IF(E765="","",IF(IFERROR(VALUE(MID(E765,(SEARCH(".",E765)+1),1)),0)&gt;0,I765,SUMIFS($G766:$G$1015,$R766:$R$1015,LEFT(E765,SEARCH(".",E765)),$Q766:$Q$1015,"&gt;0")))</f>
        <v/>
      </c>
      <c r="H765" s="400"/>
      <c r="I765" s="396" t="str">
        <f t="shared" ca="1" si="58"/>
        <v/>
      </c>
      <c r="J765" s="396" t="str">
        <f t="shared" ca="1" si="59"/>
        <v/>
      </c>
      <c r="K765" s="384" t="str">
        <f>IF(OR(IFERROR(SEARCH("*.0*",$E765),0)=1,E765=""),"",INDEX('1.1 AIZ-IVZ'!$H$109:$O$1097,MATCH('1.4 AIZ-BWH'!E765,'1.1 AIZ-IVZ'!$H$109:$H$1097,0),7))</f>
        <v/>
      </c>
      <c r="L765" s="384" t="str">
        <f>IF(OR(IFERROR(SEARCH("*.0*",$E765),0)=1,E765=""),"",INDEX('1.1 AIZ-IVZ'!$H$109:$O$1097,MATCH('1.4 AIZ-BWH'!E765,'1.1 AIZ-IVZ'!$H$109:$H$1097,0),8))</f>
        <v/>
      </c>
      <c r="M765" s="131"/>
      <c r="N765" s="395" t="str" cm="1">
        <f t="array" ref="N765">IFERROR(IF(O764=1,INDEX('1.1 AIZ-IVZ'!$G$7:$I$106,MATCH(MIN('1.1 AIZ-IVZ'!$G$7:$G$106)+COUNTIF($N$25:N764,"*.0*"),'1.1 AIZ-IVZ'!$G$7:$G$106,0),3),INDEX('1.1 AIZ-IVZ'!$G$109:$H$1097,MATCH(VALUE(LEFT(R765,SEARCH(".",R765)-1)),'1.1 AIZ-IVZ'!$E$109:$E$1097,0)-1+Q765,2)),"")</f>
        <v/>
      </c>
      <c r="O765" s="395" t="str">
        <f>IFERROR(IF(O764&gt;1,O764-1,INDEX('1.1 AIZ-IVZ'!$F$7:$H$106,MATCH('1.4 AIZ-BWH'!N765,'1.1 AIZ-IVZ'!$I$7:$I$106,0),1)+1),"")</f>
        <v/>
      </c>
      <c r="P765" s="395" t="str">
        <f t="shared" si="60"/>
        <v/>
      </c>
      <c r="Q765" s="395" t="e">
        <f t="shared" si="61"/>
        <v>#VALUE!</v>
      </c>
      <c r="R765" s="395" t="str">
        <f t="shared" si="62"/>
        <v/>
      </c>
    </row>
    <row r="766" spans="1:18" ht="15" hidden="1" customHeight="1">
      <c r="A766" s="49"/>
      <c r="B766" s="49"/>
      <c r="C766" s="49"/>
      <c r="D766" s="50"/>
      <c r="E766" s="93" t="str" cm="1">
        <f t="array" ref="E766">IFERROR(IF(O765=1,INDEX('1.1 AIZ-IVZ'!$G$7:$I$106,MATCH(MIN('1.1 AIZ-IVZ'!$G$7:$G$106)+COUNTIF($N$25:N765,"*.0*"),'1.1 AIZ-IVZ'!$G$7:$G$106,0),3),INDEX('1.1 AIZ-IVZ'!$G$109:$H$1097,MATCH(VALUE(LEFT(R766,SEARCH(".",R766)-1)),'1.1 AIZ-IVZ'!$E$109:$E$1097,0)-1+Q766,2)),"")</f>
        <v/>
      </c>
      <c r="F766" s="28"/>
      <c r="G766" s="409" t="str">
        <f>IF(E766="","",IF(IFERROR(VALUE(MID(E766,(SEARCH(".",E766)+1),1)),0)&gt;0,I766,SUMIFS($G767:$G$1015,$R767:$R$1015,LEFT(E766,SEARCH(".",E766)),$Q767:$Q$1015,"&gt;0")))</f>
        <v/>
      </c>
      <c r="H766" s="400"/>
      <c r="I766" s="396" t="str">
        <f t="shared" ca="1" si="58"/>
        <v/>
      </c>
      <c r="J766" s="396" t="str">
        <f t="shared" ca="1" si="59"/>
        <v/>
      </c>
      <c r="K766" s="384" t="str">
        <f>IF(OR(IFERROR(SEARCH("*.0*",$E766),0)=1,E766=""),"",INDEX('1.1 AIZ-IVZ'!$H$109:$O$1097,MATCH('1.4 AIZ-BWH'!E766,'1.1 AIZ-IVZ'!$H$109:$H$1097,0),7))</f>
        <v/>
      </c>
      <c r="L766" s="384" t="str">
        <f>IF(OR(IFERROR(SEARCH("*.0*",$E766),0)=1,E766=""),"",INDEX('1.1 AIZ-IVZ'!$H$109:$O$1097,MATCH('1.4 AIZ-BWH'!E766,'1.1 AIZ-IVZ'!$H$109:$H$1097,0),8))</f>
        <v/>
      </c>
      <c r="M766" s="131"/>
      <c r="N766" s="395" t="str" cm="1">
        <f t="array" ref="N766">IFERROR(IF(O765=1,INDEX('1.1 AIZ-IVZ'!$G$7:$I$106,MATCH(MIN('1.1 AIZ-IVZ'!$G$7:$G$106)+COUNTIF($N$25:N765,"*.0*"),'1.1 AIZ-IVZ'!$G$7:$G$106,0),3),INDEX('1.1 AIZ-IVZ'!$G$109:$H$1097,MATCH(VALUE(LEFT(R766,SEARCH(".",R766)-1)),'1.1 AIZ-IVZ'!$E$109:$E$1097,0)-1+Q766,2)),"")</f>
        <v/>
      </c>
      <c r="O766" s="395" t="str">
        <f>IFERROR(IF(O765&gt;1,O765-1,INDEX('1.1 AIZ-IVZ'!$F$7:$H$106,MATCH('1.4 AIZ-BWH'!N766,'1.1 AIZ-IVZ'!$I$7:$I$106,0),1)+1),"")</f>
        <v/>
      </c>
      <c r="P766" s="395" t="str">
        <f t="shared" si="60"/>
        <v/>
      </c>
      <c r="Q766" s="395" t="e">
        <f t="shared" si="61"/>
        <v>#VALUE!</v>
      </c>
      <c r="R766" s="395" t="str">
        <f t="shared" si="62"/>
        <v/>
      </c>
    </row>
    <row r="767" spans="1:18" ht="15" hidden="1" customHeight="1">
      <c r="A767" s="49"/>
      <c r="B767" s="49"/>
      <c r="C767" s="49"/>
      <c r="D767" s="50"/>
      <c r="E767" s="93" t="str" cm="1">
        <f t="array" ref="E767">IFERROR(IF(O766=1,INDEX('1.1 AIZ-IVZ'!$G$7:$I$106,MATCH(MIN('1.1 AIZ-IVZ'!$G$7:$G$106)+COUNTIF($N$25:N766,"*.0*"),'1.1 AIZ-IVZ'!$G$7:$G$106,0),3),INDEX('1.1 AIZ-IVZ'!$G$109:$H$1097,MATCH(VALUE(LEFT(R767,SEARCH(".",R767)-1)),'1.1 AIZ-IVZ'!$E$109:$E$1097,0)-1+Q767,2)),"")</f>
        <v/>
      </c>
      <c r="F767" s="28"/>
      <c r="G767" s="409" t="str">
        <f>IF(E767="","",IF(IFERROR(VALUE(MID(E767,(SEARCH(".",E767)+1),1)),0)&gt;0,I767,SUMIFS($G768:$G$1015,$R768:$R$1015,LEFT(E767,SEARCH(".",E767)),$Q768:$Q$1015,"&gt;0")))</f>
        <v/>
      </c>
      <c r="H767" s="400"/>
      <c r="I767" s="396" t="str">
        <f t="shared" ca="1" si="58"/>
        <v/>
      </c>
      <c r="J767" s="396" t="str">
        <f t="shared" ca="1" si="59"/>
        <v/>
      </c>
      <c r="K767" s="384" t="str">
        <f>IF(OR(IFERROR(SEARCH("*.0*",$E767),0)=1,E767=""),"",INDEX('1.1 AIZ-IVZ'!$H$109:$O$1097,MATCH('1.4 AIZ-BWH'!E767,'1.1 AIZ-IVZ'!$H$109:$H$1097,0),7))</f>
        <v/>
      </c>
      <c r="L767" s="384" t="str">
        <f>IF(OR(IFERROR(SEARCH("*.0*",$E767),0)=1,E767=""),"",INDEX('1.1 AIZ-IVZ'!$H$109:$O$1097,MATCH('1.4 AIZ-BWH'!E767,'1.1 AIZ-IVZ'!$H$109:$H$1097,0),8))</f>
        <v/>
      </c>
      <c r="M767" s="131"/>
      <c r="N767" s="395" t="str" cm="1">
        <f t="array" ref="N767">IFERROR(IF(O766=1,INDEX('1.1 AIZ-IVZ'!$G$7:$I$106,MATCH(MIN('1.1 AIZ-IVZ'!$G$7:$G$106)+COUNTIF($N$25:N766,"*.0*"),'1.1 AIZ-IVZ'!$G$7:$G$106,0),3),INDEX('1.1 AIZ-IVZ'!$G$109:$H$1097,MATCH(VALUE(LEFT(R767,SEARCH(".",R767)-1)),'1.1 AIZ-IVZ'!$E$109:$E$1097,0)-1+Q767,2)),"")</f>
        <v/>
      </c>
      <c r="O767" s="395" t="str">
        <f>IFERROR(IF(O766&gt;1,O766-1,INDEX('1.1 AIZ-IVZ'!$F$7:$H$106,MATCH('1.4 AIZ-BWH'!N767,'1.1 AIZ-IVZ'!$I$7:$I$106,0),1)+1),"")</f>
        <v/>
      </c>
      <c r="P767" s="395" t="str">
        <f t="shared" si="60"/>
        <v/>
      </c>
      <c r="Q767" s="395" t="e">
        <f t="shared" si="61"/>
        <v>#VALUE!</v>
      </c>
      <c r="R767" s="395" t="str">
        <f t="shared" si="62"/>
        <v/>
      </c>
    </row>
    <row r="768" spans="1:18" ht="15" hidden="1" customHeight="1">
      <c r="A768" s="49"/>
      <c r="B768" s="49"/>
      <c r="C768" s="49"/>
      <c r="D768" s="50"/>
      <c r="E768" s="93" t="str" cm="1">
        <f t="array" ref="E768">IFERROR(IF(O767=1,INDEX('1.1 AIZ-IVZ'!$G$7:$I$106,MATCH(MIN('1.1 AIZ-IVZ'!$G$7:$G$106)+COUNTIF($N$25:N767,"*.0*"),'1.1 AIZ-IVZ'!$G$7:$G$106,0),3),INDEX('1.1 AIZ-IVZ'!$G$109:$H$1097,MATCH(VALUE(LEFT(R768,SEARCH(".",R768)-1)),'1.1 AIZ-IVZ'!$E$109:$E$1097,0)-1+Q768,2)),"")</f>
        <v/>
      </c>
      <c r="F768" s="28"/>
      <c r="G768" s="409" t="str">
        <f>IF(E768="","",IF(IFERROR(VALUE(MID(E768,(SEARCH(".",E768)+1),1)),0)&gt;0,I768,SUMIFS($G769:$G$1015,$R769:$R$1015,LEFT(E768,SEARCH(".",E768)),$Q769:$Q$1015,"&gt;0")))</f>
        <v/>
      </c>
      <c r="H768" s="400"/>
      <c r="I768" s="396" t="str">
        <f t="shared" ca="1" si="58"/>
        <v/>
      </c>
      <c r="J768" s="396" t="str">
        <f t="shared" ca="1" si="59"/>
        <v/>
      </c>
      <c r="K768" s="384" t="str">
        <f>IF(OR(IFERROR(SEARCH("*.0*",$E768),0)=1,E768=""),"",INDEX('1.1 AIZ-IVZ'!$H$109:$O$1097,MATCH('1.4 AIZ-BWH'!E768,'1.1 AIZ-IVZ'!$H$109:$H$1097,0),7))</f>
        <v/>
      </c>
      <c r="L768" s="384" t="str">
        <f>IF(OR(IFERROR(SEARCH("*.0*",$E768),0)=1,E768=""),"",INDEX('1.1 AIZ-IVZ'!$H$109:$O$1097,MATCH('1.4 AIZ-BWH'!E768,'1.1 AIZ-IVZ'!$H$109:$H$1097,0),8))</f>
        <v/>
      </c>
      <c r="M768" s="131"/>
      <c r="N768" s="395" t="str" cm="1">
        <f t="array" ref="N768">IFERROR(IF(O767=1,INDEX('1.1 AIZ-IVZ'!$G$7:$I$106,MATCH(MIN('1.1 AIZ-IVZ'!$G$7:$G$106)+COUNTIF($N$25:N767,"*.0*"),'1.1 AIZ-IVZ'!$G$7:$G$106,0),3),INDEX('1.1 AIZ-IVZ'!$G$109:$H$1097,MATCH(VALUE(LEFT(R768,SEARCH(".",R768)-1)),'1.1 AIZ-IVZ'!$E$109:$E$1097,0)-1+Q768,2)),"")</f>
        <v/>
      </c>
      <c r="O768" s="395" t="str">
        <f>IFERROR(IF(O767&gt;1,O767-1,INDEX('1.1 AIZ-IVZ'!$F$7:$H$106,MATCH('1.4 AIZ-BWH'!N768,'1.1 AIZ-IVZ'!$I$7:$I$106,0),1)+1),"")</f>
        <v/>
      </c>
      <c r="P768" s="395" t="str">
        <f t="shared" si="60"/>
        <v/>
      </c>
      <c r="Q768" s="395" t="e">
        <f t="shared" si="61"/>
        <v>#VALUE!</v>
      </c>
      <c r="R768" s="395" t="str">
        <f t="shared" si="62"/>
        <v/>
      </c>
    </row>
    <row r="769" spans="1:18" ht="15" hidden="1" customHeight="1">
      <c r="A769" s="49"/>
      <c r="B769" s="49"/>
      <c r="C769" s="49"/>
      <c r="D769" s="50"/>
      <c r="E769" s="93" t="str" cm="1">
        <f t="array" ref="E769">IFERROR(IF(O768=1,INDEX('1.1 AIZ-IVZ'!$G$7:$I$106,MATCH(MIN('1.1 AIZ-IVZ'!$G$7:$G$106)+COUNTIF($N$25:N768,"*.0*"),'1.1 AIZ-IVZ'!$G$7:$G$106,0),3),INDEX('1.1 AIZ-IVZ'!$G$109:$H$1097,MATCH(VALUE(LEFT(R769,SEARCH(".",R769)-1)),'1.1 AIZ-IVZ'!$E$109:$E$1097,0)-1+Q769,2)),"")</f>
        <v/>
      </c>
      <c r="F769" s="28"/>
      <c r="G769" s="409" t="str">
        <f>IF(E769="","",IF(IFERROR(VALUE(MID(E769,(SEARCH(".",E769)+1),1)),0)&gt;0,I769,SUMIFS($G770:$G$1015,$R770:$R$1015,LEFT(E769,SEARCH(".",E769)),$Q770:$Q$1015,"&gt;0")))</f>
        <v/>
      </c>
      <c r="H769" s="400"/>
      <c r="I769" s="396" t="str">
        <f t="shared" ca="1" si="58"/>
        <v/>
      </c>
      <c r="J769" s="396" t="str">
        <f t="shared" ca="1" si="59"/>
        <v/>
      </c>
      <c r="K769" s="384" t="str">
        <f>IF(OR(IFERROR(SEARCH("*.0*",$E769),0)=1,E769=""),"",INDEX('1.1 AIZ-IVZ'!$H$109:$O$1097,MATCH('1.4 AIZ-BWH'!E769,'1.1 AIZ-IVZ'!$H$109:$H$1097,0),7))</f>
        <v/>
      </c>
      <c r="L769" s="384" t="str">
        <f>IF(OR(IFERROR(SEARCH("*.0*",$E769),0)=1,E769=""),"",INDEX('1.1 AIZ-IVZ'!$H$109:$O$1097,MATCH('1.4 AIZ-BWH'!E769,'1.1 AIZ-IVZ'!$H$109:$H$1097,0),8))</f>
        <v/>
      </c>
      <c r="M769" s="131"/>
      <c r="N769" s="395" t="str" cm="1">
        <f t="array" ref="N769">IFERROR(IF(O768=1,INDEX('1.1 AIZ-IVZ'!$G$7:$I$106,MATCH(MIN('1.1 AIZ-IVZ'!$G$7:$G$106)+COUNTIF($N$25:N768,"*.0*"),'1.1 AIZ-IVZ'!$G$7:$G$106,0),3),INDEX('1.1 AIZ-IVZ'!$G$109:$H$1097,MATCH(VALUE(LEFT(R769,SEARCH(".",R769)-1)),'1.1 AIZ-IVZ'!$E$109:$E$1097,0)-1+Q769,2)),"")</f>
        <v/>
      </c>
      <c r="O769" s="395" t="str">
        <f>IFERROR(IF(O768&gt;1,O768-1,INDEX('1.1 AIZ-IVZ'!$F$7:$H$106,MATCH('1.4 AIZ-BWH'!N769,'1.1 AIZ-IVZ'!$I$7:$I$106,0),1)+1),"")</f>
        <v/>
      </c>
      <c r="P769" s="395" t="str">
        <f t="shared" si="60"/>
        <v/>
      </c>
      <c r="Q769" s="395" t="e">
        <f t="shared" si="61"/>
        <v>#VALUE!</v>
      </c>
      <c r="R769" s="395" t="str">
        <f t="shared" si="62"/>
        <v/>
      </c>
    </row>
    <row r="770" spans="1:18" ht="15" hidden="1">
      <c r="A770" s="49"/>
      <c r="B770" s="49"/>
      <c r="C770" s="49"/>
      <c r="D770" s="50"/>
      <c r="E770" s="93" t="str" cm="1">
        <f t="array" ref="E770">IFERROR(IF(O769=1,INDEX('1.1 AIZ-IVZ'!$G$7:$I$106,MATCH(MIN('1.1 AIZ-IVZ'!$G$7:$G$106)+COUNTIF($N$25:N769,"*.0*"),'1.1 AIZ-IVZ'!$G$7:$G$106,0),3),INDEX('1.1 AIZ-IVZ'!$G$109:$H$1097,MATCH(VALUE(LEFT(R770,SEARCH(".",R770)-1)),'1.1 AIZ-IVZ'!$E$109:$E$1097,0)-1+Q770,2)),"")</f>
        <v/>
      </c>
      <c r="F770" s="28"/>
      <c r="G770" s="409" t="str">
        <f>IF(E770="","",IF(IFERROR(VALUE(MID(E770,(SEARCH(".",E770)+1),1)),0)&gt;0,I770,SUMIFS($G771:$G$1015,$R771:$R$1015,LEFT(E770,SEARCH(".",E770)),$Q771:$Q$1015,"&gt;0")))</f>
        <v/>
      </c>
      <c r="H770" s="400"/>
      <c r="I770" s="396" t="str">
        <f t="shared" ca="1" si="58"/>
        <v/>
      </c>
      <c r="J770" s="396" t="str">
        <f t="shared" ca="1" si="59"/>
        <v/>
      </c>
      <c r="K770" s="384" t="str">
        <f>IF(OR(IFERROR(SEARCH("*.0*",$E770),0)=1,E770=""),"",INDEX('1.1 AIZ-IVZ'!$H$109:$O$1097,MATCH('1.4 AIZ-BWH'!E770,'1.1 AIZ-IVZ'!$H$109:$H$1097,0),7))</f>
        <v/>
      </c>
      <c r="L770" s="384" t="str">
        <f>IF(OR(IFERROR(SEARCH("*.0*",$E770),0)=1,E770=""),"",INDEX('1.1 AIZ-IVZ'!$H$109:$O$1097,MATCH('1.4 AIZ-BWH'!E770,'1.1 AIZ-IVZ'!$H$109:$H$1097,0),8))</f>
        <v/>
      </c>
      <c r="M770" s="131"/>
      <c r="N770" s="395" t="str" cm="1">
        <f t="array" ref="N770">IFERROR(IF(O769=1,INDEX('1.1 AIZ-IVZ'!$G$7:$I$106,MATCH(MIN('1.1 AIZ-IVZ'!$G$7:$G$106)+COUNTIF($N$25:N769,"*.0*"),'1.1 AIZ-IVZ'!$G$7:$G$106,0),3),INDEX('1.1 AIZ-IVZ'!$G$109:$H$1097,MATCH(VALUE(LEFT(R770,SEARCH(".",R770)-1)),'1.1 AIZ-IVZ'!$E$109:$E$1097,0)-1+Q770,2)),"")</f>
        <v/>
      </c>
      <c r="O770" s="395" t="str">
        <f>IFERROR(IF(O769&gt;1,O769-1,INDEX('1.1 AIZ-IVZ'!$F$7:$H$106,MATCH('1.4 AIZ-BWH'!N770,'1.1 AIZ-IVZ'!$I$7:$I$106,0),1)+1),"")</f>
        <v/>
      </c>
      <c r="P770" s="395" t="str">
        <f t="shared" si="60"/>
        <v/>
      </c>
      <c r="Q770" s="395" t="e">
        <f t="shared" si="61"/>
        <v>#VALUE!</v>
      </c>
      <c r="R770" s="395" t="str">
        <f t="shared" si="62"/>
        <v/>
      </c>
    </row>
    <row r="771" spans="1:18" ht="15" hidden="1">
      <c r="A771" s="49"/>
      <c r="B771" s="49"/>
      <c r="C771" s="49"/>
      <c r="D771" s="50"/>
      <c r="E771" s="93" t="str" cm="1">
        <f t="array" ref="E771">IFERROR(IF(O770=1,INDEX('1.1 AIZ-IVZ'!$G$7:$I$106,MATCH(MIN('1.1 AIZ-IVZ'!$G$7:$G$106)+COUNTIF($N$25:N770,"*.0*"),'1.1 AIZ-IVZ'!$G$7:$G$106,0),3),INDEX('1.1 AIZ-IVZ'!$G$109:$H$1097,MATCH(VALUE(LEFT(R771,SEARCH(".",R771)-1)),'1.1 AIZ-IVZ'!$E$109:$E$1097,0)-1+Q771,2)),"")</f>
        <v/>
      </c>
      <c r="F771" s="28"/>
      <c r="G771" s="409" t="str">
        <f>IF(E771="","",IF(IFERROR(VALUE(MID(E771,(SEARCH(".",E771)+1),1)),0)&gt;0,I771,SUMIFS($G772:$G$1015,$R772:$R$1015,LEFT(E771,SEARCH(".",E771)),$Q772:$Q$1015,"&gt;0")))</f>
        <v/>
      </c>
      <c r="H771" s="400"/>
      <c r="I771" s="396" t="str">
        <f t="shared" ca="1" si="58"/>
        <v/>
      </c>
      <c r="J771" s="396" t="str">
        <f t="shared" ca="1" si="59"/>
        <v/>
      </c>
      <c r="K771" s="384" t="str">
        <f>IF(OR(IFERROR(SEARCH("*.0*",$E771),0)=1,E771=""),"",INDEX('1.1 AIZ-IVZ'!$H$109:$O$1097,MATCH('1.4 AIZ-BWH'!E771,'1.1 AIZ-IVZ'!$H$109:$H$1097,0),7))</f>
        <v/>
      </c>
      <c r="L771" s="384" t="str">
        <f>IF(OR(IFERROR(SEARCH("*.0*",$E771),0)=1,E771=""),"",INDEX('1.1 AIZ-IVZ'!$H$109:$O$1097,MATCH('1.4 AIZ-BWH'!E771,'1.1 AIZ-IVZ'!$H$109:$H$1097,0),8))</f>
        <v/>
      </c>
      <c r="M771" s="131"/>
      <c r="N771" s="395" t="str" cm="1">
        <f t="array" ref="N771">IFERROR(IF(O770=1,INDEX('1.1 AIZ-IVZ'!$G$7:$I$106,MATCH(MIN('1.1 AIZ-IVZ'!$G$7:$G$106)+COUNTIF($N$25:N770,"*.0*"),'1.1 AIZ-IVZ'!$G$7:$G$106,0),3),INDEX('1.1 AIZ-IVZ'!$G$109:$H$1097,MATCH(VALUE(LEFT(R771,SEARCH(".",R771)-1)),'1.1 AIZ-IVZ'!$E$109:$E$1097,0)-1+Q771,2)),"")</f>
        <v/>
      </c>
      <c r="O771" s="395" t="str">
        <f>IFERROR(IF(O770&gt;1,O770-1,INDEX('1.1 AIZ-IVZ'!$F$7:$H$106,MATCH('1.4 AIZ-BWH'!N771,'1.1 AIZ-IVZ'!$I$7:$I$106,0),1)+1),"")</f>
        <v/>
      </c>
      <c r="P771" s="395" t="str">
        <f t="shared" si="60"/>
        <v/>
      </c>
      <c r="Q771" s="395" t="e">
        <f t="shared" si="61"/>
        <v>#VALUE!</v>
      </c>
      <c r="R771" s="395" t="str">
        <f t="shared" si="62"/>
        <v/>
      </c>
    </row>
    <row r="772" spans="1:18" ht="15" hidden="1">
      <c r="A772" s="49"/>
      <c r="B772" s="49"/>
      <c r="C772" s="49"/>
      <c r="D772" s="50"/>
      <c r="E772" s="93" t="str" cm="1">
        <f t="array" ref="E772">IFERROR(IF(O771=1,INDEX('1.1 AIZ-IVZ'!$G$7:$I$106,MATCH(MIN('1.1 AIZ-IVZ'!$G$7:$G$106)+COUNTIF($N$25:N771,"*.0*"),'1.1 AIZ-IVZ'!$G$7:$G$106,0),3),INDEX('1.1 AIZ-IVZ'!$G$109:$H$1097,MATCH(VALUE(LEFT(R772,SEARCH(".",R772)-1)),'1.1 AIZ-IVZ'!$E$109:$E$1097,0)-1+Q772,2)),"")</f>
        <v/>
      </c>
      <c r="F772" s="28"/>
      <c r="G772" s="409" t="str">
        <f>IF(E772="","",IF(IFERROR(VALUE(MID(E772,(SEARCH(".",E772)+1),1)),0)&gt;0,I772,SUMIFS($G773:$G$1015,$R773:$R$1015,LEFT(E772,SEARCH(".",E772)),$Q773:$Q$1015,"&gt;0")))</f>
        <v/>
      </c>
      <c r="H772" s="400"/>
      <c r="I772" s="396" t="str">
        <f t="shared" ca="1" si="58"/>
        <v/>
      </c>
      <c r="J772" s="396" t="str">
        <f t="shared" ca="1" si="59"/>
        <v/>
      </c>
      <c r="K772" s="384" t="str">
        <f>IF(OR(IFERROR(SEARCH("*.0*",$E772),0)=1,E772=""),"",INDEX('1.1 AIZ-IVZ'!$H$109:$O$1097,MATCH('1.4 AIZ-BWH'!E772,'1.1 AIZ-IVZ'!$H$109:$H$1097,0),7))</f>
        <v/>
      </c>
      <c r="L772" s="384" t="str">
        <f>IF(OR(IFERROR(SEARCH("*.0*",$E772),0)=1,E772=""),"",INDEX('1.1 AIZ-IVZ'!$H$109:$O$1097,MATCH('1.4 AIZ-BWH'!E772,'1.1 AIZ-IVZ'!$H$109:$H$1097,0),8))</f>
        <v/>
      </c>
      <c r="M772" s="131"/>
      <c r="N772" s="395" t="str" cm="1">
        <f t="array" ref="N772">IFERROR(IF(O771=1,INDEX('1.1 AIZ-IVZ'!$G$7:$I$106,MATCH(MIN('1.1 AIZ-IVZ'!$G$7:$G$106)+COUNTIF($N$25:N771,"*.0*"),'1.1 AIZ-IVZ'!$G$7:$G$106,0),3),INDEX('1.1 AIZ-IVZ'!$G$109:$H$1097,MATCH(VALUE(LEFT(R772,SEARCH(".",R772)-1)),'1.1 AIZ-IVZ'!$E$109:$E$1097,0)-1+Q772,2)),"")</f>
        <v/>
      </c>
      <c r="O772" s="395" t="str">
        <f>IFERROR(IF(O771&gt;1,O771-1,INDEX('1.1 AIZ-IVZ'!$F$7:$H$106,MATCH('1.4 AIZ-BWH'!N772,'1.1 AIZ-IVZ'!$I$7:$I$106,0),1)+1),"")</f>
        <v/>
      </c>
      <c r="P772" s="395" t="str">
        <f t="shared" si="60"/>
        <v/>
      </c>
      <c r="Q772" s="395" t="e">
        <f t="shared" si="61"/>
        <v>#VALUE!</v>
      </c>
      <c r="R772" s="395" t="str">
        <f t="shared" si="62"/>
        <v/>
      </c>
    </row>
    <row r="773" spans="1:18" ht="15" hidden="1">
      <c r="A773" s="49"/>
      <c r="B773" s="49"/>
      <c r="C773" s="49"/>
      <c r="D773" s="50"/>
      <c r="E773" s="93" t="str" cm="1">
        <f t="array" ref="E773">IFERROR(IF(O772=1,INDEX('1.1 AIZ-IVZ'!$G$7:$I$106,MATCH(MIN('1.1 AIZ-IVZ'!$G$7:$G$106)+COUNTIF($N$25:N772,"*.0*"),'1.1 AIZ-IVZ'!$G$7:$G$106,0),3),INDEX('1.1 AIZ-IVZ'!$G$109:$H$1097,MATCH(VALUE(LEFT(R773,SEARCH(".",R773)-1)),'1.1 AIZ-IVZ'!$E$109:$E$1097,0)-1+Q773,2)),"")</f>
        <v/>
      </c>
      <c r="F773" s="28"/>
      <c r="G773" s="409" t="str">
        <f>IF(E773="","",IF(IFERROR(VALUE(MID(E773,(SEARCH(".",E773)+1),1)),0)&gt;0,I773,SUMIFS($G774:$G$1015,$R774:$R$1015,LEFT(E773,SEARCH(".",E773)),$Q774:$Q$1015,"&gt;0")))</f>
        <v/>
      </c>
      <c r="H773" s="400"/>
      <c r="I773" s="396" t="str">
        <f t="shared" ca="1" si="58"/>
        <v/>
      </c>
      <c r="J773" s="396" t="str">
        <f t="shared" ca="1" si="59"/>
        <v/>
      </c>
      <c r="K773" s="384" t="str">
        <f>IF(OR(IFERROR(SEARCH("*.0*",$E773),0)=1,E773=""),"",INDEX('1.1 AIZ-IVZ'!$H$109:$O$1097,MATCH('1.4 AIZ-BWH'!E773,'1.1 AIZ-IVZ'!$H$109:$H$1097,0),7))</f>
        <v/>
      </c>
      <c r="L773" s="384" t="str">
        <f>IF(OR(IFERROR(SEARCH("*.0*",$E773),0)=1,E773=""),"",INDEX('1.1 AIZ-IVZ'!$H$109:$O$1097,MATCH('1.4 AIZ-BWH'!E773,'1.1 AIZ-IVZ'!$H$109:$H$1097,0),8))</f>
        <v/>
      </c>
      <c r="M773" s="131"/>
      <c r="N773" s="395" t="str" cm="1">
        <f t="array" ref="N773">IFERROR(IF(O772=1,INDEX('1.1 AIZ-IVZ'!$G$7:$I$106,MATCH(MIN('1.1 AIZ-IVZ'!$G$7:$G$106)+COUNTIF($N$25:N772,"*.0*"),'1.1 AIZ-IVZ'!$G$7:$G$106,0),3),INDEX('1.1 AIZ-IVZ'!$G$109:$H$1097,MATCH(VALUE(LEFT(R773,SEARCH(".",R773)-1)),'1.1 AIZ-IVZ'!$E$109:$E$1097,0)-1+Q773,2)),"")</f>
        <v/>
      </c>
      <c r="O773" s="395" t="str">
        <f>IFERROR(IF(O772&gt;1,O772-1,INDEX('1.1 AIZ-IVZ'!$F$7:$H$106,MATCH('1.4 AIZ-BWH'!N773,'1.1 AIZ-IVZ'!$I$7:$I$106,0),1)+1),"")</f>
        <v/>
      </c>
      <c r="P773" s="395" t="str">
        <f t="shared" si="60"/>
        <v/>
      </c>
      <c r="Q773" s="395" t="e">
        <f t="shared" si="61"/>
        <v>#VALUE!</v>
      </c>
      <c r="R773" s="395" t="str">
        <f t="shared" si="62"/>
        <v/>
      </c>
    </row>
    <row r="774" spans="1:18" ht="15" hidden="1">
      <c r="A774" s="49"/>
      <c r="B774" s="49"/>
      <c r="C774" s="49"/>
      <c r="D774" s="50"/>
      <c r="E774" s="93" t="str" cm="1">
        <f t="array" ref="E774">IFERROR(IF(O773=1,INDEX('1.1 AIZ-IVZ'!$G$7:$I$106,MATCH(MIN('1.1 AIZ-IVZ'!$G$7:$G$106)+COUNTIF($N$25:N773,"*.0*"),'1.1 AIZ-IVZ'!$G$7:$G$106,0),3),INDEX('1.1 AIZ-IVZ'!$G$109:$H$1097,MATCH(VALUE(LEFT(R774,SEARCH(".",R774)-1)),'1.1 AIZ-IVZ'!$E$109:$E$1097,0)-1+Q774,2)),"")</f>
        <v/>
      </c>
      <c r="F774" s="28"/>
      <c r="G774" s="409" t="str">
        <f>IF(E774="","",IF(IFERROR(VALUE(MID(E774,(SEARCH(".",E774)+1),1)),0)&gt;0,I774,SUMIFS($G775:$G$1015,$R775:$R$1015,LEFT(E774,SEARCH(".",E774)),$Q775:$Q$1015,"&gt;0")))</f>
        <v/>
      </c>
      <c r="H774" s="400"/>
      <c r="I774" s="396" t="str">
        <f t="shared" ca="1" si="58"/>
        <v/>
      </c>
      <c r="J774" s="396" t="str">
        <f t="shared" ca="1" si="59"/>
        <v/>
      </c>
      <c r="K774" s="384" t="str">
        <f>IF(OR(IFERROR(SEARCH("*.0*",$E774),0)=1,E774=""),"",INDEX('1.1 AIZ-IVZ'!$H$109:$O$1097,MATCH('1.4 AIZ-BWH'!E774,'1.1 AIZ-IVZ'!$H$109:$H$1097,0),7))</f>
        <v/>
      </c>
      <c r="L774" s="384" t="str">
        <f>IF(OR(IFERROR(SEARCH("*.0*",$E774),0)=1,E774=""),"",INDEX('1.1 AIZ-IVZ'!$H$109:$O$1097,MATCH('1.4 AIZ-BWH'!E774,'1.1 AIZ-IVZ'!$H$109:$H$1097,0),8))</f>
        <v/>
      </c>
      <c r="M774" s="131"/>
      <c r="N774" s="395" t="str" cm="1">
        <f t="array" ref="N774">IFERROR(IF(O773=1,INDEX('1.1 AIZ-IVZ'!$G$7:$I$106,MATCH(MIN('1.1 AIZ-IVZ'!$G$7:$G$106)+COUNTIF($N$25:N773,"*.0*"),'1.1 AIZ-IVZ'!$G$7:$G$106,0),3),INDEX('1.1 AIZ-IVZ'!$G$109:$H$1097,MATCH(VALUE(LEFT(R774,SEARCH(".",R774)-1)),'1.1 AIZ-IVZ'!$E$109:$E$1097,0)-1+Q774,2)),"")</f>
        <v/>
      </c>
      <c r="O774" s="395" t="str">
        <f>IFERROR(IF(O773&gt;1,O773-1,INDEX('1.1 AIZ-IVZ'!$F$7:$H$106,MATCH('1.4 AIZ-BWH'!N774,'1.1 AIZ-IVZ'!$I$7:$I$106,0),1)+1),"")</f>
        <v/>
      </c>
      <c r="P774" s="395" t="str">
        <f t="shared" si="60"/>
        <v/>
      </c>
      <c r="Q774" s="395" t="e">
        <f t="shared" si="61"/>
        <v>#VALUE!</v>
      </c>
      <c r="R774" s="395" t="str">
        <f t="shared" si="62"/>
        <v/>
      </c>
    </row>
    <row r="775" spans="1:18" ht="15" hidden="1">
      <c r="A775" s="49"/>
      <c r="B775" s="49"/>
      <c r="C775" s="49"/>
      <c r="D775" s="50"/>
      <c r="E775" s="93" t="str" cm="1">
        <f t="array" ref="E775">IFERROR(IF(O774=1,INDEX('1.1 AIZ-IVZ'!$G$7:$I$106,MATCH(MIN('1.1 AIZ-IVZ'!$G$7:$G$106)+COUNTIF($N$25:N774,"*.0*"),'1.1 AIZ-IVZ'!$G$7:$G$106,0),3),INDEX('1.1 AIZ-IVZ'!$G$109:$H$1097,MATCH(VALUE(LEFT(R775,SEARCH(".",R775)-1)),'1.1 AIZ-IVZ'!$E$109:$E$1097,0)-1+Q775,2)),"")</f>
        <v/>
      </c>
      <c r="F775" s="28"/>
      <c r="G775" s="409" t="str">
        <f>IF(E775="","",IF(IFERROR(VALUE(MID(E775,(SEARCH(".",E775)+1),1)),0)&gt;0,I775,SUMIFS($G776:$G$1015,$R776:$R$1015,LEFT(E775,SEARCH(".",E775)),$Q776:$Q$1015,"&gt;0")))</f>
        <v/>
      </c>
      <c r="H775" s="400"/>
      <c r="I775" s="396" t="str">
        <f t="shared" ca="1" si="58"/>
        <v/>
      </c>
      <c r="J775" s="396" t="str">
        <f t="shared" ca="1" si="59"/>
        <v/>
      </c>
      <c r="K775" s="384" t="str">
        <f>IF(OR(IFERROR(SEARCH("*.0*",$E775),0)=1,E775=""),"",INDEX('1.1 AIZ-IVZ'!$H$109:$O$1097,MATCH('1.4 AIZ-BWH'!E775,'1.1 AIZ-IVZ'!$H$109:$H$1097,0),7))</f>
        <v/>
      </c>
      <c r="L775" s="384" t="str">
        <f>IF(OR(IFERROR(SEARCH("*.0*",$E775),0)=1,E775=""),"",INDEX('1.1 AIZ-IVZ'!$H$109:$O$1097,MATCH('1.4 AIZ-BWH'!E775,'1.1 AIZ-IVZ'!$H$109:$H$1097,0),8))</f>
        <v/>
      </c>
      <c r="M775" s="131"/>
      <c r="N775" s="395" t="str" cm="1">
        <f t="array" ref="N775">IFERROR(IF(O774=1,INDEX('1.1 AIZ-IVZ'!$G$7:$I$106,MATCH(MIN('1.1 AIZ-IVZ'!$G$7:$G$106)+COUNTIF($N$25:N774,"*.0*"),'1.1 AIZ-IVZ'!$G$7:$G$106,0),3),INDEX('1.1 AIZ-IVZ'!$G$109:$H$1097,MATCH(VALUE(LEFT(R775,SEARCH(".",R775)-1)),'1.1 AIZ-IVZ'!$E$109:$E$1097,0)-1+Q775,2)),"")</f>
        <v/>
      </c>
      <c r="O775" s="395" t="str">
        <f>IFERROR(IF(O774&gt;1,O774-1,INDEX('1.1 AIZ-IVZ'!$F$7:$H$106,MATCH('1.4 AIZ-BWH'!N775,'1.1 AIZ-IVZ'!$I$7:$I$106,0),1)+1),"")</f>
        <v/>
      </c>
      <c r="P775" s="395" t="str">
        <f t="shared" si="60"/>
        <v/>
      </c>
      <c r="Q775" s="395" t="e">
        <f t="shared" si="61"/>
        <v>#VALUE!</v>
      </c>
      <c r="R775" s="395" t="str">
        <f t="shared" si="62"/>
        <v/>
      </c>
    </row>
    <row r="776" spans="1:18" ht="15" hidden="1">
      <c r="A776" s="49"/>
      <c r="B776" s="49"/>
      <c r="C776" s="49"/>
      <c r="D776" s="50"/>
      <c r="E776" s="93" t="str" cm="1">
        <f t="array" ref="E776">IFERROR(IF(O775=1,INDEX('1.1 AIZ-IVZ'!$G$7:$I$106,MATCH(MIN('1.1 AIZ-IVZ'!$G$7:$G$106)+COUNTIF($N$25:N775,"*.0*"),'1.1 AIZ-IVZ'!$G$7:$G$106,0),3),INDEX('1.1 AIZ-IVZ'!$G$109:$H$1097,MATCH(VALUE(LEFT(R776,SEARCH(".",R776)-1)),'1.1 AIZ-IVZ'!$E$109:$E$1097,0)-1+Q776,2)),"")</f>
        <v/>
      </c>
      <c r="F776" s="28"/>
      <c r="G776" s="409" t="str">
        <f>IF(E776="","",IF(IFERROR(VALUE(MID(E776,(SEARCH(".",E776)+1),1)),0)&gt;0,I776,SUMIFS($G777:$G$1015,$R777:$R$1015,LEFT(E776,SEARCH(".",E776)),$Q777:$Q$1015,"&gt;0")))</f>
        <v/>
      </c>
      <c r="H776" s="400"/>
      <c r="I776" s="396" t="str">
        <f t="shared" ca="1" si="58"/>
        <v/>
      </c>
      <c r="J776" s="396" t="str">
        <f t="shared" ca="1" si="59"/>
        <v/>
      </c>
      <c r="K776" s="384" t="str">
        <f>IF(OR(IFERROR(SEARCH("*.0*",$E776),0)=1,E776=""),"",INDEX('1.1 AIZ-IVZ'!$H$109:$O$1097,MATCH('1.4 AIZ-BWH'!E776,'1.1 AIZ-IVZ'!$H$109:$H$1097,0),7))</f>
        <v/>
      </c>
      <c r="L776" s="384" t="str">
        <f>IF(OR(IFERROR(SEARCH("*.0*",$E776),0)=1,E776=""),"",INDEX('1.1 AIZ-IVZ'!$H$109:$O$1097,MATCH('1.4 AIZ-BWH'!E776,'1.1 AIZ-IVZ'!$H$109:$H$1097,0),8))</f>
        <v/>
      </c>
      <c r="M776" s="131"/>
      <c r="N776" s="395" t="str" cm="1">
        <f t="array" ref="N776">IFERROR(IF(O775=1,INDEX('1.1 AIZ-IVZ'!$G$7:$I$106,MATCH(MIN('1.1 AIZ-IVZ'!$G$7:$G$106)+COUNTIF($N$25:N775,"*.0*"),'1.1 AIZ-IVZ'!$G$7:$G$106,0),3),INDEX('1.1 AIZ-IVZ'!$G$109:$H$1097,MATCH(VALUE(LEFT(R776,SEARCH(".",R776)-1)),'1.1 AIZ-IVZ'!$E$109:$E$1097,0)-1+Q776,2)),"")</f>
        <v/>
      </c>
      <c r="O776" s="395" t="str">
        <f>IFERROR(IF(O775&gt;1,O775-1,INDEX('1.1 AIZ-IVZ'!$F$7:$H$106,MATCH('1.4 AIZ-BWH'!N776,'1.1 AIZ-IVZ'!$I$7:$I$106,0),1)+1),"")</f>
        <v/>
      </c>
      <c r="P776" s="395" t="str">
        <f t="shared" si="60"/>
        <v/>
      </c>
      <c r="Q776" s="395" t="e">
        <f t="shared" si="61"/>
        <v>#VALUE!</v>
      </c>
      <c r="R776" s="395" t="str">
        <f t="shared" si="62"/>
        <v/>
      </c>
    </row>
    <row r="777" spans="1:18" ht="15" hidden="1">
      <c r="A777" s="49"/>
      <c r="B777" s="49"/>
      <c r="C777" s="49"/>
      <c r="D777" s="50"/>
      <c r="E777" s="93" t="str" cm="1">
        <f t="array" ref="E777">IFERROR(IF(O776=1,INDEX('1.1 AIZ-IVZ'!$G$7:$I$106,MATCH(MIN('1.1 AIZ-IVZ'!$G$7:$G$106)+COUNTIF($N$25:N776,"*.0*"),'1.1 AIZ-IVZ'!$G$7:$G$106,0),3),INDEX('1.1 AIZ-IVZ'!$G$109:$H$1097,MATCH(VALUE(LEFT(R777,SEARCH(".",R777)-1)),'1.1 AIZ-IVZ'!$E$109:$E$1097,0)-1+Q777,2)),"")</f>
        <v/>
      </c>
      <c r="F777" s="28"/>
      <c r="G777" s="409" t="str">
        <f>IF(E777="","",IF(IFERROR(VALUE(MID(E777,(SEARCH(".",E777)+1),1)),0)&gt;0,I777,SUMIFS($G778:$G$1015,$R778:$R$1015,LEFT(E777,SEARCH(".",E777)),$Q778:$Q$1015,"&gt;0")))</f>
        <v/>
      </c>
      <c r="H777" s="400"/>
      <c r="I777" s="396" t="str">
        <f t="shared" ca="1" si="58"/>
        <v/>
      </c>
      <c r="J777" s="396" t="str">
        <f t="shared" ca="1" si="59"/>
        <v/>
      </c>
      <c r="K777" s="384" t="str">
        <f>IF(OR(IFERROR(SEARCH("*.0*",$E777),0)=1,E777=""),"",INDEX('1.1 AIZ-IVZ'!$H$109:$O$1097,MATCH('1.4 AIZ-BWH'!E777,'1.1 AIZ-IVZ'!$H$109:$H$1097,0),7))</f>
        <v/>
      </c>
      <c r="L777" s="384" t="str">
        <f>IF(OR(IFERROR(SEARCH("*.0*",$E777),0)=1,E777=""),"",INDEX('1.1 AIZ-IVZ'!$H$109:$O$1097,MATCH('1.4 AIZ-BWH'!E777,'1.1 AIZ-IVZ'!$H$109:$H$1097,0),8))</f>
        <v/>
      </c>
      <c r="M777" s="131"/>
      <c r="N777" s="395" t="str" cm="1">
        <f t="array" ref="N777">IFERROR(IF(O776=1,INDEX('1.1 AIZ-IVZ'!$G$7:$I$106,MATCH(MIN('1.1 AIZ-IVZ'!$G$7:$G$106)+COUNTIF($N$25:N776,"*.0*"),'1.1 AIZ-IVZ'!$G$7:$G$106,0),3),INDEX('1.1 AIZ-IVZ'!$G$109:$H$1097,MATCH(VALUE(LEFT(R777,SEARCH(".",R777)-1)),'1.1 AIZ-IVZ'!$E$109:$E$1097,0)-1+Q777,2)),"")</f>
        <v/>
      </c>
      <c r="O777" s="395" t="str">
        <f>IFERROR(IF(O776&gt;1,O776-1,INDEX('1.1 AIZ-IVZ'!$F$7:$H$106,MATCH('1.4 AIZ-BWH'!N777,'1.1 AIZ-IVZ'!$I$7:$I$106,0),1)+1),"")</f>
        <v/>
      </c>
      <c r="P777" s="395" t="str">
        <f t="shared" si="60"/>
        <v/>
      </c>
      <c r="Q777" s="395" t="e">
        <f t="shared" si="61"/>
        <v>#VALUE!</v>
      </c>
      <c r="R777" s="395" t="str">
        <f t="shared" si="62"/>
        <v/>
      </c>
    </row>
    <row r="778" spans="1:18" ht="15" hidden="1">
      <c r="A778" s="49"/>
      <c r="B778" s="49"/>
      <c r="C778" s="49"/>
      <c r="D778" s="50"/>
      <c r="E778" s="93" t="str" cm="1">
        <f t="array" ref="E778">IFERROR(IF(O777=1,INDEX('1.1 AIZ-IVZ'!$G$7:$I$106,MATCH(MIN('1.1 AIZ-IVZ'!$G$7:$G$106)+COUNTIF($N$25:N777,"*.0*"),'1.1 AIZ-IVZ'!$G$7:$G$106,0),3),INDEX('1.1 AIZ-IVZ'!$G$109:$H$1097,MATCH(VALUE(LEFT(R778,SEARCH(".",R778)-1)),'1.1 AIZ-IVZ'!$E$109:$E$1097,0)-1+Q778,2)),"")</f>
        <v/>
      </c>
      <c r="F778" s="28"/>
      <c r="G778" s="409" t="str">
        <f>IF(E778="","",IF(IFERROR(VALUE(MID(E778,(SEARCH(".",E778)+1),1)),0)&gt;0,I778,SUMIFS($G779:$G$1015,$R779:$R$1015,LEFT(E778,SEARCH(".",E778)),$Q779:$Q$1015,"&gt;0")))</f>
        <v/>
      </c>
      <c r="H778" s="400"/>
      <c r="I778" s="396" t="str">
        <f t="shared" ca="1" si="58"/>
        <v/>
      </c>
      <c r="J778" s="396" t="str">
        <f t="shared" ca="1" si="59"/>
        <v/>
      </c>
      <c r="K778" s="384" t="str">
        <f>IF(OR(IFERROR(SEARCH("*.0*",$E778),0)=1,E778=""),"",INDEX('1.1 AIZ-IVZ'!$H$109:$O$1097,MATCH('1.4 AIZ-BWH'!E778,'1.1 AIZ-IVZ'!$H$109:$H$1097,0),7))</f>
        <v/>
      </c>
      <c r="L778" s="384" t="str">
        <f>IF(OR(IFERROR(SEARCH("*.0*",$E778),0)=1,E778=""),"",INDEX('1.1 AIZ-IVZ'!$H$109:$O$1097,MATCH('1.4 AIZ-BWH'!E778,'1.1 AIZ-IVZ'!$H$109:$H$1097,0),8))</f>
        <v/>
      </c>
      <c r="M778" s="131"/>
      <c r="N778" s="395" t="str" cm="1">
        <f t="array" ref="N778">IFERROR(IF(O777=1,INDEX('1.1 AIZ-IVZ'!$G$7:$I$106,MATCH(MIN('1.1 AIZ-IVZ'!$G$7:$G$106)+COUNTIF($N$25:N777,"*.0*"),'1.1 AIZ-IVZ'!$G$7:$G$106,0),3),INDEX('1.1 AIZ-IVZ'!$G$109:$H$1097,MATCH(VALUE(LEFT(R778,SEARCH(".",R778)-1)),'1.1 AIZ-IVZ'!$E$109:$E$1097,0)-1+Q778,2)),"")</f>
        <v/>
      </c>
      <c r="O778" s="395" t="str">
        <f>IFERROR(IF(O777&gt;1,O777-1,INDEX('1.1 AIZ-IVZ'!$F$7:$H$106,MATCH('1.4 AIZ-BWH'!N778,'1.1 AIZ-IVZ'!$I$7:$I$106,0),1)+1),"")</f>
        <v/>
      </c>
      <c r="P778" s="395" t="str">
        <f t="shared" si="60"/>
        <v/>
      </c>
      <c r="Q778" s="395" t="e">
        <f t="shared" si="61"/>
        <v>#VALUE!</v>
      </c>
      <c r="R778" s="395" t="str">
        <f t="shared" si="62"/>
        <v/>
      </c>
    </row>
    <row r="779" spans="1:18" ht="15" hidden="1" customHeight="1">
      <c r="A779" s="49"/>
      <c r="B779" s="49"/>
      <c r="C779" s="49"/>
      <c r="D779" s="50"/>
      <c r="E779" s="93" t="str" cm="1">
        <f t="array" ref="E779">IFERROR(IF(O778=1,INDEX('1.1 AIZ-IVZ'!$G$7:$I$106,MATCH(MIN('1.1 AIZ-IVZ'!$G$7:$G$106)+COUNTIF($N$25:N778,"*.0*"),'1.1 AIZ-IVZ'!$G$7:$G$106,0),3),INDEX('1.1 AIZ-IVZ'!$G$109:$H$1097,MATCH(VALUE(LEFT(R779,SEARCH(".",R779)-1)),'1.1 AIZ-IVZ'!$E$109:$E$1097,0)-1+Q779,2)),"")</f>
        <v/>
      </c>
      <c r="F779" s="28"/>
      <c r="G779" s="409" t="str">
        <f>IF(E779="","",IF(IFERROR(VALUE(MID(E779,(SEARCH(".",E779)+1),1)),0)&gt;0,I779,SUMIFS($G780:$G$1015,$R780:$R$1015,LEFT(E779,SEARCH(".",E779)),$Q780:$Q$1015,"&gt;0")))</f>
        <v/>
      </c>
      <c r="H779" s="400"/>
      <c r="I779" s="396" t="str">
        <f t="shared" ca="1" si="58"/>
        <v/>
      </c>
      <c r="J779" s="396" t="str">
        <f t="shared" ca="1" si="59"/>
        <v/>
      </c>
      <c r="K779" s="384" t="str">
        <f>IF(OR(IFERROR(SEARCH("*.0*",$E779),0)=1,E779=""),"",INDEX('1.1 AIZ-IVZ'!$H$109:$O$1097,MATCH('1.4 AIZ-BWH'!E779,'1.1 AIZ-IVZ'!$H$109:$H$1097,0),7))</f>
        <v/>
      </c>
      <c r="L779" s="384" t="str">
        <f>IF(OR(IFERROR(SEARCH("*.0*",$E779),0)=1,E779=""),"",INDEX('1.1 AIZ-IVZ'!$H$109:$O$1097,MATCH('1.4 AIZ-BWH'!E779,'1.1 AIZ-IVZ'!$H$109:$H$1097,0),8))</f>
        <v/>
      </c>
      <c r="M779" s="131"/>
      <c r="N779" s="395" t="str" cm="1">
        <f t="array" ref="N779">IFERROR(IF(O778=1,INDEX('1.1 AIZ-IVZ'!$G$7:$I$106,MATCH(MIN('1.1 AIZ-IVZ'!$G$7:$G$106)+COUNTIF($N$25:N778,"*.0*"),'1.1 AIZ-IVZ'!$G$7:$G$106,0),3),INDEX('1.1 AIZ-IVZ'!$G$109:$H$1097,MATCH(VALUE(LEFT(R779,SEARCH(".",R779)-1)),'1.1 AIZ-IVZ'!$E$109:$E$1097,0)-1+Q779,2)),"")</f>
        <v/>
      </c>
      <c r="O779" s="395" t="str">
        <f>IFERROR(IF(O778&gt;1,O778-1,INDEX('1.1 AIZ-IVZ'!$F$7:$H$106,MATCH('1.4 AIZ-BWH'!N779,'1.1 AIZ-IVZ'!$I$7:$I$106,0),1)+1),"")</f>
        <v/>
      </c>
      <c r="P779" s="395" t="str">
        <f t="shared" si="60"/>
        <v/>
      </c>
      <c r="Q779" s="395" t="e">
        <f t="shared" si="61"/>
        <v>#VALUE!</v>
      </c>
      <c r="R779" s="395" t="str">
        <f t="shared" si="62"/>
        <v/>
      </c>
    </row>
    <row r="780" spans="1:18" ht="15" hidden="1">
      <c r="A780" s="49"/>
      <c r="B780" s="49"/>
      <c r="C780" s="49"/>
      <c r="D780" s="50"/>
      <c r="E780" s="93" t="str" cm="1">
        <f t="array" ref="E780">IFERROR(IF(O779=1,INDEX('1.1 AIZ-IVZ'!$G$7:$I$106,MATCH(MIN('1.1 AIZ-IVZ'!$G$7:$G$106)+COUNTIF($N$25:N779,"*.0*"),'1.1 AIZ-IVZ'!$G$7:$G$106,0),3),INDEX('1.1 AIZ-IVZ'!$G$109:$H$1097,MATCH(VALUE(LEFT(R780,SEARCH(".",R780)-1)),'1.1 AIZ-IVZ'!$E$109:$E$1097,0)-1+Q780,2)),"")</f>
        <v/>
      </c>
      <c r="F780" s="28"/>
      <c r="G780" s="409" t="str">
        <f>IF(E780="","",IF(IFERROR(VALUE(MID(E780,(SEARCH(".",E780)+1),1)),0)&gt;0,I780,SUMIFS($G781:$G$1015,$R781:$R$1015,LEFT(E780,SEARCH(".",E780)),$Q781:$Q$1015,"&gt;0")))</f>
        <v/>
      </c>
      <c r="H780" s="400"/>
      <c r="I780" s="396" t="str">
        <f t="shared" ca="1" si="58"/>
        <v/>
      </c>
      <c r="J780" s="396" t="str">
        <f t="shared" ca="1" si="59"/>
        <v/>
      </c>
      <c r="K780" s="384" t="str">
        <f>IF(OR(IFERROR(SEARCH("*.0*",$E780),0)=1,E780=""),"",INDEX('1.1 AIZ-IVZ'!$H$109:$O$1097,MATCH('1.4 AIZ-BWH'!E780,'1.1 AIZ-IVZ'!$H$109:$H$1097,0),7))</f>
        <v/>
      </c>
      <c r="L780" s="384" t="str">
        <f>IF(OR(IFERROR(SEARCH("*.0*",$E780),0)=1,E780=""),"",INDEX('1.1 AIZ-IVZ'!$H$109:$O$1097,MATCH('1.4 AIZ-BWH'!E780,'1.1 AIZ-IVZ'!$H$109:$H$1097,0),8))</f>
        <v/>
      </c>
      <c r="M780" s="131"/>
      <c r="N780" s="395" t="str" cm="1">
        <f t="array" ref="N780">IFERROR(IF(O779=1,INDEX('1.1 AIZ-IVZ'!$G$7:$I$106,MATCH(MIN('1.1 AIZ-IVZ'!$G$7:$G$106)+COUNTIF($N$25:N779,"*.0*"),'1.1 AIZ-IVZ'!$G$7:$G$106,0),3),INDEX('1.1 AIZ-IVZ'!$G$109:$H$1097,MATCH(VALUE(LEFT(R780,SEARCH(".",R780)-1)),'1.1 AIZ-IVZ'!$E$109:$E$1097,0)-1+Q780,2)),"")</f>
        <v/>
      </c>
      <c r="O780" s="395" t="str">
        <f>IFERROR(IF(O779&gt;1,O779-1,INDEX('1.1 AIZ-IVZ'!$F$7:$H$106,MATCH('1.4 AIZ-BWH'!N780,'1.1 AIZ-IVZ'!$I$7:$I$106,0),1)+1),"")</f>
        <v/>
      </c>
      <c r="P780" s="395" t="str">
        <f t="shared" si="60"/>
        <v/>
      </c>
      <c r="Q780" s="395" t="e">
        <f t="shared" si="61"/>
        <v>#VALUE!</v>
      </c>
      <c r="R780" s="395" t="str">
        <f t="shared" si="62"/>
        <v/>
      </c>
    </row>
    <row r="781" spans="1:18" ht="15" hidden="1">
      <c r="A781" s="49"/>
      <c r="B781" s="49"/>
      <c r="C781" s="49"/>
      <c r="D781" s="50"/>
      <c r="E781" s="93" t="str" cm="1">
        <f t="array" ref="E781">IFERROR(IF(O780=1,INDEX('1.1 AIZ-IVZ'!$G$7:$I$106,MATCH(MIN('1.1 AIZ-IVZ'!$G$7:$G$106)+COUNTIF($N$25:N780,"*.0*"),'1.1 AIZ-IVZ'!$G$7:$G$106,0),3),INDEX('1.1 AIZ-IVZ'!$G$109:$H$1097,MATCH(VALUE(LEFT(R781,SEARCH(".",R781)-1)),'1.1 AIZ-IVZ'!$E$109:$E$1097,0)-1+Q781,2)),"")</f>
        <v/>
      </c>
      <c r="F781" s="28"/>
      <c r="G781" s="409" t="str">
        <f>IF(E781="","",IF(IFERROR(VALUE(MID(E781,(SEARCH(".",E781)+1),1)),0)&gt;0,I781,SUMIFS($G782:$G$1015,$R782:$R$1015,LEFT(E781,SEARCH(".",E781)),$Q782:$Q$1015,"&gt;0")))</f>
        <v/>
      </c>
      <c r="H781" s="400"/>
      <c r="I781" s="396" t="str">
        <f t="shared" ca="1" si="58"/>
        <v/>
      </c>
      <c r="J781" s="396" t="str">
        <f t="shared" ca="1" si="59"/>
        <v/>
      </c>
      <c r="K781" s="384" t="str">
        <f>IF(OR(IFERROR(SEARCH("*.0*",$E781),0)=1,E781=""),"",INDEX('1.1 AIZ-IVZ'!$H$109:$O$1097,MATCH('1.4 AIZ-BWH'!E781,'1.1 AIZ-IVZ'!$H$109:$H$1097,0),7))</f>
        <v/>
      </c>
      <c r="L781" s="384" t="str">
        <f>IF(OR(IFERROR(SEARCH("*.0*",$E781),0)=1,E781=""),"",INDEX('1.1 AIZ-IVZ'!$H$109:$O$1097,MATCH('1.4 AIZ-BWH'!E781,'1.1 AIZ-IVZ'!$H$109:$H$1097,0),8))</f>
        <v/>
      </c>
      <c r="M781" s="131"/>
      <c r="N781" s="395" t="str" cm="1">
        <f t="array" ref="N781">IFERROR(IF(O780=1,INDEX('1.1 AIZ-IVZ'!$G$7:$I$106,MATCH(MIN('1.1 AIZ-IVZ'!$G$7:$G$106)+COUNTIF($N$25:N780,"*.0*"),'1.1 AIZ-IVZ'!$G$7:$G$106,0),3),INDEX('1.1 AIZ-IVZ'!$G$109:$H$1097,MATCH(VALUE(LEFT(R781,SEARCH(".",R781)-1)),'1.1 AIZ-IVZ'!$E$109:$E$1097,0)-1+Q781,2)),"")</f>
        <v/>
      </c>
      <c r="O781" s="395" t="str">
        <f>IFERROR(IF(O780&gt;1,O780-1,INDEX('1.1 AIZ-IVZ'!$F$7:$H$106,MATCH('1.4 AIZ-BWH'!N781,'1.1 AIZ-IVZ'!$I$7:$I$106,0),1)+1),"")</f>
        <v/>
      </c>
      <c r="P781" s="395" t="str">
        <f t="shared" si="60"/>
        <v/>
      </c>
      <c r="Q781" s="395" t="e">
        <f t="shared" si="61"/>
        <v>#VALUE!</v>
      </c>
      <c r="R781" s="395" t="str">
        <f t="shared" si="62"/>
        <v/>
      </c>
    </row>
    <row r="782" spans="1:18" ht="15" hidden="1">
      <c r="A782" s="49"/>
      <c r="B782" s="49"/>
      <c r="C782" s="49"/>
      <c r="D782" s="50"/>
      <c r="E782" s="93" t="str" cm="1">
        <f t="array" ref="E782">IFERROR(IF(O781=1,INDEX('1.1 AIZ-IVZ'!$G$7:$I$106,MATCH(MIN('1.1 AIZ-IVZ'!$G$7:$G$106)+COUNTIF($N$25:N781,"*.0*"),'1.1 AIZ-IVZ'!$G$7:$G$106,0),3),INDEX('1.1 AIZ-IVZ'!$G$109:$H$1097,MATCH(VALUE(LEFT(R782,SEARCH(".",R782)-1)),'1.1 AIZ-IVZ'!$E$109:$E$1097,0)-1+Q782,2)),"")</f>
        <v/>
      </c>
      <c r="F782" s="28"/>
      <c r="G782" s="409" t="str">
        <f>IF(E782="","",IF(IFERROR(VALUE(MID(E782,(SEARCH(".",E782)+1),1)),0)&gt;0,I782,SUMIFS($G783:$G$1015,$R783:$R$1015,LEFT(E782,SEARCH(".",E782)),$Q783:$Q$1015,"&gt;0")))</f>
        <v/>
      </c>
      <c r="H782" s="400"/>
      <c r="I782" s="396" t="str">
        <f t="shared" ca="1" si="58"/>
        <v/>
      </c>
      <c r="J782" s="396" t="str">
        <f t="shared" ca="1" si="59"/>
        <v/>
      </c>
      <c r="K782" s="384" t="str">
        <f>IF(OR(IFERROR(SEARCH("*.0*",$E782),0)=1,E782=""),"",INDEX('1.1 AIZ-IVZ'!$H$109:$O$1097,MATCH('1.4 AIZ-BWH'!E782,'1.1 AIZ-IVZ'!$H$109:$H$1097,0),7))</f>
        <v/>
      </c>
      <c r="L782" s="384" t="str">
        <f>IF(OR(IFERROR(SEARCH("*.0*",$E782),0)=1,E782=""),"",INDEX('1.1 AIZ-IVZ'!$H$109:$O$1097,MATCH('1.4 AIZ-BWH'!E782,'1.1 AIZ-IVZ'!$H$109:$H$1097,0),8))</f>
        <v/>
      </c>
      <c r="M782" s="131"/>
      <c r="N782" s="395" t="str" cm="1">
        <f t="array" ref="N782">IFERROR(IF(O781=1,INDEX('1.1 AIZ-IVZ'!$G$7:$I$106,MATCH(MIN('1.1 AIZ-IVZ'!$G$7:$G$106)+COUNTIF($N$25:N781,"*.0*"),'1.1 AIZ-IVZ'!$G$7:$G$106,0),3),INDEX('1.1 AIZ-IVZ'!$G$109:$H$1097,MATCH(VALUE(LEFT(R782,SEARCH(".",R782)-1)),'1.1 AIZ-IVZ'!$E$109:$E$1097,0)-1+Q782,2)),"")</f>
        <v/>
      </c>
      <c r="O782" s="395" t="str">
        <f>IFERROR(IF(O781&gt;1,O781-1,INDEX('1.1 AIZ-IVZ'!$F$7:$H$106,MATCH('1.4 AIZ-BWH'!N782,'1.1 AIZ-IVZ'!$I$7:$I$106,0),1)+1),"")</f>
        <v/>
      </c>
      <c r="P782" s="395" t="str">
        <f t="shared" si="60"/>
        <v/>
      </c>
      <c r="Q782" s="395" t="e">
        <f t="shared" si="61"/>
        <v>#VALUE!</v>
      </c>
      <c r="R782" s="395" t="str">
        <f t="shared" si="62"/>
        <v/>
      </c>
    </row>
    <row r="783" spans="1:18" ht="15" hidden="1">
      <c r="A783" s="49"/>
      <c r="B783" s="49"/>
      <c r="C783" s="49"/>
      <c r="D783" s="50"/>
      <c r="E783" s="93" t="str" cm="1">
        <f t="array" ref="E783">IFERROR(IF(O782=1,INDEX('1.1 AIZ-IVZ'!$G$7:$I$106,MATCH(MIN('1.1 AIZ-IVZ'!$G$7:$G$106)+COUNTIF($N$25:N782,"*.0*"),'1.1 AIZ-IVZ'!$G$7:$G$106,0),3),INDEX('1.1 AIZ-IVZ'!$G$109:$H$1097,MATCH(VALUE(LEFT(R783,SEARCH(".",R783)-1)),'1.1 AIZ-IVZ'!$E$109:$E$1097,0)-1+Q783,2)),"")</f>
        <v/>
      </c>
      <c r="F783" s="28"/>
      <c r="G783" s="409" t="str">
        <f>IF(E783="","",IF(IFERROR(VALUE(MID(E783,(SEARCH(".",E783)+1),1)),0)&gt;0,I783,SUMIFS($G784:$G$1015,$R784:$R$1015,LEFT(E783,SEARCH(".",E783)),$Q784:$Q$1015,"&gt;0")))</f>
        <v/>
      </c>
      <c r="H783" s="400"/>
      <c r="I783" s="396" t="str">
        <f t="shared" ca="1" si="58"/>
        <v/>
      </c>
      <c r="J783" s="396" t="str">
        <f t="shared" ca="1" si="59"/>
        <v/>
      </c>
      <c r="K783" s="384" t="str">
        <f>IF(OR(IFERROR(SEARCH("*.0*",$E783),0)=1,E783=""),"",INDEX('1.1 AIZ-IVZ'!$H$109:$O$1097,MATCH('1.4 AIZ-BWH'!E783,'1.1 AIZ-IVZ'!$H$109:$H$1097,0),7))</f>
        <v/>
      </c>
      <c r="L783" s="384" t="str">
        <f>IF(OR(IFERROR(SEARCH("*.0*",$E783),0)=1,E783=""),"",INDEX('1.1 AIZ-IVZ'!$H$109:$O$1097,MATCH('1.4 AIZ-BWH'!E783,'1.1 AIZ-IVZ'!$H$109:$H$1097,0),8))</f>
        <v/>
      </c>
      <c r="M783" s="131"/>
      <c r="N783" s="395" t="str" cm="1">
        <f t="array" ref="N783">IFERROR(IF(O782=1,INDEX('1.1 AIZ-IVZ'!$G$7:$I$106,MATCH(MIN('1.1 AIZ-IVZ'!$G$7:$G$106)+COUNTIF($N$25:N782,"*.0*"),'1.1 AIZ-IVZ'!$G$7:$G$106,0),3),INDEX('1.1 AIZ-IVZ'!$G$109:$H$1097,MATCH(VALUE(LEFT(R783,SEARCH(".",R783)-1)),'1.1 AIZ-IVZ'!$E$109:$E$1097,0)-1+Q783,2)),"")</f>
        <v/>
      </c>
      <c r="O783" s="395" t="str">
        <f>IFERROR(IF(O782&gt;1,O782-1,INDEX('1.1 AIZ-IVZ'!$F$7:$H$106,MATCH('1.4 AIZ-BWH'!N783,'1.1 AIZ-IVZ'!$I$7:$I$106,0),1)+1),"")</f>
        <v/>
      </c>
      <c r="P783" s="395" t="str">
        <f t="shared" si="60"/>
        <v/>
      </c>
      <c r="Q783" s="395" t="e">
        <f t="shared" si="61"/>
        <v>#VALUE!</v>
      </c>
      <c r="R783" s="395" t="str">
        <f t="shared" si="62"/>
        <v/>
      </c>
    </row>
    <row r="784" spans="1:18" ht="15" hidden="1" customHeight="1">
      <c r="A784" s="49"/>
      <c r="B784" s="49"/>
      <c r="C784" s="49"/>
      <c r="D784" s="50"/>
      <c r="E784" s="93" t="str" cm="1">
        <f t="array" ref="E784">IFERROR(IF(O783=1,INDEX('1.1 AIZ-IVZ'!$G$7:$I$106,MATCH(MIN('1.1 AIZ-IVZ'!$G$7:$G$106)+COUNTIF($N$25:N783,"*.0*"),'1.1 AIZ-IVZ'!$G$7:$G$106,0),3),INDEX('1.1 AIZ-IVZ'!$G$109:$H$1097,MATCH(VALUE(LEFT(R784,SEARCH(".",R784)-1)),'1.1 AIZ-IVZ'!$E$109:$E$1097,0)-1+Q784,2)),"")</f>
        <v/>
      </c>
      <c r="F784" s="28"/>
      <c r="G784" s="409" t="str">
        <f>IF(E784="","",IF(IFERROR(VALUE(MID(E784,(SEARCH(".",E784)+1),1)),0)&gt;0,I784,SUMIFS($G785:$G$1015,$R785:$R$1015,LEFT(E784,SEARCH(".",E784)),$Q785:$Q$1015,"&gt;0")))</f>
        <v/>
      </c>
      <c r="H784" s="400"/>
      <c r="I784" s="396" t="str">
        <f t="shared" ca="1" si="58"/>
        <v/>
      </c>
      <c r="J784" s="396" t="str">
        <f t="shared" ca="1" si="59"/>
        <v/>
      </c>
      <c r="K784" s="384" t="str">
        <f>IF(OR(IFERROR(SEARCH("*.0*",$E784),0)=1,E784=""),"",INDEX('1.1 AIZ-IVZ'!$H$109:$O$1097,MATCH('1.4 AIZ-BWH'!E784,'1.1 AIZ-IVZ'!$H$109:$H$1097,0),7))</f>
        <v/>
      </c>
      <c r="L784" s="384" t="str">
        <f>IF(OR(IFERROR(SEARCH("*.0*",$E784),0)=1,E784=""),"",INDEX('1.1 AIZ-IVZ'!$H$109:$O$1097,MATCH('1.4 AIZ-BWH'!E784,'1.1 AIZ-IVZ'!$H$109:$H$1097,0),8))</f>
        <v/>
      </c>
      <c r="M784" s="131"/>
      <c r="N784" s="395" t="str" cm="1">
        <f t="array" ref="N784">IFERROR(IF(O783=1,INDEX('1.1 AIZ-IVZ'!$G$7:$I$106,MATCH(MIN('1.1 AIZ-IVZ'!$G$7:$G$106)+COUNTIF($N$25:N783,"*.0*"),'1.1 AIZ-IVZ'!$G$7:$G$106,0),3),INDEX('1.1 AIZ-IVZ'!$G$109:$H$1097,MATCH(VALUE(LEFT(R784,SEARCH(".",R784)-1)),'1.1 AIZ-IVZ'!$E$109:$E$1097,0)-1+Q784,2)),"")</f>
        <v/>
      </c>
      <c r="O784" s="395" t="str">
        <f>IFERROR(IF(O783&gt;1,O783-1,INDEX('1.1 AIZ-IVZ'!$F$7:$H$106,MATCH('1.4 AIZ-BWH'!N784,'1.1 AIZ-IVZ'!$I$7:$I$106,0),1)+1),"")</f>
        <v/>
      </c>
      <c r="P784" s="395" t="str">
        <f t="shared" si="60"/>
        <v/>
      </c>
      <c r="Q784" s="395" t="e">
        <f t="shared" si="61"/>
        <v>#VALUE!</v>
      </c>
      <c r="R784" s="395" t="str">
        <f t="shared" si="62"/>
        <v/>
      </c>
    </row>
    <row r="785" spans="1:18" ht="15" hidden="1" customHeight="1">
      <c r="A785" s="49"/>
      <c r="B785" s="49"/>
      <c r="C785" s="49"/>
      <c r="D785" s="50"/>
      <c r="E785" s="93" t="str" cm="1">
        <f t="array" ref="E785">IFERROR(IF(O784=1,INDEX('1.1 AIZ-IVZ'!$G$7:$I$106,MATCH(MIN('1.1 AIZ-IVZ'!$G$7:$G$106)+COUNTIF($N$25:N784,"*.0*"),'1.1 AIZ-IVZ'!$G$7:$G$106,0),3),INDEX('1.1 AIZ-IVZ'!$G$109:$H$1097,MATCH(VALUE(LEFT(R785,SEARCH(".",R785)-1)),'1.1 AIZ-IVZ'!$E$109:$E$1097,0)-1+Q785,2)),"")</f>
        <v/>
      </c>
      <c r="F785" s="28"/>
      <c r="G785" s="409" t="str">
        <f>IF(E785="","",IF(IFERROR(VALUE(MID(E785,(SEARCH(".",E785)+1),1)),0)&gt;0,I785,SUMIFS($G786:$G$1015,$R786:$R$1015,LEFT(E785,SEARCH(".",E785)),$Q786:$Q$1015,"&gt;0")))</f>
        <v/>
      </c>
      <c r="H785" s="400"/>
      <c r="I785" s="396" t="str">
        <f t="shared" ca="1" si="58"/>
        <v/>
      </c>
      <c r="J785" s="396" t="str">
        <f t="shared" ca="1" si="59"/>
        <v/>
      </c>
      <c r="K785" s="384" t="str">
        <f>IF(OR(IFERROR(SEARCH("*.0*",$E785),0)=1,E785=""),"",INDEX('1.1 AIZ-IVZ'!$H$109:$O$1097,MATCH('1.4 AIZ-BWH'!E785,'1.1 AIZ-IVZ'!$H$109:$H$1097,0),7))</f>
        <v/>
      </c>
      <c r="L785" s="384" t="str">
        <f>IF(OR(IFERROR(SEARCH("*.0*",$E785),0)=1,E785=""),"",INDEX('1.1 AIZ-IVZ'!$H$109:$O$1097,MATCH('1.4 AIZ-BWH'!E785,'1.1 AIZ-IVZ'!$H$109:$H$1097,0),8))</f>
        <v/>
      </c>
      <c r="M785" s="131"/>
      <c r="N785" s="395" t="str" cm="1">
        <f t="array" ref="N785">IFERROR(IF(O784=1,INDEX('1.1 AIZ-IVZ'!$G$7:$I$106,MATCH(MIN('1.1 AIZ-IVZ'!$G$7:$G$106)+COUNTIF($N$25:N784,"*.0*"),'1.1 AIZ-IVZ'!$G$7:$G$106,0),3),INDEX('1.1 AIZ-IVZ'!$G$109:$H$1097,MATCH(VALUE(LEFT(R785,SEARCH(".",R785)-1)),'1.1 AIZ-IVZ'!$E$109:$E$1097,0)-1+Q785,2)),"")</f>
        <v/>
      </c>
      <c r="O785" s="395" t="str">
        <f>IFERROR(IF(O784&gt;1,O784-1,INDEX('1.1 AIZ-IVZ'!$F$7:$H$106,MATCH('1.4 AIZ-BWH'!N785,'1.1 AIZ-IVZ'!$I$7:$I$106,0),1)+1),"")</f>
        <v/>
      </c>
      <c r="P785" s="395" t="str">
        <f t="shared" si="60"/>
        <v/>
      </c>
      <c r="Q785" s="395" t="e">
        <f t="shared" si="61"/>
        <v>#VALUE!</v>
      </c>
      <c r="R785" s="395" t="str">
        <f t="shared" si="62"/>
        <v/>
      </c>
    </row>
    <row r="786" spans="1:18" ht="15" hidden="1" customHeight="1">
      <c r="A786" s="49"/>
      <c r="B786" s="49"/>
      <c r="C786" s="49"/>
      <c r="D786" s="50"/>
      <c r="E786" s="93" t="str" cm="1">
        <f t="array" ref="E786">IFERROR(IF(O785=1,INDEX('1.1 AIZ-IVZ'!$G$7:$I$106,MATCH(MIN('1.1 AIZ-IVZ'!$G$7:$G$106)+COUNTIF($N$25:N785,"*.0*"),'1.1 AIZ-IVZ'!$G$7:$G$106,0),3),INDEX('1.1 AIZ-IVZ'!$G$109:$H$1097,MATCH(VALUE(LEFT(R786,SEARCH(".",R786)-1)),'1.1 AIZ-IVZ'!$E$109:$E$1097,0)-1+Q786,2)),"")</f>
        <v/>
      </c>
      <c r="F786" s="28"/>
      <c r="G786" s="409" t="str">
        <f>IF(E786="","",IF(IFERROR(VALUE(MID(E786,(SEARCH(".",E786)+1),1)),0)&gt;0,I786,SUMIFS($G787:$G$1015,$R787:$R$1015,LEFT(E786,SEARCH(".",E786)),$Q787:$Q$1015,"&gt;0")))</f>
        <v/>
      </c>
      <c r="H786" s="400"/>
      <c r="I786" s="396" t="str">
        <f t="shared" ca="1" si="58"/>
        <v/>
      </c>
      <c r="J786" s="396" t="str">
        <f t="shared" ca="1" si="59"/>
        <v/>
      </c>
      <c r="K786" s="384" t="str">
        <f>IF(OR(IFERROR(SEARCH("*.0*",$E786),0)=1,E786=""),"",INDEX('1.1 AIZ-IVZ'!$H$109:$O$1097,MATCH('1.4 AIZ-BWH'!E786,'1.1 AIZ-IVZ'!$H$109:$H$1097,0),7))</f>
        <v/>
      </c>
      <c r="L786" s="384" t="str">
        <f>IF(OR(IFERROR(SEARCH("*.0*",$E786),0)=1,E786=""),"",INDEX('1.1 AIZ-IVZ'!$H$109:$O$1097,MATCH('1.4 AIZ-BWH'!E786,'1.1 AIZ-IVZ'!$H$109:$H$1097,0),8))</f>
        <v/>
      </c>
      <c r="M786" s="131"/>
      <c r="N786" s="395" t="str" cm="1">
        <f t="array" ref="N786">IFERROR(IF(O785=1,INDEX('1.1 AIZ-IVZ'!$G$7:$I$106,MATCH(MIN('1.1 AIZ-IVZ'!$G$7:$G$106)+COUNTIF($N$25:N785,"*.0*"),'1.1 AIZ-IVZ'!$G$7:$G$106,0),3),INDEX('1.1 AIZ-IVZ'!$G$109:$H$1097,MATCH(VALUE(LEFT(R786,SEARCH(".",R786)-1)),'1.1 AIZ-IVZ'!$E$109:$E$1097,0)-1+Q786,2)),"")</f>
        <v/>
      </c>
      <c r="O786" s="395" t="str">
        <f>IFERROR(IF(O785&gt;1,O785-1,INDEX('1.1 AIZ-IVZ'!$F$7:$H$106,MATCH('1.4 AIZ-BWH'!N786,'1.1 AIZ-IVZ'!$I$7:$I$106,0),1)+1),"")</f>
        <v/>
      </c>
      <c r="P786" s="395" t="str">
        <f t="shared" si="60"/>
        <v/>
      </c>
      <c r="Q786" s="395" t="e">
        <f t="shared" si="61"/>
        <v>#VALUE!</v>
      </c>
      <c r="R786" s="395" t="str">
        <f t="shared" si="62"/>
        <v/>
      </c>
    </row>
    <row r="787" spans="1:18" ht="15" hidden="1" customHeight="1">
      <c r="A787" s="49"/>
      <c r="B787" s="49"/>
      <c r="C787" s="49"/>
      <c r="D787" s="50"/>
      <c r="E787" s="93" t="str" cm="1">
        <f t="array" ref="E787">IFERROR(IF(O786=1,INDEX('1.1 AIZ-IVZ'!$G$7:$I$106,MATCH(MIN('1.1 AIZ-IVZ'!$G$7:$G$106)+COUNTIF($N$25:N786,"*.0*"),'1.1 AIZ-IVZ'!$G$7:$G$106,0),3),INDEX('1.1 AIZ-IVZ'!$G$109:$H$1097,MATCH(VALUE(LEFT(R787,SEARCH(".",R787)-1)),'1.1 AIZ-IVZ'!$E$109:$E$1097,0)-1+Q787,2)),"")</f>
        <v/>
      </c>
      <c r="F787" s="28"/>
      <c r="G787" s="409" t="str">
        <f>IF(E787="","",IF(IFERROR(VALUE(MID(E787,(SEARCH(".",E787)+1),1)),0)&gt;0,I787,SUMIFS($G788:$G$1015,$R788:$R$1015,LEFT(E787,SEARCH(".",E787)),$Q788:$Q$1015,"&gt;0")))</f>
        <v/>
      </c>
      <c r="H787" s="400"/>
      <c r="I787" s="396" t="str">
        <f t="shared" ca="1" si="58"/>
        <v/>
      </c>
      <c r="J787" s="396" t="str">
        <f t="shared" ca="1" si="59"/>
        <v/>
      </c>
      <c r="K787" s="384" t="str">
        <f>IF(OR(IFERROR(SEARCH("*.0*",$E787),0)=1,E787=""),"",INDEX('1.1 AIZ-IVZ'!$H$109:$O$1097,MATCH('1.4 AIZ-BWH'!E787,'1.1 AIZ-IVZ'!$H$109:$H$1097,0),7))</f>
        <v/>
      </c>
      <c r="L787" s="384" t="str">
        <f>IF(OR(IFERROR(SEARCH("*.0*",$E787),0)=1,E787=""),"",INDEX('1.1 AIZ-IVZ'!$H$109:$O$1097,MATCH('1.4 AIZ-BWH'!E787,'1.1 AIZ-IVZ'!$H$109:$H$1097,0),8))</f>
        <v/>
      </c>
      <c r="M787" s="131"/>
      <c r="N787" s="395" t="str" cm="1">
        <f t="array" ref="N787">IFERROR(IF(O786=1,INDEX('1.1 AIZ-IVZ'!$G$7:$I$106,MATCH(MIN('1.1 AIZ-IVZ'!$G$7:$G$106)+COUNTIF($N$25:N786,"*.0*"),'1.1 AIZ-IVZ'!$G$7:$G$106,0),3),INDEX('1.1 AIZ-IVZ'!$G$109:$H$1097,MATCH(VALUE(LEFT(R787,SEARCH(".",R787)-1)),'1.1 AIZ-IVZ'!$E$109:$E$1097,0)-1+Q787,2)),"")</f>
        <v/>
      </c>
      <c r="O787" s="395" t="str">
        <f>IFERROR(IF(O786&gt;1,O786-1,INDEX('1.1 AIZ-IVZ'!$F$7:$H$106,MATCH('1.4 AIZ-BWH'!N787,'1.1 AIZ-IVZ'!$I$7:$I$106,0),1)+1),"")</f>
        <v/>
      </c>
      <c r="P787" s="395" t="str">
        <f t="shared" si="60"/>
        <v/>
      </c>
      <c r="Q787" s="395" t="e">
        <f t="shared" si="61"/>
        <v>#VALUE!</v>
      </c>
      <c r="R787" s="395" t="str">
        <f t="shared" si="62"/>
        <v/>
      </c>
    </row>
    <row r="788" spans="1:18" ht="15" hidden="1" customHeight="1">
      <c r="A788" s="49"/>
      <c r="B788" s="49"/>
      <c r="C788" s="49"/>
      <c r="D788" s="50"/>
      <c r="E788" s="93" t="str" cm="1">
        <f t="array" ref="E788">IFERROR(IF(O787=1,INDEX('1.1 AIZ-IVZ'!$G$7:$I$106,MATCH(MIN('1.1 AIZ-IVZ'!$G$7:$G$106)+COUNTIF($N$25:N787,"*.0*"),'1.1 AIZ-IVZ'!$G$7:$G$106,0),3),INDEX('1.1 AIZ-IVZ'!$G$109:$H$1097,MATCH(VALUE(LEFT(R788,SEARCH(".",R788)-1)),'1.1 AIZ-IVZ'!$E$109:$E$1097,0)-1+Q788,2)),"")</f>
        <v/>
      </c>
      <c r="F788" s="28"/>
      <c r="G788" s="409" t="str">
        <f>IF(E788="","",IF(IFERROR(VALUE(MID(E788,(SEARCH(".",E788)+1),1)),0)&gt;0,I788,SUMIFS($G789:$G$1015,$R789:$R$1015,LEFT(E788,SEARCH(".",E788)),$Q789:$Q$1015,"&gt;0")))</f>
        <v/>
      </c>
      <c r="H788" s="400"/>
      <c r="I788" s="396" t="str">
        <f t="shared" ca="1" si="58"/>
        <v/>
      </c>
      <c r="J788" s="396" t="str">
        <f t="shared" ca="1" si="59"/>
        <v/>
      </c>
      <c r="K788" s="384" t="str">
        <f>IF(OR(IFERROR(SEARCH("*.0*",$E788),0)=1,E788=""),"",INDEX('1.1 AIZ-IVZ'!$H$109:$O$1097,MATCH('1.4 AIZ-BWH'!E788,'1.1 AIZ-IVZ'!$H$109:$H$1097,0),7))</f>
        <v/>
      </c>
      <c r="L788" s="384" t="str">
        <f>IF(OR(IFERROR(SEARCH("*.0*",$E788),0)=1,E788=""),"",INDEX('1.1 AIZ-IVZ'!$H$109:$O$1097,MATCH('1.4 AIZ-BWH'!E788,'1.1 AIZ-IVZ'!$H$109:$H$1097,0),8))</f>
        <v/>
      </c>
      <c r="M788" s="131"/>
      <c r="N788" s="395" t="str" cm="1">
        <f t="array" ref="N788">IFERROR(IF(O787=1,INDEX('1.1 AIZ-IVZ'!$G$7:$I$106,MATCH(MIN('1.1 AIZ-IVZ'!$G$7:$G$106)+COUNTIF($N$25:N787,"*.0*"),'1.1 AIZ-IVZ'!$G$7:$G$106,0),3),INDEX('1.1 AIZ-IVZ'!$G$109:$H$1097,MATCH(VALUE(LEFT(R788,SEARCH(".",R788)-1)),'1.1 AIZ-IVZ'!$E$109:$E$1097,0)-1+Q788,2)),"")</f>
        <v/>
      </c>
      <c r="O788" s="395" t="str">
        <f>IFERROR(IF(O787&gt;1,O787-1,INDEX('1.1 AIZ-IVZ'!$F$7:$H$106,MATCH('1.4 AIZ-BWH'!N788,'1.1 AIZ-IVZ'!$I$7:$I$106,0),1)+1),"")</f>
        <v/>
      </c>
      <c r="P788" s="395" t="str">
        <f t="shared" si="60"/>
        <v/>
      </c>
      <c r="Q788" s="395" t="e">
        <f t="shared" si="61"/>
        <v>#VALUE!</v>
      </c>
      <c r="R788" s="395" t="str">
        <f t="shared" si="62"/>
        <v/>
      </c>
    </row>
    <row r="789" spans="1:18" ht="15" hidden="1" customHeight="1">
      <c r="A789" s="49"/>
      <c r="B789" s="49"/>
      <c r="C789" s="49"/>
      <c r="D789" s="50"/>
      <c r="E789" s="93" t="str" cm="1">
        <f t="array" ref="E789">IFERROR(IF(O788=1,INDEX('1.1 AIZ-IVZ'!$G$7:$I$106,MATCH(MIN('1.1 AIZ-IVZ'!$G$7:$G$106)+COUNTIF($N$25:N788,"*.0*"),'1.1 AIZ-IVZ'!$G$7:$G$106,0),3),INDEX('1.1 AIZ-IVZ'!$G$109:$H$1097,MATCH(VALUE(LEFT(R789,SEARCH(".",R789)-1)),'1.1 AIZ-IVZ'!$E$109:$E$1097,0)-1+Q789,2)),"")</f>
        <v/>
      </c>
      <c r="F789" s="28"/>
      <c r="G789" s="409" t="str">
        <f>IF(E789="","",IF(IFERROR(VALUE(MID(E789,(SEARCH(".",E789)+1),1)),0)&gt;0,I789,SUMIFS($G790:$G$1015,$R790:$R$1015,LEFT(E789,SEARCH(".",E789)),$Q790:$Q$1015,"&gt;0")))</f>
        <v/>
      </c>
      <c r="H789" s="400"/>
      <c r="I789" s="396" t="str">
        <f t="shared" ca="1" si="58"/>
        <v/>
      </c>
      <c r="J789" s="396" t="str">
        <f t="shared" ca="1" si="59"/>
        <v/>
      </c>
      <c r="K789" s="384" t="str">
        <f>IF(OR(IFERROR(SEARCH("*.0*",$E789),0)=1,E789=""),"",INDEX('1.1 AIZ-IVZ'!$H$109:$O$1097,MATCH('1.4 AIZ-BWH'!E789,'1.1 AIZ-IVZ'!$H$109:$H$1097,0),7))</f>
        <v/>
      </c>
      <c r="L789" s="384" t="str">
        <f>IF(OR(IFERROR(SEARCH("*.0*",$E789),0)=1,E789=""),"",INDEX('1.1 AIZ-IVZ'!$H$109:$O$1097,MATCH('1.4 AIZ-BWH'!E789,'1.1 AIZ-IVZ'!$H$109:$H$1097,0),8))</f>
        <v/>
      </c>
      <c r="M789" s="131"/>
      <c r="N789" s="395" t="str" cm="1">
        <f t="array" ref="N789">IFERROR(IF(O788=1,INDEX('1.1 AIZ-IVZ'!$G$7:$I$106,MATCH(MIN('1.1 AIZ-IVZ'!$G$7:$G$106)+COUNTIF($N$25:N788,"*.0*"),'1.1 AIZ-IVZ'!$G$7:$G$106,0),3),INDEX('1.1 AIZ-IVZ'!$G$109:$H$1097,MATCH(VALUE(LEFT(R789,SEARCH(".",R789)-1)),'1.1 AIZ-IVZ'!$E$109:$E$1097,0)-1+Q789,2)),"")</f>
        <v/>
      </c>
      <c r="O789" s="395" t="str">
        <f>IFERROR(IF(O788&gt;1,O788-1,INDEX('1.1 AIZ-IVZ'!$F$7:$H$106,MATCH('1.4 AIZ-BWH'!N789,'1.1 AIZ-IVZ'!$I$7:$I$106,0),1)+1),"")</f>
        <v/>
      </c>
      <c r="P789" s="395" t="str">
        <f t="shared" si="60"/>
        <v/>
      </c>
      <c r="Q789" s="395" t="e">
        <f t="shared" si="61"/>
        <v>#VALUE!</v>
      </c>
      <c r="R789" s="395" t="str">
        <f t="shared" si="62"/>
        <v/>
      </c>
    </row>
    <row r="790" spans="1:18" ht="15" hidden="1">
      <c r="A790" s="49"/>
      <c r="B790" s="49"/>
      <c r="C790" s="49"/>
      <c r="D790" s="50"/>
      <c r="E790" s="93" t="str" cm="1">
        <f t="array" ref="E790">IFERROR(IF(O789=1,INDEX('1.1 AIZ-IVZ'!$G$7:$I$106,MATCH(MIN('1.1 AIZ-IVZ'!$G$7:$G$106)+COUNTIF($N$25:N789,"*.0*"),'1.1 AIZ-IVZ'!$G$7:$G$106,0),3),INDEX('1.1 AIZ-IVZ'!$G$109:$H$1097,MATCH(VALUE(LEFT(R790,SEARCH(".",R790)-1)),'1.1 AIZ-IVZ'!$E$109:$E$1097,0)-1+Q790,2)),"")</f>
        <v/>
      </c>
      <c r="F790" s="28"/>
      <c r="G790" s="409" t="str">
        <f>IF(E790="","",IF(IFERROR(VALUE(MID(E790,(SEARCH(".",E790)+1),1)),0)&gt;0,I790,SUMIFS($G791:$G$1015,$R791:$R$1015,LEFT(E790,SEARCH(".",E790)),$Q791:$Q$1015,"&gt;0")))</f>
        <v/>
      </c>
      <c r="H790" s="400"/>
      <c r="I790" s="396" t="str">
        <f t="shared" ca="1" si="58"/>
        <v/>
      </c>
      <c r="J790" s="396" t="str">
        <f t="shared" ca="1" si="59"/>
        <v/>
      </c>
      <c r="K790" s="384" t="str">
        <f>IF(OR(IFERROR(SEARCH("*.0*",$E790),0)=1,E790=""),"",INDEX('1.1 AIZ-IVZ'!$H$109:$O$1097,MATCH('1.4 AIZ-BWH'!E790,'1.1 AIZ-IVZ'!$H$109:$H$1097,0),7))</f>
        <v/>
      </c>
      <c r="L790" s="384" t="str">
        <f>IF(OR(IFERROR(SEARCH("*.0*",$E790),0)=1,E790=""),"",INDEX('1.1 AIZ-IVZ'!$H$109:$O$1097,MATCH('1.4 AIZ-BWH'!E790,'1.1 AIZ-IVZ'!$H$109:$H$1097,0),8))</f>
        <v/>
      </c>
      <c r="M790" s="131"/>
      <c r="N790" s="395" t="str" cm="1">
        <f t="array" ref="N790">IFERROR(IF(O789=1,INDEX('1.1 AIZ-IVZ'!$G$7:$I$106,MATCH(MIN('1.1 AIZ-IVZ'!$G$7:$G$106)+COUNTIF($N$25:N789,"*.0*"),'1.1 AIZ-IVZ'!$G$7:$G$106,0),3),INDEX('1.1 AIZ-IVZ'!$G$109:$H$1097,MATCH(VALUE(LEFT(R790,SEARCH(".",R790)-1)),'1.1 AIZ-IVZ'!$E$109:$E$1097,0)-1+Q790,2)),"")</f>
        <v/>
      </c>
      <c r="O790" s="395" t="str">
        <f>IFERROR(IF(O789&gt;1,O789-1,INDEX('1.1 AIZ-IVZ'!$F$7:$H$106,MATCH('1.4 AIZ-BWH'!N790,'1.1 AIZ-IVZ'!$I$7:$I$106,0),1)+1),"")</f>
        <v/>
      </c>
      <c r="P790" s="395" t="str">
        <f t="shared" si="60"/>
        <v/>
      </c>
      <c r="Q790" s="395" t="e">
        <f t="shared" si="61"/>
        <v>#VALUE!</v>
      </c>
      <c r="R790" s="395" t="str">
        <f t="shared" si="62"/>
        <v/>
      </c>
    </row>
    <row r="791" spans="1:18" ht="15" hidden="1">
      <c r="A791" s="49"/>
      <c r="B791" s="49"/>
      <c r="C791" s="49"/>
      <c r="D791" s="50"/>
      <c r="E791" s="93" t="str" cm="1">
        <f t="array" ref="E791">IFERROR(IF(O790=1,INDEX('1.1 AIZ-IVZ'!$G$7:$I$106,MATCH(MIN('1.1 AIZ-IVZ'!$G$7:$G$106)+COUNTIF($N$25:N790,"*.0*"),'1.1 AIZ-IVZ'!$G$7:$G$106,0),3),INDEX('1.1 AIZ-IVZ'!$G$109:$H$1097,MATCH(VALUE(LEFT(R791,SEARCH(".",R791)-1)),'1.1 AIZ-IVZ'!$E$109:$E$1097,0)-1+Q791,2)),"")</f>
        <v/>
      </c>
      <c r="F791" s="28"/>
      <c r="G791" s="409" t="str">
        <f>IF(E791="","",IF(IFERROR(VALUE(MID(E791,(SEARCH(".",E791)+1),1)),0)&gt;0,I791,SUMIFS($G792:$G$1015,$R792:$R$1015,LEFT(E791,SEARCH(".",E791)),$Q792:$Q$1015,"&gt;0")))</f>
        <v/>
      </c>
      <c r="H791" s="400"/>
      <c r="I791" s="396" t="str">
        <f t="shared" ca="1" si="58"/>
        <v/>
      </c>
      <c r="J791" s="396" t="str">
        <f t="shared" ca="1" si="59"/>
        <v/>
      </c>
      <c r="K791" s="384" t="str">
        <f>IF(OR(IFERROR(SEARCH("*.0*",$E791),0)=1,E791=""),"",INDEX('1.1 AIZ-IVZ'!$H$109:$O$1097,MATCH('1.4 AIZ-BWH'!E791,'1.1 AIZ-IVZ'!$H$109:$H$1097,0),7))</f>
        <v/>
      </c>
      <c r="L791" s="384" t="str">
        <f>IF(OR(IFERROR(SEARCH("*.0*",$E791),0)=1,E791=""),"",INDEX('1.1 AIZ-IVZ'!$H$109:$O$1097,MATCH('1.4 AIZ-BWH'!E791,'1.1 AIZ-IVZ'!$H$109:$H$1097,0),8))</f>
        <v/>
      </c>
      <c r="M791" s="131"/>
      <c r="N791" s="395" t="str" cm="1">
        <f t="array" ref="N791">IFERROR(IF(O790=1,INDEX('1.1 AIZ-IVZ'!$G$7:$I$106,MATCH(MIN('1.1 AIZ-IVZ'!$G$7:$G$106)+COUNTIF($N$25:N790,"*.0*"),'1.1 AIZ-IVZ'!$G$7:$G$106,0),3),INDEX('1.1 AIZ-IVZ'!$G$109:$H$1097,MATCH(VALUE(LEFT(R791,SEARCH(".",R791)-1)),'1.1 AIZ-IVZ'!$E$109:$E$1097,0)-1+Q791,2)),"")</f>
        <v/>
      </c>
      <c r="O791" s="395" t="str">
        <f>IFERROR(IF(O790&gt;1,O790-1,INDEX('1.1 AIZ-IVZ'!$F$7:$H$106,MATCH('1.4 AIZ-BWH'!N791,'1.1 AIZ-IVZ'!$I$7:$I$106,0),1)+1),"")</f>
        <v/>
      </c>
      <c r="P791" s="395" t="str">
        <f t="shared" si="60"/>
        <v/>
      </c>
      <c r="Q791" s="395" t="e">
        <f t="shared" si="61"/>
        <v>#VALUE!</v>
      </c>
      <c r="R791" s="395" t="str">
        <f t="shared" si="62"/>
        <v/>
      </c>
    </row>
    <row r="792" spans="1:18" ht="15" hidden="1">
      <c r="A792" s="49"/>
      <c r="B792" s="49"/>
      <c r="C792" s="49"/>
      <c r="D792" s="50"/>
      <c r="E792" s="93" t="str" cm="1">
        <f t="array" ref="E792">IFERROR(IF(O791=1,INDEX('1.1 AIZ-IVZ'!$G$7:$I$106,MATCH(MIN('1.1 AIZ-IVZ'!$G$7:$G$106)+COUNTIF($N$25:N791,"*.0*"),'1.1 AIZ-IVZ'!$G$7:$G$106,0),3),INDEX('1.1 AIZ-IVZ'!$G$109:$H$1097,MATCH(VALUE(LEFT(R792,SEARCH(".",R792)-1)),'1.1 AIZ-IVZ'!$E$109:$E$1097,0)-1+Q792,2)),"")</f>
        <v/>
      </c>
      <c r="F792" s="28"/>
      <c r="G792" s="409" t="str">
        <f>IF(E792="","",IF(IFERROR(VALUE(MID(E792,(SEARCH(".",E792)+1),1)),0)&gt;0,I792,SUMIFS($G793:$G$1015,$R793:$R$1015,LEFT(E792,SEARCH(".",E792)),$Q793:$Q$1015,"&gt;0")))</f>
        <v/>
      </c>
      <c r="H792" s="400"/>
      <c r="I792" s="396" t="str">
        <f t="shared" ca="1" si="58"/>
        <v/>
      </c>
      <c r="J792" s="396" t="str">
        <f t="shared" ca="1" si="59"/>
        <v/>
      </c>
      <c r="K792" s="384" t="str">
        <f>IF(OR(IFERROR(SEARCH("*.0*",$E792),0)=1,E792=""),"",INDEX('1.1 AIZ-IVZ'!$H$109:$O$1097,MATCH('1.4 AIZ-BWH'!E792,'1.1 AIZ-IVZ'!$H$109:$H$1097,0),7))</f>
        <v/>
      </c>
      <c r="L792" s="384" t="str">
        <f>IF(OR(IFERROR(SEARCH("*.0*",$E792),0)=1,E792=""),"",INDEX('1.1 AIZ-IVZ'!$H$109:$O$1097,MATCH('1.4 AIZ-BWH'!E792,'1.1 AIZ-IVZ'!$H$109:$H$1097,0),8))</f>
        <v/>
      </c>
      <c r="M792" s="131"/>
      <c r="N792" s="395" t="str" cm="1">
        <f t="array" ref="N792">IFERROR(IF(O791=1,INDEX('1.1 AIZ-IVZ'!$G$7:$I$106,MATCH(MIN('1.1 AIZ-IVZ'!$G$7:$G$106)+COUNTIF($N$25:N791,"*.0*"),'1.1 AIZ-IVZ'!$G$7:$G$106,0),3),INDEX('1.1 AIZ-IVZ'!$G$109:$H$1097,MATCH(VALUE(LEFT(R792,SEARCH(".",R792)-1)),'1.1 AIZ-IVZ'!$E$109:$E$1097,0)-1+Q792,2)),"")</f>
        <v/>
      </c>
      <c r="O792" s="395" t="str">
        <f>IFERROR(IF(O791&gt;1,O791-1,INDEX('1.1 AIZ-IVZ'!$F$7:$H$106,MATCH('1.4 AIZ-BWH'!N792,'1.1 AIZ-IVZ'!$I$7:$I$106,0),1)+1),"")</f>
        <v/>
      </c>
      <c r="P792" s="395" t="str">
        <f t="shared" si="60"/>
        <v/>
      </c>
      <c r="Q792" s="395" t="e">
        <f t="shared" si="61"/>
        <v>#VALUE!</v>
      </c>
      <c r="R792" s="395" t="str">
        <f t="shared" si="62"/>
        <v/>
      </c>
    </row>
    <row r="793" spans="1:18" ht="15" hidden="1">
      <c r="A793" s="49"/>
      <c r="B793" s="49"/>
      <c r="C793" s="49"/>
      <c r="D793" s="50"/>
      <c r="E793" s="93" t="str" cm="1">
        <f t="array" ref="E793">IFERROR(IF(O792=1,INDEX('1.1 AIZ-IVZ'!$G$7:$I$106,MATCH(MIN('1.1 AIZ-IVZ'!$G$7:$G$106)+COUNTIF($N$25:N792,"*.0*"),'1.1 AIZ-IVZ'!$G$7:$G$106,0),3),INDEX('1.1 AIZ-IVZ'!$G$109:$H$1097,MATCH(VALUE(LEFT(R793,SEARCH(".",R793)-1)),'1.1 AIZ-IVZ'!$E$109:$E$1097,0)-1+Q793,2)),"")</f>
        <v/>
      </c>
      <c r="F793" s="28"/>
      <c r="G793" s="409" t="str">
        <f>IF(E793="","",IF(IFERROR(VALUE(MID(E793,(SEARCH(".",E793)+1),1)),0)&gt;0,I793,SUMIFS($G794:$G$1015,$R794:$R$1015,LEFT(E793,SEARCH(".",E793)),$Q794:$Q$1015,"&gt;0")))</f>
        <v/>
      </c>
      <c r="H793" s="400"/>
      <c r="I793" s="396" t="str">
        <f t="shared" ca="1" si="58"/>
        <v/>
      </c>
      <c r="J793" s="396" t="str">
        <f t="shared" ca="1" si="59"/>
        <v/>
      </c>
      <c r="K793" s="384" t="str">
        <f>IF(OR(IFERROR(SEARCH("*.0*",$E793),0)=1,E793=""),"",INDEX('1.1 AIZ-IVZ'!$H$109:$O$1097,MATCH('1.4 AIZ-BWH'!E793,'1.1 AIZ-IVZ'!$H$109:$H$1097,0),7))</f>
        <v/>
      </c>
      <c r="L793" s="384" t="str">
        <f>IF(OR(IFERROR(SEARCH("*.0*",$E793),0)=1,E793=""),"",INDEX('1.1 AIZ-IVZ'!$H$109:$O$1097,MATCH('1.4 AIZ-BWH'!E793,'1.1 AIZ-IVZ'!$H$109:$H$1097,0),8))</f>
        <v/>
      </c>
      <c r="M793" s="131"/>
      <c r="N793" s="395" t="str" cm="1">
        <f t="array" ref="N793">IFERROR(IF(O792=1,INDEX('1.1 AIZ-IVZ'!$G$7:$I$106,MATCH(MIN('1.1 AIZ-IVZ'!$G$7:$G$106)+COUNTIF($N$25:N792,"*.0*"),'1.1 AIZ-IVZ'!$G$7:$G$106,0),3),INDEX('1.1 AIZ-IVZ'!$G$109:$H$1097,MATCH(VALUE(LEFT(R793,SEARCH(".",R793)-1)),'1.1 AIZ-IVZ'!$E$109:$E$1097,0)-1+Q793,2)),"")</f>
        <v/>
      </c>
      <c r="O793" s="395" t="str">
        <f>IFERROR(IF(O792&gt;1,O792-1,INDEX('1.1 AIZ-IVZ'!$F$7:$H$106,MATCH('1.4 AIZ-BWH'!N793,'1.1 AIZ-IVZ'!$I$7:$I$106,0),1)+1),"")</f>
        <v/>
      </c>
      <c r="P793" s="395" t="str">
        <f t="shared" si="60"/>
        <v/>
      </c>
      <c r="Q793" s="395" t="e">
        <f t="shared" si="61"/>
        <v>#VALUE!</v>
      </c>
      <c r="R793" s="395" t="str">
        <f t="shared" si="62"/>
        <v/>
      </c>
    </row>
    <row r="794" spans="1:18" ht="15" hidden="1">
      <c r="A794" s="49"/>
      <c r="B794" s="49"/>
      <c r="C794" s="49"/>
      <c r="D794" s="50"/>
      <c r="E794" s="93" t="str" cm="1">
        <f t="array" ref="E794">IFERROR(IF(O793=1,INDEX('1.1 AIZ-IVZ'!$G$7:$I$106,MATCH(MIN('1.1 AIZ-IVZ'!$G$7:$G$106)+COUNTIF($N$25:N793,"*.0*"),'1.1 AIZ-IVZ'!$G$7:$G$106,0),3),INDEX('1.1 AIZ-IVZ'!$G$109:$H$1097,MATCH(VALUE(LEFT(R794,SEARCH(".",R794)-1)),'1.1 AIZ-IVZ'!$E$109:$E$1097,0)-1+Q794,2)),"")</f>
        <v/>
      </c>
      <c r="F794" s="28"/>
      <c r="G794" s="409" t="str">
        <f>IF(E794="","",IF(IFERROR(VALUE(MID(E794,(SEARCH(".",E794)+1),1)),0)&gt;0,I794,SUMIFS($G795:$G$1015,$R795:$R$1015,LEFT(E794,SEARCH(".",E794)),$Q795:$Q$1015,"&gt;0")))</f>
        <v/>
      </c>
      <c r="H794" s="400"/>
      <c r="I794" s="396" t="str">
        <f t="shared" ref="I794:I857" ca="1" si="63">IFERROR(IF(H794&gt;0,H794,(100%-SUM($H$25:$H$1015))*IFERROR((ROUND(K794*$G$1052,1)+ROUND(L794*$G$1053,1))/(ROUND(SUMIF($H$25:$H$1015,"",$K$25:$K$1015)*$G$1052,1)+ROUND(SUMIF($H$25:$H$1015,"",$L$25:$L$1015)*$G$1053,1)),"")),"")</f>
        <v/>
      </c>
      <c r="J794" s="396" t="str">
        <f t="shared" ref="J794:J857" ca="1" si="64">IFERROR((ROUND(K794*$G$1052,1)+ROUND(L794*$G$1053,1))/($K$24+$L$24),"")</f>
        <v/>
      </c>
      <c r="K794" s="384" t="str">
        <f>IF(OR(IFERROR(SEARCH("*.0*",$E794),0)=1,E794=""),"",INDEX('1.1 AIZ-IVZ'!$H$109:$O$1097,MATCH('1.4 AIZ-BWH'!E794,'1.1 AIZ-IVZ'!$H$109:$H$1097,0),7))</f>
        <v/>
      </c>
      <c r="L794" s="384" t="str">
        <f>IF(OR(IFERROR(SEARCH("*.0*",$E794),0)=1,E794=""),"",INDEX('1.1 AIZ-IVZ'!$H$109:$O$1097,MATCH('1.4 AIZ-BWH'!E794,'1.1 AIZ-IVZ'!$H$109:$H$1097,0),8))</f>
        <v/>
      </c>
      <c r="M794" s="131"/>
      <c r="N794" s="395" t="str" cm="1">
        <f t="array" ref="N794">IFERROR(IF(O793=1,INDEX('1.1 AIZ-IVZ'!$G$7:$I$106,MATCH(MIN('1.1 AIZ-IVZ'!$G$7:$G$106)+COUNTIF($N$25:N793,"*.0*"),'1.1 AIZ-IVZ'!$G$7:$G$106,0),3),INDEX('1.1 AIZ-IVZ'!$G$109:$H$1097,MATCH(VALUE(LEFT(R794,SEARCH(".",R794)-1)),'1.1 AIZ-IVZ'!$E$109:$E$1097,0)-1+Q794,2)),"")</f>
        <v/>
      </c>
      <c r="O794" s="395" t="str">
        <f>IFERROR(IF(O793&gt;1,O793-1,INDEX('1.1 AIZ-IVZ'!$F$7:$H$106,MATCH('1.4 AIZ-BWH'!N794,'1.1 AIZ-IVZ'!$I$7:$I$106,0),1)+1),"")</f>
        <v/>
      </c>
      <c r="P794" s="395" t="str">
        <f t="shared" si="60"/>
        <v/>
      </c>
      <c r="Q794" s="395" t="e">
        <f t="shared" si="61"/>
        <v>#VALUE!</v>
      </c>
      <c r="R794" s="395" t="str">
        <f t="shared" si="62"/>
        <v/>
      </c>
    </row>
    <row r="795" spans="1:18" ht="15" hidden="1" customHeight="1">
      <c r="A795" s="49"/>
      <c r="B795" s="49"/>
      <c r="C795" s="49"/>
      <c r="D795" s="50"/>
      <c r="E795" s="93" t="str" cm="1">
        <f t="array" ref="E795">IFERROR(IF(O794=1,INDEX('1.1 AIZ-IVZ'!$G$7:$I$106,MATCH(MIN('1.1 AIZ-IVZ'!$G$7:$G$106)+COUNTIF($N$25:N794,"*.0*"),'1.1 AIZ-IVZ'!$G$7:$G$106,0),3),INDEX('1.1 AIZ-IVZ'!$G$109:$H$1097,MATCH(VALUE(LEFT(R795,SEARCH(".",R795)-1)),'1.1 AIZ-IVZ'!$E$109:$E$1097,0)-1+Q795,2)),"")</f>
        <v/>
      </c>
      <c r="F795" s="28"/>
      <c r="G795" s="409" t="str">
        <f>IF(E795="","",IF(IFERROR(VALUE(MID(E795,(SEARCH(".",E795)+1),1)),0)&gt;0,I795,SUMIFS($G796:$G$1015,$R796:$R$1015,LEFT(E795,SEARCH(".",E795)),$Q796:$Q$1015,"&gt;0")))</f>
        <v/>
      </c>
      <c r="H795" s="400"/>
      <c r="I795" s="396" t="str">
        <f t="shared" ca="1" si="63"/>
        <v/>
      </c>
      <c r="J795" s="396" t="str">
        <f t="shared" ca="1" si="64"/>
        <v/>
      </c>
      <c r="K795" s="384" t="str">
        <f>IF(OR(IFERROR(SEARCH("*.0*",$E795),0)=1,E795=""),"",INDEX('1.1 AIZ-IVZ'!$H$109:$O$1097,MATCH('1.4 AIZ-BWH'!E795,'1.1 AIZ-IVZ'!$H$109:$H$1097,0),7))</f>
        <v/>
      </c>
      <c r="L795" s="384" t="str">
        <f>IF(OR(IFERROR(SEARCH("*.0*",$E795),0)=1,E795=""),"",INDEX('1.1 AIZ-IVZ'!$H$109:$O$1097,MATCH('1.4 AIZ-BWH'!E795,'1.1 AIZ-IVZ'!$H$109:$H$1097,0),8))</f>
        <v/>
      </c>
      <c r="M795" s="131"/>
      <c r="N795" s="395" t="str" cm="1">
        <f t="array" ref="N795">IFERROR(IF(O794=1,INDEX('1.1 AIZ-IVZ'!$G$7:$I$106,MATCH(MIN('1.1 AIZ-IVZ'!$G$7:$G$106)+COUNTIF($N$25:N794,"*.0*"),'1.1 AIZ-IVZ'!$G$7:$G$106,0),3),INDEX('1.1 AIZ-IVZ'!$G$109:$H$1097,MATCH(VALUE(LEFT(R795,SEARCH(".",R795)-1)),'1.1 AIZ-IVZ'!$E$109:$E$1097,0)-1+Q795,2)),"")</f>
        <v/>
      </c>
      <c r="O795" s="395" t="str">
        <f>IFERROR(IF(O794&gt;1,O794-1,INDEX('1.1 AIZ-IVZ'!$F$7:$H$106,MATCH('1.4 AIZ-BWH'!N795,'1.1 AIZ-IVZ'!$I$7:$I$106,0),1)+1),"")</f>
        <v/>
      </c>
      <c r="P795" s="395" t="str">
        <f t="shared" si="60"/>
        <v/>
      </c>
      <c r="Q795" s="395" t="e">
        <f t="shared" si="61"/>
        <v>#VALUE!</v>
      </c>
      <c r="R795" s="395" t="str">
        <f t="shared" si="62"/>
        <v/>
      </c>
    </row>
    <row r="796" spans="1:18" ht="15" hidden="1" customHeight="1">
      <c r="A796" s="49"/>
      <c r="B796" s="49"/>
      <c r="C796" s="49"/>
      <c r="D796" s="50"/>
      <c r="E796" s="93" t="str" cm="1">
        <f t="array" ref="E796">IFERROR(IF(O795=1,INDEX('1.1 AIZ-IVZ'!$G$7:$I$106,MATCH(MIN('1.1 AIZ-IVZ'!$G$7:$G$106)+COUNTIF($N$25:N795,"*.0*"),'1.1 AIZ-IVZ'!$G$7:$G$106,0),3),INDEX('1.1 AIZ-IVZ'!$G$109:$H$1097,MATCH(VALUE(LEFT(R796,SEARCH(".",R796)-1)),'1.1 AIZ-IVZ'!$E$109:$E$1097,0)-1+Q796,2)),"")</f>
        <v/>
      </c>
      <c r="F796" s="28"/>
      <c r="G796" s="409" t="str">
        <f>IF(E796="","",IF(IFERROR(VALUE(MID(E796,(SEARCH(".",E796)+1),1)),0)&gt;0,I796,SUMIFS($G797:$G$1015,$R797:$R$1015,LEFT(E796,SEARCH(".",E796)),$Q797:$Q$1015,"&gt;0")))</f>
        <v/>
      </c>
      <c r="H796" s="400"/>
      <c r="I796" s="396" t="str">
        <f t="shared" ca="1" si="63"/>
        <v/>
      </c>
      <c r="J796" s="396" t="str">
        <f t="shared" ca="1" si="64"/>
        <v/>
      </c>
      <c r="K796" s="384" t="str">
        <f>IF(OR(IFERROR(SEARCH("*.0*",$E796),0)=1,E796=""),"",INDEX('1.1 AIZ-IVZ'!$H$109:$O$1097,MATCH('1.4 AIZ-BWH'!E796,'1.1 AIZ-IVZ'!$H$109:$H$1097,0),7))</f>
        <v/>
      </c>
      <c r="L796" s="384" t="str">
        <f>IF(OR(IFERROR(SEARCH("*.0*",$E796),0)=1,E796=""),"",INDEX('1.1 AIZ-IVZ'!$H$109:$O$1097,MATCH('1.4 AIZ-BWH'!E796,'1.1 AIZ-IVZ'!$H$109:$H$1097,0),8))</f>
        <v/>
      </c>
      <c r="M796" s="131"/>
      <c r="N796" s="395" t="str" cm="1">
        <f t="array" ref="N796">IFERROR(IF(O795=1,INDEX('1.1 AIZ-IVZ'!$G$7:$I$106,MATCH(MIN('1.1 AIZ-IVZ'!$G$7:$G$106)+COUNTIF($N$25:N795,"*.0*"),'1.1 AIZ-IVZ'!$G$7:$G$106,0),3),INDEX('1.1 AIZ-IVZ'!$G$109:$H$1097,MATCH(VALUE(LEFT(R796,SEARCH(".",R796)-1)),'1.1 AIZ-IVZ'!$E$109:$E$1097,0)-1+Q796,2)),"")</f>
        <v/>
      </c>
      <c r="O796" s="395" t="str">
        <f>IFERROR(IF(O795&gt;1,O795-1,INDEX('1.1 AIZ-IVZ'!$F$7:$H$106,MATCH('1.4 AIZ-BWH'!N796,'1.1 AIZ-IVZ'!$I$7:$I$106,0),1)+1),"")</f>
        <v/>
      </c>
      <c r="P796" s="395" t="str">
        <f t="shared" si="60"/>
        <v/>
      </c>
      <c r="Q796" s="395" t="e">
        <f t="shared" si="61"/>
        <v>#VALUE!</v>
      </c>
      <c r="R796" s="395" t="str">
        <f t="shared" si="62"/>
        <v/>
      </c>
    </row>
    <row r="797" spans="1:18" ht="15" hidden="1" customHeight="1">
      <c r="A797" s="49"/>
      <c r="B797" s="49"/>
      <c r="C797" s="49"/>
      <c r="D797" s="50"/>
      <c r="E797" s="93" t="str" cm="1">
        <f t="array" ref="E797">IFERROR(IF(O796=1,INDEX('1.1 AIZ-IVZ'!$G$7:$I$106,MATCH(MIN('1.1 AIZ-IVZ'!$G$7:$G$106)+COUNTIF($N$25:N796,"*.0*"),'1.1 AIZ-IVZ'!$G$7:$G$106,0),3),INDEX('1.1 AIZ-IVZ'!$G$109:$H$1097,MATCH(VALUE(LEFT(R797,SEARCH(".",R797)-1)),'1.1 AIZ-IVZ'!$E$109:$E$1097,0)-1+Q797,2)),"")</f>
        <v/>
      </c>
      <c r="F797" s="28"/>
      <c r="G797" s="409" t="str">
        <f>IF(E797="","",IF(IFERROR(VALUE(MID(E797,(SEARCH(".",E797)+1),1)),0)&gt;0,I797,SUMIFS($G798:$G$1015,$R798:$R$1015,LEFT(E797,SEARCH(".",E797)),$Q798:$Q$1015,"&gt;0")))</f>
        <v/>
      </c>
      <c r="H797" s="400"/>
      <c r="I797" s="396" t="str">
        <f t="shared" ca="1" si="63"/>
        <v/>
      </c>
      <c r="J797" s="396" t="str">
        <f t="shared" ca="1" si="64"/>
        <v/>
      </c>
      <c r="K797" s="384" t="str">
        <f>IF(OR(IFERROR(SEARCH("*.0*",$E797),0)=1,E797=""),"",INDEX('1.1 AIZ-IVZ'!$H$109:$O$1097,MATCH('1.4 AIZ-BWH'!E797,'1.1 AIZ-IVZ'!$H$109:$H$1097,0),7))</f>
        <v/>
      </c>
      <c r="L797" s="384" t="str">
        <f>IF(OR(IFERROR(SEARCH("*.0*",$E797),0)=1,E797=""),"",INDEX('1.1 AIZ-IVZ'!$H$109:$O$1097,MATCH('1.4 AIZ-BWH'!E797,'1.1 AIZ-IVZ'!$H$109:$H$1097,0),8))</f>
        <v/>
      </c>
      <c r="M797" s="131"/>
      <c r="N797" s="395" t="str" cm="1">
        <f t="array" ref="N797">IFERROR(IF(O796=1,INDEX('1.1 AIZ-IVZ'!$G$7:$I$106,MATCH(MIN('1.1 AIZ-IVZ'!$G$7:$G$106)+COUNTIF($N$25:N796,"*.0*"),'1.1 AIZ-IVZ'!$G$7:$G$106,0),3),INDEX('1.1 AIZ-IVZ'!$G$109:$H$1097,MATCH(VALUE(LEFT(R797,SEARCH(".",R797)-1)),'1.1 AIZ-IVZ'!$E$109:$E$1097,0)-1+Q797,2)),"")</f>
        <v/>
      </c>
      <c r="O797" s="395" t="str">
        <f>IFERROR(IF(O796&gt;1,O796-1,INDEX('1.1 AIZ-IVZ'!$F$7:$H$106,MATCH('1.4 AIZ-BWH'!N797,'1.1 AIZ-IVZ'!$I$7:$I$106,0),1)+1),"")</f>
        <v/>
      </c>
      <c r="P797" s="395" t="str">
        <f t="shared" si="60"/>
        <v/>
      </c>
      <c r="Q797" s="395" t="e">
        <f t="shared" si="61"/>
        <v>#VALUE!</v>
      </c>
      <c r="R797" s="395" t="str">
        <f t="shared" si="62"/>
        <v/>
      </c>
    </row>
    <row r="798" spans="1:18" ht="15" hidden="1" customHeight="1">
      <c r="A798" s="49"/>
      <c r="B798" s="49"/>
      <c r="C798" s="49"/>
      <c r="D798" s="50"/>
      <c r="E798" s="93" t="str" cm="1">
        <f t="array" ref="E798">IFERROR(IF(O797=1,INDEX('1.1 AIZ-IVZ'!$G$7:$I$106,MATCH(MIN('1.1 AIZ-IVZ'!$G$7:$G$106)+COUNTIF($N$25:N797,"*.0*"),'1.1 AIZ-IVZ'!$G$7:$G$106,0),3),INDEX('1.1 AIZ-IVZ'!$G$109:$H$1097,MATCH(VALUE(LEFT(R798,SEARCH(".",R798)-1)),'1.1 AIZ-IVZ'!$E$109:$E$1097,0)-1+Q798,2)),"")</f>
        <v/>
      </c>
      <c r="F798" s="28"/>
      <c r="G798" s="409" t="str">
        <f>IF(E798="","",IF(IFERROR(VALUE(MID(E798,(SEARCH(".",E798)+1),1)),0)&gt;0,I798,SUMIFS($G799:$G$1015,$R799:$R$1015,LEFT(E798,SEARCH(".",E798)),$Q799:$Q$1015,"&gt;0")))</f>
        <v/>
      </c>
      <c r="H798" s="400"/>
      <c r="I798" s="396" t="str">
        <f t="shared" ca="1" si="63"/>
        <v/>
      </c>
      <c r="J798" s="396" t="str">
        <f t="shared" ca="1" si="64"/>
        <v/>
      </c>
      <c r="K798" s="384" t="str">
        <f>IF(OR(IFERROR(SEARCH("*.0*",$E798),0)=1,E798=""),"",INDEX('1.1 AIZ-IVZ'!$H$109:$O$1097,MATCH('1.4 AIZ-BWH'!E798,'1.1 AIZ-IVZ'!$H$109:$H$1097,0),7))</f>
        <v/>
      </c>
      <c r="L798" s="384" t="str">
        <f>IF(OR(IFERROR(SEARCH("*.0*",$E798),0)=1,E798=""),"",INDEX('1.1 AIZ-IVZ'!$H$109:$O$1097,MATCH('1.4 AIZ-BWH'!E798,'1.1 AIZ-IVZ'!$H$109:$H$1097,0),8))</f>
        <v/>
      </c>
      <c r="M798" s="131"/>
      <c r="N798" s="395" t="str" cm="1">
        <f t="array" ref="N798">IFERROR(IF(O797=1,INDEX('1.1 AIZ-IVZ'!$G$7:$I$106,MATCH(MIN('1.1 AIZ-IVZ'!$G$7:$G$106)+COUNTIF($N$25:N797,"*.0*"),'1.1 AIZ-IVZ'!$G$7:$G$106,0),3),INDEX('1.1 AIZ-IVZ'!$G$109:$H$1097,MATCH(VALUE(LEFT(R798,SEARCH(".",R798)-1)),'1.1 AIZ-IVZ'!$E$109:$E$1097,0)-1+Q798,2)),"")</f>
        <v/>
      </c>
      <c r="O798" s="395" t="str">
        <f>IFERROR(IF(O797&gt;1,O797-1,INDEX('1.1 AIZ-IVZ'!$F$7:$H$106,MATCH('1.4 AIZ-BWH'!N798,'1.1 AIZ-IVZ'!$I$7:$I$106,0),1)+1),"")</f>
        <v/>
      </c>
      <c r="P798" s="395" t="str">
        <f t="shared" si="60"/>
        <v/>
      </c>
      <c r="Q798" s="395" t="e">
        <f t="shared" si="61"/>
        <v>#VALUE!</v>
      </c>
      <c r="R798" s="395" t="str">
        <f t="shared" si="62"/>
        <v/>
      </c>
    </row>
    <row r="799" spans="1:18" ht="15" hidden="1" customHeight="1">
      <c r="A799" s="49"/>
      <c r="B799" s="49"/>
      <c r="C799" s="49"/>
      <c r="D799" s="50"/>
      <c r="E799" s="93" t="str" cm="1">
        <f t="array" ref="E799">IFERROR(IF(O798=1,INDEX('1.1 AIZ-IVZ'!$G$7:$I$106,MATCH(MIN('1.1 AIZ-IVZ'!$G$7:$G$106)+COUNTIF($N$25:N798,"*.0*"),'1.1 AIZ-IVZ'!$G$7:$G$106,0),3),INDEX('1.1 AIZ-IVZ'!$G$109:$H$1097,MATCH(VALUE(LEFT(R799,SEARCH(".",R799)-1)),'1.1 AIZ-IVZ'!$E$109:$E$1097,0)-1+Q799,2)),"")</f>
        <v/>
      </c>
      <c r="F799" s="28"/>
      <c r="G799" s="409" t="str">
        <f>IF(E799="","",IF(IFERROR(VALUE(MID(E799,(SEARCH(".",E799)+1),1)),0)&gt;0,I799,SUMIFS($G800:$G$1015,$R800:$R$1015,LEFT(E799,SEARCH(".",E799)),$Q800:$Q$1015,"&gt;0")))</f>
        <v/>
      </c>
      <c r="H799" s="400"/>
      <c r="I799" s="396" t="str">
        <f t="shared" ca="1" si="63"/>
        <v/>
      </c>
      <c r="J799" s="396" t="str">
        <f t="shared" ca="1" si="64"/>
        <v/>
      </c>
      <c r="K799" s="384" t="str">
        <f>IF(OR(IFERROR(SEARCH("*.0*",$E799),0)=1,E799=""),"",INDEX('1.1 AIZ-IVZ'!$H$109:$O$1097,MATCH('1.4 AIZ-BWH'!E799,'1.1 AIZ-IVZ'!$H$109:$H$1097,0),7))</f>
        <v/>
      </c>
      <c r="L799" s="384" t="str">
        <f>IF(OR(IFERROR(SEARCH("*.0*",$E799),0)=1,E799=""),"",INDEX('1.1 AIZ-IVZ'!$H$109:$O$1097,MATCH('1.4 AIZ-BWH'!E799,'1.1 AIZ-IVZ'!$H$109:$H$1097,0),8))</f>
        <v/>
      </c>
      <c r="M799" s="131"/>
      <c r="N799" s="395" t="str" cm="1">
        <f t="array" ref="N799">IFERROR(IF(O798=1,INDEX('1.1 AIZ-IVZ'!$G$7:$I$106,MATCH(MIN('1.1 AIZ-IVZ'!$G$7:$G$106)+COUNTIF($N$25:N798,"*.0*"),'1.1 AIZ-IVZ'!$G$7:$G$106,0),3),INDEX('1.1 AIZ-IVZ'!$G$109:$H$1097,MATCH(VALUE(LEFT(R799,SEARCH(".",R799)-1)),'1.1 AIZ-IVZ'!$E$109:$E$1097,0)-1+Q799,2)),"")</f>
        <v/>
      </c>
      <c r="O799" s="395" t="str">
        <f>IFERROR(IF(O798&gt;1,O798-1,INDEX('1.1 AIZ-IVZ'!$F$7:$H$106,MATCH('1.4 AIZ-BWH'!N799,'1.1 AIZ-IVZ'!$I$7:$I$106,0),1)+1),"")</f>
        <v/>
      </c>
      <c r="P799" s="395" t="str">
        <f t="shared" si="60"/>
        <v/>
      </c>
      <c r="Q799" s="395" t="e">
        <f t="shared" si="61"/>
        <v>#VALUE!</v>
      </c>
      <c r="R799" s="395" t="str">
        <f t="shared" si="62"/>
        <v/>
      </c>
    </row>
    <row r="800" spans="1:18" ht="15" hidden="1" customHeight="1">
      <c r="A800" s="49"/>
      <c r="B800" s="49"/>
      <c r="C800" s="49"/>
      <c r="D800" s="50"/>
      <c r="E800" s="93" t="str" cm="1">
        <f t="array" ref="E800">IFERROR(IF(O799=1,INDEX('1.1 AIZ-IVZ'!$G$7:$I$106,MATCH(MIN('1.1 AIZ-IVZ'!$G$7:$G$106)+COUNTIF($N$25:N799,"*.0*"),'1.1 AIZ-IVZ'!$G$7:$G$106,0),3),INDEX('1.1 AIZ-IVZ'!$G$109:$H$1097,MATCH(VALUE(LEFT(R800,SEARCH(".",R800)-1)),'1.1 AIZ-IVZ'!$E$109:$E$1097,0)-1+Q800,2)),"")</f>
        <v/>
      </c>
      <c r="F800" s="28"/>
      <c r="G800" s="409" t="str">
        <f>IF(E800="","",IF(IFERROR(VALUE(MID(E800,(SEARCH(".",E800)+1),1)),0)&gt;0,I800,SUMIFS($G801:$G$1015,$R801:$R$1015,LEFT(E800,SEARCH(".",E800)),$Q801:$Q$1015,"&gt;0")))</f>
        <v/>
      </c>
      <c r="H800" s="400"/>
      <c r="I800" s="396" t="str">
        <f t="shared" ca="1" si="63"/>
        <v/>
      </c>
      <c r="J800" s="396" t="str">
        <f t="shared" ca="1" si="64"/>
        <v/>
      </c>
      <c r="K800" s="384" t="str">
        <f>IF(OR(IFERROR(SEARCH("*.0*",$E800),0)=1,E800=""),"",INDEX('1.1 AIZ-IVZ'!$H$109:$O$1097,MATCH('1.4 AIZ-BWH'!E800,'1.1 AIZ-IVZ'!$H$109:$H$1097,0),7))</f>
        <v/>
      </c>
      <c r="L800" s="384" t="str">
        <f>IF(OR(IFERROR(SEARCH("*.0*",$E800),0)=1,E800=""),"",INDEX('1.1 AIZ-IVZ'!$H$109:$O$1097,MATCH('1.4 AIZ-BWH'!E800,'1.1 AIZ-IVZ'!$H$109:$H$1097,0),8))</f>
        <v/>
      </c>
      <c r="M800" s="131"/>
      <c r="N800" s="395" t="str" cm="1">
        <f t="array" ref="N800">IFERROR(IF(O799=1,INDEX('1.1 AIZ-IVZ'!$G$7:$I$106,MATCH(MIN('1.1 AIZ-IVZ'!$G$7:$G$106)+COUNTIF($N$25:N799,"*.0*"),'1.1 AIZ-IVZ'!$G$7:$G$106,0),3),INDEX('1.1 AIZ-IVZ'!$G$109:$H$1097,MATCH(VALUE(LEFT(R800,SEARCH(".",R800)-1)),'1.1 AIZ-IVZ'!$E$109:$E$1097,0)-1+Q800,2)),"")</f>
        <v/>
      </c>
      <c r="O800" s="395" t="str">
        <f>IFERROR(IF(O799&gt;1,O799-1,INDEX('1.1 AIZ-IVZ'!$F$7:$H$106,MATCH('1.4 AIZ-BWH'!N800,'1.1 AIZ-IVZ'!$I$7:$I$106,0),1)+1),"")</f>
        <v/>
      </c>
      <c r="P800" s="395" t="str">
        <f t="shared" si="60"/>
        <v/>
      </c>
      <c r="Q800" s="395" t="e">
        <f t="shared" si="61"/>
        <v>#VALUE!</v>
      </c>
      <c r="R800" s="395" t="str">
        <f t="shared" si="62"/>
        <v/>
      </c>
    </row>
    <row r="801" spans="1:18" ht="15" hidden="1" customHeight="1">
      <c r="A801" s="49"/>
      <c r="B801" s="49"/>
      <c r="C801" s="49"/>
      <c r="D801" s="50"/>
      <c r="E801" s="93" t="str" cm="1">
        <f t="array" ref="E801">IFERROR(IF(O800=1,INDEX('1.1 AIZ-IVZ'!$G$7:$I$106,MATCH(MIN('1.1 AIZ-IVZ'!$G$7:$G$106)+COUNTIF($N$25:N800,"*.0*"),'1.1 AIZ-IVZ'!$G$7:$G$106,0),3),INDEX('1.1 AIZ-IVZ'!$G$109:$H$1097,MATCH(VALUE(LEFT(R801,SEARCH(".",R801)-1)),'1.1 AIZ-IVZ'!$E$109:$E$1097,0)-1+Q801,2)),"")</f>
        <v/>
      </c>
      <c r="F801" s="28"/>
      <c r="G801" s="409" t="str">
        <f>IF(E801="","",IF(IFERROR(VALUE(MID(E801,(SEARCH(".",E801)+1),1)),0)&gt;0,I801,SUMIFS($G802:$G$1015,$R802:$R$1015,LEFT(E801,SEARCH(".",E801)),$Q802:$Q$1015,"&gt;0")))</f>
        <v/>
      </c>
      <c r="H801" s="400"/>
      <c r="I801" s="396" t="str">
        <f t="shared" ca="1" si="63"/>
        <v/>
      </c>
      <c r="J801" s="396" t="str">
        <f t="shared" ca="1" si="64"/>
        <v/>
      </c>
      <c r="K801" s="384" t="str">
        <f>IF(OR(IFERROR(SEARCH("*.0*",$E801),0)=1,E801=""),"",INDEX('1.1 AIZ-IVZ'!$H$109:$O$1097,MATCH('1.4 AIZ-BWH'!E801,'1.1 AIZ-IVZ'!$H$109:$H$1097,0),7))</f>
        <v/>
      </c>
      <c r="L801" s="384" t="str">
        <f>IF(OR(IFERROR(SEARCH("*.0*",$E801),0)=1,E801=""),"",INDEX('1.1 AIZ-IVZ'!$H$109:$O$1097,MATCH('1.4 AIZ-BWH'!E801,'1.1 AIZ-IVZ'!$H$109:$H$1097,0),8))</f>
        <v/>
      </c>
      <c r="M801" s="131"/>
      <c r="N801" s="395" t="str" cm="1">
        <f t="array" ref="N801">IFERROR(IF(O800=1,INDEX('1.1 AIZ-IVZ'!$G$7:$I$106,MATCH(MIN('1.1 AIZ-IVZ'!$G$7:$G$106)+COUNTIF($N$25:N800,"*.0*"),'1.1 AIZ-IVZ'!$G$7:$G$106,0),3),INDEX('1.1 AIZ-IVZ'!$G$109:$H$1097,MATCH(VALUE(LEFT(R801,SEARCH(".",R801)-1)),'1.1 AIZ-IVZ'!$E$109:$E$1097,0)-1+Q801,2)),"")</f>
        <v/>
      </c>
      <c r="O801" s="395" t="str">
        <f>IFERROR(IF(O800&gt;1,O800-1,INDEX('1.1 AIZ-IVZ'!$F$7:$H$106,MATCH('1.4 AIZ-BWH'!N801,'1.1 AIZ-IVZ'!$I$7:$I$106,0),1)+1),"")</f>
        <v/>
      </c>
      <c r="P801" s="395" t="str">
        <f t="shared" si="60"/>
        <v/>
      </c>
      <c r="Q801" s="395" t="e">
        <f t="shared" si="61"/>
        <v>#VALUE!</v>
      </c>
      <c r="R801" s="395" t="str">
        <f t="shared" si="62"/>
        <v/>
      </c>
    </row>
    <row r="802" spans="1:18" ht="15" hidden="1" customHeight="1">
      <c r="A802" s="49"/>
      <c r="B802" s="49"/>
      <c r="C802" s="49"/>
      <c r="D802" s="50"/>
      <c r="E802" s="93" t="str" cm="1">
        <f t="array" ref="E802">IFERROR(IF(O801=1,INDEX('1.1 AIZ-IVZ'!$G$7:$I$106,MATCH(MIN('1.1 AIZ-IVZ'!$G$7:$G$106)+COUNTIF($N$25:N801,"*.0*"),'1.1 AIZ-IVZ'!$G$7:$G$106,0),3),INDEX('1.1 AIZ-IVZ'!$G$109:$H$1097,MATCH(VALUE(LEFT(R802,SEARCH(".",R802)-1)),'1.1 AIZ-IVZ'!$E$109:$E$1097,0)-1+Q802,2)),"")</f>
        <v/>
      </c>
      <c r="F802" s="28"/>
      <c r="G802" s="409" t="str">
        <f>IF(E802="","",IF(IFERROR(VALUE(MID(E802,(SEARCH(".",E802)+1),1)),0)&gt;0,I802,SUMIFS($G803:$G$1015,$R803:$R$1015,LEFT(E802,SEARCH(".",E802)),$Q803:$Q$1015,"&gt;0")))</f>
        <v/>
      </c>
      <c r="H802" s="400"/>
      <c r="I802" s="396" t="str">
        <f t="shared" ca="1" si="63"/>
        <v/>
      </c>
      <c r="J802" s="396" t="str">
        <f t="shared" ca="1" si="64"/>
        <v/>
      </c>
      <c r="K802" s="384" t="str">
        <f>IF(OR(IFERROR(SEARCH("*.0*",$E802),0)=1,E802=""),"",INDEX('1.1 AIZ-IVZ'!$H$109:$O$1097,MATCH('1.4 AIZ-BWH'!E802,'1.1 AIZ-IVZ'!$H$109:$H$1097,0),7))</f>
        <v/>
      </c>
      <c r="L802" s="384" t="str">
        <f>IF(OR(IFERROR(SEARCH("*.0*",$E802),0)=1,E802=""),"",INDEX('1.1 AIZ-IVZ'!$H$109:$O$1097,MATCH('1.4 AIZ-BWH'!E802,'1.1 AIZ-IVZ'!$H$109:$H$1097,0),8))</f>
        <v/>
      </c>
      <c r="M802" s="131"/>
      <c r="N802" s="395" t="str" cm="1">
        <f t="array" ref="N802">IFERROR(IF(O801=1,INDEX('1.1 AIZ-IVZ'!$G$7:$I$106,MATCH(MIN('1.1 AIZ-IVZ'!$G$7:$G$106)+COUNTIF($N$25:N801,"*.0*"),'1.1 AIZ-IVZ'!$G$7:$G$106,0),3),INDEX('1.1 AIZ-IVZ'!$G$109:$H$1097,MATCH(VALUE(LEFT(R802,SEARCH(".",R802)-1)),'1.1 AIZ-IVZ'!$E$109:$E$1097,0)-1+Q802,2)),"")</f>
        <v/>
      </c>
      <c r="O802" s="395" t="str">
        <f>IFERROR(IF(O801&gt;1,O801-1,INDEX('1.1 AIZ-IVZ'!$F$7:$H$106,MATCH('1.4 AIZ-BWH'!N802,'1.1 AIZ-IVZ'!$I$7:$I$106,0),1)+1),"")</f>
        <v/>
      </c>
      <c r="P802" s="395" t="str">
        <f t="shared" si="60"/>
        <v/>
      </c>
      <c r="Q802" s="395" t="e">
        <f t="shared" si="61"/>
        <v>#VALUE!</v>
      </c>
      <c r="R802" s="395" t="str">
        <f t="shared" si="62"/>
        <v/>
      </c>
    </row>
    <row r="803" spans="1:18" ht="15" hidden="1" customHeight="1">
      <c r="A803" s="49"/>
      <c r="B803" s="49"/>
      <c r="C803" s="49"/>
      <c r="D803" s="50"/>
      <c r="E803" s="93" t="str" cm="1">
        <f t="array" ref="E803">IFERROR(IF(O802=1,INDEX('1.1 AIZ-IVZ'!$G$7:$I$106,MATCH(MIN('1.1 AIZ-IVZ'!$G$7:$G$106)+COUNTIF($N$25:N802,"*.0*"),'1.1 AIZ-IVZ'!$G$7:$G$106,0),3),INDEX('1.1 AIZ-IVZ'!$G$109:$H$1097,MATCH(VALUE(LEFT(R803,SEARCH(".",R803)-1)),'1.1 AIZ-IVZ'!$E$109:$E$1097,0)-1+Q803,2)),"")</f>
        <v/>
      </c>
      <c r="F803" s="28"/>
      <c r="G803" s="409" t="str">
        <f>IF(E803="","",IF(IFERROR(VALUE(MID(E803,(SEARCH(".",E803)+1),1)),0)&gt;0,I803,SUMIFS($G804:$G$1015,$R804:$R$1015,LEFT(E803,SEARCH(".",E803)),$Q804:$Q$1015,"&gt;0")))</f>
        <v/>
      </c>
      <c r="H803" s="400"/>
      <c r="I803" s="396" t="str">
        <f t="shared" ca="1" si="63"/>
        <v/>
      </c>
      <c r="J803" s="396" t="str">
        <f t="shared" ca="1" si="64"/>
        <v/>
      </c>
      <c r="K803" s="384" t="str">
        <f>IF(OR(IFERROR(SEARCH("*.0*",$E803),0)=1,E803=""),"",INDEX('1.1 AIZ-IVZ'!$H$109:$O$1097,MATCH('1.4 AIZ-BWH'!E803,'1.1 AIZ-IVZ'!$H$109:$H$1097,0),7))</f>
        <v/>
      </c>
      <c r="L803" s="384" t="str">
        <f>IF(OR(IFERROR(SEARCH("*.0*",$E803),0)=1,E803=""),"",INDEX('1.1 AIZ-IVZ'!$H$109:$O$1097,MATCH('1.4 AIZ-BWH'!E803,'1.1 AIZ-IVZ'!$H$109:$H$1097,0),8))</f>
        <v/>
      </c>
      <c r="M803" s="131"/>
      <c r="N803" s="395" t="str" cm="1">
        <f t="array" ref="N803">IFERROR(IF(O802=1,INDEX('1.1 AIZ-IVZ'!$G$7:$I$106,MATCH(MIN('1.1 AIZ-IVZ'!$G$7:$G$106)+COUNTIF($N$25:N802,"*.0*"),'1.1 AIZ-IVZ'!$G$7:$G$106,0),3),INDEX('1.1 AIZ-IVZ'!$G$109:$H$1097,MATCH(VALUE(LEFT(R803,SEARCH(".",R803)-1)),'1.1 AIZ-IVZ'!$E$109:$E$1097,0)-1+Q803,2)),"")</f>
        <v/>
      </c>
      <c r="O803" s="395" t="str">
        <f>IFERROR(IF(O802&gt;1,O802-1,INDEX('1.1 AIZ-IVZ'!$F$7:$H$106,MATCH('1.4 AIZ-BWH'!N803,'1.1 AIZ-IVZ'!$I$7:$I$106,0),1)+1),"")</f>
        <v/>
      </c>
      <c r="P803" s="395" t="str">
        <f t="shared" si="60"/>
        <v/>
      </c>
      <c r="Q803" s="395" t="e">
        <f t="shared" si="61"/>
        <v>#VALUE!</v>
      </c>
      <c r="R803" s="395" t="str">
        <f t="shared" si="62"/>
        <v/>
      </c>
    </row>
    <row r="804" spans="1:18" ht="15" hidden="1" customHeight="1">
      <c r="A804" s="49"/>
      <c r="B804" s="49"/>
      <c r="C804" s="49"/>
      <c r="D804" s="50"/>
      <c r="E804" s="93" t="str" cm="1">
        <f t="array" ref="E804">IFERROR(IF(O803=1,INDEX('1.1 AIZ-IVZ'!$G$7:$I$106,MATCH(MIN('1.1 AIZ-IVZ'!$G$7:$G$106)+COUNTIF($N$25:N803,"*.0*"),'1.1 AIZ-IVZ'!$G$7:$G$106,0),3),INDEX('1.1 AIZ-IVZ'!$G$109:$H$1097,MATCH(VALUE(LEFT(R804,SEARCH(".",R804)-1)),'1.1 AIZ-IVZ'!$E$109:$E$1097,0)-1+Q804,2)),"")</f>
        <v/>
      </c>
      <c r="F804" s="28"/>
      <c r="G804" s="409" t="str">
        <f>IF(E804="","",IF(IFERROR(VALUE(MID(E804,(SEARCH(".",E804)+1),1)),0)&gt;0,I804,SUMIFS($G805:$G$1015,$R805:$R$1015,LEFT(E804,SEARCH(".",E804)),$Q805:$Q$1015,"&gt;0")))</f>
        <v/>
      </c>
      <c r="H804" s="400"/>
      <c r="I804" s="396" t="str">
        <f t="shared" ca="1" si="63"/>
        <v/>
      </c>
      <c r="J804" s="396" t="str">
        <f t="shared" ca="1" si="64"/>
        <v/>
      </c>
      <c r="K804" s="384" t="str">
        <f>IF(OR(IFERROR(SEARCH("*.0*",$E804),0)=1,E804=""),"",INDEX('1.1 AIZ-IVZ'!$H$109:$O$1097,MATCH('1.4 AIZ-BWH'!E804,'1.1 AIZ-IVZ'!$H$109:$H$1097,0),7))</f>
        <v/>
      </c>
      <c r="L804" s="384" t="str">
        <f>IF(OR(IFERROR(SEARCH("*.0*",$E804),0)=1,E804=""),"",INDEX('1.1 AIZ-IVZ'!$H$109:$O$1097,MATCH('1.4 AIZ-BWH'!E804,'1.1 AIZ-IVZ'!$H$109:$H$1097,0),8))</f>
        <v/>
      </c>
      <c r="M804" s="131"/>
      <c r="N804" s="395" t="str" cm="1">
        <f t="array" ref="N804">IFERROR(IF(O803=1,INDEX('1.1 AIZ-IVZ'!$G$7:$I$106,MATCH(MIN('1.1 AIZ-IVZ'!$G$7:$G$106)+COUNTIF($N$25:N803,"*.0*"),'1.1 AIZ-IVZ'!$G$7:$G$106,0),3),INDEX('1.1 AIZ-IVZ'!$G$109:$H$1097,MATCH(VALUE(LEFT(R804,SEARCH(".",R804)-1)),'1.1 AIZ-IVZ'!$E$109:$E$1097,0)-1+Q804,2)),"")</f>
        <v/>
      </c>
      <c r="O804" s="395" t="str">
        <f>IFERROR(IF(O803&gt;1,O803-1,INDEX('1.1 AIZ-IVZ'!$F$7:$H$106,MATCH('1.4 AIZ-BWH'!N804,'1.1 AIZ-IVZ'!$I$7:$I$106,0),1)+1),"")</f>
        <v/>
      </c>
      <c r="P804" s="395" t="str">
        <f t="shared" si="60"/>
        <v/>
      </c>
      <c r="Q804" s="395" t="e">
        <f t="shared" si="61"/>
        <v>#VALUE!</v>
      </c>
      <c r="R804" s="395" t="str">
        <f t="shared" si="62"/>
        <v/>
      </c>
    </row>
    <row r="805" spans="1:18" ht="15" hidden="1" customHeight="1">
      <c r="A805" s="49"/>
      <c r="B805" s="49"/>
      <c r="C805" s="49"/>
      <c r="D805" s="50"/>
      <c r="E805" s="93" t="str" cm="1">
        <f t="array" ref="E805">IFERROR(IF(O804=1,INDEX('1.1 AIZ-IVZ'!$G$7:$I$106,MATCH(MIN('1.1 AIZ-IVZ'!$G$7:$G$106)+COUNTIF($N$25:N804,"*.0*"),'1.1 AIZ-IVZ'!$G$7:$G$106,0),3),INDEX('1.1 AIZ-IVZ'!$G$109:$H$1097,MATCH(VALUE(LEFT(R805,SEARCH(".",R805)-1)),'1.1 AIZ-IVZ'!$E$109:$E$1097,0)-1+Q805,2)),"")</f>
        <v/>
      </c>
      <c r="F805" s="28"/>
      <c r="G805" s="409" t="str">
        <f>IF(E805="","",IF(IFERROR(VALUE(MID(E805,(SEARCH(".",E805)+1),1)),0)&gt;0,I805,SUMIFS($G806:$G$1015,$R806:$R$1015,LEFT(E805,SEARCH(".",E805)),$Q806:$Q$1015,"&gt;0")))</f>
        <v/>
      </c>
      <c r="H805" s="400"/>
      <c r="I805" s="396" t="str">
        <f t="shared" ca="1" si="63"/>
        <v/>
      </c>
      <c r="J805" s="396" t="str">
        <f t="shared" ca="1" si="64"/>
        <v/>
      </c>
      <c r="K805" s="384" t="str">
        <f>IF(OR(IFERROR(SEARCH("*.0*",$E805),0)=1,E805=""),"",INDEX('1.1 AIZ-IVZ'!$H$109:$O$1097,MATCH('1.4 AIZ-BWH'!E805,'1.1 AIZ-IVZ'!$H$109:$H$1097,0),7))</f>
        <v/>
      </c>
      <c r="L805" s="384" t="str">
        <f>IF(OR(IFERROR(SEARCH("*.0*",$E805),0)=1,E805=""),"",INDEX('1.1 AIZ-IVZ'!$H$109:$O$1097,MATCH('1.4 AIZ-BWH'!E805,'1.1 AIZ-IVZ'!$H$109:$H$1097,0),8))</f>
        <v/>
      </c>
      <c r="M805" s="131"/>
      <c r="N805" s="395" t="str" cm="1">
        <f t="array" ref="N805">IFERROR(IF(O804=1,INDEX('1.1 AIZ-IVZ'!$G$7:$I$106,MATCH(MIN('1.1 AIZ-IVZ'!$G$7:$G$106)+COUNTIF($N$25:N804,"*.0*"),'1.1 AIZ-IVZ'!$G$7:$G$106,0),3),INDEX('1.1 AIZ-IVZ'!$G$109:$H$1097,MATCH(VALUE(LEFT(R805,SEARCH(".",R805)-1)),'1.1 AIZ-IVZ'!$E$109:$E$1097,0)-1+Q805,2)),"")</f>
        <v/>
      </c>
      <c r="O805" s="395" t="str">
        <f>IFERROR(IF(O804&gt;1,O804-1,INDEX('1.1 AIZ-IVZ'!$F$7:$H$106,MATCH('1.4 AIZ-BWH'!N805,'1.1 AIZ-IVZ'!$I$7:$I$106,0),1)+1),"")</f>
        <v/>
      </c>
      <c r="P805" s="395" t="str">
        <f t="shared" si="60"/>
        <v/>
      </c>
      <c r="Q805" s="395" t="e">
        <f t="shared" si="61"/>
        <v>#VALUE!</v>
      </c>
      <c r="R805" s="395" t="str">
        <f t="shared" si="62"/>
        <v/>
      </c>
    </row>
    <row r="806" spans="1:18" ht="15" hidden="1" customHeight="1">
      <c r="A806" s="49"/>
      <c r="B806" s="49"/>
      <c r="C806" s="49"/>
      <c r="D806" s="50"/>
      <c r="E806" s="93" t="str" cm="1">
        <f t="array" ref="E806">IFERROR(IF(O805=1,INDEX('1.1 AIZ-IVZ'!$G$7:$I$106,MATCH(MIN('1.1 AIZ-IVZ'!$G$7:$G$106)+COUNTIF($N$25:N805,"*.0*"),'1.1 AIZ-IVZ'!$G$7:$G$106,0),3),INDEX('1.1 AIZ-IVZ'!$G$109:$H$1097,MATCH(VALUE(LEFT(R806,SEARCH(".",R806)-1)),'1.1 AIZ-IVZ'!$E$109:$E$1097,0)-1+Q806,2)),"")</f>
        <v/>
      </c>
      <c r="F806" s="28"/>
      <c r="G806" s="409" t="str">
        <f>IF(E806="","",IF(IFERROR(VALUE(MID(E806,(SEARCH(".",E806)+1),1)),0)&gt;0,I806,SUMIFS($G807:$G$1015,$R807:$R$1015,LEFT(E806,SEARCH(".",E806)),$Q807:$Q$1015,"&gt;0")))</f>
        <v/>
      </c>
      <c r="H806" s="400"/>
      <c r="I806" s="396" t="str">
        <f t="shared" ca="1" si="63"/>
        <v/>
      </c>
      <c r="J806" s="396" t="str">
        <f t="shared" ca="1" si="64"/>
        <v/>
      </c>
      <c r="K806" s="384" t="str">
        <f>IF(OR(IFERROR(SEARCH("*.0*",$E806),0)=1,E806=""),"",INDEX('1.1 AIZ-IVZ'!$H$109:$O$1097,MATCH('1.4 AIZ-BWH'!E806,'1.1 AIZ-IVZ'!$H$109:$H$1097,0),7))</f>
        <v/>
      </c>
      <c r="L806" s="384" t="str">
        <f>IF(OR(IFERROR(SEARCH("*.0*",$E806),0)=1,E806=""),"",INDEX('1.1 AIZ-IVZ'!$H$109:$O$1097,MATCH('1.4 AIZ-BWH'!E806,'1.1 AIZ-IVZ'!$H$109:$H$1097,0),8))</f>
        <v/>
      </c>
      <c r="M806" s="131"/>
      <c r="N806" s="395" t="str" cm="1">
        <f t="array" ref="N806">IFERROR(IF(O805=1,INDEX('1.1 AIZ-IVZ'!$G$7:$I$106,MATCH(MIN('1.1 AIZ-IVZ'!$G$7:$G$106)+COUNTIF($N$25:N805,"*.0*"),'1.1 AIZ-IVZ'!$G$7:$G$106,0),3),INDEX('1.1 AIZ-IVZ'!$G$109:$H$1097,MATCH(VALUE(LEFT(R806,SEARCH(".",R806)-1)),'1.1 AIZ-IVZ'!$E$109:$E$1097,0)-1+Q806,2)),"")</f>
        <v/>
      </c>
      <c r="O806" s="395" t="str">
        <f>IFERROR(IF(O805&gt;1,O805-1,INDEX('1.1 AIZ-IVZ'!$F$7:$H$106,MATCH('1.4 AIZ-BWH'!N806,'1.1 AIZ-IVZ'!$I$7:$I$106,0),1)+1),"")</f>
        <v/>
      </c>
      <c r="P806" s="395" t="str">
        <f t="shared" si="60"/>
        <v/>
      </c>
      <c r="Q806" s="395" t="e">
        <f t="shared" si="61"/>
        <v>#VALUE!</v>
      </c>
      <c r="R806" s="395" t="str">
        <f t="shared" si="62"/>
        <v/>
      </c>
    </row>
    <row r="807" spans="1:18" ht="15" hidden="1" customHeight="1">
      <c r="A807" s="49"/>
      <c r="B807" s="49"/>
      <c r="C807" s="49"/>
      <c r="D807" s="50"/>
      <c r="E807" s="93" t="str" cm="1">
        <f t="array" ref="E807">IFERROR(IF(O806=1,INDEX('1.1 AIZ-IVZ'!$G$7:$I$106,MATCH(MIN('1.1 AIZ-IVZ'!$G$7:$G$106)+COUNTIF($N$25:N806,"*.0*"),'1.1 AIZ-IVZ'!$G$7:$G$106,0),3),INDEX('1.1 AIZ-IVZ'!$G$109:$H$1097,MATCH(VALUE(LEFT(R807,SEARCH(".",R807)-1)),'1.1 AIZ-IVZ'!$E$109:$E$1097,0)-1+Q807,2)),"")</f>
        <v/>
      </c>
      <c r="F807" s="28"/>
      <c r="G807" s="409" t="str">
        <f>IF(E807="","",IF(IFERROR(VALUE(MID(E807,(SEARCH(".",E807)+1),1)),0)&gt;0,I807,SUMIFS($G808:$G$1015,$R808:$R$1015,LEFT(E807,SEARCH(".",E807)),$Q808:$Q$1015,"&gt;0")))</f>
        <v/>
      </c>
      <c r="H807" s="400"/>
      <c r="I807" s="396" t="str">
        <f t="shared" ca="1" si="63"/>
        <v/>
      </c>
      <c r="J807" s="396" t="str">
        <f t="shared" ca="1" si="64"/>
        <v/>
      </c>
      <c r="K807" s="384" t="str">
        <f>IF(OR(IFERROR(SEARCH("*.0*",$E807),0)=1,E807=""),"",INDEX('1.1 AIZ-IVZ'!$H$109:$O$1097,MATCH('1.4 AIZ-BWH'!E807,'1.1 AIZ-IVZ'!$H$109:$H$1097,0),7))</f>
        <v/>
      </c>
      <c r="L807" s="384" t="str">
        <f>IF(OR(IFERROR(SEARCH("*.0*",$E807),0)=1,E807=""),"",INDEX('1.1 AIZ-IVZ'!$H$109:$O$1097,MATCH('1.4 AIZ-BWH'!E807,'1.1 AIZ-IVZ'!$H$109:$H$1097,0),8))</f>
        <v/>
      </c>
      <c r="M807" s="131"/>
      <c r="N807" s="395" t="str" cm="1">
        <f t="array" ref="N807">IFERROR(IF(O806=1,INDEX('1.1 AIZ-IVZ'!$G$7:$I$106,MATCH(MIN('1.1 AIZ-IVZ'!$G$7:$G$106)+COUNTIF($N$25:N806,"*.0*"),'1.1 AIZ-IVZ'!$G$7:$G$106,0),3),INDEX('1.1 AIZ-IVZ'!$G$109:$H$1097,MATCH(VALUE(LEFT(R807,SEARCH(".",R807)-1)),'1.1 AIZ-IVZ'!$E$109:$E$1097,0)-1+Q807,2)),"")</f>
        <v/>
      </c>
      <c r="O807" s="395" t="str">
        <f>IFERROR(IF(O806&gt;1,O806-1,INDEX('1.1 AIZ-IVZ'!$F$7:$H$106,MATCH('1.4 AIZ-BWH'!N807,'1.1 AIZ-IVZ'!$I$7:$I$106,0),1)+1),"")</f>
        <v/>
      </c>
      <c r="P807" s="395" t="str">
        <f t="shared" si="60"/>
        <v/>
      </c>
      <c r="Q807" s="395" t="e">
        <f t="shared" si="61"/>
        <v>#VALUE!</v>
      </c>
      <c r="R807" s="395" t="str">
        <f t="shared" si="62"/>
        <v/>
      </c>
    </row>
    <row r="808" spans="1:18" ht="15" hidden="1" customHeight="1">
      <c r="A808" s="49"/>
      <c r="B808" s="49"/>
      <c r="C808" s="49"/>
      <c r="D808" s="50"/>
      <c r="E808" s="93" t="str" cm="1">
        <f t="array" ref="E808">IFERROR(IF(O807=1,INDEX('1.1 AIZ-IVZ'!$G$7:$I$106,MATCH(MIN('1.1 AIZ-IVZ'!$G$7:$G$106)+COUNTIF($N$25:N807,"*.0*"),'1.1 AIZ-IVZ'!$G$7:$G$106,0),3),INDEX('1.1 AIZ-IVZ'!$G$109:$H$1097,MATCH(VALUE(LEFT(R808,SEARCH(".",R808)-1)),'1.1 AIZ-IVZ'!$E$109:$E$1097,0)-1+Q808,2)),"")</f>
        <v/>
      </c>
      <c r="F808" s="28"/>
      <c r="G808" s="409" t="str">
        <f>IF(E808="","",IF(IFERROR(VALUE(MID(E808,(SEARCH(".",E808)+1),1)),0)&gt;0,I808,SUMIFS($G809:$G$1015,$R809:$R$1015,LEFT(E808,SEARCH(".",E808)),$Q809:$Q$1015,"&gt;0")))</f>
        <v/>
      </c>
      <c r="H808" s="400"/>
      <c r="I808" s="396" t="str">
        <f t="shared" ca="1" si="63"/>
        <v/>
      </c>
      <c r="J808" s="396" t="str">
        <f t="shared" ca="1" si="64"/>
        <v/>
      </c>
      <c r="K808" s="384" t="str">
        <f>IF(OR(IFERROR(SEARCH("*.0*",$E808),0)=1,E808=""),"",INDEX('1.1 AIZ-IVZ'!$H$109:$O$1097,MATCH('1.4 AIZ-BWH'!E808,'1.1 AIZ-IVZ'!$H$109:$H$1097,0),7))</f>
        <v/>
      </c>
      <c r="L808" s="384" t="str">
        <f>IF(OR(IFERROR(SEARCH("*.0*",$E808),0)=1,E808=""),"",INDEX('1.1 AIZ-IVZ'!$H$109:$O$1097,MATCH('1.4 AIZ-BWH'!E808,'1.1 AIZ-IVZ'!$H$109:$H$1097,0),8))</f>
        <v/>
      </c>
      <c r="M808" s="131"/>
      <c r="N808" s="395" t="str" cm="1">
        <f t="array" ref="N808">IFERROR(IF(O807=1,INDEX('1.1 AIZ-IVZ'!$G$7:$I$106,MATCH(MIN('1.1 AIZ-IVZ'!$G$7:$G$106)+COUNTIF($N$25:N807,"*.0*"),'1.1 AIZ-IVZ'!$G$7:$G$106,0),3),INDEX('1.1 AIZ-IVZ'!$G$109:$H$1097,MATCH(VALUE(LEFT(R808,SEARCH(".",R808)-1)),'1.1 AIZ-IVZ'!$E$109:$E$1097,0)-1+Q808,2)),"")</f>
        <v/>
      </c>
      <c r="O808" s="395" t="str">
        <f>IFERROR(IF(O807&gt;1,O807-1,INDEX('1.1 AIZ-IVZ'!$F$7:$H$106,MATCH('1.4 AIZ-BWH'!N808,'1.1 AIZ-IVZ'!$I$7:$I$106,0),1)+1),"")</f>
        <v/>
      </c>
      <c r="P808" s="395" t="str">
        <f t="shared" si="60"/>
        <v/>
      </c>
      <c r="Q808" s="395" t="e">
        <f t="shared" si="61"/>
        <v>#VALUE!</v>
      </c>
      <c r="R808" s="395" t="str">
        <f t="shared" si="62"/>
        <v/>
      </c>
    </row>
    <row r="809" spans="1:18" ht="15" hidden="1" customHeight="1">
      <c r="A809" s="49"/>
      <c r="B809" s="49"/>
      <c r="C809" s="49"/>
      <c r="D809" s="50"/>
      <c r="E809" s="93" t="str" cm="1">
        <f t="array" ref="E809">IFERROR(IF(O808=1,INDEX('1.1 AIZ-IVZ'!$G$7:$I$106,MATCH(MIN('1.1 AIZ-IVZ'!$G$7:$G$106)+COUNTIF($N$25:N808,"*.0*"),'1.1 AIZ-IVZ'!$G$7:$G$106,0),3),INDEX('1.1 AIZ-IVZ'!$G$109:$H$1097,MATCH(VALUE(LEFT(R809,SEARCH(".",R809)-1)),'1.1 AIZ-IVZ'!$E$109:$E$1097,0)-1+Q809,2)),"")</f>
        <v/>
      </c>
      <c r="F809" s="28"/>
      <c r="G809" s="409" t="str">
        <f>IF(E809="","",IF(IFERROR(VALUE(MID(E809,(SEARCH(".",E809)+1),1)),0)&gt;0,I809,SUMIFS($G810:$G$1015,$R810:$R$1015,LEFT(E809,SEARCH(".",E809)),$Q810:$Q$1015,"&gt;0")))</f>
        <v/>
      </c>
      <c r="H809" s="400"/>
      <c r="I809" s="396" t="str">
        <f t="shared" ca="1" si="63"/>
        <v/>
      </c>
      <c r="J809" s="396" t="str">
        <f t="shared" ca="1" si="64"/>
        <v/>
      </c>
      <c r="K809" s="384" t="str">
        <f>IF(OR(IFERROR(SEARCH("*.0*",$E809),0)=1,E809=""),"",INDEX('1.1 AIZ-IVZ'!$H$109:$O$1097,MATCH('1.4 AIZ-BWH'!E809,'1.1 AIZ-IVZ'!$H$109:$H$1097,0),7))</f>
        <v/>
      </c>
      <c r="L809" s="384" t="str">
        <f>IF(OR(IFERROR(SEARCH("*.0*",$E809),0)=1,E809=""),"",INDEX('1.1 AIZ-IVZ'!$H$109:$O$1097,MATCH('1.4 AIZ-BWH'!E809,'1.1 AIZ-IVZ'!$H$109:$H$1097,0),8))</f>
        <v/>
      </c>
      <c r="M809" s="131"/>
      <c r="N809" s="395" t="str" cm="1">
        <f t="array" ref="N809">IFERROR(IF(O808=1,INDEX('1.1 AIZ-IVZ'!$G$7:$I$106,MATCH(MIN('1.1 AIZ-IVZ'!$G$7:$G$106)+COUNTIF($N$25:N808,"*.0*"),'1.1 AIZ-IVZ'!$G$7:$G$106,0),3),INDEX('1.1 AIZ-IVZ'!$G$109:$H$1097,MATCH(VALUE(LEFT(R809,SEARCH(".",R809)-1)),'1.1 AIZ-IVZ'!$E$109:$E$1097,0)-1+Q809,2)),"")</f>
        <v/>
      </c>
      <c r="O809" s="395" t="str">
        <f>IFERROR(IF(O808&gt;1,O808-1,INDEX('1.1 AIZ-IVZ'!$F$7:$H$106,MATCH('1.4 AIZ-BWH'!N809,'1.1 AIZ-IVZ'!$I$7:$I$106,0),1)+1),"")</f>
        <v/>
      </c>
      <c r="P809" s="395" t="str">
        <f t="shared" ref="P809:P872" si="65">IF(O809="","",IF(VALUE(MID(N808,SEARCH(".",N808)+1,1))=0,O808,P808))</f>
        <v/>
      </c>
      <c r="Q809" s="395" t="e">
        <f t="shared" ref="Q809:Q872" si="66">IF(O808=1,"",(O809-P809)*-1)</f>
        <v>#VALUE!</v>
      </c>
      <c r="R809" s="395" t="str">
        <f t="shared" ref="R809:R872" si="67">IFERROR(IF(Q809="",LEFT(N809,SEARCH(".",N809)),R808),"")</f>
        <v/>
      </c>
    </row>
    <row r="810" spans="1:18" ht="15" hidden="1" customHeight="1">
      <c r="A810" s="49"/>
      <c r="B810" s="49"/>
      <c r="C810" s="49"/>
      <c r="D810" s="50"/>
      <c r="E810" s="93" t="str" cm="1">
        <f t="array" ref="E810">IFERROR(IF(O809=1,INDEX('1.1 AIZ-IVZ'!$G$7:$I$106,MATCH(MIN('1.1 AIZ-IVZ'!$G$7:$G$106)+COUNTIF($N$25:N809,"*.0*"),'1.1 AIZ-IVZ'!$G$7:$G$106,0),3),INDEX('1.1 AIZ-IVZ'!$G$109:$H$1097,MATCH(VALUE(LEFT(R810,SEARCH(".",R810)-1)),'1.1 AIZ-IVZ'!$E$109:$E$1097,0)-1+Q810,2)),"")</f>
        <v/>
      </c>
      <c r="F810" s="28"/>
      <c r="G810" s="409" t="str">
        <f>IF(E810="","",IF(IFERROR(VALUE(MID(E810,(SEARCH(".",E810)+1),1)),0)&gt;0,I810,SUMIFS($G811:$G$1015,$R811:$R$1015,LEFT(E810,SEARCH(".",E810)),$Q811:$Q$1015,"&gt;0")))</f>
        <v/>
      </c>
      <c r="H810" s="400"/>
      <c r="I810" s="396" t="str">
        <f t="shared" ca="1" si="63"/>
        <v/>
      </c>
      <c r="J810" s="396" t="str">
        <f t="shared" ca="1" si="64"/>
        <v/>
      </c>
      <c r="K810" s="384" t="str">
        <f>IF(OR(IFERROR(SEARCH("*.0*",$E810),0)=1,E810=""),"",INDEX('1.1 AIZ-IVZ'!$H$109:$O$1097,MATCH('1.4 AIZ-BWH'!E810,'1.1 AIZ-IVZ'!$H$109:$H$1097,0),7))</f>
        <v/>
      </c>
      <c r="L810" s="384" t="str">
        <f>IF(OR(IFERROR(SEARCH("*.0*",$E810),0)=1,E810=""),"",INDEX('1.1 AIZ-IVZ'!$H$109:$O$1097,MATCH('1.4 AIZ-BWH'!E810,'1.1 AIZ-IVZ'!$H$109:$H$1097,0),8))</f>
        <v/>
      </c>
      <c r="M810" s="131"/>
      <c r="N810" s="395" t="str" cm="1">
        <f t="array" ref="N810">IFERROR(IF(O809=1,INDEX('1.1 AIZ-IVZ'!$G$7:$I$106,MATCH(MIN('1.1 AIZ-IVZ'!$G$7:$G$106)+COUNTIF($N$25:N809,"*.0*"),'1.1 AIZ-IVZ'!$G$7:$G$106,0),3),INDEX('1.1 AIZ-IVZ'!$G$109:$H$1097,MATCH(VALUE(LEFT(R810,SEARCH(".",R810)-1)),'1.1 AIZ-IVZ'!$E$109:$E$1097,0)-1+Q810,2)),"")</f>
        <v/>
      </c>
      <c r="O810" s="395" t="str">
        <f>IFERROR(IF(O809&gt;1,O809-1,INDEX('1.1 AIZ-IVZ'!$F$7:$H$106,MATCH('1.4 AIZ-BWH'!N810,'1.1 AIZ-IVZ'!$I$7:$I$106,0),1)+1),"")</f>
        <v/>
      </c>
      <c r="P810" s="395" t="str">
        <f t="shared" si="65"/>
        <v/>
      </c>
      <c r="Q810" s="395" t="e">
        <f t="shared" si="66"/>
        <v>#VALUE!</v>
      </c>
      <c r="R810" s="395" t="str">
        <f t="shared" si="67"/>
        <v/>
      </c>
    </row>
    <row r="811" spans="1:18" ht="15" hidden="1" customHeight="1">
      <c r="A811" s="49"/>
      <c r="B811" s="49"/>
      <c r="C811" s="49"/>
      <c r="D811" s="50"/>
      <c r="E811" s="93" t="str" cm="1">
        <f t="array" ref="E811">IFERROR(IF(O810=1,INDEX('1.1 AIZ-IVZ'!$G$7:$I$106,MATCH(MIN('1.1 AIZ-IVZ'!$G$7:$G$106)+COUNTIF($N$25:N810,"*.0*"),'1.1 AIZ-IVZ'!$G$7:$G$106,0),3),INDEX('1.1 AIZ-IVZ'!$G$109:$H$1097,MATCH(VALUE(LEFT(R811,SEARCH(".",R811)-1)),'1.1 AIZ-IVZ'!$E$109:$E$1097,0)-1+Q811,2)),"")</f>
        <v/>
      </c>
      <c r="F811" s="28"/>
      <c r="G811" s="409" t="str">
        <f>IF(E811="","",IF(IFERROR(VALUE(MID(E811,(SEARCH(".",E811)+1),1)),0)&gt;0,I811,SUMIFS($G812:$G$1015,$R812:$R$1015,LEFT(E811,SEARCH(".",E811)),$Q812:$Q$1015,"&gt;0")))</f>
        <v/>
      </c>
      <c r="H811" s="400"/>
      <c r="I811" s="396" t="str">
        <f t="shared" ca="1" si="63"/>
        <v/>
      </c>
      <c r="J811" s="396" t="str">
        <f t="shared" ca="1" si="64"/>
        <v/>
      </c>
      <c r="K811" s="384" t="str">
        <f>IF(OR(IFERROR(SEARCH("*.0*",$E811),0)=1,E811=""),"",INDEX('1.1 AIZ-IVZ'!$H$109:$O$1097,MATCH('1.4 AIZ-BWH'!E811,'1.1 AIZ-IVZ'!$H$109:$H$1097,0),7))</f>
        <v/>
      </c>
      <c r="L811" s="384" t="str">
        <f>IF(OR(IFERROR(SEARCH("*.0*",$E811),0)=1,E811=""),"",INDEX('1.1 AIZ-IVZ'!$H$109:$O$1097,MATCH('1.4 AIZ-BWH'!E811,'1.1 AIZ-IVZ'!$H$109:$H$1097,0),8))</f>
        <v/>
      </c>
      <c r="M811" s="131"/>
      <c r="N811" s="395" t="str" cm="1">
        <f t="array" ref="N811">IFERROR(IF(O810=1,INDEX('1.1 AIZ-IVZ'!$G$7:$I$106,MATCH(MIN('1.1 AIZ-IVZ'!$G$7:$G$106)+COUNTIF($N$25:N810,"*.0*"),'1.1 AIZ-IVZ'!$G$7:$G$106,0),3),INDEX('1.1 AIZ-IVZ'!$G$109:$H$1097,MATCH(VALUE(LEFT(R811,SEARCH(".",R811)-1)),'1.1 AIZ-IVZ'!$E$109:$E$1097,0)-1+Q811,2)),"")</f>
        <v/>
      </c>
      <c r="O811" s="395" t="str">
        <f>IFERROR(IF(O810&gt;1,O810-1,INDEX('1.1 AIZ-IVZ'!$F$7:$H$106,MATCH('1.4 AIZ-BWH'!N811,'1.1 AIZ-IVZ'!$I$7:$I$106,0),1)+1),"")</f>
        <v/>
      </c>
      <c r="P811" s="395" t="str">
        <f t="shared" si="65"/>
        <v/>
      </c>
      <c r="Q811" s="395" t="e">
        <f t="shared" si="66"/>
        <v>#VALUE!</v>
      </c>
      <c r="R811" s="395" t="str">
        <f t="shared" si="67"/>
        <v/>
      </c>
    </row>
    <row r="812" spans="1:18" ht="15" hidden="1" customHeight="1">
      <c r="A812" s="49"/>
      <c r="B812" s="49"/>
      <c r="C812" s="49"/>
      <c r="D812" s="50"/>
      <c r="E812" s="93" t="str" cm="1">
        <f t="array" ref="E812">IFERROR(IF(O811=1,INDEX('1.1 AIZ-IVZ'!$G$7:$I$106,MATCH(MIN('1.1 AIZ-IVZ'!$G$7:$G$106)+COUNTIF($N$25:N811,"*.0*"),'1.1 AIZ-IVZ'!$G$7:$G$106,0),3),INDEX('1.1 AIZ-IVZ'!$G$109:$H$1097,MATCH(VALUE(LEFT(R812,SEARCH(".",R812)-1)),'1.1 AIZ-IVZ'!$E$109:$E$1097,0)-1+Q812,2)),"")</f>
        <v/>
      </c>
      <c r="F812" s="28"/>
      <c r="G812" s="409" t="str">
        <f>IF(E812="","",IF(IFERROR(VALUE(MID(E812,(SEARCH(".",E812)+1),1)),0)&gt;0,I812,SUMIFS($G813:$G$1015,$R813:$R$1015,LEFT(E812,SEARCH(".",E812)),$Q813:$Q$1015,"&gt;0")))</f>
        <v/>
      </c>
      <c r="H812" s="400"/>
      <c r="I812" s="396" t="str">
        <f t="shared" ca="1" si="63"/>
        <v/>
      </c>
      <c r="J812" s="396" t="str">
        <f t="shared" ca="1" si="64"/>
        <v/>
      </c>
      <c r="K812" s="384" t="str">
        <f>IF(OR(IFERROR(SEARCH("*.0*",$E812),0)=1,E812=""),"",INDEX('1.1 AIZ-IVZ'!$H$109:$O$1097,MATCH('1.4 AIZ-BWH'!E812,'1.1 AIZ-IVZ'!$H$109:$H$1097,0),7))</f>
        <v/>
      </c>
      <c r="L812" s="384" t="str">
        <f>IF(OR(IFERROR(SEARCH("*.0*",$E812),0)=1,E812=""),"",INDEX('1.1 AIZ-IVZ'!$H$109:$O$1097,MATCH('1.4 AIZ-BWH'!E812,'1.1 AIZ-IVZ'!$H$109:$H$1097,0),8))</f>
        <v/>
      </c>
      <c r="M812" s="131"/>
      <c r="N812" s="395" t="str" cm="1">
        <f t="array" ref="N812">IFERROR(IF(O811=1,INDEX('1.1 AIZ-IVZ'!$G$7:$I$106,MATCH(MIN('1.1 AIZ-IVZ'!$G$7:$G$106)+COUNTIF($N$25:N811,"*.0*"),'1.1 AIZ-IVZ'!$G$7:$G$106,0),3),INDEX('1.1 AIZ-IVZ'!$G$109:$H$1097,MATCH(VALUE(LEFT(R812,SEARCH(".",R812)-1)),'1.1 AIZ-IVZ'!$E$109:$E$1097,0)-1+Q812,2)),"")</f>
        <v/>
      </c>
      <c r="O812" s="395" t="str">
        <f>IFERROR(IF(O811&gt;1,O811-1,INDEX('1.1 AIZ-IVZ'!$F$7:$H$106,MATCH('1.4 AIZ-BWH'!N812,'1.1 AIZ-IVZ'!$I$7:$I$106,0),1)+1),"")</f>
        <v/>
      </c>
      <c r="P812" s="395" t="str">
        <f t="shared" si="65"/>
        <v/>
      </c>
      <c r="Q812" s="395" t="e">
        <f t="shared" si="66"/>
        <v>#VALUE!</v>
      </c>
      <c r="R812" s="395" t="str">
        <f t="shared" si="67"/>
        <v/>
      </c>
    </row>
    <row r="813" spans="1:18" ht="15" hidden="1" customHeight="1">
      <c r="A813" s="49"/>
      <c r="B813" s="49"/>
      <c r="C813" s="49"/>
      <c r="D813" s="50"/>
      <c r="E813" s="93" t="str" cm="1">
        <f t="array" ref="E813">IFERROR(IF(O812=1,INDEX('1.1 AIZ-IVZ'!$G$7:$I$106,MATCH(MIN('1.1 AIZ-IVZ'!$G$7:$G$106)+COUNTIF($N$25:N812,"*.0*"),'1.1 AIZ-IVZ'!$G$7:$G$106,0),3),INDEX('1.1 AIZ-IVZ'!$G$109:$H$1097,MATCH(VALUE(LEFT(R813,SEARCH(".",R813)-1)),'1.1 AIZ-IVZ'!$E$109:$E$1097,0)-1+Q813,2)),"")</f>
        <v/>
      </c>
      <c r="F813" s="28"/>
      <c r="G813" s="409" t="str">
        <f>IF(E813="","",IF(IFERROR(VALUE(MID(E813,(SEARCH(".",E813)+1),1)),0)&gt;0,I813,SUMIFS($G814:$G$1015,$R814:$R$1015,LEFT(E813,SEARCH(".",E813)),$Q814:$Q$1015,"&gt;0")))</f>
        <v/>
      </c>
      <c r="H813" s="400"/>
      <c r="I813" s="396" t="str">
        <f t="shared" ca="1" si="63"/>
        <v/>
      </c>
      <c r="J813" s="396" t="str">
        <f t="shared" ca="1" si="64"/>
        <v/>
      </c>
      <c r="K813" s="384" t="str">
        <f>IF(OR(IFERROR(SEARCH("*.0*",$E813),0)=1,E813=""),"",INDEX('1.1 AIZ-IVZ'!$H$109:$O$1097,MATCH('1.4 AIZ-BWH'!E813,'1.1 AIZ-IVZ'!$H$109:$H$1097,0),7))</f>
        <v/>
      </c>
      <c r="L813" s="384" t="str">
        <f>IF(OR(IFERROR(SEARCH("*.0*",$E813),0)=1,E813=""),"",INDEX('1.1 AIZ-IVZ'!$H$109:$O$1097,MATCH('1.4 AIZ-BWH'!E813,'1.1 AIZ-IVZ'!$H$109:$H$1097,0),8))</f>
        <v/>
      </c>
      <c r="M813" s="131"/>
      <c r="N813" s="395" t="str" cm="1">
        <f t="array" ref="N813">IFERROR(IF(O812=1,INDEX('1.1 AIZ-IVZ'!$G$7:$I$106,MATCH(MIN('1.1 AIZ-IVZ'!$G$7:$G$106)+COUNTIF($N$25:N812,"*.0*"),'1.1 AIZ-IVZ'!$G$7:$G$106,0),3),INDEX('1.1 AIZ-IVZ'!$G$109:$H$1097,MATCH(VALUE(LEFT(R813,SEARCH(".",R813)-1)),'1.1 AIZ-IVZ'!$E$109:$E$1097,0)-1+Q813,2)),"")</f>
        <v/>
      </c>
      <c r="O813" s="395" t="str">
        <f>IFERROR(IF(O812&gt;1,O812-1,INDEX('1.1 AIZ-IVZ'!$F$7:$H$106,MATCH('1.4 AIZ-BWH'!N813,'1.1 AIZ-IVZ'!$I$7:$I$106,0),1)+1),"")</f>
        <v/>
      </c>
      <c r="P813" s="395" t="str">
        <f t="shared" si="65"/>
        <v/>
      </c>
      <c r="Q813" s="395" t="e">
        <f t="shared" si="66"/>
        <v>#VALUE!</v>
      </c>
      <c r="R813" s="395" t="str">
        <f t="shared" si="67"/>
        <v/>
      </c>
    </row>
    <row r="814" spans="1:18" ht="15" hidden="1" customHeight="1">
      <c r="A814" s="49"/>
      <c r="B814" s="49"/>
      <c r="C814" s="49"/>
      <c r="D814" s="50"/>
      <c r="E814" s="93" t="str" cm="1">
        <f t="array" ref="E814">IFERROR(IF(O813=1,INDEX('1.1 AIZ-IVZ'!$G$7:$I$106,MATCH(MIN('1.1 AIZ-IVZ'!$G$7:$G$106)+COUNTIF($N$25:N813,"*.0*"),'1.1 AIZ-IVZ'!$G$7:$G$106,0),3),INDEX('1.1 AIZ-IVZ'!$G$109:$H$1097,MATCH(VALUE(LEFT(R814,SEARCH(".",R814)-1)),'1.1 AIZ-IVZ'!$E$109:$E$1097,0)-1+Q814,2)),"")</f>
        <v/>
      </c>
      <c r="F814" s="28"/>
      <c r="G814" s="409" t="str">
        <f>IF(E814="","",IF(IFERROR(VALUE(MID(E814,(SEARCH(".",E814)+1),1)),0)&gt;0,I814,SUMIFS($G815:$G$1015,$R815:$R$1015,LEFT(E814,SEARCH(".",E814)),$Q815:$Q$1015,"&gt;0")))</f>
        <v/>
      </c>
      <c r="H814" s="400"/>
      <c r="I814" s="396" t="str">
        <f t="shared" ca="1" si="63"/>
        <v/>
      </c>
      <c r="J814" s="396" t="str">
        <f t="shared" ca="1" si="64"/>
        <v/>
      </c>
      <c r="K814" s="384" t="str">
        <f>IF(OR(IFERROR(SEARCH("*.0*",$E814),0)=1,E814=""),"",INDEX('1.1 AIZ-IVZ'!$H$109:$O$1097,MATCH('1.4 AIZ-BWH'!E814,'1.1 AIZ-IVZ'!$H$109:$H$1097,0),7))</f>
        <v/>
      </c>
      <c r="L814" s="384" t="str">
        <f>IF(OR(IFERROR(SEARCH("*.0*",$E814),0)=1,E814=""),"",INDEX('1.1 AIZ-IVZ'!$H$109:$O$1097,MATCH('1.4 AIZ-BWH'!E814,'1.1 AIZ-IVZ'!$H$109:$H$1097,0),8))</f>
        <v/>
      </c>
      <c r="M814" s="131"/>
      <c r="N814" s="395" t="str" cm="1">
        <f t="array" ref="N814">IFERROR(IF(O813=1,INDEX('1.1 AIZ-IVZ'!$G$7:$I$106,MATCH(MIN('1.1 AIZ-IVZ'!$G$7:$G$106)+COUNTIF($N$25:N813,"*.0*"),'1.1 AIZ-IVZ'!$G$7:$G$106,0),3),INDEX('1.1 AIZ-IVZ'!$G$109:$H$1097,MATCH(VALUE(LEFT(R814,SEARCH(".",R814)-1)),'1.1 AIZ-IVZ'!$E$109:$E$1097,0)-1+Q814,2)),"")</f>
        <v/>
      </c>
      <c r="O814" s="395" t="str">
        <f>IFERROR(IF(O813&gt;1,O813-1,INDEX('1.1 AIZ-IVZ'!$F$7:$H$106,MATCH('1.4 AIZ-BWH'!N814,'1.1 AIZ-IVZ'!$I$7:$I$106,0),1)+1),"")</f>
        <v/>
      </c>
      <c r="P814" s="395" t="str">
        <f t="shared" si="65"/>
        <v/>
      </c>
      <c r="Q814" s="395" t="e">
        <f t="shared" si="66"/>
        <v>#VALUE!</v>
      </c>
      <c r="R814" s="395" t="str">
        <f t="shared" si="67"/>
        <v/>
      </c>
    </row>
    <row r="815" spans="1:18" ht="15" hidden="1" customHeight="1">
      <c r="A815" s="49"/>
      <c r="B815" s="49"/>
      <c r="C815" s="49"/>
      <c r="D815" s="50"/>
      <c r="E815" s="93" t="str" cm="1">
        <f t="array" ref="E815">IFERROR(IF(O814=1,INDEX('1.1 AIZ-IVZ'!$G$7:$I$106,MATCH(MIN('1.1 AIZ-IVZ'!$G$7:$G$106)+COUNTIF($N$25:N814,"*.0*"),'1.1 AIZ-IVZ'!$G$7:$G$106,0),3),INDEX('1.1 AIZ-IVZ'!$G$109:$H$1097,MATCH(VALUE(LEFT(R815,SEARCH(".",R815)-1)),'1.1 AIZ-IVZ'!$E$109:$E$1097,0)-1+Q815,2)),"")</f>
        <v/>
      </c>
      <c r="F815" s="28"/>
      <c r="G815" s="409" t="str">
        <f>IF(E815="","",IF(IFERROR(VALUE(MID(E815,(SEARCH(".",E815)+1),1)),0)&gt;0,I815,SUMIFS($G816:$G$1015,$R816:$R$1015,LEFT(E815,SEARCH(".",E815)),$Q816:$Q$1015,"&gt;0")))</f>
        <v/>
      </c>
      <c r="H815" s="400"/>
      <c r="I815" s="396" t="str">
        <f t="shared" ca="1" si="63"/>
        <v/>
      </c>
      <c r="J815" s="396" t="str">
        <f t="shared" ca="1" si="64"/>
        <v/>
      </c>
      <c r="K815" s="384" t="str">
        <f>IF(OR(IFERROR(SEARCH("*.0*",$E815),0)=1,E815=""),"",INDEX('1.1 AIZ-IVZ'!$H$109:$O$1097,MATCH('1.4 AIZ-BWH'!E815,'1.1 AIZ-IVZ'!$H$109:$H$1097,0),7))</f>
        <v/>
      </c>
      <c r="L815" s="384" t="str">
        <f>IF(OR(IFERROR(SEARCH("*.0*",$E815),0)=1,E815=""),"",INDEX('1.1 AIZ-IVZ'!$H$109:$O$1097,MATCH('1.4 AIZ-BWH'!E815,'1.1 AIZ-IVZ'!$H$109:$H$1097,0),8))</f>
        <v/>
      </c>
      <c r="M815" s="131"/>
      <c r="N815" s="395" t="str" cm="1">
        <f t="array" ref="N815">IFERROR(IF(O814=1,INDEX('1.1 AIZ-IVZ'!$G$7:$I$106,MATCH(MIN('1.1 AIZ-IVZ'!$G$7:$G$106)+COUNTIF($N$25:N814,"*.0*"),'1.1 AIZ-IVZ'!$G$7:$G$106,0),3),INDEX('1.1 AIZ-IVZ'!$G$109:$H$1097,MATCH(VALUE(LEFT(R815,SEARCH(".",R815)-1)),'1.1 AIZ-IVZ'!$E$109:$E$1097,0)-1+Q815,2)),"")</f>
        <v/>
      </c>
      <c r="O815" s="395" t="str">
        <f>IFERROR(IF(O814&gt;1,O814-1,INDEX('1.1 AIZ-IVZ'!$F$7:$H$106,MATCH('1.4 AIZ-BWH'!N815,'1.1 AIZ-IVZ'!$I$7:$I$106,0),1)+1),"")</f>
        <v/>
      </c>
      <c r="P815" s="395" t="str">
        <f t="shared" si="65"/>
        <v/>
      </c>
      <c r="Q815" s="395" t="e">
        <f t="shared" si="66"/>
        <v>#VALUE!</v>
      </c>
      <c r="R815" s="395" t="str">
        <f t="shared" si="67"/>
        <v/>
      </c>
    </row>
    <row r="816" spans="1:18" ht="15" hidden="1" customHeight="1">
      <c r="A816" s="49"/>
      <c r="B816" s="49"/>
      <c r="C816" s="49"/>
      <c r="D816" s="50"/>
      <c r="E816" s="93" t="str" cm="1">
        <f t="array" ref="E816">IFERROR(IF(O815=1,INDEX('1.1 AIZ-IVZ'!$G$7:$I$106,MATCH(MIN('1.1 AIZ-IVZ'!$G$7:$G$106)+COUNTIF($N$25:N815,"*.0*"),'1.1 AIZ-IVZ'!$G$7:$G$106,0),3),INDEX('1.1 AIZ-IVZ'!$G$109:$H$1097,MATCH(VALUE(LEFT(R816,SEARCH(".",R816)-1)),'1.1 AIZ-IVZ'!$E$109:$E$1097,0)-1+Q816,2)),"")</f>
        <v/>
      </c>
      <c r="F816" s="28"/>
      <c r="G816" s="409" t="str">
        <f>IF(E816="","",IF(IFERROR(VALUE(MID(E816,(SEARCH(".",E816)+1),1)),0)&gt;0,I816,SUMIFS($G817:$G$1015,$R817:$R$1015,LEFT(E816,SEARCH(".",E816)),$Q817:$Q$1015,"&gt;0")))</f>
        <v/>
      </c>
      <c r="H816" s="400"/>
      <c r="I816" s="396" t="str">
        <f t="shared" ca="1" si="63"/>
        <v/>
      </c>
      <c r="J816" s="396" t="str">
        <f t="shared" ca="1" si="64"/>
        <v/>
      </c>
      <c r="K816" s="384" t="str">
        <f>IF(OR(IFERROR(SEARCH("*.0*",$E816),0)=1,E816=""),"",INDEX('1.1 AIZ-IVZ'!$H$109:$O$1097,MATCH('1.4 AIZ-BWH'!E816,'1.1 AIZ-IVZ'!$H$109:$H$1097,0),7))</f>
        <v/>
      </c>
      <c r="L816" s="384" t="str">
        <f>IF(OR(IFERROR(SEARCH("*.0*",$E816),0)=1,E816=""),"",INDEX('1.1 AIZ-IVZ'!$H$109:$O$1097,MATCH('1.4 AIZ-BWH'!E816,'1.1 AIZ-IVZ'!$H$109:$H$1097,0),8))</f>
        <v/>
      </c>
      <c r="M816" s="131"/>
      <c r="N816" s="395" t="str" cm="1">
        <f t="array" ref="N816">IFERROR(IF(O815=1,INDEX('1.1 AIZ-IVZ'!$G$7:$I$106,MATCH(MIN('1.1 AIZ-IVZ'!$G$7:$G$106)+COUNTIF($N$25:N815,"*.0*"),'1.1 AIZ-IVZ'!$G$7:$G$106,0),3),INDEX('1.1 AIZ-IVZ'!$G$109:$H$1097,MATCH(VALUE(LEFT(R816,SEARCH(".",R816)-1)),'1.1 AIZ-IVZ'!$E$109:$E$1097,0)-1+Q816,2)),"")</f>
        <v/>
      </c>
      <c r="O816" s="395" t="str">
        <f>IFERROR(IF(O815&gt;1,O815-1,INDEX('1.1 AIZ-IVZ'!$F$7:$H$106,MATCH('1.4 AIZ-BWH'!N816,'1.1 AIZ-IVZ'!$I$7:$I$106,0),1)+1),"")</f>
        <v/>
      </c>
      <c r="P816" s="395" t="str">
        <f t="shared" si="65"/>
        <v/>
      </c>
      <c r="Q816" s="395" t="e">
        <f t="shared" si="66"/>
        <v>#VALUE!</v>
      </c>
      <c r="R816" s="395" t="str">
        <f t="shared" si="67"/>
        <v/>
      </c>
    </row>
    <row r="817" spans="1:18" ht="15" hidden="1" customHeight="1">
      <c r="A817" s="49"/>
      <c r="B817" s="49"/>
      <c r="C817" s="49"/>
      <c r="D817" s="50"/>
      <c r="E817" s="93" t="str" cm="1">
        <f t="array" ref="E817">IFERROR(IF(O816=1,INDEX('1.1 AIZ-IVZ'!$G$7:$I$106,MATCH(MIN('1.1 AIZ-IVZ'!$G$7:$G$106)+COUNTIF($N$25:N816,"*.0*"),'1.1 AIZ-IVZ'!$G$7:$G$106,0),3),INDEX('1.1 AIZ-IVZ'!$G$109:$H$1097,MATCH(VALUE(LEFT(R817,SEARCH(".",R817)-1)),'1.1 AIZ-IVZ'!$E$109:$E$1097,0)-1+Q817,2)),"")</f>
        <v/>
      </c>
      <c r="F817" s="28"/>
      <c r="G817" s="409" t="str">
        <f>IF(E817="","",IF(IFERROR(VALUE(MID(E817,(SEARCH(".",E817)+1),1)),0)&gt;0,I817,SUMIFS($G818:$G$1015,$R818:$R$1015,LEFT(E817,SEARCH(".",E817)),$Q818:$Q$1015,"&gt;0")))</f>
        <v/>
      </c>
      <c r="H817" s="400"/>
      <c r="I817" s="396" t="str">
        <f t="shared" ca="1" si="63"/>
        <v/>
      </c>
      <c r="J817" s="396" t="str">
        <f t="shared" ca="1" si="64"/>
        <v/>
      </c>
      <c r="K817" s="384" t="str">
        <f>IF(OR(IFERROR(SEARCH("*.0*",$E817),0)=1,E817=""),"",INDEX('1.1 AIZ-IVZ'!$H$109:$O$1097,MATCH('1.4 AIZ-BWH'!E817,'1.1 AIZ-IVZ'!$H$109:$H$1097,0),7))</f>
        <v/>
      </c>
      <c r="L817" s="384" t="str">
        <f>IF(OR(IFERROR(SEARCH("*.0*",$E817),0)=1,E817=""),"",INDEX('1.1 AIZ-IVZ'!$H$109:$O$1097,MATCH('1.4 AIZ-BWH'!E817,'1.1 AIZ-IVZ'!$H$109:$H$1097,0),8))</f>
        <v/>
      </c>
      <c r="M817" s="131"/>
      <c r="N817" s="395" t="str" cm="1">
        <f t="array" ref="N817">IFERROR(IF(O816=1,INDEX('1.1 AIZ-IVZ'!$G$7:$I$106,MATCH(MIN('1.1 AIZ-IVZ'!$G$7:$G$106)+COUNTIF($N$25:N816,"*.0*"),'1.1 AIZ-IVZ'!$G$7:$G$106,0),3),INDEX('1.1 AIZ-IVZ'!$G$109:$H$1097,MATCH(VALUE(LEFT(R817,SEARCH(".",R817)-1)),'1.1 AIZ-IVZ'!$E$109:$E$1097,0)-1+Q817,2)),"")</f>
        <v/>
      </c>
      <c r="O817" s="395" t="str">
        <f>IFERROR(IF(O816&gt;1,O816-1,INDEX('1.1 AIZ-IVZ'!$F$7:$H$106,MATCH('1.4 AIZ-BWH'!N817,'1.1 AIZ-IVZ'!$I$7:$I$106,0),1)+1),"")</f>
        <v/>
      </c>
      <c r="P817" s="395" t="str">
        <f t="shared" si="65"/>
        <v/>
      </c>
      <c r="Q817" s="395" t="e">
        <f t="shared" si="66"/>
        <v>#VALUE!</v>
      </c>
      <c r="R817" s="395" t="str">
        <f t="shared" si="67"/>
        <v/>
      </c>
    </row>
    <row r="818" spans="1:18" ht="15" hidden="1" customHeight="1">
      <c r="A818" s="49"/>
      <c r="B818" s="49"/>
      <c r="C818" s="49"/>
      <c r="D818" s="50"/>
      <c r="E818" s="93" t="str" cm="1">
        <f t="array" ref="E818">IFERROR(IF(O817=1,INDEX('1.1 AIZ-IVZ'!$G$7:$I$106,MATCH(MIN('1.1 AIZ-IVZ'!$G$7:$G$106)+COUNTIF($N$25:N817,"*.0*"),'1.1 AIZ-IVZ'!$G$7:$G$106,0),3),INDEX('1.1 AIZ-IVZ'!$G$109:$H$1097,MATCH(VALUE(LEFT(R818,SEARCH(".",R818)-1)),'1.1 AIZ-IVZ'!$E$109:$E$1097,0)-1+Q818,2)),"")</f>
        <v/>
      </c>
      <c r="F818" s="28"/>
      <c r="G818" s="409" t="str">
        <f>IF(E818="","",IF(IFERROR(VALUE(MID(E818,(SEARCH(".",E818)+1),1)),0)&gt;0,I818,SUMIFS($G819:$G$1015,$R819:$R$1015,LEFT(E818,SEARCH(".",E818)),$Q819:$Q$1015,"&gt;0")))</f>
        <v/>
      </c>
      <c r="H818" s="400"/>
      <c r="I818" s="396" t="str">
        <f t="shared" ca="1" si="63"/>
        <v/>
      </c>
      <c r="J818" s="396" t="str">
        <f t="shared" ca="1" si="64"/>
        <v/>
      </c>
      <c r="K818" s="384" t="str">
        <f>IF(OR(IFERROR(SEARCH("*.0*",$E818),0)=1,E818=""),"",INDEX('1.1 AIZ-IVZ'!$H$109:$O$1097,MATCH('1.4 AIZ-BWH'!E818,'1.1 AIZ-IVZ'!$H$109:$H$1097,0),7))</f>
        <v/>
      </c>
      <c r="L818" s="384" t="str">
        <f>IF(OR(IFERROR(SEARCH("*.0*",$E818),0)=1,E818=""),"",INDEX('1.1 AIZ-IVZ'!$H$109:$O$1097,MATCH('1.4 AIZ-BWH'!E818,'1.1 AIZ-IVZ'!$H$109:$H$1097,0),8))</f>
        <v/>
      </c>
      <c r="M818" s="131"/>
      <c r="N818" s="395" t="str" cm="1">
        <f t="array" ref="N818">IFERROR(IF(O817=1,INDEX('1.1 AIZ-IVZ'!$G$7:$I$106,MATCH(MIN('1.1 AIZ-IVZ'!$G$7:$G$106)+COUNTIF($N$25:N817,"*.0*"),'1.1 AIZ-IVZ'!$G$7:$G$106,0),3),INDEX('1.1 AIZ-IVZ'!$G$109:$H$1097,MATCH(VALUE(LEFT(R818,SEARCH(".",R818)-1)),'1.1 AIZ-IVZ'!$E$109:$E$1097,0)-1+Q818,2)),"")</f>
        <v/>
      </c>
      <c r="O818" s="395" t="str">
        <f>IFERROR(IF(O817&gt;1,O817-1,INDEX('1.1 AIZ-IVZ'!$F$7:$H$106,MATCH('1.4 AIZ-BWH'!N818,'1.1 AIZ-IVZ'!$I$7:$I$106,0),1)+1),"")</f>
        <v/>
      </c>
      <c r="P818" s="395" t="str">
        <f t="shared" si="65"/>
        <v/>
      </c>
      <c r="Q818" s="395" t="e">
        <f t="shared" si="66"/>
        <v>#VALUE!</v>
      </c>
      <c r="R818" s="395" t="str">
        <f t="shared" si="67"/>
        <v/>
      </c>
    </row>
    <row r="819" spans="1:18" ht="15" hidden="1" customHeight="1">
      <c r="A819" s="49"/>
      <c r="B819" s="49"/>
      <c r="C819" s="49"/>
      <c r="D819" s="50"/>
      <c r="E819" s="93" t="str" cm="1">
        <f t="array" ref="E819">IFERROR(IF(O818=1,INDEX('1.1 AIZ-IVZ'!$G$7:$I$106,MATCH(MIN('1.1 AIZ-IVZ'!$G$7:$G$106)+COUNTIF($N$25:N818,"*.0*"),'1.1 AIZ-IVZ'!$G$7:$G$106,0),3),INDEX('1.1 AIZ-IVZ'!$G$109:$H$1097,MATCH(VALUE(LEFT(R819,SEARCH(".",R819)-1)),'1.1 AIZ-IVZ'!$E$109:$E$1097,0)-1+Q819,2)),"")</f>
        <v/>
      </c>
      <c r="F819" s="28"/>
      <c r="G819" s="409" t="str">
        <f>IF(E819="","",IF(IFERROR(VALUE(MID(E819,(SEARCH(".",E819)+1),1)),0)&gt;0,I819,SUMIFS($G820:$G$1015,$R820:$R$1015,LEFT(E819,SEARCH(".",E819)),$Q820:$Q$1015,"&gt;0")))</f>
        <v/>
      </c>
      <c r="H819" s="400"/>
      <c r="I819" s="396" t="str">
        <f t="shared" ca="1" si="63"/>
        <v/>
      </c>
      <c r="J819" s="396" t="str">
        <f t="shared" ca="1" si="64"/>
        <v/>
      </c>
      <c r="K819" s="384" t="str">
        <f>IF(OR(IFERROR(SEARCH("*.0*",$E819),0)=1,E819=""),"",INDEX('1.1 AIZ-IVZ'!$H$109:$O$1097,MATCH('1.4 AIZ-BWH'!E819,'1.1 AIZ-IVZ'!$H$109:$H$1097,0),7))</f>
        <v/>
      </c>
      <c r="L819" s="384" t="str">
        <f>IF(OR(IFERROR(SEARCH("*.0*",$E819),0)=1,E819=""),"",INDEX('1.1 AIZ-IVZ'!$H$109:$O$1097,MATCH('1.4 AIZ-BWH'!E819,'1.1 AIZ-IVZ'!$H$109:$H$1097,0),8))</f>
        <v/>
      </c>
      <c r="M819" s="131"/>
      <c r="N819" s="395" t="str" cm="1">
        <f t="array" ref="N819">IFERROR(IF(O818=1,INDEX('1.1 AIZ-IVZ'!$G$7:$I$106,MATCH(MIN('1.1 AIZ-IVZ'!$G$7:$G$106)+COUNTIF($N$25:N818,"*.0*"),'1.1 AIZ-IVZ'!$G$7:$G$106,0),3),INDEX('1.1 AIZ-IVZ'!$G$109:$H$1097,MATCH(VALUE(LEFT(R819,SEARCH(".",R819)-1)),'1.1 AIZ-IVZ'!$E$109:$E$1097,0)-1+Q819,2)),"")</f>
        <v/>
      </c>
      <c r="O819" s="395" t="str">
        <f>IFERROR(IF(O818&gt;1,O818-1,INDEX('1.1 AIZ-IVZ'!$F$7:$H$106,MATCH('1.4 AIZ-BWH'!N819,'1.1 AIZ-IVZ'!$I$7:$I$106,0),1)+1),"")</f>
        <v/>
      </c>
      <c r="P819" s="395" t="str">
        <f t="shared" si="65"/>
        <v/>
      </c>
      <c r="Q819" s="395" t="e">
        <f t="shared" si="66"/>
        <v>#VALUE!</v>
      </c>
      <c r="R819" s="395" t="str">
        <f t="shared" si="67"/>
        <v/>
      </c>
    </row>
    <row r="820" spans="1:18" ht="15" hidden="1" customHeight="1">
      <c r="A820" s="49"/>
      <c r="B820" s="49"/>
      <c r="C820" s="49"/>
      <c r="D820" s="50"/>
      <c r="E820" s="93" t="str" cm="1">
        <f t="array" ref="E820">IFERROR(IF(O819=1,INDEX('1.1 AIZ-IVZ'!$G$7:$I$106,MATCH(MIN('1.1 AIZ-IVZ'!$G$7:$G$106)+COUNTIF($N$25:N819,"*.0*"),'1.1 AIZ-IVZ'!$G$7:$G$106,0),3),INDEX('1.1 AIZ-IVZ'!$G$109:$H$1097,MATCH(VALUE(LEFT(R820,SEARCH(".",R820)-1)),'1.1 AIZ-IVZ'!$E$109:$E$1097,0)-1+Q820,2)),"")</f>
        <v/>
      </c>
      <c r="F820" s="28"/>
      <c r="G820" s="409" t="str">
        <f>IF(E820="","",IF(IFERROR(VALUE(MID(E820,(SEARCH(".",E820)+1),1)),0)&gt;0,I820,SUMIFS($G821:$G$1015,$R821:$R$1015,LEFT(E820,SEARCH(".",E820)),$Q821:$Q$1015,"&gt;0")))</f>
        <v/>
      </c>
      <c r="H820" s="400"/>
      <c r="I820" s="396" t="str">
        <f t="shared" ca="1" si="63"/>
        <v/>
      </c>
      <c r="J820" s="396" t="str">
        <f t="shared" ca="1" si="64"/>
        <v/>
      </c>
      <c r="K820" s="384" t="str">
        <f>IF(OR(IFERROR(SEARCH("*.0*",$E820),0)=1,E820=""),"",INDEX('1.1 AIZ-IVZ'!$H$109:$O$1097,MATCH('1.4 AIZ-BWH'!E820,'1.1 AIZ-IVZ'!$H$109:$H$1097,0),7))</f>
        <v/>
      </c>
      <c r="L820" s="384" t="str">
        <f>IF(OR(IFERROR(SEARCH("*.0*",$E820),0)=1,E820=""),"",INDEX('1.1 AIZ-IVZ'!$H$109:$O$1097,MATCH('1.4 AIZ-BWH'!E820,'1.1 AIZ-IVZ'!$H$109:$H$1097,0),8))</f>
        <v/>
      </c>
      <c r="M820" s="131"/>
      <c r="N820" s="395" t="str" cm="1">
        <f t="array" ref="N820">IFERROR(IF(O819=1,INDEX('1.1 AIZ-IVZ'!$G$7:$I$106,MATCH(MIN('1.1 AIZ-IVZ'!$G$7:$G$106)+COUNTIF($N$25:N819,"*.0*"),'1.1 AIZ-IVZ'!$G$7:$G$106,0),3),INDEX('1.1 AIZ-IVZ'!$G$109:$H$1097,MATCH(VALUE(LEFT(R820,SEARCH(".",R820)-1)),'1.1 AIZ-IVZ'!$E$109:$E$1097,0)-1+Q820,2)),"")</f>
        <v/>
      </c>
      <c r="O820" s="395" t="str">
        <f>IFERROR(IF(O819&gt;1,O819-1,INDEX('1.1 AIZ-IVZ'!$F$7:$H$106,MATCH('1.4 AIZ-BWH'!N820,'1.1 AIZ-IVZ'!$I$7:$I$106,0),1)+1),"")</f>
        <v/>
      </c>
      <c r="P820" s="395" t="str">
        <f t="shared" si="65"/>
        <v/>
      </c>
      <c r="Q820" s="395" t="e">
        <f t="shared" si="66"/>
        <v>#VALUE!</v>
      </c>
      <c r="R820" s="395" t="str">
        <f t="shared" si="67"/>
        <v/>
      </c>
    </row>
    <row r="821" spans="1:18" ht="15" hidden="1" customHeight="1">
      <c r="A821" s="49"/>
      <c r="B821" s="49"/>
      <c r="C821" s="49"/>
      <c r="D821" s="50"/>
      <c r="E821" s="93" t="str" cm="1">
        <f t="array" ref="E821">IFERROR(IF(O820=1,INDEX('1.1 AIZ-IVZ'!$G$7:$I$106,MATCH(MIN('1.1 AIZ-IVZ'!$G$7:$G$106)+COUNTIF($N$25:N820,"*.0*"),'1.1 AIZ-IVZ'!$G$7:$G$106,0),3),INDEX('1.1 AIZ-IVZ'!$G$109:$H$1097,MATCH(VALUE(LEFT(R821,SEARCH(".",R821)-1)),'1.1 AIZ-IVZ'!$E$109:$E$1097,0)-1+Q821,2)),"")</f>
        <v/>
      </c>
      <c r="F821" s="28"/>
      <c r="G821" s="409" t="str">
        <f>IF(E821="","",IF(IFERROR(VALUE(MID(E821,(SEARCH(".",E821)+1),1)),0)&gt;0,I821,SUMIFS($G822:$G$1015,$R822:$R$1015,LEFT(E821,SEARCH(".",E821)),$Q822:$Q$1015,"&gt;0")))</f>
        <v/>
      </c>
      <c r="H821" s="400"/>
      <c r="I821" s="396" t="str">
        <f t="shared" ca="1" si="63"/>
        <v/>
      </c>
      <c r="J821" s="396" t="str">
        <f t="shared" ca="1" si="64"/>
        <v/>
      </c>
      <c r="K821" s="384" t="str">
        <f>IF(OR(IFERROR(SEARCH("*.0*",$E821),0)=1,E821=""),"",INDEX('1.1 AIZ-IVZ'!$H$109:$O$1097,MATCH('1.4 AIZ-BWH'!E821,'1.1 AIZ-IVZ'!$H$109:$H$1097,0),7))</f>
        <v/>
      </c>
      <c r="L821" s="384" t="str">
        <f>IF(OR(IFERROR(SEARCH("*.0*",$E821),0)=1,E821=""),"",INDEX('1.1 AIZ-IVZ'!$H$109:$O$1097,MATCH('1.4 AIZ-BWH'!E821,'1.1 AIZ-IVZ'!$H$109:$H$1097,0),8))</f>
        <v/>
      </c>
      <c r="M821" s="131"/>
      <c r="N821" s="395" t="str" cm="1">
        <f t="array" ref="N821">IFERROR(IF(O820=1,INDEX('1.1 AIZ-IVZ'!$G$7:$I$106,MATCH(MIN('1.1 AIZ-IVZ'!$G$7:$G$106)+COUNTIF($N$25:N820,"*.0*"),'1.1 AIZ-IVZ'!$G$7:$G$106,0),3),INDEX('1.1 AIZ-IVZ'!$G$109:$H$1097,MATCH(VALUE(LEFT(R821,SEARCH(".",R821)-1)),'1.1 AIZ-IVZ'!$E$109:$E$1097,0)-1+Q821,2)),"")</f>
        <v/>
      </c>
      <c r="O821" s="395" t="str">
        <f>IFERROR(IF(O820&gt;1,O820-1,INDEX('1.1 AIZ-IVZ'!$F$7:$H$106,MATCH('1.4 AIZ-BWH'!N821,'1.1 AIZ-IVZ'!$I$7:$I$106,0),1)+1),"")</f>
        <v/>
      </c>
      <c r="P821" s="395" t="str">
        <f t="shared" si="65"/>
        <v/>
      </c>
      <c r="Q821" s="395" t="e">
        <f t="shared" si="66"/>
        <v>#VALUE!</v>
      </c>
      <c r="R821" s="395" t="str">
        <f t="shared" si="67"/>
        <v/>
      </c>
    </row>
    <row r="822" spans="1:18" ht="15" hidden="1" customHeight="1">
      <c r="A822" s="49"/>
      <c r="B822" s="49"/>
      <c r="C822" s="49"/>
      <c r="D822" s="50"/>
      <c r="E822" s="93" t="str" cm="1">
        <f t="array" ref="E822">IFERROR(IF(O821=1,INDEX('1.1 AIZ-IVZ'!$G$7:$I$106,MATCH(MIN('1.1 AIZ-IVZ'!$G$7:$G$106)+COUNTIF($N$25:N821,"*.0*"),'1.1 AIZ-IVZ'!$G$7:$G$106,0),3),INDEX('1.1 AIZ-IVZ'!$G$109:$H$1097,MATCH(VALUE(LEFT(R822,SEARCH(".",R822)-1)),'1.1 AIZ-IVZ'!$E$109:$E$1097,0)-1+Q822,2)),"")</f>
        <v/>
      </c>
      <c r="F822" s="28"/>
      <c r="G822" s="409" t="str">
        <f>IF(E822="","",IF(IFERROR(VALUE(MID(E822,(SEARCH(".",E822)+1),1)),0)&gt;0,I822,SUMIFS($G823:$G$1015,$R823:$R$1015,LEFT(E822,SEARCH(".",E822)),$Q823:$Q$1015,"&gt;0")))</f>
        <v/>
      </c>
      <c r="H822" s="400"/>
      <c r="I822" s="396" t="str">
        <f t="shared" ca="1" si="63"/>
        <v/>
      </c>
      <c r="J822" s="396" t="str">
        <f t="shared" ca="1" si="64"/>
        <v/>
      </c>
      <c r="K822" s="384" t="str">
        <f>IF(OR(IFERROR(SEARCH("*.0*",$E822),0)=1,E822=""),"",INDEX('1.1 AIZ-IVZ'!$H$109:$O$1097,MATCH('1.4 AIZ-BWH'!E822,'1.1 AIZ-IVZ'!$H$109:$H$1097,0),7))</f>
        <v/>
      </c>
      <c r="L822" s="384" t="str">
        <f>IF(OR(IFERROR(SEARCH("*.0*",$E822),0)=1,E822=""),"",INDEX('1.1 AIZ-IVZ'!$H$109:$O$1097,MATCH('1.4 AIZ-BWH'!E822,'1.1 AIZ-IVZ'!$H$109:$H$1097,0),8))</f>
        <v/>
      </c>
      <c r="M822" s="131"/>
      <c r="N822" s="395" t="str" cm="1">
        <f t="array" ref="N822">IFERROR(IF(O821=1,INDEX('1.1 AIZ-IVZ'!$G$7:$I$106,MATCH(MIN('1.1 AIZ-IVZ'!$G$7:$G$106)+COUNTIF($N$25:N821,"*.0*"),'1.1 AIZ-IVZ'!$G$7:$G$106,0),3),INDEX('1.1 AIZ-IVZ'!$G$109:$H$1097,MATCH(VALUE(LEFT(R822,SEARCH(".",R822)-1)),'1.1 AIZ-IVZ'!$E$109:$E$1097,0)-1+Q822,2)),"")</f>
        <v/>
      </c>
      <c r="O822" s="395" t="str">
        <f>IFERROR(IF(O821&gt;1,O821-1,INDEX('1.1 AIZ-IVZ'!$F$7:$H$106,MATCH('1.4 AIZ-BWH'!N822,'1.1 AIZ-IVZ'!$I$7:$I$106,0),1)+1),"")</f>
        <v/>
      </c>
      <c r="P822" s="395" t="str">
        <f t="shared" si="65"/>
        <v/>
      </c>
      <c r="Q822" s="395" t="e">
        <f t="shared" si="66"/>
        <v>#VALUE!</v>
      </c>
      <c r="R822" s="395" t="str">
        <f t="shared" si="67"/>
        <v/>
      </c>
    </row>
    <row r="823" spans="1:18" ht="15" hidden="1" customHeight="1">
      <c r="A823" s="49"/>
      <c r="B823" s="49"/>
      <c r="C823" s="49"/>
      <c r="D823" s="50"/>
      <c r="E823" s="93" t="str" cm="1">
        <f t="array" ref="E823">IFERROR(IF(O822=1,INDEX('1.1 AIZ-IVZ'!$G$7:$I$106,MATCH(MIN('1.1 AIZ-IVZ'!$G$7:$G$106)+COUNTIF($N$25:N822,"*.0*"),'1.1 AIZ-IVZ'!$G$7:$G$106,0),3),INDEX('1.1 AIZ-IVZ'!$G$109:$H$1097,MATCH(VALUE(LEFT(R823,SEARCH(".",R823)-1)),'1.1 AIZ-IVZ'!$E$109:$E$1097,0)-1+Q823,2)),"")</f>
        <v/>
      </c>
      <c r="F823" s="28"/>
      <c r="G823" s="409" t="str">
        <f>IF(E823="","",IF(IFERROR(VALUE(MID(E823,(SEARCH(".",E823)+1),1)),0)&gt;0,I823,SUMIFS($G824:$G$1015,$R824:$R$1015,LEFT(E823,SEARCH(".",E823)),$Q824:$Q$1015,"&gt;0")))</f>
        <v/>
      </c>
      <c r="H823" s="400"/>
      <c r="I823" s="396" t="str">
        <f t="shared" ca="1" si="63"/>
        <v/>
      </c>
      <c r="J823" s="396" t="str">
        <f t="shared" ca="1" si="64"/>
        <v/>
      </c>
      <c r="K823" s="384" t="str">
        <f>IF(OR(IFERROR(SEARCH("*.0*",$E823),0)=1,E823=""),"",INDEX('1.1 AIZ-IVZ'!$H$109:$O$1097,MATCH('1.4 AIZ-BWH'!E823,'1.1 AIZ-IVZ'!$H$109:$H$1097,0),7))</f>
        <v/>
      </c>
      <c r="L823" s="384" t="str">
        <f>IF(OR(IFERROR(SEARCH("*.0*",$E823),0)=1,E823=""),"",INDEX('1.1 AIZ-IVZ'!$H$109:$O$1097,MATCH('1.4 AIZ-BWH'!E823,'1.1 AIZ-IVZ'!$H$109:$H$1097,0),8))</f>
        <v/>
      </c>
      <c r="M823" s="131"/>
      <c r="N823" s="395" t="str" cm="1">
        <f t="array" ref="N823">IFERROR(IF(O822=1,INDEX('1.1 AIZ-IVZ'!$G$7:$I$106,MATCH(MIN('1.1 AIZ-IVZ'!$G$7:$G$106)+COUNTIF($N$25:N822,"*.0*"),'1.1 AIZ-IVZ'!$G$7:$G$106,0),3),INDEX('1.1 AIZ-IVZ'!$G$109:$H$1097,MATCH(VALUE(LEFT(R823,SEARCH(".",R823)-1)),'1.1 AIZ-IVZ'!$E$109:$E$1097,0)-1+Q823,2)),"")</f>
        <v/>
      </c>
      <c r="O823" s="395" t="str">
        <f>IFERROR(IF(O822&gt;1,O822-1,INDEX('1.1 AIZ-IVZ'!$F$7:$H$106,MATCH('1.4 AIZ-BWH'!N823,'1.1 AIZ-IVZ'!$I$7:$I$106,0),1)+1),"")</f>
        <v/>
      </c>
      <c r="P823" s="395" t="str">
        <f t="shared" si="65"/>
        <v/>
      </c>
      <c r="Q823" s="395" t="e">
        <f t="shared" si="66"/>
        <v>#VALUE!</v>
      </c>
      <c r="R823" s="395" t="str">
        <f t="shared" si="67"/>
        <v/>
      </c>
    </row>
    <row r="824" spans="1:18" ht="15" hidden="1" customHeight="1">
      <c r="A824" s="49"/>
      <c r="B824" s="49"/>
      <c r="C824" s="49"/>
      <c r="D824" s="50"/>
      <c r="E824" s="93" t="str" cm="1">
        <f t="array" ref="E824">IFERROR(IF(O823=1,INDEX('1.1 AIZ-IVZ'!$G$7:$I$106,MATCH(MIN('1.1 AIZ-IVZ'!$G$7:$G$106)+COUNTIF($N$25:N823,"*.0*"),'1.1 AIZ-IVZ'!$G$7:$G$106,0),3),INDEX('1.1 AIZ-IVZ'!$G$109:$H$1097,MATCH(VALUE(LEFT(R824,SEARCH(".",R824)-1)),'1.1 AIZ-IVZ'!$E$109:$E$1097,0)-1+Q824,2)),"")</f>
        <v/>
      </c>
      <c r="F824" s="28"/>
      <c r="G824" s="409" t="str">
        <f>IF(E824="","",IF(IFERROR(VALUE(MID(E824,(SEARCH(".",E824)+1),1)),0)&gt;0,I824,SUMIFS($G825:$G$1015,$R825:$R$1015,LEFT(E824,SEARCH(".",E824)),$Q825:$Q$1015,"&gt;0")))</f>
        <v/>
      </c>
      <c r="H824" s="400"/>
      <c r="I824" s="396" t="str">
        <f t="shared" ca="1" si="63"/>
        <v/>
      </c>
      <c r="J824" s="396" t="str">
        <f t="shared" ca="1" si="64"/>
        <v/>
      </c>
      <c r="K824" s="384" t="str">
        <f>IF(OR(IFERROR(SEARCH("*.0*",$E824),0)=1,E824=""),"",INDEX('1.1 AIZ-IVZ'!$H$109:$O$1097,MATCH('1.4 AIZ-BWH'!E824,'1.1 AIZ-IVZ'!$H$109:$H$1097,0),7))</f>
        <v/>
      </c>
      <c r="L824" s="384" t="str">
        <f>IF(OR(IFERROR(SEARCH("*.0*",$E824),0)=1,E824=""),"",INDEX('1.1 AIZ-IVZ'!$H$109:$O$1097,MATCH('1.4 AIZ-BWH'!E824,'1.1 AIZ-IVZ'!$H$109:$H$1097,0),8))</f>
        <v/>
      </c>
      <c r="M824" s="131"/>
      <c r="N824" s="395" t="str" cm="1">
        <f t="array" ref="N824">IFERROR(IF(O823=1,INDEX('1.1 AIZ-IVZ'!$G$7:$I$106,MATCH(MIN('1.1 AIZ-IVZ'!$G$7:$G$106)+COUNTIF($N$25:N823,"*.0*"),'1.1 AIZ-IVZ'!$G$7:$G$106,0),3),INDEX('1.1 AIZ-IVZ'!$G$109:$H$1097,MATCH(VALUE(LEFT(R824,SEARCH(".",R824)-1)),'1.1 AIZ-IVZ'!$E$109:$E$1097,0)-1+Q824,2)),"")</f>
        <v/>
      </c>
      <c r="O824" s="395" t="str">
        <f>IFERROR(IF(O823&gt;1,O823-1,INDEX('1.1 AIZ-IVZ'!$F$7:$H$106,MATCH('1.4 AIZ-BWH'!N824,'1.1 AIZ-IVZ'!$I$7:$I$106,0),1)+1),"")</f>
        <v/>
      </c>
      <c r="P824" s="395" t="str">
        <f t="shared" si="65"/>
        <v/>
      </c>
      <c r="Q824" s="395" t="e">
        <f t="shared" si="66"/>
        <v>#VALUE!</v>
      </c>
      <c r="R824" s="395" t="str">
        <f t="shared" si="67"/>
        <v/>
      </c>
    </row>
    <row r="825" spans="1:18" ht="15" hidden="1" customHeight="1">
      <c r="A825" s="49"/>
      <c r="B825" s="49"/>
      <c r="C825" s="49"/>
      <c r="D825" s="50"/>
      <c r="E825" s="93" t="str" cm="1">
        <f t="array" ref="E825">IFERROR(IF(O824=1,INDEX('1.1 AIZ-IVZ'!$G$7:$I$106,MATCH(MIN('1.1 AIZ-IVZ'!$G$7:$G$106)+COUNTIF($N$25:N824,"*.0*"),'1.1 AIZ-IVZ'!$G$7:$G$106,0),3),INDEX('1.1 AIZ-IVZ'!$G$109:$H$1097,MATCH(VALUE(LEFT(R825,SEARCH(".",R825)-1)),'1.1 AIZ-IVZ'!$E$109:$E$1097,0)-1+Q825,2)),"")</f>
        <v/>
      </c>
      <c r="F825" s="28"/>
      <c r="G825" s="409" t="str">
        <f>IF(E825="","",IF(IFERROR(VALUE(MID(E825,(SEARCH(".",E825)+1),1)),0)&gt;0,I825,SUMIFS($G826:$G$1015,$R826:$R$1015,LEFT(E825,SEARCH(".",E825)),$Q826:$Q$1015,"&gt;0")))</f>
        <v/>
      </c>
      <c r="H825" s="400"/>
      <c r="I825" s="396" t="str">
        <f t="shared" ca="1" si="63"/>
        <v/>
      </c>
      <c r="J825" s="396" t="str">
        <f t="shared" ca="1" si="64"/>
        <v/>
      </c>
      <c r="K825" s="384" t="str">
        <f>IF(OR(IFERROR(SEARCH("*.0*",$E825),0)=1,E825=""),"",INDEX('1.1 AIZ-IVZ'!$H$109:$O$1097,MATCH('1.4 AIZ-BWH'!E825,'1.1 AIZ-IVZ'!$H$109:$H$1097,0),7))</f>
        <v/>
      </c>
      <c r="L825" s="384" t="str">
        <f>IF(OR(IFERROR(SEARCH("*.0*",$E825),0)=1,E825=""),"",INDEX('1.1 AIZ-IVZ'!$H$109:$O$1097,MATCH('1.4 AIZ-BWH'!E825,'1.1 AIZ-IVZ'!$H$109:$H$1097,0),8))</f>
        <v/>
      </c>
      <c r="M825" s="131"/>
      <c r="N825" s="395" t="str" cm="1">
        <f t="array" ref="N825">IFERROR(IF(O824=1,INDEX('1.1 AIZ-IVZ'!$G$7:$I$106,MATCH(MIN('1.1 AIZ-IVZ'!$G$7:$G$106)+COUNTIF($N$25:N824,"*.0*"),'1.1 AIZ-IVZ'!$G$7:$G$106,0),3),INDEX('1.1 AIZ-IVZ'!$G$109:$H$1097,MATCH(VALUE(LEFT(R825,SEARCH(".",R825)-1)),'1.1 AIZ-IVZ'!$E$109:$E$1097,0)-1+Q825,2)),"")</f>
        <v/>
      </c>
      <c r="O825" s="395" t="str">
        <f>IFERROR(IF(O824&gt;1,O824-1,INDEX('1.1 AIZ-IVZ'!$F$7:$H$106,MATCH('1.4 AIZ-BWH'!N825,'1.1 AIZ-IVZ'!$I$7:$I$106,0),1)+1),"")</f>
        <v/>
      </c>
      <c r="P825" s="395" t="str">
        <f t="shared" si="65"/>
        <v/>
      </c>
      <c r="Q825" s="395" t="e">
        <f t="shared" si="66"/>
        <v>#VALUE!</v>
      </c>
      <c r="R825" s="395" t="str">
        <f t="shared" si="67"/>
        <v/>
      </c>
    </row>
    <row r="826" spans="1:18" ht="15" hidden="1" customHeight="1">
      <c r="A826" s="49"/>
      <c r="B826" s="49"/>
      <c r="C826" s="49"/>
      <c r="D826" s="50"/>
      <c r="E826" s="93" t="str" cm="1">
        <f t="array" ref="E826">IFERROR(IF(O825=1,INDEX('1.1 AIZ-IVZ'!$G$7:$I$106,MATCH(MIN('1.1 AIZ-IVZ'!$G$7:$G$106)+COUNTIF($N$25:N825,"*.0*"),'1.1 AIZ-IVZ'!$G$7:$G$106,0),3),INDEX('1.1 AIZ-IVZ'!$G$109:$H$1097,MATCH(VALUE(LEFT(R826,SEARCH(".",R826)-1)),'1.1 AIZ-IVZ'!$E$109:$E$1097,0)-1+Q826,2)),"")</f>
        <v/>
      </c>
      <c r="F826" s="28"/>
      <c r="G826" s="409" t="str">
        <f>IF(E826="","",IF(IFERROR(VALUE(MID(E826,(SEARCH(".",E826)+1),1)),0)&gt;0,I826,SUMIFS($G827:$G$1015,$R827:$R$1015,LEFT(E826,SEARCH(".",E826)),$Q827:$Q$1015,"&gt;0")))</f>
        <v/>
      </c>
      <c r="H826" s="400"/>
      <c r="I826" s="396" t="str">
        <f t="shared" ca="1" si="63"/>
        <v/>
      </c>
      <c r="J826" s="396" t="str">
        <f t="shared" ca="1" si="64"/>
        <v/>
      </c>
      <c r="K826" s="384" t="str">
        <f>IF(OR(IFERROR(SEARCH("*.0*",$E826),0)=1,E826=""),"",INDEX('1.1 AIZ-IVZ'!$H$109:$O$1097,MATCH('1.4 AIZ-BWH'!E826,'1.1 AIZ-IVZ'!$H$109:$H$1097,0),7))</f>
        <v/>
      </c>
      <c r="L826" s="384" t="str">
        <f>IF(OR(IFERROR(SEARCH("*.0*",$E826),0)=1,E826=""),"",INDEX('1.1 AIZ-IVZ'!$H$109:$O$1097,MATCH('1.4 AIZ-BWH'!E826,'1.1 AIZ-IVZ'!$H$109:$H$1097,0),8))</f>
        <v/>
      </c>
      <c r="M826" s="131"/>
      <c r="N826" s="395" t="str" cm="1">
        <f t="array" ref="N826">IFERROR(IF(O825=1,INDEX('1.1 AIZ-IVZ'!$G$7:$I$106,MATCH(MIN('1.1 AIZ-IVZ'!$G$7:$G$106)+COUNTIF($N$25:N825,"*.0*"),'1.1 AIZ-IVZ'!$G$7:$G$106,0),3),INDEX('1.1 AIZ-IVZ'!$G$109:$H$1097,MATCH(VALUE(LEFT(R826,SEARCH(".",R826)-1)),'1.1 AIZ-IVZ'!$E$109:$E$1097,0)-1+Q826,2)),"")</f>
        <v/>
      </c>
      <c r="O826" s="395" t="str">
        <f>IFERROR(IF(O825&gt;1,O825-1,INDEX('1.1 AIZ-IVZ'!$F$7:$H$106,MATCH('1.4 AIZ-BWH'!N826,'1.1 AIZ-IVZ'!$I$7:$I$106,0),1)+1),"")</f>
        <v/>
      </c>
      <c r="P826" s="395" t="str">
        <f t="shared" si="65"/>
        <v/>
      </c>
      <c r="Q826" s="395" t="e">
        <f t="shared" si="66"/>
        <v>#VALUE!</v>
      </c>
      <c r="R826" s="395" t="str">
        <f t="shared" si="67"/>
        <v/>
      </c>
    </row>
    <row r="827" spans="1:18" ht="15" hidden="1" customHeight="1">
      <c r="A827" s="49"/>
      <c r="B827" s="49"/>
      <c r="C827" s="49"/>
      <c r="D827" s="50"/>
      <c r="E827" s="93" t="str" cm="1">
        <f t="array" ref="E827">IFERROR(IF(O826=1,INDEX('1.1 AIZ-IVZ'!$G$7:$I$106,MATCH(MIN('1.1 AIZ-IVZ'!$G$7:$G$106)+COUNTIF($N$25:N826,"*.0*"),'1.1 AIZ-IVZ'!$G$7:$G$106,0),3),INDEX('1.1 AIZ-IVZ'!$G$109:$H$1097,MATCH(VALUE(LEFT(R827,SEARCH(".",R827)-1)),'1.1 AIZ-IVZ'!$E$109:$E$1097,0)-1+Q827,2)),"")</f>
        <v/>
      </c>
      <c r="F827" s="28"/>
      <c r="G827" s="409" t="str">
        <f>IF(E827="","",IF(IFERROR(VALUE(MID(E827,(SEARCH(".",E827)+1),1)),0)&gt;0,I827,SUMIFS($G828:$G$1015,$R828:$R$1015,LEFT(E827,SEARCH(".",E827)),$Q828:$Q$1015,"&gt;0")))</f>
        <v/>
      </c>
      <c r="H827" s="400"/>
      <c r="I827" s="396" t="str">
        <f t="shared" ca="1" si="63"/>
        <v/>
      </c>
      <c r="J827" s="396" t="str">
        <f t="shared" ca="1" si="64"/>
        <v/>
      </c>
      <c r="K827" s="384" t="str">
        <f>IF(OR(IFERROR(SEARCH("*.0*",$E827),0)=1,E827=""),"",INDEX('1.1 AIZ-IVZ'!$H$109:$O$1097,MATCH('1.4 AIZ-BWH'!E827,'1.1 AIZ-IVZ'!$H$109:$H$1097,0),7))</f>
        <v/>
      </c>
      <c r="L827" s="384" t="str">
        <f>IF(OR(IFERROR(SEARCH("*.0*",$E827),0)=1,E827=""),"",INDEX('1.1 AIZ-IVZ'!$H$109:$O$1097,MATCH('1.4 AIZ-BWH'!E827,'1.1 AIZ-IVZ'!$H$109:$H$1097,0),8))</f>
        <v/>
      </c>
      <c r="M827" s="131"/>
      <c r="N827" s="395" t="str" cm="1">
        <f t="array" ref="N827">IFERROR(IF(O826=1,INDEX('1.1 AIZ-IVZ'!$G$7:$I$106,MATCH(MIN('1.1 AIZ-IVZ'!$G$7:$G$106)+COUNTIF($N$25:N826,"*.0*"),'1.1 AIZ-IVZ'!$G$7:$G$106,0),3),INDEX('1.1 AIZ-IVZ'!$G$109:$H$1097,MATCH(VALUE(LEFT(R827,SEARCH(".",R827)-1)),'1.1 AIZ-IVZ'!$E$109:$E$1097,0)-1+Q827,2)),"")</f>
        <v/>
      </c>
      <c r="O827" s="395" t="str">
        <f>IFERROR(IF(O826&gt;1,O826-1,INDEX('1.1 AIZ-IVZ'!$F$7:$H$106,MATCH('1.4 AIZ-BWH'!N827,'1.1 AIZ-IVZ'!$I$7:$I$106,0),1)+1),"")</f>
        <v/>
      </c>
      <c r="P827" s="395" t="str">
        <f t="shared" si="65"/>
        <v/>
      </c>
      <c r="Q827" s="395" t="e">
        <f t="shared" si="66"/>
        <v>#VALUE!</v>
      </c>
      <c r="R827" s="395" t="str">
        <f t="shared" si="67"/>
        <v/>
      </c>
    </row>
    <row r="828" spans="1:18" ht="15" hidden="1" customHeight="1">
      <c r="A828" s="49"/>
      <c r="B828" s="49"/>
      <c r="C828" s="49"/>
      <c r="D828" s="50"/>
      <c r="E828" s="93" t="str" cm="1">
        <f t="array" ref="E828">IFERROR(IF(O827=1,INDEX('1.1 AIZ-IVZ'!$G$7:$I$106,MATCH(MIN('1.1 AIZ-IVZ'!$G$7:$G$106)+COUNTIF($N$25:N827,"*.0*"),'1.1 AIZ-IVZ'!$G$7:$G$106,0),3),INDEX('1.1 AIZ-IVZ'!$G$109:$H$1097,MATCH(VALUE(LEFT(R828,SEARCH(".",R828)-1)),'1.1 AIZ-IVZ'!$E$109:$E$1097,0)-1+Q828,2)),"")</f>
        <v/>
      </c>
      <c r="F828" s="28"/>
      <c r="G828" s="409" t="str">
        <f>IF(E828="","",IF(IFERROR(VALUE(MID(E828,(SEARCH(".",E828)+1),1)),0)&gt;0,I828,SUMIFS($G829:$G$1015,$R829:$R$1015,LEFT(E828,SEARCH(".",E828)),$Q829:$Q$1015,"&gt;0")))</f>
        <v/>
      </c>
      <c r="H828" s="400"/>
      <c r="I828" s="396" t="str">
        <f t="shared" ca="1" si="63"/>
        <v/>
      </c>
      <c r="J828" s="396" t="str">
        <f t="shared" ca="1" si="64"/>
        <v/>
      </c>
      <c r="K828" s="384" t="str">
        <f>IF(OR(IFERROR(SEARCH("*.0*",$E828),0)=1,E828=""),"",INDEX('1.1 AIZ-IVZ'!$H$109:$O$1097,MATCH('1.4 AIZ-BWH'!E828,'1.1 AIZ-IVZ'!$H$109:$H$1097,0),7))</f>
        <v/>
      </c>
      <c r="L828" s="384" t="str">
        <f>IF(OR(IFERROR(SEARCH("*.0*",$E828),0)=1,E828=""),"",INDEX('1.1 AIZ-IVZ'!$H$109:$O$1097,MATCH('1.4 AIZ-BWH'!E828,'1.1 AIZ-IVZ'!$H$109:$H$1097,0),8))</f>
        <v/>
      </c>
      <c r="M828" s="131"/>
      <c r="N828" s="395" t="str" cm="1">
        <f t="array" ref="N828">IFERROR(IF(O827=1,INDEX('1.1 AIZ-IVZ'!$G$7:$I$106,MATCH(MIN('1.1 AIZ-IVZ'!$G$7:$G$106)+COUNTIF($N$25:N827,"*.0*"),'1.1 AIZ-IVZ'!$G$7:$G$106,0),3),INDEX('1.1 AIZ-IVZ'!$G$109:$H$1097,MATCH(VALUE(LEFT(R828,SEARCH(".",R828)-1)),'1.1 AIZ-IVZ'!$E$109:$E$1097,0)-1+Q828,2)),"")</f>
        <v/>
      </c>
      <c r="O828" s="395" t="str">
        <f>IFERROR(IF(O827&gt;1,O827-1,INDEX('1.1 AIZ-IVZ'!$F$7:$H$106,MATCH('1.4 AIZ-BWH'!N828,'1.1 AIZ-IVZ'!$I$7:$I$106,0),1)+1),"")</f>
        <v/>
      </c>
      <c r="P828" s="395" t="str">
        <f t="shared" si="65"/>
        <v/>
      </c>
      <c r="Q828" s="395" t="e">
        <f t="shared" si="66"/>
        <v>#VALUE!</v>
      </c>
      <c r="R828" s="395" t="str">
        <f t="shared" si="67"/>
        <v/>
      </c>
    </row>
    <row r="829" spans="1:18" ht="15" hidden="1" customHeight="1">
      <c r="A829" s="49"/>
      <c r="B829" s="49"/>
      <c r="C829" s="49"/>
      <c r="D829" s="50"/>
      <c r="E829" s="93" t="str" cm="1">
        <f t="array" ref="E829">IFERROR(IF(O828=1,INDEX('1.1 AIZ-IVZ'!$G$7:$I$106,MATCH(MIN('1.1 AIZ-IVZ'!$G$7:$G$106)+COUNTIF($N$25:N828,"*.0*"),'1.1 AIZ-IVZ'!$G$7:$G$106,0),3),INDEX('1.1 AIZ-IVZ'!$G$109:$H$1097,MATCH(VALUE(LEFT(R829,SEARCH(".",R829)-1)),'1.1 AIZ-IVZ'!$E$109:$E$1097,0)-1+Q829,2)),"")</f>
        <v/>
      </c>
      <c r="F829" s="28"/>
      <c r="G829" s="409" t="str">
        <f>IF(E829="","",IF(IFERROR(VALUE(MID(E829,(SEARCH(".",E829)+1),1)),0)&gt;0,I829,SUMIFS($G830:$G$1015,$R830:$R$1015,LEFT(E829,SEARCH(".",E829)),$Q830:$Q$1015,"&gt;0")))</f>
        <v/>
      </c>
      <c r="H829" s="400"/>
      <c r="I829" s="396" t="str">
        <f t="shared" ca="1" si="63"/>
        <v/>
      </c>
      <c r="J829" s="396" t="str">
        <f t="shared" ca="1" si="64"/>
        <v/>
      </c>
      <c r="K829" s="384" t="str">
        <f>IF(OR(IFERROR(SEARCH("*.0*",$E829),0)=1,E829=""),"",INDEX('1.1 AIZ-IVZ'!$H$109:$O$1097,MATCH('1.4 AIZ-BWH'!E829,'1.1 AIZ-IVZ'!$H$109:$H$1097,0),7))</f>
        <v/>
      </c>
      <c r="L829" s="384" t="str">
        <f>IF(OR(IFERROR(SEARCH("*.0*",$E829),0)=1,E829=""),"",INDEX('1.1 AIZ-IVZ'!$H$109:$O$1097,MATCH('1.4 AIZ-BWH'!E829,'1.1 AIZ-IVZ'!$H$109:$H$1097,0),8))</f>
        <v/>
      </c>
      <c r="M829" s="131"/>
      <c r="N829" s="395" t="str" cm="1">
        <f t="array" ref="N829">IFERROR(IF(O828=1,INDEX('1.1 AIZ-IVZ'!$G$7:$I$106,MATCH(MIN('1.1 AIZ-IVZ'!$G$7:$G$106)+COUNTIF($N$25:N828,"*.0*"),'1.1 AIZ-IVZ'!$G$7:$G$106,0),3),INDEX('1.1 AIZ-IVZ'!$G$109:$H$1097,MATCH(VALUE(LEFT(R829,SEARCH(".",R829)-1)),'1.1 AIZ-IVZ'!$E$109:$E$1097,0)-1+Q829,2)),"")</f>
        <v/>
      </c>
      <c r="O829" s="395" t="str">
        <f>IFERROR(IF(O828&gt;1,O828-1,INDEX('1.1 AIZ-IVZ'!$F$7:$H$106,MATCH('1.4 AIZ-BWH'!N829,'1.1 AIZ-IVZ'!$I$7:$I$106,0),1)+1),"")</f>
        <v/>
      </c>
      <c r="P829" s="395" t="str">
        <f t="shared" si="65"/>
        <v/>
      </c>
      <c r="Q829" s="395" t="e">
        <f t="shared" si="66"/>
        <v>#VALUE!</v>
      </c>
      <c r="R829" s="395" t="str">
        <f t="shared" si="67"/>
        <v/>
      </c>
    </row>
    <row r="830" spans="1:18" ht="15" hidden="1" customHeight="1">
      <c r="A830" s="49"/>
      <c r="B830" s="49"/>
      <c r="C830" s="49"/>
      <c r="D830" s="50"/>
      <c r="E830" s="93" t="str" cm="1">
        <f t="array" ref="E830">IFERROR(IF(O829=1,INDEX('1.1 AIZ-IVZ'!$G$7:$I$106,MATCH(MIN('1.1 AIZ-IVZ'!$G$7:$G$106)+COUNTIF($N$25:N829,"*.0*"),'1.1 AIZ-IVZ'!$G$7:$G$106,0),3),INDEX('1.1 AIZ-IVZ'!$G$109:$H$1097,MATCH(VALUE(LEFT(R830,SEARCH(".",R830)-1)),'1.1 AIZ-IVZ'!$E$109:$E$1097,0)-1+Q830,2)),"")</f>
        <v/>
      </c>
      <c r="F830" s="28"/>
      <c r="G830" s="409" t="str">
        <f>IF(E830="","",IF(IFERROR(VALUE(MID(E830,(SEARCH(".",E830)+1),1)),0)&gt;0,I830,SUMIFS($G831:$G$1015,$R831:$R$1015,LEFT(E830,SEARCH(".",E830)),$Q831:$Q$1015,"&gt;0")))</f>
        <v/>
      </c>
      <c r="H830" s="400"/>
      <c r="I830" s="396" t="str">
        <f t="shared" ca="1" si="63"/>
        <v/>
      </c>
      <c r="J830" s="396" t="str">
        <f t="shared" ca="1" si="64"/>
        <v/>
      </c>
      <c r="K830" s="384" t="str">
        <f>IF(OR(IFERROR(SEARCH("*.0*",$E830),0)=1,E830=""),"",INDEX('1.1 AIZ-IVZ'!$H$109:$O$1097,MATCH('1.4 AIZ-BWH'!E830,'1.1 AIZ-IVZ'!$H$109:$H$1097,0),7))</f>
        <v/>
      </c>
      <c r="L830" s="384" t="str">
        <f>IF(OR(IFERROR(SEARCH("*.0*",$E830),0)=1,E830=""),"",INDEX('1.1 AIZ-IVZ'!$H$109:$O$1097,MATCH('1.4 AIZ-BWH'!E830,'1.1 AIZ-IVZ'!$H$109:$H$1097,0),8))</f>
        <v/>
      </c>
      <c r="M830" s="131"/>
      <c r="N830" s="395" t="str" cm="1">
        <f t="array" ref="N830">IFERROR(IF(O829=1,INDEX('1.1 AIZ-IVZ'!$G$7:$I$106,MATCH(MIN('1.1 AIZ-IVZ'!$G$7:$G$106)+COUNTIF($N$25:N829,"*.0*"),'1.1 AIZ-IVZ'!$G$7:$G$106,0),3),INDEX('1.1 AIZ-IVZ'!$G$109:$H$1097,MATCH(VALUE(LEFT(R830,SEARCH(".",R830)-1)),'1.1 AIZ-IVZ'!$E$109:$E$1097,0)-1+Q830,2)),"")</f>
        <v/>
      </c>
      <c r="O830" s="395" t="str">
        <f>IFERROR(IF(O829&gt;1,O829-1,INDEX('1.1 AIZ-IVZ'!$F$7:$H$106,MATCH('1.4 AIZ-BWH'!N830,'1.1 AIZ-IVZ'!$I$7:$I$106,0),1)+1),"")</f>
        <v/>
      </c>
      <c r="P830" s="395" t="str">
        <f t="shared" si="65"/>
        <v/>
      </c>
      <c r="Q830" s="395" t="e">
        <f t="shared" si="66"/>
        <v>#VALUE!</v>
      </c>
      <c r="R830" s="395" t="str">
        <f t="shared" si="67"/>
        <v/>
      </c>
    </row>
    <row r="831" spans="1:18" ht="15" hidden="1" customHeight="1">
      <c r="A831" s="49"/>
      <c r="B831" s="49"/>
      <c r="C831" s="49"/>
      <c r="D831" s="50"/>
      <c r="E831" s="93" t="str" cm="1">
        <f t="array" ref="E831">IFERROR(IF(O830=1,INDEX('1.1 AIZ-IVZ'!$G$7:$I$106,MATCH(MIN('1.1 AIZ-IVZ'!$G$7:$G$106)+COUNTIF($N$25:N830,"*.0*"),'1.1 AIZ-IVZ'!$G$7:$G$106,0),3),INDEX('1.1 AIZ-IVZ'!$G$109:$H$1097,MATCH(VALUE(LEFT(R831,SEARCH(".",R831)-1)),'1.1 AIZ-IVZ'!$E$109:$E$1097,0)-1+Q831,2)),"")</f>
        <v/>
      </c>
      <c r="F831" s="28"/>
      <c r="G831" s="409" t="str">
        <f>IF(E831="","",IF(IFERROR(VALUE(MID(E831,(SEARCH(".",E831)+1),1)),0)&gt;0,I831,SUMIFS($G832:$G$1015,$R832:$R$1015,LEFT(E831,SEARCH(".",E831)),$Q832:$Q$1015,"&gt;0")))</f>
        <v/>
      </c>
      <c r="H831" s="400"/>
      <c r="I831" s="396" t="str">
        <f t="shared" ca="1" si="63"/>
        <v/>
      </c>
      <c r="J831" s="396" t="str">
        <f t="shared" ca="1" si="64"/>
        <v/>
      </c>
      <c r="K831" s="384" t="str">
        <f>IF(OR(IFERROR(SEARCH("*.0*",$E831),0)=1,E831=""),"",INDEX('1.1 AIZ-IVZ'!$H$109:$O$1097,MATCH('1.4 AIZ-BWH'!E831,'1.1 AIZ-IVZ'!$H$109:$H$1097,0),7))</f>
        <v/>
      </c>
      <c r="L831" s="384" t="str">
        <f>IF(OR(IFERROR(SEARCH("*.0*",$E831),0)=1,E831=""),"",INDEX('1.1 AIZ-IVZ'!$H$109:$O$1097,MATCH('1.4 AIZ-BWH'!E831,'1.1 AIZ-IVZ'!$H$109:$H$1097,0),8))</f>
        <v/>
      </c>
      <c r="M831" s="131"/>
      <c r="N831" s="395" t="str" cm="1">
        <f t="array" ref="N831">IFERROR(IF(O830=1,INDEX('1.1 AIZ-IVZ'!$G$7:$I$106,MATCH(MIN('1.1 AIZ-IVZ'!$G$7:$G$106)+COUNTIF($N$25:N830,"*.0*"),'1.1 AIZ-IVZ'!$G$7:$G$106,0),3),INDEX('1.1 AIZ-IVZ'!$G$109:$H$1097,MATCH(VALUE(LEFT(R831,SEARCH(".",R831)-1)),'1.1 AIZ-IVZ'!$E$109:$E$1097,0)-1+Q831,2)),"")</f>
        <v/>
      </c>
      <c r="O831" s="395" t="str">
        <f>IFERROR(IF(O830&gt;1,O830-1,INDEX('1.1 AIZ-IVZ'!$F$7:$H$106,MATCH('1.4 AIZ-BWH'!N831,'1.1 AIZ-IVZ'!$I$7:$I$106,0),1)+1),"")</f>
        <v/>
      </c>
      <c r="P831" s="395" t="str">
        <f t="shared" si="65"/>
        <v/>
      </c>
      <c r="Q831" s="395" t="e">
        <f t="shared" si="66"/>
        <v>#VALUE!</v>
      </c>
      <c r="R831" s="395" t="str">
        <f t="shared" si="67"/>
        <v/>
      </c>
    </row>
    <row r="832" spans="1:18" ht="15" hidden="1" customHeight="1">
      <c r="A832" s="49"/>
      <c r="B832" s="49"/>
      <c r="C832" s="49"/>
      <c r="D832" s="50"/>
      <c r="E832" s="93" t="str" cm="1">
        <f t="array" ref="E832">IFERROR(IF(O831=1,INDEX('1.1 AIZ-IVZ'!$G$7:$I$106,MATCH(MIN('1.1 AIZ-IVZ'!$G$7:$G$106)+COUNTIF($N$25:N831,"*.0*"),'1.1 AIZ-IVZ'!$G$7:$G$106,0),3),INDEX('1.1 AIZ-IVZ'!$G$109:$H$1097,MATCH(VALUE(LEFT(R832,SEARCH(".",R832)-1)),'1.1 AIZ-IVZ'!$E$109:$E$1097,0)-1+Q832,2)),"")</f>
        <v/>
      </c>
      <c r="F832" s="28"/>
      <c r="G832" s="409" t="str">
        <f>IF(E832="","",IF(IFERROR(VALUE(MID(E832,(SEARCH(".",E832)+1),1)),0)&gt;0,I832,SUMIFS($G833:$G$1015,$R833:$R$1015,LEFT(E832,SEARCH(".",E832)),$Q833:$Q$1015,"&gt;0")))</f>
        <v/>
      </c>
      <c r="H832" s="400"/>
      <c r="I832" s="396" t="str">
        <f t="shared" ca="1" si="63"/>
        <v/>
      </c>
      <c r="J832" s="396" t="str">
        <f t="shared" ca="1" si="64"/>
        <v/>
      </c>
      <c r="K832" s="384" t="str">
        <f>IF(OR(IFERROR(SEARCH("*.0*",$E832),0)=1,E832=""),"",INDEX('1.1 AIZ-IVZ'!$H$109:$O$1097,MATCH('1.4 AIZ-BWH'!E832,'1.1 AIZ-IVZ'!$H$109:$H$1097,0),7))</f>
        <v/>
      </c>
      <c r="L832" s="384" t="str">
        <f>IF(OR(IFERROR(SEARCH("*.0*",$E832),0)=1,E832=""),"",INDEX('1.1 AIZ-IVZ'!$H$109:$O$1097,MATCH('1.4 AIZ-BWH'!E832,'1.1 AIZ-IVZ'!$H$109:$H$1097,0),8))</f>
        <v/>
      </c>
      <c r="M832" s="131"/>
      <c r="N832" s="395" t="str" cm="1">
        <f t="array" ref="N832">IFERROR(IF(O831=1,INDEX('1.1 AIZ-IVZ'!$G$7:$I$106,MATCH(MIN('1.1 AIZ-IVZ'!$G$7:$G$106)+COUNTIF($N$25:N831,"*.0*"),'1.1 AIZ-IVZ'!$G$7:$G$106,0),3),INDEX('1.1 AIZ-IVZ'!$G$109:$H$1097,MATCH(VALUE(LEFT(R832,SEARCH(".",R832)-1)),'1.1 AIZ-IVZ'!$E$109:$E$1097,0)-1+Q832,2)),"")</f>
        <v/>
      </c>
      <c r="O832" s="395" t="str">
        <f>IFERROR(IF(O831&gt;1,O831-1,INDEX('1.1 AIZ-IVZ'!$F$7:$H$106,MATCH('1.4 AIZ-BWH'!N832,'1.1 AIZ-IVZ'!$I$7:$I$106,0),1)+1),"")</f>
        <v/>
      </c>
      <c r="P832" s="395" t="str">
        <f t="shared" si="65"/>
        <v/>
      </c>
      <c r="Q832" s="395" t="e">
        <f t="shared" si="66"/>
        <v>#VALUE!</v>
      </c>
      <c r="R832" s="395" t="str">
        <f t="shared" si="67"/>
        <v/>
      </c>
    </row>
    <row r="833" spans="1:18" ht="15" hidden="1" customHeight="1">
      <c r="A833" s="49"/>
      <c r="B833" s="49"/>
      <c r="C833" s="49"/>
      <c r="D833" s="50"/>
      <c r="E833" s="93" t="str" cm="1">
        <f t="array" ref="E833">IFERROR(IF(O832=1,INDEX('1.1 AIZ-IVZ'!$G$7:$I$106,MATCH(MIN('1.1 AIZ-IVZ'!$G$7:$G$106)+COUNTIF($N$25:N832,"*.0*"),'1.1 AIZ-IVZ'!$G$7:$G$106,0),3),INDEX('1.1 AIZ-IVZ'!$G$109:$H$1097,MATCH(VALUE(LEFT(R833,SEARCH(".",R833)-1)),'1.1 AIZ-IVZ'!$E$109:$E$1097,0)-1+Q833,2)),"")</f>
        <v/>
      </c>
      <c r="F833" s="28"/>
      <c r="G833" s="409" t="str">
        <f>IF(E833="","",IF(IFERROR(VALUE(MID(E833,(SEARCH(".",E833)+1),1)),0)&gt;0,I833,SUMIFS($G834:$G$1015,$R834:$R$1015,LEFT(E833,SEARCH(".",E833)),$Q834:$Q$1015,"&gt;0")))</f>
        <v/>
      </c>
      <c r="H833" s="400"/>
      <c r="I833" s="396" t="str">
        <f t="shared" ca="1" si="63"/>
        <v/>
      </c>
      <c r="J833" s="396" t="str">
        <f t="shared" ca="1" si="64"/>
        <v/>
      </c>
      <c r="K833" s="384" t="str">
        <f>IF(OR(IFERROR(SEARCH("*.0*",$E833),0)=1,E833=""),"",INDEX('1.1 AIZ-IVZ'!$H$109:$O$1097,MATCH('1.4 AIZ-BWH'!E833,'1.1 AIZ-IVZ'!$H$109:$H$1097,0),7))</f>
        <v/>
      </c>
      <c r="L833" s="384" t="str">
        <f>IF(OR(IFERROR(SEARCH("*.0*",$E833),0)=1,E833=""),"",INDEX('1.1 AIZ-IVZ'!$H$109:$O$1097,MATCH('1.4 AIZ-BWH'!E833,'1.1 AIZ-IVZ'!$H$109:$H$1097,0),8))</f>
        <v/>
      </c>
      <c r="M833" s="131"/>
      <c r="N833" s="395" t="str" cm="1">
        <f t="array" ref="N833">IFERROR(IF(O832=1,INDEX('1.1 AIZ-IVZ'!$G$7:$I$106,MATCH(MIN('1.1 AIZ-IVZ'!$G$7:$G$106)+COUNTIF($N$25:N832,"*.0*"),'1.1 AIZ-IVZ'!$G$7:$G$106,0),3),INDEX('1.1 AIZ-IVZ'!$G$109:$H$1097,MATCH(VALUE(LEFT(R833,SEARCH(".",R833)-1)),'1.1 AIZ-IVZ'!$E$109:$E$1097,0)-1+Q833,2)),"")</f>
        <v/>
      </c>
      <c r="O833" s="395" t="str">
        <f>IFERROR(IF(O832&gt;1,O832-1,INDEX('1.1 AIZ-IVZ'!$F$7:$H$106,MATCH('1.4 AIZ-BWH'!N833,'1.1 AIZ-IVZ'!$I$7:$I$106,0),1)+1),"")</f>
        <v/>
      </c>
      <c r="P833" s="395" t="str">
        <f t="shared" si="65"/>
        <v/>
      </c>
      <c r="Q833" s="395" t="e">
        <f t="shared" si="66"/>
        <v>#VALUE!</v>
      </c>
      <c r="R833" s="395" t="str">
        <f t="shared" si="67"/>
        <v/>
      </c>
    </row>
    <row r="834" spans="1:18" ht="15" hidden="1" customHeight="1">
      <c r="A834" s="49"/>
      <c r="B834" s="49"/>
      <c r="C834" s="49"/>
      <c r="D834" s="50"/>
      <c r="E834" s="93" t="str" cm="1">
        <f t="array" ref="E834">IFERROR(IF(O833=1,INDEX('1.1 AIZ-IVZ'!$G$7:$I$106,MATCH(MIN('1.1 AIZ-IVZ'!$G$7:$G$106)+COUNTIF($N$25:N833,"*.0*"),'1.1 AIZ-IVZ'!$G$7:$G$106,0),3),INDEX('1.1 AIZ-IVZ'!$G$109:$H$1097,MATCH(VALUE(LEFT(R834,SEARCH(".",R834)-1)),'1.1 AIZ-IVZ'!$E$109:$E$1097,0)-1+Q834,2)),"")</f>
        <v/>
      </c>
      <c r="F834" s="28"/>
      <c r="G834" s="409" t="str">
        <f>IF(E834="","",IF(IFERROR(VALUE(MID(E834,(SEARCH(".",E834)+1),1)),0)&gt;0,I834,SUMIFS($G835:$G$1015,$R835:$R$1015,LEFT(E834,SEARCH(".",E834)),$Q835:$Q$1015,"&gt;0")))</f>
        <v/>
      </c>
      <c r="H834" s="400"/>
      <c r="I834" s="396" t="str">
        <f t="shared" ca="1" si="63"/>
        <v/>
      </c>
      <c r="J834" s="396" t="str">
        <f t="shared" ca="1" si="64"/>
        <v/>
      </c>
      <c r="K834" s="384" t="str">
        <f>IF(OR(IFERROR(SEARCH("*.0*",$E834),0)=1,E834=""),"",INDEX('1.1 AIZ-IVZ'!$H$109:$O$1097,MATCH('1.4 AIZ-BWH'!E834,'1.1 AIZ-IVZ'!$H$109:$H$1097,0),7))</f>
        <v/>
      </c>
      <c r="L834" s="384" t="str">
        <f>IF(OR(IFERROR(SEARCH("*.0*",$E834),0)=1,E834=""),"",INDEX('1.1 AIZ-IVZ'!$H$109:$O$1097,MATCH('1.4 AIZ-BWH'!E834,'1.1 AIZ-IVZ'!$H$109:$H$1097,0),8))</f>
        <v/>
      </c>
      <c r="M834" s="131"/>
      <c r="N834" s="395" t="str" cm="1">
        <f t="array" ref="N834">IFERROR(IF(O833=1,INDEX('1.1 AIZ-IVZ'!$G$7:$I$106,MATCH(MIN('1.1 AIZ-IVZ'!$G$7:$G$106)+COUNTIF($N$25:N833,"*.0*"),'1.1 AIZ-IVZ'!$G$7:$G$106,0),3),INDEX('1.1 AIZ-IVZ'!$G$109:$H$1097,MATCH(VALUE(LEFT(R834,SEARCH(".",R834)-1)),'1.1 AIZ-IVZ'!$E$109:$E$1097,0)-1+Q834,2)),"")</f>
        <v/>
      </c>
      <c r="O834" s="395" t="str">
        <f>IFERROR(IF(O833&gt;1,O833-1,INDEX('1.1 AIZ-IVZ'!$F$7:$H$106,MATCH('1.4 AIZ-BWH'!N834,'1.1 AIZ-IVZ'!$I$7:$I$106,0),1)+1),"")</f>
        <v/>
      </c>
      <c r="P834" s="395" t="str">
        <f t="shared" si="65"/>
        <v/>
      </c>
      <c r="Q834" s="395" t="e">
        <f t="shared" si="66"/>
        <v>#VALUE!</v>
      </c>
      <c r="R834" s="395" t="str">
        <f t="shared" si="67"/>
        <v/>
      </c>
    </row>
    <row r="835" spans="1:18" ht="15" hidden="1" customHeight="1">
      <c r="A835" s="49"/>
      <c r="B835" s="49"/>
      <c r="C835" s="49"/>
      <c r="D835" s="50"/>
      <c r="E835" s="93" t="str" cm="1">
        <f t="array" ref="E835">IFERROR(IF(O834=1,INDEX('1.1 AIZ-IVZ'!$G$7:$I$106,MATCH(MIN('1.1 AIZ-IVZ'!$G$7:$G$106)+COUNTIF($N$25:N834,"*.0*"),'1.1 AIZ-IVZ'!$G$7:$G$106,0),3),INDEX('1.1 AIZ-IVZ'!$G$109:$H$1097,MATCH(VALUE(LEFT(R835,SEARCH(".",R835)-1)),'1.1 AIZ-IVZ'!$E$109:$E$1097,0)-1+Q835,2)),"")</f>
        <v/>
      </c>
      <c r="F835" s="28"/>
      <c r="G835" s="409" t="str">
        <f>IF(E835="","",IF(IFERROR(VALUE(MID(E835,(SEARCH(".",E835)+1),1)),0)&gt;0,I835,SUMIFS($G836:$G$1015,$R836:$R$1015,LEFT(E835,SEARCH(".",E835)),$Q836:$Q$1015,"&gt;0")))</f>
        <v/>
      </c>
      <c r="H835" s="400"/>
      <c r="I835" s="396" t="str">
        <f t="shared" ca="1" si="63"/>
        <v/>
      </c>
      <c r="J835" s="396" t="str">
        <f t="shared" ca="1" si="64"/>
        <v/>
      </c>
      <c r="K835" s="384" t="str">
        <f>IF(OR(IFERROR(SEARCH("*.0*",$E835),0)=1,E835=""),"",INDEX('1.1 AIZ-IVZ'!$H$109:$O$1097,MATCH('1.4 AIZ-BWH'!E835,'1.1 AIZ-IVZ'!$H$109:$H$1097,0),7))</f>
        <v/>
      </c>
      <c r="L835" s="384" t="str">
        <f>IF(OR(IFERROR(SEARCH("*.0*",$E835),0)=1,E835=""),"",INDEX('1.1 AIZ-IVZ'!$H$109:$O$1097,MATCH('1.4 AIZ-BWH'!E835,'1.1 AIZ-IVZ'!$H$109:$H$1097,0),8))</f>
        <v/>
      </c>
      <c r="M835" s="131"/>
      <c r="N835" s="395" t="str" cm="1">
        <f t="array" ref="N835">IFERROR(IF(O834=1,INDEX('1.1 AIZ-IVZ'!$G$7:$I$106,MATCH(MIN('1.1 AIZ-IVZ'!$G$7:$G$106)+COUNTIF($N$25:N834,"*.0*"),'1.1 AIZ-IVZ'!$G$7:$G$106,0),3),INDEX('1.1 AIZ-IVZ'!$G$109:$H$1097,MATCH(VALUE(LEFT(R835,SEARCH(".",R835)-1)),'1.1 AIZ-IVZ'!$E$109:$E$1097,0)-1+Q835,2)),"")</f>
        <v/>
      </c>
      <c r="O835" s="395" t="str">
        <f>IFERROR(IF(O834&gt;1,O834-1,INDEX('1.1 AIZ-IVZ'!$F$7:$H$106,MATCH('1.4 AIZ-BWH'!N835,'1.1 AIZ-IVZ'!$I$7:$I$106,0),1)+1),"")</f>
        <v/>
      </c>
      <c r="P835" s="395" t="str">
        <f t="shared" si="65"/>
        <v/>
      </c>
      <c r="Q835" s="395" t="e">
        <f t="shared" si="66"/>
        <v>#VALUE!</v>
      </c>
      <c r="R835" s="395" t="str">
        <f t="shared" si="67"/>
        <v/>
      </c>
    </row>
    <row r="836" spans="1:18" ht="15" hidden="1" customHeight="1">
      <c r="A836" s="49"/>
      <c r="B836" s="49"/>
      <c r="C836" s="49"/>
      <c r="D836" s="50"/>
      <c r="E836" s="93" t="str" cm="1">
        <f t="array" ref="E836">IFERROR(IF(O835=1,INDEX('1.1 AIZ-IVZ'!$G$7:$I$106,MATCH(MIN('1.1 AIZ-IVZ'!$G$7:$G$106)+COUNTIF($N$25:N835,"*.0*"),'1.1 AIZ-IVZ'!$G$7:$G$106,0),3),INDEX('1.1 AIZ-IVZ'!$G$109:$H$1097,MATCH(VALUE(LEFT(R836,SEARCH(".",R836)-1)),'1.1 AIZ-IVZ'!$E$109:$E$1097,0)-1+Q836,2)),"")</f>
        <v/>
      </c>
      <c r="F836" s="28"/>
      <c r="G836" s="409" t="str">
        <f>IF(E836="","",IF(IFERROR(VALUE(MID(E836,(SEARCH(".",E836)+1),1)),0)&gt;0,I836,SUMIFS($G837:$G$1015,$R837:$R$1015,LEFT(E836,SEARCH(".",E836)),$Q837:$Q$1015,"&gt;0")))</f>
        <v/>
      </c>
      <c r="H836" s="400"/>
      <c r="I836" s="396" t="str">
        <f t="shared" ca="1" si="63"/>
        <v/>
      </c>
      <c r="J836" s="396" t="str">
        <f t="shared" ca="1" si="64"/>
        <v/>
      </c>
      <c r="K836" s="384" t="str">
        <f>IF(OR(IFERROR(SEARCH("*.0*",$E836),0)=1,E836=""),"",INDEX('1.1 AIZ-IVZ'!$H$109:$O$1097,MATCH('1.4 AIZ-BWH'!E836,'1.1 AIZ-IVZ'!$H$109:$H$1097,0),7))</f>
        <v/>
      </c>
      <c r="L836" s="384" t="str">
        <f>IF(OR(IFERROR(SEARCH("*.0*",$E836),0)=1,E836=""),"",INDEX('1.1 AIZ-IVZ'!$H$109:$O$1097,MATCH('1.4 AIZ-BWH'!E836,'1.1 AIZ-IVZ'!$H$109:$H$1097,0),8))</f>
        <v/>
      </c>
      <c r="M836" s="131"/>
      <c r="N836" s="395" t="str" cm="1">
        <f t="array" ref="N836">IFERROR(IF(O835=1,INDEX('1.1 AIZ-IVZ'!$G$7:$I$106,MATCH(MIN('1.1 AIZ-IVZ'!$G$7:$G$106)+COUNTIF($N$25:N835,"*.0*"),'1.1 AIZ-IVZ'!$G$7:$G$106,0),3),INDEX('1.1 AIZ-IVZ'!$G$109:$H$1097,MATCH(VALUE(LEFT(R836,SEARCH(".",R836)-1)),'1.1 AIZ-IVZ'!$E$109:$E$1097,0)-1+Q836,2)),"")</f>
        <v/>
      </c>
      <c r="O836" s="395" t="str">
        <f>IFERROR(IF(O835&gt;1,O835-1,INDEX('1.1 AIZ-IVZ'!$F$7:$H$106,MATCH('1.4 AIZ-BWH'!N836,'1.1 AIZ-IVZ'!$I$7:$I$106,0),1)+1),"")</f>
        <v/>
      </c>
      <c r="P836" s="395" t="str">
        <f t="shared" si="65"/>
        <v/>
      </c>
      <c r="Q836" s="395" t="e">
        <f t="shared" si="66"/>
        <v>#VALUE!</v>
      </c>
      <c r="R836" s="395" t="str">
        <f t="shared" si="67"/>
        <v/>
      </c>
    </row>
    <row r="837" spans="1:18" ht="15" hidden="1" customHeight="1">
      <c r="A837" s="49"/>
      <c r="B837" s="49"/>
      <c r="C837" s="49"/>
      <c r="D837" s="50"/>
      <c r="E837" s="93" t="str" cm="1">
        <f t="array" ref="E837">IFERROR(IF(O836=1,INDEX('1.1 AIZ-IVZ'!$G$7:$I$106,MATCH(MIN('1.1 AIZ-IVZ'!$G$7:$G$106)+COUNTIF($N$25:N836,"*.0*"),'1.1 AIZ-IVZ'!$G$7:$G$106,0),3),INDEX('1.1 AIZ-IVZ'!$G$109:$H$1097,MATCH(VALUE(LEFT(R837,SEARCH(".",R837)-1)),'1.1 AIZ-IVZ'!$E$109:$E$1097,0)-1+Q837,2)),"")</f>
        <v/>
      </c>
      <c r="F837" s="28"/>
      <c r="G837" s="409" t="str">
        <f>IF(E837="","",IF(IFERROR(VALUE(MID(E837,(SEARCH(".",E837)+1),1)),0)&gt;0,I837,SUMIFS($G838:$G$1015,$R838:$R$1015,LEFT(E837,SEARCH(".",E837)),$Q838:$Q$1015,"&gt;0")))</f>
        <v/>
      </c>
      <c r="H837" s="400"/>
      <c r="I837" s="396" t="str">
        <f t="shared" ca="1" si="63"/>
        <v/>
      </c>
      <c r="J837" s="396" t="str">
        <f t="shared" ca="1" si="64"/>
        <v/>
      </c>
      <c r="K837" s="384" t="str">
        <f>IF(OR(IFERROR(SEARCH("*.0*",$E837),0)=1,E837=""),"",INDEX('1.1 AIZ-IVZ'!$H$109:$O$1097,MATCH('1.4 AIZ-BWH'!E837,'1.1 AIZ-IVZ'!$H$109:$H$1097,0),7))</f>
        <v/>
      </c>
      <c r="L837" s="384" t="str">
        <f>IF(OR(IFERROR(SEARCH("*.0*",$E837),0)=1,E837=""),"",INDEX('1.1 AIZ-IVZ'!$H$109:$O$1097,MATCH('1.4 AIZ-BWH'!E837,'1.1 AIZ-IVZ'!$H$109:$H$1097,0),8))</f>
        <v/>
      </c>
      <c r="M837" s="131"/>
      <c r="N837" s="395" t="str" cm="1">
        <f t="array" ref="N837">IFERROR(IF(O836=1,INDEX('1.1 AIZ-IVZ'!$G$7:$I$106,MATCH(MIN('1.1 AIZ-IVZ'!$G$7:$G$106)+COUNTIF($N$25:N836,"*.0*"),'1.1 AIZ-IVZ'!$G$7:$G$106,0),3),INDEX('1.1 AIZ-IVZ'!$G$109:$H$1097,MATCH(VALUE(LEFT(R837,SEARCH(".",R837)-1)),'1.1 AIZ-IVZ'!$E$109:$E$1097,0)-1+Q837,2)),"")</f>
        <v/>
      </c>
      <c r="O837" s="395" t="str">
        <f>IFERROR(IF(O836&gt;1,O836-1,INDEX('1.1 AIZ-IVZ'!$F$7:$H$106,MATCH('1.4 AIZ-BWH'!N837,'1.1 AIZ-IVZ'!$I$7:$I$106,0),1)+1),"")</f>
        <v/>
      </c>
      <c r="P837" s="395" t="str">
        <f t="shared" si="65"/>
        <v/>
      </c>
      <c r="Q837" s="395" t="e">
        <f t="shared" si="66"/>
        <v>#VALUE!</v>
      </c>
      <c r="R837" s="395" t="str">
        <f t="shared" si="67"/>
        <v/>
      </c>
    </row>
    <row r="838" spans="1:18" ht="15" hidden="1" customHeight="1">
      <c r="A838" s="49"/>
      <c r="B838" s="49"/>
      <c r="C838" s="49"/>
      <c r="D838" s="50"/>
      <c r="E838" s="93" t="str" cm="1">
        <f t="array" ref="E838">IFERROR(IF(O837=1,INDEX('1.1 AIZ-IVZ'!$G$7:$I$106,MATCH(MIN('1.1 AIZ-IVZ'!$G$7:$G$106)+COUNTIF($N$25:N837,"*.0*"),'1.1 AIZ-IVZ'!$G$7:$G$106,0),3),INDEX('1.1 AIZ-IVZ'!$G$109:$H$1097,MATCH(VALUE(LEFT(R838,SEARCH(".",R838)-1)),'1.1 AIZ-IVZ'!$E$109:$E$1097,0)-1+Q838,2)),"")</f>
        <v/>
      </c>
      <c r="F838" s="28"/>
      <c r="G838" s="409" t="str">
        <f>IF(E838="","",IF(IFERROR(VALUE(MID(E838,(SEARCH(".",E838)+1),1)),0)&gt;0,I838,SUMIFS($G839:$G$1015,$R839:$R$1015,LEFT(E838,SEARCH(".",E838)),$Q839:$Q$1015,"&gt;0")))</f>
        <v/>
      </c>
      <c r="H838" s="400"/>
      <c r="I838" s="396" t="str">
        <f t="shared" ca="1" si="63"/>
        <v/>
      </c>
      <c r="J838" s="396" t="str">
        <f t="shared" ca="1" si="64"/>
        <v/>
      </c>
      <c r="K838" s="384" t="str">
        <f>IF(OR(IFERROR(SEARCH("*.0*",$E838),0)=1,E838=""),"",INDEX('1.1 AIZ-IVZ'!$H$109:$O$1097,MATCH('1.4 AIZ-BWH'!E838,'1.1 AIZ-IVZ'!$H$109:$H$1097,0),7))</f>
        <v/>
      </c>
      <c r="L838" s="384" t="str">
        <f>IF(OR(IFERROR(SEARCH("*.0*",$E838),0)=1,E838=""),"",INDEX('1.1 AIZ-IVZ'!$H$109:$O$1097,MATCH('1.4 AIZ-BWH'!E838,'1.1 AIZ-IVZ'!$H$109:$H$1097,0),8))</f>
        <v/>
      </c>
      <c r="M838" s="131"/>
      <c r="N838" s="395" t="str" cm="1">
        <f t="array" ref="N838">IFERROR(IF(O837=1,INDEX('1.1 AIZ-IVZ'!$G$7:$I$106,MATCH(MIN('1.1 AIZ-IVZ'!$G$7:$G$106)+COUNTIF($N$25:N837,"*.0*"),'1.1 AIZ-IVZ'!$G$7:$G$106,0),3),INDEX('1.1 AIZ-IVZ'!$G$109:$H$1097,MATCH(VALUE(LEFT(R838,SEARCH(".",R838)-1)),'1.1 AIZ-IVZ'!$E$109:$E$1097,0)-1+Q838,2)),"")</f>
        <v/>
      </c>
      <c r="O838" s="395" t="str">
        <f>IFERROR(IF(O837&gt;1,O837-1,INDEX('1.1 AIZ-IVZ'!$F$7:$H$106,MATCH('1.4 AIZ-BWH'!N838,'1.1 AIZ-IVZ'!$I$7:$I$106,0),1)+1),"")</f>
        <v/>
      </c>
      <c r="P838" s="395" t="str">
        <f t="shared" si="65"/>
        <v/>
      </c>
      <c r="Q838" s="395" t="e">
        <f t="shared" si="66"/>
        <v>#VALUE!</v>
      </c>
      <c r="R838" s="395" t="str">
        <f t="shared" si="67"/>
        <v/>
      </c>
    </row>
    <row r="839" spans="1:18" ht="15" hidden="1" customHeight="1">
      <c r="A839" s="49"/>
      <c r="B839" s="49"/>
      <c r="C839" s="49"/>
      <c r="D839" s="50"/>
      <c r="E839" s="93" t="str" cm="1">
        <f t="array" ref="E839">IFERROR(IF(O838=1,INDEX('1.1 AIZ-IVZ'!$G$7:$I$106,MATCH(MIN('1.1 AIZ-IVZ'!$G$7:$G$106)+COUNTIF($N$25:N838,"*.0*"),'1.1 AIZ-IVZ'!$G$7:$G$106,0),3),INDEX('1.1 AIZ-IVZ'!$G$109:$H$1097,MATCH(VALUE(LEFT(R839,SEARCH(".",R839)-1)),'1.1 AIZ-IVZ'!$E$109:$E$1097,0)-1+Q839,2)),"")</f>
        <v/>
      </c>
      <c r="F839" s="28"/>
      <c r="G839" s="409" t="str">
        <f>IF(E839="","",IF(IFERROR(VALUE(MID(E839,(SEARCH(".",E839)+1),1)),0)&gt;0,I839,SUMIFS($G840:$G$1015,$R840:$R$1015,LEFT(E839,SEARCH(".",E839)),$Q840:$Q$1015,"&gt;0")))</f>
        <v/>
      </c>
      <c r="H839" s="400"/>
      <c r="I839" s="396" t="str">
        <f t="shared" ca="1" si="63"/>
        <v/>
      </c>
      <c r="J839" s="396" t="str">
        <f t="shared" ca="1" si="64"/>
        <v/>
      </c>
      <c r="K839" s="384" t="str">
        <f>IF(OR(IFERROR(SEARCH("*.0*",$E839),0)=1,E839=""),"",INDEX('1.1 AIZ-IVZ'!$H$109:$O$1097,MATCH('1.4 AIZ-BWH'!E839,'1.1 AIZ-IVZ'!$H$109:$H$1097,0),7))</f>
        <v/>
      </c>
      <c r="L839" s="384" t="str">
        <f>IF(OR(IFERROR(SEARCH("*.0*",$E839),0)=1,E839=""),"",INDEX('1.1 AIZ-IVZ'!$H$109:$O$1097,MATCH('1.4 AIZ-BWH'!E839,'1.1 AIZ-IVZ'!$H$109:$H$1097,0),8))</f>
        <v/>
      </c>
      <c r="M839" s="131"/>
      <c r="N839" s="395" t="str" cm="1">
        <f t="array" ref="N839">IFERROR(IF(O838=1,INDEX('1.1 AIZ-IVZ'!$G$7:$I$106,MATCH(MIN('1.1 AIZ-IVZ'!$G$7:$G$106)+COUNTIF($N$25:N838,"*.0*"),'1.1 AIZ-IVZ'!$G$7:$G$106,0),3),INDEX('1.1 AIZ-IVZ'!$G$109:$H$1097,MATCH(VALUE(LEFT(R839,SEARCH(".",R839)-1)),'1.1 AIZ-IVZ'!$E$109:$E$1097,0)-1+Q839,2)),"")</f>
        <v/>
      </c>
      <c r="O839" s="395" t="str">
        <f>IFERROR(IF(O838&gt;1,O838-1,INDEX('1.1 AIZ-IVZ'!$F$7:$H$106,MATCH('1.4 AIZ-BWH'!N839,'1.1 AIZ-IVZ'!$I$7:$I$106,0),1)+1),"")</f>
        <v/>
      </c>
      <c r="P839" s="395" t="str">
        <f t="shared" si="65"/>
        <v/>
      </c>
      <c r="Q839" s="395" t="e">
        <f t="shared" si="66"/>
        <v>#VALUE!</v>
      </c>
      <c r="R839" s="395" t="str">
        <f t="shared" si="67"/>
        <v/>
      </c>
    </row>
    <row r="840" spans="1:18" ht="15" hidden="1" customHeight="1">
      <c r="A840" s="49"/>
      <c r="B840" s="49"/>
      <c r="C840" s="49"/>
      <c r="D840" s="50"/>
      <c r="E840" s="93" t="str" cm="1">
        <f t="array" ref="E840">IFERROR(IF(O839=1,INDEX('1.1 AIZ-IVZ'!$G$7:$I$106,MATCH(MIN('1.1 AIZ-IVZ'!$G$7:$G$106)+COUNTIF($N$25:N839,"*.0*"),'1.1 AIZ-IVZ'!$G$7:$G$106,0),3),INDEX('1.1 AIZ-IVZ'!$G$109:$H$1097,MATCH(VALUE(LEFT(R840,SEARCH(".",R840)-1)),'1.1 AIZ-IVZ'!$E$109:$E$1097,0)-1+Q840,2)),"")</f>
        <v/>
      </c>
      <c r="F840" s="28"/>
      <c r="G840" s="409" t="str">
        <f>IF(E840="","",IF(IFERROR(VALUE(MID(E840,(SEARCH(".",E840)+1),1)),0)&gt;0,I840,SUMIFS($G841:$G$1015,$R841:$R$1015,LEFT(E840,SEARCH(".",E840)),$Q841:$Q$1015,"&gt;0")))</f>
        <v/>
      </c>
      <c r="H840" s="400"/>
      <c r="I840" s="396" t="str">
        <f t="shared" ca="1" si="63"/>
        <v/>
      </c>
      <c r="J840" s="396" t="str">
        <f t="shared" ca="1" si="64"/>
        <v/>
      </c>
      <c r="K840" s="384" t="str">
        <f>IF(OR(IFERROR(SEARCH("*.0*",$E840),0)=1,E840=""),"",INDEX('1.1 AIZ-IVZ'!$H$109:$O$1097,MATCH('1.4 AIZ-BWH'!E840,'1.1 AIZ-IVZ'!$H$109:$H$1097,0),7))</f>
        <v/>
      </c>
      <c r="L840" s="384" t="str">
        <f>IF(OR(IFERROR(SEARCH("*.0*",$E840),0)=1,E840=""),"",INDEX('1.1 AIZ-IVZ'!$H$109:$O$1097,MATCH('1.4 AIZ-BWH'!E840,'1.1 AIZ-IVZ'!$H$109:$H$1097,0),8))</f>
        <v/>
      </c>
      <c r="M840" s="131"/>
      <c r="N840" s="395" t="str" cm="1">
        <f t="array" ref="N840">IFERROR(IF(O839=1,INDEX('1.1 AIZ-IVZ'!$G$7:$I$106,MATCH(MIN('1.1 AIZ-IVZ'!$G$7:$G$106)+COUNTIF($N$25:N839,"*.0*"),'1.1 AIZ-IVZ'!$G$7:$G$106,0),3),INDEX('1.1 AIZ-IVZ'!$G$109:$H$1097,MATCH(VALUE(LEFT(R840,SEARCH(".",R840)-1)),'1.1 AIZ-IVZ'!$E$109:$E$1097,0)-1+Q840,2)),"")</f>
        <v/>
      </c>
      <c r="O840" s="395" t="str">
        <f>IFERROR(IF(O839&gt;1,O839-1,INDEX('1.1 AIZ-IVZ'!$F$7:$H$106,MATCH('1.4 AIZ-BWH'!N840,'1.1 AIZ-IVZ'!$I$7:$I$106,0),1)+1),"")</f>
        <v/>
      </c>
      <c r="P840" s="395" t="str">
        <f t="shared" si="65"/>
        <v/>
      </c>
      <c r="Q840" s="395" t="e">
        <f t="shared" si="66"/>
        <v>#VALUE!</v>
      </c>
      <c r="R840" s="395" t="str">
        <f t="shared" si="67"/>
        <v/>
      </c>
    </row>
    <row r="841" spans="1:18" ht="15" hidden="1" customHeight="1">
      <c r="A841" s="49"/>
      <c r="B841" s="49"/>
      <c r="C841" s="49"/>
      <c r="D841" s="50"/>
      <c r="E841" s="93" t="str" cm="1">
        <f t="array" ref="E841">IFERROR(IF(O840=1,INDEX('1.1 AIZ-IVZ'!$G$7:$I$106,MATCH(MIN('1.1 AIZ-IVZ'!$G$7:$G$106)+COUNTIF($N$25:N840,"*.0*"),'1.1 AIZ-IVZ'!$G$7:$G$106,0),3),INDEX('1.1 AIZ-IVZ'!$G$109:$H$1097,MATCH(VALUE(LEFT(R841,SEARCH(".",R841)-1)),'1.1 AIZ-IVZ'!$E$109:$E$1097,0)-1+Q841,2)),"")</f>
        <v/>
      </c>
      <c r="F841" s="28"/>
      <c r="G841" s="409" t="str">
        <f>IF(E841="","",IF(IFERROR(VALUE(MID(E841,(SEARCH(".",E841)+1),1)),0)&gt;0,I841,SUMIFS($G842:$G$1015,$R842:$R$1015,LEFT(E841,SEARCH(".",E841)),$Q842:$Q$1015,"&gt;0")))</f>
        <v/>
      </c>
      <c r="H841" s="400"/>
      <c r="I841" s="396" t="str">
        <f t="shared" ca="1" si="63"/>
        <v/>
      </c>
      <c r="J841" s="396" t="str">
        <f t="shared" ca="1" si="64"/>
        <v/>
      </c>
      <c r="K841" s="384" t="str">
        <f>IF(OR(IFERROR(SEARCH("*.0*",$E841),0)=1,E841=""),"",INDEX('1.1 AIZ-IVZ'!$H$109:$O$1097,MATCH('1.4 AIZ-BWH'!E841,'1.1 AIZ-IVZ'!$H$109:$H$1097,0),7))</f>
        <v/>
      </c>
      <c r="L841" s="384" t="str">
        <f>IF(OR(IFERROR(SEARCH("*.0*",$E841),0)=1,E841=""),"",INDEX('1.1 AIZ-IVZ'!$H$109:$O$1097,MATCH('1.4 AIZ-BWH'!E841,'1.1 AIZ-IVZ'!$H$109:$H$1097,0),8))</f>
        <v/>
      </c>
      <c r="M841" s="131"/>
      <c r="N841" s="395" t="str" cm="1">
        <f t="array" ref="N841">IFERROR(IF(O840=1,INDEX('1.1 AIZ-IVZ'!$G$7:$I$106,MATCH(MIN('1.1 AIZ-IVZ'!$G$7:$G$106)+COUNTIF($N$25:N840,"*.0*"),'1.1 AIZ-IVZ'!$G$7:$G$106,0),3),INDEX('1.1 AIZ-IVZ'!$G$109:$H$1097,MATCH(VALUE(LEFT(R841,SEARCH(".",R841)-1)),'1.1 AIZ-IVZ'!$E$109:$E$1097,0)-1+Q841,2)),"")</f>
        <v/>
      </c>
      <c r="O841" s="395" t="str">
        <f>IFERROR(IF(O840&gt;1,O840-1,INDEX('1.1 AIZ-IVZ'!$F$7:$H$106,MATCH('1.4 AIZ-BWH'!N841,'1.1 AIZ-IVZ'!$I$7:$I$106,0),1)+1),"")</f>
        <v/>
      </c>
      <c r="P841" s="395" t="str">
        <f t="shared" si="65"/>
        <v/>
      </c>
      <c r="Q841" s="395" t="e">
        <f t="shared" si="66"/>
        <v>#VALUE!</v>
      </c>
      <c r="R841" s="395" t="str">
        <f t="shared" si="67"/>
        <v/>
      </c>
    </row>
    <row r="842" spans="1:18" ht="15" hidden="1" customHeight="1">
      <c r="A842" s="49"/>
      <c r="B842" s="49"/>
      <c r="C842" s="49"/>
      <c r="D842" s="50"/>
      <c r="E842" s="93" t="str" cm="1">
        <f t="array" ref="E842">IFERROR(IF(O841=1,INDEX('1.1 AIZ-IVZ'!$G$7:$I$106,MATCH(MIN('1.1 AIZ-IVZ'!$G$7:$G$106)+COUNTIF($N$25:N841,"*.0*"),'1.1 AIZ-IVZ'!$G$7:$G$106,0),3),INDEX('1.1 AIZ-IVZ'!$G$109:$H$1097,MATCH(VALUE(LEFT(R842,SEARCH(".",R842)-1)),'1.1 AIZ-IVZ'!$E$109:$E$1097,0)-1+Q842,2)),"")</f>
        <v/>
      </c>
      <c r="F842" s="28"/>
      <c r="G842" s="409" t="str">
        <f>IF(E842="","",IF(IFERROR(VALUE(MID(E842,(SEARCH(".",E842)+1),1)),0)&gt;0,I842,SUMIFS($G843:$G$1015,$R843:$R$1015,LEFT(E842,SEARCH(".",E842)),$Q843:$Q$1015,"&gt;0")))</f>
        <v/>
      </c>
      <c r="H842" s="400"/>
      <c r="I842" s="396" t="str">
        <f t="shared" ca="1" si="63"/>
        <v/>
      </c>
      <c r="J842" s="396" t="str">
        <f t="shared" ca="1" si="64"/>
        <v/>
      </c>
      <c r="K842" s="384" t="str">
        <f>IF(OR(IFERROR(SEARCH("*.0*",$E842),0)=1,E842=""),"",INDEX('1.1 AIZ-IVZ'!$H$109:$O$1097,MATCH('1.4 AIZ-BWH'!E842,'1.1 AIZ-IVZ'!$H$109:$H$1097,0),7))</f>
        <v/>
      </c>
      <c r="L842" s="384" t="str">
        <f>IF(OR(IFERROR(SEARCH("*.0*",$E842),0)=1,E842=""),"",INDEX('1.1 AIZ-IVZ'!$H$109:$O$1097,MATCH('1.4 AIZ-BWH'!E842,'1.1 AIZ-IVZ'!$H$109:$H$1097,0),8))</f>
        <v/>
      </c>
      <c r="M842" s="131"/>
      <c r="N842" s="395" t="str" cm="1">
        <f t="array" ref="N842">IFERROR(IF(O841=1,INDEX('1.1 AIZ-IVZ'!$G$7:$I$106,MATCH(MIN('1.1 AIZ-IVZ'!$G$7:$G$106)+COUNTIF($N$25:N841,"*.0*"),'1.1 AIZ-IVZ'!$G$7:$G$106,0),3),INDEX('1.1 AIZ-IVZ'!$G$109:$H$1097,MATCH(VALUE(LEFT(R842,SEARCH(".",R842)-1)),'1.1 AIZ-IVZ'!$E$109:$E$1097,0)-1+Q842,2)),"")</f>
        <v/>
      </c>
      <c r="O842" s="395" t="str">
        <f>IFERROR(IF(O841&gt;1,O841-1,INDEX('1.1 AIZ-IVZ'!$F$7:$H$106,MATCH('1.4 AIZ-BWH'!N842,'1.1 AIZ-IVZ'!$I$7:$I$106,0),1)+1),"")</f>
        <v/>
      </c>
      <c r="P842" s="395" t="str">
        <f t="shared" si="65"/>
        <v/>
      </c>
      <c r="Q842" s="395" t="e">
        <f t="shared" si="66"/>
        <v>#VALUE!</v>
      </c>
      <c r="R842" s="395" t="str">
        <f t="shared" si="67"/>
        <v/>
      </c>
    </row>
    <row r="843" spans="1:18" ht="15" hidden="1" customHeight="1">
      <c r="A843" s="49"/>
      <c r="B843" s="49"/>
      <c r="C843" s="49"/>
      <c r="D843" s="50"/>
      <c r="E843" s="93" t="str" cm="1">
        <f t="array" ref="E843">IFERROR(IF(O842=1,INDEX('1.1 AIZ-IVZ'!$G$7:$I$106,MATCH(MIN('1.1 AIZ-IVZ'!$G$7:$G$106)+COUNTIF($N$25:N842,"*.0*"),'1.1 AIZ-IVZ'!$G$7:$G$106,0),3),INDEX('1.1 AIZ-IVZ'!$G$109:$H$1097,MATCH(VALUE(LEFT(R843,SEARCH(".",R843)-1)),'1.1 AIZ-IVZ'!$E$109:$E$1097,0)-1+Q843,2)),"")</f>
        <v/>
      </c>
      <c r="F843" s="28"/>
      <c r="G843" s="409" t="str">
        <f>IF(E843="","",IF(IFERROR(VALUE(MID(E843,(SEARCH(".",E843)+1),1)),0)&gt;0,I843,SUMIFS($G844:$G$1015,$R844:$R$1015,LEFT(E843,SEARCH(".",E843)),$Q844:$Q$1015,"&gt;0")))</f>
        <v/>
      </c>
      <c r="H843" s="400"/>
      <c r="I843" s="396" t="str">
        <f t="shared" ca="1" si="63"/>
        <v/>
      </c>
      <c r="J843" s="396" t="str">
        <f t="shared" ca="1" si="64"/>
        <v/>
      </c>
      <c r="K843" s="384" t="str">
        <f>IF(OR(IFERROR(SEARCH("*.0*",$E843),0)=1,E843=""),"",INDEX('1.1 AIZ-IVZ'!$H$109:$O$1097,MATCH('1.4 AIZ-BWH'!E843,'1.1 AIZ-IVZ'!$H$109:$H$1097,0),7))</f>
        <v/>
      </c>
      <c r="L843" s="384" t="str">
        <f>IF(OR(IFERROR(SEARCH("*.0*",$E843),0)=1,E843=""),"",INDEX('1.1 AIZ-IVZ'!$H$109:$O$1097,MATCH('1.4 AIZ-BWH'!E843,'1.1 AIZ-IVZ'!$H$109:$H$1097,0),8))</f>
        <v/>
      </c>
      <c r="M843" s="131"/>
      <c r="N843" s="395" t="str" cm="1">
        <f t="array" ref="N843">IFERROR(IF(O842=1,INDEX('1.1 AIZ-IVZ'!$G$7:$I$106,MATCH(MIN('1.1 AIZ-IVZ'!$G$7:$G$106)+COUNTIF($N$25:N842,"*.0*"),'1.1 AIZ-IVZ'!$G$7:$G$106,0),3),INDEX('1.1 AIZ-IVZ'!$G$109:$H$1097,MATCH(VALUE(LEFT(R843,SEARCH(".",R843)-1)),'1.1 AIZ-IVZ'!$E$109:$E$1097,0)-1+Q843,2)),"")</f>
        <v/>
      </c>
      <c r="O843" s="395" t="str">
        <f>IFERROR(IF(O842&gt;1,O842-1,INDEX('1.1 AIZ-IVZ'!$F$7:$H$106,MATCH('1.4 AIZ-BWH'!N843,'1.1 AIZ-IVZ'!$I$7:$I$106,0),1)+1),"")</f>
        <v/>
      </c>
      <c r="P843" s="395" t="str">
        <f t="shared" si="65"/>
        <v/>
      </c>
      <c r="Q843" s="395" t="e">
        <f t="shared" si="66"/>
        <v>#VALUE!</v>
      </c>
      <c r="R843" s="395" t="str">
        <f t="shared" si="67"/>
        <v/>
      </c>
    </row>
    <row r="844" spans="1:18" ht="15" hidden="1" customHeight="1">
      <c r="A844" s="49"/>
      <c r="B844" s="49"/>
      <c r="C844" s="49"/>
      <c r="D844" s="50"/>
      <c r="E844" s="93" t="str" cm="1">
        <f t="array" ref="E844">IFERROR(IF(O843=1,INDEX('1.1 AIZ-IVZ'!$G$7:$I$106,MATCH(MIN('1.1 AIZ-IVZ'!$G$7:$G$106)+COUNTIF($N$25:N843,"*.0*"),'1.1 AIZ-IVZ'!$G$7:$G$106,0),3),INDEX('1.1 AIZ-IVZ'!$G$109:$H$1097,MATCH(VALUE(LEFT(R844,SEARCH(".",R844)-1)),'1.1 AIZ-IVZ'!$E$109:$E$1097,0)-1+Q844,2)),"")</f>
        <v/>
      </c>
      <c r="F844" s="28"/>
      <c r="G844" s="409" t="str">
        <f>IF(E844="","",IF(IFERROR(VALUE(MID(E844,(SEARCH(".",E844)+1),1)),0)&gt;0,I844,SUMIFS($G845:$G$1015,$R845:$R$1015,LEFT(E844,SEARCH(".",E844)),$Q845:$Q$1015,"&gt;0")))</f>
        <v/>
      </c>
      <c r="H844" s="400"/>
      <c r="I844" s="396" t="str">
        <f t="shared" ca="1" si="63"/>
        <v/>
      </c>
      <c r="J844" s="396" t="str">
        <f t="shared" ca="1" si="64"/>
        <v/>
      </c>
      <c r="K844" s="384" t="str">
        <f>IF(OR(IFERROR(SEARCH("*.0*",$E844),0)=1,E844=""),"",INDEX('1.1 AIZ-IVZ'!$H$109:$O$1097,MATCH('1.4 AIZ-BWH'!E844,'1.1 AIZ-IVZ'!$H$109:$H$1097,0),7))</f>
        <v/>
      </c>
      <c r="L844" s="384" t="str">
        <f>IF(OR(IFERROR(SEARCH("*.0*",$E844),0)=1,E844=""),"",INDEX('1.1 AIZ-IVZ'!$H$109:$O$1097,MATCH('1.4 AIZ-BWH'!E844,'1.1 AIZ-IVZ'!$H$109:$H$1097,0),8))</f>
        <v/>
      </c>
      <c r="M844" s="131"/>
      <c r="N844" s="395" t="str" cm="1">
        <f t="array" ref="N844">IFERROR(IF(O843=1,INDEX('1.1 AIZ-IVZ'!$G$7:$I$106,MATCH(MIN('1.1 AIZ-IVZ'!$G$7:$G$106)+COUNTIF($N$25:N843,"*.0*"),'1.1 AIZ-IVZ'!$G$7:$G$106,0),3),INDEX('1.1 AIZ-IVZ'!$G$109:$H$1097,MATCH(VALUE(LEFT(R844,SEARCH(".",R844)-1)),'1.1 AIZ-IVZ'!$E$109:$E$1097,0)-1+Q844,2)),"")</f>
        <v/>
      </c>
      <c r="O844" s="395" t="str">
        <f>IFERROR(IF(O843&gt;1,O843-1,INDEX('1.1 AIZ-IVZ'!$F$7:$H$106,MATCH('1.4 AIZ-BWH'!N844,'1.1 AIZ-IVZ'!$I$7:$I$106,0),1)+1),"")</f>
        <v/>
      </c>
      <c r="P844" s="395" t="str">
        <f t="shared" si="65"/>
        <v/>
      </c>
      <c r="Q844" s="395" t="e">
        <f t="shared" si="66"/>
        <v>#VALUE!</v>
      </c>
      <c r="R844" s="395" t="str">
        <f t="shared" si="67"/>
        <v/>
      </c>
    </row>
    <row r="845" spans="1:18" ht="15" hidden="1" customHeight="1">
      <c r="A845" s="49"/>
      <c r="B845" s="49"/>
      <c r="C845" s="49"/>
      <c r="D845" s="50"/>
      <c r="E845" s="93" t="str" cm="1">
        <f t="array" ref="E845">IFERROR(IF(O844=1,INDEX('1.1 AIZ-IVZ'!$G$7:$I$106,MATCH(MIN('1.1 AIZ-IVZ'!$G$7:$G$106)+COUNTIF($N$25:N844,"*.0*"),'1.1 AIZ-IVZ'!$G$7:$G$106,0),3),INDEX('1.1 AIZ-IVZ'!$G$109:$H$1097,MATCH(VALUE(LEFT(R845,SEARCH(".",R845)-1)),'1.1 AIZ-IVZ'!$E$109:$E$1097,0)-1+Q845,2)),"")</f>
        <v/>
      </c>
      <c r="F845" s="28"/>
      <c r="G845" s="409" t="str">
        <f>IF(E845="","",IF(IFERROR(VALUE(MID(E845,(SEARCH(".",E845)+1),1)),0)&gt;0,I845,SUMIFS($G846:$G$1015,$R846:$R$1015,LEFT(E845,SEARCH(".",E845)),$Q846:$Q$1015,"&gt;0")))</f>
        <v/>
      </c>
      <c r="H845" s="400"/>
      <c r="I845" s="396" t="str">
        <f t="shared" ca="1" si="63"/>
        <v/>
      </c>
      <c r="J845" s="396" t="str">
        <f t="shared" ca="1" si="64"/>
        <v/>
      </c>
      <c r="K845" s="384" t="str">
        <f>IF(OR(IFERROR(SEARCH("*.0*",$E845),0)=1,E845=""),"",INDEX('1.1 AIZ-IVZ'!$H$109:$O$1097,MATCH('1.4 AIZ-BWH'!E845,'1.1 AIZ-IVZ'!$H$109:$H$1097,0),7))</f>
        <v/>
      </c>
      <c r="L845" s="384" t="str">
        <f>IF(OR(IFERROR(SEARCH("*.0*",$E845),0)=1,E845=""),"",INDEX('1.1 AIZ-IVZ'!$H$109:$O$1097,MATCH('1.4 AIZ-BWH'!E845,'1.1 AIZ-IVZ'!$H$109:$H$1097,0),8))</f>
        <v/>
      </c>
      <c r="M845" s="131"/>
      <c r="N845" s="395" t="str" cm="1">
        <f t="array" ref="N845">IFERROR(IF(O844=1,INDEX('1.1 AIZ-IVZ'!$G$7:$I$106,MATCH(MIN('1.1 AIZ-IVZ'!$G$7:$G$106)+COUNTIF($N$25:N844,"*.0*"),'1.1 AIZ-IVZ'!$G$7:$G$106,0),3),INDEX('1.1 AIZ-IVZ'!$G$109:$H$1097,MATCH(VALUE(LEFT(R845,SEARCH(".",R845)-1)),'1.1 AIZ-IVZ'!$E$109:$E$1097,0)-1+Q845,2)),"")</f>
        <v/>
      </c>
      <c r="O845" s="395" t="str">
        <f>IFERROR(IF(O844&gt;1,O844-1,INDEX('1.1 AIZ-IVZ'!$F$7:$H$106,MATCH('1.4 AIZ-BWH'!N845,'1.1 AIZ-IVZ'!$I$7:$I$106,0),1)+1),"")</f>
        <v/>
      </c>
      <c r="P845" s="395" t="str">
        <f t="shared" si="65"/>
        <v/>
      </c>
      <c r="Q845" s="395" t="e">
        <f t="shared" si="66"/>
        <v>#VALUE!</v>
      </c>
      <c r="R845" s="395" t="str">
        <f t="shared" si="67"/>
        <v/>
      </c>
    </row>
    <row r="846" spans="1:18" ht="15" hidden="1" customHeight="1">
      <c r="A846" s="49"/>
      <c r="B846" s="49"/>
      <c r="C846" s="49"/>
      <c r="D846" s="50"/>
      <c r="E846" s="93" t="str" cm="1">
        <f t="array" ref="E846">IFERROR(IF(O845=1,INDEX('1.1 AIZ-IVZ'!$G$7:$I$106,MATCH(MIN('1.1 AIZ-IVZ'!$G$7:$G$106)+COUNTIF($N$25:N845,"*.0*"),'1.1 AIZ-IVZ'!$G$7:$G$106,0),3),INDEX('1.1 AIZ-IVZ'!$G$109:$H$1097,MATCH(VALUE(LEFT(R846,SEARCH(".",R846)-1)),'1.1 AIZ-IVZ'!$E$109:$E$1097,0)-1+Q846,2)),"")</f>
        <v/>
      </c>
      <c r="F846" s="28"/>
      <c r="G846" s="409" t="str">
        <f>IF(E846="","",IF(IFERROR(VALUE(MID(E846,(SEARCH(".",E846)+1),1)),0)&gt;0,I846,SUMIFS($G847:$G$1015,$R847:$R$1015,LEFT(E846,SEARCH(".",E846)),$Q847:$Q$1015,"&gt;0")))</f>
        <v/>
      </c>
      <c r="H846" s="400"/>
      <c r="I846" s="396" t="str">
        <f t="shared" ca="1" si="63"/>
        <v/>
      </c>
      <c r="J846" s="396" t="str">
        <f t="shared" ca="1" si="64"/>
        <v/>
      </c>
      <c r="K846" s="384" t="str">
        <f>IF(OR(IFERROR(SEARCH("*.0*",$E846),0)=1,E846=""),"",INDEX('1.1 AIZ-IVZ'!$H$109:$O$1097,MATCH('1.4 AIZ-BWH'!E846,'1.1 AIZ-IVZ'!$H$109:$H$1097,0),7))</f>
        <v/>
      </c>
      <c r="L846" s="384" t="str">
        <f>IF(OR(IFERROR(SEARCH("*.0*",$E846),0)=1,E846=""),"",INDEX('1.1 AIZ-IVZ'!$H$109:$O$1097,MATCH('1.4 AIZ-BWH'!E846,'1.1 AIZ-IVZ'!$H$109:$H$1097,0),8))</f>
        <v/>
      </c>
      <c r="M846" s="131"/>
      <c r="N846" s="395" t="str" cm="1">
        <f t="array" ref="N846">IFERROR(IF(O845=1,INDEX('1.1 AIZ-IVZ'!$G$7:$I$106,MATCH(MIN('1.1 AIZ-IVZ'!$G$7:$G$106)+COUNTIF($N$25:N845,"*.0*"),'1.1 AIZ-IVZ'!$G$7:$G$106,0),3),INDEX('1.1 AIZ-IVZ'!$G$109:$H$1097,MATCH(VALUE(LEFT(R846,SEARCH(".",R846)-1)),'1.1 AIZ-IVZ'!$E$109:$E$1097,0)-1+Q846,2)),"")</f>
        <v/>
      </c>
      <c r="O846" s="395" t="str">
        <f>IFERROR(IF(O845&gt;1,O845-1,INDEX('1.1 AIZ-IVZ'!$F$7:$H$106,MATCH('1.4 AIZ-BWH'!N846,'1.1 AIZ-IVZ'!$I$7:$I$106,0),1)+1),"")</f>
        <v/>
      </c>
      <c r="P846" s="395" t="str">
        <f t="shared" si="65"/>
        <v/>
      </c>
      <c r="Q846" s="395" t="e">
        <f t="shared" si="66"/>
        <v>#VALUE!</v>
      </c>
      <c r="R846" s="395" t="str">
        <f t="shared" si="67"/>
        <v/>
      </c>
    </row>
    <row r="847" spans="1:18" ht="15" hidden="1" customHeight="1">
      <c r="A847" s="49"/>
      <c r="B847" s="49"/>
      <c r="C847" s="49"/>
      <c r="D847" s="50"/>
      <c r="E847" s="93" t="str" cm="1">
        <f t="array" ref="E847">IFERROR(IF(O846=1,INDEX('1.1 AIZ-IVZ'!$G$7:$I$106,MATCH(MIN('1.1 AIZ-IVZ'!$G$7:$G$106)+COUNTIF($N$25:N846,"*.0*"),'1.1 AIZ-IVZ'!$G$7:$G$106,0),3),INDEX('1.1 AIZ-IVZ'!$G$109:$H$1097,MATCH(VALUE(LEFT(R847,SEARCH(".",R847)-1)),'1.1 AIZ-IVZ'!$E$109:$E$1097,0)-1+Q847,2)),"")</f>
        <v/>
      </c>
      <c r="F847" s="28"/>
      <c r="G847" s="409" t="str">
        <f>IF(E847="","",IF(IFERROR(VALUE(MID(E847,(SEARCH(".",E847)+1),1)),0)&gt;0,I847,SUMIFS($G848:$G$1015,$R848:$R$1015,LEFT(E847,SEARCH(".",E847)),$Q848:$Q$1015,"&gt;0")))</f>
        <v/>
      </c>
      <c r="H847" s="400"/>
      <c r="I847" s="396" t="str">
        <f t="shared" ca="1" si="63"/>
        <v/>
      </c>
      <c r="J847" s="396" t="str">
        <f t="shared" ca="1" si="64"/>
        <v/>
      </c>
      <c r="K847" s="384" t="str">
        <f>IF(OR(IFERROR(SEARCH("*.0*",$E847),0)=1,E847=""),"",INDEX('1.1 AIZ-IVZ'!$H$109:$O$1097,MATCH('1.4 AIZ-BWH'!E847,'1.1 AIZ-IVZ'!$H$109:$H$1097,0),7))</f>
        <v/>
      </c>
      <c r="L847" s="384" t="str">
        <f>IF(OR(IFERROR(SEARCH("*.0*",$E847),0)=1,E847=""),"",INDEX('1.1 AIZ-IVZ'!$H$109:$O$1097,MATCH('1.4 AIZ-BWH'!E847,'1.1 AIZ-IVZ'!$H$109:$H$1097,0),8))</f>
        <v/>
      </c>
      <c r="M847" s="131"/>
      <c r="N847" s="395" t="str" cm="1">
        <f t="array" ref="N847">IFERROR(IF(O846=1,INDEX('1.1 AIZ-IVZ'!$G$7:$I$106,MATCH(MIN('1.1 AIZ-IVZ'!$G$7:$G$106)+COUNTIF($N$25:N846,"*.0*"),'1.1 AIZ-IVZ'!$G$7:$G$106,0),3),INDEX('1.1 AIZ-IVZ'!$G$109:$H$1097,MATCH(VALUE(LEFT(R847,SEARCH(".",R847)-1)),'1.1 AIZ-IVZ'!$E$109:$E$1097,0)-1+Q847,2)),"")</f>
        <v/>
      </c>
      <c r="O847" s="395" t="str">
        <f>IFERROR(IF(O846&gt;1,O846-1,INDEX('1.1 AIZ-IVZ'!$F$7:$H$106,MATCH('1.4 AIZ-BWH'!N847,'1.1 AIZ-IVZ'!$I$7:$I$106,0),1)+1),"")</f>
        <v/>
      </c>
      <c r="P847" s="395" t="str">
        <f t="shared" si="65"/>
        <v/>
      </c>
      <c r="Q847" s="395" t="e">
        <f t="shared" si="66"/>
        <v>#VALUE!</v>
      </c>
      <c r="R847" s="395" t="str">
        <f t="shared" si="67"/>
        <v/>
      </c>
    </row>
    <row r="848" spans="1:18" ht="15" hidden="1" customHeight="1">
      <c r="A848" s="49"/>
      <c r="B848" s="49"/>
      <c r="C848" s="49"/>
      <c r="D848" s="50"/>
      <c r="E848" s="93" t="str" cm="1">
        <f t="array" ref="E848">IFERROR(IF(O847=1,INDEX('1.1 AIZ-IVZ'!$G$7:$I$106,MATCH(MIN('1.1 AIZ-IVZ'!$G$7:$G$106)+COUNTIF($N$25:N847,"*.0*"),'1.1 AIZ-IVZ'!$G$7:$G$106,0),3),INDEX('1.1 AIZ-IVZ'!$G$109:$H$1097,MATCH(VALUE(LEFT(R848,SEARCH(".",R848)-1)),'1.1 AIZ-IVZ'!$E$109:$E$1097,0)-1+Q848,2)),"")</f>
        <v/>
      </c>
      <c r="F848" s="28"/>
      <c r="G848" s="409" t="str">
        <f>IF(E848="","",IF(IFERROR(VALUE(MID(E848,(SEARCH(".",E848)+1),1)),0)&gt;0,I848,SUMIFS($G849:$G$1015,$R849:$R$1015,LEFT(E848,SEARCH(".",E848)),$Q849:$Q$1015,"&gt;0")))</f>
        <v/>
      </c>
      <c r="H848" s="400"/>
      <c r="I848" s="396" t="str">
        <f t="shared" ca="1" si="63"/>
        <v/>
      </c>
      <c r="J848" s="396" t="str">
        <f t="shared" ca="1" si="64"/>
        <v/>
      </c>
      <c r="K848" s="384" t="str">
        <f>IF(OR(IFERROR(SEARCH("*.0*",$E848),0)=1,E848=""),"",INDEX('1.1 AIZ-IVZ'!$H$109:$O$1097,MATCH('1.4 AIZ-BWH'!E848,'1.1 AIZ-IVZ'!$H$109:$H$1097,0),7))</f>
        <v/>
      </c>
      <c r="L848" s="384" t="str">
        <f>IF(OR(IFERROR(SEARCH("*.0*",$E848),0)=1,E848=""),"",INDEX('1.1 AIZ-IVZ'!$H$109:$O$1097,MATCH('1.4 AIZ-BWH'!E848,'1.1 AIZ-IVZ'!$H$109:$H$1097,0),8))</f>
        <v/>
      </c>
      <c r="M848" s="131"/>
      <c r="N848" s="395" t="str" cm="1">
        <f t="array" ref="N848">IFERROR(IF(O847=1,INDEX('1.1 AIZ-IVZ'!$G$7:$I$106,MATCH(MIN('1.1 AIZ-IVZ'!$G$7:$G$106)+COUNTIF($N$25:N847,"*.0*"),'1.1 AIZ-IVZ'!$G$7:$G$106,0),3),INDEX('1.1 AIZ-IVZ'!$G$109:$H$1097,MATCH(VALUE(LEFT(R848,SEARCH(".",R848)-1)),'1.1 AIZ-IVZ'!$E$109:$E$1097,0)-1+Q848,2)),"")</f>
        <v/>
      </c>
      <c r="O848" s="395" t="str">
        <f>IFERROR(IF(O847&gt;1,O847-1,INDEX('1.1 AIZ-IVZ'!$F$7:$H$106,MATCH('1.4 AIZ-BWH'!N848,'1.1 AIZ-IVZ'!$I$7:$I$106,0),1)+1),"")</f>
        <v/>
      </c>
      <c r="P848" s="395" t="str">
        <f t="shared" si="65"/>
        <v/>
      </c>
      <c r="Q848" s="395" t="e">
        <f t="shared" si="66"/>
        <v>#VALUE!</v>
      </c>
      <c r="R848" s="395" t="str">
        <f t="shared" si="67"/>
        <v/>
      </c>
    </row>
    <row r="849" spans="1:18" ht="15" hidden="1" customHeight="1">
      <c r="A849" s="49"/>
      <c r="B849" s="49"/>
      <c r="C849" s="49"/>
      <c r="D849" s="50"/>
      <c r="E849" s="93" t="str" cm="1">
        <f t="array" ref="E849">IFERROR(IF(O848=1,INDEX('1.1 AIZ-IVZ'!$G$7:$I$106,MATCH(MIN('1.1 AIZ-IVZ'!$G$7:$G$106)+COUNTIF($N$25:N848,"*.0*"),'1.1 AIZ-IVZ'!$G$7:$G$106,0),3),INDEX('1.1 AIZ-IVZ'!$G$109:$H$1097,MATCH(VALUE(LEFT(R849,SEARCH(".",R849)-1)),'1.1 AIZ-IVZ'!$E$109:$E$1097,0)-1+Q849,2)),"")</f>
        <v/>
      </c>
      <c r="F849" s="28"/>
      <c r="G849" s="409" t="str">
        <f>IF(E849="","",IF(IFERROR(VALUE(MID(E849,(SEARCH(".",E849)+1),1)),0)&gt;0,I849,SUMIFS($G850:$G$1015,$R850:$R$1015,LEFT(E849,SEARCH(".",E849)),$Q850:$Q$1015,"&gt;0")))</f>
        <v/>
      </c>
      <c r="H849" s="400"/>
      <c r="I849" s="396" t="str">
        <f t="shared" ca="1" si="63"/>
        <v/>
      </c>
      <c r="J849" s="396" t="str">
        <f t="shared" ca="1" si="64"/>
        <v/>
      </c>
      <c r="K849" s="384" t="str">
        <f>IF(OR(IFERROR(SEARCH("*.0*",$E849),0)=1,E849=""),"",INDEX('1.1 AIZ-IVZ'!$H$109:$O$1097,MATCH('1.4 AIZ-BWH'!E849,'1.1 AIZ-IVZ'!$H$109:$H$1097,0),7))</f>
        <v/>
      </c>
      <c r="L849" s="384" t="str">
        <f>IF(OR(IFERROR(SEARCH("*.0*",$E849),0)=1,E849=""),"",INDEX('1.1 AIZ-IVZ'!$H$109:$O$1097,MATCH('1.4 AIZ-BWH'!E849,'1.1 AIZ-IVZ'!$H$109:$H$1097,0),8))</f>
        <v/>
      </c>
      <c r="M849" s="131"/>
      <c r="N849" s="395" t="str" cm="1">
        <f t="array" ref="N849">IFERROR(IF(O848=1,INDEX('1.1 AIZ-IVZ'!$G$7:$I$106,MATCH(MIN('1.1 AIZ-IVZ'!$G$7:$G$106)+COUNTIF($N$25:N848,"*.0*"),'1.1 AIZ-IVZ'!$G$7:$G$106,0),3),INDEX('1.1 AIZ-IVZ'!$G$109:$H$1097,MATCH(VALUE(LEFT(R849,SEARCH(".",R849)-1)),'1.1 AIZ-IVZ'!$E$109:$E$1097,0)-1+Q849,2)),"")</f>
        <v/>
      </c>
      <c r="O849" s="395" t="str">
        <f>IFERROR(IF(O848&gt;1,O848-1,INDEX('1.1 AIZ-IVZ'!$F$7:$H$106,MATCH('1.4 AIZ-BWH'!N849,'1.1 AIZ-IVZ'!$I$7:$I$106,0),1)+1),"")</f>
        <v/>
      </c>
      <c r="P849" s="395" t="str">
        <f t="shared" si="65"/>
        <v/>
      </c>
      <c r="Q849" s="395" t="e">
        <f t="shared" si="66"/>
        <v>#VALUE!</v>
      </c>
      <c r="R849" s="395" t="str">
        <f t="shared" si="67"/>
        <v/>
      </c>
    </row>
    <row r="850" spans="1:18" ht="15" hidden="1" customHeight="1">
      <c r="A850" s="49"/>
      <c r="B850" s="49"/>
      <c r="C850" s="49"/>
      <c r="D850" s="50"/>
      <c r="E850" s="93" t="str" cm="1">
        <f t="array" ref="E850">IFERROR(IF(O849=1,INDEX('1.1 AIZ-IVZ'!$G$7:$I$106,MATCH(MIN('1.1 AIZ-IVZ'!$G$7:$G$106)+COUNTIF($N$25:N849,"*.0*"),'1.1 AIZ-IVZ'!$G$7:$G$106,0),3),INDEX('1.1 AIZ-IVZ'!$G$109:$H$1097,MATCH(VALUE(LEFT(R850,SEARCH(".",R850)-1)),'1.1 AIZ-IVZ'!$E$109:$E$1097,0)-1+Q850,2)),"")</f>
        <v/>
      </c>
      <c r="F850" s="28"/>
      <c r="G850" s="409" t="str">
        <f>IF(E850="","",IF(IFERROR(VALUE(MID(E850,(SEARCH(".",E850)+1),1)),0)&gt;0,I850,SUMIFS($G851:$G$1015,$R851:$R$1015,LEFT(E850,SEARCH(".",E850)),$Q851:$Q$1015,"&gt;0")))</f>
        <v/>
      </c>
      <c r="H850" s="400"/>
      <c r="I850" s="396" t="str">
        <f t="shared" ca="1" si="63"/>
        <v/>
      </c>
      <c r="J850" s="396" t="str">
        <f t="shared" ca="1" si="64"/>
        <v/>
      </c>
      <c r="K850" s="384" t="str">
        <f>IF(OR(IFERROR(SEARCH("*.0*",$E850),0)=1,E850=""),"",INDEX('1.1 AIZ-IVZ'!$H$109:$O$1097,MATCH('1.4 AIZ-BWH'!E850,'1.1 AIZ-IVZ'!$H$109:$H$1097,0),7))</f>
        <v/>
      </c>
      <c r="L850" s="384" t="str">
        <f>IF(OR(IFERROR(SEARCH("*.0*",$E850),0)=1,E850=""),"",INDEX('1.1 AIZ-IVZ'!$H$109:$O$1097,MATCH('1.4 AIZ-BWH'!E850,'1.1 AIZ-IVZ'!$H$109:$H$1097,0),8))</f>
        <v/>
      </c>
      <c r="M850" s="131"/>
      <c r="N850" s="395" t="str" cm="1">
        <f t="array" ref="N850">IFERROR(IF(O849=1,INDEX('1.1 AIZ-IVZ'!$G$7:$I$106,MATCH(MIN('1.1 AIZ-IVZ'!$G$7:$G$106)+COUNTIF($N$25:N849,"*.0*"),'1.1 AIZ-IVZ'!$G$7:$G$106,0),3),INDEX('1.1 AIZ-IVZ'!$G$109:$H$1097,MATCH(VALUE(LEFT(R850,SEARCH(".",R850)-1)),'1.1 AIZ-IVZ'!$E$109:$E$1097,0)-1+Q850,2)),"")</f>
        <v/>
      </c>
      <c r="O850" s="395" t="str">
        <f>IFERROR(IF(O849&gt;1,O849-1,INDEX('1.1 AIZ-IVZ'!$F$7:$H$106,MATCH('1.4 AIZ-BWH'!N850,'1.1 AIZ-IVZ'!$I$7:$I$106,0),1)+1),"")</f>
        <v/>
      </c>
      <c r="P850" s="395" t="str">
        <f t="shared" si="65"/>
        <v/>
      </c>
      <c r="Q850" s="395" t="e">
        <f t="shared" si="66"/>
        <v>#VALUE!</v>
      </c>
      <c r="R850" s="395" t="str">
        <f t="shared" si="67"/>
        <v/>
      </c>
    </row>
    <row r="851" spans="1:18" ht="15" hidden="1" customHeight="1">
      <c r="A851" s="49"/>
      <c r="B851" s="49"/>
      <c r="C851" s="49"/>
      <c r="D851" s="50"/>
      <c r="E851" s="93" t="str" cm="1">
        <f t="array" ref="E851">IFERROR(IF(O850=1,INDEX('1.1 AIZ-IVZ'!$G$7:$I$106,MATCH(MIN('1.1 AIZ-IVZ'!$G$7:$G$106)+COUNTIF($N$25:N850,"*.0*"),'1.1 AIZ-IVZ'!$G$7:$G$106,0),3),INDEX('1.1 AIZ-IVZ'!$G$109:$H$1097,MATCH(VALUE(LEFT(R851,SEARCH(".",R851)-1)),'1.1 AIZ-IVZ'!$E$109:$E$1097,0)-1+Q851,2)),"")</f>
        <v/>
      </c>
      <c r="F851" s="28"/>
      <c r="G851" s="409" t="str">
        <f>IF(E851="","",IF(IFERROR(VALUE(MID(E851,(SEARCH(".",E851)+1),1)),0)&gt;0,I851,SUMIFS($G852:$G$1015,$R852:$R$1015,LEFT(E851,SEARCH(".",E851)),$Q852:$Q$1015,"&gt;0")))</f>
        <v/>
      </c>
      <c r="H851" s="400"/>
      <c r="I851" s="396" t="str">
        <f t="shared" ca="1" si="63"/>
        <v/>
      </c>
      <c r="J851" s="396" t="str">
        <f t="shared" ca="1" si="64"/>
        <v/>
      </c>
      <c r="K851" s="384" t="str">
        <f>IF(OR(IFERROR(SEARCH("*.0*",$E851),0)=1,E851=""),"",INDEX('1.1 AIZ-IVZ'!$H$109:$O$1097,MATCH('1.4 AIZ-BWH'!E851,'1.1 AIZ-IVZ'!$H$109:$H$1097,0),7))</f>
        <v/>
      </c>
      <c r="L851" s="384" t="str">
        <f>IF(OR(IFERROR(SEARCH("*.0*",$E851),0)=1,E851=""),"",INDEX('1.1 AIZ-IVZ'!$H$109:$O$1097,MATCH('1.4 AIZ-BWH'!E851,'1.1 AIZ-IVZ'!$H$109:$H$1097,0),8))</f>
        <v/>
      </c>
      <c r="M851" s="131"/>
      <c r="N851" s="395" t="str" cm="1">
        <f t="array" ref="N851">IFERROR(IF(O850=1,INDEX('1.1 AIZ-IVZ'!$G$7:$I$106,MATCH(MIN('1.1 AIZ-IVZ'!$G$7:$G$106)+COUNTIF($N$25:N850,"*.0*"),'1.1 AIZ-IVZ'!$G$7:$G$106,0),3),INDEX('1.1 AIZ-IVZ'!$G$109:$H$1097,MATCH(VALUE(LEFT(R851,SEARCH(".",R851)-1)),'1.1 AIZ-IVZ'!$E$109:$E$1097,0)-1+Q851,2)),"")</f>
        <v/>
      </c>
      <c r="O851" s="395" t="str">
        <f>IFERROR(IF(O850&gt;1,O850-1,INDEX('1.1 AIZ-IVZ'!$F$7:$H$106,MATCH('1.4 AIZ-BWH'!N851,'1.1 AIZ-IVZ'!$I$7:$I$106,0),1)+1),"")</f>
        <v/>
      </c>
      <c r="P851" s="395" t="str">
        <f t="shared" si="65"/>
        <v/>
      </c>
      <c r="Q851" s="395" t="e">
        <f t="shared" si="66"/>
        <v>#VALUE!</v>
      </c>
      <c r="R851" s="395" t="str">
        <f t="shared" si="67"/>
        <v/>
      </c>
    </row>
    <row r="852" spans="1:18" ht="15" hidden="1" customHeight="1">
      <c r="A852" s="49"/>
      <c r="B852" s="49"/>
      <c r="C852" s="49"/>
      <c r="D852" s="50"/>
      <c r="E852" s="93" t="str" cm="1">
        <f t="array" ref="E852">IFERROR(IF(O851=1,INDEX('1.1 AIZ-IVZ'!$G$7:$I$106,MATCH(MIN('1.1 AIZ-IVZ'!$G$7:$G$106)+COUNTIF($N$25:N851,"*.0*"),'1.1 AIZ-IVZ'!$G$7:$G$106,0),3),INDEX('1.1 AIZ-IVZ'!$G$109:$H$1097,MATCH(VALUE(LEFT(R852,SEARCH(".",R852)-1)),'1.1 AIZ-IVZ'!$E$109:$E$1097,0)-1+Q852,2)),"")</f>
        <v/>
      </c>
      <c r="F852" s="28"/>
      <c r="G852" s="409" t="str">
        <f>IF(E852="","",IF(IFERROR(VALUE(MID(E852,(SEARCH(".",E852)+1),1)),0)&gt;0,I852,SUMIFS($G853:$G$1015,$R853:$R$1015,LEFT(E852,SEARCH(".",E852)),$Q853:$Q$1015,"&gt;0")))</f>
        <v/>
      </c>
      <c r="H852" s="400"/>
      <c r="I852" s="396" t="str">
        <f t="shared" ca="1" si="63"/>
        <v/>
      </c>
      <c r="J852" s="396" t="str">
        <f t="shared" ca="1" si="64"/>
        <v/>
      </c>
      <c r="K852" s="384" t="str">
        <f>IF(OR(IFERROR(SEARCH("*.0*",$E852),0)=1,E852=""),"",INDEX('1.1 AIZ-IVZ'!$H$109:$O$1097,MATCH('1.4 AIZ-BWH'!E852,'1.1 AIZ-IVZ'!$H$109:$H$1097,0),7))</f>
        <v/>
      </c>
      <c r="L852" s="384" t="str">
        <f>IF(OR(IFERROR(SEARCH("*.0*",$E852),0)=1,E852=""),"",INDEX('1.1 AIZ-IVZ'!$H$109:$O$1097,MATCH('1.4 AIZ-BWH'!E852,'1.1 AIZ-IVZ'!$H$109:$H$1097,0),8))</f>
        <v/>
      </c>
      <c r="M852" s="131"/>
      <c r="N852" s="395" t="str" cm="1">
        <f t="array" ref="N852">IFERROR(IF(O851=1,INDEX('1.1 AIZ-IVZ'!$G$7:$I$106,MATCH(MIN('1.1 AIZ-IVZ'!$G$7:$G$106)+COUNTIF($N$25:N851,"*.0*"),'1.1 AIZ-IVZ'!$G$7:$G$106,0),3),INDEX('1.1 AIZ-IVZ'!$G$109:$H$1097,MATCH(VALUE(LEFT(R852,SEARCH(".",R852)-1)),'1.1 AIZ-IVZ'!$E$109:$E$1097,0)-1+Q852,2)),"")</f>
        <v/>
      </c>
      <c r="O852" s="395" t="str">
        <f>IFERROR(IF(O851&gt;1,O851-1,INDEX('1.1 AIZ-IVZ'!$F$7:$H$106,MATCH('1.4 AIZ-BWH'!N852,'1.1 AIZ-IVZ'!$I$7:$I$106,0),1)+1),"")</f>
        <v/>
      </c>
      <c r="P852" s="395" t="str">
        <f t="shared" si="65"/>
        <v/>
      </c>
      <c r="Q852" s="395" t="e">
        <f t="shared" si="66"/>
        <v>#VALUE!</v>
      </c>
      <c r="R852" s="395" t="str">
        <f t="shared" si="67"/>
        <v/>
      </c>
    </row>
    <row r="853" spans="1:18" ht="15" hidden="1" customHeight="1">
      <c r="A853" s="49"/>
      <c r="B853" s="49"/>
      <c r="C853" s="49"/>
      <c r="D853" s="50"/>
      <c r="E853" s="93" t="str" cm="1">
        <f t="array" ref="E853">IFERROR(IF(O852=1,INDEX('1.1 AIZ-IVZ'!$G$7:$I$106,MATCH(MIN('1.1 AIZ-IVZ'!$G$7:$G$106)+COUNTIF($N$25:N852,"*.0*"),'1.1 AIZ-IVZ'!$G$7:$G$106,0),3),INDEX('1.1 AIZ-IVZ'!$G$109:$H$1097,MATCH(VALUE(LEFT(R853,SEARCH(".",R853)-1)),'1.1 AIZ-IVZ'!$E$109:$E$1097,0)-1+Q853,2)),"")</f>
        <v/>
      </c>
      <c r="F853" s="28"/>
      <c r="G853" s="409" t="str">
        <f>IF(E853="","",IF(IFERROR(VALUE(MID(E853,(SEARCH(".",E853)+1),1)),0)&gt;0,I853,SUMIFS($G854:$G$1015,$R854:$R$1015,LEFT(E853,SEARCH(".",E853)),$Q854:$Q$1015,"&gt;0")))</f>
        <v/>
      </c>
      <c r="H853" s="400"/>
      <c r="I853" s="396" t="str">
        <f t="shared" ca="1" si="63"/>
        <v/>
      </c>
      <c r="J853" s="396" t="str">
        <f t="shared" ca="1" si="64"/>
        <v/>
      </c>
      <c r="K853" s="384" t="str">
        <f>IF(OR(IFERROR(SEARCH("*.0*",$E853),0)=1,E853=""),"",INDEX('1.1 AIZ-IVZ'!$H$109:$O$1097,MATCH('1.4 AIZ-BWH'!E853,'1.1 AIZ-IVZ'!$H$109:$H$1097,0),7))</f>
        <v/>
      </c>
      <c r="L853" s="384" t="str">
        <f>IF(OR(IFERROR(SEARCH("*.0*",$E853),0)=1,E853=""),"",INDEX('1.1 AIZ-IVZ'!$H$109:$O$1097,MATCH('1.4 AIZ-BWH'!E853,'1.1 AIZ-IVZ'!$H$109:$H$1097,0),8))</f>
        <v/>
      </c>
      <c r="M853" s="131"/>
      <c r="N853" s="395" t="str" cm="1">
        <f t="array" ref="N853">IFERROR(IF(O852=1,INDEX('1.1 AIZ-IVZ'!$G$7:$I$106,MATCH(MIN('1.1 AIZ-IVZ'!$G$7:$G$106)+COUNTIF($N$25:N852,"*.0*"),'1.1 AIZ-IVZ'!$G$7:$G$106,0),3),INDEX('1.1 AIZ-IVZ'!$G$109:$H$1097,MATCH(VALUE(LEFT(R853,SEARCH(".",R853)-1)),'1.1 AIZ-IVZ'!$E$109:$E$1097,0)-1+Q853,2)),"")</f>
        <v/>
      </c>
      <c r="O853" s="395" t="str">
        <f>IFERROR(IF(O852&gt;1,O852-1,INDEX('1.1 AIZ-IVZ'!$F$7:$H$106,MATCH('1.4 AIZ-BWH'!N853,'1.1 AIZ-IVZ'!$I$7:$I$106,0),1)+1),"")</f>
        <v/>
      </c>
      <c r="P853" s="395" t="str">
        <f t="shared" si="65"/>
        <v/>
      </c>
      <c r="Q853" s="395" t="e">
        <f t="shared" si="66"/>
        <v>#VALUE!</v>
      </c>
      <c r="R853" s="395" t="str">
        <f t="shared" si="67"/>
        <v/>
      </c>
    </row>
    <row r="854" spans="1:18" ht="15" hidden="1" customHeight="1">
      <c r="A854" s="49"/>
      <c r="B854" s="49"/>
      <c r="C854" s="49"/>
      <c r="D854" s="50"/>
      <c r="E854" s="93" t="str" cm="1">
        <f t="array" ref="E854">IFERROR(IF(O853=1,INDEX('1.1 AIZ-IVZ'!$G$7:$I$106,MATCH(MIN('1.1 AIZ-IVZ'!$G$7:$G$106)+COUNTIF($N$25:N853,"*.0*"),'1.1 AIZ-IVZ'!$G$7:$G$106,0),3),INDEX('1.1 AIZ-IVZ'!$G$109:$H$1097,MATCH(VALUE(LEFT(R854,SEARCH(".",R854)-1)),'1.1 AIZ-IVZ'!$E$109:$E$1097,0)-1+Q854,2)),"")</f>
        <v/>
      </c>
      <c r="F854" s="28"/>
      <c r="G854" s="409" t="str">
        <f>IF(E854="","",IF(IFERROR(VALUE(MID(E854,(SEARCH(".",E854)+1),1)),0)&gt;0,I854,SUMIFS($G855:$G$1015,$R855:$R$1015,LEFT(E854,SEARCH(".",E854)),$Q855:$Q$1015,"&gt;0")))</f>
        <v/>
      </c>
      <c r="H854" s="400"/>
      <c r="I854" s="396" t="str">
        <f t="shared" ca="1" si="63"/>
        <v/>
      </c>
      <c r="J854" s="396" t="str">
        <f t="shared" ca="1" si="64"/>
        <v/>
      </c>
      <c r="K854" s="384" t="str">
        <f>IF(OR(IFERROR(SEARCH("*.0*",$E854),0)=1,E854=""),"",INDEX('1.1 AIZ-IVZ'!$H$109:$O$1097,MATCH('1.4 AIZ-BWH'!E854,'1.1 AIZ-IVZ'!$H$109:$H$1097,0),7))</f>
        <v/>
      </c>
      <c r="L854" s="384" t="str">
        <f>IF(OR(IFERROR(SEARCH("*.0*",$E854),0)=1,E854=""),"",INDEX('1.1 AIZ-IVZ'!$H$109:$O$1097,MATCH('1.4 AIZ-BWH'!E854,'1.1 AIZ-IVZ'!$H$109:$H$1097,0),8))</f>
        <v/>
      </c>
      <c r="M854" s="131"/>
      <c r="N854" s="395" t="str" cm="1">
        <f t="array" ref="N854">IFERROR(IF(O853=1,INDEX('1.1 AIZ-IVZ'!$G$7:$I$106,MATCH(MIN('1.1 AIZ-IVZ'!$G$7:$G$106)+COUNTIF($N$25:N853,"*.0*"),'1.1 AIZ-IVZ'!$G$7:$G$106,0),3),INDEX('1.1 AIZ-IVZ'!$G$109:$H$1097,MATCH(VALUE(LEFT(R854,SEARCH(".",R854)-1)),'1.1 AIZ-IVZ'!$E$109:$E$1097,0)-1+Q854,2)),"")</f>
        <v/>
      </c>
      <c r="O854" s="395" t="str">
        <f>IFERROR(IF(O853&gt;1,O853-1,INDEX('1.1 AIZ-IVZ'!$F$7:$H$106,MATCH('1.4 AIZ-BWH'!N854,'1.1 AIZ-IVZ'!$I$7:$I$106,0),1)+1),"")</f>
        <v/>
      </c>
      <c r="P854" s="395" t="str">
        <f t="shared" si="65"/>
        <v/>
      </c>
      <c r="Q854" s="395" t="e">
        <f t="shared" si="66"/>
        <v>#VALUE!</v>
      </c>
      <c r="R854" s="395" t="str">
        <f t="shared" si="67"/>
        <v/>
      </c>
    </row>
    <row r="855" spans="1:18" ht="15" hidden="1" customHeight="1">
      <c r="A855" s="49"/>
      <c r="B855" s="49"/>
      <c r="C855" s="49"/>
      <c r="D855" s="50"/>
      <c r="E855" s="93" t="str" cm="1">
        <f t="array" ref="E855">IFERROR(IF(O854=1,INDEX('1.1 AIZ-IVZ'!$G$7:$I$106,MATCH(MIN('1.1 AIZ-IVZ'!$G$7:$G$106)+COUNTIF($N$25:N854,"*.0*"),'1.1 AIZ-IVZ'!$G$7:$G$106,0),3),INDEX('1.1 AIZ-IVZ'!$G$109:$H$1097,MATCH(VALUE(LEFT(R855,SEARCH(".",R855)-1)),'1.1 AIZ-IVZ'!$E$109:$E$1097,0)-1+Q855,2)),"")</f>
        <v/>
      </c>
      <c r="F855" s="28"/>
      <c r="G855" s="409" t="str">
        <f>IF(E855="","",IF(IFERROR(VALUE(MID(E855,(SEARCH(".",E855)+1),1)),0)&gt;0,I855,SUMIFS($G856:$G$1015,$R856:$R$1015,LEFT(E855,SEARCH(".",E855)),$Q856:$Q$1015,"&gt;0")))</f>
        <v/>
      </c>
      <c r="H855" s="400"/>
      <c r="I855" s="396" t="str">
        <f t="shared" ca="1" si="63"/>
        <v/>
      </c>
      <c r="J855" s="396" t="str">
        <f t="shared" ca="1" si="64"/>
        <v/>
      </c>
      <c r="K855" s="384" t="str">
        <f>IF(OR(IFERROR(SEARCH("*.0*",$E855),0)=1,E855=""),"",INDEX('1.1 AIZ-IVZ'!$H$109:$O$1097,MATCH('1.4 AIZ-BWH'!E855,'1.1 AIZ-IVZ'!$H$109:$H$1097,0),7))</f>
        <v/>
      </c>
      <c r="L855" s="384" t="str">
        <f>IF(OR(IFERROR(SEARCH("*.0*",$E855),0)=1,E855=""),"",INDEX('1.1 AIZ-IVZ'!$H$109:$O$1097,MATCH('1.4 AIZ-BWH'!E855,'1.1 AIZ-IVZ'!$H$109:$H$1097,0),8))</f>
        <v/>
      </c>
      <c r="M855" s="131"/>
      <c r="N855" s="395" t="str" cm="1">
        <f t="array" ref="N855">IFERROR(IF(O854=1,INDEX('1.1 AIZ-IVZ'!$G$7:$I$106,MATCH(MIN('1.1 AIZ-IVZ'!$G$7:$G$106)+COUNTIF($N$25:N854,"*.0*"),'1.1 AIZ-IVZ'!$G$7:$G$106,0),3),INDEX('1.1 AIZ-IVZ'!$G$109:$H$1097,MATCH(VALUE(LEFT(R855,SEARCH(".",R855)-1)),'1.1 AIZ-IVZ'!$E$109:$E$1097,0)-1+Q855,2)),"")</f>
        <v/>
      </c>
      <c r="O855" s="395" t="str">
        <f>IFERROR(IF(O854&gt;1,O854-1,INDEX('1.1 AIZ-IVZ'!$F$7:$H$106,MATCH('1.4 AIZ-BWH'!N855,'1.1 AIZ-IVZ'!$I$7:$I$106,0),1)+1),"")</f>
        <v/>
      </c>
      <c r="P855" s="395" t="str">
        <f t="shared" si="65"/>
        <v/>
      </c>
      <c r="Q855" s="395" t="e">
        <f t="shared" si="66"/>
        <v>#VALUE!</v>
      </c>
      <c r="R855" s="395" t="str">
        <f t="shared" si="67"/>
        <v/>
      </c>
    </row>
    <row r="856" spans="1:18" ht="15" hidden="1" customHeight="1">
      <c r="A856" s="49"/>
      <c r="B856" s="49"/>
      <c r="C856" s="49"/>
      <c r="D856" s="50"/>
      <c r="E856" s="93" t="str" cm="1">
        <f t="array" ref="E856">IFERROR(IF(O855=1,INDEX('1.1 AIZ-IVZ'!$G$7:$I$106,MATCH(MIN('1.1 AIZ-IVZ'!$G$7:$G$106)+COUNTIF($N$25:N855,"*.0*"),'1.1 AIZ-IVZ'!$G$7:$G$106,0),3),INDEX('1.1 AIZ-IVZ'!$G$109:$H$1097,MATCH(VALUE(LEFT(R856,SEARCH(".",R856)-1)),'1.1 AIZ-IVZ'!$E$109:$E$1097,0)-1+Q856,2)),"")</f>
        <v/>
      </c>
      <c r="F856" s="28"/>
      <c r="G856" s="409" t="str">
        <f>IF(E856="","",IF(IFERROR(VALUE(MID(E856,(SEARCH(".",E856)+1),1)),0)&gt;0,I856,SUMIFS($G857:$G$1015,$R857:$R$1015,LEFT(E856,SEARCH(".",E856)),$Q857:$Q$1015,"&gt;0")))</f>
        <v/>
      </c>
      <c r="H856" s="400"/>
      <c r="I856" s="396" t="str">
        <f t="shared" ca="1" si="63"/>
        <v/>
      </c>
      <c r="J856" s="396" t="str">
        <f t="shared" ca="1" si="64"/>
        <v/>
      </c>
      <c r="K856" s="384" t="str">
        <f>IF(OR(IFERROR(SEARCH("*.0*",$E856),0)=1,E856=""),"",INDEX('1.1 AIZ-IVZ'!$H$109:$O$1097,MATCH('1.4 AIZ-BWH'!E856,'1.1 AIZ-IVZ'!$H$109:$H$1097,0),7))</f>
        <v/>
      </c>
      <c r="L856" s="384" t="str">
        <f>IF(OR(IFERROR(SEARCH("*.0*",$E856),0)=1,E856=""),"",INDEX('1.1 AIZ-IVZ'!$H$109:$O$1097,MATCH('1.4 AIZ-BWH'!E856,'1.1 AIZ-IVZ'!$H$109:$H$1097,0),8))</f>
        <v/>
      </c>
      <c r="M856" s="131"/>
      <c r="N856" s="395" t="str" cm="1">
        <f t="array" ref="N856">IFERROR(IF(O855=1,INDEX('1.1 AIZ-IVZ'!$G$7:$I$106,MATCH(MIN('1.1 AIZ-IVZ'!$G$7:$G$106)+COUNTIF($N$25:N855,"*.0*"),'1.1 AIZ-IVZ'!$G$7:$G$106,0),3),INDEX('1.1 AIZ-IVZ'!$G$109:$H$1097,MATCH(VALUE(LEFT(R856,SEARCH(".",R856)-1)),'1.1 AIZ-IVZ'!$E$109:$E$1097,0)-1+Q856,2)),"")</f>
        <v/>
      </c>
      <c r="O856" s="395" t="str">
        <f>IFERROR(IF(O855&gt;1,O855-1,INDEX('1.1 AIZ-IVZ'!$F$7:$H$106,MATCH('1.4 AIZ-BWH'!N856,'1.1 AIZ-IVZ'!$I$7:$I$106,0),1)+1),"")</f>
        <v/>
      </c>
      <c r="P856" s="395" t="str">
        <f t="shared" si="65"/>
        <v/>
      </c>
      <c r="Q856" s="395" t="e">
        <f t="shared" si="66"/>
        <v>#VALUE!</v>
      </c>
      <c r="R856" s="395" t="str">
        <f t="shared" si="67"/>
        <v/>
      </c>
    </row>
    <row r="857" spans="1:18" ht="15" hidden="1" customHeight="1">
      <c r="A857" s="49"/>
      <c r="B857" s="49"/>
      <c r="C857" s="49"/>
      <c r="D857" s="50"/>
      <c r="E857" s="93" t="str" cm="1">
        <f t="array" ref="E857">IFERROR(IF(O856=1,INDEX('1.1 AIZ-IVZ'!$G$7:$I$106,MATCH(MIN('1.1 AIZ-IVZ'!$G$7:$G$106)+COUNTIF($N$25:N856,"*.0*"),'1.1 AIZ-IVZ'!$G$7:$G$106,0),3),INDEX('1.1 AIZ-IVZ'!$G$109:$H$1097,MATCH(VALUE(LEFT(R857,SEARCH(".",R857)-1)),'1.1 AIZ-IVZ'!$E$109:$E$1097,0)-1+Q857,2)),"")</f>
        <v/>
      </c>
      <c r="F857" s="28"/>
      <c r="G857" s="409" t="str">
        <f>IF(E857="","",IF(IFERROR(VALUE(MID(E857,(SEARCH(".",E857)+1),1)),0)&gt;0,I857,SUMIFS($G858:$G$1015,$R858:$R$1015,LEFT(E857,SEARCH(".",E857)),$Q858:$Q$1015,"&gt;0")))</f>
        <v/>
      </c>
      <c r="H857" s="400"/>
      <c r="I857" s="396" t="str">
        <f t="shared" ca="1" si="63"/>
        <v/>
      </c>
      <c r="J857" s="396" t="str">
        <f t="shared" ca="1" si="64"/>
        <v/>
      </c>
      <c r="K857" s="384" t="str">
        <f>IF(OR(IFERROR(SEARCH("*.0*",$E857),0)=1,E857=""),"",INDEX('1.1 AIZ-IVZ'!$H$109:$O$1097,MATCH('1.4 AIZ-BWH'!E857,'1.1 AIZ-IVZ'!$H$109:$H$1097,0),7))</f>
        <v/>
      </c>
      <c r="L857" s="384" t="str">
        <f>IF(OR(IFERROR(SEARCH("*.0*",$E857),0)=1,E857=""),"",INDEX('1.1 AIZ-IVZ'!$H$109:$O$1097,MATCH('1.4 AIZ-BWH'!E857,'1.1 AIZ-IVZ'!$H$109:$H$1097,0),8))</f>
        <v/>
      </c>
      <c r="M857" s="131"/>
      <c r="N857" s="395" t="str" cm="1">
        <f t="array" ref="N857">IFERROR(IF(O856=1,INDEX('1.1 AIZ-IVZ'!$G$7:$I$106,MATCH(MIN('1.1 AIZ-IVZ'!$G$7:$G$106)+COUNTIF($N$25:N856,"*.0*"),'1.1 AIZ-IVZ'!$G$7:$G$106,0),3),INDEX('1.1 AIZ-IVZ'!$G$109:$H$1097,MATCH(VALUE(LEFT(R857,SEARCH(".",R857)-1)),'1.1 AIZ-IVZ'!$E$109:$E$1097,0)-1+Q857,2)),"")</f>
        <v/>
      </c>
      <c r="O857" s="395" t="str">
        <f>IFERROR(IF(O856&gt;1,O856-1,INDEX('1.1 AIZ-IVZ'!$F$7:$H$106,MATCH('1.4 AIZ-BWH'!N857,'1.1 AIZ-IVZ'!$I$7:$I$106,0),1)+1),"")</f>
        <v/>
      </c>
      <c r="P857" s="395" t="str">
        <f t="shared" si="65"/>
        <v/>
      </c>
      <c r="Q857" s="395" t="e">
        <f t="shared" si="66"/>
        <v>#VALUE!</v>
      </c>
      <c r="R857" s="395" t="str">
        <f t="shared" si="67"/>
        <v/>
      </c>
    </row>
    <row r="858" spans="1:18" ht="15" hidden="1" customHeight="1">
      <c r="A858" s="49"/>
      <c r="B858" s="49"/>
      <c r="C858" s="49"/>
      <c r="D858" s="50"/>
      <c r="E858" s="93" t="str" cm="1">
        <f t="array" ref="E858">IFERROR(IF(O857=1,INDEX('1.1 AIZ-IVZ'!$G$7:$I$106,MATCH(MIN('1.1 AIZ-IVZ'!$G$7:$G$106)+COUNTIF($N$25:N857,"*.0*"),'1.1 AIZ-IVZ'!$G$7:$G$106,0),3),INDEX('1.1 AIZ-IVZ'!$G$109:$H$1097,MATCH(VALUE(LEFT(R858,SEARCH(".",R858)-1)),'1.1 AIZ-IVZ'!$E$109:$E$1097,0)-1+Q858,2)),"")</f>
        <v/>
      </c>
      <c r="F858" s="28"/>
      <c r="G858" s="409" t="str">
        <f>IF(E858="","",IF(IFERROR(VALUE(MID(E858,(SEARCH(".",E858)+1),1)),0)&gt;0,I858,SUMIFS($G859:$G$1015,$R859:$R$1015,LEFT(E858,SEARCH(".",E858)),$Q859:$Q$1015,"&gt;0")))</f>
        <v/>
      </c>
      <c r="H858" s="400"/>
      <c r="I858" s="396" t="str">
        <f t="shared" ref="I858:I921" ca="1" si="68">IFERROR(IF(H858&gt;0,H858,(100%-SUM($H$25:$H$1015))*IFERROR((ROUND(K858*$G$1052,1)+ROUND(L858*$G$1053,1))/(ROUND(SUMIF($H$25:$H$1015,"",$K$25:$K$1015)*$G$1052,1)+ROUND(SUMIF($H$25:$H$1015,"",$L$25:$L$1015)*$G$1053,1)),"")),"")</f>
        <v/>
      </c>
      <c r="J858" s="396" t="str">
        <f t="shared" ref="J858:J921" ca="1" si="69">IFERROR((ROUND(K858*$G$1052,1)+ROUND(L858*$G$1053,1))/($K$24+$L$24),"")</f>
        <v/>
      </c>
      <c r="K858" s="384" t="str">
        <f>IF(OR(IFERROR(SEARCH("*.0*",$E858),0)=1,E858=""),"",INDEX('1.1 AIZ-IVZ'!$H$109:$O$1097,MATCH('1.4 AIZ-BWH'!E858,'1.1 AIZ-IVZ'!$H$109:$H$1097,0),7))</f>
        <v/>
      </c>
      <c r="L858" s="384" t="str">
        <f>IF(OR(IFERROR(SEARCH("*.0*",$E858),0)=1,E858=""),"",INDEX('1.1 AIZ-IVZ'!$H$109:$O$1097,MATCH('1.4 AIZ-BWH'!E858,'1.1 AIZ-IVZ'!$H$109:$H$1097,0),8))</f>
        <v/>
      </c>
      <c r="M858" s="131"/>
      <c r="N858" s="395" t="str" cm="1">
        <f t="array" ref="N858">IFERROR(IF(O857=1,INDEX('1.1 AIZ-IVZ'!$G$7:$I$106,MATCH(MIN('1.1 AIZ-IVZ'!$G$7:$G$106)+COUNTIF($N$25:N857,"*.0*"),'1.1 AIZ-IVZ'!$G$7:$G$106,0),3),INDEX('1.1 AIZ-IVZ'!$G$109:$H$1097,MATCH(VALUE(LEFT(R858,SEARCH(".",R858)-1)),'1.1 AIZ-IVZ'!$E$109:$E$1097,0)-1+Q858,2)),"")</f>
        <v/>
      </c>
      <c r="O858" s="395" t="str">
        <f>IFERROR(IF(O857&gt;1,O857-1,INDEX('1.1 AIZ-IVZ'!$F$7:$H$106,MATCH('1.4 AIZ-BWH'!N858,'1.1 AIZ-IVZ'!$I$7:$I$106,0),1)+1),"")</f>
        <v/>
      </c>
      <c r="P858" s="395" t="str">
        <f t="shared" si="65"/>
        <v/>
      </c>
      <c r="Q858" s="395" t="e">
        <f t="shared" si="66"/>
        <v>#VALUE!</v>
      </c>
      <c r="R858" s="395" t="str">
        <f t="shared" si="67"/>
        <v/>
      </c>
    </row>
    <row r="859" spans="1:18" ht="15" hidden="1" customHeight="1">
      <c r="A859" s="49"/>
      <c r="B859" s="49"/>
      <c r="C859" s="49"/>
      <c r="D859" s="50"/>
      <c r="E859" s="93" t="str" cm="1">
        <f t="array" ref="E859">IFERROR(IF(O858=1,INDEX('1.1 AIZ-IVZ'!$G$7:$I$106,MATCH(MIN('1.1 AIZ-IVZ'!$G$7:$G$106)+COUNTIF($N$25:N858,"*.0*"),'1.1 AIZ-IVZ'!$G$7:$G$106,0),3),INDEX('1.1 AIZ-IVZ'!$G$109:$H$1097,MATCH(VALUE(LEFT(R859,SEARCH(".",R859)-1)),'1.1 AIZ-IVZ'!$E$109:$E$1097,0)-1+Q859,2)),"")</f>
        <v/>
      </c>
      <c r="F859" s="28"/>
      <c r="G859" s="409" t="str">
        <f>IF(E859="","",IF(IFERROR(VALUE(MID(E859,(SEARCH(".",E859)+1),1)),0)&gt;0,I859,SUMIFS($G860:$G$1015,$R860:$R$1015,LEFT(E859,SEARCH(".",E859)),$Q860:$Q$1015,"&gt;0")))</f>
        <v/>
      </c>
      <c r="H859" s="400"/>
      <c r="I859" s="396" t="str">
        <f t="shared" ca="1" si="68"/>
        <v/>
      </c>
      <c r="J859" s="396" t="str">
        <f t="shared" ca="1" si="69"/>
        <v/>
      </c>
      <c r="K859" s="384" t="str">
        <f>IF(OR(IFERROR(SEARCH("*.0*",$E859),0)=1,E859=""),"",INDEX('1.1 AIZ-IVZ'!$H$109:$O$1097,MATCH('1.4 AIZ-BWH'!E859,'1.1 AIZ-IVZ'!$H$109:$H$1097,0),7))</f>
        <v/>
      </c>
      <c r="L859" s="384" t="str">
        <f>IF(OR(IFERROR(SEARCH("*.0*",$E859),0)=1,E859=""),"",INDEX('1.1 AIZ-IVZ'!$H$109:$O$1097,MATCH('1.4 AIZ-BWH'!E859,'1.1 AIZ-IVZ'!$H$109:$H$1097,0),8))</f>
        <v/>
      </c>
      <c r="M859" s="131"/>
      <c r="N859" s="395" t="str" cm="1">
        <f t="array" ref="N859">IFERROR(IF(O858=1,INDEX('1.1 AIZ-IVZ'!$G$7:$I$106,MATCH(MIN('1.1 AIZ-IVZ'!$G$7:$G$106)+COUNTIF($N$25:N858,"*.0*"),'1.1 AIZ-IVZ'!$G$7:$G$106,0),3),INDEX('1.1 AIZ-IVZ'!$G$109:$H$1097,MATCH(VALUE(LEFT(R859,SEARCH(".",R859)-1)),'1.1 AIZ-IVZ'!$E$109:$E$1097,0)-1+Q859,2)),"")</f>
        <v/>
      </c>
      <c r="O859" s="395" t="str">
        <f>IFERROR(IF(O858&gt;1,O858-1,INDEX('1.1 AIZ-IVZ'!$F$7:$H$106,MATCH('1.4 AIZ-BWH'!N859,'1.1 AIZ-IVZ'!$I$7:$I$106,0),1)+1),"")</f>
        <v/>
      </c>
      <c r="P859" s="395" t="str">
        <f t="shared" si="65"/>
        <v/>
      </c>
      <c r="Q859" s="395" t="e">
        <f t="shared" si="66"/>
        <v>#VALUE!</v>
      </c>
      <c r="R859" s="395" t="str">
        <f t="shared" si="67"/>
        <v/>
      </c>
    </row>
    <row r="860" spans="1:18" ht="15" hidden="1" customHeight="1">
      <c r="A860" s="49"/>
      <c r="B860" s="49"/>
      <c r="C860" s="49"/>
      <c r="D860" s="50"/>
      <c r="E860" s="93" t="str" cm="1">
        <f t="array" ref="E860">IFERROR(IF(O859=1,INDEX('1.1 AIZ-IVZ'!$G$7:$I$106,MATCH(MIN('1.1 AIZ-IVZ'!$G$7:$G$106)+COUNTIF($N$25:N859,"*.0*"),'1.1 AIZ-IVZ'!$G$7:$G$106,0),3),INDEX('1.1 AIZ-IVZ'!$G$109:$H$1097,MATCH(VALUE(LEFT(R860,SEARCH(".",R860)-1)),'1.1 AIZ-IVZ'!$E$109:$E$1097,0)-1+Q860,2)),"")</f>
        <v/>
      </c>
      <c r="F860" s="28"/>
      <c r="G860" s="409" t="str">
        <f>IF(E860="","",IF(IFERROR(VALUE(MID(E860,(SEARCH(".",E860)+1),1)),0)&gt;0,I860,SUMIFS($G861:$G$1015,$R861:$R$1015,LEFT(E860,SEARCH(".",E860)),$Q861:$Q$1015,"&gt;0")))</f>
        <v/>
      </c>
      <c r="H860" s="400"/>
      <c r="I860" s="396" t="str">
        <f t="shared" ca="1" si="68"/>
        <v/>
      </c>
      <c r="J860" s="396" t="str">
        <f t="shared" ca="1" si="69"/>
        <v/>
      </c>
      <c r="K860" s="384" t="str">
        <f>IF(OR(IFERROR(SEARCH("*.0*",$E860),0)=1,E860=""),"",INDEX('1.1 AIZ-IVZ'!$H$109:$O$1097,MATCH('1.4 AIZ-BWH'!E860,'1.1 AIZ-IVZ'!$H$109:$H$1097,0),7))</f>
        <v/>
      </c>
      <c r="L860" s="384" t="str">
        <f>IF(OR(IFERROR(SEARCH("*.0*",$E860),0)=1,E860=""),"",INDEX('1.1 AIZ-IVZ'!$H$109:$O$1097,MATCH('1.4 AIZ-BWH'!E860,'1.1 AIZ-IVZ'!$H$109:$H$1097,0),8))</f>
        <v/>
      </c>
      <c r="M860" s="131"/>
      <c r="N860" s="395" t="str" cm="1">
        <f t="array" ref="N860">IFERROR(IF(O859=1,INDEX('1.1 AIZ-IVZ'!$G$7:$I$106,MATCH(MIN('1.1 AIZ-IVZ'!$G$7:$G$106)+COUNTIF($N$25:N859,"*.0*"),'1.1 AIZ-IVZ'!$G$7:$G$106,0),3),INDEX('1.1 AIZ-IVZ'!$G$109:$H$1097,MATCH(VALUE(LEFT(R860,SEARCH(".",R860)-1)),'1.1 AIZ-IVZ'!$E$109:$E$1097,0)-1+Q860,2)),"")</f>
        <v/>
      </c>
      <c r="O860" s="395" t="str">
        <f>IFERROR(IF(O859&gt;1,O859-1,INDEX('1.1 AIZ-IVZ'!$F$7:$H$106,MATCH('1.4 AIZ-BWH'!N860,'1.1 AIZ-IVZ'!$I$7:$I$106,0),1)+1),"")</f>
        <v/>
      </c>
      <c r="P860" s="395" t="str">
        <f t="shared" si="65"/>
        <v/>
      </c>
      <c r="Q860" s="395" t="e">
        <f t="shared" si="66"/>
        <v>#VALUE!</v>
      </c>
      <c r="R860" s="395" t="str">
        <f t="shared" si="67"/>
        <v/>
      </c>
    </row>
    <row r="861" spans="1:18" ht="15" hidden="1" customHeight="1">
      <c r="A861" s="49"/>
      <c r="B861" s="49"/>
      <c r="C861" s="49"/>
      <c r="D861" s="50"/>
      <c r="E861" s="93" t="str" cm="1">
        <f t="array" ref="E861">IFERROR(IF(O860=1,INDEX('1.1 AIZ-IVZ'!$G$7:$I$106,MATCH(MIN('1.1 AIZ-IVZ'!$G$7:$G$106)+COUNTIF($N$25:N860,"*.0*"),'1.1 AIZ-IVZ'!$G$7:$G$106,0),3),INDEX('1.1 AIZ-IVZ'!$G$109:$H$1097,MATCH(VALUE(LEFT(R861,SEARCH(".",R861)-1)),'1.1 AIZ-IVZ'!$E$109:$E$1097,0)-1+Q861,2)),"")</f>
        <v/>
      </c>
      <c r="F861" s="28"/>
      <c r="G861" s="409" t="str">
        <f>IF(E861="","",IF(IFERROR(VALUE(MID(E861,(SEARCH(".",E861)+1),1)),0)&gt;0,I861,SUMIFS($G862:$G$1015,$R862:$R$1015,LEFT(E861,SEARCH(".",E861)),$Q862:$Q$1015,"&gt;0")))</f>
        <v/>
      </c>
      <c r="H861" s="400"/>
      <c r="I861" s="396" t="str">
        <f t="shared" ca="1" si="68"/>
        <v/>
      </c>
      <c r="J861" s="396" t="str">
        <f t="shared" ca="1" si="69"/>
        <v/>
      </c>
      <c r="K861" s="384" t="str">
        <f>IF(OR(IFERROR(SEARCH("*.0*",$E861),0)=1,E861=""),"",INDEX('1.1 AIZ-IVZ'!$H$109:$O$1097,MATCH('1.4 AIZ-BWH'!E861,'1.1 AIZ-IVZ'!$H$109:$H$1097,0),7))</f>
        <v/>
      </c>
      <c r="L861" s="384" t="str">
        <f>IF(OR(IFERROR(SEARCH("*.0*",$E861),0)=1,E861=""),"",INDEX('1.1 AIZ-IVZ'!$H$109:$O$1097,MATCH('1.4 AIZ-BWH'!E861,'1.1 AIZ-IVZ'!$H$109:$H$1097,0),8))</f>
        <v/>
      </c>
      <c r="M861" s="131"/>
      <c r="N861" s="395" t="str" cm="1">
        <f t="array" ref="N861">IFERROR(IF(O860=1,INDEX('1.1 AIZ-IVZ'!$G$7:$I$106,MATCH(MIN('1.1 AIZ-IVZ'!$G$7:$G$106)+COUNTIF($N$25:N860,"*.0*"),'1.1 AIZ-IVZ'!$G$7:$G$106,0),3),INDEX('1.1 AIZ-IVZ'!$G$109:$H$1097,MATCH(VALUE(LEFT(R861,SEARCH(".",R861)-1)),'1.1 AIZ-IVZ'!$E$109:$E$1097,0)-1+Q861,2)),"")</f>
        <v/>
      </c>
      <c r="O861" s="395" t="str">
        <f>IFERROR(IF(O860&gt;1,O860-1,INDEX('1.1 AIZ-IVZ'!$F$7:$H$106,MATCH('1.4 AIZ-BWH'!N861,'1.1 AIZ-IVZ'!$I$7:$I$106,0),1)+1),"")</f>
        <v/>
      </c>
      <c r="P861" s="395" t="str">
        <f t="shared" si="65"/>
        <v/>
      </c>
      <c r="Q861" s="395" t="e">
        <f t="shared" si="66"/>
        <v>#VALUE!</v>
      </c>
      <c r="R861" s="395" t="str">
        <f t="shared" si="67"/>
        <v/>
      </c>
    </row>
    <row r="862" spans="1:18" ht="15" hidden="1" customHeight="1">
      <c r="A862" s="49"/>
      <c r="B862" s="49"/>
      <c r="C862" s="49"/>
      <c r="D862" s="50"/>
      <c r="E862" s="93" t="str" cm="1">
        <f t="array" ref="E862">IFERROR(IF(O861=1,INDEX('1.1 AIZ-IVZ'!$G$7:$I$106,MATCH(MIN('1.1 AIZ-IVZ'!$G$7:$G$106)+COUNTIF($N$25:N861,"*.0*"),'1.1 AIZ-IVZ'!$G$7:$G$106,0),3),INDEX('1.1 AIZ-IVZ'!$G$109:$H$1097,MATCH(VALUE(LEFT(R862,SEARCH(".",R862)-1)),'1.1 AIZ-IVZ'!$E$109:$E$1097,0)-1+Q862,2)),"")</f>
        <v/>
      </c>
      <c r="F862" s="28"/>
      <c r="G862" s="409" t="str">
        <f>IF(E862="","",IF(IFERROR(VALUE(MID(E862,(SEARCH(".",E862)+1),1)),0)&gt;0,I862,SUMIFS($G863:$G$1015,$R863:$R$1015,LEFT(E862,SEARCH(".",E862)),$Q863:$Q$1015,"&gt;0")))</f>
        <v/>
      </c>
      <c r="H862" s="400"/>
      <c r="I862" s="396" t="str">
        <f t="shared" ca="1" si="68"/>
        <v/>
      </c>
      <c r="J862" s="396" t="str">
        <f t="shared" ca="1" si="69"/>
        <v/>
      </c>
      <c r="K862" s="384" t="str">
        <f>IF(OR(IFERROR(SEARCH("*.0*",$E862),0)=1,E862=""),"",INDEX('1.1 AIZ-IVZ'!$H$109:$O$1097,MATCH('1.4 AIZ-BWH'!E862,'1.1 AIZ-IVZ'!$H$109:$H$1097,0),7))</f>
        <v/>
      </c>
      <c r="L862" s="384" t="str">
        <f>IF(OR(IFERROR(SEARCH("*.0*",$E862),0)=1,E862=""),"",INDEX('1.1 AIZ-IVZ'!$H$109:$O$1097,MATCH('1.4 AIZ-BWH'!E862,'1.1 AIZ-IVZ'!$H$109:$H$1097,0),8))</f>
        <v/>
      </c>
      <c r="M862" s="131"/>
      <c r="N862" s="395" t="str" cm="1">
        <f t="array" ref="N862">IFERROR(IF(O861=1,INDEX('1.1 AIZ-IVZ'!$G$7:$I$106,MATCH(MIN('1.1 AIZ-IVZ'!$G$7:$G$106)+COUNTIF($N$25:N861,"*.0*"),'1.1 AIZ-IVZ'!$G$7:$G$106,0),3),INDEX('1.1 AIZ-IVZ'!$G$109:$H$1097,MATCH(VALUE(LEFT(R862,SEARCH(".",R862)-1)),'1.1 AIZ-IVZ'!$E$109:$E$1097,0)-1+Q862,2)),"")</f>
        <v/>
      </c>
      <c r="O862" s="395" t="str">
        <f>IFERROR(IF(O861&gt;1,O861-1,INDEX('1.1 AIZ-IVZ'!$F$7:$H$106,MATCH('1.4 AIZ-BWH'!N862,'1.1 AIZ-IVZ'!$I$7:$I$106,0),1)+1),"")</f>
        <v/>
      </c>
      <c r="P862" s="395" t="str">
        <f t="shared" si="65"/>
        <v/>
      </c>
      <c r="Q862" s="395" t="e">
        <f t="shared" si="66"/>
        <v>#VALUE!</v>
      </c>
      <c r="R862" s="395" t="str">
        <f t="shared" si="67"/>
        <v/>
      </c>
    </row>
    <row r="863" spans="1:18" ht="15" hidden="1" customHeight="1">
      <c r="A863" s="49"/>
      <c r="B863" s="49"/>
      <c r="C863" s="49"/>
      <c r="D863" s="50"/>
      <c r="E863" s="93" t="str" cm="1">
        <f t="array" ref="E863">IFERROR(IF(O862=1,INDEX('1.1 AIZ-IVZ'!$G$7:$I$106,MATCH(MIN('1.1 AIZ-IVZ'!$G$7:$G$106)+COUNTIF($N$25:N862,"*.0*"),'1.1 AIZ-IVZ'!$G$7:$G$106,0),3),INDEX('1.1 AIZ-IVZ'!$G$109:$H$1097,MATCH(VALUE(LEFT(R863,SEARCH(".",R863)-1)),'1.1 AIZ-IVZ'!$E$109:$E$1097,0)-1+Q863,2)),"")</f>
        <v/>
      </c>
      <c r="F863" s="28"/>
      <c r="G863" s="409" t="str">
        <f>IF(E863="","",IF(IFERROR(VALUE(MID(E863,(SEARCH(".",E863)+1),1)),0)&gt;0,I863,SUMIFS($G864:$G$1015,$R864:$R$1015,LEFT(E863,SEARCH(".",E863)),$Q864:$Q$1015,"&gt;0")))</f>
        <v/>
      </c>
      <c r="H863" s="400"/>
      <c r="I863" s="396" t="str">
        <f t="shared" ca="1" si="68"/>
        <v/>
      </c>
      <c r="J863" s="396" t="str">
        <f t="shared" ca="1" si="69"/>
        <v/>
      </c>
      <c r="K863" s="384" t="str">
        <f>IF(OR(IFERROR(SEARCH("*.0*",$E863),0)=1,E863=""),"",INDEX('1.1 AIZ-IVZ'!$H$109:$O$1097,MATCH('1.4 AIZ-BWH'!E863,'1.1 AIZ-IVZ'!$H$109:$H$1097,0),7))</f>
        <v/>
      </c>
      <c r="L863" s="384" t="str">
        <f>IF(OR(IFERROR(SEARCH("*.0*",$E863),0)=1,E863=""),"",INDEX('1.1 AIZ-IVZ'!$H$109:$O$1097,MATCH('1.4 AIZ-BWH'!E863,'1.1 AIZ-IVZ'!$H$109:$H$1097,0),8))</f>
        <v/>
      </c>
      <c r="M863" s="131"/>
      <c r="N863" s="395" t="str" cm="1">
        <f t="array" ref="N863">IFERROR(IF(O862=1,INDEX('1.1 AIZ-IVZ'!$G$7:$I$106,MATCH(MIN('1.1 AIZ-IVZ'!$G$7:$G$106)+COUNTIF($N$25:N862,"*.0*"),'1.1 AIZ-IVZ'!$G$7:$G$106,0),3),INDEX('1.1 AIZ-IVZ'!$G$109:$H$1097,MATCH(VALUE(LEFT(R863,SEARCH(".",R863)-1)),'1.1 AIZ-IVZ'!$E$109:$E$1097,0)-1+Q863,2)),"")</f>
        <v/>
      </c>
      <c r="O863" s="395" t="str">
        <f>IFERROR(IF(O862&gt;1,O862-1,INDEX('1.1 AIZ-IVZ'!$F$7:$H$106,MATCH('1.4 AIZ-BWH'!N863,'1.1 AIZ-IVZ'!$I$7:$I$106,0),1)+1),"")</f>
        <v/>
      </c>
      <c r="P863" s="395" t="str">
        <f t="shared" si="65"/>
        <v/>
      </c>
      <c r="Q863" s="395" t="e">
        <f t="shared" si="66"/>
        <v>#VALUE!</v>
      </c>
      <c r="R863" s="395" t="str">
        <f t="shared" si="67"/>
        <v/>
      </c>
    </row>
    <row r="864" spans="1:18" ht="15" hidden="1" customHeight="1">
      <c r="A864" s="49"/>
      <c r="B864" s="49"/>
      <c r="C864" s="49"/>
      <c r="D864" s="50"/>
      <c r="E864" s="93" t="str" cm="1">
        <f t="array" ref="E864">IFERROR(IF(O863=1,INDEX('1.1 AIZ-IVZ'!$G$7:$I$106,MATCH(MIN('1.1 AIZ-IVZ'!$G$7:$G$106)+COUNTIF($N$25:N863,"*.0*"),'1.1 AIZ-IVZ'!$G$7:$G$106,0),3),INDEX('1.1 AIZ-IVZ'!$G$109:$H$1097,MATCH(VALUE(LEFT(R864,SEARCH(".",R864)-1)),'1.1 AIZ-IVZ'!$E$109:$E$1097,0)-1+Q864,2)),"")</f>
        <v/>
      </c>
      <c r="F864" s="28"/>
      <c r="G864" s="409" t="str">
        <f>IF(E864="","",IF(IFERROR(VALUE(MID(E864,(SEARCH(".",E864)+1),1)),0)&gt;0,I864,SUMIFS($G865:$G$1015,$R865:$R$1015,LEFT(E864,SEARCH(".",E864)),$Q865:$Q$1015,"&gt;0")))</f>
        <v/>
      </c>
      <c r="H864" s="400"/>
      <c r="I864" s="396" t="str">
        <f t="shared" ca="1" si="68"/>
        <v/>
      </c>
      <c r="J864" s="396" t="str">
        <f t="shared" ca="1" si="69"/>
        <v/>
      </c>
      <c r="K864" s="384" t="str">
        <f>IF(OR(IFERROR(SEARCH("*.0*",$E864),0)=1,E864=""),"",INDEX('1.1 AIZ-IVZ'!$H$109:$O$1097,MATCH('1.4 AIZ-BWH'!E864,'1.1 AIZ-IVZ'!$H$109:$H$1097,0),7))</f>
        <v/>
      </c>
      <c r="L864" s="384" t="str">
        <f>IF(OR(IFERROR(SEARCH("*.0*",$E864),0)=1,E864=""),"",INDEX('1.1 AIZ-IVZ'!$H$109:$O$1097,MATCH('1.4 AIZ-BWH'!E864,'1.1 AIZ-IVZ'!$H$109:$H$1097,0),8))</f>
        <v/>
      </c>
      <c r="M864" s="131"/>
      <c r="N864" s="395" t="str" cm="1">
        <f t="array" ref="N864">IFERROR(IF(O863=1,INDEX('1.1 AIZ-IVZ'!$G$7:$I$106,MATCH(MIN('1.1 AIZ-IVZ'!$G$7:$G$106)+COUNTIF($N$25:N863,"*.0*"),'1.1 AIZ-IVZ'!$G$7:$G$106,0),3),INDEX('1.1 AIZ-IVZ'!$G$109:$H$1097,MATCH(VALUE(LEFT(R864,SEARCH(".",R864)-1)),'1.1 AIZ-IVZ'!$E$109:$E$1097,0)-1+Q864,2)),"")</f>
        <v/>
      </c>
      <c r="O864" s="395" t="str">
        <f>IFERROR(IF(O863&gt;1,O863-1,INDEX('1.1 AIZ-IVZ'!$F$7:$H$106,MATCH('1.4 AIZ-BWH'!N864,'1.1 AIZ-IVZ'!$I$7:$I$106,0),1)+1),"")</f>
        <v/>
      </c>
      <c r="P864" s="395" t="str">
        <f t="shared" si="65"/>
        <v/>
      </c>
      <c r="Q864" s="395" t="e">
        <f t="shared" si="66"/>
        <v>#VALUE!</v>
      </c>
      <c r="R864" s="395" t="str">
        <f t="shared" si="67"/>
        <v/>
      </c>
    </row>
    <row r="865" spans="1:18" ht="15" hidden="1" customHeight="1">
      <c r="A865" s="49"/>
      <c r="B865" s="49"/>
      <c r="C865" s="49"/>
      <c r="D865" s="50"/>
      <c r="E865" s="93" t="str" cm="1">
        <f t="array" ref="E865">IFERROR(IF(O864=1,INDEX('1.1 AIZ-IVZ'!$G$7:$I$106,MATCH(MIN('1.1 AIZ-IVZ'!$G$7:$G$106)+COUNTIF($N$25:N864,"*.0*"),'1.1 AIZ-IVZ'!$G$7:$G$106,0),3),INDEX('1.1 AIZ-IVZ'!$G$109:$H$1097,MATCH(VALUE(LEFT(R865,SEARCH(".",R865)-1)),'1.1 AIZ-IVZ'!$E$109:$E$1097,0)-1+Q865,2)),"")</f>
        <v/>
      </c>
      <c r="F865" s="28"/>
      <c r="G865" s="409" t="str">
        <f>IF(E865="","",IF(IFERROR(VALUE(MID(E865,(SEARCH(".",E865)+1),1)),0)&gt;0,I865,SUMIFS($G866:$G$1015,$R866:$R$1015,LEFT(E865,SEARCH(".",E865)),$Q866:$Q$1015,"&gt;0")))</f>
        <v/>
      </c>
      <c r="H865" s="400"/>
      <c r="I865" s="396" t="str">
        <f t="shared" ca="1" si="68"/>
        <v/>
      </c>
      <c r="J865" s="396" t="str">
        <f t="shared" ca="1" si="69"/>
        <v/>
      </c>
      <c r="K865" s="384" t="str">
        <f>IF(OR(IFERROR(SEARCH("*.0*",$E865),0)=1,E865=""),"",INDEX('1.1 AIZ-IVZ'!$H$109:$O$1097,MATCH('1.4 AIZ-BWH'!E865,'1.1 AIZ-IVZ'!$H$109:$H$1097,0),7))</f>
        <v/>
      </c>
      <c r="L865" s="384" t="str">
        <f>IF(OR(IFERROR(SEARCH("*.0*",$E865),0)=1,E865=""),"",INDEX('1.1 AIZ-IVZ'!$H$109:$O$1097,MATCH('1.4 AIZ-BWH'!E865,'1.1 AIZ-IVZ'!$H$109:$H$1097,0),8))</f>
        <v/>
      </c>
      <c r="M865" s="131"/>
      <c r="N865" s="395" t="str" cm="1">
        <f t="array" ref="N865">IFERROR(IF(O864=1,INDEX('1.1 AIZ-IVZ'!$G$7:$I$106,MATCH(MIN('1.1 AIZ-IVZ'!$G$7:$G$106)+COUNTIF($N$25:N864,"*.0*"),'1.1 AIZ-IVZ'!$G$7:$G$106,0),3),INDEX('1.1 AIZ-IVZ'!$G$109:$H$1097,MATCH(VALUE(LEFT(R865,SEARCH(".",R865)-1)),'1.1 AIZ-IVZ'!$E$109:$E$1097,0)-1+Q865,2)),"")</f>
        <v/>
      </c>
      <c r="O865" s="395" t="str">
        <f>IFERROR(IF(O864&gt;1,O864-1,INDEX('1.1 AIZ-IVZ'!$F$7:$H$106,MATCH('1.4 AIZ-BWH'!N865,'1.1 AIZ-IVZ'!$I$7:$I$106,0),1)+1),"")</f>
        <v/>
      </c>
      <c r="P865" s="395" t="str">
        <f t="shared" si="65"/>
        <v/>
      </c>
      <c r="Q865" s="395" t="e">
        <f t="shared" si="66"/>
        <v>#VALUE!</v>
      </c>
      <c r="R865" s="395" t="str">
        <f t="shared" si="67"/>
        <v/>
      </c>
    </row>
    <row r="866" spans="1:18" ht="15" hidden="1" customHeight="1">
      <c r="A866" s="49"/>
      <c r="B866" s="49"/>
      <c r="C866" s="49"/>
      <c r="D866" s="50"/>
      <c r="E866" s="93" t="str" cm="1">
        <f t="array" ref="E866">IFERROR(IF(O865=1,INDEX('1.1 AIZ-IVZ'!$G$7:$I$106,MATCH(MIN('1.1 AIZ-IVZ'!$G$7:$G$106)+COUNTIF($N$25:N865,"*.0*"),'1.1 AIZ-IVZ'!$G$7:$G$106,0),3),INDEX('1.1 AIZ-IVZ'!$G$109:$H$1097,MATCH(VALUE(LEFT(R866,SEARCH(".",R866)-1)),'1.1 AIZ-IVZ'!$E$109:$E$1097,0)-1+Q866,2)),"")</f>
        <v/>
      </c>
      <c r="F866" s="28"/>
      <c r="G866" s="409" t="str">
        <f>IF(E866="","",IF(IFERROR(VALUE(MID(E866,(SEARCH(".",E866)+1),1)),0)&gt;0,I866,SUMIFS($G867:$G$1015,$R867:$R$1015,LEFT(E866,SEARCH(".",E866)),$Q867:$Q$1015,"&gt;0")))</f>
        <v/>
      </c>
      <c r="H866" s="400"/>
      <c r="I866" s="396" t="str">
        <f t="shared" ca="1" si="68"/>
        <v/>
      </c>
      <c r="J866" s="396" t="str">
        <f t="shared" ca="1" si="69"/>
        <v/>
      </c>
      <c r="K866" s="384" t="str">
        <f>IF(OR(IFERROR(SEARCH("*.0*",$E866),0)=1,E866=""),"",INDEX('1.1 AIZ-IVZ'!$H$109:$O$1097,MATCH('1.4 AIZ-BWH'!E866,'1.1 AIZ-IVZ'!$H$109:$H$1097,0),7))</f>
        <v/>
      </c>
      <c r="L866" s="384" t="str">
        <f>IF(OR(IFERROR(SEARCH("*.0*",$E866),0)=1,E866=""),"",INDEX('1.1 AIZ-IVZ'!$H$109:$O$1097,MATCH('1.4 AIZ-BWH'!E866,'1.1 AIZ-IVZ'!$H$109:$H$1097,0),8))</f>
        <v/>
      </c>
      <c r="M866" s="131"/>
      <c r="N866" s="395" t="str" cm="1">
        <f t="array" ref="N866">IFERROR(IF(O865=1,INDEX('1.1 AIZ-IVZ'!$G$7:$I$106,MATCH(MIN('1.1 AIZ-IVZ'!$G$7:$G$106)+COUNTIF($N$25:N865,"*.0*"),'1.1 AIZ-IVZ'!$G$7:$G$106,0),3),INDEX('1.1 AIZ-IVZ'!$G$109:$H$1097,MATCH(VALUE(LEFT(R866,SEARCH(".",R866)-1)),'1.1 AIZ-IVZ'!$E$109:$E$1097,0)-1+Q866,2)),"")</f>
        <v/>
      </c>
      <c r="O866" s="395" t="str">
        <f>IFERROR(IF(O865&gt;1,O865-1,INDEX('1.1 AIZ-IVZ'!$F$7:$H$106,MATCH('1.4 AIZ-BWH'!N866,'1.1 AIZ-IVZ'!$I$7:$I$106,0),1)+1),"")</f>
        <v/>
      </c>
      <c r="P866" s="395" t="str">
        <f t="shared" si="65"/>
        <v/>
      </c>
      <c r="Q866" s="395" t="e">
        <f t="shared" si="66"/>
        <v>#VALUE!</v>
      </c>
      <c r="R866" s="395" t="str">
        <f t="shared" si="67"/>
        <v/>
      </c>
    </row>
    <row r="867" spans="1:18" ht="15" hidden="1" customHeight="1">
      <c r="A867" s="49"/>
      <c r="B867" s="49"/>
      <c r="C867" s="49"/>
      <c r="D867" s="50"/>
      <c r="E867" s="93" t="str" cm="1">
        <f t="array" ref="E867">IFERROR(IF(O866=1,INDEX('1.1 AIZ-IVZ'!$G$7:$I$106,MATCH(MIN('1.1 AIZ-IVZ'!$G$7:$G$106)+COUNTIF($N$25:N866,"*.0*"),'1.1 AIZ-IVZ'!$G$7:$G$106,0),3),INDEX('1.1 AIZ-IVZ'!$G$109:$H$1097,MATCH(VALUE(LEFT(R867,SEARCH(".",R867)-1)),'1.1 AIZ-IVZ'!$E$109:$E$1097,0)-1+Q867,2)),"")</f>
        <v/>
      </c>
      <c r="F867" s="28"/>
      <c r="G867" s="409" t="str">
        <f>IF(E867="","",IF(IFERROR(VALUE(MID(E867,(SEARCH(".",E867)+1),1)),0)&gt;0,I867,SUMIFS($G868:$G$1015,$R868:$R$1015,LEFT(E867,SEARCH(".",E867)),$Q868:$Q$1015,"&gt;0")))</f>
        <v/>
      </c>
      <c r="H867" s="400"/>
      <c r="I867" s="396" t="str">
        <f t="shared" ca="1" si="68"/>
        <v/>
      </c>
      <c r="J867" s="396" t="str">
        <f t="shared" ca="1" si="69"/>
        <v/>
      </c>
      <c r="K867" s="384" t="str">
        <f>IF(OR(IFERROR(SEARCH("*.0*",$E867),0)=1,E867=""),"",INDEX('1.1 AIZ-IVZ'!$H$109:$O$1097,MATCH('1.4 AIZ-BWH'!E867,'1.1 AIZ-IVZ'!$H$109:$H$1097,0),7))</f>
        <v/>
      </c>
      <c r="L867" s="384" t="str">
        <f>IF(OR(IFERROR(SEARCH("*.0*",$E867),0)=1,E867=""),"",INDEX('1.1 AIZ-IVZ'!$H$109:$O$1097,MATCH('1.4 AIZ-BWH'!E867,'1.1 AIZ-IVZ'!$H$109:$H$1097,0),8))</f>
        <v/>
      </c>
      <c r="M867" s="131"/>
      <c r="N867" s="395" t="str" cm="1">
        <f t="array" ref="N867">IFERROR(IF(O866=1,INDEX('1.1 AIZ-IVZ'!$G$7:$I$106,MATCH(MIN('1.1 AIZ-IVZ'!$G$7:$G$106)+COUNTIF($N$25:N866,"*.0*"),'1.1 AIZ-IVZ'!$G$7:$G$106,0),3),INDEX('1.1 AIZ-IVZ'!$G$109:$H$1097,MATCH(VALUE(LEFT(R867,SEARCH(".",R867)-1)),'1.1 AIZ-IVZ'!$E$109:$E$1097,0)-1+Q867,2)),"")</f>
        <v/>
      </c>
      <c r="O867" s="395" t="str">
        <f>IFERROR(IF(O866&gt;1,O866-1,INDEX('1.1 AIZ-IVZ'!$F$7:$H$106,MATCH('1.4 AIZ-BWH'!N867,'1.1 AIZ-IVZ'!$I$7:$I$106,0),1)+1),"")</f>
        <v/>
      </c>
      <c r="P867" s="395" t="str">
        <f t="shared" si="65"/>
        <v/>
      </c>
      <c r="Q867" s="395" t="e">
        <f t="shared" si="66"/>
        <v>#VALUE!</v>
      </c>
      <c r="R867" s="395" t="str">
        <f t="shared" si="67"/>
        <v/>
      </c>
    </row>
    <row r="868" spans="1:18" ht="15" hidden="1" customHeight="1">
      <c r="A868" s="49"/>
      <c r="B868" s="49"/>
      <c r="C868" s="49"/>
      <c r="D868" s="50"/>
      <c r="E868" s="93" t="str" cm="1">
        <f t="array" ref="E868">IFERROR(IF(O867=1,INDEX('1.1 AIZ-IVZ'!$G$7:$I$106,MATCH(MIN('1.1 AIZ-IVZ'!$G$7:$G$106)+COUNTIF($N$25:N867,"*.0*"),'1.1 AIZ-IVZ'!$G$7:$G$106,0),3),INDEX('1.1 AIZ-IVZ'!$G$109:$H$1097,MATCH(VALUE(LEFT(R868,SEARCH(".",R868)-1)),'1.1 AIZ-IVZ'!$E$109:$E$1097,0)-1+Q868,2)),"")</f>
        <v/>
      </c>
      <c r="F868" s="28"/>
      <c r="G868" s="409" t="str">
        <f>IF(E868="","",IF(IFERROR(VALUE(MID(E868,(SEARCH(".",E868)+1),1)),0)&gt;0,I868,SUMIFS($G869:$G$1015,$R869:$R$1015,LEFT(E868,SEARCH(".",E868)),$Q869:$Q$1015,"&gt;0")))</f>
        <v/>
      </c>
      <c r="H868" s="400"/>
      <c r="I868" s="396" t="str">
        <f t="shared" ca="1" si="68"/>
        <v/>
      </c>
      <c r="J868" s="396" t="str">
        <f t="shared" ca="1" si="69"/>
        <v/>
      </c>
      <c r="K868" s="384" t="str">
        <f>IF(OR(IFERROR(SEARCH("*.0*",$E868),0)=1,E868=""),"",INDEX('1.1 AIZ-IVZ'!$H$109:$O$1097,MATCH('1.4 AIZ-BWH'!E868,'1.1 AIZ-IVZ'!$H$109:$H$1097,0),7))</f>
        <v/>
      </c>
      <c r="L868" s="384" t="str">
        <f>IF(OR(IFERROR(SEARCH("*.0*",$E868),0)=1,E868=""),"",INDEX('1.1 AIZ-IVZ'!$H$109:$O$1097,MATCH('1.4 AIZ-BWH'!E868,'1.1 AIZ-IVZ'!$H$109:$H$1097,0),8))</f>
        <v/>
      </c>
      <c r="M868" s="131"/>
      <c r="N868" s="395" t="str" cm="1">
        <f t="array" ref="N868">IFERROR(IF(O867=1,INDEX('1.1 AIZ-IVZ'!$G$7:$I$106,MATCH(MIN('1.1 AIZ-IVZ'!$G$7:$G$106)+COUNTIF($N$25:N867,"*.0*"),'1.1 AIZ-IVZ'!$G$7:$G$106,0),3),INDEX('1.1 AIZ-IVZ'!$G$109:$H$1097,MATCH(VALUE(LEFT(R868,SEARCH(".",R868)-1)),'1.1 AIZ-IVZ'!$E$109:$E$1097,0)-1+Q868,2)),"")</f>
        <v/>
      </c>
      <c r="O868" s="395" t="str">
        <f>IFERROR(IF(O867&gt;1,O867-1,INDEX('1.1 AIZ-IVZ'!$F$7:$H$106,MATCH('1.4 AIZ-BWH'!N868,'1.1 AIZ-IVZ'!$I$7:$I$106,0),1)+1),"")</f>
        <v/>
      </c>
      <c r="P868" s="395" t="str">
        <f t="shared" si="65"/>
        <v/>
      </c>
      <c r="Q868" s="395" t="e">
        <f t="shared" si="66"/>
        <v>#VALUE!</v>
      </c>
      <c r="R868" s="395" t="str">
        <f t="shared" si="67"/>
        <v/>
      </c>
    </row>
    <row r="869" spans="1:18" ht="15" hidden="1" customHeight="1">
      <c r="A869" s="49"/>
      <c r="B869" s="49"/>
      <c r="C869" s="49"/>
      <c r="D869" s="50"/>
      <c r="E869" s="93" t="str" cm="1">
        <f t="array" ref="E869">IFERROR(IF(O868=1,INDEX('1.1 AIZ-IVZ'!$G$7:$I$106,MATCH(MIN('1.1 AIZ-IVZ'!$G$7:$G$106)+COUNTIF($N$25:N868,"*.0*"),'1.1 AIZ-IVZ'!$G$7:$G$106,0),3),INDEX('1.1 AIZ-IVZ'!$G$109:$H$1097,MATCH(VALUE(LEFT(R869,SEARCH(".",R869)-1)),'1.1 AIZ-IVZ'!$E$109:$E$1097,0)-1+Q869,2)),"")</f>
        <v/>
      </c>
      <c r="F869" s="28"/>
      <c r="G869" s="409" t="str">
        <f>IF(E869="","",IF(IFERROR(VALUE(MID(E869,(SEARCH(".",E869)+1),1)),0)&gt;0,I869,SUMIFS($G870:$G$1015,$R870:$R$1015,LEFT(E869,SEARCH(".",E869)),$Q870:$Q$1015,"&gt;0")))</f>
        <v/>
      </c>
      <c r="H869" s="400"/>
      <c r="I869" s="396" t="str">
        <f t="shared" ca="1" si="68"/>
        <v/>
      </c>
      <c r="J869" s="396" t="str">
        <f t="shared" ca="1" si="69"/>
        <v/>
      </c>
      <c r="K869" s="384" t="str">
        <f>IF(OR(IFERROR(SEARCH("*.0*",$E869),0)=1,E869=""),"",INDEX('1.1 AIZ-IVZ'!$H$109:$O$1097,MATCH('1.4 AIZ-BWH'!E869,'1.1 AIZ-IVZ'!$H$109:$H$1097,0),7))</f>
        <v/>
      </c>
      <c r="L869" s="384" t="str">
        <f>IF(OR(IFERROR(SEARCH("*.0*",$E869),0)=1,E869=""),"",INDEX('1.1 AIZ-IVZ'!$H$109:$O$1097,MATCH('1.4 AIZ-BWH'!E869,'1.1 AIZ-IVZ'!$H$109:$H$1097,0),8))</f>
        <v/>
      </c>
      <c r="M869" s="131"/>
      <c r="N869" s="395" t="str" cm="1">
        <f t="array" ref="N869">IFERROR(IF(O868=1,INDEX('1.1 AIZ-IVZ'!$G$7:$I$106,MATCH(MIN('1.1 AIZ-IVZ'!$G$7:$G$106)+COUNTIF($N$25:N868,"*.0*"),'1.1 AIZ-IVZ'!$G$7:$G$106,0),3),INDEX('1.1 AIZ-IVZ'!$G$109:$H$1097,MATCH(VALUE(LEFT(R869,SEARCH(".",R869)-1)),'1.1 AIZ-IVZ'!$E$109:$E$1097,0)-1+Q869,2)),"")</f>
        <v/>
      </c>
      <c r="O869" s="395" t="str">
        <f>IFERROR(IF(O868&gt;1,O868-1,INDEX('1.1 AIZ-IVZ'!$F$7:$H$106,MATCH('1.4 AIZ-BWH'!N869,'1.1 AIZ-IVZ'!$I$7:$I$106,0),1)+1),"")</f>
        <v/>
      </c>
      <c r="P869" s="395" t="str">
        <f t="shared" si="65"/>
        <v/>
      </c>
      <c r="Q869" s="395" t="e">
        <f t="shared" si="66"/>
        <v>#VALUE!</v>
      </c>
      <c r="R869" s="395" t="str">
        <f t="shared" si="67"/>
        <v/>
      </c>
    </row>
    <row r="870" spans="1:18" ht="15" hidden="1" customHeight="1">
      <c r="A870" s="49"/>
      <c r="B870" s="49"/>
      <c r="C870" s="49"/>
      <c r="D870" s="50"/>
      <c r="E870" s="93" t="str" cm="1">
        <f t="array" ref="E870">IFERROR(IF(O869=1,INDEX('1.1 AIZ-IVZ'!$G$7:$I$106,MATCH(MIN('1.1 AIZ-IVZ'!$G$7:$G$106)+COUNTIF($N$25:N869,"*.0*"),'1.1 AIZ-IVZ'!$G$7:$G$106,0),3),INDEX('1.1 AIZ-IVZ'!$G$109:$H$1097,MATCH(VALUE(LEFT(R870,SEARCH(".",R870)-1)),'1.1 AIZ-IVZ'!$E$109:$E$1097,0)-1+Q870,2)),"")</f>
        <v/>
      </c>
      <c r="F870" s="28"/>
      <c r="G870" s="409" t="str">
        <f>IF(E870="","",IF(IFERROR(VALUE(MID(E870,(SEARCH(".",E870)+1),1)),0)&gt;0,I870,SUMIFS($G871:$G$1015,$R871:$R$1015,LEFT(E870,SEARCH(".",E870)),$Q871:$Q$1015,"&gt;0")))</f>
        <v/>
      </c>
      <c r="H870" s="400"/>
      <c r="I870" s="396" t="str">
        <f t="shared" ca="1" si="68"/>
        <v/>
      </c>
      <c r="J870" s="396" t="str">
        <f t="shared" ca="1" si="69"/>
        <v/>
      </c>
      <c r="K870" s="384" t="str">
        <f>IF(OR(IFERROR(SEARCH("*.0*",$E870),0)=1,E870=""),"",INDEX('1.1 AIZ-IVZ'!$H$109:$O$1097,MATCH('1.4 AIZ-BWH'!E870,'1.1 AIZ-IVZ'!$H$109:$H$1097,0),7))</f>
        <v/>
      </c>
      <c r="L870" s="384" t="str">
        <f>IF(OR(IFERROR(SEARCH("*.0*",$E870),0)=1,E870=""),"",INDEX('1.1 AIZ-IVZ'!$H$109:$O$1097,MATCH('1.4 AIZ-BWH'!E870,'1.1 AIZ-IVZ'!$H$109:$H$1097,0),8))</f>
        <v/>
      </c>
      <c r="M870" s="131"/>
      <c r="N870" s="395" t="str" cm="1">
        <f t="array" ref="N870">IFERROR(IF(O869=1,INDEX('1.1 AIZ-IVZ'!$G$7:$I$106,MATCH(MIN('1.1 AIZ-IVZ'!$G$7:$G$106)+COUNTIF($N$25:N869,"*.0*"),'1.1 AIZ-IVZ'!$G$7:$G$106,0),3),INDEX('1.1 AIZ-IVZ'!$G$109:$H$1097,MATCH(VALUE(LEFT(R870,SEARCH(".",R870)-1)),'1.1 AIZ-IVZ'!$E$109:$E$1097,0)-1+Q870,2)),"")</f>
        <v/>
      </c>
      <c r="O870" s="395" t="str">
        <f>IFERROR(IF(O869&gt;1,O869-1,INDEX('1.1 AIZ-IVZ'!$F$7:$H$106,MATCH('1.4 AIZ-BWH'!N870,'1.1 AIZ-IVZ'!$I$7:$I$106,0),1)+1),"")</f>
        <v/>
      </c>
      <c r="P870" s="395" t="str">
        <f t="shared" si="65"/>
        <v/>
      </c>
      <c r="Q870" s="395" t="e">
        <f t="shared" si="66"/>
        <v>#VALUE!</v>
      </c>
      <c r="R870" s="395" t="str">
        <f t="shared" si="67"/>
        <v/>
      </c>
    </row>
    <row r="871" spans="1:18" ht="15" hidden="1" customHeight="1">
      <c r="A871" s="49"/>
      <c r="B871" s="49"/>
      <c r="C871" s="49"/>
      <c r="D871" s="50"/>
      <c r="E871" s="93" t="str" cm="1">
        <f t="array" ref="E871">IFERROR(IF(O870=1,INDEX('1.1 AIZ-IVZ'!$G$7:$I$106,MATCH(MIN('1.1 AIZ-IVZ'!$G$7:$G$106)+COUNTIF($N$25:N870,"*.0*"),'1.1 AIZ-IVZ'!$G$7:$G$106,0),3),INDEX('1.1 AIZ-IVZ'!$G$109:$H$1097,MATCH(VALUE(LEFT(R871,SEARCH(".",R871)-1)),'1.1 AIZ-IVZ'!$E$109:$E$1097,0)-1+Q871,2)),"")</f>
        <v/>
      </c>
      <c r="F871" s="28"/>
      <c r="G871" s="409" t="str">
        <f>IF(E871="","",IF(IFERROR(VALUE(MID(E871,(SEARCH(".",E871)+1),1)),0)&gt;0,I871,SUMIFS($G872:$G$1015,$R872:$R$1015,LEFT(E871,SEARCH(".",E871)),$Q872:$Q$1015,"&gt;0")))</f>
        <v/>
      </c>
      <c r="H871" s="400"/>
      <c r="I871" s="396" t="str">
        <f t="shared" ca="1" si="68"/>
        <v/>
      </c>
      <c r="J871" s="396" t="str">
        <f t="shared" ca="1" si="69"/>
        <v/>
      </c>
      <c r="K871" s="384" t="str">
        <f>IF(OR(IFERROR(SEARCH("*.0*",$E871),0)=1,E871=""),"",INDEX('1.1 AIZ-IVZ'!$H$109:$O$1097,MATCH('1.4 AIZ-BWH'!E871,'1.1 AIZ-IVZ'!$H$109:$H$1097,0),7))</f>
        <v/>
      </c>
      <c r="L871" s="384" t="str">
        <f>IF(OR(IFERROR(SEARCH("*.0*",$E871),0)=1,E871=""),"",INDEX('1.1 AIZ-IVZ'!$H$109:$O$1097,MATCH('1.4 AIZ-BWH'!E871,'1.1 AIZ-IVZ'!$H$109:$H$1097,0),8))</f>
        <v/>
      </c>
      <c r="M871" s="131"/>
      <c r="N871" s="395" t="str" cm="1">
        <f t="array" ref="N871">IFERROR(IF(O870=1,INDEX('1.1 AIZ-IVZ'!$G$7:$I$106,MATCH(MIN('1.1 AIZ-IVZ'!$G$7:$G$106)+COUNTIF($N$25:N870,"*.0*"),'1.1 AIZ-IVZ'!$G$7:$G$106,0),3),INDEX('1.1 AIZ-IVZ'!$G$109:$H$1097,MATCH(VALUE(LEFT(R871,SEARCH(".",R871)-1)),'1.1 AIZ-IVZ'!$E$109:$E$1097,0)-1+Q871,2)),"")</f>
        <v/>
      </c>
      <c r="O871" s="395" t="str">
        <f>IFERROR(IF(O870&gt;1,O870-1,INDEX('1.1 AIZ-IVZ'!$F$7:$H$106,MATCH('1.4 AIZ-BWH'!N871,'1.1 AIZ-IVZ'!$I$7:$I$106,0),1)+1),"")</f>
        <v/>
      </c>
      <c r="P871" s="395" t="str">
        <f t="shared" si="65"/>
        <v/>
      </c>
      <c r="Q871" s="395" t="e">
        <f t="shared" si="66"/>
        <v>#VALUE!</v>
      </c>
      <c r="R871" s="395" t="str">
        <f t="shared" si="67"/>
        <v/>
      </c>
    </row>
    <row r="872" spans="1:18" ht="15" hidden="1" customHeight="1">
      <c r="A872" s="49"/>
      <c r="B872" s="49"/>
      <c r="C872" s="49"/>
      <c r="D872" s="50"/>
      <c r="E872" s="93" t="str" cm="1">
        <f t="array" ref="E872">IFERROR(IF(O871=1,INDEX('1.1 AIZ-IVZ'!$G$7:$I$106,MATCH(MIN('1.1 AIZ-IVZ'!$G$7:$G$106)+COUNTIF($N$25:N871,"*.0*"),'1.1 AIZ-IVZ'!$G$7:$G$106,0),3),INDEX('1.1 AIZ-IVZ'!$G$109:$H$1097,MATCH(VALUE(LEFT(R872,SEARCH(".",R872)-1)),'1.1 AIZ-IVZ'!$E$109:$E$1097,0)-1+Q872,2)),"")</f>
        <v/>
      </c>
      <c r="F872" s="28"/>
      <c r="G872" s="409" t="str">
        <f>IF(E872="","",IF(IFERROR(VALUE(MID(E872,(SEARCH(".",E872)+1),1)),0)&gt;0,I872,SUMIFS($G873:$G$1015,$R873:$R$1015,LEFT(E872,SEARCH(".",E872)),$Q873:$Q$1015,"&gt;0")))</f>
        <v/>
      </c>
      <c r="H872" s="400"/>
      <c r="I872" s="396" t="str">
        <f t="shared" ca="1" si="68"/>
        <v/>
      </c>
      <c r="J872" s="396" t="str">
        <f t="shared" ca="1" si="69"/>
        <v/>
      </c>
      <c r="K872" s="384" t="str">
        <f>IF(OR(IFERROR(SEARCH("*.0*",$E872),0)=1,E872=""),"",INDEX('1.1 AIZ-IVZ'!$H$109:$O$1097,MATCH('1.4 AIZ-BWH'!E872,'1.1 AIZ-IVZ'!$H$109:$H$1097,0),7))</f>
        <v/>
      </c>
      <c r="L872" s="384" t="str">
        <f>IF(OR(IFERROR(SEARCH("*.0*",$E872),0)=1,E872=""),"",INDEX('1.1 AIZ-IVZ'!$H$109:$O$1097,MATCH('1.4 AIZ-BWH'!E872,'1.1 AIZ-IVZ'!$H$109:$H$1097,0),8))</f>
        <v/>
      </c>
      <c r="M872" s="131"/>
      <c r="N872" s="395" t="str" cm="1">
        <f t="array" ref="N872">IFERROR(IF(O871=1,INDEX('1.1 AIZ-IVZ'!$G$7:$I$106,MATCH(MIN('1.1 AIZ-IVZ'!$G$7:$G$106)+COUNTIF($N$25:N871,"*.0*"),'1.1 AIZ-IVZ'!$G$7:$G$106,0),3),INDEX('1.1 AIZ-IVZ'!$G$109:$H$1097,MATCH(VALUE(LEFT(R872,SEARCH(".",R872)-1)),'1.1 AIZ-IVZ'!$E$109:$E$1097,0)-1+Q872,2)),"")</f>
        <v/>
      </c>
      <c r="O872" s="395" t="str">
        <f>IFERROR(IF(O871&gt;1,O871-1,INDEX('1.1 AIZ-IVZ'!$F$7:$H$106,MATCH('1.4 AIZ-BWH'!N872,'1.1 AIZ-IVZ'!$I$7:$I$106,0),1)+1),"")</f>
        <v/>
      </c>
      <c r="P872" s="395" t="str">
        <f t="shared" si="65"/>
        <v/>
      </c>
      <c r="Q872" s="395" t="e">
        <f t="shared" si="66"/>
        <v>#VALUE!</v>
      </c>
      <c r="R872" s="395" t="str">
        <f t="shared" si="67"/>
        <v/>
      </c>
    </row>
    <row r="873" spans="1:18" ht="15" hidden="1" customHeight="1">
      <c r="A873" s="49"/>
      <c r="B873" s="49"/>
      <c r="C873" s="49"/>
      <c r="D873" s="50"/>
      <c r="E873" s="93" t="str" cm="1">
        <f t="array" ref="E873">IFERROR(IF(O872=1,INDEX('1.1 AIZ-IVZ'!$G$7:$I$106,MATCH(MIN('1.1 AIZ-IVZ'!$G$7:$G$106)+COUNTIF($N$25:N872,"*.0*"),'1.1 AIZ-IVZ'!$G$7:$G$106,0),3),INDEX('1.1 AIZ-IVZ'!$G$109:$H$1097,MATCH(VALUE(LEFT(R873,SEARCH(".",R873)-1)),'1.1 AIZ-IVZ'!$E$109:$E$1097,0)-1+Q873,2)),"")</f>
        <v/>
      </c>
      <c r="F873" s="28"/>
      <c r="G873" s="409" t="str">
        <f>IF(E873="","",IF(IFERROR(VALUE(MID(E873,(SEARCH(".",E873)+1),1)),0)&gt;0,I873,SUMIFS($G874:$G$1015,$R874:$R$1015,LEFT(E873,SEARCH(".",E873)),$Q874:$Q$1015,"&gt;0")))</f>
        <v/>
      </c>
      <c r="H873" s="400"/>
      <c r="I873" s="396" t="str">
        <f t="shared" ca="1" si="68"/>
        <v/>
      </c>
      <c r="J873" s="396" t="str">
        <f t="shared" ca="1" si="69"/>
        <v/>
      </c>
      <c r="K873" s="384" t="str">
        <f>IF(OR(IFERROR(SEARCH("*.0*",$E873),0)=1,E873=""),"",INDEX('1.1 AIZ-IVZ'!$H$109:$O$1097,MATCH('1.4 AIZ-BWH'!E873,'1.1 AIZ-IVZ'!$H$109:$H$1097,0),7))</f>
        <v/>
      </c>
      <c r="L873" s="384" t="str">
        <f>IF(OR(IFERROR(SEARCH("*.0*",$E873),0)=1,E873=""),"",INDEX('1.1 AIZ-IVZ'!$H$109:$O$1097,MATCH('1.4 AIZ-BWH'!E873,'1.1 AIZ-IVZ'!$H$109:$H$1097,0),8))</f>
        <v/>
      </c>
      <c r="M873" s="131"/>
      <c r="N873" s="395" t="str" cm="1">
        <f t="array" ref="N873">IFERROR(IF(O872=1,INDEX('1.1 AIZ-IVZ'!$G$7:$I$106,MATCH(MIN('1.1 AIZ-IVZ'!$G$7:$G$106)+COUNTIF($N$25:N872,"*.0*"),'1.1 AIZ-IVZ'!$G$7:$G$106,0),3),INDEX('1.1 AIZ-IVZ'!$G$109:$H$1097,MATCH(VALUE(LEFT(R873,SEARCH(".",R873)-1)),'1.1 AIZ-IVZ'!$E$109:$E$1097,0)-1+Q873,2)),"")</f>
        <v/>
      </c>
      <c r="O873" s="395" t="str">
        <f>IFERROR(IF(O872&gt;1,O872-1,INDEX('1.1 AIZ-IVZ'!$F$7:$H$106,MATCH('1.4 AIZ-BWH'!N873,'1.1 AIZ-IVZ'!$I$7:$I$106,0),1)+1),"")</f>
        <v/>
      </c>
      <c r="P873" s="395" t="str">
        <f t="shared" ref="P873:P936" si="70">IF(O873="","",IF(VALUE(MID(N872,SEARCH(".",N872)+1,1))=0,O872,P872))</f>
        <v/>
      </c>
      <c r="Q873" s="395" t="e">
        <f t="shared" ref="Q873:Q936" si="71">IF(O872=1,"",(O873-P873)*-1)</f>
        <v>#VALUE!</v>
      </c>
      <c r="R873" s="395" t="str">
        <f t="shared" ref="R873:R936" si="72">IFERROR(IF(Q873="",LEFT(N873,SEARCH(".",N873)),R872),"")</f>
        <v/>
      </c>
    </row>
    <row r="874" spans="1:18" ht="15" hidden="1" customHeight="1">
      <c r="A874" s="49"/>
      <c r="B874" s="49"/>
      <c r="C874" s="49"/>
      <c r="D874" s="50"/>
      <c r="E874" s="93" t="str" cm="1">
        <f t="array" ref="E874">IFERROR(IF(O873=1,INDEX('1.1 AIZ-IVZ'!$G$7:$I$106,MATCH(MIN('1.1 AIZ-IVZ'!$G$7:$G$106)+COUNTIF($N$25:N873,"*.0*"),'1.1 AIZ-IVZ'!$G$7:$G$106,0),3),INDEX('1.1 AIZ-IVZ'!$G$109:$H$1097,MATCH(VALUE(LEFT(R874,SEARCH(".",R874)-1)),'1.1 AIZ-IVZ'!$E$109:$E$1097,0)-1+Q874,2)),"")</f>
        <v/>
      </c>
      <c r="F874" s="28"/>
      <c r="G874" s="409" t="str">
        <f>IF(E874="","",IF(IFERROR(VALUE(MID(E874,(SEARCH(".",E874)+1),1)),0)&gt;0,I874,SUMIFS($G875:$G$1015,$R875:$R$1015,LEFT(E874,SEARCH(".",E874)),$Q875:$Q$1015,"&gt;0")))</f>
        <v/>
      </c>
      <c r="H874" s="400"/>
      <c r="I874" s="396" t="str">
        <f t="shared" ca="1" si="68"/>
        <v/>
      </c>
      <c r="J874" s="396" t="str">
        <f t="shared" ca="1" si="69"/>
        <v/>
      </c>
      <c r="K874" s="384" t="str">
        <f>IF(OR(IFERROR(SEARCH("*.0*",$E874),0)=1,E874=""),"",INDEX('1.1 AIZ-IVZ'!$H$109:$O$1097,MATCH('1.4 AIZ-BWH'!E874,'1.1 AIZ-IVZ'!$H$109:$H$1097,0),7))</f>
        <v/>
      </c>
      <c r="L874" s="384" t="str">
        <f>IF(OR(IFERROR(SEARCH("*.0*",$E874),0)=1,E874=""),"",INDEX('1.1 AIZ-IVZ'!$H$109:$O$1097,MATCH('1.4 AIZ-BWH'!E874,'1.1 AIZ-IVZ'!$H$109:$H$1097,0),8))</f>
        <v/>
      </c>
      <c r="M874" s="131"/>
      <c r="N874" s="395" t="str" cm="1">
        <f t="array" ref="N874">IFERROR(IF(O873=1,INDEX('1.1 AIZ-IVZ'!$G$7:$I$106,MATCH(MIN('1.1 AIZ-IVZ'!$G$7:$G$106)+COUNTIF($N$25:N873,"*.0*"),'1.1 AIZ-IVZ'!$G$7:$G$106,0),3),INDEX('1.1 AIZ-IVZ'!$G$109:$H$1097,MATCH(VALUE(LEFT(R874,SEARCH(".",R874)-1)),'1.1 AIZ-IVZ'!$E$109:$E$1097,0)-1+Q874,2)),"")</f>
        <v/>
      </c>
      <c r="O874" s="395" t="str">
        <f>IFERROR(IF(O873&gt;1,O873-1,INDEX('1.1 AIZ-IVZ'!$F$7:$H$106,MATCH('1.4 AIZ-BWH'!N874,'1.1 AIZ-IVZ'!$I$7:$I$106,0),1)+1),"")</f>
        <v/>
      </c>
      <c r="P874" s="395" t="str">
        <f t="shared" si="70"/>
        <v/>
      </c>
      <c r="Q874" s="395" t="e">
        <f t="shared" si="71"/>
        <v>#VALUE!</v>
      </c>
      <c r="R874" s="395" t="str">
        <f t="shared" si="72"/>
        <v/>
      </c>
    </row>
    <row r="875" spans="1:18" ht="15" hidden="1" customHeight="1">
      <c r="A875" s="49"/>
      <c r="B875" s="49"/>
      <c r="C875" s="49"/>
      <c r="D875" s="50"/>
      <c r="E875" s="93" t="str" cm="1">
        <f t="array" ref="E875">IFERROR(IF(O874=1,INDEX('1.1 AIZ-IVZ'!$G$7:$I$106,MATCH(MIN('1.1 AIZ-IVZ'!$G$7:$G$106)+COUNTIF($N$25:N874,"*.0*"),'1.1 AIZ-IVZ'!$G$7:$G$106,0),3),INDEX('1.1 AIZ-IVZ'!$G$109:$H$1097,MATCH(VALUE(LEFT(R875,SEARCH(".",R875)-1)),'1.1 AIZ-IVZ'!$E$109:$E$1097,0)-1+Q875,2)),"")</f>
        <v/>
      </c>
      <c r="F875" s="28"/>
      <c r="G875" s="409" t="str">
        <f>IF(E875="","",IF(IFERROR(VALUE(MID(E875,(SEARCH(".",E875)+1),1)),0)&gt;0,I875,SUMIFS($G876:$G$1015,$R876:$R$1015,LEFT(E875,SEARCH(".",E875)),$Q876:$Q$1015,"&gt;0")))</f>
        <v/>
      </c>
      <c r="H875" s="400"/>
      <c r="I875" s="396" t="str">
        <f t="shared" ca="1" si="68"/>
        <v/>
      </c>
      <c r="J875" s="396" t="str">
        <f t="shared" ca="1" si="69"/>
        <v/>
      </c>
      <c r="K875" s="384" t="str">
        <f>IF(OR(IFERROR(SEARCH("*.0*",$E875),0)=1,E875=""),"",INDEX('1.1 AIZ-IVZ'!$H$109:$O$1097,MATCH('1.4 AIZ-BWH'!E875,'1.1 AIZ-IVZ'!$H$109:$H$1097,0),7))</f>
        <v/>
      </c>
      <c r="L875" s="384" t="str">
        <f>IF(OR(IFERROR(SEARCH("*.0*",$E875),0)=1,E875=""),"",INDEX('1.1 AIZ-IVZ'!$H$109:$O$1097,MATCH('1.4 AIZ-BWH'!E875,'1.1 AIZ-IVZ'!$H$109:$H$1097,0),8))</f>
        <v/>
      </c>
      <c r="M875" s="131"/>
      <c r="N875" s="395" t="str" cm="1">
        <f t="array" ref="N875">IFERROR(IF(O874=1,INDEX('1.1 AIZ-IVZ'!$G$7:$I$106,MATCH(MIN('1.1 AIZ-IVZ'!$G$7:$G$106)+COUNTIF($N$25:N874,"*.0*"),'1.1 AIZ-IVZ'!$G$7:$G$106,0),3),INDEX('1.1 AIZ-IVZ'!$G$109:$H$1097,MATCH(VALUE(LEFT(R875,SEARCH(".",R875)-1)),'1.1 AIZ-IVZ'!$E$109:$E$1097,0)-1+Q875,2)),"")</f>
        <v/>
      </c>
      <c r="O875" s="395" t="str">
        <f>IFERROR(IF(O874&gt;1,O874-1,INDEX('1.1 AIZ-IVZ'!$F$7:$H$106,MATCH('1.4 AIZ-BWH'!N875,'1.1 AIZ-IVZ'!$I$7:$I$106,0),1)+1),"")</f>
        <v/>
      </c>
      <c r="P875" s="395" t="str">
        <f t="shared" si="70"/>
        <v/>
      </c>
      <c r="Q875" s="395" t="e">
        <f t="shared" si="71"/>
        <v>#VALUE!</v>
      </c>
      <c r="R875" s="395" t="str">
        <f t="shared" si="72"/>
        <v/>
      </c>
    </row>
    <row r="876" spans="1:18" ht="15" hidden="1" customHeight="1">
      <c r="A876" s="49"/>
      <c r="B876" s="49"/>
      <c r="C876" s="49"/>
      <c r="D876" s="50"/>
      <c r="E876" s="93" t="str" cm="1">
        <f t="array" ref="E876">IFERROR(IF(O875=1,INDEX('1.1 AIZ-IVZ'!$G$7:$I$106,MATCH(MIN('1.1 AIZ-IVZ'!$G$7:$G$106)+COUNTIF($N$25:N875,"*.0*"),'1.1 AIZ-IVZ'!$G$7:$G$106,0),3),INDEX('1.1 AIZ-IVZ'!$G$109:$H$1097,MATCH(VALUE(LEFT(R876,SEARCH(".",R876)-1)),'1.1 AIZ-IVZ'!$E$109:$E$1097,0)-1+Q876,2)),"")</f>
        <v/>
      </c>
      <c r="F876" s="28"/>
      <c r="G876" s="409" t="str">
        <f>IF(E876="","",IF(IFERROR(VALUE(MID(E876,(SEARCH(".",E876)+1),1)),0)&gt;0,I876,SUMIFS($G877:$G$1015,$R877:$R$1015,LEFT(E876,SEARCH(".",E876)),$Q877:$Q$1015,"&gt;0")))</f>
        <v/>
      </c>
      <c r="H876" s="400"/>
      <c r="I876" s="396" t="str">
        <f t="shared" ca="1" si="68"/>
        <v/>
      </c>
      <c r="J876" s="396" t="str">
        <f t="shared" ca="1" si="69"/>
        <v/>
      </c>
      <c r="K876" s="384" t="str">
        <f>IF(OR(IFERROR(SEARCH("*.0*",$E876),0)=1,E876=""),"",INDEX('1.1 AIZ-IVZ'!$H$109:$O$1097,MATCH('1.4 AIZ-BWH'!E876,'1.1 AIZ-IVZ'!$H$109:$H$1097,0),7))</f>
        <v/>
      </c>
      <c r="L876" s="384" t="str">
        <f>IF(OR(IFERROR(SEARCH("*.0*",$E876),0)=1,E876=""),"",INDEX('1.1 AIZ-IVZ'!$H$109:$O$1097,MATCH('1.4 AIZ-BWH'!E876,'1.1 AIZ-IVZ'!$H$109:$H$1097,0),8))</f>
        <v/>
      </c>
      <c r="M876" s="131"/>
      <c r="N876" s="395" t="str" cm="1">
        <f t="array" ref="N876">IFERROR(IF(O875=1,INDEX('1.1 AIZ-IVZ'!$G$7:$I$106,MATCH(MIN('1.1 AIZ-IVZ'!$G$7:$G$106)+COUNTIF($N$25:N875,"*.0*"),'1.1 AIZ-IVZ'!$G$7:$G$106,0),3),INDEX('1.1 AIZ-IVZ'!$G$109:$H$1097,MATCH(VALUE(LEFT(R876,SEARCH(".",R876)-1)),'1.1 AIZ-IVZ'!$E$109:$E$1097,0)-1+Q876,2)),"")</f>
        <v/>
      </c>
      <c r="O876" s="395" t="str">
        <f>IFERROR(IF(O875&gt;1,O875-1,INDEX('1.1 AIZ-IVZ'!$F$7:$H$106,MATCH('1.4 AIZ-BWH'!N876,'1.1 AIZ-IVZ'!$I$7:$I$106,0),1)+1),"")</f>
        <v/>
      </c>
      <c r="P876" s="395" t="str">
        <f t="shared" si="70"/>
        <v/>
      </c>
      <c r="Q876" s="395" t="e">
        <f t="shared" si="71"/>
        <v>#VALUE!</v>
      </c>
      <c r="R876" s="395" t="str">
        <f t="shared" si="72"/>
        <v/>
      </c>
    </row>
    <row r="877" spans="1:18" ht="15" hidden="1" customHeight="1">
      <c r="A877" s="49"/>
      <c r="B877" s="49"/>
      <c r="C877" s="49"/>
      <c r="D877" s="50"/>
      <c r="E877" s="93" t="str" cm="1">
        <f t="array" ref="E877">IFERROR(IF(O876=1,INDEX('1.1 AIZ-IVZ'!$G$7:$I$106,MATCH(MIN('1.1 AIZ-IVZ'!$G$7:$G$106)+COUNTIF($N$25:N876,"*.0*"),'1.1 AIZ-IVZ'!$G$7:$G$106,0),3),INDEX('1.1 AIZ-IVZ'!$G$109:$H$1097,MATCH(VALUE(LEFT(R877,SEARCH(".",R877)-1)),'1.1 AIZ-IVZ'!$E$109:$E$1097,0)-1+Q877,2)),"")</f>
        <v/>
      </c>
      <c r="F877" s="28"/>
      <c r="G877" s="409" t="str">
        <f>IF(E877="","",IF(IFERROR(VALUE(MID(E877,(SEARCH(".",E877)+1),1)),0)&gt;0,I877,SUMIFS($G878:$G$1015,$R878:$R$1015,LEFT(E877,SEARCH(".",E877)),$Q878:$Q$1015,"&gt;0")))</f>
        <v/>
      </c>
      <c r="H877" s="400"/>
      <c r="I877" s="396" t="str">
        <f t="shared" ca="1" si="68"/>
        <v/>
      </c>
      <c r="J877" s="396" t="str">
        <f t="shared" ca="1" si="69"/>
        <v/>
      </c>
      <c r="K877" s="384" t="str">
        <f>IF(OR(IFERROR(SEARCH("*.0*",$E877),0)=1,E877=""),"",INDEX('1.1 AIZ-IVZ'!$H$109:$O$1097,MATCH('1.4 AIZ-BWH'!E877,'1.1 AIZ-IVZ'!$H$109:$H$1097,0),7))</f>
        <v/>
      </c>
      <c r="L877" s="384" t="str">
        <f>IF(OR(IFERROR(SEARCH("*.0*",$E877),0)=1,E877=""),"",INDEX('1.1 AIZ-IVZ'!$H$109:$O$1097,MATCH('1.4 AIZ-BWH'!E877,'1.1 AIZ-IVZ'!$H$109:$H$1097,0),8))</f>
        <v/>
      </c>
      <c r="M877" s="131"/>
      <c r="N877" s="395" t="str" cm="1">
        <f t="array" ref="N877">IFERROR(IF(O876=1,INDEX('1.1 AIZ-IVZ'!$G$7:$I$106,MATCH(MIN('1.1 AIZ-IVZ'!$G$7:$G$106)+COUNTIF($N$25:N876,"*.0*"),'1.1 AIZ-IVZ'!$G$7:$G$106,0),3),INDEX('1.1 AIZ-IVZ'!$G$109:$H$1097,MATCH(VALUE(LEFT(R877,SEARCH(".",R877)-1)),'1.1 AIZ-IVZ'!$E$109:$E$1097,0)-1+Q877,2)),"")</f>
        <v/>
      </c>
      <c r="O877" s="395" t="str">
        <f>IFERROR(IF(O876&gt;1,O876-1,INDEX('1.1 AIZ-IVZ'!$F$7:$H$106,MATCH('1.4 AIZ-BWH'!N877,'1.1 AIZ-IVZ'!$I$7:$I$106,0),1)+1),"")</f>
        <v/>
      </c>
      <c r="P877" s="395" t="str">
        <f t="shared" si="70"/>
        <v/>
      </c>
      <c r="Q877" s="395" t="e">
        <f t="shared" si="71"/>
        <v>#VALUE!</v>
      </c>
      <c r="R877" s="395" t="str">
        <f t="shared" si="72"/>
        <v/>
      </c>
    </row>
    <row r="878" spans="1:18" ht="15" hidden="1" customHeight="1">
      <c r="A878" s="49"/>
      <c r="B878" s="49"/>
      <c r="C878" s="49"/>
      <c r="D878" s="50"/>
      <c r="E878" s="93" t="str" cm="1">
        <f t="array" ref="E878">IFERROR(IF(O877=1,INDEX('1.1 AIZ-IVZ'!$G$7:$I$106,MATCH(MIN('1.1 AIZ-IVZ'!$G$7:$G$106)+COUNTIF($N$25:N877,"*.0*"),'1.1 AIZ-IVZ'!$G$7:$G$106,0),3),INDEX('1.1 AIZ-IVZ'!$G$109:$H$1097,MATCH(VALUE(LEFT(R878,SEARCH(".",R878)-1)),'1.1 AIZ-IVZ'!$E$109:$E$1097,0)-1+Q878,2)),"")</f>
        <v/>
      </c>
      <c r="F878" s="28"/>
      <c r="G878" s="409" t="str">
        <f>IF(E878="","",IF(IFERROR(VALUE(MID(E878,(SEARCH(".",E878)+1),1)),0)&gt;0,I878,SUMIFS($G879:$G$1015,$R879:$R$1015,LEFT(E878,SEARCH(".",E878)),$Q879:$Q$1015,"&gt;0")))</f>
        <v/>
      </c>
      <c r="H878" s="400"/>
      <c r="I878" s="396" t="str">
        <f t="shared" ca="1" si="68"/>
        <v/>
      </c>
      <c r="J878" s="396" t="str">
        <f t="shared" ca="1" si="69"/>
        <v/>
      </c>
      <c r="K878" s="384" t="str">
        <f>IF(OR(IFERROR(SEARCH("*.0*",$E878),0)=1,E878=""),"",INDEX('1.1 AIZ-IVZ'!$H$109:$O$1097,MATCH('1.4 AIZ-BWH'!E878,'1.1 AIZ-IVZ'!$H$109:$H$1097,0),7))</f>
        <v/>
      </c>
      <c r="L878" s="384" t="str">
        <f>IF(OR(IFERROR(SEARCH("*.0*",$E878),0)=1,E878=""),"",INDEX('1.1 AIZ-IVZ'!$H$109:$O$1097,MATCH('1.4 AIZ-BWH'!E878,'1.1 AIZ-IVZ'!$H$109:$H$1097,0),8))</f>
        <v/>
      </c>
      <c r="M878" s="131"/>
      <c r="N878" s="395" t="str" cm="1">
        <f t="array" ref="N878">IFERROR(IF(O877=1,INDEX('1.1 AIZ-IVZ'!$G$7:$I$106,MATCH(MIN('1.1 AIZ-IVZ'!$G$7:$G$106)+COUNTIF($N$25:N877,"*.0*"),'1.1 AIZ-IVZ'!$G$7:$G$106,0),3),INDEX('1.1 AIZ-IVZ'!$G$109:$H$1097,MATCH(VALUE(LEFT(R878,SEARCH(".",R878)-1)),'1.1 AIZ-IVZ'!$E$109:$E$1097,0)-1+Q878,2)),"")</f>
        <v/>
      </c>
      <c r="O878" s="395" t="str">
        <f>IFERROR(IF(O877&gt;1,O877-1,INDEX('1.1 AIZ-IVZ'!$F$7:$H$106,MATCH('1.4 AIZ-BWH'!N878,'1.1 AIZ-IVZ'!$I$7:$I$106,0),1)+1),"")</f>
        <v/>
      </c>
      <c r="P878" s="395" t="str">
        <f t="shared" si="70"/>
        <v/>
      </c>
      <c r="Q878" s="395" t="e">
        <f t="shared" si="71"/>
        <v>#VALUE!</v>
      </c>
      <c r="R878" s="395" t="str">
        <f t="shared" si="72"/>
        <v/>
      </c>
    </row>
    <row r="879" spans="1:18" ht="15" hidden="1" customHeight="1">
      <c r="A879" s="49"/>
      <c r="B879" s="49"/>
      <c r="C879" s="49"/>
      <c r="D879" s="50"/>
      <c r="E879" s="93" t="str" cm="1">
        <f t="array" ref="E879">IFERROR(IF(O878=1,INDEX('1.1 AIZ-IVZ'!$G$7:$I$106,MATCH(MIN('1.1 AIZ-IVZ'!$G$7:$G$106)+COUNTIF($N$25:N878,"*.0*"),'1.1 AIZ-IVZ'!$G$7:$G$106,0),3),INDEX('1.1 AIZ-IVZ'!$G$109:$H$1097,MATCH(VALUE(LEFT(R879,SEARCH(".",R879)-1)),'1.1 AIZ-IVZ'!$E$109:$E$1097,0)-1+Q879,2)),"")</f>
        <v/>
      </c>
      <c r="F879" s="28"/>
      <c r="G879" s="409" t="str">
        <f>IF(E879="","",IF(IFERROR(VALUE(MID(E879,(SEARCH(".",E879)+1),1)),0)&gt;0,I879,SUMIFS($G880:$G$1015,$R880:$R$1015,LEFT(E879,SEARCH(".",E879)),$Q880:$Q$1015,"&gt;0")))</f>
        <v/>
      </c>
      <c r="H879" s="400"/>
      <c r="I879" s="396" t="str">
        <f t="shared" ca="1" si="68"/>
        <v/>
      </c>
      <c r="J879" s="396" t="str">
        <f t="shared" ca="1" si="69"/>
        <v/>
      </c>
      <c r="K879" s="384" t="str">
        <f>IF(OR(IFERROR(SEARCH("*.0*",$E879),0)=1,E879=""),"",INDEX('1.1 AIZ-IVZ'!$H$109:$O$1097,MATCH('1.4 AIZ-BWH'!E879,'1.1 AIZ-IVZ'!$H$109:$H$1097,0),7))</f>
        <v/>
      </c>
      <c r="L879" s="384" t="str">
        <f>IF(OR(IFERROR(SEARCH("*.0*",$E879),0)=1,E879=""),"",INDEX('1.1 AIZ-IVZ'!$H$109:$O$1097,MATCH('1.4 AIZ-BWH'!E879,'1.1 AIZ-IVZ'!$H$109:$H$1097,0),8))</f>
        <v/>
      </c>
      <c r="M879" s="131"/>
      <c r="N879" s="395" t="str" cm="1">
        <f t="array" ref="N879">IFERROR(IF(O878=1,INDEX('1.1 AIZ-IVZ'!$G$7:$I$106,MATCH(MIN('1.1 AIZ-IVZ'!$G$7:$G$106)+COUNTIF($N$25:N878,"*.0*"),'1.1 AIZ-IVZ'!$G$7:$G$106,0),3),INDEX('1.1 AIZ-IVZ'!$G$109:$H$1097,MATCH(VALUE(LEFT(R879,SEARCH(".",R879)-1)),'1.1 AIZ-IVZ'!$E$109:$E$1097,0)-1+Q879,2)),"")</f>
        <v/>
      </c>
      <c r="O879" s="395" t="str">
        <f>IFERROR(IF(O878&gt;1,O878-1,INDEX('1.1 AIZ-IVZ'!$F$7:$H$106,MATCH('1.4 AIZ-BWH'!N879,'1.1 AIZ-IVZ'!$I$7:$I$106,0),1)+1),"")</f>
        <v/>
      </c>
      <c r="P879" s="395" t="str">
        <f t="shared" si="70"/>
        <v/>
      </c>
      <c r="Q879" s="395" t="e">
        <f t="shared" si="71"/>
        <v>#VALUE!</v>
      </c>
      <c r="R879" s="395" t="str">
        <f t="shared" si="72"/>
        <v/>
      </c>
    </row>
    <row r="880" spans="1:18" ht="15" hidden="1" customHeight="1">
      <c r="A880" s="49"/>
      <c r="B880" s="49"/>
      <c r="C880" s="49"/>
      <c r="D880" s="50"/>
      <c r="E880" s="93" t="str" cm="1">
        <f t="array" ref="E880">IFERROR(IF(O879=1,INDEX('1.1 AIZ-IVZ'!$G$7:$I$106,MATCH(MIN('1.1 AIZ-IVZ'!$G$7:$G$106)+COUNTIF($N$25:N879,"*.0*"),'1.1 AIZ-IVZ'!$G$7:$G$106,0),3),INDEX('1.1 AIZ-IVZ'!$G$109:$H$1097,MATCH(VALUE(LEFT(R880,SEARCH(".",R880)-1)),'1.1 AIZ-IVZ'!$E$109:$E$1097,0)-1+Q880,2)),"")</f>
        <v/>
      </c>
      <c r="F880" s="28"/>
      <c r="G880" s="409" t="str">
        <f>IF(E880="","",IF(IFERROR(VALUE(MID(E880,(SEARCH(".",E880)+1),1)),0)&gt;0,I880,SUMIFS($G881:$G$1015,$R881:$R$1015,LEFT(E880,SEARCH(".",E880)),$Q881:$Q$1015,"&gt;0")))</f>
        <v/>
      </c>
      <c r="H880" s="400"/>
      <c r="I880" s="396" t="str">
        <f t="shared" ca="1" si="68"/>
        <v/>
      </c>
      <c r="J880" s="396" t="str">
        <f t="shared" ca="1" si="69"/>
        <v/>
      </c>
      <c r="K880" s="384" t="str">
        <f>IF(OR(IFERROR(SEARCH("*.0*",$E880),0)=1,E880=""),"",INDEX('1.1 AIZ-IVZ'!$H$109:$O$1097,MATCH('1.4 AIZ-BWH'!E880,'1.1 AIZ-IVZ'!$H$109:$H$1097,0),7))</f>
        <v/>
      </c>
      <c r="L880" s="384" t="str">
        <f>IF(OR(IFERROR(SEARCH("*.0*",$E880),0)=1,E880=""),"",INDEX('1.1 AIZ-IVZ'!$H$109:$O$1097,MATCH('1.4 AIZ-BWH'!E880,'1.1 AIZ-IVZ'!$H$109:$H$1097,0),8))</f>
        <v/>
      </c>
      <c r="M880" s="131"/>
      <c r="N880" s="395" t="str" cm="1">
        <f t="array" ref="N880">IFERROR(IF(O879=1,INDEX('1.1 AIZ-IVZ'!$G$7:$I$106,MATCH(MIN('1.1 AIZ-IVZ'!$G$7:$G$106)+COUNTIF($N$25:N879,"*.0*"),'1.1 AIZ-IVZ'!$G$7:$G$106,0),3),INDEX('1.1 AIZ-IVZ'!$G$109:$H$1097,MATCH(VALUE(LEFT(R880,SEARCH(".",R880)-1)),'1.1 AIZ-IVZ'!$E$109:$E$1097,0)-1+Q880,2)),"")</f>
        <v/>
      </c>
      <c r="O880" s="395" t="str">
        <f>IFERROR(IF(O879&gt;1,O879-1,INDEX('1.1 AIZ-IVZ'!$F$7:$H$106,MATCH('1.4 AIZ-BWH'!N880,'1.1 AIZ-IVZ'!$I$7:$I$106,0),1)+1),"")</f>
        <v/>
      </c>
      <c r="P880" s="395" t="str">
        <f t="shared" si="70"/>
        <v/>
      </c>
      <c r="Q880" s="395" t="e">
        <f t="shared" si="71"/>
        <v>#VALUE!</v>
      </c>
      <c r="R880" s="395" t="str">
        <f t="shared" si="72"/>
        <v/>
      </c>
    </row>
    <row r="881" spans="1:18" ht="15" hidden="1" customHeight="1">
      <c r="A881" s="49"/>
      <c r="B881" s="49"/>
      <c r="C881" s="49"/>
      <c r="D881" s="50"/>
      <c r="E881" s="93" t="str" cm="1">
        <f t="array" ref="E881">IFERROR(IF(O880=1,INDEX('1.1 AIZ-IVZ'!$G$7:$I$106,MATCH(MIN('1.1 AIZ-IVZ'!$G$7:$G$106)+COUNTIF($N$25:N880,"*.0*"),'1.1 AIZ-IVZ'!$G$7:$G$106,0),3),INDEX('1.1 AIZ-IVZ'!$G$109:$H$1097,MATCH(VALUE(LEFT(R881,SEARCH(".",R881)-1)),'1.1 AIZ-IVZ'!$E$109:$E$1097,0)-1+Q881,2)),"")</f>
        <v/>
      </c>
      <c r="F881" s="28"/>
      <c r="G881" s="409" t="str">
        <f>IF(E881="","",IF(IFERROR(VALUE(MID(E881,(SEARCH(".",E881)+1),1)),0)&gt;0,I881,SUMIFS($G882:$G$1015,$R882:$R$1015,LEFT(E881,SEARCH(".",E881)),$Q882:$Q$1015,"&gt;0")))</f>
        <v/>
      </c>
      <c r="H881" s="400"/>
      <c r="I881" s="396" t="str">
        <f t="shared" ca="1" si="68"/>
        <v/>
      </c>
      <c r="J881" s="396" t="str">
        <f t="shared" ca="1" si="69"/>
        <v/>
      </c>
      <c r="K881" s="384" t="str">
        <f>IF(OR(IFERROR(SEARCH("*.0*",$E881),0)=1,E881=""),"",INDEX('1.1 AIZ-IVZ'!$H$109:$O$1097,MATCH('1.4 AIZ-BWH'!E881,'1.1 AIZ-IVZ'!$H$109:$H$1097,0),7))</f>
        <v/>
      </c>
      <c r="L881" s="384" t="str">
        <f>IF(OR(IFERROR(SEARCH("*.0*",$E881),0)=1,E881=""),"",INDEX('1.1 AIZ-IVZ'!$H$109:$O$1097,MATCH('1.4 AIZ-BWH'!E881,'1.1 AIZ-IVZ'!$H$109:$H$1097,0),8))</f>
        <v/>
      </c>
      <c r="M881" s="131"/>
      <c r="N881" s="395" t="str" cm="1">
        <f t="array" ref="N881">IFERROR(IF(O880=1,INDEX('1.1 AIZ-IVZ'!$G$7:$I$106,MATCH(MIN('1.1 AIZ-IVZ'!$G$7:$G$106)+COUNTIF($N$25:N880,"*.0*"),'1.1 AIZ-IVZ'!$G$7:$G$106,0),3),INDEX('1.1 AIZ-IVZ'!$G$109:$H$1097,MATCH(VALUE(LEFT(R881,SEARCH(".",R881)-1)),'1.1 AIZ-IVZ'!$E$109:$E$1097,0)-1+Q881,2)),"")</f>
        <v/>
      </c>
      <c r="O881" s="395" t="str">
        <f>IFERROR(IF(O880&gt;1,O880-1,INDEX('1.1 AIZ-IVZ'!$F$7:$H$106,MATCH('1.4 AIZ-BWH'!N881,'1.1 AIZ-IVZ'!$I$7:$I$106,0),1)+1),"")</f>
        <v/>
      </c>
      <c r="P881" s="395" t="str">
        <f t="shared" si="70"/>
        <v/>
      </c>
      <c r="Q881" s="395" t="e">
        <f t="shared" si="71"/>
        <v>#VALUE!</v>
      </c>
      <c r="R881" s="395" t="str">
        <f t="shared" si="72"/>
        <v/>
      </c>
    </row>
    <row r="882" spans="1:18" ht="15" hidden="1" customHeight="1">
      <c r="A882" s="49"/>
      <c r="B882" s="49"/>
      <c r="C882" s="49"/>
      <c r="D882" s="50"/>
      <c r="E882" s="93" t="str" cm="1">
        <f t="array" ref="E882">IFERROR(IF(O881=1,INDEX('1.1 AIZ-IVZ'!$G$7:$I$106,MATCH(MIN('1.1 AIZ-IVZ'!$G$7:$G$106)+COUNTIF($N$25:N881,"*.0*"),'1.1 AIZ-IVZ'!$G$7:$G$106,0),3),INDEX('1.1 AIZ-IVZ'!$G$109:$H$1097,MATCH(VALUE(LEFT(R882,SEARCH(".",R882)-1)),'1.1 AIZ-IVZ'!$E$109:$E$1097,0)-1+Q882,2)),"")</f>
        <v/>
      </c>
      <c r="F882" s="28"/>
      <c r="G882" s="409" t="str">
        <f>IF(E882="","",IF(IFERROR(VALUE(MID(E882,(SEARCH(".",E882)+1),1)),0)&gt;0,I882,SUMIFS($G883:$G$1015,$R883:$R$1015,LEFT(E882,SEARCH(".",E882)),$Q883:$Q$1015,"&gt;0")))</f>
        <v/>
      </c>
      <c r="H882" s="400"/>
      <c r="I882" s="396" t="str">
        <f t="shared" ca="1" si="68"/>
        <v/>
      </c>
      <c r="J882" s="396" t="str">
        <f t="shared" ca="1" si="69"/>
        <v/>
      </c>
      <c r="K882" s="384" t="str">
        <f>IF(OR(IFERROR(SEARCH("*.0*",$E882),0)=1,E882=""),"",INDEX('1.1 AIZ-IVZ'!$H$109:$O$1097,MATCH('1.4 AIZ-BWH'!E882,'1.1 AIZ-IVZ'!$H$109:$H$1097,0),7))</f>
        <v/>
      </c>
      <c r="L882" s="384" t="str">
        <f>IF(OR(IFERROR(SEARCH("*.0*",$E882),0)=1,E882=""),"",INDEX('1.1 AIZ-IVZ'!$H$109:$O$1097,MATCH('1.4 AIZ-BWH'!E882,'1.1 AIZ-IVZ'!$H$109:$H$1097,0),8))</f>
        <v/>
      </c>
      <c r="M882" s="131"/>
      <c r="N882" s="395" t="str" cm="1">
        <f t="array" ref="N882">IFERROR(IF(O881=1,INDEX('1.1 AIZ-IVZ'!$G$7:$I$106,MATCH(MIN('1.1 AIZ-IVZ'!$G$7:$G$106)+COUNTIF($N$25:N881,"*.0*"),'1.1 AIZ-IVZ'!$G$7:$G$106,0),3),INDEX('1.1 AIZ-IVZ'!$G$109:$H$1097,MATCH(VALUE(LEFT(R882,SEARCH(".",R882)-1)),'1.1 AIZ-IVZ'!$E$109:$E$1097,0)-1+Q882,2)),"")</f>
        <v/>
      </c>
      <c r="O882" s="395" t="str">
        <f>IFERROR(IF(O881&gt;1,O881-1,INDEX('1.1 AIZ-IVZ'!$F$7:$H$106,MATCH('1.4 AIZ-BWH'!N882,'1.1 AIZ-IVZ'!$I$7:$I$106,0),1)+1),"")</f>
        <v/>
      </c>
      <c r="P882" s="395" t="str">
        <f t="shared" si="70"/>
        <v/>
      </c>
      <c r="Q882" s="395" t="e">
        <f t="shared" si="71"/>
        <v>#VALUE!</v>
      </c>
      <c r="R882" s="395" t="str">
        <f t="shared" si="72"/>
        <v/>
      </c>
    </row>
    <row r="883" spans="1:18" ht="15" hidden="1" customHeight="1">
      <c r="A883" s="49"/>
      <c r="B883" s="49"/>
      <c r="C883" s="49"/>
      <c r="D883" s="50"/>
      <c r="E883" s="93" t="str" cm="1">
        <f t="array" ref="E883">IFERROR(IF(O882=1,INDEX('1.1 AIZ-IVZ'!$G$7:$I$106,MATCH(MIN('1.1 AIZ-IVZ'!$G$7:$G$106)+COUNTIF($N$25:N882,"*.0*"),'1.1 AIZ-IVZ'!$G$7:$G$106,0),3),INDEX('1.1 AIZ-IVZ'!$G$109:$H$1097,MATCH(VALUE(LEFT(R883,SEARCH(".",R883)-1)),'1.1 AIZ-IVZ'!$E$109:$E$1097,0)-1+Q883,2)),"")</f>
        <v/>
      </c>
      <c r="F883" s="28"/>
      <c r="G883" s="409" t="str">
        <f>IF(E883="","",IF(IFERROR(VALUE(MID(E883,(SEARCH(".",E883)+1),1)),0)&gt;0,I883,SUMIFS($G884:$G$1015,$R884:$R$1015,LEFT(E883,SEARCH(".",E883)),$Q884:$Q$1015,"&gt;0")))</f>
        <v/>
      </c>
      <c r="H883" s="400"/>
      <c r="I883" s="396" t="str">
        <f t="shared" ca="1" si="68"/>
        <v/>
      </c>
      <c r="J883" s="396" t="str">
        <f t="shared" ca="1" si="69"/>
        <v/>
      </c>
      <c r="K883" s="384" t="str">
        <f>IF(OR(IFERROR(SEARCH("*.0*",$E883),0)=1,E883=""),"",INDEX('1.1 AIZ-IVZ'!$H$109:$O$1097,MATCH('1.4 AIZ-BWH'!E883,'1.1 AIZ-IVZ'!$H$109:$H$1097,0),7))</f>
        <v/>
      </c>
      <c r="L883" s="384" t="str">
        <f>IF(OR(IFERROR(SEARCH("*.0*",$E883),0)=1,E883=""),"",INDEX('1.1 AIZ-IVZ'!$H$109:$O$1097,MATCH('1.4 AIZ-BWH'!E883,'1.1 AIZ-IVZ'!$H$109:$H$1097,0),8))</f>
        <v/>
      </c>
      <c r="M883" s="131"/>
      <c r="N883" s="395" t="str" cm="1">
        <f t="array" ref="N883">IFERROR(IF(O882=1,INDEX('1.1 AIZ-IVZ'!$G$7:$I$106,MATCH(MIN('1.1 AIZ-IVZ'!$G$7:$G$106)+COUNTIF($N$25:N882,"*.0*"),'1.1 AIZ-IVZ'!$G$7:$G$106,0),3),INDEX('1.1 AIZ-IVZ'!$G$109:$H$1097,MATCH(VALUE(LEFT(R883,SEARCH(".",R883)-1)),'1.1 AIZ-IVZ'!$E$109:$E$1097,0)-1+Q883,2)),"")</f>
        <v/>
      </c>
      <c r="O883" s="395" t="str">
        <f>IFERROR(IF(O882&gt;1,O882-1,INDEX('1.1 AIZ-IVZ'!$F$7:$H$106,MATCH('1.4 AIZ-BWH'!N883,'1.1 AIZ-IVZ'!$I$7:$I$106,0),1)+1),"")</f>
        <v/>
      </c>
      <c r="P883" s="395" t="str">
        <f t="shared" si="70"/>
        <v/>
      </c>
      <c r="Q883" s="395" t="e">
        <f t="shared" si="71"/>
        <v>#VALUE!</v>
      </c>
      <c r="R883" s="395" t="str">
        <f t="shared" si="72"/>
        <v/>
      </c>
    </row>
    <row r="884" spans="1:18" ht="15" hidden="1" customHeight="1">
      <c r="A884" s="49"/>
      <c r="B884" s="49"/>
      <c r="C884" s="49"/>
      <c r="D884" s="50"/>
      <c r="E884" s="93" t="str" cm="1">
        <f t="array" ref="E884">IFERROR(IF(O883=1,INDEX('1.1 AIZ-IVZ'!$G$7:$I$106,MATCH(MIN('1.1 AIZ-IVZ'!$G$7:$G$106)+COUNTIF($N$25:N883,"*.0*"),'1.1 AIZ-IVZ'!$G$7:$G$106,0),3),INDEX('1.1 AIZ-IVZ'!$G$109:$H$1097,MATCH(VALUE(LEFT(R884,SEARCH(".",R884)-1)),'1.1 AIZ-IVZ'!$E$109:$E$1097,0)-1+Q884,2)),"")</f>
        <v/>
      </c>
      <c r="F884" s="28"/>
      <c r="G884" s="409" t="str">
        <f>IF(E884="","",IF(IFERROR(VALUE(MID(E884,(SEARCH(".",E884)+1),1)),0)&gt;0,I884,SUMIFS($G885:$G$1015,$R885:$R$1015,LEFT(E884,SEARCH(".",E884)),$Q885:$Q$1015,"&gt;0")))</f>
        <v/>
      </c>
      <c r="H884" s="400"/>
      <c r="I884" s="396" t="str">
        <f t="shared" ca="1" si="68"/>
        <v/>
      </c>
      <c r="J884" s="396" t="str">
        <f t="shared" ca="1" si="69"/>
        <v/>
      </c>
      <c r="K884" s="384" t="str">
        <f>IF(OR(IFERROR(SEARCH("*.0*",$E884),0)=1,E884=""),"",INDEX('1.1 AIZ-IVZ'!$H$109:$O$1097,MATCH('1.4 AIZ-BWH'!E884,'1.1 AIZ-IVZ'!$H$109:$H$1097,0),7))</f>
        <v/>
      </c>
      <c r="L884" s="384" t="str">
        <f>IF(OR(IFERROR(SEARCH("*.0*",$E884),0)=1,E884=""),"",INDEX('1.1 AIZ-IVZ'!$H$109:$O$1097,MATCH('1.4 AIZ-BWH'!E884,'1.1 AIZ-IVZ'!$H$109:$H$1097,0),8))</f>
        <v/>
      </c>
      <c r="M884" s="131"/>
      <c r="N884" s="395" t="str" cm="1">
        <f t="array" ref="N884">IFERROR(IF(O883=1,INDEX('1.1 AIZ-IVZ'!$G$7:$I$106,MATCH(MIN('1.1 AIZ-IVZ'!$G$7:$G$106)+COUNTIF($N$25:N883,"*.0*"),'1.1 AIZ-IVZ'!$G$7:$G$106,0),3),INDEX('1.1 AIZ-IVZ'!$G$109:$H$1097,MATCH(VALUE(LEFT(R884,SEARCH(".",R884)-1)),'1.1 AIZ-IVZ'!$E$109:$E$1097,0)-1+Q884,2)),"")</f>
        <v/>
      </c>
      <c r="O884" s="395" t="str">
        <f>IFERROR(IF(O883&gt;1,O883-1,INDEX('1.1 AIZ-IVZ'!$F$7:$H$106,MATCH('1.4 AIZ-BWH'!N884,'1.1 AIZ-IVZ'!$I$7:$I$106,0),1)+1),"")</f>
        <v/>
      </c>
      <c r="P884" s="395" t="str">
        <f t="shared" si="70"/>
        <v/>
      </c>
      <c r="Q884" s="395" t="e">
        <f t="shared" si="71"/>
        <v>#VALUE!</v>
      </c>
      <c r="R884" s="395" t="str">
        <f t="shared" si="72"/>
        <v/>
      </c>
    </row>
    <row r="885" spans="1:18" ht="15" hidden="1" customHeight="1">
      <c r="A885" s="49"/>
      <c r="B885" s="49"/>
      <c r="C885" s="49"/>
      <c r="D885" s="50"/>
      <c r="E885" s="93" t="str" cm="1">
        <f t="array" ref="E885">IFERROR(IF(O884=1,INDEX('1.1 AIZ-IVZ'!$G$7:$I$106,MATCH(MIN('1.1 AIZ-IVZ'!$G$7:$G$106)+COUNTIF($N$25:N884,"*.0*"),'1.1 AIZ-IVZ'!$G$7:$G$106,0),3),INDEX('1.1 AIZ-IVZ'!$G$109:$H$1097,MATCH(VALUE(LEFT(R885,SEARCH(".",R885)-1)),'1.1 AIZ-IVZ'!$E$109:$E$1097,0)-1+Q885,2)),"")</f>
        <v/>
      </c>
      <c r="F885" s="28"/>
      <c r="G885" s="409" t="str">
        <f>IF(E885="","",IF(IFERROR(VALUE(MID(E885,(SEARCH(".",E885)+1),1)),0)&gt;0,I885,SUMIFS($G886:$G$1015,$R886:$R$1015,LEFT(E885,SEARCH(".",E885)),$Q886:$Q$1015,"&gt;0")))</f>
        <v/>
      </c>
      <c r="H885" s="400"/>
      <c r="I885" s="396" t="str">
        <f t="shared" ca="1" si="68"/>
        <v/>
      </c>
      <c r="J885" s="396" t="str">
        <f t="shared" ca="1" si="69"/>
        <v/>
      </c>
      <c r="K885" s="384" t="str">
        <f>IF(OR(IFERROR(SEARCH("*.0*",$E885),0)=1,E885=""),"",INDEX('1.1 AIZ-IVZ'!$H$109:$O$1097,MATCH('1.4 AIZ-BWH'!E885,'1.1 AIZ-IVZ'!$H$109:$H$1097,0),7))</f>
        <v/>
      </c>
      <c r="L885" s="384" t="str">
        <f>IF(OR(IFERROR(SEARCH("*.0*",$E885),0)=1,E885=""),"",INDEX('1.1 AIZ-IVZ'!$H$109:$O$1097,MATCH('1.4 AIZ-BWH'!E885,'1.1 AIZ-IVZ'!$H$109:$H$1097,0),8))</f>
        <v/>
      </c>
      <c r="M885" s="131"/>
      <c r="N885" s="395" t="str" cm="1">
        <f t="array" ref="N885">IFERROR(IF(O884=1,INDEX('1.1 AIZ-IVZ'!$G$7:$I$106,MATCH(MIN('1.1 AIZ-IVZ'!$G$7:$G$106)+COUNTIF($N$25:N884,"*.0*"),'1.1 AIZ-IVZ'!$G$7:$G$106,0),3),INDEX('1.1 AIZ-IVZ'!$G$109:$H$1097,MATCH(VALUE(LEFT(R885,SEARCH(".",R885)-1)),'1.1 AIZ-IVZ'!$E$109:$E$1097,0)-1+Q885,2)),"")</f>
        <v/>
      </c>
      <c r="O885" s="395" t="str">
        <f>IFERROR(IF(O884&gt;1,O884-1,INDEX('1.1 AIZ-IVZ'!$F$7:$H$106,MATCH('1.4 AIZ-BWH'!N885,'1.1 AIZ-IVZ'!$I$7:$I$106,0),1)+1),"")</f>
        <v/>
      </c>
      <c r="P885" s="395" t="str">
        <f t="shared" si="70"/>
        <v/>
      </c>
      <c r="Q885" s="395" t="e">
        <f t="shared" si="71"/>
        <v>#VALUE!</v>
      </c>
      <c r="R885" s="395" t="str">
        <f t="shared" si="72"/>
        <v/>
      </c>
    </row>
    <row r="886" spans="1:18" ht="15" hidden="1" customHeight="1">
      <c r="A886" s="49"/>
      <c r="B886" s="49"/>
      <c r="C886" s="49"/>
      <c r="D886" s="50"/>
      <c r="E886" s="93" t="str" cm="1">
        <f t="array" ref="E886">IFERROR(IF(O885=1,INDEX('1.1 AIZ-IVZ'!$G$7:$I$106,MATCH(MIN('1.1 AIZ-IVZ'!$G$7:$G$106)+COUNTIF($N$25:N885,"*.0*"),'1.1 AIZ-IVZ'!$G$7:$G$106,0),3),INDEX('1.1 AIZ-IVZ'!$G$109:$H$1097,MATCH(VALUE(LEFT(R886,SEARCH(".",R886)-1)),'1.1 AIZ-IVZ'!$E$109:$E$1097,0)-1+Q886,2)),"")</f>
        <v/>
      </c>
      <c r="F886" s="28"/>
      <c r="G886" s="409" t="str">
        <f>IF(E886="","",IF(IFERROR(VALUE(MID(E886,(SEARCH(".",E886)+1),1)),0)&gt;0,I886,SUMIFS($G887:$G$1015,$R887:$R$1015,LEFT(E886,SEARCH(".",E886)),$Q887:$Q$1015,"&gt;0")))</f>
        <v/>
      </c>
      <c r="H886" s="400"/>
      <c r="I886" s="396" t="str">
        <f t="shared" ca="1" si="68"/>
        <v/>
      </c>
      <c r="J886" s="396" t="str">
        <f t="shared" ca="1" si="69"/>
        <v/>
      </c>
      <c r="K886" s="384" t="str">
        <f>IF(OR(IFERROR(SEARCH("*.0*",$E886),0)=1,E886=""),"",INDEX('1.1 AIZ-IVZ'!$H$109:$O$1097,MATCH('1.4 AIZ-BWH'!E886,'1.1 AIZ-IVZ'!$H$109:$H$1097,0),7))</f>
        <v/>
      </c>
      <c r="L886" s="384" t="str">
        <f>IF(OR(IFERROR(SEARCH("*.0*",$E886),0)=1,E886=""),"",INDEX('1.1 AIZ-IVZ'!$H$109:$O$1097,MATCH('1.4 AIZ-BWH'!E886,'1.1 AIZ-IVZ'!$H$109:$H$1097,0),8))</f>
        <v/>
      </c>
      <c r="M886" s="131"/>
      <c r="N886" s="395" t="str" cm="1">
        <f t="array" ref="N886">IFERROR(IF(O885=1,INDEX('1.1 AIZ-IVZ'!$G$7:$I$106,MATCH(MIN('1.1 AIZ-IVZ'!$G$7:$G$106)+COUNTIF($N$25:N885,"*.0*"),'1.1 AIZ-IVZ'!$G$7:$G$106,0),3),INDEX('1.1 AIZ-IVZ'!$G$109:$H$1097,MATCH(VALUE(LEFT(R886,SEARCH(".",R886)-1)),'1.1 AIZ-IVZ'!$E$109:$E$1097,0)-1+Q886,2)),"")</f>
        <v/>
      </c>
      <c r="O886" s="395" t="str">
        <f>IFERROR(IF(O885&gt;1,O885-1,INDEX('1.1 AIZ-IVZ'!$F$7:$H$106,MATCH('1.4 AIZ-BWH'!N886,'1.1 AIZ-IVZ'!$I$7:$I$106,0),1)+1),"")</f>
        <v/>
      </c>
      <c r="P886" s="395" t="str">
        <f t="shared" si="70"/>
        <v/>
      </c>
      <c r="Q886" s="395" t="e">
        <f t="shared" si="71"/>
        <v>#VALUE!</v>
      </c>
      <c r="R886" s="395" t="str">
        <f t="shared" si="72"/>
        <v/>
      </c>
    </row>
    <row r="887" spans="1:18" ht="15" hidden="1" customHeight="1">
      <c r="A887" s="49"/>
      <c r="B887" s="49"/>
      <c r="C887" s="49"/>
      <c r="D887" s="50"/>
      <c r="E887" s="93" t="str" cm="1">
        <f t="array" ref="E887">IFERROR(IF(O886=1,INDEX('1.1 AIZ-IVZ'!$G$7:$I$106,MATCH(MIN('1.1 AIZ-IVZ'!$G$7:$G$106)+COUNTIF($N$25:N886,"*.0*"),'1.1 AIZ-IVZ'!$G$7:$G$106,0),3),INDEX('1.1 AIZ-IVZ'!$G$109:$H$1097,MATCH(VALUE(LEFT(R887,SEARCH(".",R887)-1)),'1.1 AIZ-IVZ'!$E$109:$E$1097,0)-1+Q887,2)),"")</f>
        <v/>
      </c>
      <c r="F887" s="28"/>
      <c r="G887" s="409" t="str">
        <f>IF(E887="","",IF(IFERROR(VALUE(MID(E887,(SEARCH(".",E887)+1),1)),0)&gt;0,I887,SUMIFS($G888:$G$1015,$R888:$R$1015,LEFT(E887,SEARCH(".",E887)),$Q888:$Q$1015,"&gt;0")))</f>
        <v/>
      </c>
      <c r="H887" s="400"/>
      <c r="I887" s="396" t="str">
        <f t="shared" ca="1" si="68"/>
        <v/>
      </c>
      <c r="J887" s="396" t="str">
        <f t="shared" ca="1" si="69"/>
        <v/>
      </c>
      <c r="K887" s="384" t="str">
        <f>IF(OR(IFERROR(SEARCH("*.0*",$E887),0)=1,E887=""),"",INDEX('1.1 AIZ-IVZ'!$H$109:$O$1097,MATCH('1.4 AIZ-BWH'!E887,'1.1 AIZ-IVZ'!$H$109:$H$1097,0),7))</f>
        <v/>
      </c>
      <c r="L887" s="384" t="str">
        <f>IF(OR(IFERROR(SEARCH("*.0*",$E887),0)=1,E887=""),"",INDEX('1.1 AIZ-IVZ'!$H$109:$O$1097,MATCH('1.4 AIZ-BWH'!E887,'1.1 AIZ-IVZ'!$H$109:$H$1097,0),8))</f>
        <v/>
      </c>
      <c r="M887" s="131"/>
      <c r="N887" s="395" t="str" cm="1">
        <f t="array" ref="N887">IFERROR(IF(O886=1,INDEX('1.1 AIZ-IVZ'!$G$7:$I$106,MATCH(MIN('1.1 AIZ-IVZ'!$G$7:$G$106)+COUNTIF($N$25:N886,"*.0*"),'1.1 AIZ-IVZ'!$G$7:$G$106,0),3),INDEX('1.1 AIZ-IVZ'!$G$109:$H$1097,MATCH(VALUE(LEFT(R887,SEARCH(".",R887)-1)),'1.1 AIZ-IVZ'!$E$109:$E$1097,0)-1+Q887,2)),"")</f>
        <v/>
      </c>
      <c r="O887" s="395" t="str">
        <f>IFERROR(IF(O886&gt;1,O886-1,INDEX('1.1 AIZ-IVZ'!$F$7:$H$106,MATCH('1.4 AIZ-BWH'!N887,'1.1 AIZ-IVZ'!$I$7:$I$106,0),1)+1),"")</f>
        <v/>
      </c>
      <c r="P887" s="395" t="str">
        <f t="shared" si="70"/>
        <v/>
      </c>
      <c r="Q887" s="395" t="e">
        <f t="shared" si="71"/>
        <v>#VALUE!</v>
      </c>
      <c r="R887" s="395" t="str">
        <f t="shared" si="72"/>
        <v/>
      </c>
    </row>
    <row r="888" spans="1:18" ht="15" hidden="1" customHeight="1">
      <c r="A888" s="49"/>
      <c r="B888" s="49"/>
      <c r="C888" s="49"/>
      <c r="D888" s="50"/>
      <c r="E888" s="93" t="str" cm="1">
        <f t="array" ref="E888">IFERROR(IF(O887=1,INDEX('1.1 AIZ-IVZ'!$G$7:$I$106,MATCH(MIN('1.1 AIZ-IVZ'!$G$7:$G$106)+COUNTIF($N$25:N887,"*.0*"),'1.1 AIZ-IVZ'!$G$7:$G$106,0),3),INDEX('1.1 AIZ-IVZ'!$G$109:$H$1097,MATCH(VALUE(LEFT(R888,SEARCH(".",R888)-1)),'1.1 AIZ-IVZ'!$E$109:$E$1097,0)-1+Q888,2)),"")</f>
        <v/>
      </c>
      <c r="F888" s="28"/>
      <c r="G888" s="409" t="str">
        <f>IF(E888="","",IF(IFERROR(VALUE(MID(E888,(SEARCH(".",E888)+1),1)),0)&gt;0,I888,SUMIFS($G889:$G$1015,$R889:$R$1015,LEFT(E888,SEARCH(".",E888)),$Q889:$Q$1015,"&gt;0")))</f>
        <v/>
      </c>
      <c r="H888" s="400"/>
      <c r="I888" s="396" t="str">
        <f t="shared" ca="1" si="68"/>
        <v/>
      </c>
      <c r="J888" s="396" t="str">
        <f t="shared" ca="1" si="69"/>
        <v/>
      </c>
      <c r="K888" s="384" t="str">
        <f>IF(OR(IFERROR(SEARCH("*.0*",$E888),0)=1,E888=""),"",INDEX('1.1 AIZ-IVZ'!$H$109:$O$1097,MATCH('1.4 AIZ-BWH'!E888,'1.1 AIZ-IVZ'!$H$109:$H$1097,0),7))</f>
        <v/>
      </c>
      <c r="L888" s="384" t="str">
        <f>IF(OR(IFERROR(SEARCH("*.0*",$E888),0)=1,E888=""),"",INDEX('1.1 AIZ-IVZ'!$H$109:$O$1097,MATCH('1.4 AIZ-BWH'!E888,'1.1 AIZ-IVZ'!$H$109:$H$1097,0),8))</f>
        <v/>
      </c>
      <c r="M888" s="131"/>
      <c r="N888" s="395" t="str" cm="1">
        <f t="array" ref="N888">IFERROR(IF(O887=1,INDEX('1.1 AIZ-IVZ'!$G$7:$I$106,MATCH(MIN('1.1 AIZ-IVZ'!$G$7:$G$106)+COUNTIF($N$25:N887,"*.0*"),'1.1 AIZ-IVZ'!$G$7:$G$106,0),3),INDEX('1.1 AIZ-IVZ'!$G$109:$H$1097,MATCH(VALUE(LEFT(R888,SEARCH(".",R888)-1)),'1.1 AIZ-IVZ'!$E$109:$E$1097,0)-1+Q888,2)),"")</f>
        <v/>
      </c>
      <c r="O888" s="395" t="str">
        <f>IFERROR(IF(O887&gt;1,O887-1,INDEX('1.1 AIZ-IVZ'!$F$7:$H$106,MATCH('1.4 AIZ-BWH'!N888,'1.1 AIZ-IVZ'!$I$7:$I$106,0),1)+1),"")</f>
        <v/>
      </c>
      <c r="P888" s="395" t="str">
        <f t="shared" si="70"/>
        <v/>
      </c>
      <c r="Q888" s="395" t="e">
        <f t="shared" si="71"/>
        <v>#VALUE!</v>
      </c>
      <c r="R888" s="395" t="str">
        <f t="shared" si="72"/>
        <v/>
      </c>
    </row>
    <row r="889" spans="1:18" ht="15" hidden="1" customHeight="1">
      <c r="A889" s="49"/>
      <c r="B889" s="49"/>
      <c r="C889" s="49"/>
      <c r="D889" s="50"/>
      <c r="E889" s="93" t="str" cm="1">
        <f t="array" ref="E889">IFERROR(IF(O888=1,INDEX('1.1 AIZ-IVZ'!$G$7:$I$106,MATCH(MIN('1.1 AIZ-IVZ'!$G$7:$G$106)+COUNTIF($N$25:N888,"*.0*"),'1.1 AIZ-IVZ'!$G$7:$G$106,0),3),INDEX('1.1 AIZ-IVZ'!$G$109:$H$1097,MATCH(VALUE(LEFT(R889,SEARCH(".",R889)-1)),'1.1 AIZ-IVZ'!$E$109:$E$1097,0)-1+Q889,2)),"")</f>
        <v/>
      </c>
      <c r="F889" s="28"/>
      <c r="G889" s="409" t="str">
        <f>IF(E889="","",IF(IFERROR(VALUE(MID(E889,(SEARCH(".",E889)+1),1)),0)&gt;0,I889,SUMIFS($G890:$G$1015,$R890:$R$1015,LEFT(E889,SEARCH(".",E889)),$Q890:$Q$1015,"&gt;0")))</f>
        <v/>
      </c>
      <c r="H889" s="400"/>
      <c r="I889" s="396" t="str">
        <f t="shared" ca="1" si="68"/>
        <v/>
      </c>
      <c r="J889" s="396" t="str">
        <f t="shared" ca="1" si="69"/>
        <v/>
      </c>
      <c r="K889" s="384" t="str">
        <f>IF(OR(IFERROR(SEARCH("*.0*",$E889),0)=1,E889=""),"",INDEX('1.1 AIZ-IVZ'!$H$109:$O$1097,MATCH('1.4 AIZ-BWH'!E889,'1.1 AIZ-IVZ'!$H$109:$H$1097,0),7))</f>
        <v/>
      </c>
      <c r="L889" s="384" t="str">
        <f>IF(OR(IFERROR(SEARCH("*.0*",$E889),0)=1,E889=""),"",INDEX('1.1 AIZ-IVZ'!$H$109:$O$1097,MATCH('1.4 AIZ-BWH'!E889,'1.1 AIZ-IVZ'!$H$109:$H$1097,0),8))</f>
        <v/>
      </c>
      <c r="M889" s="131"/>
      <c r="N889" s="395" t="str" cm="1">
        <f t="array" ref="N889">IFERROR(IF(O888=1,INDEX('1.1 AIZ-IVZ'!$G$7:$I$106,MATCH(MIN('1.1 AIZ-IVZ'!$G$7:$G$106)+COUNTIF($N$25:N888,"*.0*"),'1.1 AIZ-IVZ'!$G$7:$G$106,0),3),INDEX('1.1 AIZ-IVZ'!$G$109:$H$1097,MATCH(VALUE(LEFT(R889,SEARCH(".",R889)-1)),'1.1 AIZ-IVZ'!$E$109:$E$1097,0)-1+Q889,2)),"")</f>
        <v/>
      </c>
      <c r="O889" s="395" t="str">
        <f>IFERROR(IF(O888&gt;1,O888-1,INDEX('1.1 AIZ-IVZ'!$F$7:$H$106,MATCH('1.4 AIZ-BWH'!N889,'1.1 AIZ-IVZ'!$I$7:$I$106,0),1)+1),"")</f>
        <v/>
      </c>
      <c r="P889" s="395" t="str">
        <f t="shared" si="70"/>
        <v/>
      </c>
      <c r="Q889" s="395" t="e">
        <f t="shared" si="71"/>
        <v>#VALUE!</v>
      </c>
      <c r="R889" s="395" t="str">
        <f t="shared" si="72"/>
        <v/>
      </c>
    </row>
    <row r="890" spans="1:18" ht="15" hidden="1" customHeight="1">
      <c r="A890" s="49"/>
      <c r="B890" s="49"/>
      <c r="C890" s="49"/>
      <c r="D890" s="50"/>
      <c r="E890" s="93" t="str" cm="1">
        <f t="array" ref="E890">IFERROR(IF(O889=1,INDEX('1.1 AIZ-IVZ'!$G$7:$I$106,MATCH(MIN('1.1 AIZ-IVZ'!$G$7:$G$106)+COUNTIF($N$25:N889,"*.0*"),'1.1 AIZ-IVZ'!$G$7:$G$106,0),3),INDEX('1.1 AIZ-IVZ'!$G$109:$H$1097,MATCH(VALUE(LEFT(R890,SEARCH(".",R890)-1)),'1.1 AIZ-IVZ'!$E$109:$E$1097,0)-1+Q890,2)),"")</f>
        <v/>
      </c>
      <c r="F890" s="28"/>
      <c r="G890" s="409" t="str">
        <f>IF(E890="","",IF(IFERROR(VALUE(MID(E890,(SEARCH(".",E890)+1),1)),0)&gt;0,I890,SUMIFS($G891:$G$1015,$R891:$R$1015,LEFT(E890,SEARCH(".",E890)),$Q891:$Q$1015,"&gt;0")))</f>
        <v/>
      </c>
      <c r="H890" s="400"/>
      <c r="I890" s="396" t="str">
        <f t="shared" ca="1" si="68"/>
        <v/>
      </c>
      <c r="J890" s="396" t="str">
        <f t="shared" ca="1" si="69"/>
        <v/>
      </c>
      <c r="K890" s="384" t="str">
        <f>IF(OR(IFERROR(SEARCH("*.0*",$E890),0)=1,E890=""),"",INDEX('1.1 AIZ-IVZ'!$H$109:$O$1097,MATCH('1.4 AIZ-BWH'!E890,'1.1 AIZ-IVZ'!$H$109:$H$1097,0),7))</f>
        <v/>
      </c>
      <c r="L890" s="384" t="str">
        <f>IF(OR(IFERROR(SEARCH("*.0*",$E890),0)=1,E890=""),"",INDEX('1.1 AIZ-IVZ'!$H$109:$O$1097,MATCH('1.4 AIZ-BWH'!E890,'1.1 AIZ-IVZ'!$H$109:$H$1097,0),8))</f>
        <v/>
      </c>
      <c r="M890" s="131"/>
      <c r="N890" s="395" t="str" cm="1">
        <f t="array" ref="N890">IFERROR(IF(O889=1,INDEX('1.1 AIZ-IVZ'!$G$7:$I$106,MATCH(MIN('1.1 AIZ-IVZ'!$G$7:$G$106)+COUNTIF($N$25:N889,"*.0*"),'1.1 AIZ-IVZ'!$G$7:$G$106,0),3),INDEX('1.1 AIZ-IVZ'!$G$109:$H$1097,MATCH(VALUE(LEFT(R890,SEARCH(".",R890)-1)),'1.1 AIZ-IVZ'!$E$109:$E$1097,0)-1+Q890,2)),"")</f>
        <v/>
      </c>
      <c r="O890" s="395" t="str">
        <f>IFERROR(IF(O889&gt;1,O889-1,INDEX('1.1 AIZ-IVZ'!$F$7:$H$106,MATCH('1.4 AIZ-BWH'!N890,'1.1 AIZ-IVZ'!$I$7:$I$106,0),1)+1),"")</f>
        <v/>
      </c>
      <c r="P890" s="395" t="str">
        <f t="shared" si="70"/>
        <v/>
      </c>
      <c r="Q890" s="395" t="e">
        <f t="shared" si="71"/>
        <v>#VALUE!</v>
      </c>
      <c r="R890" s="395" t="str">
        <f t="shared" si="72"/>
        <v/>
      </c>
    </row>
    <row r="891" spans="1:18" ht="15" hidden="1" customHeight="1">
      <c r="A891" s="49"/>
      <c r="B891" s="49"/>
      <c r="C891" s="49"/>
      <c r="D891" s="50"/>
      <c r="E891" s="93" t="str" cm="1">
        <f t="array" ref="E891">IFERROR(IF(O890=1,INDEX('1.1 AIZ-IVZ'!$G$7:$I$106,MATCH(MIN('1.1 AIZ-IVZ'!$G$7:$G$106)+COUNTIF($N$25:N890,"*.0*"),'1.1 AIZ-IVZ'!$G$7:$G$106,0),3),INDEX('1.1 AIZ-IVZ'!$G$109:$H$1097,MATCH(VALUE(LEFT(R891,SEARCH(".",R891)-1)),'1.1 AIZ-IVZ'!$E$109:$E$1097,0)-1+Q891,2)),"")</f>
        <v/>
      </c>
      <c r="F891" s="28"/>
      <c r="G891" s="409" t="str">
        <f>IF(E891="","",IF(IFERROR(VALUE(MID(E891,(SEARCH(".",E891)+1),1)),0)&gt;0,I891,SUMIFS($G892:$G$1015,$R892:$R$1015,LEFT(E891,SEARCH(".",E891)),$Q892:$Q$1015,"&gt;0")))</f>
        <v/>
      </c>
      <c r="H891" s="400"/>
      <c r="I891" s="396" t="str">
        <f t="shared" ca="1" si="68"/>
        <v/>
      </c>
      <c r="J891" s="396" t="str">
        <f t="shared" ca="1" si="69"/>
        <v/>
      </c>
      <c r="K891" s="384" t="str">
        <f>IF(OR(IFERROR(SEARCH("*.0*",$E891),0)=1,E891=""),"",INDEX('1.1 AIZ-IVZ'!$H$109:$O$1097,MATCH('1.4 AIZ-BWH'!E891,'1.1 AIZ-IVZ'!$H$109:$H$1097,0),7))</f>
        <v/>
      </c>
      <c r="L891" s="384" t="str">
        <f>IF(OR(IFERROR(SEARCH("*.0*",$E891),0)=1,E891=""),"",INDEX('1.1 AIZ-IVZ'!$H$109:$O$1097,MATCH('1.4 AIZ-BWH'!E891,'1.1 AIZ-IVZ'!$H$109:$H$1097,0),8))</f>
        <v/>
      </c>
      <c r="M891" s="131"/>
      <c r="N891" s="395" t="str" cm="1">
        <f t="array" ref="N891">IFERROR(IF(O890=1,INDEX('1.1 AIZ-IVZ'!$G$7:$I$106,MATCH(MIN('1.1 AIZ-IVZ'!$G$7:$G$106)+COUNTIF($N$25:N890,"*.0*"),'1.1 AIZ-IVZ'!$G$7:$G$106,0),3),INDEX('1.1 AIZ-IVZ'!$G$109:$H$1097,MATCH(VALUE(LEFT(R891,SEARCH(".",R891)-1)),'1.1 AIZ-IVZ'!$E$109:$E$1097,0)-1+Q891,2)),"")</f>
        <v/>
      </c>
      <c r="O891" s="395" t="str">
        <f>IFERROR(IF(O890&gt;1,O890-1,INDEX('1.1 AIZ-IVZ'!$F$7:$H$106,MATCH('1.4 AIZ-BWH'!N891,'1.1 AIZ-IVZ'!$I$7:$I$106,0),1)+1),"")</f>
        <v/>
      </c>
      <c r="P891" s="395" t="str">
        <f t="shared" si="70"/>
        <v/>
      </c>
      <c r="Q891" s="395" t="e">
        <f t="shared" si="71"/>
        <v>#VALUE!</v>
      </c>
      <c r="R891" s="395" t="str">
        <f t="shared" si="72"/>
        <v/>
      </c>
    </row>
    <row r="892" spans="1:18" ht="15" hidden="1" customHeight="1">
      <c r="A892" s="49"/>
      <c r="B892" s="49"/>
      <c r="C892" s="49"/>
      <c r="D892" s="50"/>
      <c r="E892" s="93" t="str" cm="1">
        <f t="array" ref="E892">IFERROR(IF(O891=1,INDEX('1.1 AIZ-IVZ'!$G$7:$I$106,MATCH(MIN('1.1 AIZ-IVZ'!$G$7:$G$106)+COUNTIF($N$25:N891,"*.0*"),'1.1 AIZ-IVZ'!$G$7:$G$106,0),3),INDEX('1.1 AIZ-IVZ'!$G$109:$H$1097,MATCH(VALUE(LEFT(R892,SEARCH(".",R892)-1)),'1.1 AIZ-IVZ'!$E$109:$E$1097,0)-1+Q892,2)),"")</f>
        <v/>
      </c>
      <c r="F892" s="28"/>
      <c r="G892" s="409" t="str">
        <f>IF(E892="","",IF(IFERROR(VALUE(MID(E892,(SEARCH(".",E892)+1),1)),0)&gt;0,I892,SUMIFS($G893:$G$1015,$R893:$R$1015,LEFT(E892,SEARCH(".",E892)),$Q893:$Q$1015,"&gt;0")))</f>
        <v/>
      </c>
      <c r="H892" s="400"/>
      <c r="I892" s="396" t="str">
        <f t="shared" ca="1" si="68"/>
        <v/>
      </c>
      <c r="J892" s="396" t="str">
        <f t="shared" ca="1" si="69"/>
        <v/>
      </c>
      <c r="K892" s="384" t="str">
        <f>IF(OR(IFERROR(SEARCH("*.0*",$E892),0)=1,E892=""),"",INDEX('1.1 AIZ-IVZ'!$H$109:$O$1097,MATCH('1.4 AIZ-BWH'!E892,'1.1 AIZ-IVZ'!$H$109:$H$1097,0),7))</f>
        <v/>
      </c>
      <c r="L892" s="384" t="str">
        <f>IF(OR(IFERROR(SEARCH("*.0*",$E892),0)=1,E892=""),"",INDEX('1.1 AIZ-IVZ'!$H$109:$O$1097,MATCH('1.4 AIZ-BWH'!E892,'1.1 AIZ-IVZ'!$H$109:$H$1097,0),8))</f>
        <v/>
      </c>
      <c r="M892" s="131"/>
      <c r="N892" s="395" t="str" cm="1">
        <f t="array" ref="N892">IFERROR(IF(O891=1,INDEX('1.1 AIZ-IVZ'!$G$7:$I$106,MATCH(MIN('1.1 AIZ-IVZ'!$G$7:$G$106)+COUNTIF($N$25:N891,"*.0*"),'1.1 AIZ-IVZ'!$G$7:$G$106,0),3),INDEX('1.1 AIZ-IVZ'!$G$109:$H$1097,MATCH(VALUE(LEFT(R892,SEARCH(".",R892)-1)),'1.1 AIZ-IVZ'!$E$109:$E$1097,0)-1+Q892,2)),"")</f>
        <v/>
      </c>
      <c r="O892" s="395" t="str">
        <f>IFERROR(IF(O891&gt;1,O891-1,INDEX('1.1 AIZ-IVZ'!$F$7:$H$106,MATCH('1.4 AIZ-BWH'!N892,'1.1 AIZ-IVZ'!$I$7:$I$106,0),1)+1),"")</f>
        <v/>
      </c>
      <c r="P892" s="395" t="str">
        <f t="shared" si="70"/>
        <v/>
      </c>
      <c r="Q892" s="395" t="e">
        <f t="shared" si="71"/>
        <v>#VALUE!</v>
      </c>
      <c r="R892" s="395" t="str">
        <f t="shared" si="72"/>
        <v/>
      </c>
    </row>
    <row r="893" spans="1:18" ht="15" hidden="1" customHeight="1">
      <c r="A893" s="49"/>
      <c r="B893" s="49"/>
      <c r="C893" s="49"/>
      <c r="D893" s="50"/>
      <c r="E893" s="93" t="str" cm="1">
        <f t="array" ref="E893">IFERROR(IF(O892=1,INDEX('1.1 AIZ-IVZ'!$G$7:$I$106,MATCH(MIN('1.1 AIZ-IVZ'!$G$7:$G$106)+COUNTIF($N$25:N892,"*.0*"),'1.1 AIZ-IVZ'!$G$7:$G$106,0),3),INDEX('1.1 AIZ-IVZ'!$G$109:$H$1097,MATCH(VALUE(LEFT(R893,SEARCH(".",R893)-1)),'1.1 AIZ-IVZ'!$E$109:$E$1097,0)-1+Q893,2)),"")</f>
        <v/>
      </c>
      <c r="F893" s="28"/>
      <c r="G893" s="409" t="str">
        <f>IF(E893="","",IF(IFERROR(VALUE(MID(E893,(SEARCH(".",E893)+1),1)),0)&gt;0,I893,SUMIFS($G894:$G$1015,$R894:$R$1015,LEFT(E893,SEARCH(".",E893)),$Q894:$Q$1015,"&gt;0")))</f>
        <v/>
      </c>
      <c r="H893" s="400"/>
      <c r="I893" s="396" t="str">
        <f t="shared" ca="1" si="68"/>
        <v/>
      </c>
      <c r="J893" s="396" t="str">
        <f t="shared" ca="1" si="69"/>
        <v/>
      </c>
      <c r="K893" s="384" t="str">
        <f>IF(OR(IFERROR(SEARCH("*.0*",$E893),0)=1,E893=""),"",INDEX('1.1 AIZ-IVZ'!$H$109:$O$1097,MATCH('1.4 AIZ-BWH'!E893,'1.1 AIZ-IVZ'!$H$109:$H$1097,0),7))</f>
        <v/>
      </c>
      <c r="L893" s="384" t="str">
        <f>IF(OR(IFERROR(SEARCH("*.0*",$E893),0)=1,E893=""),"",INDEX('1.1 AIZ-IVZ'!$H$109:$O$1097,MATCH('1.4 AIZ-BWH'!E893,'1.1 AIZ-IVZ'!$H$109:$H$1097,0),8))</f>
        <v/>
      </c>
      <c r="M893" s="131"/>
      <c r="N893" s="395" t="str" cm="1">
        <f t="array" ref="N893">IFERROR(IF(O892=1,INDEX('1.1 AIZ-IVZ'!$G$7:$I$106,MATCH(MIN('1.1 AIZ-IVZ'!$G$7:$G$106)+COUNTIF($N$25:N892,"*.0*"),'1.1 AIZ-IVZ'!$G$7:$G$106,0),3),INDEX('1.1 AIZ-IVZ'!$G$109:$H$1097,MATCH(VALUE(LEFT(R893,SEARCH(".",R893)-1)),'1.1 AIZ-IVZ'!$E$109:$E$1097,0)-1+Q893,2)),"")</f>
        <v/>
      </c>
      <c r="O893" s="395" t="str">
        <f>IFERROR(IF(O892&gt;1,O892-1,INDEX('1.1 AIZ-IVZ'!$F$7:$H$106,MATCH('1.4 AIZ-BWH'!N893,'1.1 AIZ-IVZ'!$I$7:$I$106,0),1)+1),"")</f>
        <v/>
      </c>
      <c r="P893" s="395" t="str">
        <f t="shared" si="70"/>
        <v/>
      </c>
      <c r="Q893" s="395" t="e">
        <f t="shared" si="71"/>
        <v>#VALUE!</v>
      </c>
      <c r="R893" s="395" t="str">
        <f t="shared" si="72"/>
        <v/>
      </c>
    </row>
    <row r="894" spans="1:18" ht="15" hidden="1" customHeight="1">
      <c r="A894" s="49"/>
      <c r="B894" s="49"/>
      <c r="C894" s="49"/>
      <c r="D894" s="50"/>
      <c r="E894" s="93" t="str" cm="1">
        <f t="array" ref="E894">IFERROR(IF(O893=1,INDEX('1.1 AIZ-IVZ'!$G$7:$I$106,MATCH(MIN('1.1 AIZ-IVZ'!$G$7:$G$106)+COUNTIF($N$25:N893,"*.0*"),'1.1 AIZ-IVZ'!$G$7:$G$106,0),3),INDEX('1.1 AIZ-IVZ'!$G$109:$H$1097,MATCH(VALUE(LEFT(R894,SEARCH(".",R894)-1)),'1.1 AIZ-IVZ'!$E$109:$E$1097,0)-1+Q894,2)),"")</f>
        <v/>
      </c>
      <c r="F894" s="28"/>
      <c r="G894" s="409" t="str">
        <f>IF(E894="","",IF(IFERROR(VALUE(MID(E894,(SEARCH(".",E894)+1),1)),0)&gt;0,I894,SUMIFS($G895:$G$1015,$R895:$R$1015,LEFT(E894,SEARCH(".",E894)),$Q895:$Q$1015,"&gt;0")))</f>
        <v/>
      </c>
      <c r="H894" s="400"/>
      <c r="I894" s="396" t="str">
        <f t="shared" ca="1" si="68"/>
        <v/>
      </c>
      <c r="J894" s="396" t="str">
        <f t="shared" ca="1" si="69"/>
        <v/>
      </c>
      <c r="K894" s="384" t="str">
        <f>IF(OR(IFERROR(SEARCH("*.0*",$E894),0)=1,E894=""),"",INDEX('1.1 AIZ-IVZ'!$H$109:$O$1097,MATCH('1.4 AIZ-BWH'!E894,'1.1 AIZ-IVZ'!$H$109:$H$1097,0),7))</f>
        <v/>
      </c>
      <c r="L894" s="384" t="str">
        <f>IF(OR(IFERROR(SEARCH("*.0*",$E894),0)=1,E894=""),"",INDEX('1.1 AIZ-IVZ'!$H$109:$O$1097,MATCH('1.4 AIZ-BWH'!E894,'1.1 AIZ-IVZ'!$H$109:$H$1097,0),8))</f>
        <v/>
      </c>
      <c r="M894" s="131"/>
      <c r="N894" s="395" t="str" cm="1">
        <f t="array" ref="N894">IFERROR(IF(O893=1,INDEX('1.1 AIZ-IVZ'!$G$7:$I$106,MATCH(MIN('1.1 AIZ-IVZ'!$G$7:$G$106)+COUNTIF($N$25:N893,"*.0*"),'1.1 AIZ-IVZ'!$G$7:$G$106,0),3),INDEX('1.1 AIZ-IVZ'!$G$109:$H$1097,MATCH(VALUE(LEFT(R894,SEARCH(".",R894)-1)),'1.1 AIZ-IVZ'!$E$109:$E$1097,0)-1+Q894,2)),"")</f>
        <v/>
      </c>
      <c r="O894" s="395" t="str">
        <f>IFERROR(IF(O893&gt;1,O893-1,INDEX('1.1 AIZ-IVZ'!$F$7:$H$106,MATCH('1.4 AIZ-BWH'!N894,'1.1 AIZ-IVZ'!$I$7:$I$106,0),1)+1),"")</f>
        <v/>
      </c>
      <c r="P894" s="395" t="str">
        <f t="shared" si="70"/>
        <v/>
      </c>
      <c r="Q894" s="395" t="e">
        <f t="shared" si="71"/>
        <v>#VALUE!</v>
      </c>
      <c r="R894" s="395" t="str">
        <f t="shared" si="72"/>
        <v/>
      </c>
    </row>
    <row r="895" spans="1:18" ht="15" hidden="1" customHeight="1">
      <c r="A895" s="49"/>
      <c r="B895" s="49"/>
      <c r="C895" s="49"/>
      <c r="D895" s="50"/>
      <c r="E895" s="93" t="str" cm="1">
        <f t="array" ref="E895">IFERROR(IF(O894=1,INDEX('1.1 AIZ-IVZ'!$G$7:$I$106,MATCH(MIN('1.1 AIZ-IVZ'!$G$7:$G$106)+COUNTIF($N$25:N894,"*.0*"),'1.1 AIZ-IVZ'!$G$7:$G$106,0),3),INDEX('1.1 AIZ-IVZ'!$G$109:$H$1097,MATCH(VALUE(LEFT(R895,SEARCH(".",R895)-1)),'1.1 AIZ-IVZ'!$E$109:$E$1097,0)-1+Q895,2)),"")</f>
        <v/>
      </c>
      <c r="F895" s="28"/>
      <c r="G895" s="409" t="str">
        <f>IF(E895="","",IF(IFERROR(VALUE(MID(E895,(SEARCH(".",E895)+1),1)),0)&gt;0,I895,SUMIFS($G896:$G$1015,$R896:$R$1015,LEFT(E895,SEARCH(".",E895)),$Q896:$Q$1015,"&gt;0")))</f>
        <v/>
      </c>
      <c r="H895" s="400"/>
      <c r="I895" s="396" t="str">
        <f t="shared" ca="1" si="68"/>
        <v/>
      </c>
      <c r="J895" s="396" t="str">
        <f t="shared" ca="1" si="69"/>
        <v/>
      </c>
      <c r="K895" s="384" t="str">
        <f>IF(OR(IFERROR(SEARCH("*.0*",$E895),0)=1,E895=""),"",INDEX('1.1 AIZ-IVZ'!$H$109:$O$1097,MATCH('1.4 AIZ-BWH'!E895,'1.1 AIZ-IVZ'!$H$109:$H$1097,0),7))</f>
        <v/>
      </c>
      <c r="L895" s="384" t="str">
        <f>IF(OR(IFERROR(SEARCH("*.0*",$E895),0)=1,E895=""),"",INDEX('1.1 AIZ-IVZ'!$H$109:$O$1097,MATCH('1.4 AIZ-BWH'!E895,'1.1 AIZ-IVZ'!$H$109:$H$1097,0),8))</f>
        <v/>
      </c>
      <c r="M895" s="131"/>
      <c r="N895" s="395" t="str" cm="1">
        <f t="array" ref="N895">IFERROR(IF(O894=1,INDEX('1.1 AIZ-IVZ'!$G$7:$I$106,MATCH(MIN('1.1 AIZ-IVZ'!$G$7:$G$106)+COUNTIF($N$25:N894,"*.0*"),'1.1 AIZ-IVZ'!$G$7:$G$106,0),3),INDEX('1.1 AIZ-IVZ'!$G$109:$H$1097,MATCH(VALUE(LEFT(R895,SEARCH(".",R895)-1)),'1.1 AIZ-IVZ'!$E$109:$E$1097,0)-1+Q895,2)),"")</f>
        <v/>
      </c>
      <c r="O895" s="395" t="str">
        <f>IFERROR(IF(O894&gt;1,O894-1,INDEX('1.1 AIZ-IVZ'!$F$7:$H$106,MATCH('1.4 AIZ-BWH'!N895,'1.1 AIZ-IVZ'!$I$7:$I$106,0),1)+1),"")</f>
        <v/>
      </c>
      <c r="P895" s="395" t="str">
        <f t="shared" si="70"/>
        <v/>
      </c>
      <c r="Q895" s="395" t="e">
        <f t="shared" si="71"/>
        <v>#VALUE!</v>
      </c>
      <c r="R895" s="395" t="str">
        <f t="shared" si="72"/>
        <v/>
      </c>
    </row>
    <row r="896" spans="1:18" ht="15" hidden="1" customHeight="1">
      <c r="A896" s="49"/>
      <c r="B896" s="49"/>
      <c r="C896" s="49"/>
      <c r="D896" s="50"/>
      <c r="E896" s="93" t="str" cm="1">
        <f t="array" ref="E896">IFERROR(IF(O895=1,INDEX('1.1 AIZ-IVZ'!$G$7:$I$106,MATCH(MIN('1.1 AIZ-IVZ'!$G$7:$G$106)+COUNTIF($N$25:N895,"*.0*"),'1.1 AIZ-IVZ'!$G$7:$G$106,0),3),INDEX('1.1 AIZ-IVZ'!$G$109:$H$1097,MATCH(VALUE(LEFT(R896,SEARCH(".",R896)-1)),'1.1 AIZ-IVZ'!$E$109:$E$1097,0)-1+Q896,2)),"")</f>
        <v/>
      </c>
      <c r="F896" s="28"/>
      <c r="G896" s="409" t="str">
        <f>IF(E896="","",IF(IFERROR(VALUE(MID(E896,(SEARCH(".",E896)+1),1)),0)&gt;0,I896,SUMIFS($G897:$G$1015,$R897:$R$1015,LEFT(E896,SEARCH(".",E896)),$Q897:$Q$1015,"&gt;0")))</f>
        <v/>
      </c>
      <c r="H896" s="400"/>
      <c r="I896" s="396" t="str">
        <f t="shared" ca="1" si="68"/>
        <v/>
      </c>
      <c r="J896" s="396" t="str">
        <f t="shared" ca="1" si="69"/>
        <v/>
      </c>
      <c r="K896" s="384" t="str">
        <f>IF(OR(IFERROR(SEARCH("*.0*",$E896),0)=1,E896=""),"",INDEX('1.1 AIZ-IVZ'!$H$109:$O$1097,MATCH('1.4 AIZ-BWH'!E896,'1.1 AIZ-IVZ'!$H$109:$H$1097,0),7))</f>
        <v/>
      </c>
      <c r="L896" s="384" t="str">
        <f>IF(OR(IFERROR(SEARCH("*.0*",$E896),0)=1,E896=""),"",INDEX('1.1 AIZ-IVZ'!$H$109:$O$1097,MATCH('1.4 AIZ-BWH'!E896,'1.1 AIZ-IVZ'!$H$109:$H$1097,0),8))</f>
        <v/>
      </c>
      <c r="M896" s="131"/>
      <c r="N896" s="395" t="str" cm="1">
        <f t="array" ref="N896">IFERROR(IF(O895=1,INDEX('1.1 AIZ-IVZ'!$G$7:$I$106,MATCH(MIN('1.1 AIZ-IVZ'!$G$7:$G$106)+COUNTIF($N$25:N895,"*.0*"),'1.1 AIZ-IVZ'!$G$7:$G$106,0),3),INDEX('1.1 AIZ-IVZ'!$G$109:$H$1097,MATCH(VALUE(LEFT(R896,SEARCH(".",R896)-1)),'1.1 AIZ-IVZ'!$E$109:$E$1097,0)-1+Q896,2)),"")</f>
        <v/>
      </c>
      <c r="O896" s="395" t="str">
        <f>IFERROR(IF(O895&gt;1,O895-1,INDEX('1.1 AIZ-IVZ'!$F$7:$H$106,MATCH('1.4 AIZ-BWH'!N896,'1.1 AIZ-IVZ'!$I$7:$I$106,0),1)+1),"")</f>
        <v/>
      </c>
      <c r="P896" s="395" t="str">
        <f t="shared" si="70"/>
        <v/>
      </c>
      <c r="Q896" s="395" t="e">
        <f t="shared" si="71"/>
        <v>#VALUE!</v>
      </c>
      <c r="R896" s="395" t="str">
        <f t="shared" si="72"/>
        <v/>
      </c>
    </row>
    <row r="897" spans="1:18" ht="15" hidden="1" customHeight="1">
      <c r="A897" s="49"/>
      <c r="B897" s="49"/>
      <c r="C897" s="49"/>
      <c r="D897" s="50"/>
      <c r="E897" s="93" t="str" cm="1">
        <f t="array" ref="E897">IFERROR(IF(O896=1,INDEX('1.1 AIZ-IVZ'!$G$7:$I$106,MATCH(MIN('1.1 AIZ-IVZ'!$G$7:$G$106)+COUNTIF($N$25:N896,"*.0*"),'1.1 AIZ-IVZ'!$G$7:$G$106,0),3),INDEX('1.1 AIZ-IVZ'!$G$109:$H$1097,MATCH(VALUE(LEFT(R897,SEARCH(".",R897)-1)),'1.1 AIZ-IVZ'!$E$109:$E$1097,0)-1+Q897,2)),"")</f>
        <v/>
      </c>
      <c r="F897" s="28"/>
      <c r="G897" s="409" t="str">
        <f>IF(E897="","",IF(IFERROR(VALUE(MID(E897,(SEARCH(".",E897)+1),1)),0)&gt;0,I897,SUMIFS($G898:$G$1015,$R898:$R$1015,LEFT(E897,SEARCH(".",E897)),$Q898:$Q$1015,"&gt;0")))</f>
        <v/>
      </c>
      <c r="H897" s="400"/>
      <c r="I897" s="396" t="str">
        <f t="shared" ca="1" si="68"/>
        <v/>
      </c>
      <c r="J897" s="396" t="str">
        <f t="shared" ca="1" si="69"/>
        <v/>
      </c>
      <c r="K897" s="384" t="str">
        <f>IF(OR(IFERROR(SEARCH("*.0*",$E897),0)=1,E897=""),"",INDEX('1.1 AIZ-IVZ'!$H$109:$O$1097,MATCH('1.4 AIZ-BWH'!E897,'1.1 AIZ-IVZ'!$H$109:$H$1097,0),7))</f>
        <v/>
      </c>
      <c r="L897" s="384" t="str">
        <f>IF(OR(IFERROR(SEARCH("*.0*",$E897),0)=1,E897=""),"",INDEX('1.1 AIZ-IVZ'!$H$109:$O$1097,MATCH('1.4 AIZ-BWH'!E897,'1.1 AIZ-IVZ'!$H$109:$H$1097,0),8))</f>
        <v/>
      </c>
      <c r="M897" s="131"/>
      <c r="N897" s="395" t="str" cm="1">
        <f t="array" ref="N897">IFERROR(IF(O896=1,INDEX('1.1 AIZ-IVZ'!$G$7:$I$106,MATCH(MIN('1.1 AIZ-IVZ'!$G$7:$G$106)+COUNTIF($N$25:N896,"*.0*"),'1.1 AIZ-IVZ'!$G$7:$G$106,0),3),INDEX('1.1 AIZ-IVZ'!$G$109:$H$1097,MATCH(VALUE(LEFT(R897,SEARCH(".",R897)-1)),'1.1 AIZ-IVZ'!$E$109:$E$1097,0)-1+Q897,2)),"")</f>
        <v/>
      </c>
      <c r="O897" s="395" t="str">
        <f>IFERROR(IF(O896&gt;1,O896-1,INDEX('1.1 AIZ-IVZ'!$F$7:$H$106,MATCH('1.4 AIZ-BWH'!N897,'1.1 AIZ-IVZ'!$I$7:$I$106,0),1)+1),"")</f>
        <v/>
      </c>
      <c r="P897" s="395" t="str">
        <f t="shared" si="70"/>
        <v/>
      </c>
      <c r="Q897" s="395" t="e">
        <f t="shared" si="71"/>
        <v>#VALUE!</v>
      </c>
      <c r="R897" s="395" t="str">
        <f t="shared" si="72"/>
        <v/>
      </c>
    </row>
    <row r="898" spans="1:18" ht="15" hidden="1" customHeight="1">
      <c r="A898" s="49"/>
      <c r="B898" s="49"/>
      <c r="C898" s="49"/>
      <c r="D898" s="50"/>
      <c r="E898" s="93" t="str" cm="1">
        <f t="array" ref="E898">IFERROR(IF(O897=1,INDEX('1.1 AIZ-IVZ'!$G$7:$I$106,MATCH(MIN('1.1 AIZ-IVZ'!$G$7:$G$106)+COUNTIF($N$25:N897,"*.0*"),'1.1 AIZ-IVZ'!$G$7:$G$106,0),3),INDEX('1.1 AIZ-IVZ'!$G$109:$H$1097,MATCH(VALUE(LEFT(R898,SEARCH(".",R898)-1)),'1.1 AIZ-IVZ'!$E$109:$E$1097,0)-1+Q898,2)),"")</f>
        <v/>
      </c>
      <c r="F898" s="28"/>
      <c r="G898" s="409" t="str">
        <f>IF(E898="","",IF(IFERROR(VALUE(MID(E898,(SEARCH(".",E898)+1),1)),0)&gt;0,I898,SUMIFS($G899:$G$1015,$R899:$R$1015,LEFT(E898,SEARCH(".",E898)),$Q899:$Q$1015,"&gt;0")))</f>
        <v/>
      </c>
      <c r="H898" s="400"/>
      <c r="I898" s="396" t="str">
        <f t="shared" ca="1" si="68"/>
        <v/>
      </c>
      <c r="J898" s="396" t="str">
        <f t="shared" ca="1" si="69"/>
        <v/>
      </c>
      <c r="K898" s="384" t="str">
        <f>IF(OR(IFERROR(SEARCH("*.0*",$E898),0)=1,E898=""),"",INDEX('1.1 AIZ-IVZ'!$H$109:$O$1097,MATCH('1.4 AIZ-BWH'!E898,'1.1 AIZ-IVZ'!$H$109:$H$1097,0),7))</f>
        <v/>
      </c>
      <c r="L898" s="384" t="str">
        <f>IF(OR(IFERROR(SEARCH("*.0*",$E898),0)=1,E898=""),"",INDEX('1.1 AIZ-IVZ'!$H$109:$O$1097,MATCH('1.4 AIZ-BWH'!E898,'1.1 AIZ-IVZ'!$H$109:$H$1097,0),8))</f>
        <v/>
      </c>
      <c r="M898" s="131"/>
      <c r="N898" s="395" t="str" cm="1">
        <f t="array" ref="N898">IFERROR(IF(O897=1,INDEX('1.1 AIZ-IVZ'!$G$7:$I$106,MATCH(MIN('1.1 AIZ-IVZ'!$G$7:$G$106)+COUNTIF($N$25:N897,"*.0*"),'1.1 AIZ-IVZ'!$G$7:$G$106,0),3),INDEX('1.1 AIZ-IVZ'!$G$109:$H$1097,MATCH(VALUE(LEFT(R898,SEARCH(".",R898)-1)),'1.1 AIZ-IVZ'!$E$109:$E$1097,0)-1+Q898,2)),"")</f>
        <v/>
      </c>
      <c r="O898" s="395" t="str">
        <f>IFERROR(IF(O897&gt;1,O897-1,INDEX('1.1 AIZ-IVZ'!$F$7:$H$106,MATCH('1.4 AIZ-BWH'!N898,'1.1 AIZ-IVZ'!$I$7:$I$106,0),1)+1),"")</f>
        <v/>
      </c>
      <c r="P898" s="395" t="str">
        <f t="shared" si="70"/>
        <v/>
      </c>
      <c r="Q898" s="395" t="e">
        <f t="shared" si="71"/>
        <v>#VALUE!</v>
      </c>
      <c r="R898" s="395" t="str">
        <f t="shared" si="72"/>
        <v/>
      </c>
    </row>
    <row r="899" spans="1:18" ht="15" hidden="1" customHeight="1">
      <c r="A899" s="49"/>
      <c r="B899" s="49"/>
      <c r="C899" s="49"/>
      <c r="D899" s="50"/>
      <c r="E899" s="93" t="str" cm="1">
        <f t="array" ref="E899">IFERROR(IF(O898=1,INDEX('1.1 AIZ-IVZ'!$G$7:$I$106,MATCH(MIN('1.1 AIZ-IVZ'!$G$7:$G$106)+COUNTIF($N$25:N898,"*.0*"),'1.1 AIZ-IVZ'!$G$7:$G$106,0),3),INDEX('1.1 AIZ-IVZ'!$G$109:$H$1097,MATCH(VALUE(LEFT(R899,SEARCH(".",R899)-1)),'1.1 AIZ-IVZ'!$E$109:$E$1097,0)-1+Q899,2)),"")</f>
        <v/>
      </c>
      <c r="F899" s="28"/>
      <c r="G899" s="409" t="str">
        <f>IF(E899="","",IF(IFERROR(VALUE(MID(E899,(SEARCH(".",E899)+1),1)),0)&gt;0,I899,SUMIFS($G900:$G$1015,$R900:$R$1015,LEFT(E899,SEARCH(".",E899)),$Q900:$Q$1015,"&gt;0")))</f>
        <v/>
      </c>
      <c r="H899" s="400"/>
      <c r="I899" s="396" t="str">
        <f t="shared" ca="1" si="68"/>
        <v/>
      </c>
      <c r="J899" s="396" t="str">
        <f t="shared" ca="1" si="69"/>
        <v/>
      </c>
      <c r="K899" s="384" t="str">
        <f>IF(OR(IFERROR(SEARCH("*.0*",$E899),0)=1,E899=""),"",INDEX('1.1 AIZ-IVZ'!$H$109:$O$1097,MATCH('1.4 AIZ-BWH'!E899,'1.1 AIZ-IVZ'!$H$109:$H$1097,0),7))</f>
        <v/>
      </c>
      <c r="L899" s="384" t="str">
        <f>IF(OR(IFERROR(SEARCH("*.0*",$E899),0)=1,E899=""),"",INDEX('1.1 AIZ-IVZ'!$H$109:$O$1097,MATCH('1.4 AIZ-BWH'!E899,'1.1 AIZ-IVZ'!$H$109:$H$1097,0),8))</f>
        <v/>
      </c>
      <c r="M899" s="131"/>
      <c r="N899" s="395" t="str" cm="1">
        <f t="array" ref="N899">IFERROR(IF(O898=1,INDEX('1.1 AIZ-IVZ'!$G$7:$I$106,MATCH(MIN('1.1 AIZ-IVZ'!$G$7:$G$106)+COUNTIF($N$25:N898,"*.0*"),'1.1 AIZ-IVZ'!$G$7:$G$106,0),3),INDEX('1.1 AIZ-IVZ'!$G$109:$H$1097,MATCH(VALUE(LEFT(R899,SEARCH(".",R899)-1)),'1.1 AIZ-IVZ'!$E$109:$E$1097,0)-1+Q899,2)),"")</f>
        <v/>
      </c>
      <c r="O899" s="395" t="str">
        <f>IFERROR(IF(O898&gt;1,O898-1,INDEX('1.1 AIZ-IVZ'!$F$7:$H$106,MATCH('1.4 AIZ-BWH'!N899,'1.1 AIZ-IVZ'!$I$7:$I$106,0),1)+1),"")</f>
        <v/>
      </c>
      <c r="P899" s="395" t="str">
        <f t="shared" si="70"/>
        <v/>
      </c>
      <c r="Q899" s="395" t="e">
        <f t="shared" si="71"/>
        <v>#VALUE!</v>
      </c>
      <c r="R899" s="395" t="str">
        <f t="shared" si="72"/>
        <v/>
      </c>
    </row>
    <row r="900" spans="1:18" ht="15" hidden="1" customHeight="1">
      <c r="A900" s="49"/>
      <c r="B900" s="49"/>
      <c r="C900" s="49"/>
      <c r="D900" s="50"/>
      <c r="E900" s="93" t="str" cm="1">
        <f t="array" ref="E900">IFERROR(IF(O899=1,INDEX('1.1 AIZ-IVZ'!$G$7:$I$106,MATCH(MIN('1.1 AIZ-IVZ'!$G$7:$G$106)+COUNTIF($N$25:N899,"*.0*"),'1.1 AIZ-IVZ'!$G$7:$G$106,0),3),INDEX('1.1 AIZ-IVZ'!$G$109:$H$1097,MATCH(VALUE(LEFT(R900,SEARCH(".",R900)-1)),'1.1 AIZ-IVZ'!$E$109:$E$1097,0)-1+Q900,2)),"")</f>
        <v/>
      </c>
      <c r="F900" s="28"/>
      <c r="G900" s="409" t="str">
        <f>IF(E900="","",IF(IFERROR(VALUE(MID(E900,(SEARCH(".",E900)+1),1)),0)&gt;0,I900,SUMIFS($G901:$G$1015,$R901:$R$1015,LEFT(E900,SEARCH(".",E900)),$Q901:$Q$1015,"&gt;0")))</f>
        <v/>
      </c>
      <c r="H900" s="400"/>
      <c r="I900" s="396" t="str">
        <f t="shared" ca="1" si="68"/>
        <v/>
      </c>
      <c r="J900" s="396" t="str">
        <f t="shared" ca="1" si="69"/>
        <v/>
      </c>
      <c r="K900" s="384" t="str">
        <f>IF(OR(IFERROR(SEARCH("*.0*",$E900),0)=1,E900=""),"",INDEX('1.1 AIZ-IVZ'!$H$109:$O$1097,MATCH('1.4 AIZ-BWH'!E900,'1.1 AIZ-IVZ'!$H$109:$H$1097,0),7))</f>
        <v/>
      </c>
      <c r="L900" s="384" t="str">
        <f>IF(OR(IFERROR(SEARCH("*.0*",$E900),0)=1,E900=""),"",INDEX('1.1 AIZ-IVZ'!$H$109:$O$1097,MATCH('1.4 AIZ-BWH'!E900,'1.1 AIZ-IVZ'!$H$109:$H$1097,0),8))</f>
        <v/>
      </c>
      <c r="M900" s="131"/>
      <c r="N900" s="395" t="str" cm="1">
        <f t="array" ref="N900">IFERROR(IF(O899=1,INDEX('1.1 AIZ-IVZ'!$G$7:$I$106,MATCH(MIN('1.1 AIZ-IVZ'!$G$7:$G$106)+COUNTIF($N$25:N899,"*.0*"),'1.1 AIZ-IVZ'!$G$7:$G$106,0),3),INDEX('1.1 AIZ-IVZ'!$G$109:$H$1097,MATCH(VALUE(LEFT(R900,SEARCH(".",R900)-1)),'1.1 AIZ-IVZ'!$E$109:$E$1097,0)-1+Q900,2)),"")</f>
        <v/>
      </c>
      <c r="O900" s="395" t="str">
        <f>IFERROR(IF(O899&gt;1,O899-1,INDEX('1.1 AIZ-IVZ'!$F$7:$H$106,MATCH('1.4 AIZ-BWH'!N900,'1.1 AIZ-IVZ'!$I$7:$I$106,0),1)+1),"")</f>
        <v/>
      </c>
      <c r="P900" s="395" t="str">
        <f t="shared" si="70"/>
        <v/>
      </c>
      <c r="Q900" s="395" t="e">
        <f t="shared" si="71"/>
        <v>#VALUE!</v>
      </c>
      <c r="R900" s="395" t="str">
        <f t="shared" si="72"/>
        <v/>
      </c>
    </row>
    <row r="901" spans="1:18" ht="15" hidden="1" customHeight="1">
      <c r="A901" s="49"/>
      <c r="B901" s="49"/>
      <c r="C901" s="49"/>
      <c r="D901" s="50"/>
      <c r="E901" s="93" t="str" cm="1">
        <f t="array" ref="E901">IFERROR(IF(O900=1,INDEX('1.1 AIZ-IVZ'!$G$7:$I$106,MATCH(MIN('1.1 AIZ-IVZ'!$G$7:$G$106)+COUNTIF($N$25:N900,"*.0*"),'1.1 AIZ-IVZ'!$G$7:$G$106,0),3),INDEX('1.1 AIZ-IVZ'!$G$109:$H$1097,MATCH(VALUE(LEFT(R901,SEARCH(".",R901)-1)),'1.1 AIZ-IVZ'!$E$109:$E$1097,0)-1+Q901,2)),"")</f>
        <v/>
      </c>
      <c r="F901" s="28"/>
      <c r="G901" s="409" t="str">
        <f>IF(E901="","",IF(IFERROR(VALUE(MID(E901,(SEARCH(".",E901)+1),1)),0)&gt;0,I901,SUMIFS($G902:$G$1015,$R902:$R$1015,LEFT(E901,SEARCH(".",E901)),$Q902:$Q$1015,"&gt;0")))</f>
        <v/>
      </c>
      <c r="H901" s="400"/>
      <c r="I901" s="396" t="str">
        <f t="shared" ca="1" si="68"/>
        <v/>
      </c>
      <c r="J901" s="396" t="str">
        <f t="shared" ca="1" si="69"/>
        <v/>
      </c>
      <c r="K901" s="384" t="str">
        <f>IF(OR(IFERROR(SEARCH("*.0*",$E901),0)=1,E901=""),"",INDEX('1.1 AIZ-IVZ'!$H$109:$O$1097,MATCH('1.4 AIZ-BWH'!E901,'1.1 AIZ-IVZ'!$H$109:$H$1097,0),7))</f>
        <v/>
      </c>
      <c r="L901" s="384" t="str">
        <f>IF(OR(IFERROR(SEARCH("*.0*",$E901),0)=1,E901=""),"",INDEX('1.1 AIZ-IVZ'!$H$109:$O$1097,MATCH('1.4 AIZ-BWH'!E901,'1.1 AIZ-IVZ'!$H$109:$H$1097,0),8))</f>
        <v/>
      </c>
      <c r="M901" s="131"/>
      <c r="N901" s="395" t="str" cm="1">
        <f t="array" ref="N901">IFERROR(IF(O900=1,INDEX('1.1 AIZ-IVZ'!$G$7:$I$106,MATCH(MIN('1.1 AIZ-IVZ'!$G$7:$G$106)+COUNTIF($N$25:N900,"*.0*"),'1.1 AIZ-IVZ'!$G$7:$G$106,0),3),INDEX('1.1 AIZ-IVZ'!$G$109:$H$1097,MATCH(VALUE(LEFT(R901,SEARCH(".",R901)-1)),'1.1 AIZ-IVZ'!$E$109:$E$1097,0)-1+Q901,2)),"")</f>
        <v/>
      </c>
      <c r="O901" s="395" t="str">
        <f>IFERROR(IF(O900&gt;1,O900-1,INDEX('1.1 AIZ-IVZ'!$F$7:$H$106,MATCH('1.4 AIZ-BWH'!N901,'1.1 AIZ-IVZ'!$I$7:$I$106,0),1)+1),"")</f>
        <v/>
      </c>
      <c r="P901" s="395" t="str">
        <f t="shared" si="70"/>
        <v/>
      </c>
      <c r="Q901" s="395" t="e">
        <f t="shared" si="71"/>
        <v>#VALUE!</v>
      </c>
      <c r="R901" s="395" t="str">
        <f t="shared" si="72"/>
        <v/>
      </c>
    </row>
    <row r="902" spans="1:18" ht="15" hidden="1" customHeight="1">
      <c r="A902" s="49"/>
      <c r="B902" s="49"/>
      <c r="C902" s="49"/>
      <c r="D902" s="50"/>
      <c r="E902" s="93" t="str" cm="1">
        <f t="array" ref="E902">IFERROR(IF(O901=1,INDEX('1.1 AIZ-IVZ'!$G$7:$I$106,MATCH(MIN('1.1 AIZ-IVZ'!$G$7:$G$106)+COUNTIF($N$25:N901,"*.0*"),'1.1 AIZ-IVZ'!$G$7:$G$106,0),3),INDEX('1.1 AIZ-IVZ'!$G$109:$H$1097,MATCH(VALUE(LEFT(R902,SEARCH(".",R902)-1)),'1.1 AIZ-IVZ'!$E$109:$E$1097,0)-1+Q902,2)),"")</f>
        <v/>
      </c>
      <c r="F902" s="28"/>
      <c r="G902" s="409" t="str">
        <f>IF(E902="","",IF(IFERROR(VALUE(MID(E902,(SEARCH(".",E902)+1),1)),0)&gt;0,I902,SUMIFS($G903:$G$1015,$R903:$R$1015,LEFT(E902,SEARCH(".",E902)),$Q903:$Q$1015,"&gt;0")))</f>
        <v/>
      </c>
      <c r="H902" s="400"/>
      <c r="I902" s="396" t="str">
        <f t="shared" ca="1" si="68"/>
        <v/>
      </c>
      <c r="J902" s="396" t="str">
        <f t="shared" ca="1" si="69"/>
        <v/>
      </c>
      <c r="K902" s="384" t="str">
        <f>IF(OR(IFERROR(SEARCH("*.0*",$E902),0)=1,E902=""),"",INDEX('1.1 AIZ-IVZ'!$H$109:$O$1097,MATCH('1.4 AIZ-BWH'!E902,'1.1 AIZ-IVZ'!$H$109:$H$1097,0),7))</f>
        <v/>
      </c>
      <c r="L902" s="384" t="str">
        <f>IF(OR(IFERROR(SEARCH("*.0*",$E902),0)=1,E902=""),"",INDEX('1.1 AIZ-IVZ'!$H$109:$O$1097,MATCH('1.4 AIZ-BWH'!E902,'1.1 AIZ-IVZ'!$H$109:$H$1097,0),8))</f>
        <v/>
      </c>
      <c r="M902" s="131"/>
      <c r="N902" s="395" t="str" cm="1">
        <f t="array" ref="N902">IFERROR(IF(O901=1,INDEX('1.1 AIZ-IVZ'!$G$7:$I$106,MATCH(MIN('1.1 AIZ-IVZ'!$G$7:$G$106)+COUNTIF($N$25:N901,"*.0*"),'1.1 AIZ-IVZ'!$G$7:$G$106,0),3),INDEX('1.1 AIZ-IVZ'!$G$109:$H$1097,MATCH(VALUE(LEFT(R902,SEARCH(".",R902)-1)),'1.1 AIZ-IVZ'!$E$109:$E$1097,0)-1+Q902,2)),"")</f>
        <v/>
      </c>
      <c r="O902" s="395" t="str">
        <f>IFERROR(IF(O901&gt;1,O901-1,INDEX('1.1 AIZ-IVZ'!$F$7:$H$106,MATCH('1.4 AIZ-BWH'!N902,'1.1 AIZ-IVZ'!$I$7:$I$106,0),1)+1),"")</f>
        <v/>
      </c>
      <c r="P902" s="395" t="str">
        <f t="shared" si="70"/>
        <v/>
      </c>
      <c r="Q902" s="395" t="e">
        <f t="shared" si="71"/>
        <v>#VALUE!</v>
      </c>
      <c r="R902" s="395" t="str">
        <f t="shared" si="72"/>
        <v/>
      </c>
    </row>
    <row r="903" spans="1:18" ht="15" hidden="1" customHeight="1">
      <c r="A903" s="49"/>
      <c r="B903" s="49"/>
      <c r="C903" s="49"/>
      <c r="D903" s="50"/>
      <c r="E903" s="93" t="str" cm="1">
        <f t="array" ref="E903">IFERROR(IF(O902=1,INDEX('1.1 AIZ-IVZ'!$G$7:$I$106,MATCH(MIN('1.1 AIZ-IVZ'!$G$7:$G$106)+COUNTIF($N$25:N902,"*.0*"),'1.1 AIZ-IVZ'!$G$7:$G$106,0),3),INDEX('1.1 AIZ-IVZ'!$G$109:$H$1097,MATCH(VALUE(LEFT(R903,SEARCH(".",R903)-1)),'1.1 AIZ-IVZ'!$E$109:$E$1097,0)-1+Q903,2)),"")</f>
        <v/>
      </c>
      <c r="F903" s="28"/>
      <c r="G903" s="409" t="str">
        <f>IF(E903="","",IF(IFERROR(VALUE(MID(E903,(SEARCH(".",E903)+1),1)),0)&gt;0,I903,SUMIFS($G904:$G$1015,$R904:$R$1015,LEFT(E903,SEARCH(".",E903)),$Q904:$Q$1015,"&gt;0")))</f>
        <v/>
      </c>
      <c r="H903" s="400"/>
      <c r="I903" s="396" t="str">
        <f t="shared" ca="1" si="68"/>
        <v/>
      </c>
      <c r="J903" s="396" t="str">
        <f t="shared" ca="1" si="69"/>
        <v/>
      </c>
      <c r="K903" s="384" t="str">
        <f>IF(OR(IFERROR(SEARCH("*.0*",$E903),0)=1,E903=""),"",INDEX('1.1 AIZ-IVZ'!$H$109:$O$1097,MATCH('1.4 AIZ-BWH'!E903,'1.1 AIZ-IVZ'!$H$109:$H$1097,0),7))</f>
        <v/>
      </c>
      <c r="L903" s="384" t="str">
        <f>IF(OR(IFERROR(SEARCH("*.0*",$E903),0)=1,E903=""),"",INDEX('1.1 AIZ-IVZ'!$H$109:$O$1097,MATCH('1.4 AIZ-BWH'!E903,'1.1 AIZ-IVZ'!$H$109:$H$1097,0),8))</f>
        <v/>
      </c>
      <c r="M903" s="131"/>
      <c r="N903" s="395" t="str" cm="1">
        <f t="array" ref="N903">IFERROR(IF(O902=1,INDEX('1.1 AIZ-IVZ'!$G$7:$I$106,MATCH(MIN('1.1 AIZ-IVZ'!$G$7:$G$106)+COUNTIF($N$25:N902,"*.0*"),'1.1 AIZ-IVZ'!$G$7:$G$106,0),3),INDEX('1.1 AIZ-IVZ'!$G$109:$H$1097,MATCH(VALUE(LEFT(R903,SEARCH(".",R903)-1)),'1.1 AIZ-IVZ'!$E$109:$E$1097,0)-1+Q903,2)),"")</f>
        <v/>
      </c>
      <c r="O903" s="395" t="str">
        <f>IFERROR(IF(O902&gt;1,O902-1,INDEX('1.1 AIZ-IVZ'!$F$7:$H$106,MATCH('1.4 AIZ-BWH'!N903,'1.1 AIZ-IVZ'!$I$7:$I$106,0),1)+1),"")</f>
        <v/>
      </c>
      <c r="P903" s="395" t="str">
        <f t="shared" si="70"/>
        <v/>
      </c>
      <c r="Q903" s="395" t="e">
        <f t="shared" si="71"/>
        <v>#VALUE!</v>
      </c>
      <c r="R903" s="395" t="str">
        <f t="shared" si="72"/>
        <v/>
      </c>
    </row>
    <row r="904" spans="1:18" ht="15" hidden="1" customHeight="1">
      <c r="A904" s="49"/>
      <c r="B904" s="49"/>
      <c r="C904" s="49"/>
      <c r="D904" s="50"/>
      <c r="E904" s="93" t="str" cm="1">
        <f t="array" ref="E904">IFERROR(IF(O903=1,INDEX('1.1 AIZ-IVZ'!$G$7:$I$106,MATCH(MIN('1.1 AIZ-IVZ'!$G$7:$G$106)+COUNTIF($N$25:N903,"*.0*"),'1.1 AIZ-IVZ'!$G$7:$G$106,0),3),INDEX('1.1 AIZ-IVZ'!$G$109:$H$1097,MATCH(VALUE(LEFT(R904,SEARCH(".",R904)-1)),'1.1 AIZ-IVZ'!$E$109:$E$1097,0)-1+Q904,2)),"")</f>
        <v/>
      </c>
      <c r="F904" s="28"/>
      <c r="G904" s="409" t="str">
        <f>IF(E904="","",IF(IFERROR(VALUE(MID(E904,(SEARCH(".",E904)+1),1)),0)&gt;0,I904,SUMIFS($G905:$G$1015,$R905:$R$1015,LEFT(E904,SEARCH(".",E904)),$Q905:$Q$1015,"&gt;0")))</f>
        <v/>
      </c>
      <c r="H904" s="400"/>
      <c r="I904" s="396" t="str">
        <f t="shared" ca="1" si="68"/>
        <v/>
      </c>
      <c r="J904" s="396" t="str">
        <f t="shared" ca="1" si="69"/>
        <v/>
      </c>
      <c r="K904" s="384" t="str">
        <f>IF(OR(IFERROR(SEARCH("*.0*",$E904),0)=1,E904=""),"",INDEX('1.1 AIZ-IVZ'!$H$109:$O$1097,MATCH('1.4 AIZ-BWH'!E904,'1.1 AIZ-IVZ'!$H$109:$H$1097,0),7))</f>
        <v/>
      </c>
      <c r="L904" s="384" t="str">
        <f>IF(OR(IFERROR(SEARCH("*.0*",$E904),0)=1,E904=""),"",INDEX('1.1 AIZ-IVZ'!$H$109:$O$1097,MATCH('1.4 AIZ-BWH'!E904,'1.1 AIZ-IVZ'!$H$109:$H$1097,0),8))</f>
        <v/>
      </c>
      <c r="M904" s="131"/>
      <c r="N904" s="395" t="str" cm="1">
        <f t="array" ref="N904">IFERROR(IF(O903=1,INDEX('1.1 AIZ-IVZ'!$G$7:$I$106,MATCH(MIN('1.1 AIZ-IVZ'!$G$7:$G$106)+COUNTIF($N$25:N903,"*.0*"),'1.1 AIZ-IVZ'!$G$7:$G$106,0),3),INDEX('1.1 AIZ-IVZ'!$G$109:$H$1097,MATCH(VALUE(LEFT(R904,SEARCH(".",R904)-1)),'1.1 AIZ-IVZ'!$E$109:$E$1097,0)-1+Q904,2)),"")</f>
        <v/>
      </c>
      <c r="O904" s="395" t="str">
        <f>IFERROR(IF(O903&gt;1,O903-1,INDEX('1.1 AIZ-IVZ'!$F$7:$H$106,MATCH('1.4 AIZ-BWH'!N904,'1.1 AIZ-IVZ'!$I$7:$I$106,0),1)+1),"")</f>
        <v/>
      </c>
      <c r="P904" s="395" t="str">
        <f t="shared" si="70"/>
        <v/>
      </c>
      <c r="Q904" s="395" t="e">
        <f t="shared" si="71"/>
        <v>#VALUE!</v>
      </c>
      <c r="R904" s="395" t="str">
        <f t="shared" si="72"/>
        <v/>
      </c>
    </row>
    <row r="905" spans="1:18" ht="15" hidden="1" customHeight="1">
      <c r="A905" s="49"/>
      <c r="B905" s="49"/>
      <c r="C905" s="49"/>
      <c r="D905" s="50"/>
      <c r="E905" s="93" t="str" cm="1">
        <f t="array" ref="E905">IFERROR(IF(O904=1,INDEX('1.1 AIZ-IVZ'!$G$7:$I$106,MATCH(MIN('1.1 AIZ-IVZ'!$G$7:$G$106)+COUNTIF($N$25:N904,"*.0*"),'1.1 AIZ-IVZ'!$G$7:$G$106,0),3),INDEX('1.1 AIZ-IVZ'!$G$109:$H$1097,MATCH(VALUE(LEFT(R905,SEARCH(".",R905)-1)),'1.1 AIZ-IVZ'!$E$109:$E$1097,0)-1+Q905,2)),"")</f>
        <v/>
      </c>
      <c r="F905" s="28"/>
      <c r="G905" s="409" t="str">
        <f>IF(E905="","",IF(IFERROR(VALUE(MID(E905,(SEARCH(".",E905)+1),1)),0)&gt;0,I905,SUMIFS($G906:$G$1015,$R906:$R$1015,LEFT(E905,SEARCH(".",E905)),$Q906:$Q$1015,"&gt;0")))</f>
        <v/>
      </c>
      <c r="H905" s="400"/>
      <c r="I905" s="396" t="str">
        <f t="shared" ca="1" si="68"/>
        <v/>
      </c>
      <c r="J905" s="396" t="str">
        <f t="shared" ca="1" si="69"/>
        <v/>
      </c>
      <c r="K905" s="384" t="str">
        <f>IF(OR(IFERROR(SEARCH("*.0*",$E905),0)=1,E905=""),"",INDEX('1.1 AIZ-IVZ'!$H$109:$O$1097,MATCH('1.4 AIZ-BWH'!E905,'1.1 AIZ-IVZ'!$H$109:$H$1097,0),7))</f>
        <v/>
      </c>
      <c r="L905" s="384" t="str">
        <f>IF(OR(IFERROR(SEARCH("*.0*",$E905),0)=1,E905=""),"",INDEX('1.1 AIZ-IVZ'!$H$109:$O$1097,MATCH('1.4 AIZ-BWH'!E905,'1.1 AIZ-IVZ'!$H$109:$H$1097,0),8))</f>
        <v/>
      </c>
      <c r="M905" s="131"/>
      <c r="N905" s="395" t="str" cm="1">
        <f t="array" ref="N905">IFERROR(IF(O904=1,INDEX('1.1 AIZ-IVZ'!$G$7:$I$106,MATCH(MIN('1.1 AIZ-IVZ'!$G$7:$G$106)+COUNTIF($N$25:N904,"*.0*"),'1.1 AIZ-IVZ'!$G$7:$G$106,0),3),INDEX('1.1 AIZ-IVZ'!$G$109:$H$1097,MATCH(VALUE(LEFT(R905,SEARCH(".",R905)-1)),'1.1 AIZ-IVZ'!$E$109:$E$1097,0)-1+Q905,2)),"")</f>
        <v/>
      </c>
      <c r="O905" s="395" t="str">
        <f>IFERROR(IF(O904&gt;1,O904-1,INDEX('1.1 AIZ-IVZ'!$F$7:$H$106,MATCH('1.4 AIZ-BWH'!N905,'1.1 AIZ-IVZ'!$I$7:$I$106,0),1)+1),"")</f>
        <v/>
      </c>
      <c r="P905" s="395" t="str">
        <f t="shared" si="70"/>
        <v/>
      </c>
      <c r="Q905" s="395" t="e">
        <f t="shared" si="71"/>
        <v>#VALUE!</v>
      </c>
      <c r="R905" s="395" t="str">
        <f t="shared" si="72"/>
        <v/>
      </c>
    </row>
    <row r="906" spans="1:18" ht="15" hidden="1" customHeight="1">
      <c r="A906" s="49"/>
      <c r="B906" s="49"/>
      <c r="C906" s="49"/>
      <c r="D906" s="50"/>
      <c r="E906" s="93" t="str" cm="1">
        <f t="array" ref="E906">IFERROR(IF(O905=1,INDEX('1.1 AIZ-IVZ'!$G$7:$I$106,MATCH(MIN('1.1 AIZ-IVZ'!$G$7:$G$106)+COUNTIF($N$25:N905,"*.0*"),'1.1 AIZ-IVZ'!$G$7:$G$106,0),3),INDEX('1.1 AIZ-IVZ'!$G$109:$H$1097,MATCH(VALUE(LEFT(R906,SEARCH(".",R906)-1)),'1.1 AIZ-IVZ'!$E$109:$E$1097,0)-1+Q906,2)),"")</f>
        <v/>
      </c>
      <c r="F906" s="28"/>
      <c r="G906" s="409" t="str">
        <f>IF(E906="","",IF(IFERROR(VALUE(MID(E906,(SEARCH(".",E906)+1),1)),0)&gt;0,I906,SUMIFS($G907:$G$1015,$R907:$R$1015,LEFT(E906,SEARCH(".",E906)),$Q907:$Q$1015,"&gt;0")))</f>
        <v/>
      </c>
      <c r="H906" s="400"/>
      <c r="I906" s="396" t="str">
        <f t="shared" ca="1" si="68"/>
        <v/>
      </c>
      <c r="J906" s="396" t="str">
        <f t="shared" ca="1" si="69"/>
        <v/>
      </c>
      <c r="K906" s="384" t="str">
        <f>IF(OR(IFERROR(SEARCH("*.0*",$E906),0)=1,E906=""),"",INDEX('1.1 AIZ-IVZ'!$H$109:$O$1097,MATCH('1.4 AIZ-BWH'!E906,'1.1 AIZ-IVZ'!$H$109:$H$1097,0),7))</f>
        <v/>
      </c>
      <c r="L906" s="384" t="str">
        <f>IF(OR(IFERROR(SEARCH("*.0*",$E906),0)=1,E906=""),"",INDEX('1.1 AIZ-IVZ'!$H$109:$O$1097,MATCH('1.4 AIZ-BWH'!E906,'1.1 AIZ-IVZ'!$H$109:$H$1097,0),8))</f>
        <v/>
      </c>
      <c r="M906" s="131"/>
      <c r="N906" s="395" t="str" cm="1">
        <f t="array" ref="N906">IFERROR(IF(O905=1,INDEX('1.1 AIZ-IVZ'!$G$7:$I$106,MATCH(MIN('1.1 AIZ-IVZ'!$G$7:$G$106)+COUNTIF($N$25:N905,"*.0*"),'1.1 AIZ-IVZ'!$G$7:$G$106,0),3),INDEX('1.1 AIZ-IVZ'!$G$109:$H$1097,MATCH(VALUE(LEFT(R906,SEARCH(".",R906)-1)),'1.1 AIZ-IVZ'!$E$109:$E$1097,0)-1+Q906,2)),"")</f>
        <v/>
      </c>
      <c r="O906" s="395" t="str">
        <f>IFERROR(IF(O905&gt;1,O905-1,INDEX('1.1 AIZ-IVZ'!$F$7:$H$106,MATCH('1.4 AIZ-BWH'!N906,'1.1 AIZ-IVZ'!$I$7:$I$106,0),1)+1),"")</f>
        <v/>
      </c>
      <c r="P906" s="395" t="str">
        <f t="shared" si="70"/>
        <v/>
      </c>
      <c r="Q906" s="395" t="e">
        <f t="shared" si="71"/>
        <v>#VALUE!</v>
      </c>
      <c r="R906" s="395" t="str">
        <f t="shared" si="72"/>
        <v/>
      </c>
    </row>
    <row r="907" spans="1:18" ht="15" hidden="1" customHeight="1">
      <c r="A907" s="49"/>
      <c r="B907" s="49"/>
      <c r="C907" s="49"/>
      <c r="D907" s="50"/>
      <c r="E907" s="93" t="str" cm="1">
        <f t="array" ref="E907">IFERROR(IF(O906=1,INDEX('1.1 AIZ-IVZ'!$G$7:$I$106,MATCH(MIN('1.1 AIZ-IVZ'!$G$7:$G$106)+COUNTIF($N$25:N906,"*.0*"),'1.1 AIZ-IVZ'!$G$7:$G$106,0),3),INDEX('1.1 AIZ-IVZ'!$G$109:$H$1097,MATCH(VALUE(LEFT(R907,SEARCH(".",R907)-1)),'1.1 AIZ-IVZ'!$E$109:$E$1097,0)-1+Q907,2)),"")</f>
        <v/>
      </c>
      <c r="F907" s="28"/>
      <c r="G907" s="409" t="str">
        <f>IF(E907="","",IF(IFERROR(VALUE(MID(E907,(SEARCH(".",E907)+1),1)),0)&gt;0,I907,SUMIFS($G908:$G$1015,$R908:$R$1015,LEFT(E907,SEARCH(".",E907)),$Q908:$Q$1015,"&gt;0")))</f>
        <v/>
      </c>
      <c r="H907" s="400"/>
      <c r="I907" s="396" t="str">
        <f t="shared" ca="1" si="68"/>
        <v/>
      </c>
      <c r="J907" s="396" t="str">
        <f t="shared" ca="1" si="69"/>
        <v/>
      </c>
      <c r="K907" s="384" t="str">
        <f>IF(OR(IFERROR(SEARCH("*.0*",$E907),0)=1,E907=""),"",INDEX('1.1 AIZ-IVZ'!$H$109:$O$1097,MATCH('1.4 AIZ-BWH'!E907,'1.1 AIZ-IVZ'!$H$109:$H$1097,0),7))</f>
        <v/>
      </c>
      <c r="L907" s="384" t="str">
        <f>IF(OR(IFERROR(SEARCH("*.0*",$E907),0)=1,E907=""),"",INDEX('1.1 AIZ-IVZ'!$H$109:$O$1097,MATCH('1.4 AIZ-BWH'!E907,'1.1 AIZ-IVZ'!$H$109:$H$1097,0),8))</f>
        <v/>
      </c>
      <c r="M907" s="131"/>
      <c r="N907" s="395" t="str" cm="1">
        <f t="array" ref="N907">IFERROR(IF(O906=1,INDEX('1.1 AIZ-IVZ'!$G$7:$I$106,MATCH(MIN('1.1 AIZ-IVZ'!$G$7:$G$106)+COUNTIF($N$25:N906,"*.0*"),'1.1 AIZ-IVZ'!$G$7:$G$106,0),3),INDEX('1.1 AIZ-IVZ'!$G$109:$H$1097,MATCH(VALUE(LEFT(R907,SEARCH(".",R907)-1)),'1.1 AIZ-IVZ'!$E$109:$E$1097,0)-1+Q907,2)),"")</f>
        <v/>
      </c>
      <c r="O907" s="395" t="str">
        <f>IFERROR(IF(O906&gt;1,O906-1,INDEX('1.1 AIZ-IVZ'!$F$7:$H$106,MATCH('1.4 AIZ-BWH'!N907,'1.1 AIZ-IVZ'!$I$7:$I$106,0),1)+1),"")</f>
        <v/>
      </c>
      <c r="P907" s="395" t="str">
        <f t="shared" si="70"/>
        <v/>
      </c>
      <c r="Q907" s="395" t="e">
        <f t="shared" si="71"/>
        <v>#VALUE!</v>
      </c>
      <c r="R907" s="395" t="str">
        <f t="shared" si="72"/>
        <v/>
      </c>
    </row>
    <row r="908" spans="1:18" ht="15" hidden="1" customHeight="1">
      <c r="A908" s="49"/>
      <c r="B908" s="49"/>
      <c r="C908" s="49"/>
      <c r="D908" s="50"/>
      <c r="E908" s="93" t="str" cm="1">
        <f t="array" ref="E908">IFERROR(IF(O907=1,INDEX('1.1 AIZ-IVZ'!$G$7:$I$106,MATCH(MIN('1.1 AIZ-IVZ'!$G$7:$G$106)+COUNTIF($N$25:N907,"*.0*"),'1.1 AIZ-IVZ'!$G$7:$G$106,0),3),INDEX('1.1 AIZ-IVZ'!$G$109:$H$1097,MATCH(VALUE(LEFT(R908,SEARCH(".",R908)-1)),'1.1 AIZ-IVZ'!$E$109:$E$1097,0)-1+Q908,2)),"")</f>
        <v/>
      </c>
      <c r="F908" s="28"/>
      <c r="G908" s="409" t="str">
        <f>IF(E908="","",IF(IFERROR(VALUE(MID(E908,(SEARCH(".",E908)+1),1)),0)&gt;0,I908,SUMIFS($G909:$G$1015,$R909:$R$1015,LEFT(E908,SEARCH(".",E908)),$Q909:$Q$1015,"&gt;0")))</f>
        <v/>
      </c>
      <c r="H908" s="400"/>
      <c r="I908" s="396" t="str">
        <f t="shared" ca="1" si="68"/>
        <v/>
      </c>
      <c r="J908" s="396" t="str">
        <f t="shared" ca="1" si="69"/>
        <v/>
      </c>
      <c r="K908" s="384" t="str">
        <f>IF(OR(IFERROR(SEARCH("*.0*",$E908),0)=1,E908=""),"",INDEX('1.1 AIZ-IVZ'!$H$109:$O$1097,MATCH('1.4 AIZ-BWH'!E908,'1.1 AIZ-IVZ'!$H$109:$H$1097,0),7))</f>
        <v/>
      </c>
      <c r="L908" s="384" t="str">
        <f>IF(OR(IFERROR(SEARCH("*.0*",$E908),0)=1,E908=""),"",INDEX('1.1 AIZ-IVZ'!$H$109:$O$1097,MATCH('1.4 AIZ-BWH'!E908,'1.1 AIZ-IVZ'!$H$109:$H$1097,0),8))</f>
        <v/>
      </c>
      <c r="M908" s="131"/>
      <c r="N908" s="395" t="str" cm="1">
        <f t="array" ref="N908">IFERROR(IF(O907=1,INDEX('1.1 AIZ-IVZ'!$G$7:$I$106,MATCH(MIN('1.1 AIZ-IVZ'!$G$7:$G$106)+COUNTIF($N$25:N907,"*.0*"),'1.1 AIZ-IVZ'!$G$7:$G$106,0),3),INDEX('1.1 AIZ-IVZ'!$G$109:$H$1097,MATCH(VALUE(LEFT(R908,SEARCH(".",R908)-1)),'1.1 AIZ-IVZ'!$E$109:$E$1097,0)-1+Q908,2)),"")</f>
        <v/>
      </c>
      <c r="O908" s="395" t="str">
        <f>IFERROR(IF(O907&gt;1,O907-1,INDEX('1.1 AIZ-IVZ'!$F$7:$H$106,MATCH('1.4 AIZ-BWH'!N908,'1.1 AIZ-IVZ'!$I$7:$I$106,0),1)+1),"")</f>
        <v/>
      </c>
      <c r="P908" s="395" t="str">
        <f t="shared" si="70"/>
        <v/>
      </c>
      <c r="Q908" s="395" t="e">
        <f t="shared" si="71"/>
        <v>#VALUE!</v>
      </c>
      <c r="R908" s="395" t="str">
        <f t="shared" si="72"/>
        <v/>
      </c>
    </row>
    <row r="909" spans="1:18" ht="15" hidden="1" customHeight="1">
      <c r="A909" s="49"/>
      <c r="B909" s="49"/>
      <c r="C909" s="49"/>
      <c r="D909" s="50"/>
      <c r="E909" s="93" t="str" cm="1">
        <f t="array" ref="E909">IFERROR(IF(O908=1,INDEX('1.1 AIZ-IVZ'!$G$7:$I$106,MATCH(MIN('1.1 AIZ-IVZ'!$G$7:$G$106)+COUNTIF($N$25:N908,"*.0*"),'1.1 AIZ-IVZ'!$G$7:$G$106,0),3),INDEX('1.1 AIZ-IVZ'!$G$109:$H$1097,MATCH(VALUE(LEFT(R909,SEARCH(".",R909)-1)),'1.1 AIZ-IVZ'!$E$109:$E$1097,0)-1+Q909,2)),"")</f>
        <v/>
      </c>
      <c r="F909" s="28"/>
      <c r="G909" s="409" t="str">
        <f>IF(E909="","",IF(IFERROR(VALUE(MID(E909,(SEARCH(".",E909)+1),1)),0)&gt;0,I909,SUMIFS($G910:$G$1015,$R910:$R$1015,LEFT(E909,SEARCH(".",E909)),$Q910:$Q$1015,"&gt;0")))</f>
        <v/>
      </c>
      <c r="H909" s="400"/>
      <c r="I909" s="396" t="str">
        <f t="shared" ca="1" si="68"/>
        <v/>
      </c>
      <c r="J909" s="396" t="str">
        <f t="shared" ca="1" si="69"/>
        <v/>
      </c>
      <c r="K909" s="384" t="str">
        <f>IF(OR(IFERROR(SEARCH("*.0*",$E909),0)=1,E909=""),"",INDEX('1.1 AIZ-IVZ'!$H$109:$O$1097,MATCH('1.4 AIZ-BWH'!E909,'1.1 AIZ-IVZ'!$H$109:$H$1097,0),7))</f>
        <v/>
      </c>
      <c r="L909" s="384" t="str">
        <f>IF(OR(IFERROR(SEARCH("*.0*",$E909),0)=1,E909=""),"",INDEX('1.1 AIZ-IVZ'!$H$109:$O$1097,MATCH('1.4 AIZ-BWH'!E909,'1.1 AIZ-IVZ'!$H$109:$H$1097,0),8))</f>
        <v/>
      </c>
      <c r="M909" s="131"/>
      <c r="N909" s="395" t="str" cm="1">
        <f t="array" ref="N909">IFERROR(IF(O908=1,INDEX('1.1 AIZ-IVZ'!$G$7:$I$106,MATCH(MIN('1.1 AIZ-IVZ'!$G$7:$G$106)+COUNTIF($N$25:N908,"*.0*"),'1.1 AIZ-IVZ'!$G$7:$G$106,0),3),INDEX('1.1 AIZ-IVZ'!$G$109:$H$1097,MATCH(VALUE(LEFT(R909,SEARCH(".",R909)-1)),'1.1 AIZ-IVZ'!$E$109:$E$1097,0)-1+Q909,2)),"")</f>
        <v/>
      </c>
      <c r="O909" s="395" t="str">
        <f>IFERROR(IF(O908&gt;1,O908-1,INDEX('1.1 AIZ-IVZ'!$F$7:$H$106,MATCH('1.4 AIZ-BWH'!N909,'1.1 AIZ-IVZ'!$I$7:$I$106,0),1)+1),"")</f>
        <v/>
      </c>
      <c r="P909" s="395" t="str">
        <f t="shared" si="70"/>
        <v/>
      </c>
      <c r="Q909" s="395" t="e">
        <f t="shared" si="71"/>
        <v>#VALUE!</v>
      </c>
      <c r="R909" s="395" t="str">
        <f t="shared" si="72"/>
        <v/>
      </c>
    </row>
    <row r="910" spans="1:18" ht="15" hidden="1" customHeight="1">
      <c r="A910" s="49"/>
      <c r="B910" s="49"/>
      <c r="C910" s="49"/>
      <c r="D910" s="50"/>
      <c r="E910" s="93" t="str" cm="1">
        <f t="array" ref="E910">IFERROR(IF(O909=1,INDEX('1.1 AIZ-IVZ'!$G$7:$I$106,MATCH(MIN('1.1 AIZ-IVZ'!$G$7:$G$106)+COUNTIF($N$25:N909,"*.0*"),'1.1 AIZ-IVZ'!$G$7:$G$106,0),3),INDEX('1.1 AIZ-IVZ'!$G$109:$H$1097,MATCH(VALUE(LEFT(R910,SEARCH(".",R910)-1)),'1.1 AIZ-IVZ'!$E$109:$E$1097,0)-1+Q910,2)),"")</f>
        <v/>
      </c>
      <c r="F910" s="28"/>
      <c r="G910" s="409" t="str">
        <f>IF(E910="","",IF(IFERROR(VALUE(MID(E910,(SEARCH(".",E910)+1),1)),0)&gt;0,I910,SUMIFS($G911:$G$1015,$R911:$R$1015,LEFT(E910,SEARCH(".",E910)),$Q911:$Q$1015,"&gt;0")))</f>
        <v/>
      </c>
      <c r="H910" s="400"/>
      <c r="I910" s="396" t="str">
        <f t="shared" ca="1" si="68"/>
        <v/>
      </c>
      <c r="J910" s="396" t="str">
        <f t="shared" ca="1" si="69"/>
        <v/>
      </c>
      <c r="K910" s="384" t="str">
        <f>IF(OR(IFERROR(SEARCH("*.0*",$E910),0)=1,E910=""),"",INDEX('1.1 AIZ-IVZ'!$H$109:$O$1097,MATCH('1.4 AIZ-BWH'!E910,'1.1 AIZ-IVZ'!$H$109:$H$1097,0),7))</f>
        <v/>
      </c>
      <c r="L910" s="384" t="str">
        <f>IF(OR(IFERROR(SEARCH("*.0*",$E910),0)=1,E910=""),"",INDEX('1.1 AIZ-IVZ'!$H$109:$O$1097,MATCH('1.4 AIZ-BWH'!E910,'1.1 AIZ-IVZ'!$H$109:$H$1097,0),8))</f>
        <v/>
      </c>
      <c r="M910" s="131"/>
      <c r="N910" s="395" t="str" cm="1">
        <f t="array" ref="N910">IFERROR(IF(O909=1,INDEX('1.1 AIZ-IVZ'!$G$7:$I$106,MATCH(MIN('1.1 AIZ-IVZ'!$G$7:$G$106)+COUNTIF($N$25:N909,"*.0*"),'1.1 AIZ-IVZ'!$G$7:$G$106,0),3),INDEX('1.1 AIZ-IVZ'!$G$109:$H$1097,MATCH(VALUE(LEFT(R910,SEARCH(".",R910)-1)),'1.1 AIZ-IVZ'!$E$109:$E$1097,0)-1+Q910,2)),"")</f>
        <v/>
      </c>
      <c r="O910" s="395" t="str">
        <f>IFERROR(IF(O909&gt;1,O909-1,INDEX('1.1 AIZ-IVZ'!$F$7:$H$106,MATCH('1.4 AIZ-BWH'!N910,'1.1 AIZ-IVZ'!$I$7:$I$106,0),1)+1),"")</f>
        <v/>
      </c>
      <c r="P910" s="395" t="str">
        <f t="shared" si="70"/>
        <v/>
      </c>
      <c r="Q910" s="395" t="e">
        <f t="shared" si="71"/>
        <v>#VALUE!</v>
      </c>
      <c r="R910" s="395" t="str">
        <f t="shared" si="72"/>
        <v/>
      </c>
    </row>
    <row r="911" spans="1:18" ht="15" hidden="1" customHeight="1">
      <c r="A911" s="49"/>
      <c r="B911" s="49"/>
      <c r="C911" s="49"/>
      <c r="D911" s="50"/>
      <c r="E911" s="93" t="str" cm="1">
        <f t="array" ref="E911">IFERROR(IF(O910=1,INDEX('1.1 AIZ-IVZ'!$G$7:$I$106,MATCH(MIN('1.1 AIZ-IVZ'!$G$7:$G$106)+COUNTIF($N$25:N910,"*.0*"),'1.1 AIZ-IVZ'!$G$7:$G$106,0),3),INDEX('1.1 AIZ-IVZ'!$G$109:$H$1097,MATCH(VALUE(LEFT(R911,SEARCH(".",R911)-1)),'1.1 AIZ-IVZ'!$E$109:$E$1097,0)-1+Q911,2)),"")</f>
        <v/>
      </c>
      <c r="F911" s="28"/>
      <c r="G911" s="409" t="str">
        <f>IF(E911="","",IF(IFERROR(VALUE(MID(E911,(SEARCH(".",E911)+1),1)),0)&gt;0,I911,SUMIFS($G912:$G$1015,$R912:$R$1015,LEFT(E911,SEARCH(".",E911)),$Q912:$Q$1015,"&gt;0")))</f>
        <v/>
      </c>
      <c r="H911" s="400"/>
      <c r="I911" s="396" t="str">
        <f t="shared" ca="1" si="68"/>
        <v/>
      </c>
      <c r="J911" s="396" t="str">
        <f t="shared" ca="1" si="69"/>
        <v/>
      </c>
      <c r="K911" s="384" t="str">
        <f>IF(OR(IFERROR(SEARCH("*.0*",$E911),0)=1,E911=""),"",INDEX('1.1 AIZ-IVZ'!$H$109:$O$1097,MATCH('1.4 AIZ-BWH'!E911,'1.1 AIZ-IVZ'!$H$109:$H$1097,0),7))</f>
        <v/>
      </c>
      <c r="L911" s="384" t="str">
        <f>IF(OR(IFERROR(SEARCH("*.0*",$E911),0)=1,E911=""),"",INDEX('1.1 AIZ-IVZ'!$H$109:$O$1097,MATCH('1.4 AIZ-BWH'!E911,'1.1 AIZ-IVZ'!$H$109:$H$1097,0),8))</f>
        <v/>
      </c>
      <c r="M911" s="131"/>
      <c r="N911" s="395" t="str" cm="1">
        <f t="array" ref="N911">IFERROR(IF(O910=1,INDEX('1.1 AIZ-IVZ'!$G$7:$I$106,MATCH(MIN('1.1 AIZ-IVZ'!$G$7:$G$106)+COUNTIF($N$25:N910,"*.0*"),'1.1 AIZ-IVZ'!$G$7:$G$106,0),3),INDEX('1.1 AIZ-IVZ'!$G$109:$H$1097,MATCH(VALUE(LEFT(R911,SEARCH(".",R911)-1)),'1.1 AIZ-IVZ'!$E$109:$E$1097,0)-1+Q911,2)),"")</f>
        <v/>
      </c>
      <c r="O911" s="395" t="str">
        <f>IFERROR(IF(O910&gt;1,O910-1,INDEX('1.1 AIZ-IVZ'!$F$7:$H$106,MATCH('1.4 AIZ-BWH'!N911,'1.1 AIZ-IVZ'!$I$7:$I$106,0),1)+1),"")</f>
        <v/>
      </c>
      <c r="P911" s="395" t="str">
        <f t="shared" si="70"/>
        <v/>
      </c>
      <c r="Q911" s="395" t="e">
        <f t="shared" si="71"/>
        <v>#VALUE!</v>
      </c>
      <c r="R911" s="395" t="str">
        <f t="shared" si="72"/>
        <v/>
      </c>
    </row>
    <row r="912" spans="1:18" ht="15" hidden="1">
      <c r="A912" s="49"/>
      <c r="B912" s="49"/>
      <c r="C912" s="49"/>
      <c r="D912" s="50"/>
      <c r="E912" s="93" t="str" cm="1">
        <f t="array" ref="E912">IFERROR(IF(O911=1,INDEX('1.1 AIZ-IVZ'!$G$7:$I$106,MATCH(MIN('1.1 AIZ-IVZ'!$G$7:$G$106)+COUNTIF($N$25:N911,"*.0*"),'1.1 AIZ-IVZ'!$G$7:$G$106,0),3),INDEX('1.1 AIZ-IVZ'!$G$109:$H$1097,MATCH(VALUE(LEFT(R912,SEARCH(".",R912)-1)),'1.1 AIZ-IVZ'!$E$109:$E$1097,0)-1+Q912,2)),"")</f>
        <v/>
      </c>
      <c r="F912" s="28"/>
      <c r="G912" s="409" t="str">
        <f>IF(E912="","",IF(IFERROR(VALUE(MID(E912,(SEARCH(".",E912)+1),1)),0)&gt;0,I912,SUMIFS($G913:$G$1015,$R913:$R$1015,LEFT(E912,SEARCH(".",E912)),$Q913:$Q$1015,"&gt;0")))</f>
        <v/>
      </c>
      <c r="H912" s="400"/>
      <c r="I912" s="396" t="str">
        <f t="shared" ca="1" si="68"/>
        <v/>
      </c>
      <c r="J912" s="396" t="str">
        <f t="shared" ca="1" si="69"/>
        <v/>
      </c>
      <c r="K912" s="384" t="str">
        <f>IF(OR(IFERROR(SEARCH("*.0*",$E912),0)=1,E912=""),"",INDEX('1.1 AIZ-IVZ'!$H$109:$O$1097,MATCH('1.4 AIZ-BWH'!E912,'1.1 AIZ-IVZ'!$H$109:$H$1097,0),7))</f>
        <v/>
      </c>
      <c r="L912" s="384" t="str">
        <f>IF(OR(IFERROR(SEARCH("*.0*",$E912),0)=1,E912=""),"",INDEX('1.1 AIZ-IVZ'!$H$109:$O$1097,MATCH('1.4 AIZ-BWH'!E912,'1.1 AIZ-IVZ'!$H$109:$H$1097,0),8))</f>
        <v/>
      </c>
      <c r="M912" s="131"/>
      <c r="N912" s="395" t="str" cm="1">
        <f t="array" ref="N912">IFERROR(IF(O911=1,INDEX('1.1 AIZ-IVZ'!$G$7:$I$106,MATCH(MIN('1.1 AIZ-IVZ'!$G$7:$G$106)+COUNTIF($N$25:N911,"*.0*"),'1.1 AIZ-IVZ'!$G$7:$G$106,0),3),INDEX('1.1 AIZ-IVZ'!$G$109:$H$1097,MATCH(VALUE(LEFT(R912,SEARCH(".",R912)-1)),'1.1 AIZ-IVZ'!$E$109:$E$1097,0)-1+Q912,2)),"")</f>
        <v/>
      </c>
      <c r="O912" s="395" t="str">
        <f>IFERROR(IF(O911&gt;1,O911-1,INDEX('1.1 AIZ-IVZ'!$F$7:$H$106,MATCH('1.4 AIZ-BWH'!N912,'1.1 AIZ-IVZ'!$I$7:$I$106,0),1)+1),"")</f>
        <v/>
      </c>
      <c r="P912" s="395" t="str">
        <f t="shared" si="70"/>
        <v/>
      </c>
      <c r="Q912" s="395" t="e">
        <f t="shared" si="71"/>
        <v>#VALUE!</v>
      </c>
      <c r="R912" s="395" t="str">
        <f t="shared" si="72"/>
        <v/>
      </c>
    </row>
    <row r="913" spans="1:18" ht="15" hidden="1">
      <c r="A913" s="49"/>
      <c r="B913" s="49"/>
      <c r="C913" s="49"/>
      <c r="D913" s="50"/>
      <c r="E913" s="93" t="str" cm="1">
        <f t="array" ref="E913">IFERROR(IF(O912=1,INDEX('1.1 AIZ-IVZ'!$G$7:$I$106,MATCH(MIN('1.1 AIZ-IVZ'!$G$7:$G$106)+COUNTIF($N$25:N912,"*.0*"),'1.1 AIZ-IVZ'!$G$7:$G$106,0),3),INDEX('1.1 AIZ-IVZ'!$G$109:$H$1097,MATCH(VALUE(LEFT(R913,SEARCH(".",R913)-1)),'1.1 AIZ-IVZ'!$E$109:$E$1097,0)-1+Q913,2)),"")</f>
        <v/>
      </c>
      <c r="F913" s="28"/>
      <c r="G913" s="409" t="str">
        <f>IF(E913="","",IF(IFERROR(VALUE(MID(E913,(SEARCH(".",E913)+1),1)),0)&gt;0,I913,SUMIFS($G914:$G$1015,$R914:$R$1015,LEFT(E913,SEARCH(".",E913)),$Q914:$Q$1015,"&gt;0")))</f>
        <v/>
      </c>
      <c r="H913" s="400"/>
      <c r="I913" s="396" t="str">
        <f t="shared" ca="1" si="68"/>
        <v/>
      </c>
      <c r="J913" s="396" t="str">
        <f t="shared" ca="1" si="69"/>
        <v/>
      </c>
      <c r="K913" s="384" t="str">
        <f>IF(OR(IFERROR(SEARCH("*.0*",$E913),0)=1,E913=""),"",INDEX('1.1 AIZ-IVZ'!$H$109:$O$1097,MATCH('1.4 AIZ-BWH'!E913,'1.1 AIZ-IVZ'!$H$109:$H$1097,0),7))</f>
        <v/>
      </c>
      <c r="L913" s="384" t="str">
        <f>IF(OR(IFERROR(SEARCH("*.0*",$E913),0)=1,E913=""),"",INDEX('1.1 AIZ-IVZ'!$H$109:$O$1097,MATCH('1.4 AIZ-BWH'!E913,'1.1 AIZ-IVZ'!$H$109:$H$1097,0),8))</f>
        <v/>
      </c>
      <c r="M913" s="131"/>
      <c r="N913" s="395" t="str" cm="1">
        <f t="array" ref="N913">IFERROR(IF(O912=1,INDEX('1.1 AIZ-IVZ'!$G$7:$I$106,MATCH(MIN('1.1 AIZ-IVZ'!$G$7:$G$106)+COUNTIF($N$25:N912,"*.0*"),'1.1 AIZ-IVZ'!$G$7:$G$106,0),3),INDEX('1.1 AIZ-IVZ'!$G$109:$H$1097,MATCH(VALUE(LEFT(R913,SEARCH(".",R913)-1)),'1.1 AIZ-IVZ'!$E$109:$E$1097,0)-1+Q913,2)),"")</f>
        <v/>
      </c>
      <c r="O913" s="395" t="str">
        <f>IFERROR(IF(O912&gt;1,O912-1,INDEX('1.1 AIZ-IVZ'!$F$7:$H$106,MATCH('1.4 AIZ-BWH'!N913,'1.1 AIZ-IVZ'!$I$7:$I$106,0),1)+1),"")</f>
        <v/>
      </c>
      <c r="P913" s="395" t="str">
        <f t="shared" si="70"/>
        <v/>
      </c>
      <c r="Q913" s="395" t="e">
        <f t="shared" si="71"/>
        <v>#VALUE!</v>
      </c>
      <c r="R913" s="395" t="str">
        <f t="shared" si="72"/>
        <v/>
      </c>
    </row>
    <row r="914" spans="1:18" ht="15" hidden="1">
      <c r="A914" s="49"/>
      <c r="B914" s="49"/>
      <c r="C914" s="49"/>
      <c r="D914" s="50"/>
      <c r="E914" s="93" t="str" cm="1">
        <f t="array" ref="E914">IFERROR(IF(O913=1,INDEX('1.1 AIZ-IVZ'!$G$7:$I$106,MATCH(MIN('1.1 AIZ-IVZ'!$G$7:$G$106)+COUNTIF($N$25:N913,"*.0*"),'1.1 AIZ-IVZ'!$G$7:$G$106,0),3),INDEX('1.1 AIZ-IVZ'!$G$109:$H$1097,MATCH(VALUE(LEFT(R914,SEARCH(".",R914)-1)),'1.1 AIZ-IVZ'!$E$109:$E$1097,0)-1+Q914,2)),"")</f>
        <v/>
      </c>
      <c r="F914" s="28"/>
      <c r="G914" s="409" t="str">
        <f>IF(E914="","",IF(IFERROR(VALUE(MID(E914,(SEARCH(".",E914)+1),1)),0)&gt;0,I914,SUMIFS($G915:$G$1015,$R915:$R$1015,LEFT(E914,SEARCH(".",E914)),$Q915:$Q$1015,"&gt;0")))</f>
        <v/>
      </c>
      <c r="H914" s="400"/>
      <c r="I914" s="396" t="str">
        <f t="shared" ca="1" si="68"/>
        <v/>
      </c>
      <c r="J914" s="396" t="str">
        <f t="shared" ca="1" si="69"/>
        <v/>
      </c>
      <c r="K914" s="384" t="str">
        <f>IF(OR(IFERROR(SEARCH("*.0*",$E914),0)=1,E914=""),"",INDEX('1.1 AIZ-IVZ'!$H$109:$O$1097,MATCH('1.4 AIZ-BWH'!E914,'1.1 AIZ-IVZ'!$H$109:$H$1097,0),7))</f>
        <v/>
      </c>
      <c r="L914" s="384" t="str">
        <f>IF(OR(IFERROR(SEARCH("*.0*",$E914),0)=1,E914=""),"",INDEX('1.1 AIZ-IVZ'!$H$109:$O$1097,MATCH('1.4 AIZ-BWH'!E914,'1.1 AIZ-IVZ'!$H$109:$H$1097,0),8))</f>
        <v/>
      </c>
      <c r="M914" s="131"/>
      <c r="N914" s="395" t="str" cm="1">
        <f t="array" ref="N914">IFERROR(IF(O913=1,INDEX('1.1 AIZ-IVZ'!$G$7:$I$106,MATCH(MIN('1.1 AIZ-IVZ'!$G$7:$G$106)+COUNTIF($N$25:N913,"*.0*"),'1.1 AIZ-IVZ'!$G$7:$G$106,0),3),INDEX('1.1 AIZ-IVZ'!$G$109:$H$1097,MATCH(VALUE(LEFT(R914,SEARCH(".",R914)-1)),'1.1 AIZ-IVZ'!$E$109:$E$1097,0)-1+Q914,2)),"")</f>
        <v/>
      </c>
      <c r="O914" s="395" t="str">
        <f>IFERROR(IF(O913&gt;1,O913-1,INDEX('1.1 AIZ-IVZ'!$F$7:$H$106,MATCH('1.4 AIZ-BWH'!N914,'1.1 AIZ-IVZ'!$I$7:$I$106,0),1)+1),"")</f>
        <v/>
      </c>
      <c r="P914" s="395" t="str">
        <f t="shared" si="70"/>
        <v/>
      </c>
      <c r="Q914" s="395" t="e">
        <f t="shared" si="71"/>
        <v>#VALUE!</v>
      </c>
      <c r="R914" s="395" t="str">
        <f t="shared" si="72"/>
        <v/>
      </c>
    </row>
    <row r="915" spans="1:18" ht="15" hidden="1">
      <c r="A915" s="49"/>
      <c r="B915" s="49"/>
      <c r="C915" s="49"/>
      <c r="D915" s="50"/>
      <c r="E915" s="93" t="str" cm="1">
        <f t="array" ref="E915">IFERROR(IF(O914=1,INDEX('1.1 AIZ-IVZ'!$G$7:$I$106,MATCH(MIN('1.1 AIZ-IVZ'!$G$7:$G$106)+COUNTIF($N$25:N914,"*.0*"),'1.1 AIZ-IVZ'!$G$7:$G$106,0),3),INDEX('1.1 AIZ-IVZ'!$G$109:$H$1097,MATCH(VALUE(LEFT(R915,SEARCH(".",R915)-1)),'1.1 AIZ-IVZ'!$E$109:$E$1097,0)-1+Q915,2)),"")</f>
        <v/>
      </c>
      <c r="F915" s="28"/>
      <c r="G915" s="409" t="str">
        <f>IF(E915="","",IF(IFERROR(VALUE(MID(E915,(SEARCH(".",E915)+1),1)),0)&gt;0,I915,SUMIFS($G916:$G$1015,$R916:$R$1015,LEFT(E915,SEARCH(".",E915)),$Q916:$Q$1015,"&gt;0")))</f>
        <v/>
      </c>
      <c r="H915" s="400"/>
      <c r="I915" s="396" t="str">
        <f t="shared" ca="1" si="68"/>
        <v/>
      </c>
      <c r="J915" s="396" t="str">
        <f t="shared" ca="1" si="69"/>
        <v/>
      </c>
      <c r="K915" s="384" t="str">
        <f>IF(OR(IFERROR(SEARCH("*.0*",$E915),0)=1,E915=""),"",INDEX('1.1 AIZ-IVZ'!$H$109:$O$1097,MATCH('1.4 AIZ-BWH'!E915,'1.1 AIZ-IVZ'!$H$109:$H$1097,0),7))</f>
        <v/>
      </c>
      <c r="L915" s="384" t="str">
        <f>IF(OR(IFERROR(SEARCH("*.0*",$E915),0)=1,E915=""),"",INDEX('1.1 AIZ-IVZ'!$H$109:$O$1097,MATCH('1.4 AIZ-BWH'!E915,'1.1 AIZ-IVZ'!$H$109:$H$1097,0),8))</f>
        <v/>
      </c>
      <c r="M915" s="131"/>
      <c r="N915" s="395" t="str" cm="1">
        <f t="array" ref="N915">IFERROR(IF(O914=1,INDEX('1.1 AIZ-IVZ'!$G$7:$I$106,MATCH(MIN('1.1 AIZ-IVZ'!$G$7:$G$106)+COUNTIF($N$25:N914,"*.0*"),'1.1 AIZ-IVZ'!$G$7:$G$106,0),3),INDEX('1.1 AIZ-IVZ'!$G$109:$H$1097,MATCH(VALUE(LEFT(R915,SEARCH(".",R915)-1)),'1.1 AIZ-IVZ'!$E$109:$E$1097,0)-1+Q915,2)),"")</f>
        <v/>
      </c>
      <c r="O915" s="395" t="str">
        <f>IFERROR(IF(O914&gt;1,O914-1,INDEX('1.1 AIZ-IVZ'!$F$7:$H$106,MATCH('1.4 AIZ-BWH'!N915,'1.1 AIZ-IVZ'!$I$7:$I$106,0),1)+1),"")</f>
        <v/>
      </c>
      <c r="P915" s="395" t="str">
        <f t="shared" si="70"/>
        <v/>
      </c>
      <c r="Q915" s="395" t="e">
        <f t="shared" si="71"/>
        <v>#VALUE!</v>
      </c>
      <c r="R915" s="395" t="str">
        <f t="shared" si="72"/>
        <v/>
      </c>
    </row>
    <row r="916" spans="1:18" ht="15" hidden="1">
      <c r="A916" s="49"/>
      <c r="B916" s="49"/>
      <c r="C916" s="49"/>
      <c r="D916" s="50"/>
      <c r="E916" s="93" t="str" cm="1">
        <f t="array" ref="E916">IFERROR(IF(O915=1,INDEX('1.1 AIZ-IVZ'!$G$7:$I$106,MATCH(MIN('1.1 AIZ-IVZ'!$G$7:$G$106)+COUNTIF($N$25:N915,"*.0*"),'1.1 AIZ-IVZ'!$G$7:$G$106,0),3),INDEX('1.1 AIZ-IVZ'!$G$109:$H$1097,MATCH(VALUE(LEFT(R916,SEARCH(".",R916)-1)),'1.1 AIZ-IVZ'!$E$109:$E$1097,0)-1+Q916,2)),"")</f>
        <v/>
      </c>
      <c r="F916" s="28"/>
      <c r="G916" s="409" t="str">
        <f>IF(E916="","",IF(IFERROR(VALUE(MID(E916,(SEARCH(".",E916)+1),1)),0)&gt;0,I916,SUMIFS($G917:$G$1015,$R917:$R$1015,LEFT(E916,SEARCH(".",E916)),$Q917:$Q$1015,"&gt;0")))</f>
        <v/>
      </c>
      <c r="H916" s="400"/>
      <c r="I916" s="396" t="str">
        <f t="shared" ca="1" si="68"/>
        <v/>
      </c>
      <c r="J916" s="396" t="str">
        <f t="shared" ca="1" si="69"/>
        <v/>
      </c>
      <c r="K916" s="384" t="str">
        <f>IF(OR(IFERROR(SEARCH("*.0*",$E916),0)=1,E916=""),"",INDEX('1.1 AIZ-IVZ'!$H$109:$O$1097,MATCH('1.4 AIZ-BWH'!E916,'1.1 AIZ-IVZ'!$H$109:$H$1097,0),7))</f>
        <v/>
      </c>
      <c r="L916" s="384" t="str">
        <f>IF(OR(IFERROR(SEARCH("*.0*",$E916),0)=1,E916=""),"",INDEX('1.1 AIZ-IVZ'!$H$109:$O$1097,MATCH('1.4 AIZ-BWH'!E916,'1.1 AIZ-IVZ'!$H$109:$H$1097,0),8))</f>
        <v/>
      </c>
      <c r="M916" s="131"/>
      <c r="N916" s="395" t="str" cm="1">
        <f t="array" ref="N916">IFERROR(IF(O915=1,INDEX('1.1 AIZ-IVZ'!$G$7:$I$106,MATCH(MIN('1.1 AIZ-IVZ'!$G$7:$G$106)+COUNTIF($N$25:N915,"*.0*"),'1.1 AIZ-IVZ'!$G$7:$G$106,0),3),INDEX('1.1 AIZ-IVZ'!$G$109:$H$1097,MATCH(VALUE(LEFT(R916,SEARCH(".",R916)-1)),'1.1 AIZ-IVZ'!$E$109:$E$1097,0)-1+Q916,2)),"")</f>
        <v/>
      </c>
      <c r="O916" s="395" t="str">
        <f>IFERROR(IF(O915&gt;1,O915-1,INDEX('1.1 AIZ-IVZ'!$F$7:$H$106,MATCH('1.4 AIZ-BWH'!N916,'1.1 AIZ-IVZ'!$I$7:$I$106,0),1)+1),"")</f>
        <v/>
      </c>
      <c r="P916" s="395" t="str">
        <f t="shared" si="70"/>
        <v/>
      </c>
      <c r="Q916" s="395" t="e">
        <f t="shared" si="71"/>
        <v>#VALUE!</v>
      </c>
      <c r="R916" s="395" t="str">
        <f t="shared" si="72"/>
        <v/>
      </c>
    </row>
    <row r="917" spans="1:18" ht="15" hidden="1">
      <c r="A917" s="49"/>
      <c r="B917" s="49"/>
      <c r="C917" s="49"/>
      <c r="D917" s="50"/>
      <c r="E917" s="93" t="str" cm="1">
        <f t="array" ref="E917">IFERROR(IF(O916=1,INDEX('1.1 AIZ-IVZ'!$G$7:$I$106,MATCH(MIN('1.1 AIZ-IVZ'!$G$7:$G$106)+COUNTIF($N$25:N916,"*.0*"),'1.1 AIZ-IVZ'!$G$7:$G$106,0),3),INDEX('1.1 AIZ-IVZ'!$G$109:$H$1097,MATCH(VALUE(LEFT(R917,SEARCH(".",R917)-1)),'1.1 AIZ-IVZ'!$E$109:$E$1097,0)-1+Q917,2)),"")</f>
        <v/>
      </c>
      <c r="F917" s="28"/>
      <c r="G917" s="409" t="str">
        <f>IF(E917="","",IF(IFERROR(VALUE(MID(E917,(SEARCH(".",E917)+1),1)),0)&gt;0,I917,SUMIFS($G918:$G$1015,$R918:$R$1015,LEFT(E917,SEARCH(".",E917)),$Q918:$Q$1015,"&gt;0")))</f>
        <v/>
      </c>
      <c r="H917" s="400"/>
      <c r="I917" s="396" t="str">
        <f t="shared" ca="1" si="68"/>
        <v/>
      </c>
      <c r="J917" s="396" t="str">
        <f t="shared" ca="1" si="69"/>
        <v/>
      </c>
      <c r="K917" s="384" t="str">
        <f>IF(OR(IFERROR(SEARCH("*.0*",$E917),0)=1,E917=""),"",INDEX('1.1 AIZ-IVZ'!$H$109:$O$1097,MATCH('1.4 AIZ-BWH'!E917,'1.1 AIZ-IVZ'!$H$109:$H$1097,0),7))</f>
        <v/>
      </c>
      <c r="L917" s="384" t="str">
        <f>IF(OR(IFERROR(SEARCH("*.0*",$E917),0)=1,E917=""),"",INDEX('1.1 AIZ-IVZ'!$H$109:$O$1097,MATCH('1.4 AIZ-BWH'!E917,'1.1 AIZ-IVZ'!$H$109:$H$1097,0),8))</f>
        <v/>
      </c>
      <c r="M917" s="131"/>
      <c r="N917" s="395" t="str" cm="1">
        <f t="array" ref="N917">IFERROR(IF(O916=1,INDEX('1.1 AIZ-IVZ'!$G$7:$I$106,MATCH(MIN('1.1 AIZ-IVZ'!$G$7:$G$106)+COUNTIF($N$25:N916,"*.0*"),'1.1 AIZ-IVZ'!$G$7:$G$106,0),3),INDEX('1.1 AIZ-IVZ'!$G$109:$H$1097,MATCH(VALUE(LEFT(R917,SEARCH(".",R917)-1)),'1.1 AIZ-IVZ'!$E$109:$E$1097,0)-1+Q917,2)),"")</f>
        <v/>
      </c>
      <c r="O917" s="395" t="str">
        <f>IFERROR(IF(O916&gt;1,O916-1,INDEX('1.1 AIZ-IVZ'!$F$7:$H$106,MATCH('1.4 AIZ-BWH'!N917,'1.1 AIZ-IVZ'!$I$7:$I$106,0),1)+1),"")</f>
        <v/>
      </c>
      <c r="P917" s="395" t="str">
        <f t="shared" si="70"/>
        <v/>
      </c>
      <c r="Q917" s="395" t="e">
        <f t="shared" si="71"/>
        <v>#VALUE!</v>
      </c>
      <c r="R917" s="395" t="str">
        <f t="shared" si="72"/>
        <v/>
      </c>
    </row>
    <row r="918" spans="1:18" ht="15" hidden="1" customHeight="1">
      <c r="A918" s="49"/>
      <c r="B918" s="49"/>
      <c r="C918" s="49"/>
      <c r="D918" s="50"/>
      <c r="E918" s="93" t="str" cm="1">
        <f t="array" ref="E918">IFERROR(IF(O917=1,INDEX('1.1 AIZ-IVZ'!$G$7:$I$106,MATCH(MIN('1.1 AIZ-IVZ'!$G$7:$G$106)+COUNTIF($N$25:N917,"*.0*"),'1.1 AIZ-IVZ'!$G$7:$G$106,0),3),INDEX('1.1 AIZ-IVZ'!$G$109:$H$1097,MATCH(VALUE(LEFT(R918,SEARCH(".",R918)-1)),'1.1 AIZ-IVZ'!$E$109:$E$1097,0)-1+Q918,2)),"")</f>
        <v/>
      </c>
      <c r="F918" s="28"/>
      <c r="G918" s="409" t="str">
        <f>IF(E918="","",IF(IFERROR(VALUE(MID(E918,(SEARCH(".",E918)+1),1)),0)&gt;0,I918,SUMIFS($G919:$G$1015,$R919:$R$1015,LEFT(E918,SEARCH(".",E918)),$Q919:$Q$1015,"&gt;0")))</f>
        <v/>
      </c>
      <c r="H918" s="400"/>
      <c r="I918" s="396" t="str">
        <f t="shared" ca="1" si="68"/>
        <v/>
      </c>
      <c r="J918" s="396" t="str">
        <f t="shared" ca="1" si="69"/>
        <v/>
      </c>
      <c r="K918" s="384" t="str">
        <f>IF(OR(IFERROR(SEARCH("*.0*",$E918),0)=1,E918=""),"",INDEX('1.1 AIZ-IVZ'!$H$109:$O$1097,MATCH('1.4 AIZ-BWH'!E918,'1.1 AIZ-IVZ'!$H$109:$H$1097,0),7))</f>
        <v/>
      </c>
      <c r="L918" s="384" t="str">
        <f>IF(OR(IFERROR(SEARCH("*.0*",$E918),0)=1,E918=""),"",INDEX('1.1 AIZ-IVZ'!$H$109:$O$1097,MATCH('1.4 AIZ-BWH'!E918,'1.1 AIZ-IVZ'!$H$109:$H$1097,0),8))</f>
        <v/>
      </c>
      <c r="M918" s="131"/>
      <c r="N918" s="395" t="str" cm="1">
        <f t="array" ref="N918">IFERROR(IF(O917=1,INDEX('1.1 AIZ-IVZ'!$G$7:$I$106,MATCH(MIN('1.1 AIZ-IVZ'!$G$7:$G$106)+COUNTIF($N$25:N917,"*.0*"),'1.1 AIZ-IVZ'!$G$7:$G$106,0),3),INDEX('1.1 AIZ-IVZ'!$G$109:$H$1097,MATCH(VALUE(LEFT(R918,SEARCH(".",R918)-1)),'1.1 AIZ-IVZ'!$E$109:$E$1097,0)-1+Q918,2)),"")</f>
        <v/>
      </c>
      <c r="O918" s="395" t="str">
        <f>IFERROR(IF(O917&gt;1,O917-1,INDEX('1.1 AIZ-IVZ'!$F$7:$H$106,MATCH('1.4 AIZ-BWH'!N918,'1.1 AIZ-IVZ'!$I$7:$I$106,0),1)+1),"")</f>
        <v/>
      </c>
      <c r="P918" s="395" t="str">
        <f t="shared" si="70"/>
        <v/>
      </c>
      <c r="Q918" s="395" t="e">
        <f t="shared" si="71"/>
        <v>#VALUE!</v>
      </c>
      <c r="R918" s="395" t="str">
        <f t="shared" si="72"/>
        <v/>
      </c>
    </row>
    <row r="919" spans="1:18" ht="15" hidden="1" customHeight="1">
      <c r="A919" s="49"/>
      <c r="B919" s="49"/>
      <c r="C919" s="49"/>
      <c r="D919" s="50"/>
      <c r="E919" s="93" t="str" cm="1">
        <f t="array" ref="E919">IFERROR(IF(O918=1,INDEX('1.1 AIZ-IVZ'!$G$7:$I$106,MATCH(MIN('1.1 AIZ-IVZ'!$G$7:$G$106)+COUNTIF($N$25:N918,"*.0*"),'1.1 AIZ-IVZ'!$G$7:$G$106,0),3),INDEX('1.1 AIZ-IVZ'!$G$109:$H$1097,MATCH(VALUE(LEFT(R919,SEARCH(".",R919)-1)),'1.1 AIZ-IVZ'!$E$109:$E$1097,0)-1+Q919,2)),"")</f>
        <v/>
      </c>
      <c r="F919" s="28"/>
      <c r="G919" s="409" t="str">
        <f>IF(E919="","",IF(IFERROR(VALUE(MID(E919,(SEARCH(".",E919)+1),1)),0)&gt;0,I919,SUMIFS($G920:$G$1015,$R920:$R$1015,LEFT(E919,SEARCH(".",E919)),$Q920:$Q$1015,"&gt;0")))</f>
        <v/>
      </c>
      <c r="H919" s="400"/>
      <c r="I919" s="396" t="str">
        <f t="shared" ca="1" si="68"/>
        <v/>
      </c>
      <c r="J919" s="396" t="str">
        <f t="shared" ca="1" si="69"/>
        <v/>
      </c>
      <c r="K919" s="384" t="str">
        <f>IF(OR(IFERROR(SEARCH("*.0*",$E919),0)=1,E919=""),"",INDEX('1.1 AIZ-IVZ'!$H$109:$O$1097,MATCH('1.4 AIZ-BWH'!E919,'1.1 AIZ-IVZ'!$H$109:$H$1097,0),7))</f>
        <v/>
      </c>
      <c r="L919" s="384" t="str">
        <f>IF(OR(IFERROR(SEARCH("*.0*",$E919),0)=1,E919=""),"",INDEX('1.1 AIZ-IVZ'!$H$109:$O$1097,MATCH('1.4 AIZ-BWH'!E919,'1.1 AIZ-IVZ'!$H$109:$H$1097,0),8))</f>
        <v/>
      </c>
      <c r="M919" s="131"/>
      <c r="N919" s="395" t="str" cm="1">
        <f t="array" ref="N919">IFERROR(IF(O918=1,INDEX('1.1 AIZ-IVZ'!$G$7:$I$106,MATCH(MIN('1.1 AIZ-IVZ'!$G$7:$G$106)+COUNTIF($N$25:N918,"*.0*"),'1.1 AIZ-IVZ'!$G$7:$G$106,0),3),INDEX('1.1 AIZ-IVZ'!$G$109:$H$1097,MATCH(VALUE(LEFT(R919,SEARCH(".",R919)-1)),'1.1 AIZ-IVZ'!$E$109:$E$1097,0)-1+Q919,2)),"")</f>
        <v/>
      </c>
      <c r="O919" s="395" t="str">
        <f>IFERROR(IF(O918&gt;1,O918-1,INDEX('1.1 AIZ-IVZ'!$F$7:$H$106,MATCH('1.4 AIZ-BWH'!N919,'1.1 AIZ-IVZ'!$I$7:$I$106,0),1)+1),"")</f>
        <v/>
      </c>
      <c r="P919" s="395" t="str">
        <f t="shared" si="70"/>
        <v/>
      </c>
      <c r="Q919" s="395" t="e">
        <f t="shared" si="71"/>
        <v>#VALUE!</v>
      </c>
      <c r="R919" s="395" t="str">
        <f t="shared" si="72"/>
        <v/>
      </c>
    </row>
    <row r="920" spans="1:18" ht="15" hidden="1" customHeight="1">
      <c r="A920" s="49"/>
      <c r="B920" s="49"/>
      <c r="C920" s="49"/>
      <c r="D920" s="50"/>
      <c r="E920" s="93" t="str" cm="1">
        <f t="array" ref="E920">IFERROR(IF(O919=1,INDEX('1.1 AIZ-IVZ'!$G$7:$I$106,MATCH(MIN('1.1 AIZ-IVZ'!$G$7:$G$106)+COUNTIF($N$25:N919,"*.0*"),'1.1 AIZ-IVZ'!$G$7:$G$106,0),3),INDEX('1.1 AIZ-IVZ'!$G$109:$H$1097,MATCH(VALUE(LEFT(R920,SEARCH(".",R920)-1)),'1.1 AIZ-IVZ'!$E$109:$E$1097,0)-1+Q920,2)),"")</f>
        <v/>
      </c>
      <c r="F920" s="28"/>
      <c r="G920" s="409" t="str">
        <f>IF(E920="","",IF(IFERROR(VALUE(MID(E920,(SEARCH(".",E920)+1),1)),0)&gt;0,I920,SUMIFS($G921:$G$1015,$R921:$R$1015,LEFT(E920,SEARCH(".",E920)),$Q921:$Q$1015,"&gt;0")))</f>
        <v/>
      </c>
      <c r="H920" s="400"/>
      <c r="I920" s="396" t="str">
        <f t="shared" ca="1" si="68"/>
        <v/>
      </c>
      <c r="J920" s="396" t="str">
        <f t="shared" ca="1" si="69"/>
        <v/>
      </c>
      <c r="K920" s="384" t="str">
        <f>IF(OR(IFERROR(SEARCH("*.0*",$E920),0)=1,E920=""),"",INDEX('1.1 AIZ-IVZ'!$H$109:$O$1097,MATCH('1.4 AIZ-BWH'!E920,'1.1 AIZ-IVZ'!$H$109:$H$1097,0),7))</f>
        <v/>
      </c>
      <c r="L920" s="384" t="str">
        <f>IF(OR(IFERROR(SEARCH("*.0*",$E920),0)=1,E920=""),"",INDEX('1.1 AIZ-IVZ'!$H$109:$O$1097,MATCH('1.4 AIZ-BWH'!E920,'1.1 AIZ-IVZ'!$H$109:$H$1097,0),8))</f>
        <v/>
      </c>
      <c r="M920" s="131"/>
      <c r="N920" s="395" t="str" cm="1">
        <f t="array" ref="N920">IFERROR(IF(O919=1,INDEX('1.1 AIZ-IVZ'!$G$7:$I$106,MATCH(MIN('1.1 AIZ-IVZ'!$G$7:$G$106)+COUNTIF($N$25:N919,"*.0*"),'1.1 AIZ-IVZ'!$G$7:$G$106,0),3),INDEX('1.1 AIZ-IVZ'!$G$109:$H$1097,MATCH(VALUE(LEFT(R920,SEARCH(".",R920)-1)),'1.1 AIZ-IVZ'!$E$109:$E$1097,0)-1+Q920,2)),"")</f>
        <v/>
      </c>
      <c r="O920" s="395" t="str">
        <f>IFERROR(IF(O919&gt;1,O919-1,INDEX('1.1 AIZ-IVZ'!$F$7:$H$106,MATCH('1.4 AIZ-BWH'!N920,'1.1 AIZ-IVZ'!$I$7:$I$106,0),1)+1),"")</f>
        <v/>
      </c>
      <c r="P920" s="395" t="str">
        <f t="shared" si="70"/>
        <v/>
      </c>
      <c r="Q920" s="395" t="e">
        <f t="shared" si="71"/>
        <v>#VALUE!</v>
      </c>
      <c r="R920" s="395" t="str">
        <f t="shared" si="72"/>
        <v/>
      </c>
    </row>
    <row r="921" spans="1:18" ht="15" hidden="1" customHeight="1">
      <c r="A921" s="49"/>
      <c r="B921" s="49"/>
      <c r="C921" s="49"/>
      <c r="D921" s="50"/>
      <c r="E921" s="93" t="str" cm="1">
        <f t="array" ref="E921">IFERROR(IF(O920=1,INDEX('1.1 AIZ-IVZ'!$G$7:$I$106,MATCH(MIN('1.1 AIZ-IVZ'!$G$7:$G$106)+COUNTIF($N$25:N920,"*.0*"),'1.1 AIZ-IVZ'!$G$7:$G$106,0),3),INDEX('1.1 AIZ-IVZ'!$G$109:$H$1097,MATCH(VALUE(LEFT(R921,SEARCH(".",R921)-1)),'1.1 AIZ-IVZ'!$E$109:$E$1097,0)-1+Q921,2)),"")</f>
        <v/>
      </c>
      <c r="F921" s="28"/>
      <c r="G921" s="409" t="str">
        <f>IF(E921="","",IF(IFERROR(VALUE(MID(E921,(SEARCH(".",E921)+1),1)),0)&gt;0,I921,SUMIFS($G922:$G$1015,$R922:$R$1015,LEFT(E921,SEARCH(".",E921)),$Q922:$Q$1015,"&gt;0")))</f>
        <v/>
      </c>
      <c r="H921" s="400"/>
      <c r="I921" s="396" t="str">
        <f t="shared" ca="1" si="68"/>
        <v/>
      </c>
      <c r="J921" s="396" t="str">
        <f t="shared" ca="1" si="69"/>
        <v/>
      </c>
      <c r="K921" s="384" t="str">
        <f>IF(OR(IFERROR(SEARCH("*.0*",$E921),0)=1,E921=""),"",INDEX('1.1 AIZ-IVZ'!$H$109:$O$1097,MATCH('1.4 AIZ-BWH'!E921,'1.1 AIZ-IVZ'!$H$109:$H$1097,0),7))</f>
        <v/>
      </c>
      <c r="L921" s="384" t="str">
        <f>IF(OR(IFERROR(SEARCH("*.0*",$E921),0)=1,E921=""),"",INDEX('1.1 AIZ-IVZ'!$H$109:$O$1097,MATCH('1.4 AIZ-BWH'!E921,'1.1 AIZ-IVZ'!$H$109:$H$1097,0),8))</f>
        <v/>
      </c>
      <c r="M921" s="131"/>
      <c r="N921" s="395" t="str" cm="1">
        <f t="array" ref="N921">IFERROR(IF(O920=1,INDEX('1.1 AIZ-IVZ'!$G$7:$I$106,MATCH(MIN('1.1 AIZ-IVZ'!$G$7:$G$106)+COUNTIF($N$25:N920,"*.0*"),'1.1 AIZ-IVZ'!$G$7:$G$106,0),3),INDEX('1.1 AIZ-IVZ'!$G$109:$H$1097,MATCH(VALUE(LEFT(R921,SEARCH(".",R921)-1)),'1.1 AIZ-IVZ'!$E$109:$E$1097,0)-1+Q921,2)),"")</f>
        <v/>
      </c>
      <c r="O921" s="395" t="str">
        <f>IFERROR(IF(O920&gt;1,O920-1,INDEX('1.1 AIZ-IVZ'!$F$7:$H$106,MATCH('1.4 AIZ-BWH'!N921,'1.1 AIZ-IVZ'!$I$7:$I$106,0),1)+1),"")</f>
        <v/>
      </c>
      <c r="P921" s="395" t="str">
        <f t="shared" si="70"/>
        <v/>
      </c>
      <c r="Q921" s="395" t="e">
        <f t="shared" si="71"/>
        <v>#VALUE!</v>
      </c>
      <c r="R921" s="395" t="str">
        <f t="shared" si="72"/>
        <v/>
      </c>
    </row>
    <row r="922" spans="1:18" ht="15" hidden="1">
      <c r="A922" s="49"/>
      <c r="B922" s="49"/>
      <c r="C922" s="49"/>
      <c r="D922" s="50"/>
      <c r="E922" s="93" t="str" cm="1">
        <f t="array" ref="E922">IFERROR(IF(O921=1,INDEX('1.1 AIZ-IVZ'!$G$7:$I$106,MATCH(MIN('1.1 AIZ-IVZ'!$G$7:$G$106)+COUNTIF($N$25:N921,"*.0*"),'1.1 AIZ-IVZ'!$G$7:$G$106,0),3),INDEX('1.1 AIZ-IVZ'!$G$109:$H$1097,MATCH(VALUE(LEFT(R922,SEARCH(".",R922)-1)),'1.1 AIZ-IVZ'!$E$109:$E$1097,0)-1+Q922,2)),"")</f>
        <v/>
      </c>
      <c r="F922" s="28"/>
      <c r="G922" s="409" t="str">
        <f>IF(E922="","",IF(IFERROR(VALUE(MID(E922,(SEARCH(".",E922)+1),1)),0)&gt;0,I922,SUMIFS($G923:$G$1015,$R923:$R$1015,LEFT(E922,SEARCH(".",E922)),$Q923:$Q$1015,"&gt;0")))</f>
        <v/>
      </c>
      <c r="H922" s="400"/>
      <c r="I922" s="396" t="str">
        <f t="shared" ref="I922:I985" ca="1" si="73">IFERROR(IF(H922&gt;0,H922,(100%-SUM($H$25:$H$1015))*IFERROR((ROUND(K922*$G$1052,1)+ROUND(L922*$G$1053,1))/(ROUND(SUMIF($H$25:$H$1015,"",$K$25:$K$1015)*$G$1052,1)+ROUND(SUMIF($H$25:$H$1015,"",$L$25:$L$1015)*$G$1053,1)),"")),"")</f>
        <v/>
      </c>
      <c r="J922" s="396" t="str">
        <f t="shared" ref="J922:J985" ca="1" si="74">IFERROR((ROUND(K922*$G$1052,1)+ROUND(L922*$G$1053,1))/($K$24+$L$24),"")</f>
        <v/>
      </c>
      <c r="K922" s="384" t="str">
        <f>IF(OR(IFERROR(SEARCH("*.0*",$E922),0)=1,E922=""),"",INDEX('1.1 AIZ-IVZ'!$H$109:$O$1097,MATCH('1.4 AIZ-BWH'!E922,'1.1 AIZ-IVZ'!$H$109:$H$1097,0),7))</f>
        <v/>
      </c>
      <c r="L922" s="384" t="str">
        <f>IF(OR(IFERROR(SEARCH("*.0*",$E922),0)=1,E922=""),"",INDEX('1.1 AIZ-IVZ'!$H$109:$O$1097,MATCH('1.4 AIZ-BWH'!E922,'1.1 AIZ-IVZ'!$H$109:$H$1097,0),8))</f>
        <v/>
      </c>
      <c r="M922" s="131"/>
      <c r="N922" s="395" t="str" cm="1">
        <f t="array" ref="N922">IFERROR(IF(O921=1,INDEX('1.1 AIZ-IVZ'!$G$7:$I$106,MATCH(MIN('1.1 AIZ-IVZ'!$G$7:$G$106)+COUNTIF($N$25:N921,"*.0*"),'1.1 AIZ-IVZ'!$G$7:$G$106,0),3),INDEX('1.1 AIZ-IVZ'!$G$109:$H$1097,MATCH(VALUE(LEFT(R922,SEARCH(".",R922)-1)),'1.1 AIZ-IVZ'!$E$109:$E$1097,0)-1+Q922,2)),"")</f>
        <v/>
      </c>
      <c r="O922" s="395" t="str">
        <f>IFERROR(IF(O921&gt;1,O921-1,INDEX('1.1 AIZ-IVZ'!$F$7:$H$106,MATCH('1.4 AIZ-BWH'!N922,'1.1 AIZ-IVZ'!$I$7:$I$106,0),1)+1),"")</f>
        <v/>
      </c>
      <c r="P922" s="395" t="str">
        <f t="shared" si="70"/>
        <v/>
      </c>
      <c r="Q922" s="395" t="e">
        <f t="shared" si="71"/>
        <v>#VALUE!</v>
      </c>
      <c r="R922" s="395" t="str">
        <f t="shared" si="72"/>
        <v/>
      </c>
    </row>
    <row r="923" spans="1:18" ht="15" hidden="1">
      <c r="A923" s="49"/>
      <c r="B923" s="49"/>
      <c r="C923" s="49"/>
      <c r="D923" s="50"/>
      <c r="E923" s="93" t="str" cm="1">
        <f t="array" ref="E923">IFERROR(IF(O922=1,INDEX('1.1 AIZ-IVZ'!$G$7:$I$106,MATCH(MIN('1.1 AIZ-IVZ'!$G$7:$G$106)+COUNTIF($N$25:N922,"*.0*"),'1.1 AIZ-IVZ'!$G$7:$G$106,0),3),INDEX('1.1 AIZ-IVZ'!$G$109:$H$1097,MATCH(VALUE(LEFT(R923,SEARCH(".",R923)-1)),'1.1 AIZ-IVZ'!$E$109:$E$1097,0)-1+Q923,2)),"")</f>
        <v/>
      </c>
      <c r="F923" s="28"/>
      <c r="G923" s="409" t="str">
        <f>IF(E923="","",IF(IFERROR(VALUE(MID(E923,(SEARCH(".",E923)+1),1)),0)&gt;0,I923,SUMIFS($G924:$G$1015,$R924:$R$1015,LEFT(E923,SEARCH(".",E923)),$Q924:$Q$1015,"&gt;0")))</f>
        <v/>
      </c>
      <c r="H923" s="400"/>
      <c r="I923" s="396" t="str">
        <f t="shared" ca="1" si="73"/>
        <v/>
      </c>
      <c r="J923" s="396" t="str">
        <f t="shared" ca="1" si="74"/>
        <v/>
      </c>
      <c r="K923" s="384" t="str">
        <f>IF(OR(IFERROR(SEARCH("*.0*",$E923),0)=1,E923=""),"",INDEX('1.1 AIZ-IVZ'!$H$109:$O$1097,MATCH('1.4 AIZ-BWH'!E923,'1.1 AIZ-IVZ'!$H$109:$H$1097,0),7))</f>
        <v/>
      </c>
      <c r="L923" s="384" t="str">
        <f>IF(OR(IFERROR(SEARCH("*.0*",$E923),0)=1,E923=""),"",INDEX('1.1 AIZ-IVZ'!$H$109:$O$1097,MATCH('1.4 AIZ-BWH'!E923,'1.1 AIZ-IVZ'!$H$109:$H$1097,0),8))</f>
        <v/>
      </c>
      <c r="M923" s="131"/>
      <c r="N923" s="395" t="str" cm="1">
        <f t="array" ref="N923">IFERROR(IF(O922=1,INDEX('1.1 AIZ-IVZ'!$G$7:$I$106,MATCH(MIN('1.1 AIZ-IVZ'!$G$7:$G$106)+COUNTIF($N$25:N922,"*.0*"),'1.1 AIZ-IVZ'!$G$7:$G$106,0),3),INDEX('1.1 AIZ-IVZ'!$G$109:$H$1097,MATCH(VALUE(LEFT(R923,SEARCH(".",R923)-1)),'1.1 AIZ-IVZ'!$E$109:$E$1097,0)-1+Q923,2)),"")</f>
        <v/>
      </c>
      <c r="O923" s="395" t="str">
        <f>IFERROR(IF(O922&gt;1,O922-1,INDEX('1.1 AIZ-IVZ'!$F$7:$H$106,MATCH('1.4 AIZ-BWH'!N923,'1.1 AIZ-IVZ'!$I$7:$I$106,0),1)+1),"")</f>
        <v/>
      </c>
      <c r="P923" s="395" t="str">
        <f t="shared" si="70"/>
        <v/>
      </c>
      <c r="Q923" s="395" t="e">
        <f t="shared" si="71"/>
        <v>#VALUE!</v>
      </c>
      <c r="R923" s="395" t="str">
        <f t="shared" si="72"/>
        <v/>
      </c>
    </row>
    <row r="924" spans="1:18" ht="15" hidden="1">
      <c r="A924" s="49"/>
      <c r="B924" s="49"/>
      <c r="C924" s="49"/>
      <c r="D924" s="50"/>
      <c r="E924" s="93" t="str" cm="1">
        <f t="array" ref="E924">IFERROR(IF(O923=1,INDEX('1.1 AIZ-IVZ'!$G$7:$I$106,MATCH(MIN('1.1 AIZ-IVZ'!$G$7:$G$106)+COUNTIF($N$25:N923,"*.0*"),'1.1 AIZ-IVZ'!$G$7:$G$106,0),3),INDEX('1.1 AIZ-IVZ'!$G$109:$H$1097,MATCH(VALUE(LEFT(R924,SEARCH(".",R924)-1)),'1.1 AIZ-IVZ'!$E$109:$E$1097,0)-1+Q924,2)),"")</f>
        <v/>
      </c>
      <c r="F924" s="28"/>
      <c r="G924" s="409" t="str">
        <f>IF(E924="","",IF(IFERROR(VALUE(MID(E924,(SEARCH(".",E924)+1),1)),0)&gt;0,I924,SUMIFS($G925:$G$1015,$R925:$R$1015,LEFT(E924,SEARCH(".",E924)),$Q925:$Q$1015,"&gt;0")))</f>
        <v/>
      </c>
      <c r="H924" s="400"/>
      <c r="I924" s="396" t="str">
        <f t="shared" ca="1" si="73"/>
        <v/>
      </c>
      <c r="J924" s="396" t="str">
        <f t="shared" ca="1" si="74"/>
        <v/>
      </c>
      <c r="K924" s="384" t="str">
        <f>IF(OR(IFERROR(SEARCH("*.0*",$E924),0)=1,E924=""),"",INDEX('1.1 AIZ-IVZ'!$H$109:$O$1097,MATCH('1.4 AIZ-BWH'!E924,'1.1 AIZ-IVZ'!$H$109:$H$1097,0),7))</f>
        <v/>
      </c>
      <c r="L924" s="384" t="str">
        <f>IF(OR(IFERROR(SEARCH("*.0*",$E924),0)=1,E924=""),"",INDEX('1.1 AIZ-IVZ'!$H$109:$O$1097,MATCH('1.4 AIZ-BWH'!E924,'1.1 AIZ-IVZ'!$H$109:$H$1097,0),8))</f>
        <v/>
      </c>
      <c r="M924" s="131"/>
      <c r="N924" s="395" t="str" cm="1">
        <f t="array" ref="N924">IFERROR(IF(O923=1,INDEX('1.1 AIZ-IVZ'!$G$7:$I$106,MATCH(MIN('1.1 AIZ-IVZ'!$G$7:$G$106)+COUNTIF($N$25:N923,"*.0*"),'1.1 AIZ-IVZ'!$G$7:$G$106,0),3),INDEX('1.1 AIZ-IVZ'!$G$109:$H$1097,MATCH(VALUE(LEFT(R924,SEARCH(".",R924)-1)),'1.1 AIZ-IVZ'!$E$109:$E$1097,0)-1+Q924,2)),"")</f>
        <v/>
      </c>
      <c r="O924" s="395" t="str">
        <f>IFERROR(IF(O923&gt;1,O923-1,INDEX('1.1 AIZ-IVZ'!$F$7:$H$106,MATCH('1.4 AIZ-BWH'!N924,'1.1 AIZ-IVZ'!$I$7:$I$106,0),1)+1),"")</f>
        <v/>
      </c>
      <c r="P924" s="395" t="str">
        <f t="shared" si="70"/>
        <v/>
      </c>
      <c r="Q924" s="395" t="e">
        <f t="shared" si="71"/>
        <v>#VALUE!</v>
      </c>
      <c r="R924" s="395" t="str">
        <f t="shared" si="72"/>
        <v/>
      </c>
    </row>
    <row r="925" spans="1:18" ht="15" hidden="1" customHeight="1">
      <c r="A925" s="49"/>
      <c r="B925" s="49"/>
      <c r="C925" s="49"/>
      <c r="D925" s="50"/>
      <c r="E925" s="93" t="str" cm="1">
        <f t="array" ref="E925">IFERROR(IF(O924=1,INDEX('1.1 AIZ-IVZ'!$G$7:$I$106,MATCH(MIN('1.1 AIZ-IVZ'!$G$7:$G$106)+COUNTIF($N$25:N924,"*.0*"),'1.1 AIZ-IVZ'!$G$7:$G$106,0),3),INDEX('1.1 AIZ-IVZ'!$G$109:$H$1097,MATCH(VALUE(LEFT(R925,SEARCH(".",R925)-1)),'1.1 AIZ-IVZ'!$E$109:$E$1097,0)-1+Q925,2)),"")</f>
        <v/>
      </c>
      <c r="F925" s="28"/>
      <c r="G925" s="409" t="str">
        <f>IF(E925="","",IF(IFERROR(VALUE(MID(E925,(SEARCH(".",E925)+1),1)),0)&gt;0,I925,SUMIFS($G926:$G$1015,$R926:$R$1015,LEFT(E925,SEARCH(".",E925)),$Q926:$Q$1015,"&gt;0")))</f>
        <v/>
      </c>
      <c r="H925" s="400"/>
      <c r="I925" s="396" t="str">
        <f t="shared" ca="1" si="73"/>
        <v/>
      </c>
      <c r="J925" s="396" t="str">
        <f t="shared" ca="1" si="74"/>
        <v/>
      </c>
      <c r="K925" s="384" t="str">
        <f>IF(OR(IFERROR(SEARCH("*.0*",$E925),0)=1,E925=""),"",INDEX('1.1 AIZ-IVZ'!$H$109:$O$1097,MATCH('1.4 AIZ-BWH'!E925,'1.1 AIZ-IVZ'!$H$109:$H$1097,0),7))</f>
        <v/>
      </c>
      <c r="L925" s="384" t="str">
        <f>IF(OR(IFERROR(SEARCH("*.0*",$E925),0)=1,E925=""),"",INDEX('1.1 AIZ-IVZ'!$H$109:$O$1097,MATCH('1.4 AIZ-BWH'!E925,'1.1 AIZ-IVZ'!$H$109:$H$1097,0),8))</f>
        <v/>
      </c>
      <c r="M925" s="131"/>
      <c r="N925" s="395" t="str" cm="1">
        <f t="array" ref="N925">IFERROR(IF(O924=1,INDEX('1.1 AIZ-IVZ'!$G$7:$I$106,MATCH(MIN('1.1 AIZ-IVZ'!$G$7:$G$106)+COUNTIF($N$25:N924,"*.0*"),'1.1 AIZ-IVZ'!$G$7:$G$106,0),3),INDEX('1.1 AIZ-IVZ'!$G$109:$H$1097,MATCH(VALUE(LEFT(R925,SEARCH(".",R925)-1)),'1.1 AIZ-IVZ'!$E$109:$E$1097,0)-1+Q925,2)),"")</f>
        <v/>
      </c>
      <c r="O925" s="395" t="str">
        <f>IFERROR(IF(O924&gt;1,O924-1,INDEX('1.1 AIZ-IVZ'!$F$7:$H$106,MATCH('1.4 AIZ-BWH'!N925,'1.1 AIZ-IVZ'!$I$7:$I$106,0),1)+1),"")</f>
        <v/>
      </c>
      <c r="P925" s="395" t="str">
        <f t="shared" si="70"/>
        <v/>
      </c>
      <c r="Q925" s="395" t="e">
        <f t="shared" si="71"/>
        <v>#VALUE!</v>
      </c>
      <c r="R925" s="395" t="str">
        <f t="shared" si="72"/>
        <v/>
      </c>
    </row>
    <row r="926" spans="1:18" ht="15" hidden="1" customHeight="1">
      <c r="A926" s="49"/>
      <c r="B926" s="49"/>
      <c r="C926" s="49"/>
      <c r="D926" s="50"/>
      <c r="E926" s="93" t="str" cm="1">
        <f t="array" ref="E926">IFERROR(IF(O925=1,INDEX('1.1 AIZ-IVZ'!$G$7:$I$106,MATCH(MIN('1.1 AIZ-IVZ'!$G$7:$G$106)+COUNTIF($N$25:N925,"*.0*"),'1.1 AIZ-IVZ'!$G$7:$G$106,0),3),INDEX('1.1 AIZ-IVZ'!$G$109:$H$1097,MATCH(VALUE(LEFT(R926,SEARCH(".",R926)-1)),'1.1 AIZ-IVZ'!$E$109:$E$1097,0)-1+Q926,2)),"")</f>
        <v/>
      </c>
      <c r="F926" s="28"/>
      <c r="G926" s="409" t="str">
        <f>IF(E926="","",IF(IFERROR(VALUE(MID(E926,(SEARCH(".",E926)+1),1)),0)&gt;0,I926,SUMIFS($G927:$G$1015,$R927:$R$1015,LEFT(E926,SEARCH(".",E926)),$Q927:$Q$1015,"&gt;0")))</f>
        <v/>
      </c>
      <c r="H926" s="400"/>
      <c r="I926" s="396" t="str">
        <f t="shared" ca="1" si="73"/>
        <v/>
      </c>
      <c r="J926" s="396" t="str">
        <f t="shared" ca="1" si="74"/>
        <v/>
      </c>
      <c r="K926" s="384" t="str">
        <f>IF(OR(IFERROR(SEARCH("*.0*",$E926),0)=1,E926=""),"",INDEX('1.1 AIZ-IVZ'!$H$109:$O$1097,MATCH('1.4 AIZ-BWH'!E926,'1.1 AIZ-IVZ'!$H$109:$H$1097,0),7))</f>
        <v/>
      </c>
      <c r="L926" s="384" t="str">
        <f>IF(OR(IFERROR(SEARCH("*.0*",$E926),0)=1,E926=""),"",INDEX('1.1 AIZ-IVZ'!$H$109:$O$1097,MATCH('1.4 AIZ-BWH'!E926,'1.1 AIZ-IVZ'!$H$109:$H$1097,0),8))</f>
        <v/>
      </c>
      <c r="M926" s="131"/>
      <c r="N926" s="395" t="str" cm="1">
        <f t="array" ref="N926">IFERROR(IF(O925=1,INDEX('1.1 AIZ-IVZ'!$G$7:$I$106,MATCH(MIN('1.1 AIZ-IVZ'!$G$7:$G$106)+COUNTIF($N$25:N925,"*.0*"),'1.1 AIZ-IVZ'!$G$7:$G$106,0),3),INDEX('1.1 AIZ-IVZ'!$G$109:$H$1097,MATCH(VALUE(LEFT(R926,SEARCH(".",R926)-1)),'1.1 AIZ-IVZ'!$E$109:$E$1097,0)-1+Q926,2)),"")</f>
        <v/>
      </c>
      <c r="O926" s="395" t="str">
        <f>IFERROR(IF(O925&gt;1,O925-1,INDEX('1.1 AIZ-IVZ'!$F$7:$H$106,MATCH('1.4 AIZ-BWH'!N926,'1.1 AIZ-IVZ'!$I$7:$I$106,0),1)+1),"")</f>
        <v/>
      </c>
      <c r="P926" s="395" t="str">
        <f t="shared" si="70"/>
        <v/>
      </c>
      <c r="Q926" s="395" t="e">
        <f t="shared" si="71"/>
        <v>#VALUE!</v>
      </c>
      <c r="R926" s="395" t="str">
        <f t="shared" si="72"/>
        <v/>
      </c>
    </row>
    <row r="927" spans="1:18" ht="15" hidden="1" customHeight="1">
      <c r="A927" s="49"/>
      <c r="B927" s="49"/>
      <c r="C927" s="49"/>
      <c r="D927" s="50"/>
      <c r="E927" s="93" t="str" cm="1">
        <f t="array" ref="E927">IFERROR(IF(O926=1,INDEX('1.1 AIZ-IVZ'!$G$7:$I$106,MATCH(MIN('1.1 AIZ-IVZ'!$G$7:$G$106)+COUNTIF($N$25:N926,"*.0*"),'1.1 AIZ-IVZ'!$G$7:$G$106,0),3),INDEX('1.1 AIZ-IVZ'!$G$109:$H$1097,MATCH(VALUE(LEFT(R927,SEARCH(".",R927)-1)),'1.1 AIZ-IVZ'!$E$109:$E$1097,0)-1+Q927,2)),"")</f>
        <v/>
      </c>
      <c r="F927" s="28"/>
      <c r="G927" s="409" t="str">
        <f>IF(E927="","",IF(IFERROR(VALUE(MID(E927,(SEARCH(".",E927)+1),1)),0)&gt;0,I927,SUMIFS($G928:$G$1015,$R928:$R$1015,LEFT(E927,SEARCH(".",E927)),$Q928:$Q$1015,"&gt;0")))</f>
        <v/>
      </c>
      <c r="H927" s="400"/>
      <c r="I927" s="396" t="str">
        <f t="shared" ca="1" si="73"/>
        <v/>
      </c>
      <c r="J927" s="396" t="str">
        <f t="shared" ca="1" si="74"/>
        <v/>
      </c>
      <c r="K927" s="384" t="str">
        <f>IF(OR(IFERROR(SEARCH("*.0*",$E927),0)=1,E927=""),"",INDEX('1.1 AIZ-IVZ'!$H$109:$O$1097,MATCH('1.4 AIZ-BWH'!E927,'1.1 AIZ-IVZ'!$H$109:$H$1097,0),7))</f>
        <v/>
      </c>
      <c r="L927" s="384" t="str">
        <f>IF(OR(IFERROR(SEARCH("*.0*",$E927),0)=1,E927=""),"",INDEX('1.1 AIZ-IVZ'!$H$109:$O$1097,MATCH('1.4 AIZ-BWH'!E927,'1.1 AIZ-IVZ'!$H$109:$H$1097,0),8))</f>
        <v/>
      </c>
      <c r="M927" s="131"/>
      <c r="N927" s="395" t="str" cm="1">
        <f t="array" ref="N927">IFERROR(IF(O926=1,INDEX('1.1 AIZ-IVZ'!$G$7:$I$106,MATCH(MIN('1.1 AIZ-IVZ'!$G$7:$G$106)+COUNTIF($N$25:N926,"*.0*"),'1.1 AIZ-IVZ'!$G$7:$G$106,0),3),INDEX('1.1 AIZ-IVZ'!$G$109:$H$1097,MATCH(VALUE(LEFT(R927,SEARCH(".",R927)-1)),'1.1 AIZ-IVZ'!$E$109:$E$1097,0)-1+Q927,2)),"")</f>
        <v/>
      </c>
      <c r="O927" s="395" t="str">
        <f>IFERROR(IF(O926&gt;1,O926-1,INDEX('1.1 AIZ-IVZ'!$F$7:$H$106,MATCH('1.4 AIZ-BWH'!N927,'1.1 AIZ-IVZ'!$I$7:$I$106,0),1)+1),"")</f>
        <v/>
      </c>
      <c r="P927" s="395" t="str">
        <f t="shared" si="70"/>
        <v/>
      </c>
      <c r="Q927" s="395" t="e">
        <f t="shared" si="71"/>
        <v>#VALUE!</v>
      </c>
      <c r="R927" s="395" t="str">
        <f t="shared" si="72"/>
        <v/>
      </c>
    </row>
    <row r="928" spans="1:18" ht="15" hidden="1" customHeight="1">
      <c r="A928" s="49"/>
      <c r="B928" s="49"/>
      <c r="C928" s="49"/>
      <c r="D928" s="50"/>
      <c r="E928" s="93" t="str" cm="1">
        <f t="array" ref="E928">IFERROR(IF(O927=1,INDEX('1.1 AIZ-IVZ'!$G$7:$I$106,MATCH(MIN('1.1 AIZ-IVZ'!$G$7:$G$106)+COUNTIF($N$25:N927,"*.0*"),'1.1 AIZ-IVZ'!$G$7:$G$106,0),3),INDEX('1.1 AIZ-IVZ'!$G$109:$H$1097,MATCH(VALUE(LEFT(R928,SEARCH(".",R928)-1)),'1.1 AIZ-IVZ'!$E$109:$E$1097,0)-1+Q928,2)),"")</f>
        <v/>
      </c>
      <c r="F928" s="28"/>
      <c r="G928" s="409" t="str">
        <f>IF(E928="","",IF(IFERROR(VALUE(MID(E928,(SEARCH(".",E928)+1),1)),0)&gt;0,I928,SUMIFS($G929:$G$1015,$R929:$R$1015,LEFT(E928,SEARCH(".",E928)),$Q929:$Q$1015,"&gt;0")))</f>
        <v/>
      </c>
      <c r="H928" s="400"/>
      <c r="I928" s="396" t="str">
        <f t="shared" ca="1" si="73"/>
        <v/>
      </c>
      <c r="J928" s="396" t="str">
        <f t="shared" ca="1" si="74"/>
        <v/>
      </c>
      <c r="K928" s="384" t="str">
        <f>IF(OR(IFERROR(SEARCH("*.0*",$E928),0)=1,E928=""),"",INDEX('1.1 AIZ-IVZ'!$H$109:$O$1097,MATCH('1.4 AIZ-BWH'!E928,'1.1 AIZ-IVZ'!$H$109:$H$1097,0),7))</f>
        <v/>
      </c>
      <c r="L928" s="384" t="str">
        <f>IF(OR(IFERROR(SEARCH("*.0*",$E928),0)=1,E928=""),"",INDEX('1.1 AIZ-IVZ'!$H$109:$O$1097,MATCH('1.4 AIZ-BWH'!E928,'1.1 AIZ-IVZ'!$H$109:$H$1097,0),8))</f>
        <v/>
      </c>
      <c r="M928" s="131"/>
      <c r="N928" s="395" t="str" cm="1">
        <f t="array" ref="N928">IFERROR(IF(O927=1,INDEX('1.1 AIZ-IVZ'!$G$7:$I$106,MATCH(MIN('1.1 AIZ-IVZ'!$G$7:$G$106)+COUNTIF($N$25:N927,"*.0*"),'1.1 AIZ-IVZ'!$G$7:$G$106,0),3),INDEX('1.1 AIZ-IVZ'!$G$109:$H$1097,MATCH(VALUE(LEFT(R928,SEARCH(".",R928)-1)),'1.1 AIZ-IVZ'!$E$109:$E$1097,0)-1+Q928,2)),"")</f>
        <v/>
      </c>
      <c r="O928" s="395" t="str">
        <f>IFERROR(IF(O927&gt;1,O927-1,INDEX('1.1 AIZ-IVZ'!$F$7:$H$106,MATCH('1.4 AIZ-BWH'!N928,'1.1 AIZ-IVZ'!$I$7:$I$106,0),1)+1),"")</f>
        <v/>
      </c>
      <c r="P928" s="395" t="str">
        <f t="shared" si="70"/>
        <v/>
      </c>
      <c r="Q928" s="395" t="e">
        <f t="shared" si="71"/>
        <v>#VALUE!</v>
      </c>
      <c r="R928" s="395" t="str">
        <f t="shared" si="72"/>
        <v/>
      </c>
    </row>
    <row r="929" spans="1:18" ht="15" hidden="1" customHeight="1">
      <c r="A929" s="49"/>
      <c r="B929" s="49"/>
      <c r="C929" s="49"/>
      <c r="D929" s="50"/>
      <c r="E929" s="93" t="str" cm="1">
        <f t="array" ref="E929">IFERROR(IF(O928=1,INDEX('1.1 AIZ-IVZ'!$G$7:$I$106,MATCH(MIN('1.1 AIZ-IVZ'!$G$7:$G$106)+COUNTIF($N$25:N928,"*.0*"),'1.1 AIZ-IVZ'!$G$7:$G$106,0),3),INDEX('1.1 AIZ-IVZ'!$G$109:$H$1097,MATCH(VALUE(LEFT(R929,SEARCH(".",R929)-1)),'1.1 AIZ-IVZ'!$E$109:$E$1097,0)-1+Q929,2)),"")</f>
        <v/>
      </c>
      <c r="F929" s="28"/>
      <c r="G929" s="409" t="str">
        <f>IF(E929="","",IF(IFERROR(VALUE(MID(E929,(SEARCH(".",E929)+1),1)),0)&gt;0,I929,SUMIFS($G930:$G$1015,$R930:$R$1015,LEFT(E929,SEARCH(".",E929)),$Q930:$Q$1015,"&gt;0")))</f>
        <v/>
      </c>
      <c r="H929" s="400"/>
      <c r="I929" s="396" t="str">
        <f t="shared" ca="1" si="73"/>
        <v/>
      </c>
      <c r="J929" s="396" t="str">
        <f t="shared" ca="1" si="74"/>
        <v/>
      </c>
      <c r="K929" s="384" t="str">
        <f>IF(OR(IFERROR(SEARCH("*.0*",$E929),0)=1,E929=""),"",INDEX('1.1 AIZ-IVZ'!$H$109:$O$1097,MATCH('1.4 AIZ-BWH'!E929,'1.1 AIZ-IVZ'!$H$109:$H$1097,0),7))</f>
        <v/>
      </c>
      <c r="L929" s="384" t="str">
        <f>IF(OR(IFERROR(SEARCH("*.0*",$E929),0)=1,E929=""),"",INDEX('1.1 AIZ-IVZ'!$H$109:$O$1097,MATCH('1.4 AIZ-BWH'!E929,'1.1 AIZ-IVZ'!$H$109:$H$1097,0),8))</f>
        <v/>
      </c>
      <c r="M929" s="131"/>
      <c r="N929" s="395" t="str" cm="1">
        <f t="array" ref="N929">IFERROR(IF(O928=1,INDEX('1.1 AIZ-IVZ'!$G$7:$I$106,MATCH(MIN('1.1 AIZ-IVZ'!$G$7:$G$106)+COUNTIF($N$25:N928,"*.0*"),'1.1 AIZ-IVZ'!$G$7:$G$106,0),3),INDEX('1.1 AIZ-IVZ'!$G$109:$H$1097,MATCH(VALUE(LEFT(R929,SEARCH(".",R929)-1)),'1.1 AIZ-IVZ'!$E$109:$E$1097,0)-1+Q929,2)),"")</f>
        <v/>
      </c>
      <c r="O929" s="395" t="str">
        <f>IFERROR(IF(O928&gt;1,O928-1,INDEX('1.1 AIZ-IVZ'!$F$7:$H$106,MATCH('1.4 AIZ-BWH'!N929,'1.1 AIZ-IVZ'!$I$7:$I$106,0),1)+1),"")</f>
        <v/>
      </c>
      <c r="P929" s="395" t="str">
        <f t="shared" si="70"/>
        <v/>
      </c>
      <c r="Q929" s="395" t="e">
        <f t="shared" si="71"/>
        <v>#VALUE!</v>
      </c>
      <c r="R929" s="395" t="str">
        <f t="shared" si="72"/>
        <v/>
      </c>
    </row>
    <row r="930" spans="1:18" ht="15" hidden="1" customHeight="1">
      <c r="A930" s="49"/>
      <c r="B930" s="49"/>
      <c r="C930" s="49"/>
      <c r="D930" s="50"/>
      <c r="E930" s="93" t="str" cm="1">
        <f t="array" ref="E930">IFERROR(IF(O929=1,INDEX('1.1 AIZ-IVZ'!$G$7:$I$106,MATCH(MIN('1.1 AIZ-IVZ'!$G$7:$G$106)+COUNTIF($N$25:N929,"*.0*"),'1.1 AIZ-IVZ'!$G$7:$G$106,0),3),INDEX('1.1 AIZ-IVZ'!$G$109:$H$1097,MATCH(VALUE(LEFT(R930,SEARCH(".",R930)-1)),'1.1 AIZ-IVZ'!$E$109:$E$1097,0)-1+Q930,2)),"")</f>
        <v/>
      </c>
      <c r="F930" s="28"/>
      <c r="G930" s="409" t="str">
        <f>IF(E930="","",IF(IFERROR(VALUE(MID(E930,(SEARCH(".",E930)+1),1)),0)&gt;0,I930,SUMIFS($G931:$G$1015,$R931:$R$1015,LEFT(E930,SEARCH(".",E930)),$Q931:$Q$1015,"&gt;0")))</f>
        <v/>
      </c>
      <c r="H930" s="400"/>
      <c r="I930" s="396" t="str">
        <f t="shared" ca="1" si="73"/>
        <v/>
      </c>
      <c r="J930" s="396" t="str">
        <f t="shared" ca="1" si="74"/>
        <v/>
      </c>
      <c r="K930" s="384" t="str">
        <f>IF(OR(IFERROR(SEARCH("*.0*",$E930),0)=1,E930=""),"",INDEX('1.1 AIZ-IVZ'!$H$109:$O$1097,MATCH('1.4 AIZ-BWH'!E930,'1.1 AIZ-IVZ'!$H$109:$H$1097,0),7))</f>
        <v/>
      </c>
      <c r="L930" s="384" t="str">
        <f>IF(OR(IFERROR(SEARCH("*.0*",$E930),0)=1,E930=""),"",INDEX('1.1 AIZ-IVZ'!$H$109:$O$1097,MATCH('1.4 AIZ-BWH'!E930,'1.1 AIZ-IVZ'!$H$109:$H$1097,0),8))</f>
        <v/>
      </c>
      <c r="M930" s="131"/>
      <c r="N930" s="395" t="str" cm="1">
        <f t="array" ref="N930">IFERROR(IF(O929=1,INDEX('1.1 AIZ-IVZ'!$G$7:$I$106,MATCH(MIN('1.1 AIZ-IVZ'!$G$7:$G$106)+COUNTIF($N$25:N929,"*.0*"),'1.1 AIZ-IVZ'!$G$7:$G$106,0),3),INDEX('1.1 AIZ-IVZ'!$G$109:$H$1097,MATCH(VALUE(LEFT(R930,SEARCH(".",R930)-1)),'1.1 AIZ-IVZ'!$E$109:$E$1097,0)-1+Q930,2)),"")</f>
        <v/>
      </c>
      <c r="O930" s="395" t="str">
        <f>IFERROR(IF(O929&gt;1,O929-1,INDEX('1.1 AIZ-IVZ'!$F$7:$H$106,MATCH('1.4 AIZ-BWH'!N930,'1.1 AIZ-IVZ'!$I$7:$I$106,0),1)+1),"")</f>
        <v/>
      </c>
      <c r="P930" s="395" t="str">
        <f t="shared" si="70"/>
        <v/>
      </c>
      <c r="Q930" s="395" t="e">
        <f t="shared" si="71"/>
        <v>#VALUE!</v>
      </c>
      <c r="R930" s="395" t="str">
        <f t="shared" si="72"/>
        <v/>
      </c>
    </row>
    <row r="931" spans="1:18" ht="15" hidden="1" customHeight="1">
      <c r="A931" s="49"/>
      <c r="B931" s="49"/>
      <c r="C931" s="49"/>
      <c r="D931" s="50"/>
      <c r="E931" s="93" t="str" cm="1">
        <f t="array" ref="E931">IFERROR(IF(O930=1,INDEX('1.1 AIZ-IVZ'!$G$7:$I$106,MATCH(MIN('1.1 AIZ-IVZ'!$G$7:$G$106)+COUNTIF($N$25:N930,"*.0*"),'1.1 AIZ-IVZ'!$G$7:$G$106,0),3),INDEX('1.1 AIZ-IVZ'!$G$109:$H$1097,MATCH(VALUE(LEFT(R931,SEARCH(".",R931)-1)),'1.1 AIZ-IVZ'!$E$109:$E$1097,0)-1+Q931,2)),"")</f>
        <v/>
      </c>
      <c r="F931" s="28"/>
      <c r="G931" s="409" t="str">
        <f>IF(E931="","",IF(IFERROR(VALUE(MID(E931,(SEARCH(".",E931)+1),1)),0)&gt;0,I931,SUMIFS($G932:$G$1015,$R932:$R$1015,LEFT(E931,SEARCH(".",E931)),$Q932:$Q$1015,"&gt;0")))</f>
        <v/>
      </c>
      <c r="H931" s="400"/>
      <c r="I931" s="396" t="str">
        <f t="shared" ca="1" si="73"/>
        <v/>
      </c>
      <c r="J931" s="396" t="str">
        <f t="shared" ca="1" si="74"/>
        <v/>
      </c>
      <c r="K931" s="384" t="str">
        <f>IF(OR(IFERROR(SEARCH("*.0*",$E931),0)=1,E931=""),"",INDEX('1.1 AIZ-IVZ'!$H$109:$O$1097,MATCH('1.4 AIZ-BWH'!E931,'1.1 AIZ-IVZ'!$H$109:$H$1097,0),7))</f>
        <v/>
      </c>
      <c r="L931" s="384" t="str">
        <f>IF(OR(IFERROR(SEARCH("*.0*",$E931),0)=1,E931=""),"",INDEX('1.1 AIZ-IVZ'!$H$109:$O$1097,MATCH('1.4 AIZ-BWH'!E931,'1.1 AIZ-IVZ'!$H$109:$H$1097,0),8))</f>
        <v/>
      </c>
      <c r="M931" s="131"/>
      <c r="N931" s="395" t="str" cm="1">
        <f t="array" ref="N931">IFERROR(IF(O930=1,INDEX('1.1 AIZ-IVZ'!$G$7:$I$106,MATCH(MIN('1.1 AIZ-IVZ'!$G$7:$G$106)+COUNTIF($N$25:N930,"*.0*"),'1.1 AIZ-IVZ'!$G$7:$G$106,0),3),INDEX('1.1 AIZ-IVZ'!$G$109:$H$1097,MATCH(VALUE(LEFT(R931,SEARCH(".",R931)-1)),'1.1 AIZ-IVZ'!$E$109:$E$1097,0)-1+Q931,2)),"")</f>
        <v/>
      </c>
      <c r="O931" s="395" t="str">
        <f>IFERROR(IF(O930&gt;1,O930-1,INDEX('1.1 AIZ-IVZ'!$F$7:$H$106,MATCH('1.4 AIZ-BWH'!N931,'1.1 AIZ-IVZ'!$I$7:$I$106,0),1)+1),"")</f>
        <v/>
      </c>
      <c r="P931" s="395" t="str">
        <f t="shared" si="70"/>
        <v/>
      </c>
      <c r="Q931" s="395" t="e">
        <f t="shared" si="71"/>
        <v>#VALUE!</v>
      </c>
      <c r="R931" s="395" t="str">
        <f t="shared" si="72"/>
        <v/>
      </c>
    </row>
    <row r="932" spans="1:18" ht="15" hidden="1">
      <c r="A932" s="49"/>
      <c r="B932" s="49"/>
      <c r="C932" s="49"/>
      <c r="D932" s="50"/>
      <c r="E932" s="93" t="str" cm="1">
        <f t="array" ref="E932">IFERROR(IF(O931=1,INDEX('1.1 AIZ-IVZ'!$G$7:$I$106,MATCH(MIN('1.1 AIZ-IVZ'!$G$7:$G$106)+COUNTIF($N$25:N931,"*.0*"),'1.1 AIZ-IVZ'!$G$7:$G$106,0),3),INDEX('1.1 AIZ-IVZ'!$G$109:$H$1097,MATCH(VALUE(LEFT(R932,SEARCH(".",R932)-1)),'1.1 AIZ-IVZ'!$E$109:$E$1097,0)-1+Q932,2)),"")</f>
        <v/>
      </c>
      <c r="F932" s="28"/>
      <c r="G932" s="409" t="str">
        <f>IF(E932="","",IF(IFERROR(VALUE(MID(E932,(SEARCH(".",E932)+1),1)),0)&gt;0,I932,SUMIFS($G933:$G$1015,$R933:$R$1015,LEFT(E932,SEARCH(".",E932)),$Q933:$Q$1015,"&gt;0")))</f>
        <v/>
      </c>
      <c r="H932" s="400"/>
      <c r="I932" s="396" t="str">
        <f t="shared" ca="1" si="73"/>
        <v/>
      </c>
      <c r="J932" s="396" t="str">
        <f t="shared" ca="1" si="74"/>
        <v/>
      </c>
      <c r="K932" s="384" t="str">
        <f>IF(OR(IFERROR(SEARCH("*.0*",$E932),0)=1,E932=""),"",INDEX('1.1 AIZ-IVZ'!$H$109:$O$1097,MATCH('1.4 AIZ-BWH'!E932,'1.1 AIZ-IVZ'!$H$109:$H$1097,0),7))</f>
        <v/>
      </c>
      <c r="L932" s="384" t="str">
        <f>IF(OR(IFERROR(SEARCH("*.0*",$E932),0)=1,E932=""),"",INDEX('1.1 AIZ-IVZ'!$H$109:$O$1097,MATCH('1.4 AIZ-BWH'!E932,'1.1 AIZ-IVZ'!$H$109:$H$1097,0),8))</f>
        <v/>
      </c>
      <c r="M932" s="131"/>
      <c r="N932" s="395" t="str" cm="1">
        <f t="array" ref="N932">IFERROR(IF(O931=1,INDEX('1.1 AIZ-IVZ'!$G$7:$I$106,MATCH(MIN('1.1 AIZ-IVZ'!$G$7:$G$106)+COUNTIF($N$25:N931,"*.0*"),'1.1 AIZ-IVZ'!$G$7:$G$106,0),3),INDEX('1.1 AIZ-IVZ'!$G$109:$H$1097,MATCH(VALUE(LEFT(R932,SEARCH(".",R932)-1)),'1.1 AIZ-IVZ'!$E$109:$E$1097,0)-1+Q932,2)),"")</f>
        <v/>
      </c>
      <c r="O932" s="395" t="str">
        <f>IFERROR(IF(O931&gt;1,O931-1,INDEX('1.1 AIZ-IVZ'!$F$7:$H$106,MATCH('1.4 AIZ-BWH'!N932,'1.1 AIZ-IVZ'!$I$7:$I$106,0),1)+1),"")</f>
        <v/>
      </c>
      <c r="P932" s="395" t="str">
        <f t="shared" si="70"/>
        <v/>
      </c>
      <c r="Q932" s="395" t="e">
        <f t="shared" si="71"/>
        <v>#VALUE!</v>
      </c>
      <c r="R932" s="395" t="str">
        <f t="shared" si="72"/>
        <v/>
      </c>
    </row>
    <row r="933" spans="1:18" ht="15" hidden="1">
      <c r="A933" s="49"/>
      <c r="B933" s="49"/>
      <c r="C933" s="49"/>
      <c r="D933" s="50"/>
      <c r="E933" s="93" t="str" cm="1">
        <f t="array" ref="E933">IFERROR(IF(O932=1,INDEX('1.1 AIZ-IVZ'!$G$7:$I$106,MATCH(MIN('1.1 AIZ-IVZ'!$G$7:$G$106)+COUNTIF($N$25:N932,"*.0*"),'1.1 AIZ-IVZ'!$G$7:$G$106,0),3),INDEX('1.1 AIZ-IVZ'!$G$109:$H$1097,MATCH(VALUE(LEFT(R933,SEARCH(".",R933)-1)),'1.1 AIZ-IVZ'!$E$109:$E$1097,0)-1+Q933,2)),"")</f>
        <v/>
      </c>
      <c r="F933" s="28"/>
      <c r="G933" s="409" t="str">
        <f>IF(E933="","",IF(IFERROR(VALUE(MID(E933,(SEARCH(".",E933)+1),1)),0)&gt;0,I933,SUMIFS($G934:$G$1015,$R934:$R$1015,LEFT(E933,SEARCH(".",E933)),$Q934:$Q$1015,"&gt;0")))</f>
        <v/>
      </c>
      <c r="H933" s="400"/>
      <c r="I933" s="396" t="str">
        <f t="shared" ca="1" si="73"/>
        <v/>
      </c>
      <c r="J933" s="396" t="str">
        <f t="shared" ca="1" si="74"/>
        <v/>
      </c>
      <c r="K933" s="384" t="str">
        <f>IF(OR(IFERROR(SEARCH("*.0*",$E933),0)=1,E933=""),"",INDEX('1.1 AIZ-IVZ'!$H$109:$O$1097,MATCH('1.4 AIZ-BWH'!E933,'1.1 AIZ-IVZ'!$H$109:$H$1097,0),7))</f>
        <v/>
      </c>
      <c r="L933" s="384" t="str">
        <f>IF(OR(IFERROR(SEARCH("*.0*",$E933),0)=1,E933=""),"",INDEX('1.1 AIZ-IVZ'!$H$109:$O$1097,MATCH('1.4 AIZ-BWH'!E933,'1.1 AIZ-IVZ'!$H$109:$H$1097,0),8))</f>
        <v/>
      </c>
      <c r="M933" s="131"/>
      <c r="N933" s="395" t="str" cm="1">
        <f t="array" ref="N933">IFERROR(IF(O932=1,INDEX('1.1 AIZ-IVZ'!$G$7:$I$106,MATCH(MIN('1.1 AIZ-IVZ'!$G$7:$G$106)+COUNTIF($N$25:N932,"*.0*"),'1.1 AIZ-IVZ'!$G$7:$G$106,0),3),INDEX('1.1 AIZ-IVZ'!$G$109:$H$1097,MATCH(VALUE(LEFT(R933,SEARCH(".",R933)-1)),'1.1 AIZ-IVZ'!$E$109:$E$1097,0)-1+Q933,2)),"")</f>
        <v/>
      </c>
      <c r="O933" s="395" t="str">
        <f>IFERROR(IF(O932&gt;1,O932-1,INDEX('1.1 AIZ-IVZ'!$F$7:$H$106,MATCH('1.4 AIZ-BWH'!N933,'1.1 AIZ-IVZ'!$I$7:$I$106,0),1)+1),"")</f>
        <v/>
      </c>
      <c r="P933" s="395" t="str">
        <f t="shared" si="70"/>
        <v/>
      </c>
      <c r="Q933" s="395" t="e">
        <f t="shared" si="71"/>
        <v>#VALUE!</v>
      </c>
      <c r="R933" s="395" t="str">
        <f t="shared" si="72"/>
        <v/>
      </c>
    </row>
    <row r="934" spans="1:18" ht="15" hidden="1">
      <c r="A934" s="49"/>
      <c r="B934" s="49"/>
      <c r="C934" s="49"/>
      <c r="D934" s="50"/>
      <c r="E934" s="93" t="str" cm="1">
        <f t="array" ref="E934">IFERROR(IF(O933=1,INDEX('1.1 AIZ-IVZ'!$G$7:$I$106,MATCH(MIN('1.1 AIZ-IVZ'!$G$7:$G$106)+COUNTIF($N$25:N933,"*.0*"),'1.1 AIZ-IVZ'!$G$7:$G$106,0),3),INDEX('1.1 AIZ-IVZ'!$G$109:$H$1097,MATCH(VALUE(LEFT(R934,SEARCH(".",R934)-1)),'1.1 AIZ-IVZ'!$E$109:$E$1097,0)-1+Q934,2)),"")</f>
        <v/>
      </c>
      <c r="F934" s="28"/>
      <c r="G934" s="409" t="str">
        <f>IF(E934="","",IF(IFERROR(VALUE(MID(E934,(SEARCH(".",E934)+1),1)),0)&gt;0,I934,SUMIFS($G935:$G$1015,$R935:$R$1015,LEFT(E934,SEARCH(".",E934)),$Q935:$Q$1015,"&gt;0")))</f>
        <v/>
      </c>
      <c r="H934" s="400"/>
      <c r="I934" s="396" t="str">
        <f t="shared" ca="1" si="73"/>
        <v/>
      </c>
      <c r="J934" s="396" t="str">
        <f t="shared" ca="1" si="74"/>
        <v/>
      </c>
      <c r="K934" s="384" t="str">
        <f>IF(OR(IFERROR(SEARCH("*.0*",$E934),0)=1,E934=""),"",INDEX('1.1 AIZ-IVZ'!$H$109:$O$1097,MATCH('1.4 AIZ-BWH'!E934,'1.1 AIZ-IVZ'!$H$109:$H$1097,0),7))</f>
        <v/>
      </c>
      <c r="L934" s="384" t="str">
        <f>IF(OR(IFERROR(SEARCH("*.0*",$E934),0)=1,E934=""),"",INDEX('1.1 AIZ-IVZ'!$H$109:$O$1097,MATCH('1.4 AIZ-BWH'!E934,'1.1 AIZ-IVZ'!$H$109:$H$1097,0),8))</f>
        <v/>
      </c>
      <c r="M934" s="131"/>
      <c r="N934" s="395" t="str" cm="1">
        <f t="array" ref="N934">IFERROR(IF(O933=1,INDEX('1.1 AIZ-IVZ'!$G$7:$I$106,MATCH(MIN('1.1 AIZ-IVZ'!$G$7:$G$106)+COUNTIF($N$25:N933,"*.0*"),'1.1 AIZ-IVZ'!$G$7:$G$106,0),3),INDEX('1.1 AIZ-IVZ'!$G$109:$H$1097,MATCH(VALUE(LEFT(R934,SEARCH(".",R934)-1)),'1.1 AIZ-IVZ'!$E$109:$E$1097,0)-1+Q934,2)),"")</f>
        <v/>
      </c>
      <c r="O934" s="395" t="str">
        <f>IFERROR(IF(O933&gt;1,O933-1,INDEX('1.1 AIZ-IVZ'!$F$7:$H$106,MATCH('1.4 AIZ-BWH'!N934,'1.1 AIZ-IVZ'!$I$7:$I$106,0),1)+1),"")</f>
        <v/>
      </c>
      <c r="P934" s="395" t="str">
        <f t="shared" si="70"/>
        <v/>
      </c>
      <c r="Q934" s="395" t="e">
        <f t="shared" si="71"/>
        <v>#VALUE!</v>
      </c>
      <c r="R934" s="395" t="str">
        <f t="shared" si="72"/>
        <v/>
      </c>
    </row>
    <row r="935" spans="1:18" ht="15" hidden="1">
      <c r="A935" s="49"/>
      <c r="B935" s="49"/>
      <c r="C935" s="49"/>
      <c r="D935" s="50"/>
      <c r="E935" s="93" t="str" cm="1">
        <f t="array" ref="E935">IFERROR(IF(O934=1,INDEX('1.1 AIZ-IVZ'!$G$7:$I$106,MATCH(MIN('1.1 AIZ-IVZ'!$G$7:$G$106)+COUNTIF($N$25:N934,"*.0*"),'1.1 AIZ-IVZ'!$G$7:$G$106,0),3),INDEX('1.1 AIZ-IVZ'!$G$109:$H$1097,MATCH(VALUE(LEFT(R935,SEARCH(".",R935)-1)),'1.1 AIZ-IVZ'!$E$109:$E$1097,0)-1+Q935,2)),"")</f>
        <v/>
      </c>
      <c r="F935" s="28"/>
      <c r="G935" s="409" t="str">
        <f>IF(E935="","",IF(IFERROR(VALUE(MID(E935,(SEARCH(".",E935)+1),1)),0)&gt;0,I935,SUMIFS($G936:$G$1015,$R936:$R$1015,LEFT(E935,SEARCH(".",E935)),$Q936:$Q$1015,"&gt;0")))</f>
        <v/>
      </c>
      <c r="H935" s="400"/>
      <c r="I935" s="396" t="str">
        <f t="shared" ca="1" si="73"/>
        <v/>
      </c>
      <c r="J935" s="396" t="str">
        <f t="shared" ca="1" si="74"/>
        <v/>
      </c>
      <c r="K935" s="384" t="str">
        <f>IF(OR(IFERROR(SEARCH("*.0*",$E935),0)=1,E935=""),"",INDEX('1.1 AIZ-IVZ'!$H$109:$O$1097,MATCH('1.4 AIZ-BWH'!E935,'1.1 AIZ-IVZ'!$H$109:$H$1097,0),7))</f>
        <v/>
      </c>
      <c r="L935" s="384" t="str">
        <f>IF(OR(IFERROR(SEARCH("*.0*",$E935),0)=1,E935=""),"",INDEX('1.1 AIZ-IVZ'!$H$109:$O$1097,MATCH('1.4 AIZ-BWH'!E935,'1.1 AIZ-IVZ'!$H$109:$H$1097,0),8))</f>
        <v/>
      </c>
      <c r="M935" s="131"/>
      <c r="N935" s="395" t="str" cm="1">
        <f t="array" ref="N935">IFERROR(IF(O934=1,INDEX('1.1 AIZ-IVZ'!$G$7:$I$106,MATCH(MIN('1.1 AIZ-IVZ'!$G$7:$G$106)+COUNTIF($N$25:N934,"*.0*"),'1.1 AIZ-IVZ'!$G$7:$G$106,0),3),INDEX('1.1 AIZ-IVZ'!$G$109:$H$1097,MATCH(VALUE(LEFT(R935,SEARCH(".",R935)-1)),'1.1 AIZ-IVZ'!$E$109:$E$1097,0)-1+Q935,2)),"")</f>
        <v/>
      </c>
      <c r="O935" s="395" t="str">
        <f>IFERROR(IF(O934&gt;1,O934-1,INDEX('1.1 AIZ-IVZ'!$F$7:$H$106,MATCH('1.4 AIZ-BWH'!N935,'1.1 AIZ-IVZ'!$I$7:$I$106,0),1)+1),"")</f>
        <v/>
      </c>
      <c r="P935" s="395" t="str">
        <f t="shared" si="70"/>
        <v/>
      </c>
      <c r="Q935" s="395" t="e">
        <f t="shared" si="71"/>
        <v>#VALUE!</v>
      </c>
      <c r="R935" s="395" t="str">
        <f t="shared" si="72"/>
        <v/>
      </c>
    </row>
    <row r="936" spans="1:18" ht="15" hidden="1">
      <c r="A936" s="49"/>
      <c r="B936" s="49"/>
      <c r="C936" s="49"/>
      <c r="D936" s="50"/>
      <c r="E936" s="93" t="str" cm="1">
        <f t="array" ref="E936">IFERROR(IF(O935=1,INDEX('1.1 AIZ-IVZ'!$G$7:$I$106,MATCH(MIN('1.1 AIZ-IVZ'!$G$7:$G$106)+COUNTIF($N$25:N935,"*.0*"),'1.1 AIZ-IVZ'!$G$7:$G$106,0),3),INDEX('1.1 AIZ-IVZ'!$G$109:$H$1097,MATCH(VALUE(LEFT(R936,SEARCH(".",R936)-1)),'1.1 AIZ-IVZ'!$E$109:$E$1097,0)-1+Q936,2)),"")</f>
        <v/>
      </c>
      <c r="F936" s="28"/>
      <c r="G936" s="409" t="str">
        <f>IF(E936="","",IF(IFERROR(VALUE(MID(E936,(SEARCH(".",E936)+1),1)),0)&gt;0,I936,SUMIFS($G937:$G$1015,$R937:$R$1015,LEFT(E936,SEARCH(".",E936)),$Q937:$Q$1015,"&gt;0")))</f>
        <v/>
      </c>
      <c r="H936" s="400"/>
      <c r="I936" s="396" t="str">
        <f t="shared" ca="1" si="73"/>
        <v/>
      </c>
      <c r="J936" s="396" t="str">
        <f t="shared" ca="1" si="74"/>
        <v/>
      </c>
      <c r="K936" s="384" t="str">
        <f>IF(OR(IFERROR(SEARCH("*.0*",$E936),0)=1,E936=""),"",INDEX('1.1 AIZ-IVZ'!$H$109:$O$1097,MATCH('1.4 AIZ-BWH'!E936,'1.1 AIZ-IVZ'!$H$109:$H$1097,0),7))</f>
        <v/>
      </c>
      <c r="L936" s="384" t="str">
        <f>IF(OR(IFERROR(SEARCH("*.0*",$E936),0)=1,E936=""),"",INDEX('1.1 AIZ-IVZ'!$H$109:$O$1097,MATCH('1.4 AIZ-BWH'!E936,'1.1 AIZ-IVZ'!$H$109:$H$1097,0),8))</f>
        <v/>
      </c>
      <c r="M936" s="131"/>
      <c r="N936" s="395" t="str" cm="1">
        <f t="array" ref="N936">IFERROR(IF(O935=1,INDEX('1.1 AIZ-IVZ'!$G$7:$I$106,MATCH(MIN('1.1 AIZ-IVZ'!$G$7:$G$106)+COUNTIF($N$25:N935,"*.0*"),'1.1 AIZ-IVZ'!$G$7:$G$106,0),3),INDEX('1.1 AIZ-IVZ'!$G$109:$H$1097,MATCH(VALUE(LEFT(R936,SEARCH(".",R936)-1)),'1.1 AIZ-IVZ'!$E$109:$E$1097,0)-1+Q936,2)),"")</f>
        <v/>
      </c>
      <c r="O936" s="395" t="str">
        <f>IFERROR(IF(O935&gt;1,O935-1,INDEX('1.1 AIZ-IVZ'!$F$7:$H$106,MATCH('1.4 AIZ-BWH'!N936,'1.1 AIZ-IVZ'!$I$7:$I$106,0),1)+1),"")</f>
        <v/>
      </c>
      <c r="P936" s="395" t="str">
        <f t="shared" si="70"/>
        <v/>
      </c>
      <c r="Q936" s="395" t="e">
        <f t="shared" si="71"/>
        <v>#VALUE!</v>
      </c>
      <c r="R936" s="395" t="str">
        <f t="shared" si="72"/>
        <v/>
      </c>
    </row>
    <row r="937" spans="1:18" ht="15" hidden="1">
      <c r="A937" s="49"/>
      <c r="B937" s="49"/>
      <c r="C937" s="49"/>
      <c r="D937" s="50"/>
      <c r="E937" s="93" t="str" cm="1">
        <f t="array" ref="E937">IFERROR(IF(O936=1,INDEX('1.1 AIZ-IVZ'!$G$7:$I$106,MATCH(MIN('1.1 AIZ-IVZ'!$G$7:$G$106)+COUNTIF($N$25:N936,"*.0*"),'1.1 AIZ-IVZ'!$G$7:$G$106,0),3),INDEX('1.1 AIZ-IVZ'!$G$109:$H$1097,MATCH(VALUE(LEFT(R937,SEARCH(".",R937)-1)),'1.1 AIZ-IVZ'!$E$109:$E$1097,0)-1+Q937,2)),"")</f>
        <v/>
      </c>
      <c r="F937" s="28"/>
      <c r="G937" s="409" t="str">
        <f>IF(E937="","",IF(IFERROR(VALUE(MID(E937,(SEARCH(".",E937)+1),1)),0)&gt;0,I937,SUMIFS($G938:$G$1015,$R938:$R$1015,LEFT(E937,SEARCH(".",E937)),$Q938:$Q$1015,"&gt;0")))</f>
        <v/>
      </c>
      <c r="H937" s="400"/>
      <c r="I937" s="396" t="str">
        <f t="shared" ca="1" si="73"/>
        <v/>
      </c>
      <c r="J937" s="396" t="str">
        <f t="shared" ca="1" si="74"/>
        <v/>
      </c>
      <c r="K937" s="384" t="str">
        <f>IF(OR(IFERROR(SEARCH("*.0*",$E937),0)=1,E937=""),"",INDEX('1.1 AIZ-IVZ'!$H$109:$O$1097,MATCH('1.4 AIZ-BWH'!E937,'1.1 AIZ-IVZ'!$H$109:$H$1097,0),7))</f>
        <v/>
      </c>
      <c r="L937" s="384" t="str">
        <f>IF(OR(IFERROR(SEARCH("*.0*",$E937),0)=1,E937=""),"",INDEX('1.1 AIZ-IVZ'!$H$109:$O$1097,MATCH('1.4 AIZ-BWH'!E937,'1.1 AIZ-IVZ'!$H$109:$H$1097,0),8))</f>
        <v/>
      </c>
      <c r="M937" s="131"/>
      <c r="N937" s="395" t="str" cm="1">
        <f t="array" ref="N937">IFERROR(IF(O936=1,INDEX('1.1 AIZ-IVZ'!$G$7:$I$106,MATCH(MIN('1.1 AIZ-IVZ'!$G$7:$G$106)+COUNTIF($N$25:N936,"*.0*"),'1.1 AIZ-IVZ'!$G$7:$G$106,0),3),INDEX('1.1 AIZ-IVZ'!$G$109:$H$1097,MATCH(VALUE(LEFT(R937,SEARCH(".",R937)-1)),'1.1 AIZ-IVZ'!$E$109:$E$1097,0)-1+Q937,2)),"")</f>
        <v/>
      </c>
      <c r="O937" s="395" t="str">
        <f>IFERROR(IF(O936&gt;1,O936-1,INDEX('1.1 AIZ-IVZ'!$F$7:$H$106,MATCH('1.4 AIZ-BWH'!N937,'1.1 AIZ-IVZ'!$I$7:$I$106,0),1)+1),"")</f>
        <v/>
      </c>
      <c r="P937" s="395" t="str">
        <f t="shared" ref="P937:P1000" si="75">IF(O937="","",IF(VALUE(MID(N936,SEARCH(".",N936)+1,1))=0,O936,P936))</f>
        <v/>
      </c>
      <c r="Q937" s="395" t="e">
        <f t="shared" ref="Q937:Q1000" si="76">IF(O936=1,"",(O937-P937)*-1)</f>
        <v>#VALUE!</v>
      </c>
      <c r="R937" s="395" t="str">
        <f t="shared" ref="R937:R1000" si="77">IFERROR(IF(Q937="",LEFT(N937,SEARCH(".",N937)),R936),"")</f>
        <v/>
      </c>
    </row>
    <row r="938" spans="1:18" ht="15" hidden="1">
      <c r="A938" s="49"/>
      <c r="B938" s="49"/>
      <c r="C938" s="49"/>
      <c r="D938" s="50"/>
      <c r="E938" s="93" t="str" cm="1">
        <f t="array" ref="E938">IFERROR(IF(O937=1,INDEX('1.1 AIZ-IVZ'!$G$7:$I$106,MATCH(MIN('1.1 AIZ-IVZ'!$G$7:$G$106)+COUNTIF($N$25:N937,"*.0*"),'1.1 AIZ-IVZ'!$G$7:$G$106,0),3),INDEX('1.1 AIZ-IVZ'!$G$109:$H$1097,MATCH(VALUE(LEFT(R938,SEARCH(".",R938)-1)),'1.1 AIZ-IVZ'!$E$109:$E$1097,0)-1+Q938,2)),"")</f>
        <v/>
      </c>
      <c r="F938" s="28"/>
      <c r="G938" s="409" t="str">
        <f>IF(E938="","",IF(IFERROR(VALUE(MID(E938,(SEARCH(".",E938)+1),1)),0)&gt;0,I938,SUMIFS($G939:$G$1015,$R939:$R$1015,LEFT(E938,SEARCH(".",E938)),$Q939:$Q$1015,"&gt;0")))</f>
        <v/>
      </c>
      <c r="H938" s="400"/>
      <c r="I938" s="396" t="str">
        <f t="shared" ca="1" si="73"/>
        <v/>
      </c>
      <c r="J938" s="396" t="str">
        <f t="shared" ca="1" si="74"/>
        <v/>
      </c>
      <c r="K938" s="384" t="str">
        <f>IF(OR(IFERROR(SEARCH("*.0*",$E938),0)=1,E938=""),"",INDEX('1.1 AIZ-IVZ'!$H$109:$O$1097,MATCH('1.4 AIZ-BWH'!E938,'1.1 AIZ-IVZ'!$H$109:$H$1097,0),7))</f>
        <v/>
      </c>
      <c r="L938" s="384" t="str">
        <f>IF(OR(IFERROR(SEARCH("*.0*",$E938),0)=1,E938=""),"",INDEX('1.1 AIZ-IVZ'!$H$109:$O$1097,MATCH('1.4 AIZ-BWH'!E938,'1.1 AIZ-IVZ'!$H$109:$H$1097,0),8))</f>
        <v/>
      </c>
      <c r="M938" s="131"/>
      <c r="N938" s="395" t="str" cm="1">
        <f t="array" ref="N938">IFERROR(IF(O937=1,INDEX('1.1 AIZ-IVZ'!$G$7:$I$106,MATCH(MIN('1.1 AIZ-IVZ'!$G$7:$G$106)+COUNTIF($N$25:N937,"*.0*"),'1.1 AIZ-IVZ'!$G$7:$G$106,0),3),INDEX('1.1 AIZ-IVZ'!$G$109:$H$1097,MATCH(VALUE(LEFT(R938,SEARCH(".",R938)-1)),'1.1 AIZ-IVZ'!$E$109:$E$1097,0)-1+Q938,2)),"")</f>
        <v/>
      </c>
      <c r="O938" s="395" t="str">
        <f>IFERROR(IF(O937&gt;1,O937-1,INDEX('1.1 AIZ-IVZ'!$F$7:$H$106,MATCH('1.4 AIZ-BWH'!N938,'1.1 AIZ-IVZ'!$I$7:$I$106,0),1)+1),"")</f>
        <v/>
      </c>
      <c r="P938" s="395" t="str">
        <f t="shared" si="75"/>
        <v/>
      </c>
      <c r="Q938" s="395" t="e">
        <f t="shared" si="76"/>
        <v>#VALUE!</v>
      </c>
      <c r="R938" s="395" t="str">
        <f t="shared" si="77"/>
        <v/>
      </c>
    </row>
    <row r="939" spans="1:18" ht="15" hidden="1">
      <c r="A939" s="49"/>
      <c r="B939" s="49"/>
      <c r="C939" s="49"/>
      <c r="D939" s="50"/>
      <c r="E939" s="93" t="str" cm="1">
        <f t="array" ref="E939">IFERROR(IF(O938=1,INDEX('1.1 AIZ-IVZ'!$G$7:$I$106,MATCH(MIN('1.1 AIZ-IVZ'!$G$7:$G$106)+COUNTIF($N$25:N938,"*.0*"),'1.1 AIZ-IVZ'!$G$7:$G$106,0),3),INDEX('1.1 AIZ-IVZ'!$G$109:$H$1097,MATCH(VALUE(LEFT(R939,SEARCH(".",R939)-1)),'1.1 AIZ-IVZ'!$E$109:$E$1097,0)-1+Q939,2)),"")</f>
        <v/>
      </c>
      <c r="F939" s="28"/>
      <c r="G939" s="409" t="str">
        <f>IF(E939="","",IF(IFERROR(VALUE(MID(E939,(SEARCH(".",E939)+1),1)),0)&gt;0,I939,SUMIFS($G940:$G$1015,$R940:$R$1015,LEFT(E939,SEARCH(".",E939)),$Q940:$Q$1015,"&gt;0")))</f>
        <v/>
      </c>
      <c r="H939" s="400"/>
      <c r="I939" s="396" t="str">
        <f t="shared" ca="1" si="73"/>
        <v/>
      </c>
      <c r="J939" s="396" t="str">
        <f t="shared" ca="1" si="74"/>
        <v/>
      </c>
      <c r="K939" s="384" t="str">
        <f>IF(OR(IFERROR(SEARCH("*.0*",$E939),0)=1,E939=""),"",INDEX('1.1 AIZ-IVZ'!$H$109:$O$1097,MATCH('1.4 AIZ-BWH'!E939,'1.1 AIZ-IVZ'!$H$109:$H$1097,0),7))</f>
        <v/>
      </c>
      <c r="L939" s="384" t="str">
        <f>IF(OR(IFERROR(SEARCH("*.0*",$E939),0)=1,E939=""),"",INDEX('1.1 AIZ-IVZ'!$H$109:$O$1097,MATCH('1.4 AIZ-BWH'!E939,'1.1 AIZ-IVZ'!$H$109:$H$1097,0),8))</f>
        <v/>
      </c>
      <c r="M939" s="131"/>
      <c r="N939" s="395" t="str" cm="1">
        <f t="array" ref="N939">IFERROR(IF(O938=1,INDEX('1.1 AIZ-IVZ'!$G$7:$I$106,MATCH(MIN('1.1 AIZ-IVZ'!$G$7:$G$106)+COUNTIF($N$25:N938,"*.0*"),'1.1 AIZ-IVZ'!$G$7:$G$106,0),3),INDEX('1.1 AIZ-IVZ'!$G$109:$H$1097,MATCH(VALUE(LEFT(R939,SEARCH(".",R939)-1)),'1.1 AIZ-IVZ'!$E$109:$E$1097,0)-1+Q939,2)),"")</f>
        <v/>
      </c>
      <c r="O939" s="395" t="str">
        <f>IFERROR(IF(O938&gt;1,O938-1,INDEX('1.1 AIZ-IVZ'!$F$7:$H$106,MATCH('1.4 AIZ-BWH'!N939,'1.1 AIZ-IVZ'!$I$7:$I$106,0),1)+1),"")</f>
        <v/>
      </c>
      <c r="P939" s="395" t="str">
        <f t="shared" si="75"/>
        <v/>
      </c>
      <c r="Q939" s="395" t="e">
        <f t="shared" si="76"/>
        <v>#VALUE!</v>
      </c>
      <c r="R939" s="395" t="str">
        <f t="shared" si="77"/>
        <v/>
      </c>
    </row>
    <row r="940" spans="1:18" ht="15" hidden="1">
      <c r="A940" s="49"/>
      <c r="B940" s="49"/>
      <c r="C940" s="49"/>
      <c r="D940" s="50"/>
      <c r="E940" s="93" t="str" cm="1">
        <f t="array" ref="E940">IFERROR(IF(O939=1,INDEX('1.1 AIZ-IVZ'!$G$7:$I$106,MATCH(MIN('1.1 AIZ-IVZ'!$G$7:$G$106)+COUNTIF($N$25:N939,"*.0*"),'1.1 AIZ-IVZ'!$G$7:$G$106,0),3),INDEX('1.1 AIZ-IVZ'!$G$109:$H$1097,MATCH(VALUE(LEFT(R940,SEARCH(".",R940)-1)),'1.1 AIZ-IVZ'!$E$109:$E$1097,0)-1+Q940,2)),"")</f>
        <v/>
      </c>
      <c r="F940" s="28"/>
      <c r="G940" s="409" t="str">
        <f>IF(E940="","",IF(IFERROR(VALUE(MID(E940,(SEARCH(".",E940)+1),1)),0)&gt;0,I940,SUMIFS($G941:$G$1015,$R941:$R$1015,LEFT(E940,SEARCH(".",E940)),$Q941:$Q$1015,"&gt;0")))</f>
        <v/>
      </c>
      <c r="H940" s="400"/>
      <c r="I940" s="396" t="str">
        <f t="shared" ca="1" si="73"/>
        <v/>
      </c>
      <c r="J940" s="396" t="str">
        <f t="shared" ca="1" si="74"/>
        <v/>
      </c>
      <c r="K940" s="384" t="str">
        <f>IF(OR(IFERROR(SEARCH("*.0*",$E940),0)=1,E940=""),"",INDEX('1.1 AIZ-IVZ'!$H$109:$O$1097,MATCH('1.4 AIZ-BWH'!E940,'1.1 AIZ-IVZ'!$H$109:$H$1097,0),7))</f>
        <v/>
      </c>
      <c r="L940" s="384" t="str">
        <f>IF(OR(IFERROR(SEARCH("*.0*",$E940),0)=1,E940=""),"",INDEX('1.1 AIZ-IVZ'!$H$109:$O$1097,MATCH('1.4 AIZ-BWH'!E940,'1.1 AIZ-IVZ'!$H$109:$H$1097,0),8))</f>
        <v/>
      </c>
      <c r="M940" s="131"/>
      <c r="N940" s="395" t="str" cm="1">
        <f t="array" ref="N940">IFERROR(IF(O939=1,INDEX('1.1 AIZ-IVZ'!$G$7:$I$106,MATCH(MIN('1.1 AIZ-IVZ'!$G$7:$G$106)+COUNTIF($N$25:N939,"*.0*"),'1.1 AIZ-IVZ'!$G$7:$G$106,0),3),INDEX('1.1 AIZ-IVZ'!$G$109:$H$1097,MATCH(VALUE(LEFT(R940,SEARCH(".",R940)-1)),'1.1 AIZ-IVZ'!$E$109:$E$1097,0)-1+Q940,2)),"")</f>
        <v/>
      </c>
      <c r="O940" s="395" t="str">
        <f>IFERROR(IF(O939&gt;1,O939-1,INDEX('1.1 AIZ-IVZ'!$F$7:$H$106,MATCH('1.4 AIZ-BWH'!N940,'1.1 AIZ-IVZ'!$I$7:$I$106,0),1)+1),"")</f>
        <v/>
      </c>
      <c r="P940" s="395" t="str">
        <f t="shared" si="75"/>
        <v/>
      </c>
      <c r="Q940" s="395" t="e">
        <f t="shared" si="76"/>
        <v>#VALUE!</v>
      </c>
      <c r="R940" s="395" t="str">
        <f t="shared" si="77"/>
        <v/>
      </c>
    </row>
    <row r="941" spans="1:18" ht="15" hidden="1" customHeight="1">
      <c r="A941" s="49"/>
      <c r="B941" s="49"/>
      <c r="C941" s="49"/>
      <c r="D941" s="50"/>
      <c r="E941" s="93" t="str" cm="1">
        <f t="array" ref="E941">IFERROR(IF(O940=1,INDEX('1.1 AIZ-IVZ'!$G$7:$I$106,MATCH(MIN('1.1 AIZ-IVZ'!$G$7:$G$106)+COUNTIF($N$25:N940,"*.0*"),'1.1 AIZ-IVZ'!$G$7:$G$106,0),3),INDEX('1.1 AIZ-IVZ'!$G$109:$H$1097,MATCH(VALUE(LEFT(R941,SEARCH(".",R941)-1)),'1.1 AIZ-IVZ'!$E$109:$E$1097,0)-1+Q941,2)),"")</f>
        <v/>
      </c>
      <c r="F941" s="28"/>
      <c r="G941" s="409" t="str">
        <f>IF(E941="","",IF(IFERROR(VALUE(MID(E941,(SEARCH(".",E941)+1),1)),0)&gt;0,I941,SUMIFS($G942:$G$1015,$R942:$R$1015,LEFT(E941,SEARCH(".",E941)),$Q942:$Q$1015,"&gt;0")))</f>
        <v/>
      </c>
      <c r="H941" s="400"/>
      <c r="I941" s="396" t="str">
        <f t="shared" ca="1" si="73"/>
        <v/>
      </c>
      <c r="J941" s="396" t="str">
        <f t="shared" ca="1" si="74"/>
        <v/>
      </c>
      <c r="K941" s="384" t="str">
        <f>IF(OR(IFERROR(SEARCH("*.0*",$E941),0)=1,E941=""),"",INDEX('1.1 AIZ-IVZ'!$H$109:$O$1097,MATCH('1.4 AIZ-BWH'!E941,'1.1 AIZ-IVZ'!$H$109:$H$1097,0),7))</f>
        <v/>
      </c>
      <c r="L941" s="384" t="str">
        <f>IF(OR(IFERROR(SEARCH("*.0*",$E941),0)=1,E941=""),"",INDEX('1.1 AIZ-IVZ'!$H$109:$O$1097,MATCH('1.4 AIZ-BWH'!E941,'1.1 AIZ-IVZ'!$H$109:$H$1097,0),8))</f>
        <v/>
      </c>
      <c r="M941" s="131"/>
      <c r="N941" s="395" t="str" cm="1">
        <f t="array" ref="N941">IFERROR(IF(O940=1,INDEX('1.1 AIZ-IVZ'!$G$7:$I$106,MATCH(MIN('1.1 AIZ-IVZ'!$G$7:$G$106)+COUNTIF($N$25:N940,"*.0*"),'1.1 AIZ-IVZ'!$G$7:$G$106,0),3),INDEX('1.1 AIZ-IVZ'!$G$109:$H$1097,MATCH(VALUE(LEFT(R941,SEARCH(".",R941)-1)),'1.1 AIZ-IVZ'!$E$109:$E$1097,0)-1+Q941,2)),"")</f>
        <v/>
      </c>
      <c r="O941" s="395" t="str">
        <f>IFERROR(IF(O940&gt;1,O940-1,INDEX('1.1 AIZ-IVZ'!$F$7:$H$106,MATCH('1.4 AIZ-BWH'!N941,'1.1 AIZ-IVZ'!$I$7:$I$106,0),1)+1),"")</f>
        <v/>
      </c>
      <c r="P941" s="395" t="str">
        <f t="shared" si="75"/>
        <v/>
      </c>
      <c r="Q941" s="395" t="e">
        <f t="shared" si="76"/>
        <v>#VALUE!</v>
      </c>
      <c r="R941" s="395" t="str">
        <f t="shared" si="77"/>
        <v/>
      </c>
    </row>
    <row r="942" spans="1:18" ht="15" hidden="1">
      <c r="A942" s="49"/>
      <c r="B942" s="49"/>
      <c r="C942" s="49"/>
      <c r="D942" s="50"/>
      <c r="E942" s="93" t="str" cm="1">
        <f t="array" ref="E942">IFERROR(IF(O941=1,INDEX('1.1 AIZ-IVZ'!$G$7:$I$106,MATCH(MIN('1.1 AIZ-IVZ'!$G$7:$G$106)+COUNTIF($N$25:N941,"*.0*"),'1.1 AIZ-IVZ'!$G$7:$G$106,0),3),INDEX('1.1 AIZ-IVZ'!$G$109:$H$1097,MATCH(VALUE(LEFT(R942,SEARCH(".",R942)-1)),'1.1 AIZ-IVZ'!$E$109:$E$1097,0)-1+Q942,2)),"")</f>
        <v/>
      </c>
      <c r="F942" s="28"/>
      <c r="G942" s="409" t="str">
        <f>IF(E942="","",IF(IFERROR(VALUE(MID(E942,(SEARCH(".",E942)+1),1)),0)&gt;0,I942,SUMIFS($G943:$G$1015,$R943:$R$1015,LEFT(E942,SEARCH(".",E942)),$Q943:$Q$1015,"&gt;0")))</f>
        <v/>
      </c>
      <c r="H942" s="400"/>
      <c r="I942" s="396" t="str">
        <f t="shared" ca="1" si="73"/>
        <v/>
      </c>
      <c r="J942" s="396" t="str">
        <f t="shared" ca="1" si="74"/>
        <v/>
      </c>
      <c r="K942" s="384" t="str">
        <f>IF(OR(IFERROR(SEARCH("*.0*",$E942),0)=1,E942=""),"",INDEX('1.1 AIZ-IVZ'!$H$109:$O$1097,MATCH('1.4 AIZ-BWH'!E942,'1.1 AIZ-IVZ'!$H$109:$H$1097,0),7))</f>
        <v/>
      </c>
      <c r="L942" s="384" t="str">
        <f>IF(OR(IFERROR(SEARCH("*.0*",$E942),0)=1,E942=""),"",INDEX('1.1 AIZ-IVZ'!$H$109:$O$1097,MATCH('1.4 AIZ-BWH'!E942,'1.1 AIZ-IVZ'!$H$109:$H$1097,0),8))</f>
        <v/>
      </c>
      <c r="M942" s="131"/>
      <c r="N942" s="395" t="str" cm="1">
        <f t="array" ref="N942">IFERROR(IF(O941=1,INDEX('1.1 AIZ-IVZ'!$G$7:$I$106,MATCH(MIN('1.1 AIZ-IVZ'!$G$7:$G$106)+COUNTIF($N$25:N941,"*.0*"),'1.1 AIZ-IVZ'!$G$7:$G$106,0),3),INDEX('1.1 AIZ-IVZ'!$G$109:$H$1097,MATCH(VALUE(LEFT(R942,SEARCH(".",R942)-1)),'1.1 AIZ-IVZ'!$E$109:$E$1097,0)-1+Q942,2)),"")</f>
        <v/>
      </c>
      <c r="O942" s="395" t="str">
        <f>IFERROR(IF(O941&gt;1,O941-1,INDEX('1.1 AIZ-IVZ'!$F$7:$H$106,MATCH('1.4 AIZ-BWH'!N942,'1.1 AIZ-IVZ'!$I$7:$I$106,0),1)+1),"")</f>
        <v/>
      </c>
      <c r="P942" s="395" t="str">
        <f t="shared" si="75"/>
        <v/>
      </c>
      <c r="Q942" s="395" t="e">
        <f t="shared" si="76"/>
        <v>#VALUE!</v>
      </c>
      <c r="R942" s="395" t="str">
        <f t="shared" si="77"/>
        <v/>
      </c>
    </row>
    <row r="943" spans="1:18" ht="15" hidden="1">
      <c r="A943" s="49"/>
      <c r="B943" s="49"/>
      <c r="C943" s="49"/>
      <c r="D943" s="50"/>
      <c r="E943" s="93" t="str" cm="1">
        <f t="array" ref="E943">IFERROR(IF(O942=1,INDEX('1.1 AIZ-IVZ'!$G$7:$I$106,MATCH(MIN('1.1 AIZ-IVZ'!$G$7:$G$106)+COUNTIF($N$25:N942,"*.0*"),'1.1 AIZ-IVZ'!$G$7:$G$106,0),3),INDEX('1.1 AIZ-IVZ'!$G$109:$H$1097,MATCH(VALUE(LEFT(R943,SEARCH(".",R943)-1)),'1.1 AIZ-IVZ'!$E$109:$E$1097,0)-1+Q943,2)),"")</f>
        <v/>
      </c>
      <c r="F943" s="28"/>
      <c r="G943" s="409" t="str">
        <f>IF(E943="","",IF(IFERROR(VALUE(MID(E943,(SEARCH(".",E943)+1),1)),0)&gt;0,I943,SUMIFS($G944:$G$1015,$R944:$R$1015,LEFT(E943,SEARCH(".",E943)),$Q944:$Q$1015,"&gt;0")))</f>
        <v/>
      </c>
      <c r="H943" s="400"/>
      <c r="I943" s="396" t="str">
        <f t="shared" ca="1" si="73"/>
        <v/>
      </c>
      <c r="J943" s="396" t="str">
        <f t="shared" ca="1" si="74"/>
        <v/>
      </c>
      <c r="K943" s="384" t="str">
        <f>IF(OR(IFERROR(SEARCH("*.0*",$E943),0)=1,E943=""),"",INDEX('1.1 AIZ-IVZ'!$H$109:$O$1097,MATCH('1.4 AIZ-BWH'!E943,'1.1 AIZ-IVZ'!$H$109:$H$1097,0),7))</f>
        <v/>
      </c>
      <c r="L943" s="384" t="str">
        <f>IF(OR(IFERROR(SEARCH("*.0*",$E943),0)=1,E943=""),"",INDEX('1.1 AIZ-IVZ'!$H$109:$O$1097,MATCH('1.4 AIZ-BWH'!E943,'1.1 AIZ-IVZ'!$H$109:$H$1097,0),8))</f>
        <v/>
      </c>
      <c r="M943" s="131"/>
      <c r="N943" s="395" t="str" cm="1">
        <f t="array" ref="N943">IFERROR(IF(O942=1,INDEX('1.1 AIZ-IVZ'!$G$7:$I$106,MATCH(MIN('1.1 AIZ-IVZ'!$G$7:$G$106)+COUNTIF($N$25:N942,"*.0*"),'1.1 AIZ-IVZ'!$G$7:$G$106,0),3),INDEX('1.1 AIZ-IVZ'!$G$109:$H$1097,MATCH(VALUE(LEFT(R943,SEARCH(".",R943)-1)),'1.1 AIZ-IVZ'!$E$109:$E$1097,0)-1+Q943,2)),"")</f>
        <v/>
      </c>
      <c r="O943" s="395" t="str">
        <f>IFERROR(IF(O942&gt;1,O942-1,INDEX('1.1 AIZ-IVZ'!$F$7:$H$106,MATCH('1.4 AIZ-BWH'!N943,'1.1 AIZ-IVZ'!$I$7:$I$106,0),1)+1),"")</f>
        <v/>
      </c>
      <c r="P943" s="395" t="str">
        <f t="shared" si="75"/>
        <v/>
      </c>
      <c r="Q943" s="395" t="e">
        <f t="shared" si="76"/>
        <v>#VALUE!</v>
      </c>
      <c r="R943" s="395" t="str">
        <f t="shared" si="77"/>
        <v/>
      </c>
    </row>
    <row r="944" spans="1:18" ht="15" hidden="1">
      <c r="A944" s="49"/>
      <c r="B944" s="49"/>
      <c r="C944" s="49"/>
      <c r="D944" s="50"/>
      <c r="E944" s="93" t="str" cm="1">
        <f t="array" ref="E944">IFERROR(IF(O943=1,INDEX('1.1 AIZ-IVZ'!$G$7:$I$106,MATCH(MIN('1.1 AIZ-IVZ'!$G$7:$G$106)+COUNTIF($N$25:N943,"*.0*"),'1.1 AIZ-IVZ'!$G$7:$G$106,0),3),INDEX('1.1 AIZ-IVZ'!$G$109:$H$1097,MATCH(VALUE(LEFT(R944,SEARCH(".",R944)-1)),'1.1 AIZ-IVZ'!$E$109:$E$1097,0)-1+Q944,2)),"")</f>
        <v/>
      </c>
      <c r="F944" s="28"/>
      <c r="G944" s="409" t="str">
        <f>IF(E944="","",IF(IFERROR(VALUE(MID(E944,(SEARCH(".",E944)+1),1)),0)&gt;0,I944,SUMIFS($G945:$G$1015,$R945:$R$1015,LEFT(E944,SEARCH(".",E944)),$Q945:$Q$1015,"&gt;0")))</f>
        <v/>
      </c>
      <c r="H944" s="400"/>
      <c r="I944" s="396" t="str">
        <f t="shared" ca="1" si="73"/>
        <v/>
      </c>
      <c r="J944" s="396" t="str">
        <f t="shared" ca="1" si="74"/>
        <v/>
      </c>
      <c r="K944" s="384" t="str">
        <f>IF(OR(IFERROR(SEARCH("*.0*",$E944),0)=1,E944=""),"",INDEX('1.1 AIZ-IVZ'!$H$109:$O$1097,MATCH('1.4 AIZ-BWH'!E944,'1.1 AIZ-IVZ'!$H$109:$H$1097,0),7))</f>
        <v/>
      </c>
      <c r="L944" s="384" t="str">
        <f>IF(OR(IFERROR(SEARCH("*.0*",$E944),0)=1,E944=""),"",INDEX('1.1 AIZ-IVZ'!$H$109:$O$1097,MATCH('1.4 AIZ-BWH'!E944,'1.1 AIZ-IVZ'!$H$109:$H$1097,0),8))</f>
        <v/>
      </c>
      <c r="M944" s="131"/>
      <c r="N944" s="395" t="str" cm="1">
        <f t="array" ref="N944">IFERROR(IF(O943=1,INDEX('1.1 AIZ-IVZ'!$G$7:$I$106,MATCH(MIN('1.1 AIZ-IVZ'!$G$7:$G$106)+COUNTIF($N$25:N943,"*.0*"),'1.1 AIZ-IVZ'!$G$7:$G$106,0),3),INDEX('1.1 AIZ-IVZ'!$G$109:$H$1097,MATCH(VALUE(LEFT(R944,SEARCH(".",R944)-1)),'1.1 AIZ-IVZ'!$E$109:$E$1097,0)-1+Q944,2)),"")</f>
        <v/>
      </c>
      <c r="O944" s="395" t="str">
        <f>IFERROR(IF(O943&gt;1,O943-1,INDEX('1.1 AIZ-IVZ'!$F$7:$H$106,MATCH('1.4 AIZ-BWH'!N944,'1.1 AIZ-IVZ'!$I$7:$I$106,0),1)+1),"")</f>
        <v/>
      </c>
      <c r="P944" s="395" t="str">
        <f t="shared" si="75"/>
        <v/>
      </c>
      <c r="Q944" s="395" t="e">
        <f t="shared" si="76"/>
        <v>#VALUE!</v>
      </c>
      <c r="R944" s="395" t="str">
        <f t="shared" si="77"/>
        <v/>
      </c>
    </row>
    <row r="945" spans="1:18" ht="15" hidden="1">
      <c r="A945" s="49"/>
      <c r="B945" s="49"/>
      <c r="C945" s="49"/>
      <c r="D945" s="50"/>
      <c r="E945" s="93" t="str" cm="1">
        <f t="array" ref="E945">IFERROR(IF(O944=1,INDEX('1.1 AIZ-IVZ'!$G$7:$I$106,MATCH(MIN('1.1 AIZ-IVZ'!$G$7:$G$106)+COUNTIF($N$25:N944,"*.0*"),'1.1 AIZ-IVZ'!$G$7:$G$106,0),3),INDEX('1.1 AIZ-IVZ'!$G$109:$H$1097,MATCH(VALUE(LEFT(R945,SEARCH(".",R945)-1)),'1.1 AIZ-IVZ'!$E$109:$E$1097,0)-1+Q945,2)),"")</f>
        <v/>
      </c>
      <c r="F945" s="28"/>
      <c r="G945" s="409" t="str">
        <f>IF(E945="","",IF(IFERROR(VALUE(MID(E945,(SEARCH(".",E945)+1),1)),0)&gt;0,I945,SUMIFS($G946:$G$1015,$R946:$R$1015,LEFT(E945,SEARCH(".",E945)),$Q946:$Q$1015,"&gt;0")))</f>
        <v/>
      </c>
      <c r="H945" s="400"/>
      <c r="I945" s="396" t="str">
        <f t="shared" ca="1" si="73"/>
        <v/>
      </c>
      <c r="J945" s="396" t="str">
        <f t="shared" ca="1" si="74"/>
        <v/>
      </c>
      <c r="K945" s="384" t="str">
        <f>IF(OR(IFERROR(SEARCH("*.0*",$E945),0)=1,E945=""),"",INDEX('1.1 AIZ-IVZ'!$H$109:$O$1097,MATCH('1.4 AIZ-BWH'!E945,'1.1 AIZ-IVZ'!$H$109:$H$1097,0),7))</f>
        <v/>
      </c>
      <c r="L945" s="384" t="str">
        <f>IF(OR(IFERROR(SEARCH("*.0*",$E945),0)=1,E945=""),"",INDEX('1.1 AIZ-IVZ'!$H$109:$O$1097,MATCH('1.4 AIZ-BWH'!E945,'1.1 AIZ-IVZ'!$H$109:$H$1097,0),8))</f>
        <v/>
      </c>
      <c r="M945" s="131"/>
      <c r="N945" s="395" t="str" cm="1">
        <f t="array" ref="N945">IFERROR(IF(O944=1,INDEX('1.1 AIZ-IVZ'!$G$7:$I$106,MATCH(MIN('1.1 AIZ-IVZ'!$G$7:$G$106)+COUNTIF($N$25:N944,"*.0*"),'1.1 AIZ-IVZ'!$G$7:$G$106,0),3),INDEX('1.1 AIZ-IVZ'!$G$109:$H$1097,MATCH(VALUE(LEFT(R945,SEARCH(".",R945)-1)),'1.1 AIZ-IVZ'!$E$109:$E$1097,0)-1+Q945,2)),"")</f>
        <v/>
      </c>
      <c r="O945" s="395" t="str">
        <f>IFERROR(IF(O944&gt;1,O944-1,INDEX('1.1 AIZ-IVZ'!$F$7:$H$106,MATCH('1.4 AIZ-BWH'!N945,'1.1 AIZ-IVZ'!$I$7:$I$106,0),1)+1),"")</f>
        <v/>
      </c>
      <c r="P945" s="395" t="str">
        <f t="shared" si="75"/>
        <v/>
      </c>
      <c r="Q945" s="395" t="e">
        <f t="shared" si="76"/>
        <v>#VALUE!</v>
      </c>
      <c r="R945" s="395" t="str">
        <f t="shared" si="77"/>
        <v/>
      </c>
    </row>
    <row r="946" spans="1:18" ht="15" hidden="1" customHeight="1">
      <c r="A946" s="49"/>
      <c r="B946" s="49"/>
      <c r="C946" s="49"/>
      <c r="D946" s="50"/>
      <c r="E946" s="93" t="str" cm="1">
        <f t="array" ref="E946">IFERROR(IF(O945=1,INDEX('1.1 AIZ-IVZ'!$G$7:$I$106,MATCH(MIN('1.1 AIZ-IVZ'!$G$7:$G$106)+COUNTIF($N$25:N945,"*.0*"),'1.1 AIZ-IVZ'!$G$7:$G$106,0),3),INDEX('1.1 AIZ-IVZ'!$G$109:$H$1097,MATCH(VALUE(LEFT(R946,SEARCH(".",R946)-1)),'1.1 AIZ-IVZ'!$E$109:$E$1097,0)-1+Q946,2)),"")</f>
        <v/>
      </c>
      <c r="F946" s="28"/>
      <c r="G946" s="409" t="str">
        <f>IF(E946="","",IF(IFERROR(VALUE(MID(E946,(SEARCH(".",E946)+1),1)),0)&gt;0,I946,SUMIFS($G947:$G$1015,$R947:$R$1015,LEFT(E946,SEARCH(".",E946)),$Q947:$Q$1015,"&gt;0")))</f>
        <v/>
      </c>
      <c r="H946" s="400"/>
      <c r="I946" s="396" t="str">
        <f t="shared" ca="1" si="73"/>
        <v/>
      </c>
      <c r="J946" s="396" t="str">
        <f t="shared" ca="1" si="74"/>
        <v/>
      </c>
      <c r="K946" s="384" t="str">
        <f>IF(OR(IFERROR(SEARCH("*.0*",$E946),0)=1,E946=""),"",INDEX('1.1 AIZ-IVZ'!$H$109:$O$1097,MATCH('1.4 AIZ-BWH'!E946,'1.1 AIZ-IVZ'!$H$109:$H$1097,0),7))</f>
        <v/>
      </c>
      <c r="L946" s="384" t="str">
        <f>IF(OR(IFERROR(SEARCH("*.0*",$E946),0)=1,E946=""),"",INDEX('1.1 AIZ-IVZ'!$H$109:$O$1097,MATCH('1.4 AIZ-BWH'!E946,'1.1 AIZ-IVZ'!$H$109:$H$1097,0),8))</f>
        <v/>
      </c>
      <c r="M946" s="131"/>
      <c r="N946" s="395" t="str" cm="1">
        <f t="array" ref="N946">IFERROR(IF(O945=1,INDEX('1.1 AIZ-IVZ'!$G$7:$I$106,MATCH(MIN('1.1 AIZ-IVZ'!$G$7:$G$106)+COUNTIF($N$25:N945,"*.0*"),'1.1 AIZ-IVZ'!$G$7:$G$106,0),3),INDEX('1.1 AIZ-IVZ'!$G$109:$H$1097,MATCH(VALUE(LEFT(R946,SEARCH(".",R946)-1)),'1.1 AIZ-IVZ'!$E$109:$E$1097,0)-1+Q946,2)),"")</f>
        <v/>
      </c>
      <c r="O946" s="395" t="str">
        <f>IFERROR(IF(O945&gt;1,O945-1,INDEX('1.1 AIZ-IVZ'!$F$7:$H$106,MATCH('1.4 AIZ-BWH'!N946,'1.1 AIZ-IVZ'!$I$7:$I$106,0),1)+1),"")</f>
        <v/>
      </c>
      <c r="P946" s="395" t="str">
        <f t="shared" si="75"/>
        <v/>
      </c>
      <c r="Q946" s="395" t="e">
        <f t="shared" si="76"/>
        <v>#VALUE!</v>
      </c>
      <c r="R946" s="395" t="str">
        <f t="shared" si="77"/>
        <v/>
      </c>
    </row>
    <row r="947" spans="1:18" ht="15" hidden="1" customHeight="1">
      <c r="A947" s="49"/>
      <c r="B947" s="49"/>
      <c r="C947" s="49"/>
      <c r="D947" s="50"/>
      <c r="E947" s="93" t="str" cm="1">
        <f t="array" ref="E947">IFERROR(IF(O946=1,INDEX('1.1 AIZ-IVZ'!$G$7:$I$106,MATCH(MIN('1.1 AIZ-IVZ'!$G$7:$G$106)+COUNTIF($N$25:N946,"*.0*"),'1.1 AIZ-IVZ'!$G$7:$G$106,0),3),INDEX('1.1 AIZ-IVZ'!$G$109:$H$1097,MATCH(VALUE(LEFT(R947,SEARCH(".",R947)-1)),'1.1 AIZ-IVZ'!$E$109:$E$1097,0)-1+Q947,2)),"")</f>
        <v/>
      </c>
      <c r="F947" s="28"/>
      <c r="G947" s="409" t="str">
        <f>IF(E947="","",IF(IFERROR(VALUE(MID(E947,(SEARCH(".",E947)+1),1)),0)&gt;0,I947,SUMIFS($G948:$G$1015,$R948:$R$1015,LEFT(E947,SEARCH(".",E947)),$Q948:$Q$1015,"&gt;0")))</f>
        <v/>
      </c>
      <c r="H947" s="400"/>
      <c r="I947" s="396" t="str">
        <f t="shared" ca="1" si="73"/>
        <v/>
      </c>
      <c r="J947" s="396" t="str">
        <f t="shared" ca="1" si="74"/>
        <v/>
      </c>
      <c r="K947" s="384" t="str">
        <f>IF(OR(IFERROR(SEARCH("*.0*",$E947),0)=1,E947=""),"",INDEX('1.1 AIZ-IVZ'!$H$109:$O$1097,MATCH('1.4 AIZ-BWH'!E947,'1.1 AIZ-IVZ'!$H$109:$H$1097,0),7))</f>
        <v/>
      </c>
      <c r="L947" s="384" t="str">
        <f>IF(OR(IFERROR(SEARCH("*.0*",$E947),0)=1,E947=""),"",INDEX('1.1 AIZ-IVZ'!$H$109:$O$1097,MATCH('1.4 AIZ-BWH'!E947,'1.1 AIZ-IVZ'!$H$109:$H$1097,0),8))</f>
        <v/>
      </c>
      <c r="M947" s="131"/>
      <c r="N947" s="395" t="str" cm="1">
        <f t="array" ref="N947">IFERROR(IF(O946=1,INDEX('1.1 AIZ-IVZ'!$G$7:$I$106,MATCH(MIN('1.1 AIZ-IVZ'!$G$7:$G$106)+COUNTIF($N$25:N946,"*.0*"),'1.1 AIZ-IVZ'!$G$7:$G$106,0),3),INDEX('1.1 AIZ-IVZ'!$G$109:$H$1097,MATCH(VALUE(LEFT(R947,SEARCH(".",R947)-1)),'1.1 AIZ-IVZ'!$E$109:$E$1097,0)-1+Q947,2)),"")</f>
        <v/>
      </c>
      <c r="O947" s="395" t="str">
        <f>IFERROR(IF(O946&gt;1,O946-1,INDEX('1.1 AIZ-IVZ'!$F$7:$H$106,MATCH('1.4 AIZ-BWH'!N947,'1.1 AIZ-IVZ'!$I$7:$I$106,0),1)+1),"")</f>
        <v/>
      </c>
      <c r="P947" s="395" t="str">
        <f t="shared" si="75"/>
        <v/>
      </c>
      <c r="Q947" s="395" t="e">
        <f t="shared" si="76"/>
        <v>#VALUE!</v>
      </c>
      <c r="R947" s="395" t="str">
        <f t="shared" si="77"/>
        <v/>
      </c>
    </row>
    <row r="948" spans="1:18" ht="15" hidden="1" customHeight="1">
      <c r="A948" s="49"/>
      <c r="B948" s="49"/>
      <c r="C948" s="49"/>
      <c r="D948" s="50"/>
      <c r="E948" s="93" t="str" cm="1">
        <f t="array" ref="E948">IFERROR(IF(O947=1,INDEX('1.1 AIZ-IVZ'!$G$7:$I$106,MATCH(MIN('1.1 AIZ-IVZ'!$G$7:$G$106)+COUNTIF($N$25:N947,"*.0*"),'1.1 AIZ-IVZ'!$G$7:$G$106,0),3),INDEX('1.1 AIZ-IVZ'!$G$109:$H$1097,MATCH(VALUE(LEFT(R948,SEARCH(".",R948)-1)),'1.1 AIZ-IVZ'!$E$109:$E$1097,0)-1+Q948,2)),"")</f>
        <v/>
      </c>
      <c r="F948" s="28"/>
      <c r="G948" s="409" t="str">
        <f>IF(E948="","",IF(IFERROR(VALUE(MID(E948,(SEARCH(".",E948)+1),1)),0)&gt;0,I948,SUMIFS($G949:$G$1015,$R949:$R$1015,LEFT(E948,SEARCH(".",E948)),$Q949:$Q$1015,"&gt;0")))</f>
        <v/>
      </c>
      <c r="H948" s="400"/>
      <c r="I948" s="396" t="str">
        <f t="shared" ca="1" si="73"/>
        <v/>
      </c>
      <c r="J948" s="396" t="str">
        <f t="shared" ca="1" si="74"/>
        <v/>
      </c>
      <c r="K948" s="384" t="str">
        <f>IF(OR(IFERROR(SEARCH("*.0*",$E948),0)=1,E948=""),"",INDEX('1.1 AIZ-IVZ'!$H$109:$O$1097,MATCH('1.4 AIZ-BWH'!E948,'1.1 AIZ-IVZ'!$H$109:$H$1097,0),7))</f>
        <v/>
      </c>
      <c r="L948" s="384" t="str">
        <f>IF(OR(IFERROR(SEARCH("*.0*",$E948),0)=1,E948=""),"",INDEX('1.1 AIZ-IVZ'!$H$109:$O$1097,MATCH('1.4 AIZ-BWH'!E948,'1.1 AIZ-IVZ'!$H$109:$H$1097,0),8))</f>
        <v/>
      </c>
      <c r="M948" s="131"/>
      <c r="N948" s="395" t="str" cm="1">
        <f t="array" ref="N948">IFERROR(IF(O947=1,INDEX('1.1 AIZ-IVZ'!$G$7:$I$106,MATCH(MIN('1.1 AIZ-IVZ'!$G$7:$G$106)+COUNTIF($N$25:N947,"*.0*"),'1.1 AIZ-IVZ'!$G$7:$G$106,0),3),INDEX('1.1 AIZ-IVZ'!$G$109:$H$1097,MATCH(VALUE(LEFT(R948,SEARCH(".",R948)-1)),'1.1 AIZ-IVZ'!$E$109:$E$1097,0)-1+Q948,2)),"")</f>
        <v/>
      </c>
      <c r="O948" s="395" t="str">
        <f>IFERROR(IF(O947&gt;1,O947-1,INDEX('1.1 AIZ-IVZ'!$F$7:$H$106,MATCH('1.4 AIZ-BWH'!N948,'1.1 AIZ-IVZ'!$I$7:$I$106,0),1)+1),"")</f>
        <v/>
      </c>
      <c r="P948" s="395" t="str">
        <f t="shared" si="75"/>
        <v/>
      </c>
      <c r="Q948" s="395" t="e">
        <f t="shared" si="76"/>
        <v>#VALUE!</v>
      </c>
      <c r="R948" s="395" t="str">
        <f t="shared" si="77"/>
        <v/>
      </c>
    </row>
    <row r="949" spans="1:18" ht="15" hidden="1" customHeight="1">
      <c r="A949" s="49"/>
      <c r="B949" s="49"/>
      <c r="C949" s="49"/>
      <c r="D949" s="50"/>
      <c r="E949" s="93" t="str" cm="1">
        <f t="array" ref="E949">IFERROR(IF(O948=1,INDEX('1.1 AIZ-IVZ'!$G$7:$I$106,MATCH(MIN('1.1 AIZ-IVZ'!$G$7:$G$106)+COUNTIF($N$25:N948,"*.0*"),'1.1 AIZ-IVZ'!$G$7:$G$106,0),3),INDEX('1.1 AIZ-IVZ'!$G$109:$H$1097,MATCH(VALUE(LEFT(R949,SEARCH(".",R949)-1)),'1.1 AIZ-IVZ'!$E$109:$E$1097,0)-1+Q949,2)),"")</f>
        <v/>
      </c>
      <c r="F949" s="28"/>
      <c r="G949" s="409" t="str">
        <f>IF(E949="","",IF(IFERROR(VALUE(MID(E949,(SEARCH(".",E949)+1),1)),0)&gt;0,I949,SUMIFS($G950:$G$1015,$R950:$R$1015,LEFT(E949,SEARCH(".",E949)),$Q950:$Q$1015,"&gt;0")))</f>
        <v/>
      </c>
      <c r="H949" s="400"/>
      <c r="I949" s="396" t="str">
        <f t="shared" ca="1" si="73"/>
        <v/>
      </c>
      <c r="J949" s="396" t="str">
        <f t="shared" ca="1" si="74"/>
        <v/>
      </c>
      <c r="K949" s="384" t="str">
        <f>IF(OR(IFERROR(SEARCH("*.0*",$E949),0)=1,E949=""),"",INDEX('1.1 AIZ-IVZ'!$H$109:$O$1097,MATCH('1.4 AIZ-BWH'!E949,'1.1 AIZ-IVZ'!$H$109:$H$1097,0),7))</f>
        <v/>
      </c>
      <c r="L949" s="384" t="str">
        <f>IF(OR(IFERROR(SEARCH("*.0*",$E949),0)=1,E949=""),"",INDEX('1.1 AIZ-IVZ'!$H$109:$O$1097,MATCH('1.4 AIZ-BWH'!E949,'1.1 AIZ-IVZ'!$H$109:$H$1097,0),8))</f>
        <v/>
      </c>
      <c r="M949" s="131"/>
      <c r="N949" s="395" t="str" cm="1">
        <f t="array" ref="N949">IFERROR(IF(O948=1,INDEX('1.1 AIZ-IVZ'!$G$7:$I$106,MATCH(MIN('1.1 AIZ-IVZ'!$G$7:$G$106)+COUNTIF($N$25:N948,"*.0*"),'1.1 AIZ-IVZ'!$G$7:$G$106,0),3),INDEX('1.1 AIZ-IVZ'!$G$109:$H$1097,MATCH(VALUE(LEFT(R949,SEARCH(".",R949)-1)),'1.1 AIZ-IVZ'!$E$109:$E$1097,0)-1+Q949,2)),"")</f>
        <v/>
      </c>
      <c r="O949" s="395" t="str">
        <f>IFERROR(IF(O948&gt;1,O948-1,INDEX('1.1 AIZ-IVZ'!$F$7:$H$106,MATCH('1.4 AIZ-BWH'!N949,'1.1 AIZ-IVZ'!$I$7:$I$106,0),1)+1),"")</f>
        <v/>
      </c>
      <c r="P949" s="395" t="str">
        <f t="shared" si="75"/>
        <v/>
      </c>
      <c r="Q949" s="395" t="e">
        <f t="shared" si="76"/>
        <v>#VALUE!</v>
      </c>
      <c r="R949" s="395" t="str">
        <f t="shared" si="77"/>
        <v/>
      </c>
    </row>
    <row r="950" spans="1:18" ht="15" hidden="1" customHeight="1">
      <c r="A950" s="49"/>
      <c r="B950" s="49"/>
      <c r="C950" s="49"/>
      <c r="D950" s="50"/>
      <c r="E950" s="93" t="str" cm="1">
        <f t="array" ref="E950">IFERROR(IF(O949=1,INDEX('1.1 AIZ-IVZ'!$G$7:$I$106,MATCH(MIN('1.1 AIZ-IVZ'!$G$7:$G$106)+COUNTIF($N$25:N949,"*.0*"),'1.1 AIZ-IVZ'!$G$7:$G$106,0),3),INDEX('1.1 AIZ-IVZ'!$G$109:$H$1097,MATCH(VALUE(LEFT(R950,SEARCH(".",R950)-1)),'1.1 AIZ-IVZ'!$E$109:$E$1097,0)-1+Q950,2)),"")</f>
        <v/>
      </c>
      <c r="F950" s="28"/>
      <c r="G950" s="409" t="str">
        <f>IF(E950="","",IF(IFERROR(VALUE(MID(E950,(SEARCH(".",E950)+1),1)),0)&gt;0,I950,SUMIFS($G951:$G$1015,$R951:$R$1015,LEFT(E950,SEARCH(".",E950)),$Q951:$Q$1015,"&gt;0")))</f>
        <v/>
      </c>
      <c r="H950" s="400"/>
      <c r="I950" s="396" t="str">
        <f t="shared" ca="1" si="73"/>
        <v/>
      </c>
      <c r="J950" s="396" t="str">
        <f t="shared" ca="1" si="74"/>
        <v/>
      </c>
      <c r="K950" s="384" t="str">
        <f>IF(OR(IFERROR(SEARCH("*.0*",$E950),0)=1,E950=""),"",INDEX('1.1 AIZ-IVZ'!$H$109:$O$1097,MATCH('1.4 AIZ-BWH'!E950,'1.1 AIZ-IVZ'!$H$109:$H$1097,0),7))</f>
        <v/>
      </c>
      <c r="L950" s="384" t="str">
        <f>IF(OR(IFERROR(SEARCH("*.0*",$E950),0)=1,E950=""),"",INDEX('1.1 AIZ-IVZ'!$H$109:$O$1097,MATCH('1.4 AIZ-BWH'!E950,'1.1 AIZ-IVZ'!$H$109:$H$1097,0),8))</f>
        <v/>
      </c>
      <c r="M950" s="131"/>
      <c r="N950" s="395" t="str" cm="1">
        <f t="array" ref="N950">IFERROR(IF(O949=1,INDEX('1.1 AIZ-IVZ'!$G$7:$I$106,MATCH(MIN('1.1 AIZ-IVZ'!$G$7:$G$106)+COUNTIF($N$25:N949,"*.0*"),'1.1 AIZ-IVZ'!$G$7:$G$106,0),3),INDEX('1.1 AIZ-IVZ'!$G$109:$H$1097,MATCH(VALUE(LEFT(R950,SEARCH(".",R950)-1)),'1.1 AIZ-IVZ'!$E$109:$E$1097,0)-1+Q950,2)),"")</f>
        <v/>
      </c>
      <c r="O950" s="395" t="str">
        <f>IFERROR(IF(O949&gt;1,O949-1,INDEX('1.1 AIZ-IVZ'!$F$7:$H$106,MATCH('1.4 AIZ-BWH'!N950,'1.1 AIZ-IVZ'!$I$7:$I$106,0),1)+1),"")</f>
        <v/>
      </c>
      <c r="P950" s="395" t="str">
        <f t="shared" si="75"/>
        <v/>
      </c>
      <c r="Q950" s="395" t="e">
        <f t="shared" si="76"/>
        <v>#VALUE!</v>
      </c>
      <c r="R950" s="395" t="str">
        <f t="shared" si="77"/>
        <v/>
      </c>
    </row>
    <row r="951" spans="1:18" ht="15" hidden="1" customHeight="1">
      <c r="A951" s="49"/>
      <c r="B951" s="49"/>
      <c r="C951" s="49"/>
      <c r="D951" s="50"/>
      <c r="E951" s="93" t="str" cm="1">
        <f t="array" ref="E951">IFERROR(IF(O950=1,INDEX('1.1 AIZ-IVZ'!$G$7:$I$106,MATCH(MIN('1.1 AIZ-IVZ'!$G$7:$G$106)+COUNTIF($N$25:N950,"*.0*"),'1.1 AIZ-IVZ'!$G$7:$G$106,0),3),INDEX('1.1 AIZ-IVZ'!$G$109:$H$1097,MATCH(VALUE(LEFT(R951,SEARCH(".",R951)-1)),'1.1 AIZ-IVZ'!$E$109:$E$1097,0)-1+Q951,2)),"")</f>
        <v/>
      </c>
      <c r="F951" s="28"/>
      <c r="G951" s="409" t="str">
        <f>IF(E951="","",IF(IFERROR(VALUE(MID(E951,(SEARCH(".",E951)+1),1)),0)&gt;0,I951,SUMIFS($G952:$G$1015,$R952:$R$1015,LEFT(E951,SEARCH(".",E951)),$Q952:$Q$1015,"&gt;0")))</f>
        <v/>
      </c>
      <c r="H951" s="400"/>
      <c r="I951" s="396" t="str">
        <f t="shared" ca="1" si="73"/>
        <v/>
      </c>
      <c r="J951" s="396" t="str">
        <f t="shared" ca="1" si="74"/>
        <v/>
      </c>
      <c r="K951" s="384" t="str">
        <f>IF(OR(IFERROR(SEARCH("*.0*",$E951),0)=1,E951=""),"",INDEX('1.1 AIZ-IVZ'!$H$109:$O$1097,MATCH('1.4 AIZ-BWH'!E951,'1.1 AIZ-IVZ'!$H$109:$H$1097,0),7))</f>
        <v/>
      </c>
      <c r="L951" s="384" t="str">
        <f>IF(OR(IFERROR(SEARCH("*.0*",$E951),0)=1,E951=""),"",INDEX('1.1 AIZ-IVZ'!$H$109:$O$1097,MATCH('1.4 AIZ-BWH'!E951,'1.1 AIZ-IVZ'!$H$109:$H$1097,0),8))</f>
        <v/>
      </c>
      <c r="M951" s="131"/>
      <c r="N951" s="395" t="str" cm="1">
        <f t="array" ref="N951">IFERROR(IF(O950=1,INDEX('1.1 AIZ-IVZ'!$G$7:$I$106,MATCH(MIN('1.1 AIZ-IVZ'!$G$7:$G$106)+COUNTIF($N$25:N950,"*.0*"),'1.1 AIZ-IVZ'!$G$7:$G$106,0),3),INDEX('1.1 AIZ-IVZ'!$G$109:$H$1097,MATCH(VALUE(LEFT(R951,SEARCH(".",R951)-1)),'1.1 AIZ-IVZ'!$E$109:$E$1097,0)-1+Q951,2)),"")</f>
        <v/>
      </c>
      <c r="O951" s="395" t="str">
        <f>IFERROR(IF(O950&gt;1,O950-1,INDEX('1.1 AIZ-IVZ'!$F$7:$H$106,MATCH('1.4 AIZ-BWH'!N951,'1.1 AIZ-IVZ'!$I$7:$I$106,0),1)+1),"")</f>
        <v/>
      </c>
      <c r="P951" s="395" t="str">
        <f t="shared" si="75"/>
        <v/>
      </c>
      <c r="Q951" s="395" t="e">
        <f t="shared" si="76"/>
        <v>#VALUE!</v>
      </c>
      <c r="R951" s="395" t="str">
        <f t="shared" si="77"/>
        <v/>
      </c>
    </row>
    <row r="952" spans="1:18" ht="15" hidden="1">
      <c r="A952" s="49"/>
      <c r="B952" s="49"/>
      <c r="C952" s="49"/>
      <c r="D952" s="50"/>
      <c r="E952" s="93" t="str" cm="1">
        <f t="array" ref="E952">IFERROR(IF(O951=1,INDEX('1.1 AIZ-IVZ'!$G$7:$I$106,MATCH(MIN('1.1 AIZ-IVZ'!$G$7:$G$106)+COUNTIF($N$25:N951,"*.0*"),'1.1 AIZ-IVZ'!$G$7:$G$106,0),3),INDEX('1.1 AIZ-IVZ'!$G$109:$H$1097,MATCH(VALUE(LEFT(R952,SEARCH(".",R952)-1)),'1.1 AIZ-IVZ'!$E$109:$E$1097,0)-1+Q952,2)),"")</f>
        <v/>
      </c>
      <c r="F952" s="28"/>
      <c r="G952" s="409" t="str">
        <f>IF(E952="","",IF(IFERROR(VALUE(MID(E952,(SEARCH(".",E952)+1),1)),0)&gt;0,I952,SUMIFS($G953:$G$1015,$R953:$R$1015,LEFT(E952,SEARCH(".",E952)),$Q953:$Q$1015,"&gt;0")))</f>
        <v/>
      </c>
      <c r="H952" s="400"/>
      <c r="I952" s="396" t="str">
        <f t="shared" ca="1" si="73"/>
        <v/>
      </c>
      <c r="J952" s="396" t="str">
        <f t="shared" ca="1" si="74"/>
        <v/>
      </c>
      <c r="K952" s="384" t="str">
        <f>IF(OR(IFERROR(SEARCH("*.0*",$E952),0)=1,E952=""),"",INDEX('1.1 AIZ-IVZ'!$H$109:$O$1097,MATCH('1.4 AIZ-BWH'!E952,'1.1 AIZ-IVZ'!$H$109:$H$1097,0),7))</f>
        <v/>
      </c>
      <c r="L952" s="384" t="str">
        <f>IF(OR(IFERROR(SEARCH("*.0*",$E952),0)=1,E952=""),"",INDEX('1.1 AIZ-IVZ'!$H$109:$O$1097,MATCH('1.4 AIZ-BWH'!E952,'1.1 AIZ-IVZ'!$H$109:$H$1097,0),8))</f>
        <v/>
      </c>
      <c r="M952" s="131"/>
      <c r="N952" s="395" t="str" cm="1">
        <f t="array" ref="N952">IFERROR(IF(O951=1,INDEX('1.1 AIZ-IVZ'!$G$7:$I$106,MATCH(MIN('1.1 AIZ-IVZ'!$G$7:$G$106)+COUNTIF($N$25:N951,"*.0*"),'1.1 AIZ-IVZ'!$G$7:$G$106,0),3),INDEX('1.1 AIZ-IVZ'!$G$109:$H$1097,MATCH(VALUE(LEFT(R952,SEARCH(".",R952)-1)),'1.1 AIZ-IVZ'!$E$109:$E$1097,0)-1+Q952,2)),"")</f>
        <v/>
      </c>
      <c r="O952" s="395" t="str">
        <f>IFERROR(IF(O951&gt;1,O951-1,INDEX('1.1 AIZ-IVZ'!$F$7:$H$106,MATCH('1.4 AIZ-BWH'!N952,'1.1 AIZ-IVZ'!$I$7:$I$106,0),1)+1),"")</f>
        <v/>
      </c>
      <c r="P952" s="395" t="str">
        <f t="shared" si="75"/>
        <v/>
      </c>
      <c r="Q952" s="395" t="e">
        <f t="shared" si="76"/>
        <v>#VALUE!</v>
      </c>
      <c r="R952" s="395" t="str">
        <f t="shared" si="77"/>
        <v/>
      </c>
    </row>
    <row r="953" spans="1:18" ht="15" hidden="1">
      <c r="A953" s="49"/>
      <c r="B953" s="49"/>
      <c r="C953" s="49"/>
      <c r="D953" s="50"/>
      <c r="E953" s="93" t="str" cm="1">
        <f t="array" ref="E953">IFERROR(IF(O952=1,INDEX('1.1 AIZ-IVZ'!$G$7:$I$106,MATCH(MIN('1.1 AIZ-IVZ'!$G$7:$G$106)+COUNTIF($N$25:N952,"*.0*"),'1.1 AIZ-IVZ'!$G$7:$G$106,0),3),INDEX('1.1 AIZ-IVZ'!$G$109:$H$1097,MATCH(VALUE(LEFT(R953,SEARCH(".",R953)-1)),'1.1 AIZ-IVZ'!$E$109:$E$1097,0)-1+Q953,2)),"")</f>
        <v/>
      </c>
      <c r="F953" s="28"/>
      <c r="G953" s="409" t="str">
        <f>IF(E953="","",IF(IFERROR(VALUE(MID(E953,(SEARCH(".",E953)+1),1)),0)&gt;0,I953,SUMIFS($G954:$G$1015,$R954:$R$1015,LEFT(E953,SEARCH(".",E953)),$Q954:$Q$1015,"&gt;0")))</f>
        <v/>
      </c>
      <c r="H953" s="400"/>
      <c r="I953" s="396" t="str">
        <f t="shared" ca="1" si="73"/>
        <v/>
      </c>
      <c r="J953" s="396" t="str">
        <f t="shared" ca="1" si="74"/>
        <v/>
      </c>
      <c r="K953" s="384" t="str">
        <f>IF(OR(IFERROR(SEARCH("*.0*",$E953),0)=1,E953=""),"",INDEX('1.1 AIZ-IVZ'!$H$109:$O$1097,MATCH('1.4 AIZ-BWH'!E953,'1.1 AIZ-IVZ'!$H$109:$H$1097,0),7))</f>
        <v/>
      </c>
      <c r="L953" s="384" t="str">
        <f>IF(OR(IFERROR(SEARCH("*.0*",$E953),0)=1,E953=""),"",INDEX('1.1 AIZ-IVZ'!$H$109:$O$1097,MATCH('1.4 AIZ-BWH'!E953,'1.1 AIZ-IVZ'!$H$109:$H$1097,0),8))</f>
        <v/>
      </c>
      <c r="M953" s="131"/>
      <c r="N953" s="395" t="str" cm="1">
        <f t="array" ref="N953">IFERROR(IF(O952=1,INDEX('1.1 AIZ-IVZ'!$G$7:$I$106,MATCH(MIN('1.1 AIZ-IVZ'!$G$7:$G$106)+COUNTIF($N$25:N952,"*.0*"),'1.1 AIZ-IVZ'!$G$7:$G$106,0),3),INDEX('1.1 AIZ-IVZ'!$G$109:$H$1097,MATCH(VALUE(LEFT(R953,SEARCH(".",R953)-1)),'1.1 AIZ-IVZ'!$E$109:$E$1097,0)-1+Q953,2)),"")</f>
        <v/>
      </c>
      <c r="O953" s="395" t="str">
        <f>IFERROR(IF(O952&gt;1,O952-1,INDEX('1.1 AIZ-IVZ'!$F$7:$H$106,MATCH('1.4 AIZ-BWH'!N953,'1.1 AIZ-IVZ'!$I$7:$I$106,0),1)+1),"")</f>
        <v/>
      </c>
      <c r="P953" s="395" t="str">
        <f t="shared" si="75"/>
        <v/>
      </c>
      <c r="Q953" s="395" t="e">
        <f t="shared" si="76"/>
        <v>#VALUE!</v>
      </c>
      <c r="R953" s="395" t="str">
        <f t="shared" si="77"/>
        <v/>
      </c>
    </row>
    <row r="954" spans="1:18" ht="15" hidden="1">
      <c r="A954" s="49"/>
      <c r="B954" s="49"/>
      <c r="C954" s="49"/>
      <c r="D954" s="50"/>
      <c r="E954" s="93" t="str" cm="1">
        <f t="array" ref="E954">IFERROR(IF(O953=1,INDEX('1.1 AIZ-IVZ'!$G$7:$I$106,MATCH(MIN('1.1 AIZ-IVZ'!$G$7:$G$106)+COUNTIF($N$25:N953,"*.0*"),'1.1 AIZ-IVZ'!$G$7:$G$106,0),3),INDEX('1.1 AIZ-IVZ'!$G$109:$H$1097,MATCH(VALUE(LEFT(R954,SEARCH(".",R954)-1)),'1.1 AIZ-IVZ'!$E$109:$E$1097,0)-1+Q954,2)),"")</f>
        <v/>
      </c>
      <c r="F954" s="28"/>
      <c r="G954" s="409" t="str">
        <f>IF(E954="","",IF(IFERROR(VALUE(MID(E954,(SEARCH(".",E954)+1),1)),0)&gt;0,I954,SUMIFS($G955:$G$1015,$R955:$R$1015,LEFT(E954,SEARCH(".",E954)),$Q955:$Q$1015,"&gt;0")))</f>
        <v/>
      </c>
      <c r="H954" s="400"/>
      <c r="I954" s="396" t="str">
        <f t="shared" ca="1" si="73"/>
        <v/>
      </c>
      <c r="J954" s="396" t="str">
        <f t="shared" ca="1" si="74"/>
        <v/>
      </c>
      <c r="K954" s="384" t="str">
        <f>IF(OR(IFERROR(SEARCH("*.0*",$E954),0)=1,E954=""),"",INDEX('1.1 AIZ-IVZ'!$H$109:$O$1097,MATCH('1.4 AIZ-BWH'!E954,'1.1 AIZ-IVZ'!$H$109:$H$1097,0),7))</f>
        <v/>
      </c>
      <c r="L954" s="384" t="str">
        <f>IF(OR(IFERROR(SEARCH("*.0*",$E954),0)=1,E954=""),"",INDEX('1.1 AIZ-IVZ'!$H$109:$O$1097,MATCH('1.4 AIZ-BWH'!E954,'1.1 AIZ-IVZ'!$H$109:$H$1097,0),8))</f>
        <v/>
      </c>
      <c r="M954" s="131"/>
      <c r="N954" s="395" t="str" cm="1">
        <f t="array" ref="N954">IFERROR(IF(O953=1,INDEX('1.1 AIZ-IVZ'!$G$7:$I$106,MATCH(MIN('1.1 AIZ-IVZ'!$G$7:$G$106)+COUNTIF($N$25:N953,"*.0*"),'1.1 AIZ-IVZ'!$G$7:$G$106,0),3),INDEX('1.1 AIZ-IVZ'!$G$109:$H$1097,MATCH(VALUE(LEFT(R954,SEARCH(".",R954)-1)),'1.1 AIZ-IVZ'!$E$109:$E$1097,0)-1+Q954,2)),"")</f>
        <v/>
      </c>
      <c r="O954" s="395" t="str">
        <f>IFERROR(IF(O953&gt;1,O953-1,INDEX('1.1 AIZ-IVZ'!$F$7:$H$106,MATCH('1.4 AIZ-BWH'!N954,'1.1 AIZ-IVZ'!$I$7:$I$106,0),1)+1),"")</f>
        <v/>
      </c>
      <c r="P954" s="395" t="str">
        <f t="shared" si="75"/>
        <v/>
      </c>
      <c r="Q954" s="395" t="e">
        <f t="shared" si="76"/>
        <v>#VALUE!</v>
      </c>
      <c r="R954" s="395" t="str">
        <f t="shared" si="77"/>
        <v/>
      </c>
    </row>
    <row r="955" spans="1:18" ht="15" hidden="1">
      <c r="A955" s="49"/>
      <c r="B955" s="49"/>
      <c r="C955" s="49"/>
      <c r="D955" s="50"/>
      <c r="E955" s="93" t="str" cm="1">
        <f t="array" ref="E955">IFERROR(IF(O954=1,INDEX('1.1 AIZ-IVZ'!$G$7:$I$106,MATCH(MIN('1.1 AIZ-IVZ'!$G$7:$G$106)+COUNTIF($N$25:N954,"*.0*"),'1.1 AIZ-IVZ'!$G$7:$G$106,0),3),INDEX('1.1 AIZ-IVZ'!$G$109:$H$1097,MATCH(VALUE(LEFT(R955,SEARCH(".",R955)-1)),'1.1 AIZ-IVZ'!$E$109:$E$1097,0)-1+Q955,2)),"")</f>
        <v/>
      </c>
      <c r="F955" s="28"/>
      <c r="G955" s="409" t="str">
        <f>IF(E955="","",IF(IFERROR(VALUE(MID(E955,(SEARCH(".",E955)+1),1)),0)&gt;0,I955,SUMIFS($G956:$G$1015,$R956:$R$1015,LEFT(E955,SEARCH(".",E955)),$Q956:$Q$1015,"&gt;0")))</f>
        <v/>
      </c>
      <c r="H955" s="400"/>
      <c r="I955" s="396" t="str">
        <f t="shared" ca="1" si="73"/>
        <v/>
      </c>
      <c r="J955" s="396" t="str">
        <f t="shared" ca="1" si="74"/>
        <v/>
      </c>
      <c r="K955" s="384" t="str">
        <f>IF(OR(IFERROR(SEARCH("*.0*",$E955),0)=1,E955=""),"",INDEX('1.1 AIZ-IVZ'!$H$109:$O$1097,MATCH('1.4 AIZ-BWH'!E955,'1.1 AIZ-IVZ'!$H$109:$H$1097,0),7))</f>
        <v/>
      </c>
      <c r="L955" s="384" t="str">
        <f>IF(OR(IFERROR(SEARCH("*.0*",$E955),0)=1,E955=""),"",INDEX('1.1 AIZ-IVZ'!$H$109:$O$1097,MATCH('1.4 AIZ-BWH'!E955,'1.1 AIZ-IVZ'!$H$109:$H$1097,0),8))</f>
        <v/>
      </c>
      <c r="M955" s="131"/>
      <c r="N955" s="395" t="str" cm="1">
        <f t="array" ref="N955">IFERROR(IF(O954=1,INDEX('1.1 AIZ-IVZ'!$G$7:$I$106,MATCH(MIN('1.1 AIZ-IVZ'!$G$7:$G$106)+COUNTIF($N$25:N954,"*.0*"),'1.1 AIZ-IVZ'!$G$7:$G$106,0),3),INDEX('1.1 AIZ-IVZ'!$G$109:$H$1097,MATCH(VALUE(LEFT(R955,SEARCH(".",R955)-1)),'1.1 AIZ-IVZ'!$E$109:$E$1097,0)-1+Q955,2)),"")</f>
        <v/>
      </c>
      <c r="O955" s="395" t="str">
        <f>IFERROR(IF(O954&gt;1,O954-1,INDEX('1.1 AIZ-IVZ'!$F$7:$H$106,MATCH('1.4 AIZ-BWH'!N955,'1.1 AIZ-IVZ'!$I$7:$I$106,0),1)+1),"")</f>
        <v/>
      </c>
      <c r="P955" s="395" t="str">
        <f t="shared" si="75"/>
        <v/>
      </c>
      <c r="Q955" s="395" t="e">
        <f t="shared" si="76"/>
        <v>#VALUE!</v>
      </c>
      <c r="R955" s="395" t="str">
        <f t="shared" si="77"/>
        <v/>
      </c>
    </row>
    <row r="956" spans="1:18" ht="15" hidden="1">
      <c r="A956" s="49"/>
      <c r="B956" s="49"/>
      <c r="C956" s="49"/>
      <c r="D956" s="50"/>
      <c r="E956" s="93" t="str" cm="1">
        <f t="array" ref="E956">IFERROR(IF(O955=1,INDEX('1.1 AIZ-IVZ'!$G$7:$I$106,MATCH(MIN('1.1 AIZ-IVZ'!$G$7:$G$106)+COUNTIF($N$25:N955,"*.0*"),'1.1 AIZ-IVZ'!$G$7:$G$106,0),3),INDEX('1.1 AIZ-IVZ'!$G$109:$H$1097,MATCH(VALUE(LEFT(R956,SEARCH(".",R956)-1)),'1.1 AIZ-IVZ'!$E$109:$E$1097,0)-1+Q956,2)),"")</f>
        <v/>
      </c>
      <c r="F956" s="28"/>
      <c r="G956" s="409" t="str">
        <f>IF(E956="","",IF(IFERROR(VALUE(MID(E956,(SEARCH(".",E956)+1),1)),0)&gt;0,I956,SUMIFS($G957:$G$1015,$R957:$R$1015,LEFT(E956,SEARCH(".",E956)),$Q957:$Q$1015,"&gt;0")))</f>
        <v/>
      </c>
      <c r="H956" s="400"/>
      <c r="I956" s="396" t="str">
        <f t="shared" ca="1" si="73"/>
        <v/>
      </c>
      <c r="J956" s="396" t="str">
        <f t="shared" ca="1" si="74"/>
        <v/>
      </c>
      <c r="K956" s="384" t="str">
        <f>IF(OR(IFERROR(SEARCH("*.0*",$E956),0)=1,E956=""),"",INDEX('1.1 AIZ-IVZ'!$H$109:$O$1097,MATCH('1.4 AIZ-BWH'!E956,'1.1 AIZ-IVZ'!$H$109:$H$1097,0),7))</f>
        <v/>
      </c>
      <c r="L956" s="384" t="str">
        <f>IF(OR(IFERROR(SEARCH("*.0*",$E956),0)=1,E956=""),"",INDEX('1.1 AIZ-IVZ'!$H$109:$O$1097,MATCH('1.4 AIZ-BWH'!E956,'1.1 AIZ-IVZ'!$H$109:$H$1097,0),8))</f>
        <v/>
      </c>
      <c r="M956" s="131"/>
      <c r="N956" s="395" t="str" cm="1">
        <f t="array" ref="N956">IFERROR(IF(O955=1,INDEX('1.1 AIZ-IVZ'!$G$7:$I$106,MATCH(MIN('1.1 AIZ-IVZ'!$G$7:$G$106)+COUNTIF($N$25:N955,"*.0*"),'1.1 AIZ-IVZ'!$G$7:$G$106,0),3),INDEX('1.1 AIZ-IVZ'!$G$109:$H$1097,MATCH(VALUE(LEFT(R956,SEARCH(".",R956)-1)),'1.1 AIZ-IVZ'!$E$109:$E$1097,0)-1+Q956,2)),"")</f>
        <v/>
      </c>
      <c r="O956" s="395" t="str">
        <f>IFERROR(IF(O955&gt;1,O955-1,INDEX('1.1 AIZ-IVZ'!$F$7:$H$106,MATCH('1.4 AIZ-BWH'!N956,'1.1 AIZ-IVZ'!$I$7:$I$106,0),1)+1),"")</f>
        <v/>
      </c>
      <c r="P956" s="395" t="str">
        <f t="shared" si="75"/>
        <v/>
      </c>
      <c r="Q956" s="395" t="e">
        <f t="shared" si="76"/>
        <v>#VALUE!</v>
      </c>
      <c r="R956" s="395" t="str">
        <f t="shared" si="77"/>
        <v/>
      </c>
    </row>
    <row r="957" spans="1:18" ht="15" hidden="1" customHeight="1">
      <c r="A957" s="49"/>
      <c r="B957" s="49"/>
      <c r="C957" s="49"/>
      <c r="D957" s="50"/>
      <c r="E957" s="93" t="str" cm="1">
        <f t="array" ref="E957">IFERROR(IF(O956=1,INDEX('1.1 AIZ-IVZ'!$G$7:$I$106,MATCH(MIN('1.1 AIZ-IVZ'!$G$7:$G$106)+COUNTIF($N$25:N956,"*.0*"),'1.1 AIZ-IVZ'!$G$7:$G$106,0),3),INDEX('1.1 AIZ-IVZ'!$G$109:$H$1097,MATCH(VALUE(LEFT(R957,SEARCH(".",R957)-1)),'1.1 AIZ-IVZ'!$E$109:$E$1097,0)-1+Q957,2)),"")</f>
        <v/>
      </c>
      <c r="F957" s="28"/>
      <c r="G957" s="409" t="str">
        <f>IF(E957="","",IF(IFERROR(VALUE(MID(E957,(SEARCH(".",E957)+1),1)),0)&gt;0,I957,SUMIFS($G958:$G$1015,$R958:$R$1015,LEFT(E957,SEARCH(".",E957)),$Q958:$Q$1015,"&gt;0")))</f>
        <v/>
      </c>
      <c r="H957" s="400"/>
      <c r="I957" s="396" t="str">
        <f t="shared" ca="1" si="73"/>
        <v/>
      </c>
      <c r="J957" s="396" t="str">
        <f t="shared" ca="1" si="74"/>
        <v/>
      </c>
      <c r="K957" s="384" t="str">
        <f>IF(OR(IFERROR(SEARCH("*.0*",$E957),0)=1,E957=""),"",INDEX('1.1 AIZ-IVZ'!$H$109:$O$1097,MATCH('1.4 AIZ-BWH'!E957,'1.1 AIZ-IVZ'!$H$109:$H$1097,0),7))</f>
        <v/>
      </c>
      <c r="L957" s="384" t="str">
        <f>IF(OR(IFERROR(SEARCH("*.0*",$E957),0)=1,E957=""),"",INDEX('1.1 AIZ-IVZ'!$H$109:$O$1097,MATCH('1.4 AIZ-BWH'!E957,'1.1 AIZ-IVZ'!$H$109:$H$1097,0),8))</f>
        <v/>
      </c>
      <c r="M957" s="131"/>
      <c r="N957" s="395" t="str" cm="1">
        <f t="array" ref="N957">IFERROR(IF(O956=1,INDEX('1.1 AIZ-IVZ'!$G$7:$I$106,MATCH(MIN('1.1 AIZ-IVZ'!$G$7:$G$106)+COUNTIF($N$25:N956,"*.0*"),'1.1 AIZ-IVZ'!$G$7:$G$106,0),3),INDEX('1.1 AIZ-IVZ'!$G$109:$H$1097,MATCH(VALUE(LEFT(R957,SEARCH(".",R957)-1)),'1.1 AIZ-IVZ'!$E$109:$E$1097,0)-1+Q957,2)),"")</f>
        <v/>
      </c>
      <c r="O957" s="395" t="str">
        <f>IFERROR(IF(O956&gt;1,O956-1,INDEX('1.1 AIZ-IVZ'!$F$7:$H$106,MATCH('1.4 AIZ-BWH'!N957,'1.1 AIZ-IVZ'!$I$7:$I$106,0),1)+1),"")</f>
        <v/>
      </c>
      <c r="P957" s="395" t="str">
        <f t="shared" si="75"/>
        <v/>
      </c>
      <c r="Q957" s="395" t="e">
        <f t="shared" si="76"/>
        <v>#VALUE!</v>
      </c>
      <c r="R957" s="395" t="str">
        <f t="shared" si="77"/>
        <v/>
      </c>
    </row>
    <row r="958" spans="1:18" ht="15" hidden="1" customHeight="1">
      <c r="A958" s="49"/>
      <c r="B958" s="49"/>
      <c r="C958" s="49"/>
      <c r="D958" s="50"/>
      <c r="E958" s="93" t="str" cm="1">
        <f t="array" ref="E958">IFERROR(IF(O957=1,INDEX('1.1 AIZ-IVZ'!$G$7:$I$106,MATCH(MIN('1.1 AIZ-IVZ'!$G$7:$G$106)+COUNTIF($N$25:N957,"*.0*"),'1.1 AIZ-IVZ'!$G$7:$G$106,0),3),INDEX('1.1 AIZ-IVZ'!$G$109:$H$1097,MATCH(VALUE(LEFT(R958,SEARCH(".",R958)-1)),'1.1 AIZ-IVZ'!$E$109:$E$1097,0)-1+Q958,2)),"")</f>
        <v/>
      </c>
      <c r="F958" s="28"/>
      <c r="G958" s="409" t="str">
        <f>IF(E958="","",IF(IFERROR(VALUE(MID(E958,(SEARCH(".",E958)+1),1)),0)&gt;0,I958,SUMIFS($G959:$G$1015,$R959:$R$1015,LEFT(E958,SEARCH(".",E958)),$Q959:$Q$1015,"&gt;0")))</f>
        <v/>
      </c>
      <c r="H958" s="400"/>
      <c r="I958" s="396" t="str">
        <f t="shared" ca="1" si="73"/>
        <v/>
      </c>
      <c r="J958" s="396" t="str">
        <f t="shared" ca="1" si="74"/>
        <v/>
      </c>
      <c r="K958" s="384" t="str">
        <f>IF(OR(IFERROR(SEARCH("*.0*",$E958),0)=1,E958=""),"",INDEX('1.1 AIZ-IVZ'!$H$109:$O$1097,MATCH('1.4 AIZ-BWH'!E958,'1.1 AIZ-IVZ'!$H$109:$H$1097,0),7))</f>
        <v/>
      </c>
      <c r="L958" s="384" t="str">
        <f>IF(OR(IFERROR(SEARCH("*.0*",$E958),0)=1,E958=""),"",INDEX('1.1 AIZ-IVZ'!$H$109:$O$1097,MATCH('1.4 AIZ-BWH'!E958,'1.1 AIZ-IVZ'!$H$109:$H$1097,0),8))</f>
        <v/>
      </c>
      <c r="M958" s="131"/>
      <c r="N958" s="395" t="str" cm="1">
        <f t="array" ref="N958">IFERROR(IF(O957=1,INDEX('1.1 AIZ-IVZ'!$G$7:$I$106,MATCH(MIN('1.1 AIZ-IVZ'!$G$7:$G$106)+COUNTIF($N$25:N957,"*.0*"),'1.1 AIZ-IVZ'!$G$7:$G$106,0),3),INDEX('1.1 AIZ-IVZ'!$G$109:$H$1097,MATCH(VALUE(LEFT(R958,SEARCH(".",R958)-1)),'1.1 AIZ-IVZ'!$E$109:$E$1097,0)-1+Q958,2)),"")</f>
        <v/>
      </c>
      <c r="O958" s="395" t="str">
        <f>IFERROR(IF(O957&gt;1,O957-1,INDEX('1.1 AIZ-IVZ'!$F$7:$H$106,MATCH('1.4 AIZ-BWH'!N958,'1.1 AIZ-IVZ'!$I$7:$I$106,0),1)+1),"")</f>
        <v/>
      </c>
      <c r="P958" s="395" t="str">
        <f t="shared" si="75"/>
        <v/>
      </c>
      <c r="Q958" s="395" t="e">
        <f t="shared" si="76"/>
        <v>#VALUE!</v>
      </c>
      <c r="R958" s="395" t="str">
        <f t="shared" si="77"/>
        <v/>
      </c>
    </row>
    <row r="959" spans="1:18" ht="15" hidden="1" customHeight="1">
      <c r="A959" s="49"/>
      <c r="B959" s="49"/>
      <c r="C959" s="49"/>
      <c r="D959" s="50"/>
      <c r="E959" s="93" t="str" cm="1">
        <f t="array" ref="E959">IFERROR(IF(O958=1,INDEX('1.1 AIZ-IVZ'!$G$7:$I$106,MATCH(MIN('1.1 AIZ-IVZ'!$G$7:$G$106)+COUNTIF($N$25:N958,"*.0*"),'1.1 AIZ-IVZ'!$G$7:$G$106,0),3),INDEX('1.1 AIZ-IVZ'!$G$109:$H$1097,MATCH(VALUE(LEFT(R959,SEARCH(".",R959)-1)),'1.1 AIZ-IVZ'!$E$109:$E$1097,0)-1+Q959,2)),"")</f>
        <v/>
      </c>
      <c r="F959" s="28"/>
      <c r="G959" s="409" t="str">
        <f>IF(E959="","",IF(IFERROR(VALUE(MID(E959,(SEARCH(".",E959)+1),1)),0)&gt;0,I959,SUMIFS($G960:$G$1015,$R960:$R$1015,LEFT(E959,SEARCH(".",E959)),$Q960:$Q$1015,"&gt;0")))</f>
        <v/>
      </c>
      <c r="H959" s="400"/>
      <c r="I959" s="396" t="str">
        <f t="shared" ca="1" si="73"/>
        <v/>
      </c>
      <c r="J959" s="396" t="str">
        <f t="shared" ca="1" si="74"/>
        <v/>
      </c>
      <c r="K959" s="384" t="str">
        <f>IF(OR(IFERROR(SEARCH("*.0*",$E959),0)=1,E959=""),"",INDEX('1.1 AIZ-IVZ'!$H$109:$O$1097,MATCH('1.4 AIZ-BWH'!E959,'1.1 AIZ-IVZ'!$H$109:$H$1097,0),7))</f>
        <v/>
      </c>
      <c r="L959" s="384" t="str">
        <f>IF(OR(IFERROR(SEARCH("*.0*",$E959),0)=1,E959=""),"",INDEX('1.1 AIZ-IVZ'!$H$109:$O$1097,MATCH('1.4 AIZ-BWH'!E959,'1.1 AIZ-IVZ'!$H$109:$H$1097,0),8))</f>
        <v/>
      </c>
      <c r="M959" s="131"/>
      <c r="N959" s="395" t="str" cm="1">
        <f t="array" ref="N959">IFERROR(IF(O958=1,INDEX('1.1 AIZ-IVZ'!$G$7:$I$106,MATCH(MIN('1.1 AIZ-IVZ'!$G$7:$G$106)+COUNTIF($N$25:N958,"*.0*"),'1.1 AIZ-IVZ'!$G$7:$G$106,0),3),INDEX('1.1 AIZ-IVZ'!$G$109:$H$1097,MATCH(VALUE(LEFT(R959,SEARCH(".",R959)-1)),'1.1 AIZ-IVZ'!$E$109:$E$1097,0)-1+Q959,2)),"")</f>
        <v/>
      </c>
      <c r="O959" s="395" t="str">
        <f>IFERROR(IF(O958&gt;1,O958-1,INDEX('1.1 AIZ-IVZ'!$F$7:$H$106,MATCH('1.4 AIZ-BWH'!N959,'1.1 AIZ-IVZ'!$I$7:$I$106,0),1)+1),"")</f>
        <v/>
      </c>
      <c r="P959" s="395" t="str">
        <f t="shared" si="75"/>
        <v/>
      </c>
      <c r="Q959" s="395" t="e">
        <f t="shared" si="76"/>
        <v>#VALUE!</v>
      </c>
      <c r="R959" s="395" t="str">
        <f t="shared" si="77"/>
        <v/>
      </c>
    </row>
    <row r="960" spans="1:18" ht="15" hidden="1" customHeight="1">
      <c r="A960" s="49"/>
      <c r="B960" s="49"/>
      <c r="C960" s="49"/>
      <c r="D960" s="50"/>
      <c r="E960" s="93" t="str" cm="1">
        <f t="array" ref="E960">IFERROR(IF(O959=1,INDEX('1.1 AIZ-IVZ'!$G$7:$I$106,MATCH(MIN('1.1 AIZ-IVZ'!$G$7:$G$106)+COUNTIF($N$25:N959,"*.0*"),'1.1 AIZ-IVZ'!$G$7:$G$106,0),3),INDEX('1.1 AIZ-IVZ'!$G$109:$H$1097,MATCH(VALUE(LEFT(R960,SEARCH(".",R960)-1)),'1.1 AIZ-IVZ'!$E$109:$E$1097,0)-1+Q960,2)),"")</f>
        <v/>
      </c>
      <c r="F960" s="28"/>
      <c r="G960" s="409" t="str">
        <f>IF(E960="","",IF(IFERROR(VALUE(MID(E960,(SEARCH(".",E960)+1),1)),0)&gt;0,I960,SUMIFS($G961:$G$1015,$R961:$R$1015,LEFT(E960,SEARCH(".",E960)),$Q961:$Q$1015,"&gt;0")))</f>
        <v/>
      </c>
      <c r="H960" s="400"/>
      <c r="I960" s="396" t="str">
        <f t="shared" ca="1" si="73"/>
        <v/>
      </c>
      <c r="J960" s="396" t="str">
        <f t="shared" ca="1" si="74"/>
        <v/>
      </c>
      <c r="K960" s="384" t="str">
        <f>IF(OR(IFERROR(SEARCH("*.0*",$E960),0)=1,E960=""),"",INDEX('1.1 AIZ-IVZ'!$H$109:$O$1097,MATCH('1.4 AIZ-BWH'!E960,'1.1 AIZ-IVZ'!$H$109:$H$1097,0),7))</f>
        <v/>
      </c>
      <c r="L960" s="384" t="str">
        <f>IF(OR(IFERROR(SEARCH("*.0*",$E960),0)=1,E960=""),"",INDEX('1.1 AIZ-IVZ'!$H$109:$O$1097,MATCH('1.4 AIZ-BWH'!E960,'1.1 AIZ-IVZ'!$H$109:$H$1097,0),8))</f>
        <v/>
      </c>
      <c r="M960" s="131"/>
      <c r="N960" s="395" t="str" cm="1">
        <f t="array" ref="N960">IFERROR(IF(O959=1,INDEX('1.1 AIZ-IVZ'!$G$7:$I$106,MATCH(MIN('1.1 AIZ-IVZ'!$G$7:$G$106)+COUNTIF($N$25:N959,"*.0*"),'1.1 AIZ-IVZ'!$G$7:$G$106,0),3),INDEX('1.1 AIZ-IVZ'!$G$109:$H$1097,MATCH(VALUE(LEFT(R960,SEARCH(".",R960)-1)),'1.1 AIZ-IVZ'!$E$109:$E$1097,0)-1+Q960,2)),"")</f>
        <v/>
      </c>
      <c r="O960" s="395" t="str">
        <f>IFERROR(IF(O959&gt;1,O959-1,INDEX('1.1 AIZ-IVZ'!$F$7:$H$106,MATCH('1.4 AIZ-BWH'!N960,'1.1 AIZ-IVZ'!$I$7:$I$106,0),1)+1),"")</f>
        <v/>
      </c>
      <c r="P960" s="395" t="str">
        <f t="shared" si="75"/>
        <v/>
      </c>
      <c r="Q960" s="395" t="e">
        <f t="shared" si="76"/>
        <v>#VALUE!</v>
      </c>
      <c r="R960" s="395" t="str">
        <f t="shared" si="77"/>
        <v/>
      </c>
    </row>
    <row r="961" spans="1:18" ht="15" hidden="1" customHeight="1">
      <c r="A961" s="49"/>
      <c r="B961" s="49"/>
      <c r="C961" s="49"/>
      <c r="D961" s="50"/>
      <c r="E961" s="93" t="str" cm="1">
        <f t="array" ref="E961">IFERROR(IF(O960=1,INDEX('1.1 AIZ-IVZ'!$G$7:$I$106,MATCH(MIN('1.1 AIZ-IVZ'!$G$7:$G$106)+COUNTIF($N$25:N960,"*.0*"),'1.1 AIZ-IVZ'!$G$7:$G$106,0),3),INDEX('1.1 AIZ-IVZ'!$G$109:$H$1097,MATCH(VALUE(LEFT(R961,SEARCH(".",R961)-1)),'1.1 AIZ-IVZ'!$E$109:$E$1097,0)-1+Q961,2)),"")</f>
        <v/>
      </c>
      <c r="F961" s="28"/>
      <c r="G961" s="409" t="str">
        <f>IF(E961="","",IF(IFERROR(VALUE(MID(E961,(SEARCH(".",E961)+1),1)),0)&gt;0,I961,SUMIFS($G962:$G$1015,$R962:$R$1015,LEFT(E961,SEARCH(".",E961)),$Q962:$Q$1015,"&gt;0")))</f>
        <v/>
      </c>
      <c r="H961" s="400"/>
      <c r="I961" s="396" t="str">
        <f t="shared" ca="1" si="73"/>
        <v/>
      </c>
      <c r="J961" s="396" t="str">
        <f t="shared" ca="1" si="74"/>
        <v/>
      </c>
      <c r="K961" s="384" t="str">
        <f>IF(OR(IFERROR(SEARCH("*.0*",$E961),0)=1,E961=""),"",INDEX('1.1 AIZ-IVZ'!$H$109:$O$1097,MATCH('1.4 AIZ-BWH'!E961,'1.1 AIZ-IVZ'!$H$109:$H$1097,0),7))</f>
        <v/>
      </c>
      <c r="L961" s="384" t="str">
        <f>IF(OR(IFERROR(SEARCH("*.0*",$E961),0)=1,E961=""),"",INDEX('1.1 AIZ-IVZ'!$H$109:$O$1097,MATCH('1.4 AIZ-BWH'!E961,'1.1 AIZ-IVZ'!$H$109:$H$1097,0),8))</f>
        <v/>
      </c>
      <c r="M961" s="131"/>
      <c r="N961" s="395" t="str" cm="1">
        <f t="array" ref="N961">IFERROR(IF(O960=1,INDEX('1.1 AIZ-IVZ'!$G$7:$I$106,MATCH(MIN('1.1 AIZ-IVZ'!$G$7:$G$106)+COUNTIF($N$25:N960,"*.0*"),'1.1 AIZ-IVZ'!$G$7:$G$106,0),3),INDEX('1.1 AIZ-IVZ'!$G$109:$H$1097,MATCH(VALUE(LEFT(R961,SEARCH(".",R961)-1)),'1.1 AIZ-IVZ'!$E$109:$E$1097,0)-1+Q961,2)),"")</f>
        <v/>
      </c>
      <c r="O961" s="395" t="str">
        <f>IFERROR(IF(O960&gt;1,O960-1,INDEX('1.1 AIZ-IVZ'!$F$7:$H$106,MATCH('1.4 AIZ-BWH'!N961,'1.1 AIZ-IVZ'!$I$7:$I$106,0),1)+1),"")</f>
        <v/>
      </c>
      <c r="P961" s="395" t="str">
        <f t="shared" si="75"/>
        <v/>
      </c>
      <c r="Q961" s="395" t="e">
        <f t="shared" si="76"/>
        <v>#VALUE!</v>
      </c>
      <c r="R961" s="395" t="str">
        <f t="shared" si="77"/>
        <v/>
      </c>
    </row>
    <row r="962" spans="1:18" ht="15" hidden="1" customHeight="1">
      <c r="A962" s="49"/>
      <c r="B962" s="49"/>
      <c r="C962" s="49"/>
      <c r="D962" s="50"/>
      <c r="E962" s="93" t="str" cm="1">
        <f t="array" ref="E962">IFERROR(IF(O961=1,INDEX('1.1 AIZ-IVZ'!$G$7:$I$106,MATCH(MIN('1.1 AIZ-IVZ'!$G$7:$G$106)+COUNTIF($N$25:N961,"*.0*"),'1.1 AIZ-IVZ'!$G$7:$G$106,0),3),INDEX('1.1 AIZ-IVZ'!$G$109:$H$1097,MATCH(VALUE(LEFT(R962,SEARCH(".",R962)-1)),'1.1 AIZ-IVZ'!$E$109:$E$1097,0)-1+Q962,2)),"")</f>
        <v/>
      </c>
      <c r="F962" s="28"/>
      <c r="G962" s="409" t="str">
        <f>IF(E962="","",IF(IFERROR(VALUE(MID(E962,(SEARCH(".",E962)+1),1)),0)&gt;0,I962,SUMIFS($G963:$G$1015,$R963:$R$1015,LEFT(E962,SEARCH(".",E962)),$Q963:$Q$1015,"&gt;0")))</f>
        <v/>
      </c>
      <c r="H962" s="400"/>
      <c r="I962" s="396" t="str">
        <f t="shared" ca="1" si="73"/>
        <v/>
      </c>
      <c r="J962" s="396" t="str">
        <f t="shared" ca="1" si="74"/>
        <v/>
      </c>
      <c r="K962" s="384" t="str">
        <f>IF(OR(IFERROR(SEARCH("*.0*",$E962),0)=1,E962=""),"",INDEX('1.1 AIZ-IVZ'!$H$109:$O$1097,MATCH('1.4 AIZ-BWH'!E962,'1.1 AIZ-IVZ'!$H$109:$H$1097,0),7))</f>
        <v/>
      </c>
      <c r="L962" s="384" t="str">
        <f>IF(OR(IFERROR(SEARCH("*.0*",$E962),0)=1,E962=""),"",INDEX('1.1 AIZ-IVZ'!$H$109:$O$1097,MATCH('1.4 AIZ-BWH'!E962,'1.1 AIZ-IVZ'!$H$109:$H$1097,0),8))</f>
        <v/>
      </c>
      <c r="M962" s="131"/>
      <c r="N962" s="395" t="str" cm="1">
        <f t="array" ref="N962">IFERROR(IF(O961=1,INDEX('1.1 AIZ-IVZ'!$G$7:$I$106,MATCH(MIN('1.1 AIZ-IVZ'!$G$7:$G$106)+COUNTIF($N$25:N961,"*.0*"),'1.1 AIZ-IVZ'!$G$7:$G$106,0),3),INDEX('1.1 AIZ-IVZ'!$G$109:$H$1097,MATCH(VALUE(LEFT(R962,SEARCH(".",R962)-1)),'1.1 AIZ-IVZ'!$E$109:$E$1097,0)-1+Q962,2)),"")</f>
        <v/>
      </c>
      <c r="O962" s="395" t="str">
        <f>IFERROR(IF(O961&gt;1,O961-1,INDEX('1.1 AIZ-IVZ'!$F$7:$H$106,MATCH('1.4 AIZ-BWH'!N962,'1.1 AIZ-IVZ'!$I$7:$I$106,0),1)+1),"")</f>
        <v/>
      </c>
      <c r="P962" s="395" t="str">
        <f t="shared" si="75"/>
        <v/>
      </c>
      <c r="Q962" s="395" t="e">
        <f t="shared" si="76"/>
        <v>#VALUE!</v>
      </c>
      <c r="R962" s="395" t="str">
        <f t="shared" si="77"/>
        <v/>
      </c>
    </row>
    <row r="963" spans="1:18" ht="15" hidden="1" customHeight="1">
      <c r="A963" s="49"/>
      <c r="B963" s="49"/>
      <c r="C963" s="49"/>
      <c r="D963" s="50"/>
      <c r="E963" s="93" t="str" cm="1">
        <f t="array" ref="E963">IFERROR(IF(O962=1,INDEX('1.1 AIZ-IVZ'!$G$7:$I$106,MATCH(MIN('1.1 AIZ-IVZ'!$G$7:$G$106)+COUNTIF($N$25:N962,"*.0*"),'1.1 AIZ-IVZ'!$G$7:$G$106,0),3),INDEX('1.1 AIZ-IVZ'!$G$109:$H$1097,MATCH(VALUE(LEFT(R963,SEARCH(".",R963)-1)),'1.1 AIZ-IVZ'!$E$109:$E$1097,0)-1+Q963,2)),"")</f>
        <v/>
      </c>
      <c r="F963" s="28"/>
      <c r="G963" s="409" t="str">
        <f>IF(E963="","",IF(IFERROR(VALUE(MID(E963,(SEARCH(".",E963)+1),1)),0)&gt;0,I963,SUMIFS($G964:$G$1015,$R964:$R$1015,LEFT(E963,SEARCH(".",E963)),$Q964:$Q$1015,"&gt;0")))</f>
        <v/>
      </c>
      <c r="H963" s="400"/>
      <c r="I963" s="396" t="str">
        <f t="shared" ca="1" si="73"/>
        <v/>
      </c>
      <c r="J963" s="396" t="str">
        <f t="shared" ca="1" si="74"/>
        <v/>
      </c>
      <c r="K963" s="384" t="str">
        <f>IF(OR(IFERROR(SEARCH("*.0*",$E963),0)=1,E963=""),"",INDEX('1.1 AIZ-IVZ'!$H$109:$O$1097,MATCH('1.4 AIZ-BWH'!E963,'1.1 AIZ-IVZ'!$H$109:$H$1097,0),7))</f>
        <v/>
      </c>
      <c r="L963" s="384" t="str">
        <f>IF(OR(IFERROR(SEARCH("*.0*",$E963),0)=1,E963=""),"",INDEX('1.1 AIZ-IVZ'!$H$109:$O$1097,MATCH('1.4 AIZ-BWH'!E963,'1.1 AIZ-IVZ'!$H$109:$H$1097,0),8))</f>
        <v/>
      </c>
      <c r="M963" s="131"/>
      <c r="N963" s="395" t="str" cm="1">
        <f t="array" ref="N963">IFERROR(IF(O962=1,INDEX('1.1 AIZ-IVZ'!$G$7:$I$106,MATCH(MIN('1.1 AIZ-IVZ'!$G$7:$G$106)+COUNTIF($N$25:N962,"*.0*"),'1.1 AIZ-IVZ'!$G$7:$G$106,0),3),INDEX('1.1 AIZ-IVZ'!$G$109:$H$1097,MATCH(VALUE(LEFT(R963,SEARCH(".",R963)-1)),'1.1 AIZ-IVZ'!$E$109:$E$1097,0)-1+Q963,2)),"")</f>
        <v/>
      </c>
      <c r="O963" s="395" t="str">
        <f>IFERROR(IF(O962&gt;1,O962-1,INDEX('1.1 AIZ-IVZ'!$F$7:$H$106,MATCH('1.4 AIZ-BWH'!N963,'1.1 AIZ-IVZ'!$I$7:$I$106,0),1)+1),"")</f>
        <v/>
      </c>
      <c r="P963" s="395" t="str">
        <f t="shared" si="75"/>
        <v/>
      </c>
      <c r="Q963" s="395" t="e">
        <f t="shared" si="76"/>
        <v>#VALUE!</v>
      </c>
      <c r="R963" s="395" t="str">
        <f t="shared" si="77"/>
        <v/>
      </c>
    </row>
    <row r="964" spans="1:18" ht="15" hidden="1" customHeight="1">
      <c r="A964" s="49"/>
      <c r="B964" s="49"/>
      <c r="C964" s="49"/>
      <c r="D964" s="50"/>
      <c r="E964" s="93" t="str" cm="1">
        <f t="array" ref="E964">IFERROR(IF(O963=1,INDEX('1.1 AIZ-IVZ'!$G$7:$I$106,MATCH(MIN('1.1 AIZ-IVZ'!$G$7:$G$106)+COUNTIF($N$25:N963,"*.0*"),'1.1 AIZ-IVZ'!$G$7:$G$106,0),3),INDEX('1.1 AIZ-IVZ'!$G$109:$H$1097,MATCH(VALUE(LEFT(R964,SEARCH(".",R964)-1)),'1.1 AIZ-IVZ'!$E$109:$E$1097,0)-1+Q964,2)),"")</f>
        <v/>
      </c>
      <c r="F964" s="28"/>
      <c r="G964" s="409" t="str">
        <f>IF(E964="","",IF(IFERROR(VALUE(MID(E964,(SEARCH(".",E964)+1),1)),0)&gt;0,I964,SUMIFS($G965:$G$1015,$R965:$R$1015,LEFT(E964,SEARCH(".",E964)),$Q965:$Q$1015,"&gt;0")))</f>
        <v/>
      </c>
      <c r="H964" s="400"/>
      <c r="I964" s="396" t="str">
        <f t="shared" ca="1" si="73"/>
        <v/>
      </c>
      <c r="J964" s="396" t="str">
        <f t="shared" ca="1" si="74"/>
        <v/>
      </c>
      <c r="K964" s="384" t="str">
        <f>IF(OR(IFERROR(SEARCH("*.0*",$E964),0)=1,E964=""),"",INDEX('1.1 AIZ-IVZ'!$H$109:$O$1097,MATCH('1.4 AIZ-BWH'!E964,'1.1 AIZ-IVZ'!$H$109:$H$1097,0),7))</f>
        <v/>
      </c>
      <c r="L964" s="384" t="str">
        <f>IF(OR(IFERROR(SEARCH("*.0*",$E964),0)=1,E964=""),"",INDEX('1.1 AIZ-IVZ'!$H$109:$O$1097,MATCH('1.4 AIZ-BWH'!E964,'1.1 AIZ-IVZ'!$H$109:$H$1097,0),8))</f>
        <v/>
      </c>
      <c r="M964" s="131"/>
      <c r="N964" s="395" t="str" cm="1">
        <f t="array" ref="N964">IFERROR(IF(O963=1,INDEX('1.1 AIZ-IVZ'!$G$7:$I$106,MATCH(MIN('1.1 AIZ-IVZ'!$G$7:$G$106)+COUNTIF($N$25:N963,"*.0*"),'1.1 AIZ-IVZ'!$G$7:$G$106,0),3),INDEX('1.1 AIZ-IVZ'!$G$109:$H$1097,MATCH(VALUE(LEFT(R964,SEARCH(".",R964)-1)),'1.1 AIZ-IVZ'!$E$109:$E$1097,0)-1+Q964,2)),"")</f>
        <v/>
      </c>
      <c r="O964" s="395" t="str">
        <f>IFERROR(IF(O963&gt;1,O963-1,INDEX('1.1 AIZ-IVZ'!$F$7:$H$106,MATCH('1.4 AIZ-BWH'!N964,'1.1 AIZ-IVZ'!$I$7:$I$106,0),1)+1),"")</f>
        <v/>
      </c>
      <c r="P964" s="395" t="str">
        <f t="shared" si="75"/>
        <v/>
      </c>
      <c r="Q964" s="395" t="e">
        <f t="shared" si="76"/>
        <v>#VALUE!</v>
      </c>
      <c r="R964" s="395" t="str">
        <f t="shared" si="77"/>
        <v/>
      </c>
    </row>
    <row r="965" spans="1:18" ht="15" hidden="1" customHeight="1">
      <c r="A965" s="49"/>
      <c r="B965" s="49"/>
      <c r="C965" s="49"/>
      <c r="D965" s="50"/>
      <c r="E965" s="93" t="str" cm="1">
        <f t="array" ref="E965">IFERROR(IF(O964=1,INDEX('1.1 AIZ-IVZ'!$G$7:$I$106,MATCH(MIN('1.1 AIZ-IVZ'!$G$7:$G$106)+COUNTIF($N$25:N964,"*.0*"),'1.1 AIZ-IVZ'!$G$7:$G$106,0),3),INDEX('1.1 AIZ-IVZ'!$G$109:$H$1097,MATCH(VALUE(LEFT(R965,SEARCH(".",R965)-1)),'1.1 AIZ-IVZ'!$E$109:$E$1097,0)-1+Q965,2)),"")</f>
        <v/>
      </c>
      <c r="F965" s="28"/>
      <c r="G965" s="409" t="str">
        <f>IF(E965="","",IF(IFERROR(VALUE(MID(E965,(SEARCH(".",E965)+1),1)),0)&gt;0,I965,SUMIFS($G966:$G$1015,$R966:$R$1015,LEFT(E965,SEARCH(".",E965)),$Q966:$Q$1015,"&gt;0")))</f>
        <v/>
      </c>
      <c r="H965" s="400"/>
      <c r="I965" s="396" t="str">
        <f t="shared" ca="1" si="73"/>
        <v/>
      </c>
      <c r="J965" s="396" t="str">
        <f t="shared" ca="1" si="74"/>
        <v/>
      </c>
      <c r="K965" s="384" t="str">
        <f>IF(OR(IFERROR(SEARCH("*.0*",$E965),0)=1,E965=""),"",INDEX('1.1 AIZ-IVZ'!$H$109:$O$1097,MATCH('1.4 AIZ-BWH'!E965,'1.1 AIZ-IVZ'!$H$109:$H$1097,0),7))</f>
        <v/>
      </c>
      <c r="L965" s="384" t="str">
        <f>IF(OR(IFERROR(SEARCH("*.0*",$E965),0)=1,E965=""),"",INDEX('1.1 AIZ-IVZ'!$H$109:$O$1097,MATCH('1.4 AIZ-BWH'!E965,'1.1 AIZ-IVZ'!$H$109:$H$1097,0),8))</f>
        <v/>
      </c>
      <c r="M965" s="131"/>
      <c r="N965" s="395" t="str" cm="1">
        <f t="array" ref="N965">IFERROR(IF(O964=1,INDEX('1.1 AIZ-IVZ'!$G$7:$I$106,MATCH(MIN('1.1 AIZ-IVZ'!$G$7:$G$106)+COUNTIF($N$25:N964,"*.0*"),'1.1 AIZ-IVZ'!$G$7:$G$106,0),3),INDEX('1.1 AIZ-IVZ'!$G$109:$H$1097,MATCH(VALUE(LEFT(R965,SEARCH(".",R965)-1)),'1.1 AIZ-IVZ'!$E$109:$E$1097,0)-1+Q965,2)),"")</f>
        <v/>
      </c>
      <c r="O965" s="395" t="str">
        <f>IFERROR(IF(O964&gt;1,O964-1,INDEX('1.1 AIZ-IVZ'!$F$7:$H$106,MATCH('1.4 AIZ-BWH'!N965,'1.1 AIZ-IVZ'!$I$7:$I$106,0),1)+1),"")</f>
        <v/>
      </c>
      <c r="P965" s="395" t="str">
        <f t="shared" si="75"/>
        <v/>
      </c>
      <c r="Q965" s="395" t="e">
        <f t="shared" si="76"/>
        <v>#VALUE!</v>
      </c>
      <c r="R965" s="395" t="str">
        <f t="shared" si="77"/>
        <v/>
      </c>
    </row>
    <row r="966" spans="1:18" ht="15" hidden="1" customHeight="1">
      <c r="A966" s="49"/>
      <c r="B966" s="49"/>
      <c r="C966" s="49"/>
      <c r="D966" s="50"/>
      <c r="E966" s="93" t="str" cm="1">
        <f t="array" ref="E966">IFERROR(IF(O965=1,INDEX('1.1 AIZ-IVZ'!$G$7:$I$106,MATCH(MIN('1.1 AIZ-IVZ'!$G$7:$G$106)+COUNTIF($N$25:N965,"*.0*"),'1.1 AIZ-IVZ'!$G$7:$G$106,0),3),INDEX('1.1 AIZ-IVZ'!$G$109:$H$1097,MATCH(VALUE(LEFT(R966,SEARCH(".",R966)-1)),'1.1 AIZ-IVZ'!$E$109:$E$1097,0)-1+Q966,2)),"")</f>
        <v/>
      </c>
      <c r="F966" s="28"/>
      <c r="G966" s="409" t="str">
        <f>IF(E966="","",IF(IFERROR(VALUE(MID(E966,(SEARCH(".",E966)+1),1)),0)&gt;0,I966,SUMIFS($G967:$G$1015,$R967:$R$1015,LEFT(E966,SEARCH(".",E966)),$Q967:$Q$1015,"&gt;0")))</f>
        <v/>
      </c>
      <c r="H966" s="400"/>
      <c r="I966" s="396" t="str">
        <f t="shared" ca="1" si="73"/>
        <v/>
      </c>
      <c r="J966" s="396" t="str">
        <f t="shared" ca="1" si="74"/>
        <v/>
      </c>
      <c r="K966" s="384" t="str">
        <f>IF(OR(IFERROR(SEARCH("*.0*",$E966),0)=1,E966=""),"",INDEX('1.1 AIZ-IVZ'!$H$109:$O$1097,MATCH('1.4 AIZ-BWH'!E966,'1.1 AIZ-IVZ'!$H$109:$H$1097,0),7))</f>
        <v/>
      </c>
      <c r="L966" s="384" t="str">
        <f>IF(OR(IFERROR(SEARCH("*.0*",$E966),0)=1,E966=""),"",INDEX('1.1 AIZ-IVZ'!$H$109:$O$1097,MATCH('1.4 AIZ-BWH'!E966,'1.1 AIZ-IVZ'!$H$109:$H$1097,0),8))</f>
        <v/>
      </c>
      <c r="M966" s="131"/>
      <c r="N966" s="395" t="str" cm="1">
        <f t="array" ref="N966">IFERROR(IF(O965=1,INDEX('1.1 AIZ-IVZ'!$G$7:$I$106,MATCH(MIN('1.1 AIZ-IVZ'!$G$7:$G$106)+COUNTIF($N$25:N965,"*.0*"),'1.1 AIZ-IVZ'!$G$7:$G$106,0),3),INDEX('1.1 AIZ-IVZ'!$G$109:$H$1097,MATCH(VALUE(LEFT(R966,SEARCH(".",R966)-1)),'1.1 AIZ-IVZ'!$E$109:$E$1097,0)-1+Q966,2)),"")</f>
        <v/>
      </c>
      <c r="O966" s="395" t="str">
        <f>IFERROR(IF(O965&gt;1,O965-1,INDEX('1.1 AIZ-IVZ'!$F$7:$H$106,MATCH('1.4 AIZ-BWH'!N966,'1.1 AIZ-IVZ'!$I$7:$I$106,0),1)+1),"")</f>
        <v/>
      </c>
      <c r="P966" s="395" t="str">
        <f t="shared" si="75"/>
        <v/>
      </c>
      <c r="Q966" s="395" t="e">
        <f t="shared" si="76"/>
        <v>#VALUE!</v>
      </c>
      <c r="R966" s="395" t="str">
        <f t="shared" si="77"/>
        <v/>
      </c>
    </row>
    <row r="967" spans="1:18" ht="15" hidden="1">
      <c r="A967" s="49"/>
      <c r="B967" s="49"/>
      <c r="C967" s="49"/>
      <c r="D967" s="50"/>
      <c r="E967" s="93" t="str" cm="1">
        <f t="array" ref="E967">IFERROR(IF(O966=1,INDEX('1.1 AIZ-IVZ'!$G$7:$I$106,MATCH(MIN('1.1 AIZ-IVZ'!$G$7:$G$106)+COUNTIF($N$25:N966,"*.0*"),'1.1 AIZ-IVZ'!$G$7:$G$106,0),3),INDEX('1.1 AIZ-IVZ'!$G$109:$H$1097,MATCH(VALUE(LEFT(R967,SEARCH(".",R967)-1)),'1.1 AIZ-IVZ'!$E$109:$E$1097,0)-1+Q967,2)),"")</f>
        <v/>
      </c>
      <c r="F967" s="28"/>
      <c r="G967" s="409" t="str">
        <f>IF(E967="","",IF(IFERROR(VALUE(MID(E967,(SEARCH(".",E967)+1),1)),0)&gt;0,I967,SUMIFS($G968:$G$1015,$R968:$R$1015,LEFT(E967,SEARCH(".",E967)),$Q968:$Q$1015,"&gt;0")))</f>
        <v/>
      </c>
      <c r="H967" s="400"/>
      <c r="I967" s="396" t="str">
        <f t="shared" ca="1" si="73"/>
        <v/>
      </c>
      <c r="J967" s="396" t="str">
        <f t="shared" ca="1" si="74"/>
        <v/>
      </c>
      <c r="K967" s="384" t="str">
        <f>IF(OR(IFERROR(SEARCH("*.0*",$E967),0)=1,E967=""),"",INDEX('1.1 AIZ-IVZ'!$H$109:$O$1097,MATCH('1.4 AIZ-BWH'!E967,'1.1 AIZ-IVZ'!$H$109:$H$1097,0),7))</f>
        <v/>
      </c>
      <c r="L967" s="384" t="str">
        <f>IF(OR(IFERROR(SEARCH("*.0*",$E967),0)=1,E967=""),"",INDEX('1.1 AIZ-IVZ'!$H$109:$O$1097,MATCH('1.4 AIZ-BWH'!E967,'1.1 AIZ-IVZ'!$H$109:$H$1097,0),8))</f>
        <v/>
      </c>
      <c r="M967" s="131"/>
      <c r="N967" s="395" t="str" cm="1">
        <f t="array" ref="N967">IFERROR(IF(O966=1,INDEX('1.1 AIZ-IVZ'!$G$7:$I$106,MATCH(MIN('1.1 AIZ-IVZ'!$G$7:$G$106)+COUNTIF($N$25:N966,"*.0*"),'1.1 AIZ-IVZ'!$G$7:$G$106,0),3),INDEX('1.1 AIZ-IVZ'!$G$109:$H$1097,MATCH(VALUE(LEFT(R967,SEARCH(".",R967)-1)),'1.1 AIZ-IVZ'!$E$109:$E$1097,0)-1+Q967,2)),"")</f>
        <v/>
      </c>
      <c r="O967" s="395" t="str">
        <f>IFERROR(IF(O966&gt;1,O966-1,INDEX('1.1 AIZ-IVZ'!$F$7:$H$106,MATCH('1.4 AIZ-BWH'!N967,'1.1 AIZ-IVZ'!$I$7:$I$106,0),1)+1),"")</f>
        <v/>
      </c>
      <c r="P967" s="395" t="str">
        <f t="shared" si="75"/>
        <v/>
      </c>
      <c r="Q967" s="395" t="e">
        <f t="shared" si="76"/>
        <v>#VALUE!</v>
      </c>
      <c r="R967" s="395" t="str">
        <f t="shared" si="77"/>
        <v/>
      </c>
    </row>
    <row r="968" spans="1:18" ht="15" hidden="1">
      <c r="A968" s="49"/>
      <c r="B968" s="49"/>
      <c r="C968" s="49"/>
      <c r="D968" s="50"/>
      <c r="E968" s="93" t="str" cm="1">
        <f t="array" ref="E968">IFERROR(IF(O967=1,INDEX('1.1 AIZ-IVZ'!$G$7:$I$106,MATCH(MIN('1.1 AIZ-IVZ'!$G$7:$G$106)+COUNTIF($N$25:N967,"*.0*"),'1.1 AIZ-IVZ'!$G$7:$G$106,0),3),INDEX('1.1 AIZ-IVZ'!$G$109:$H$1097,MATCH(VALUE(LEFT(R968,SEARCH(".",R968)-1)),'1.1 AIZ-IVZ'!$E$109:$E$1097,0)-1+Q968,2)),"")</f>
        <v/>
      </c>
      <c r="F968" s="28"/>
      <c r="G968" s="409" t="str">
        <f>IF(E968="","",IF(IFERROR(VALUE(MID(E968,(SEARCH(".",E968)+1),1)),0)&gt;0,I968,SUMIFS($G969:$G$1015,$R969:$R$1015,LEFT(E968,SEARCH(".",E968)),$Q969:$Q$1015,"&gt;0")))</f>
        <v/>
      </c>
      <c r="H968" s="400"/>
      <c r="I968" s="396" t="str">
        <f t="shared" ca="1" si="73"/>
        <v/>
      </c>
      <c r="J968" s="396" t="str">
        <f t="shared" ca="1" si="74"/>
        <v/>
      </c>
      <c r="K968" s="384" t="str">
        <f>IF(OR(IFERROR(SEARCH("*.0*",$E968),0)=1,E968=""),"",INDEX('1.1 AIZ-IVZ'!$H$109:$O$1097,MATCH('1.4 AIZ-BWH'!E968,'1.1 AIZ-IVZ'!$H$109:$H$1097,0),7))</f>
        <v/>
      </c>
      <c r="L968" s="384" t="str">
        <f>IF(OR(IFERROR(SEARCH("*.0*",$E968),0)=1,E968=""),"",INDEX('1.1 AIZ-IVZ'!$H$109:$O$1097,MATCH('1.4 AIZ-BWH'!E968,'1.1 AIZ-IVZ'!$H$109:$H$1097,0),8))</f>
        <v/>
      </c>
      <c r="M968" s="131"/>
      <c r="N968" s="395" t="str" cm="1">
        <f t="array" ref="N968">IFERROR(IF(O967=1,INDEX('1.1 AIZ-IVZ'!$G$7:$I$106,MATCH(MIN('1.1 AIZ-IVZ'!$G$7:$G$106)+COUNTIF($N$25:N967,"*.0*"),'1.1 AIZ-IVZ'!$G$7:$G$106,0),3),INDEX('1.1 AIZ-IVZ'!$G$109:$H$1097,MATCH(VALUE(LEFT(R968,SEARCH(".",R968)-1)),'1.1 AIZ-IVZ'!$E$109:$E$1097,0)-1+Q968,2)),"")</f>
        <v/>
      </c>
      <c r="O968" s="395" t="str">
        <f>IFERROR(IF(O967&gt;1,O967-1,INDEX('1.1 AIZ-IVZ'!$F$7:$H$106,MATCH('1.4 AIZ-BWH'!N968,'1.1 AIZ-IVZ'!$I$7:$I$106,0),1)+1),"")</f>
        <v/>
      </c>
      <c r="P968" s="395" t="str">
        <f t="shared" si="75"/>
        <v/>
      </c>
      <c r="Q968" s="395" t="e">
        <f t="shared" si="76"/>
        <v>#VALUE!</v>
      </c>
      <c r="R968" s="395" t="str">
        <f t="shared" si="77"/>
        <v/>
      </c>
    </row>
    <row r="969" spans="1:18" ht="15" hidden="1">
      <c r="A969" s="49"/>
      <c r="B969" s="49"/>
      <c r="C969" s="49"/>
      <c r="D969" s="50"/>
      <c r="E969" s="93" t="str" cm="1">
        <f t="array" ref="E969">IFERROR(IF(O968=1,INDEX('1.1 AIZ-IVZ'!$G$7:$I$106,MATCH(MIN('1.1 AIZ-IVZ'!$G$7:$G$106)+COUNTIF($N$25:N968,"*.0*"),'1.1 AIZ-IVZ'!$G$7:$G$106,0),3),INDEX('1.1 AIZ-IVZ'!$G$109:$H$1097,MATCH(VALUE(LEFT(R969,SEARCH(".",R969)-1)),'1.1 AIZ-IVZ'!$E$109:$E$1097,0)-1+Q969,2)),"")</f>
        <v/>
      </c>
      <c r="F969" s="28"/>
      <c r="G969" s="409" t="str">
        <f>IF(E969="","",IF(IFERROR(VALUE(MID(E969,(SEARCH(".",E969)+1),1)),0)&gt;0,I969,SUMIFS($G970:$G$1015,$R970:$R$1015,LEFT(E969,SEARCH(".",E969)),$Q970:$Q$1015,"&gt;0")))</f>
        <v/>
      </c>
      <c r="H969" s="400"/>
      <c r="I969" s="396" t="str">
        <f t="shared" ca="1" si="73"/>
        <v/>
      </c>
      <c r="J969" s="396" t="str">
        <f t="shared" ca="1" si="74"/>
        <v/>
      </c>
      <c r="K969" s="384" t="str">
        <f>IF(OR(IFERROR(SEARCH("*.0*",$E969),0)=1,E969=""),"",INDEX('1.1 AIZ-IVZ'!$H$109:$O$1097,MATCH('1.4 AIZ-BWH'!E969,'1.1 AIZ-IVZ'!$H$109:$H$1097,0),7))</f>
        <v/>
      </c>
      <c r="L969" s="384" t="str">
        <f>IF(OR(IFERROR(SEARCH("*.0*",$E969),0)=1,E969=""),"",INDEX('1.1 AIZ-IVZ'!$H$109:$O$1097,MATCH('1.4 AIZ-BWH'!E969,'1.1 AIZ-IVZ'!$H$109:$H$1097,0),8))</f>
        <v/>
      </c>
      <c r="M969" s="131"/>
      <c r="N969" s="395" t="str" cm="1">
        <f t="array" ref="N969">IFERROR(IF(O968=1,INDEX('1.1 AIZ-IVZ'!$G$7:$I$106,MATCH(MIN('1.1 AIZ-IVZ'!$G$7:$G$106)+COUNTIF($N$25:N968,"*.0*"),'1.1 AIZ-IVZ'!$G$7:$G$106,0),3),INDEX('1.1 AIZ-IVZ'!$G$109:$H$1097,MATCH(VALUE(LEFT(R969,SEARCH(".",R969)-1)),'1.1 AIZ-IVZ'!$E$109:$E$1097,0)-1+Q969,2)),"")</f>
        <v/>
      </c>
      <c r="O969" s="395" t="str">
        <f>IFERROR(IF(O968&gt;1,O968-1,INDEX('1.1 AIZ-IVZ'!$F$7:$H$106,MATCH('1.4 AIZ-BWH'!N969,'1.1 AIZ-IVZ'!$I$7:$I$106,0),1)+1),"")</f>
        <v/>
      </c>
      <c r="P969" s="395" t="str">
        <f t="shared" si="75"/>
        <v/>
      </c>
      <c r="Q969" s="395" t="e">
        <f t="shared" si="76"/>
        <v>#VALUE!</v>
      </c>
      <c r="R969" s="395" t="str">
        <f t="shared" si="77"/>
        <v/>
      </c>
    </row>
    <row r="970" spans="1:18" ht="15" hidden="1">
      <c r="A970" s="49"/>
      <c r="B970" s="49"/>
      <c r="C970" s="49"/>
      <c r="D970" s="50"/>
      <c r="E970" s="93" t="str" cm="1">
        <f t="array" ref="E970">IFERROR(IF(O969=1,INDEX('1.1 AIZ-IVZ'!$G$7:$I$106,MATCH(MIN('1.1 AIZ-IVZ'!$G$7:$G$106)+COUNTIF($N$25:N969,"*.0*"),'1.1 AIZ-IVZ'!$G$7:$G$106,0),3),INDEX('1.1 AIZ-IVZ'!$G$109:$H$1097,MATCH(VALUE(LEFT(R970,SEARCH(".",R970)-1)),'1.1 AIZ-IVZ'!$E$109:$E$1097,0)-1+Q970,2)),"")</f>
        <v/>
      </c>
      <c r="F970" s="28"/>
      <c r="G970" s="409" t="str">
        <f>IF(E970="","",IF(IFERROR(VALUE(MID(E970,(SEARCH(".",E970)+1),1)),0)&gt;0,I970,SUMIFS($G971:$G$1015,$R971:$R$1015,LEFT(E970,SEARCH(".",E970)),$Q971:$Q$1015,"&gt;0")))</f>
        <v/>
      </c>
      <c r="H970" s="400"/>
      <c r="I970" s="396" t="str">
        <f t="shared" ca="1" si="73"/>
        <v/>
      </c>
      <c r="J970" s="396" t="str">
        <f t="shared" ca="1" si="74"/>
        <v/>
      </c>
      <c r="K970" s="384" t="str">
        <f>IF(OR(IFERROR(SEARCH("*.0*",$E970),0)=1,E970=""),"",INDEX('1.1 AIZ-IVZ'!$H$109:$O$1097,MATCH('1.4 AIZ-BWH'!E970,'1.1 AIZ-IVZ'!$H$109:$H$1097,0),7))</f>
        <v/>
      </c>
      <c r="L970" s="384" t="str">
        <f>IF(OR(IFERROR(SEARCH("*.0*",$E970),0)=1,E970=""),"",INDEX('1.1 AIZ-IVZ'!$H$109:$O$1097,MATCH('1.4 AIZ-BWH'!E970,'1.1 AIZ-IVZ'!$H$109:$H$1097,0),8))</f>
        <v/>
      </c>
      <c r="M970" s="131"/>
      <c r="N970" s="395" t="str" cm="1">
        <f t="array" ref="N970">IFERROR(IF(O969=1,INDEX('1.1 AIZ-IVZ'!$G$7:$I$106,MATCH(MIN('1.1 AIZ-IVZ'!$G$7:$G$106)+COUNTIF($N$25:N969,"*.0*"),'1.1 AIZ-IVZ'!$G$7:$G$106,0),3),INDEX('1.1 AIZ-IVZ'!$G$109:$H$1097,MATCH(VALUE(LEFT(R970,SEARCH(".",R970)-1)),'1.1 AIZ-IVZ'!$E$109:$E$1097,0)-1+Q970,2)),"")</f>
        <v/>
      </c>
      <c r="O970" s="395" t="str">
        <f>IFERROR(IF(O969&gt;1,O969-1,INDEX('1.1 AIZ-IVZ'!$F$7:$H$106,MATCH('1.4 AIZ-BWH'!N970,'1.1 AIZ-IVZ'!$I$7:$I$106,0),1)+1),"")</f>
        <v/>
      </c>
      <c r="P970" s="395" t="str">
        <f t="shared" si="75"/>
        <v/>
      </c>
      <c r="Q970" s="395" t="e">
        <f t="shared" si="76"/>
        <v>#VALUE!</v>
      </c>
      <c r="R970" s="395" t="str">
        <f t="shared" si="77"/>
        <v/>
      </c>
    </row>
    <row r="971" spans="1:18" ht="15" hidden="1">
      <c r="A971" s="49"/>
      <c r="B971" s="49"/>
      <c r="C971" s="49"/>
      <c r="D971" s="50"/>
      <c r="E971" s="93" t="str" cm="1">
        <f t="array" ref="E971">IFERROR(IF(O970=1,INDEX('1.1 AIZ-IVZ'!$G$7:$I$106,MATCH(MIN('1.1 AIZ-IVZ'!$G$7:$G$106)+COUNTIF($N$25:N970,"*.0*"),'1.1 AIZ-IVZ'!$G$7:$G$106,0),3),INDEX('1.1 AIZ-IVZ'!$G$109:$H$1097,MATCH(VALUE(LEFT(R971,SEARCH(".",R971)-1)),'1.1 AIZ-IVZ'!$E$109:$E$1097,0)-1+Q971,2)),"")</f>
        <v/>
      </c>
      <c r="F971" s="28"/>
      <c r="G971" s="409" t="str">
        <f>IF(E971="","",IF(IFERROR(VALUE(MID(E971,(SEARCH(".",E971)+1),1)),0)&gt;0,I971,SUMIFS($G972:$G$1015,$R972:$R$1015,LEFT(E971,SEARCH(".",E971)),$Q972:$Q$1015,"&gt;0")))</f>
        <v/>
      </c>
      <c r="H971" s="400"/>
      <c r="I971" s="396" t="str">
        <f t="shared" ca="1" si="73"/>
        <v/>
      </c>
      <c r="J971" s="396" t="str">
        <f t="shared" ca="1" si="74"/>
        <v/>
      </c>
      <c r="K971" s="384" t="str">
        <f>IF(OR(IFERROR(SEARCH("*.0*",$E971),0)=1,E971=""),"",INDEX('1.1 AIZ-IVZ'!$H$109:$O$1097,MATCH('1.4 AIZ-BWH'!E971,'1.1 AIZ-IVZ'!$H$109:$H$1097,0),7))</f>
        <v/>
      </c>
      <c r="L971" s="384" t="str">
        <f>IF(OR(IFERROR(SEARCH("*.0*",$E971),0)=1,E971=""),"",INDEX('1.1 AIZ-IVZ'!$H$109:$O$1097,MATCH('1.4 AIZ-BWH'!E971,'1.1 AIZ-IVZ'!$H$109:$H$1097,0),8))</f>
        <v/>
      </c>
      <c r="M971" s="131"/>
      <c r="N971" s="395" t="str" cm="1">
        <f t="array" ref="N971">IFERROR(IF(O970=1,INDEX('1.1 AIZ-IVZ'!$G$7:$I$106,MATCH(MIN('1.1 AIZ-IVZ'!$G$7:$G$106)+COUNTIF($N$25:N970,"*.0*"),'1.1 AIZ-IVZ'!$G$7:$G$106,0),3),INDEX('1.1 AIZ-IVZ'!$G$109:$H$1097,MATCH(VALUE(LEFT(R971,SEARCH(".",R971)-1)),'1.1 AIZ-IVZ'!$E$109:$E$1097,0)-1+Q971,2)),"")</f>
        <v/>
      </c>
      <c r="O971" s="395" t="str">
        <f>IFERROR(IF(O970&gt;1,O970-1,INDEX('1.1 AIZ-IVZ'!$F$7:$H$106,MATCH('1.4 AIZ-BWH'!N971,'1.1 AIZ-IVZ'!$I$7:$I$106,0),1)+1),"")</f>
        <v/>
      </c>
      <c r="P971" s="395" t="str">
        <f t="shared" si="75"/>
        <v/>
      </c>
      <c r="Q971" s="395" t="e">
        <f t="shared" si="76"/>
        <v>#VALUE!</v>
      </c>
      <c r="R971" s="395" t="str">
        <f t="shared" si="77"/>
        <v/>
      </c>
    </row>
    <row r="972" spans="1:18" ht="15" hidden="1">
      <c r="A972" s="49"/>
      <c r="B972" s="49"/>
      <c r="C972" s="49"/>
      <c r="D972" s="50"/>
      <c r="E972" s="93" t="str" cm="1">
        <f t="array" ref="E972">IFERROR(IF(O971=1,INDEX('1.1 AIZ-IVZ'!$G$7:$I$106,MATCH(MIN('1.1 AIZ-IVZ'!$G$7:$G$106)+COUNTIF($N$25:N971,"*.0*"),'1.1 AIZ-IVZ'!$G$7:$G$106,0),3),INDEX('1.1 AIZ-IVZ'!$G$109:$H$1097,MATCH(VALUE(LEFT(R972,SEARCH(".",R972)-1)),'1.1 AIZ-IVZ'!$E$109:$E$1097,0)-1+Q972,2)),"")</f>
        <v/>
      </c>
      <c r="F972" s="28"/>
      <c r="G972" s="409" t="str">
        <f>IF(E972="","",IF(IFERROR(VALUE(MID(E972,(SEARCH(".",E972)+1),1)),0)&gt;0,I972,SUMIFS($G973:$G$1015,$R973:$R$1015,LEFT(E972,SEARCH(".",E972)),$Q973:$Q$1015,"&gt;0")))</f>
        <v/>
      </c>
      <c r="H972" s="400"/>
      <c r="I972" s="396" t="str">
        <f t="shared" ca="1" si="73"/>
        <v/>
      </c>
      <c r="J972" s="396" t="str">
        <f t="shared" ca="1" si="74"/>
        <v/>
      </c>
      <c r="K972" s="384" t="str">
        <f>IF(OR(IFERROR(SEARCH("*.0*",$E972),0)=1,E972=""),"",INDEX('1.1 AIZ-IVZ'!$H$109:$O$1097,MATCH('1.4 AIZ-BWH'!E972,'1.1 AIZ-IVZ'!$H$109:$H$1097,0),7))</f>
        <v/>
      </c>
      <c r="L972" s="384" t="str">
        <f>IF(OR(IFERROR(SEARCH("*.0*",$E972),0)=1,E972=""),"",INDEX('1.1 AIZ-IVZ'!$H$109:$O$1097,MATCH('1.4 AIZ-BWH'!E972,'1.1 AIZ-IVZ'!$H$109:$H$1097,0),8))</f>
        <v/>
      </c>
      <c r="M972" s="131"/>
      <c r="N972" s="395" t="str" cm="1">
        <f t="array" ref="N972">IFERROR(IF(O971=1,INDEX('1.1 AIZ-IVZ'!$G$7:$I$106,MATCH(MIN('1.1 AIZ-IVZ'!$G$7:$G$106)+COUNTIF($N$25:N971,"*.0*"),'1.1 AIZ-IVZ'!$G$7:$G$106,0),3),INDEX('1.1 AIZ-IVZ'!$G$109:$H$1097,MATCH(VALUE(LEFT(R972,SEARCH(".",R972)-1)),'1.1 AIZ-IVZ'!$E$109:$E$1097,0)-1+Q972,2)),"")</f>
        <v/>
      </c>
      <c r="O972" s="395" t="str">
        <f>IFERROR(IF(O971&gt;1,O971-1,INDEX('1.1 AIZ-IVZ'!$F$7:$H$106,MATCH('1.4 AIZ-BWH'!N972,'1.1 AIZ-IVZ'!$I$7:$I$106,0),1)+1),"")</f>
        <v/>
      </c>
      <c r="P972" s="395" t="str">
        <f t="shared" si="75"/>
        <v/>
      </c>
      <c r="Q972" s="395" t="e">
        <f t="shared" si="76"/>
        <v>#VALUE!</v>
      </c>
      <c r="R972" s="395" t="str">
        <f t="shared" si="77"/>
        <v/>
      </c>
    </row>
    <row r="973" spans="1:18" ht="15" hidden="1" customHeight="1">
      <c r="A973" s="49"/>
      <c r="B973" s="49"/>
      <c r="C973" s="49"/>
      <c r="D973" s="50"/>
      <c r="E973" s="93" t="str" cm="1">
        <f t="array" ref="E973">IFERROR(IF(O972=1,INDEX('1.1 AIZ-IVZ'!$G$7:$I$106,MATCH(MIN('1.1 AIZ-IVZ'!$G$7:$G$106)+COUNTIF($N$25:N972,"*.0*"),'1.1 AIZ-IVZ'!$G$7:$G$106,0),3),INDEX('1.1 AIZ-IVZ'!$G$109:$H$1097,MATCH(VALUE(LEFT(R973,SEARCH(".",R973)-1)),'1.1 AIZ-IVZ'!$E$109:$E$1097,0)-1+Q973,2)),"")</f>
        <v/>
      </c>
      <c r="F973" s="28"/>
      <c r="G973" s="409" t="str">
        <f>IF(E973="","",IF(IFERROR(VALUE(MID(E973,(SEARCH(".",E973)+1),1)),0)&gt;0,I973,SUMIFS($G974:$G$1015,$R974:$R$1015,LEFT(E973,SEARCH(".",E973)),$Q974:$Q$1015,"&gt;0")))</f>
        <v/>
      </c>
      <c r="H973" s="400"/>
      <c r="I973" s="396" t="str">
        <f t="shared" ca="1" si="73"/>
        <v/>
      </c>
      <c r="J973" s="396" t="str">
        <f t="shared" ca="1" si="74"/>
        <v/>
      </c>
      <c r="K973" s="384" t="str">
        <f>IF(OR(IFERROR(SEARCH("*.0*",$E973),0)=1,E973=""),"",INDEX('1.1 AIZ-IVZ'!$H$109:$O$1097,MATCH('1.4 AIZ-BWH'!E973,'1.1 AIZ-IVZ'!$H$109:$H$1097,0),7))</f>
        <v/>
      </c>
      <c r="L973" s="384" t="str">
        <f>IF(OR(IFERROR(SEARCH("*.0*",$E973),0)=1,E973=""),"",INDEX('1.1 AIZ-IVZ'!$H$109:$O$1097,MATCH('1.4 AIZ-BWH'!E973,'1.1 AIZ-IVZ'!$H$109:$H$1097,0),8))</f>
        <v/>
      </c>
      <c r="M973" s="131"/>
      <c r="N973" s="395" t="str" cm="1">
        <f t="array" ref="N973">IFERROR(IF(O972=1,INDEX('1.1 AIZ-IVZ'!$G$7:$I$106,MATCH(MIN('1.1 AIZ-IVZ'!$G$7:$G$106)+COUNTIF($N$25:N972,"*.0*"),'1.1 AIZ-IVZ'!$G$7:$G$106,0),3),INDEX('1.1 AIZ-IVZ'!$G$109:$H$1097,MATCH(VALUE(LEFT(R973,SEARCH(".",R973)-1)),'1.1 AIZ-IVZ'!$E$109:$E$1097,0)-1+Q973,2)),"")</f>
        <v/>
      </c>
      <c r="O973" s="395" t="str">
        <f>IFERROR(IF(O972&gt;1,O972-1,INDEX('1.1 AIZ-IVZ'!$F$7:$H$106,MATCH('1.4 AIZ-BWH'!N973,'1.1 AIZ-IVZ'!$I$7:$I$106,0),1)+1),"")</f>
        <v/>
      </c>
      <c r="P973" s="395" t="str">
        <f t="shared" si="75"/>
        <v/>
      </c>
      <c r="Q973" s="395" t="e">
        <f t="shared" si="76"/>
        <v>#VALUE!</v>
      </c>
      <c r="R973" s="395" t="str">
        <f t="shared" si="77"/>
        <v/>
      </c>
    </row>
    <row r="974" spans="1:18" ht="15" hidden="1" customHeight="1">
      <c r="A974" s="49"/>
      <c r="B974" s="49"/>
      <c r="C974" s="49"/>
      <c r="D974" s="50"/>
      <c r="E974" s="93" t="str" cm="1">
        <f t="array" ref="E974">IFERROR(IF(O973=1,INDEX('1.1 AIZ-IVZ'!$G$7:$I$106,MATCH(MIN('1.1 AIZ-IVZ'!$G$7:$G$106)+COUNTIF($N$25:N973,"*.0*"),'1.1 AIZ-IVZ'!$G$7:$G$106,0),3),INDEX('1.1 AIZ-IVZ'!$G$109:$H$1097,MATCH(VALUE(LEFT(R974,SEARCH(".",R974)-1)),'1.1 AIZ-IVZ'!$E$109:$E$1097,0)-1+Q974,2)),"")</f>
        <v/>
      </c>
      <c r="F974" s="28"/>
      <c r="G974" s="409" t="str">
        <f>IF(E974="","",IF(IFERROR(VALUE(MID(E974,(SEARCH(".",E974)+1),1)),0)&gt;0,I974,SUMIFS($G975:$G$1015,$R975:$R$1015,LEFT(E974,SEARCH(".",E974)),$Q975:$Q$1015,"&gt;0")))</f>
        <v/>
      </c>
      <c r="H974" s="400"/>
      <c r="I974" s="396" t="str">
        <f t="shared" ca="1" si="73"/>
        <v/>
      </c>
      <c r="J974" s="396" t="str">
        <f t="shared" ca="1" si="74"/>
        <v/>
      </c>
      <c r="K974" s="384" t="str">
        <f>IF(OR(IFERROR(SEARCH("*.0*",$E974),0)=1,E974=""),"",INDEX('1.1 AIZ-IVZ'!$H$109:$O$1097,MATCH('1.4 AIZ-BWH'!E974,'1.1 AIZ-IVZ'!$H$109:$H$1097,0),7))</f>
        <v/>
      </c>
      <c r="L974" s="384" t="str">
        <f>IF(OR(IFERROR(SEARCH("*.0*",$E974),0)=1,E974=""),"",INDEX('1.1 AIZ-IVZ'!$H$109:$O$1097,MATCH('1.4 AIZ-BWH'!E974,'1.1 AIZ-IVZ'!$H$109:$H$1097,0),8))</f>
        <v/>
      </c>
      <c r="M974" s="131"/>
      <c r="N974" s="395" t="str" cm="1">
        <f t="array" ref="N974">IFERROR(IF(O973=1,INDEX('1.1 AIZ-IVZ'!$G$7:$I$106,MATCH(MIN('1.1 AIZ-IVZ'!$G$7:$G$106)+COUNTIF($N$25:N973,"*.0*"),'1.1 AIZ-IVZ'!$G$7:$G$106,0),3),INDEX('1.1 AIZ-IVZ'!$G$109:$H$1097,MATCH(VALUE(LEFT(R974,SEARCH(".",R974)-1)),'1.1 AIZ-IVZ'!$E$109:$E$1097,0)-1+Q974,2)),"")</f>
        <v/>
      </c>
      <c r="O974" s="395" t="str">
        <f>IFERROR(IF(O973&gt;1,O973-1,INDEX('1.1 AIZ-IVZ'!$F$7:$H$106,MATCH('1.4 AIZ-BWH'!N974,'1.1 AIZ-IVZ'!$I$7:$I$106,0),1)+1),"")</f>
        <v/>
      </c>
      <c r="P974" s="395" t="str">
        <f t="shared" si="75"/>
        <v/>
      </c>
      <c r="Q974" s="395" t="e">
        <f t="shared" si="76"/>
        <v>#VALUE!</v>
      </c>
      <c r="R974" s="395" t="str">
        <f t="shared" si="77"/>
        <v/>
      </c>
    </row>
    <row r="975" spans="1:18" ht="15" hidden="1" customHeight="1">
      <c r="A975" s="49"/>
      <c r="B975" s="49"/>
      <c r="C975" s="49"/>
      <c r="D975" s="50"/>
      <c r="E975" s="93" t="str" cm="1">
        <f t="array" ref="E975">IFERROR(IF(O974=1,INDEX('1.1 AIZ-IVZ'!$G$7:$I$106,MATCH(MIN('1.1 AIZ-IVZ'!$G$7:$G$106)+COUNTIF($N$25:N974,"*.0*"),'1.1 AIZ-IVZ'!$G$7:$G$106,0),3),INDEX('1.1 AIZ-IVZ'!$G$109:$H$1097,MATCH(VALUE(LEFT(R975,SEARCH(".",R975)-1)),'1.1 AIZ-IVZ'!$E$109:$E$1097,0)-1+Q975,2)),"")</f>
        <v/>
      </c>
      <c r="F975" s="28"/>
      <c r="G975" s="409" t="str">
        <f>IF(E975="","",IF(IFERROR(VALUE(MID(E975,(SEARCH(".",E975)+1),1)),0)&gt;0,I975,SUMIFS($G976:$G$1015,$R976:$R$1015,LEFT(E975,SEARCH(".",E975)),$Q976:$Q$1015,"&gt;0")))</f>
        <v/>
      </c>
      <c r="H975" s="400"/>
      <c r="I975" s="396" t="str">
        <f t="shared" ca="1" si="73"/>
        <v/>
      </c>
      <c r="J975" s="396" t="str">
        <f t="shared" ca="1" si="74"/>
        <v/>
      </c>
      <c r="K975" s="384" t="str">
        <f>IF(OR(IFERROR(SEARCH("*.0*",$E975),0)=1,E975=""),"",INDEX('1.1 AIZ-IVZ'!$H$109:$O$1097,MATCH('1.4 AIZ-BWH'!E975,'1.1 AIZ-IVZ'!$H$109:$H$1097,0),7))</f>
        <v/>
      </c>
      <c r="L975" s="384" t="str">
        <f>IF(OR(IFERROR(SEARCH("*.0*",$E975),0)=1,E975=""),"",INDEX('1.1 AIZ-IVZ'!$H$109:$O$1097,MATCH('1.4 AIZ-BWH'!E975,'1.1 AIZ-IVZ'!$H$109:$H$1097,0),8))</f>
        <v/>
      </c>
      <c r="M975" s="131"/>
      <c r="N975" s="395" t="str" cm="1">
        <f t="array" ref="N975">IFERROR(IF(O974=1,INDEX('1.1 AIZ-IVZ'!$G$7:$I$106,MATCH(MIN('1.1 AIZ-IVZ'!$G$7:$G$106)+COUNTIF($N$25:N974,"*.0*"),'1.1 AIZ-IVZ'!$G$7:$G$106,0),3),INDEX('1.1 AIZ-IVZ'!$G$109:$H$1097,MATCH(VALUE(LEFT(R975,SEARCH(".",R975)-1)),'1.1 AIZ-IVZ'!$E$109:$E$1097,0)-1+Q975,2)),"")</f>
        <v/>
      </c>
      <c r="O975" s="395" t="str">
        <f>IFERROR(IF(O974&gt;1,O974-1,INDEX('1.1 AIZ-IVZ'!$F$7:$H$106,MATCH('1.4 AIZ-BWH'!N975,'1.1 AIZ-IVZ'!$I$7:$I$106,0),1)+1),"")</f>
        <v/>
      </c>
      <c r="P975" s="395" t="str">
        <f t="shared" si="75"/>
        <v/>
      </c>
      <c r="Q975" s="395" t="e">
        <f t="shared" si="76"/>
        <v>#VALUE!</v>
      </c>
      <c r="R975" s="395" t="str">
        <f t="shared" si="77"/>
        <v/>
      </c>
    </row>
    <row r="976" spans="1:18" ht="15" hidden="1" customHeight="1">
      <c r="A976" s="49"/>
      <c r="B976" s="49"/>
      <c r="C976" s="49"/>
      <c r="D976" s="50"/>
      <c r="E976" s="93" t="str" cm="1">
        <f t="array" ref="E976">IFERROR(IF(O975=1,INDEX('1.1 AIZ-IVZ'!$G$7:$I$106,MATCH(MIN('1.1 AIZ-IVZ'!$G$7:$G$106)+COUNTIF($N$25:N975,"*.0*"),'1.1 AIZ-IVZ'!$G$7:$G$106,0),3),INDEX('1.1 AIZ-IVZ'!$G$109:$H$1097,MATCH(VALUE(LEFT(R976,SEARCH(".",R976)-1)),'1.1 AIZ-IVZ'!$E$109:$E$1097,0)-1+Q976,2)),"")</f>
        <v/>
      </c>
      <c r="F976" s="28"/>
      <c r="G976" s="409" t="str">
        <f>IF(E976="","",IF(IFERROR(VALUE(MID(E976,(SEARCH(".",E976)+1),1)),0)&gt;0,I976,SUMIFS($G977:$G$1015,$R977:$R$1015,LEFT(E976,SEARCH(".",E976)),$Q977:$Q$1015,"&gt;0")))</f>
        <v/>
      </c>
      <c r="H976" s="400"/>
      <c r="I976" s="396" t="str">
        <f t="shared" ca="1" si="73"/>
        <v/>
      </c>
      <c r="J976" s="396" t="str">
        <f t="shared" ca="1" si="74"/>
        <v/>
      </c>
      <c r="K976" s="384" t="str">
        <f>IF(OR(IFERROR(SEARCH("*.0*",$E976),0)=1,E976=""),"",INDEX('1.1 AIZ-IVZ'!$H$109:$O$1097,MATCH('1.4 AIZ-BWH'!E976,'1.1 AIZ-IVZ'!$H$109:$H$1097,0),7))</f>
        <v/>
      </c>
      <c r="L976" s="384" t="str">
        <f>IF(OR(IFERROR(SEARCH("*.0*",$E976),0)=1,E976=""),"",INDEX('1.1 AIZ-IVZ'!$H$109:$O$1097,MATCH('1.4 AIZ-BWH'!E976,'1.1 AIZ-IVZ'!$H$109:$H$1097,0),8))</f>
        <v/>
      </c>
      <c r="M976" s="131"/>
      <c r="N976" s="395" t="str" cm="1">
        <f t="array" ref="N976">IFERROR(IF(O975=1,INDEX('1.1 AIZ-IVZ'!$G$7:$I$106,MATCH(MIN('1.1 AIZ-IVZ'!$G$7:$G$106)+COUNTIF($N$25:N975,"*.0*"),'1.1 AIZ-IVZ'!$G$7:$G$106,0),3),INDEX('1.1 AIZ-IVZ'!$G$109:$H$1097,MATCH(VALUE(LEFT(R976,SEARCH(".",R976)-1)),'1.1 AIZ-IVZ'!$E$109:$E$1097,0)-1+Q976,2)),"")</f>
        <v/>
      </c>
      <c r="O976" s="395" t="str">
        <f>IFERROR(IF(O975&gt;1,O975-1,INDEX('1.1 AIZ-IVZ'!$F$7:$H$106,MATCH('1.4 AIZ-BWH'!N976,'1.1 AIZ-IVZ'!$I$7:$I$106,0),1)+1),"")</f>
        <v/>
      </c>
      <c r="P976" s="395" t="str">
        <f t="shared" si="75"/>
        <v/>
      </c>
      <c r="Q976" s="395" t="e">
        <f t="shared" si="76"/>
        <v>#VALUE!</v>
      </c>
      <c r="R976" s="395" t="str">
        <f t="shared" si="77"/>
        <v/>
      </c>
    </row>
    <row r="977" spans="1:18" ht="15" hidden="1">
      <c r="A977" s="49"/>
      <c r="B977" s="49"/>
      <c r="C977" s="49"/>
      <c r="D977" s="50"/>
      <c r="E977" s="93" t="str" cm="1">
        <f t="array" ref="E977">IFERROR(IF(O976=1,INDEX('1.1 AIZ-IVZ'!$G$7:$I$106,MATCH(MIN('1.1 AIZ-IVZ'!$G$7:$G$106)+COUNTIF($N$25:N976,"*.0*"),'1.1 AIZ-IVZ'!$G$7:$G$106,0),3),INDEX('1.1 AIZ-IVZ'!$G$109:$H$1097,MATCH(VALUE(LEFT(R977,SEARCH(".",R977)-1)),'1.1 AIZ-IVZ'!$E$109:$E$1097,0)-1+Q977,2)),"")</f>
        <v/>
      </c>
      <c r="F977" s="28"/>
      <c r="G977" s="409" t="str">
        <f>IF(E977="","",IF(IFERROR(VALUE(MID(E977,(SEARCH(".",E977)+1),1)),0)&gt;0,I977,SUMIFS($G978:$G$1015,$R978:$R$1015,LEFT(E977,SEARCH(".",E977)),$Q978:$Q$1015,"&gt;0")))</f>
        <v/>
      </c>
      <c r="H977" s="400"/>
      <c r="I977" s="396" t="str">
        <f t="shared" ca="1" si="73"/>
        <v/>
      </c>
      <c r="J977" s="396" t="str">
        <f t="shared" ca="1" si="74"/>
        <v/>
      </c>
      <c r="K977" s="384" t="str">
        <f>IF(OR(IFERROR(SEARCH("*.0*",$E977),0)=1,E977=""),"",INDEX('1.1 AIZ-IVZ'!$H$109:$O$1097,MATCH('1.4 AIZ-BWH'!E977,'1.1 AIZ-IVZ'!$H$109:$H$1097,0),7))</f>
        <v/>
      </c>
      <c r="L977" s="384" t="str">
        <f>IF(OR(IFERROR(SEARCH("*.0*",$E977),0)=1,E977=""),"",INDEX('1.1 AIZ-IVZ'!$H$109:$O$1097,MATCH('1.4 AIZ-BWH'!E977,'1.1 AIZ-IVZ'!$H$109:$H$1097,0),8))</f>
        <v/>
      </c>
      <c r="M977" s="131"/>
      <c r="N977" s="395" t="str" cm="1">
        <f t="array" ref="N977">IFERROR(IF(O976=1,INDEX('1.1 AIZ-IVZ'!$G$7:$I$106,MATCH(MIN('1.1 AIZ-IVZ'!$G$7:$G$106)+COUNTIF($N$25:N976,"*.0*"),'1.1 AIZ-IVZ'!$G$7:$G$106,0),3),INDEX('1.1 AIZ-IVZ'!$G$109:$H$1097,MATCH(VALUE(LEFT(R977,SEARCH(".",R977)-1)),'1.1 AIZ-IVZ'!$E$109:$E$1097,0)-1+Q977,2)),"")</f>
        <v/>
      </c>
      <c r="O977" s="395" t="str">
        <f>IFERROR(IF(O976&gt;1,O976-1,INDEX('1.1 AIZ-IVZ'!$F$7:$H$106,MATCH('1.4 AIZ-BWH'!N977,'1.1 AIZ-IVZ'!$I$7:$I$106,0),1)+1),"")</f>
        <v/>
      </c>
      <c r="P977" s="395" t="str">
        <f t="shared" si="75"/>
        <v/>
      </c>
      <c r="Q977" s="395" t="e">
        <f t="shared" si="76"/>
        <v>#VALUE!</v>
      </c>
      <c r="R977" s="395" t="str">
        <f t="shared" si="77"/>
        <v/>
      </c>
    </row>
    <row r="978" spans="1:18" ht="15" hidden="1">
      <c r="A978" s="49"/>
      <c r="B978" s="49"/>
      <c r="C978" s="49"/>
      <c r="D978" s="50"/>
      <c r="E978" s="93" t="str" cm="1">
        <f t="array" ref="E978">IFERROR(IF(O977=1,INDEX('1.1 AIZ-IVZ'!$G$7:$I$106,MATCH(MIN('1.1 AIZ-IVZ'!$G$7:$G$106)+COUNTIF($N$25:N977,"*.0*"),'1.1 AIZ-IVZ'!$G$7:$G$106,0),3),INDEX('1.1 AIZ-IVZ'!$G$109:$H$1097,MATCH(VALUE(LEFT(R978,SEARCH(".",R978)-1)),'1.1 AIZ-IVZ'!$E$109:$E$1097,0)-1+Q978,2)),"")</f>
        <v/>
      </c>
      <c r="F978" s="28"/>
      <c r="G978" s="409" t="str">
        <f>IF(E978="","",IF(IFERROR(VALUE(MID(E978,(SEARCH(".",E978)+1),1)),0)&gt;0,I978,SUMIFS($G979:$G$1015,$R979:$R$1015,LEFT(E978,SEARCH(".",E978)),$Q979:$Q$1015,"&gt;0")))</f>
        <v/>
      </c>
      <c r="H978" s="400"/>
      <c r="I978" s="396" t="str">
        <f t="shared" ca="1" si="73"/>
        <v/>
      </c>
      <c r="J978" s="396" t="str">
        <f t="shared" ca="1" si="74"/>
        <v/>
      </c>
      <c r="K978" s="384" t="str">
        <f>IF(OR(IFERROR(SEARCH("*.0*",$E978),0)=1,E978=""),"",INDEX('1.1 AIZ-IVZ'!$H$109:$O$1097,MATCH('1.4 AIZ-BWH'!E978,'1.1 AIZ-IVZ'!$H$109:$H$1097,0),7))</f>
        <v/>
      </c>
      <c r="L978" s="384" t="str">
        <f>IF(OR(IFERROR(SEARCH("*.0*",$E978),0)=1,E978=""),"",INDEX('1.1 AIZ-IVZ'!$H$109:$O$1097,MATCH('1.4 AIZ-BWH'!E978,'1.1 AIZ-IVZ'!$H$109:$H$1097,0),8))</f>
        <v/>
      </c>
      <c r="M978" s="131"/>
      <c r="N978" s="395" t="str" cm="1">
        <f t="array" ref="N978">IFERROR(IF(O977=1,INDEX('1.1 AIZ-IVZ'!$G$7:$I$106,MATCH(MIN('1.1 AIZ-IVZ'!$G$7:$G$106)+COUNTIF($N$25:N977,"*.0*"),'1.1 AIZ-IVZ'!$G$7:$G$106,0),3),INDEX('1.1 AIZ-IVZ'!$G$109:$H$1097,MATCH(VALUE(LEFT(R978,SEARCH(".",R978)-1)),'1.1 AIZ-IVZ'!$E$109:$E$1097,0)-1+Q978,2)),"")</f>
        <v/>
      </c>
      <c r="O978" s="395" t="str">
        <f>IFERROR(IF(O977&gt;1,O977-1,INDEX('1.1 AIZ-IVZ'!$F$7:$H$106,MATCH('1.4 AIZ-BWH'!N978,'1.1 AIZ-IVZ'!$I$7:$I$106,0),1)+1),"")</f>
        <v/>
      </c>
      <c r="P978" s="395" t="str">
        <f t="shared" si="75"/>
        <v/>
      </c>
      <c r="Q978" s="395" t="e">
        <f t="shared" si="76"/>
        <v>#VALUE!</v>
      </c>
      <c r="R978" s="395" t="str">
        <f t="shared" si="77"/>
        <v/>
      </c>
    </row>
    <row r="979" spans="1:18" ht="15" hidden="1">
      <c r="A979" s="49"/>
      <c r="B979" s="49"/>
      <c r="C979" s="49"/>
      <c r="D979" s="50"/>
      <c r="E979" s="93" t="str" cm="1">
        <f t="array" ref="E979">IFERROR(IF(O978=1,INDEX('1.1 AIZ-IVZ'!$G$7:$I$106,MATCH(MIN('1.1 AIZ-IVZ'!$G$7:$G$106)+COUNTIF($N$25:N978,"*.0*"),'1.1 AIZ-IVZ'!$G$7:$G$106,0),3),INDEX('1.1 AIZ-IVZ'!$G$109:$H$1097,MATCH(VALUE(LEFT(R979,SEARCH(".",R979)-1)),'1.1 AIZ-IVZ'!$E$109:$E$1097,0)-1+Q979,2)),"")</f>
        <v/>
      </c>
      <c r="F979" s="28"/>
      <c r="G979" s="409" t="str">
        <f>IF(E979="","",IF(IFERROR(VALUE(MID(E979,(SEARCH(".",E979)+1),1)),0)&gt;0,I979,SUMIFS($G980:$G$1015,$R980:$R$1015,LEFT(E979,SEARCH(".",E979)),$Q980:$Q$1015,"&gt;0")))</f>
        <v/>
      </c>
      <c r="H979" s="400"/>
      <c r="I979" s="396" t="str">
        <f t="shared" ca="1" si="73"/>
        <v/>
      </c>
      <c r="J979" s="396" t="str">
        <f t="shared" ca="1" si="74"/>
        <v/>
      </c>
      <c r="K979" s="384" t="str">
        <f>IF(OR(IFERROR(SEARCH("*.0*",$E979),0)=1,E979=""),"",INDEX('1.1 AIZ-IVZ'!$H$109:$O$1097,MATCH('1.4 AIZ-BWH'!E979,'1.1 AIZ-IVZ'!$H$109:$H$1097,0),7))</f>
        <v/>
      </c>
      <c r="L979" s="384" t="str">
        <f>IF(OR(IFERROR(SEARCH("*.0*",$E979),0)=1,E979=""),"",INDEX('1.1 AIZ-IVZ'!$H$109:$O$1097,MATCH('1.4 AIZ-BWH'!E979,'1.1 AIZ-IVZ'!$H$109:$H$1097,0),8))</f>
        <v/>
      </c>
      <c r="M979" s="131"/>
      <c r="N979" s="395" t="str" cm="1">
        <f t="array" ref="N979">IFERROR(IF(O978=1,INDEX('1.1 AIZ-IVZ'!$G$7:$I$106,MATCH(MIN('1.1 AIZ-IVZ'!$G$7:$G$106)+COUNTIF($N$25:N978,"*.0*"),'1.1 AIZ-IVZ'!$G$7:$G$106,0),3),INDEX('1.1 AIZ-IVZ'!$G$109:$H$1097,MATCH(VALUE(LEFT(R979,SEARCH(".",R979)-1)),'1.1 AIZ-IVZ'!$E$109:$E$1097,0)-1+Q979,2)),"")</f>
        <v/>
      </c>
      <c r="O979" s="395" t="str">
        <f>IFERROR(IF(O978&gt;1,O978-1,INDEX('1.1 AIZ-IVZ'!$F$7:$H$106,MATCH('1.4 AIZ-BWH'!N979,'1.1 AIZ-IVZ'!$I$7:$I$106,0),1)+1),"")</f>
        <v/>
      </c>
      <c r="P979" s="395" t="str">
        <f t="shared" si="75"/>
        <v/>
      </c>
      <c r="Q979" s="395" t="e">
        <f t="shared" si="76"/>
        <v>#VALUE!</v>
      </c>
      <c r="R979" s="395" t="str">
        <f t="shared" si="77"/>
        <v/>
      </c>
    </row>
    <row r="980" spans="1:18" ht="15" hidden="1" customHeight="1">
      <c r="A980" s="49"/>
      <c r="B980" s="49"/>
      <c r="C980" s="49"/>
      <c r="D980" s="50"/>
      <c r="E980" s="93" t="str" cm="1">
        <f t="array" ref="E980">IFERROR(IF(O979=1,INDEX('1.1 AIZ-IVZ'!$G$7:$I$106,MATCH(MIN('1.1 AIZ-IVZ'!$G$7:$G$106)+COUNTIF($N$25:N979,"*.0*"),'1.1 AIZ-IVZ'!$G$7:$G$106,0),3),INDEX('1.1 AIZ-IVZ'!$G$109:$H$1097,MATCH(VALUE(LEFT(R980,SEARCH(".",R980)-1)),'1.1 AIZ-IVZ'!$E$109:$E$1097,0)-1+Q980,2)),"")</f>
        <v/>
      </c>
      <c r="F980" s="28"/>
      <c r="G980" s="409" t="str">
        <f>IF(E980="","",IF(IFERROR(VALUE(MID(E980,(SEARCH(".",E980)+1),1)),0)&gt;0,I980,SUMIFS($G981:$G$1015,$R981:$R$1015,LEFT(E980,SEARCH(".",E980)),$Q981:$Q$1015,"&gt;0")))</f>
        <v/>
      </c>
      <c r="H980" s="400"/>
      <c r="I980" s="396" t="str">
        <f t="shared" ca="1" si="73"/>
        <v/>
      </c>
      <c r="J980" s="396" t="str">
        <f t="shared" ca="1" si="74"/>
        <v/>
      </c>
      <c r="K980" s="384" t="str">
        <f>IF(OR(IFERROR(SEARCH("*.0*",$E980),0)=1,E980=""),"",INDEX('1.1 AIZ-IVZ'!$H$109:$O$1097,MATCH('1.4 AIZ-BWH'!E980,'1.1 AIZ-IVZ'!$H$109:$H$1097,0),7))</f>
        <v/>
      </c>
      <c r="L980" s="384" t="str">
        <f>IF(OR(IFERROR(SEARCH("*.0*",$E980),0)=1,E980=""),"",INDEX('1.1 AIZ-IVZ'!$H$109:$O$1097,MATCH('1.4 AIZ-BWH'!E980,'1.1 AIZ-IVZ'!$H$109:$H$1097,0),8))</f>
        <v/>
      </c>
      <c r="M980" s="131"/>
      <c r="N980" s="395" t="str" cm="1">
        <f t="array" ref="N980">IFERROR(IF(O979=1,INDEX('1.1 AIZ-IVZ'!$G$7:$I$106,MATCH(MIN('1.1 AIZ-IVZ'!$G$7:$G$106)+COUNTIF($N$25:N979,"*.0*"),'1.1 AIZ-IVZ'!$G$7:$G$106,0),3),INDEX('1.1 AIZ-IVZ'!$G$109:$H$1097,MATCH(VALUE(LEFT(R980,SEARCH(".",R980)-1)),'1.1 AIZ-IVZ'!$E$109:$E$1097,0)-1+Q980,2)),"")</f>
        <v/>
      </c>
      <c r="O980" s="395" t="str">
        <f>IFERROR(IF(O979&gt;1,O979-1,INDEX('1.1 AIZ-IVZ'!$F$7:$H$106,MATCH('1.4 AIZ-BWH'!N980,'1.1 AIZ-IVZ'!$I$7:$I$106,0),1)+1),"")</f>
        <v/>
      </c>
      <c r="P980" s="395" t="str">
        <f t="shared" si="75"/>
        <v/>
      </c>
      <c r="Q980" s="395" t="e">
        <f t="shared" si="76"/>
        <v>#VALUE!</v>
      </c>
      <c r="R980" s="395" t="str">
        <f t="shared" si="77"/>
        <v/>
      </c>
    </row>
    <row r="981" spans="1:18" ht="15" hidden="1" customHeight="1">
      <c r="A981" s="49"/>
      <c r="B981" s="49"/>
      <c r="C981" s="49"/>
      <c r="D981" s="50"/>
      <c r="E981" s="93" t="str" cm="1">
        <f t="array" ref="E981">IFERROR(IF(O980=1,INDEX('1.1 AIZ-IVZ'!$G$7:$I$106,MATCH(MIN('1.1 AIZ-IVZ'!$G$7:$G$106)+COUNTIF($N$25:N980,"*.0*"),'1.1 AIZ-IVZ'!$G$7:$G$106,0),3),INDEX('1.1 AIZ-IVZ'!$G$109:$H$1097,MATCH(VALUE(LEFT(R981,SEARCH(".",R981)-1)),'1.1 AIZ-IVZ'!$E$109:$E$1097,0)-1+Q981,2)),"")</f>
        <v/>
      </c>
      <c r="F981" s="28"/>
      <c r="G981" s="409" t="str">
        <f>IF(E981="","",IF(IFERROR(VALUE(MID(E981,(SEARCH(".",E981)+1),1)),0)&gt;0,I981,SUMIFS($G982:$G$1015,$R982:$R$1015,LEFT(E981,SEARCH(".",E981)),$Q982:$Q$1015,"&gt;0")))</f>
        <v/>
      </c>
      <c r="H981" s="400"/>
      <c r="I981" s="396" t="str">
        <f t="shared" ca="1" si="73"/>
        <v/>
      </c>
      <c r="J981" s="396" t="str">
        <f t="shared" ca="1" si="74"/>
        <v/>
      </c>
      <c r="K981" s="384" t="str">
        <f>IF(OR(IFERROR(SEARCH("*.0*",$E981),0)=1,E981=""),"",INDEX('1.1 AIZ-IVZ'!$H$109:$O$1097,MATCH('1.4 AIZ-BWH'!E981,'1.1 AIZ-IVZ'!$H$109:$H$1097,0),7))</f>
        <v/>
      </c>
      <c r="L981" s="384" t="str">
        <f>IF(OR(IFERROR(SEARCH("*.0*",$E981),0)=1,E981=""),"",INDEX('1.1 AIZ-IVZ'!$H$109:$O$1097,MATCH('1.4 AIZ-BWH'!E981,'1.1 AIZ-IVZ'!$H$109:$H$1097,0),8))</f>
        <v/>
      </c>
      <c r="M981" s="131"/>
      <c r="N981" s="395" t="str" cm="1">
        <f t="array" ref="N981">IFERROR(IF(O980=1,INDEX('1.1 AIZ-IVZ'!$G$7:$I$106,MATCH(MIN('1.1 AIZ-IVZ'!$G$7:$G$106)+COUNTIF($N$25:N980,"*.0*"),'1.1 AIZ-IVZ'!$G$7:$G$106,0),3),INDEX('1.1 AIZ-IVZ'!$G$109:$H$1097,MATCH(VALUE(LEFT(R981,SEARCH(".",R981)-1)),'1.1 AIZ-IVZ'!$E$109:$E$1097,0)-1+Q981,2)),"")</f>
        <v/>
      </c>
      <c r="O981" s="395" t="str">
        <f>IFERROR(IF(O980&gt;1,O980-1,INDEX('1.1 AIZ-IVZ'!$F$7:$H$106,MATCH('1.4 AIZ-BWH'!N981,'1.1 AIZ-IVZ'!$I$7:$I$106,0),1)+1),"")</f>
        <v/>
      </c>
      <c r="P981" s="395" t="str">
        <f t="shared" si="75"/>
        <v/>
      </c>
      <c r="Q981" s="395" t="e">
        <f t="shared" si="76"/>
        <v>#VALUE!</v>
      </c>
      <c r="R981" s="395" t="str">
        <f t="shared" si="77"/>
        <v/>
      </c>
    </row>
    <row r="982" spans="1:18" ht="15" hidden="1" customHeight="1">
      <c r="A982" s="49"/>
      <c r="B982" s="49"/>
      <c r="C982" s="49"/>
      <c r="D982" s="50"/>
      <c r="E982" s="93" t="str" cm="1">
        <f t="array" ref="E982">IFERROR(IF(O981=1,INDEX('1.1 AIZ-IVZ'!$G$7:$I$106,MATCH(MIN('1.1 AIZ-IVZ'!$G$7:$G$106)+COUNTIF($N$25:N981,"*.0*"),'1.1 AIZ-IVZ'!$G$7:$G$106,0),3),INDEX('1.1 AIZ-IVZ'!$G$109:$H$1097,MATCH(VALUE(LEFT(R982,SEARCH(".",R982)-1)),'1.1 AIZ-IVZ'!$E$109:$E$1097,0)-1+Q982,2)),"")</f>
        <v/>
      </c>
      <c r="F982" s="28"/>
      <c r="G982" s="409" t="str">
        <f>IF(E982="","",IF(IFERROR(VALUE(MID(E982,(SEARCH(".",E982)+1),1)),0)&gt;0,I982,SUMIFS($G983:$G$1015,$R983:$R$1015,LEFT(E982,SEARCH(".",E982)),$Q983:$Q$1015,"&gt;0")))</f>
        <v/>
      </c>
      <c r="H982" s="400"/>
      <c r="I982" s="396" t="str">
        <f t="shared" ca="1" si="73"/>
        <v/>
      </c>
      <c r="J982" s="396" t="str">
        <f t="shared" ca="1" si="74"/>
        <v/>
      </c>
      <c r="K982" s="384" t="str">
        <f>IF(OR(IFERROR(SEARCH("*.0*",$E982),0)=1,E982=""),"",INDEX('1.1 AIZ-IVZ'!$H$109:$O$1097,MATCH('1.4 AIZ-BWH'!E982,'1.1 AIZ-IVZ'!$H$109:$H$1097,0),7))</f>
        <v/>
      </c>
      <c r="L982" s="384" t="str">
        <f>IF(OR(IFERROR(SEARCH("*.0*",$E982),0)=1,E982=""),"",INDEX('1.1 AIZ-IVZ'!$H$109:$O$1097,MATCH('1.4 AIZ-BWH'!E982,'1.1 AIZ-IVZ'!$H$109:$H$1097,0),8))</f>
        <v/>
      </c>
      <c r="M982" s="131"/>
      <c r="N982" s="395" t="str" cm="1">
        <f t="array" ref="N982">IFERROR(IF(O981=1,INDEX('1.1 AIZ-IVZ'!$G$7:$I$106,MATCH(MIN('1.1 AIZ-IVZ'!$G$7:$G$106)+COUNTIF($N$25:N981,"*.0*"),'1.1 AIZ-IVZ'!$G$7:$G$106,0),3),INDEX('1.1 AIZ-IVZ'!$G$109:$H$1097,MATCH(VALUE(LEFT(R982,SEARCH(".",R982)-1)),'1.1 AIZ-IVZ'!$E$109:$E$1097,0)-1+Q982,2)),"")</f>
        <v/>
      </c>
      <c r="O982" s="395" t="str">
        <f>IFERROR(IF(O981&gt;1,O981-1,INDEX('1.1 AIZ-IVZ'!$F$7:$H$106,MATCH('1.4 AIZ-BWH'!N982,'1.1 AIZ-IVZ'!$I$7:$I$106,0),1)+1),"")</f>
        <v/>
      </c>
      <c r="P982" s="395" t="str">
        <f t="shared" si="75"/>
        <v/>
      </c>
      <c r="Q982" s="395" t="e">
        <f t="shared" si="76"/>
        <v>#VALUE!</v>
      </c>
      <c r="R982" s="395" t="str">
        <f t="shared" si="77"/>
        <v/>
      </c>
    </row>
    <row r="983" spans="1:18" ht="15" hidden="1" customHeight="1">
      <c r="A983" s="49"/>
      <c r="B983" s="49"/>
      <c r="C983" s="49"/>
      <c r="D983" s="50"/>
      <c r="E983" s="93" t="str" cm="1">
        <f t="array" ref="E983">IFERROR(IF(O982=1,INDEX('1.1 AIZ-IVZ'!$G$7:$I$106,MATCH(MIN('1.1 AIZ-IVZ'!$G$7:$G$106)+COUNTIF($N$25:N982,"*.0*"),'1.1 AIZ-IVZ'!$G$7:$G$106,0),3),INDEX('1.1 AIZ-IVZ'!$G$109:$H$1097,MATCH(VALUE(LEFT(R983,SEARCH(".",R983)-1)),'1.1 AIZ-IVZ'!$E$109:$E$1097,0)-1+Q983,2)),"")</f>
        <v/>
      </c>
      <c r="F983" s="28"/>
      <c r="G983" s="409" t="str">
        <f>IF(E983="","",IF(IFERROR(VALUE(MID(E983,(SEARCH(".",E983)+1),1)),0)&gt;0,I983,SUMIFS($G984:$G$1015,$R984:$R$1015,LEFT(E983,SEARCH(".",E983)),$Q984:$Q$1015,"&gt;0")))</f>
        <v/>
      </c>
      <c r="H983" s="400"/>
      <c r="I983" s="396" t="str">
        <f t="shared" ca="1" si="73"/>
        <v/>
      </c>
      <c r="J983" s="396" t="str">
        <f t="shared" ca="1" si="74"/>
        <v/>
      </c>
      <c r="K983" s="384" t="str">
        <f>IF(OR(IFERROR(SEARCH("*.0*",$E983),0)=1,E983=""),"",INDEX('1.1 AIZ-IVZ'!$H$109:$O$1097,MATCH('1.4 AIZ-BWH'!E983,'1.1 AIZ-IVZ'!$H$109:$H$1097,0),7))</f>
        <v/>
      </c>
      <c r="L983" s="384" t="str">
        <f>IF(OR(IFERROR(SEARCH("*.0*",$E983),0)=1,E983=""),"",INDEX('1.1 AIZ-IVZ'!$H$109:$O$1097,MATCH('1.4 AIZ-BWH'!E983,'1.1 AIZ-IVZ'!$H$109:$H$1097,0),8))</f>
        <v/>
      </c>
      <c r="M983" s="131"/>
      <c r="N983" s="395" t="str" cm="1">
        <f t="array" ref="N983">IFERROR(IF(O982=1,INDEX('1.1 AIZ-IVZ'!$G$7:$I$106,MATCH(MIN('1.1 AIZ-IVZ'!$G$7:$G$106)+COUNTIF($N$25:N982,"*.0*"),'1.1 AIZ-IVZ'!$G$7:$G$106,0),3),INDEX('1.1 AIZ-IVZ'!$G$109:$H$1097,MATCH(VALUE(LEFT(R983,SEARCH(".",R983)-1)),'1.1 AIZ-IVZ'!$E$109:$E$1097,0)-1+Q983,2)),"")</f>
        <v/>
      </c>
      <c r="O983" s="395" t="str">
        <f>IFERROR(IF(O982&gt;1,O982-1,INDEX('1.1 AIZ-IVZ'!$F$7:$H$106,MATCH('1.4 AIZ-BWH'!N983,'1.1 AIZ-IVZ'!$I$7:$I$106,0),1)+1),"")</f>
        <v/>
      </c>
      <c r="P983" s="395" t="str">
        <f t="shared" si="75"/>
        <v/>
      </c>
      <c r="Q983" s="395" t="e">
        <f t="shared" si="76"/>
        <v>#VALUE!</v>
      </c>
      <c r="R983" s="395" t="str">
        <f t="shared" si="77"/>
        <v/>
      </c>
    </row>
    <row r="984" spans="1:18" ht="15" hidden="1" customHeight="1">
      <c r="A984" s="49"/>
      <c r="B984" s="49"/>
      <c r="C984" s="49"/>
      <c r="D984" s="50"/>
      <c r="E984" s="93" t="str" cm="1">
        <f t="array" ref="E984">IFERROR(IF(O983=1,INDEX('1.1 AIZ-IVZ'!$G$7:$I$106,MATCH(MIN('1.1 AIZ-IVZ'!$G$7:$G$106)+COUNTIF($N$25:N983,"*.0*"),'1.1 AIZ-IVZ'!$G$7:$G$106,0),3),INDEX('1.1 AIZ-IVZ'!$G$109:$H$1097,MATCH(VALUE(LEFT(R984,SEARCH(".",R984)-1)),'1.1 AIZ-IVZ'!$E$109:$E$1097,0)-1+Q984,2)),"")</f>
        <v/>
      </c>
      <c r="F984" s="28"/>
      <c r="G984" s="409" t="str">
        <f>IF(E984="","",IF(IFERROR(VALUE(MID(E984,(SEARCH(".",E984)+1),1)),0)&gt;0,I984,SUMIFS($G985:$G$1015,$R985:$R$1015,LEFT(E984,SEARCH(".",E984)),$Q985:$Q$1015,"&gt;0")))</f>
        <v/>
      </c>
      <c r="H984" s="400"/>
      <c r="I984" s="396" t="str">
        <f t="shared" ca="1" si="73"/>
        <v/>
      </c>
      <c r="J984" s="396" t="str">
        <f t="shared" ca="1" si="74"/>
        <v/>
      </c>
      <c r="K984" s="384" t="str">
        <f>IF(OR(IFERROR(SEARCH("*.0*",$E984),0)=1,E984=""),"",INDEX('1.1 AIZ-IVZ'!$H$109:$O$1097,MATCH('1.4 AIZ-BWH'!E984,'1.1 AIZ-IVZ'!$H$109:$H$1097,0),7))</f>
        <v/>
      </c>
      <c r="L984" s="384" t="str">
        <f>IF(OR(IFERROR(SEARCH("*.0*",$E984),0)=1,E984=""),"",INDEX('1.1 AIZ-IVZ'!$H$109:$O$1097,MATCH('1.4 AIZ-BWH'!E984,'1.1 AIZ-IVZ'!$H$109:$H$1097,0),8))</f>
        <v/>
      </c>
      <c r="M984" s="131"/>
      <c r="N984" s="395" t="str" cm="1">
        <f t="array" ref="N984">IFERROR(IF(O983=1,INDEX('1.1 AIZ-IVZ'!$G$7:$I$106,MATCH(MIN('1.1 AIZ-IVZ'!$G$7:$G$106)+COUNTIF($N$25:N983,"*.0*"),'1.1 AIZ-IVZ'!$G$7:$G$106,0),3),INDEX('1.1 AIZ-IVZ'!$G$109:$H$1097,MATCH(VALUE(LEFT(R984,SEARCH(".",R984)-1)),'1.1 AIZ-IVZ'!$E$109:$E$1097,0)-1+Q984,2)),"")</f>
        <v/>
      </c>
      <c r="O984" s="395" t="str">
        <f>IFERROR(IF(O983&gt;1,O983-1,INDEX('1.1 AIZ-IVZ'!$F$7:$H$106,MATCH('1.4 AIZ-BWH'!N984,'1.1 AIZ-IVZ'!$I$7:$I$106,0),1)+1),"")</f>
        <v/>
      </c>
      <c r="P984" s="395" t="str">
        <f t="shared" si="75"/>
        <v/>
      </c>
      <c r="Q984" s="395" t="e">
        <f t="shared" si="76"/>
        <v>#VALUE!</v>
      </c>
      <c r="R984" s="395" t="str">
        <f t="shared" si="77"/>
        <v/>
      </c>
    </row>
    <row r="985" spans="1:18" ht="15" hidden="1" customHeight="1">
      <c r="A985" s="49"/>
      <c r="B985" s="49"/>
      <c r="C985" s="49"/>
      <c r="D985" s="50"/>
      <c r="E985" s="93" t="str" cm="1">
        <f t="array" ref="E985">IFERROR(IF(O984=1,INDEX('1.1 AIZ-IVZ'!$G$7:$I$106,MATCH(MIN('1.1 AIZ-IVZ'!$G$7:$G$106)+COUNTIF($N$25:N984,"*.0*"),'1.1 AIZ-IVZ'!$G$7:$G$106,0),3),INDEX('1.1 AIZ-IVZ'!$G$109:$H$1097,MATCH(VALUE(LEFT(R985,SEARCH(".",R985)-1)),'1.1 AIZ-IVZ'!$E$109:$E$1097,0)-1+Q985,2)),"")</f>
        <v/>
      </c>
      <c r="F985" s="28"/>
      <c r="G985" s="409" t="str">
        <f>IF(E985="","",IF(IFERROR(VALUE(MID(E985,(SEARCH(".",E985)+1),1)),0)&gt;0,I985,SUMIFS($G986:$G$1015,$R986:$R$1015,LEFT(E985,SEARCH(".",E985)),$Q986:$Q$1015,"&gt;0")))</f>
        <v/>
      </c>
      <c r="H985" s="400"/>
      <c r="I985" s="396" t="str">
        <f t="shared" ca="1" si="73"/>
        <v/>
      </c>
      <c r="J985" s="396" t="str">
        <f t="shared" ca="1" si="74"/>
        <v/>
      </c>
      <c r="K985" s="384" t="str">
        <f>IF(OR(IFERROR(SEARCH("*.0*",$E985),0)=1,E985=""),"",INDEX('1.1 AIZ-IVZ'!$H$109:$O$1097,MATCH('1.4 AIZ-BWH'!E985,'1.1 AIZ-IVZ'!$H$109:$H$1097,0),7))</f>
        <v/>
      </c>
      <c r="L985" s="384" t="str">
        <f>IF(OR(IFERROR(SEARCH("*.0*",$E985),0)=1,E985=""),"",INDEX('1.1 AIZ-IVZ'!$H$109:$O$1097,MATCH('1.4 AIZ-BWH'!E985,'1.1 AIZ-IVZ'!$H$109:$H$1097,0),8))</f>
        <v/>
      </c>
      <c r="M985" s="131"/>
      <c r="N985" s="395" t="str" cm="1">
        <f t="array" ref="N985">IFERROR(IF(O984=1,INDEX('1.1 AIZ-IVZ'!$G$7:$I$106,MATCH(MIN('1.1 AIZ-IVZ'!$G$7:$G$106)+COUNTIF($N$25:N984,"*.0*"),'1.1 AIZ-IVZ'!$G$7:$G$106,0),3),INDEX('1.1 AIZ-IVZ'!$G$109:$H$1097,MATCH(VALUE(LEFT(R985,SEARCH(".",R985)-1)),'1.1 AIZ-IVZ'!$E$109:$E$1097,0)-1+Q985,2)),"")</f>
        <v/>
      </c>
      <c r="O985" s="395" t="str">
        <f>IFERROR(IF(O984&gt;1,O984-1,INDEX('1.1 AIZ-IVZ'!$F$7:$H$106,MATCH('1.4 AIZ-BWH'!N985,'1.1 AIZ-IVZ'!$I$7:$I$106,0),1)+1),"")</f>
        <v/>
      </c>
      <c r="P985" s="395" t="str">
        <f t="shared" si="75"/>
        <v/>
      </c>
      <c r="Q985" s="395" t="e">
        <f t="shared" si="76"/>
        <v>#VALUE!</v>
      </c>
      <c r="R985" s="395" t="str">
        <f t="shared" si="77"/>
        <v/>
      </c>
    </row>
    <row r="986" spans="1:18" ht="15" hidden="1" customHeight="1">
      <c r="A986" s="49"/>
      <c r="B986" s="49"/>
      <c r="C986" s="49"/>
      <c r="D986" s="50"/>
      <c r="E986" s="93" t="str" cm="1">
        <f t="array" ref="E986">IFERROR(IF(O985=1,INDEX('1.1 AIZ-IVZ'!$G$7:$I$106,MATCH(MIN('1.1 AIZ-IVZ'!$G$7:$G$106)+COUNTIF($N$25:N985,"*.0*"),'1.1 AIZ-IVZ'!$G$7:$G$106,0),3),INDEX('1.1 AIZ-IVZ'!$G$109:$H$1097,MATCH(VALUE(LEFT(R986,SEARCH(".",R986)-1)),'1.1 AIZ-IVZ'!$E$109:$E$1097,0)-1+Q986,2)),"")</f>
        <v/>
      </c>
      <c r="F986" s="28"/>
      <c r="G986" s="409" t="str">
        <f>IF(E986="","",IF(IFERROR(VALUE(MID(E986,(SEARCH(".",E986)+1),1)),0)&gt;0,I986,SUMIFS($G987:$G$1015,$R987:$R$1015,LEFT(E986,SEARCH(".",E986)),$Q987:$Q$1015,"&gt;0")))</f>
        <v/>
      </c>
      <c r="H986" s="400"/>
      <c r="I986" s="396" t="str">
        <f t="shared" ref="I986:I1015" ca="1" si="78">IFERROR(IF(H986&gt;0,H986,(100%-SUM($H$25:$H$1015))*IFERROR((ROUND(K986*$G$1052,1)+ROUND(L986*$G$1053,1))/(ROUND(SUMIF($H$25:$H$1015,"",$K$25:$K$1015)*$G$1052,1)+ROUND(SUMIF($H$25:$H$1015,"",$L$25:$L$1015)*$G$1053,1)),"")),"")</f>
        <v/>
      </c>
      <c r="J986" s="396" t="str">
        <f t="shared" ref="J986:J1015" ca="1" si="79">IFERROR((ROUND(K986*$G$1052,1)+ROUND(L986*$G$1053,1))/($K$24+$L$24),"")</f>
        <v/>
      </c>
      <c r="K986" s="384" t="str">
        <f>IF(OR(IFERROR(SEARCH("*.0*",$E986),0)=1,E986=""),"",INDEX('1.1 AIZ-IVZ'!$H$109:$O$1097,MATCH('1.4 AIZ-BWH'!E986,'1.1 AIZ-IVZ'!$H$109:$H$1097,0),7))</f>
        <v/>
      </c>
      <c r="L986" s="384" t="str">
        <f>IF(OR(IFERROR(SEARCH("*.0*",$E986),0)=1,E986=""),"",INDEX('1.1 AIZ-IVZ'!$H$109:$O$1097,MATCH('1.4 AIZ-BWH'!E986,'1.1 AIZ-IVZ'!$H$109:$H$1097,0),8))</f>
        <v/>
      </c>
      <c r="M986" s="131"/>
      <c r="N986" s="395" t="str" cm="1">
        <f t="array" ref="N986">IFERROR(IF(O985=1,INDEX('1.1 AIZ-IVZ'!$G$7:$I$106,MATCH(MIN('1.1 AIZ-IVZ'!$G$7:$G$106)+COUNTIF($N$25:N985,"*.0*"),'1.1 AIZ-IVZ'!$G$7:$G$106,0),3),INDEX('1.1 AIZ-IVZ'!$G$109:$H$1097,MATCH(VALUE(LEFT(R986,SEARCH(".",R986)-1)),'1.1 AIZ-IVZ'!$E$109:$E$1097,0)-1+Q986,2)),"")</f>
        <v/>
      </c>
      <c r="O986" s="395" t="str">
        <f>IFERROR(IF(O985&gt;1,O985-1,INDEX('1.1 AIZ-IVZ'!$F$7:$H$106,MATCH('1.4 AIZ-BWH'!N986,'1.1 AIZ-IVZ'!$I$7:$I$106,0),1)+1),"")</f>
        <v/>
      </c>
      <c r="P986" s="395" t="str">
        <f t="shared" si="75"/>
        <v/>
      </c>
      <c r="Q986" s="395" t="e">
        <f t="shared" si="76"/>
        <v>#VALUE!</v>
      </c>
      <c r="R986" s="395" t="str">
        <f t="shared" si="77"/>
        <v/>
      </c>
    </row>
    <row r="987" spans="1:18" ht="15" hidden="1">
      <c r="A987" s="49"/>
      <c r="B987" s="49"/>
      <c r="C987" s="49"/>
      <c r="D987" s="50"/>
      <c r="E987" s="93" t="str" cm="1">
        <f t="array" ref="E987">IFERROR(IF(O986=1,INDEX('1.1 AIZ-IVZ'!$G$7:$I$106,MATCH(MIN('1.1 AIZ-IVZ'!$G$7:$G$106)+COUNTIF($N$25:N986,"*.0*"),'1.1 AIZ-IVZ'!$G$7:$G$106,0),3),INDEX('1.1 AIZ-IVZ'!$G$109:$H$1097,MATCH(VALUE(LEFT(R987,SEARCH(".",R987)-1)),'1.1 AIZ-IVZ'!$E$109:$E$1097,0)-1+Q987,2)),"")</f>
        <v/>
      </c>
      <c r="F987" s="28"/>
      <c r="G987" s="409" t="str">
        <f>IF(E987="","",IF(IFERROR(VALUE(MID(E987,(SEARCH(".",E987)+1),1)),0)&gt;0,I987,SUMIFS($G988:$G$1015,$R988:$R$1015,LEFT(E987,SEARCH(".",E987)),$Q988:$Q$1015,"&gt;0")))</f>
        <v/>
      </c>
      <c r="H987" s="400"/>
      <c r="I987" s="396" t="str">
        <f t="shared" ca="1" si="78"/>
        <v/>
      </c>
      <c r="J987" s="396" t="str">
        <f t="shared" ca="1" si="79"/>
        <v/>
      </c>
      <c r="K987" s="384" t="str">
        <f>IF(OR(IFERROR(SEARCH("*.0*",$E987),0)=1,E987=""),"",INDEX('1.1 AIZ-IVZ'!$H$109:$O$1097,MATCH('1.4 AIZ-BWH'!E987,'1.1 AIZ-IVZ'!$H$109:$H$1097,0),7))</f>
        <v/>
      </c>
      <c r="L987" s="384" t="str">
        <f>IF(OR(IFERROR(SEARCH("*.0*",$E987),0)=1,E987=""),"",INDEX('1.1 AIZ-IVZ'!$H$109:$O$1097,MATCH('1.4 AIZ-BWH'!E987,'1.1 AIZ-IVZ'!$H$109:$H$1097,0),8))</f>
        <v/>
      </c>
      <c r="M987" s="131"/>
      <c r="N987" s="395" t="str" cm="1">
        <f t="array" ref="N987">IFERROR(IF(O986=1,INDEX('1.1 AIZ-IVZ'!$G$7:$I$106,MATCH(MIN('1.1 AIZ-IVZ'!$G$7:$G$106)+COUNTIF($N$25:N986,"*.0*"),'1.1 AIZ-IVZ'!$G$7:$G$106,0),3),INDEX('1.1 AIZ-IVZ'!$G$109:$H$1097,MATCH(VALUE(LEFT(R987,SEARCH(".",R987)-1)),'1.1 AIZ-IVZ'!$E$109:$E$1097,0)-1+Q987,2)),"")</f>
        <v/>
      </c>
      <c r="O987" s="395" t="str">
        <f>IFERROR(IF(O986&gt;1,O986-1,INDEX('1.1 AIZ-IVZ'!$F$7:$H$106,MATCH('1.4 AIZ-BWH'!N987,'1.1 AIZ-IVZ'!$I$7:$I$106,0),1)+1),"")</f>
        <v/>
      </c>
      <c r="P987" s="395" t="str">
        <f t="shared" si="75"/>
        <v/>
      </c>
      <c r="Q987" s="395" t="e">
        <f t="shared" si="76"/>
        <v>#VALUE!</v>
      </c>
      <c r="R987" s="395" t="str">
        <f t="shared" si="77"/>
        <v/>
      </c>
    </row>
    <row r="988" spans="1:18" ht="15" hidden="1">
      <c r="A988" s="49"/>
      <c r="B988" s="49"/>
      <c r="C988" s="49"/>
      <c r="D988" s="50"/>
      <c r="E988" s="93" t="str" cm="1">
        <f t="array" ref="E988">IFERROR(IF(O987=1,INDEX('1.1 AIZ-IVZ'!$G$7:$I$106,MATCH(MIN('1.1 AIZ-IVZ'!$G$7:$G$106)+COUNTIF($N$25:N987,"*.0*"),'1.1 AIZ-IVZ'!$G$7:$G$106,0),3),INDEX('1.1 AIZ-IVZ'!$G$109:$H$1097,MATCH(VALUE(LEFT(R988,SEARCH(".",R988)-1)),'1.1 AIZ-IVZ'!$E$109:$E$1097,0)-1+Q988,2)),"")</f>
        <v/>
      </c>
      <c r="F988" s="28"/>
      <c r="G988" s="409" t="str">
        <f>IF(E988="","",IF(IFERROR(VALUE(MID(E988,(SEARCH(".",E988)+1),1)),0)&gt;0,I988,SUMIFS($G989:$G$1015,$R989:$R$1015,LEFT(E988,SEARCH(".",E988)),$Q989:$Q$1015,"&gt;0")))</f>
        <v/>
      </c>
      <c r="H988" s="400"/>
      <c r="I988" s="396" t="str">
        <f t="shared" ca="1" si="78"/>
        <v/>
      </c>
      <c r="J988" s="396" t="str">
        <f t="shared" ca="1" si="79"/>
        <v/>
      </c>
      <c r="K988" s="384" t="str">
        <f>IF(OR(IFERROR(SEARCH("*.0*",$E988),0)=1,E988=""),"",INDEX('1.1 AIZ-IVZ'!$H$109:$O$1097,MATCH('1.4 AIZ-BWH'!E988,'1.1 AIZ-IVZ'!$H$109:$H$1097,0),7))</f>
        <v/>
      </c>
      <c r="L988" s="384" t="str">
        <f>IF(OR(IFERROR(SEARCH("*.0*",$E988),0)=1,E988=""),"",INDEX('1.1 AIZ-IVZ'!$H$109:$O$1097,MATCH('1.4 AIZ-BWH'!E988,'1.1 AIZ-IVZ'!$H$109:$H$1097,0),8))</f>
        <v/>
      </c>
      <c r="M988" s="131"/>
      <c r="N988" s="395" t="str" cm="1">
        <f t="array" ref="N988">IFERROR(IF(O987=1,INDEX('1.1 AIZ-IVZ'!$G$7:$I$106,MATCH(MIN('1.1 AIZ-IVZ'!$G$7:$G$106)+COUNTIF($N$25:N987,"*.0*"),'1.1 AIZ-IVZ'!$G$7:$G$106,0),3),INDEX('1.1 AIZ-IVZ'!$G$109:$H$1097,MATCH(VALUE(LEFT(R988,SEARCH(".",R988)-1)),'1.1 AIZ-IVZ'!$E$109:$E$1097,0)-1+Q988,2)),"")</f>
        <v/>
      </c>
      <c r="O988" s="395" t="str">
        <f>IFERROR(IF(O987&gt;1,O987-1,INDEX('1.1 AIZ-IVZ'!$F$7:$H$106,MATCH('1.4 AIZ-BWH'!N988,'1.1 AIZ-IVZ'!$I$7:$I$106,0),1)+1),"")</f>
        <v/>
      </c>
      <c r="P988" s="395" t="str">
        <f t="shared" si="75"/>
        <v/>
      </c>
      <c r="Q988" s="395" t="e">
        <f t="shared" si="76"/>
        <v>#VALUE!</v>
      </c>
      <c r="R988" s="395" t="str">
        <f t="shared" si="77"/>
        <v/>
      </c>
    </row>
    <row r="989" spans="1:18" ht="15" hidden="1">
      <c r="A989" s="49"/>
      <c r="B989" s="49"/>
      <c r="C989" s="49"/>
      <c r="D989" s="50"/>
      <c r="E989" s="93" t="str" cm="1">
        <f t="array" ref="E989">IFERROR(IF(O988=1,INDEX('1.1 AIZ-IVZ'!$G$7:$I$106,MATCH(MIN('1.1 AIZ-IVZ'!$G$7:$G$106)+COUNTIF($N$25:N988,"*.0*"),'1.1 AIZ-IVZ'!$G$7:$G$106,0),3),INDEX('1.1 AIZ-IVZ'!$G$109:$H$1097,MATCH(VALUE(LEFT(R989,SEARCH(".",R989)-1)),'1.1 AIZ-IVZ'!$E$109:$E$1097,0)-1+Q989,2)),"")</f>
        <v/>
      </c>
      <c r="F989" s="28"/>
      <c r="G989" s="409" t="str">
        <f>IF(E989="","",IF(IFERROR(VALUE(MID(E989,(SEARCH(".",E989)+1),1)),0)&gt;0,I989,SUMIFS($G990:$G$1015,$R990:$R$1015,LEFT(E989,SEARCH(".",E989)),$Q990:$Q$1015,"&gt;0")))</f>
        <v/>
      </c>
      <c r="H989" s="400"/>
      <c r="I989" s="396" t="str">
        <f t="shared" ca="1" si="78"/>
        <v/>
      </c>
      <c r="J989" s="396" t="str">
        <f t="shared" ca="1" si="79"/>
        <v/>
      </c>
      <c r="K989" s="384" t="str">
        <f>IF(OR(IFERROR(SEARCH("*.0*",$E989),0)=1,E989=""),"",INDEX('1.1 AIZ-IVZ'!$H$109:$O$1097,MATCH('1.4 AIZ-BWH'!E989,'1.1 AIZ-IVZ'!$H$109:$H$1097,0),7))</f>
        <v/>
      </c>
      <c r="L989" s="384" t="str">
        <f>IF(OR(IFERROR(SEARCH("*.0*",$E989),0)=1,E989=""),"",INDEX('1.1 AIZ-IVZ'!$H$109:$O$1097,MATCH('1.4 AIZ-BWH'!E989,'1.1 AIZ-IVZ'!$H$109:$H$1097,0),8))</f>
        <v/>
      </c>
      <c r="M989" s="131"/>
      <c r="N989" s="395" t="str" cm="1">
        <f t="array" ref="N989">IFERROR(IF(O988=1,INDEX('1.1 AIZ-IVZ'!$G$7:$I$106,MATCH(MIN('1.1 AIZ-IVZ'!$G$7:$G$106)+COUNTIF($N$25:N988,"*.0*"),'1.1 AIZ-IVZ'!$G$7:$G$106,0),3),INDEX('1.1 AIZ-IVZ'!$G$109:$H$1097,MATCH(VALUE(LEFT(R989,SEARCH(".",R989)-1)),'1.1 AIZ-IVZ'!$E$109:$E$1097,0)-1+Q989,2)),"")</f>
        <v/>
      </c>
      <c r="O989" s="395" t="str">
        <f>IFERROR(IF(O988&gt;1,O988-1,INDEX('1.1 AIZ-IVZ'!$F$7:$H$106,MATCH('1.4 AIZ-BWH'!N989,'1.1 AIZ-IVZ'!$I$7:$I$106,0),1)+1),"")</f>
        <v/>
      </c>
      <c r="P989" s="395" t="str">
        <f t="shared" si="75"/>
        <v/>
      </c>
      <c r="Q989" s="395" t="e">
        <f t="shared" si="76"/>
        <v>#VALUE!</v>
      </c>
      <c r="R989" s="395" t="str">
        <f t="shared" si="77"/>
        <v/>
      </c>
    </row>
    <row r="990" spans="1:18" ht="15" hidden="1">
      <c r="A990" s="49"/>
      <c r="B990" s="49"/>
      <c r="C990" s="49"/>
      <c r="D990" s="50"/>
      <c r="E990" s="93" t="str" cm="1">
        <f t="array" ref="E990">IFERROR(IF(O989=1,INDEX('1.1 AIZ-IVZ'!$G$7:$I$106,MATCH(MIN('1.1 AIZ-IVZ'!$G$7:$G$106)+COUNTIF($N$25:N989,"*.0*"),'1.1 AIZ-IVZ'!$G$7:$G$106,0),3),INDEX('1.1 AIZ-IVZ'!$G$109:$H$1097,MATCH(VALUE(LEFT(R990,SEARCH(".",R990)-1)),'1.1 AIZ-IVZ'!$E$109:$E$1097,0)-1+Q990,2)),"")</f>
        <v/>
      </c>
      <c r="F990" s="28"/>
      <c r="G990" s="409" t="str">
        <f>IF(E990="","",IF(IFERROR(VALUE(MID(E990,(SEARCH(".",E990)+1),1)),0)&gt;0,I990,SUMIFS($G991:$G$1015,$R991:$R$1015,LEFT(E990,SEARCH(".",E990)),$Q991:$Q$1015,"&gt;0")))</f>
        <v/>
      </c>
      <c r="H990" s="400"/>
      <c r="I990" s="396" t="str">
        <f t="shared" ca="1" si="78"/>
        <v/>
      </c>
      <c r="J990" s="396" t="str">
        <f t="shared" ca="1" si="79"/>
        <v/>
      </c>
      <c r="K990" s="384" t="str">
        <f>IF(OR(IFERROR(SEARCH("*.0*",$E990),0)=1,E990=""),"",INDEX('1.1 AIZ-IVZ'!$H$109:$O$1097,MATCH('1.4 AIZ-BWH'!E990,'1.1 AIZ-IVZ'!$H$109:$H$1097,0),7))</f>
        <v/>
      </c>
      <c r="L990" s="384" t="str">
        <f>IF(OR(IFERROR(SEARCH("*.0*",$E990),0)=1,E990=""),"",INDEX('1.1 AIZ-IVZ'!$H$109:$O$1097,MATCH('1.4 AIZ-BWH'!E990,'1.1 AIZ-IVZ'!$H$109:$H$1097,0),8))</f>
        <v/>
      </c>
      <c r="M990" s="131"/>
      <c r="N990" s="395" t="str" cm="1">
        <f t="array" ref="N990">IFERROR(IF(O989=1,INDEX('1.1 AIZ-IVZ'!$G$7:$I$106,MATCH(MIN('1.1 AIZ-IVZ'!$G$7:$G$106)+COUNTIF($N$25:N989,"*.0*"),'1.1 AIZ-IVZ'!$G$7:$G$106,0),3),INDEX('1.1 AIZ-IVZ'!$G$109:$H$1097,MATCH(VALUE(LEFT(R990,SEARCH(".",R990)-1)),'1.1 AIZ-IVZ'!$E$109:$E$1097,0)-1+Q990,2)),"")</f>
        <v/>
      </c>
      <c r="O990" s="395" t="str">
        <f>IFERROR(IF(O989&gt;1,O989-1,INDEX('1.1 AIZ-IVZ'!$F$7:$H$106,MATCH('1.4 AIZ-BWH'!N990,'1.1 AIZ-IVZ'!$I$7:$I$106,0),1)+1),"")</f>
        <v/>
      </c>
      <c r="P990" s="395" t="str">
        <f t="shared" si="75"/>
        <v/>
      </c>
      <c r="Q990" s="395" t="e">
        <f t="shared" si="76"/>
        <v>#VALUE!</v>
      </c>
      <c r="R990" s="395" t="str">
        <f t="shared" si="77"/>
        <v/>
      </c>
    </row>
    <row r="991" spans="1:18" ht="15" hidden="1">
      <c r="A991" s="49"/>
      <c r="B991" s="49"/>
      <c r="C991" s="49"/>
      <c r="D991" s="50"/>
      <c r="E991" s="93" t="str" cm="1">
        <f t="array" ref="E991">IFERROR(IF(O990=1,INDEX('1.1 AIZ-IVZ'!$G$7:$I$106,MATCH(MIN('1.1 AIZ-IVZ'!$G$7:$G$106)+COUNTIF($N$25:N990,"*.0*"),'1.1 AIZ-IVZ'!$G$7:$G$106,0),3),INDEX('1.1 AIZ-IVZ'!$G$109:$H$1097,MATCH(VALUE(LEFT(R991,SEARCH(".",R991)-1)),'1.1 AIZ-IVZ'!$E$109:$E$1097,0)-1+Q991,2)),"")</f>
        <v/>
      </c>
      <c r="F991" s="28"/>
      <c r="G991" s="409" t="str">
        <f>IF(E991="","",IF(IFERROR(VALUE(MID(E991,(SEARCH(".",E991)+1),1)),0)&gt;0,I991,SUMIFS($G992:$G$1015,$R992:$R$1015,LEFT(E991,SEARCH(".",E991)),$Q992:$Q$1015,"&gt;0")))</f>
        <v/>
      </c>
      <c r="H991" s="400"/>
      <c r="I991" s="396" t="str">
        <f t="shared" ca="1" si="78"/>
        <v/>
      </c>
      <c r="J991" s="396" t="str">
        <f t="shared" ca="1" si="79"/>
        <v/>
      </c>
      <c r="K991" s="384" t="str">
        <f>IF(OR(IFERROR(SEARCH("*.0*",$E991),0)=1,E991=""),"",INDEX('1.1 AIZ-IVZ'!$H$109:$O$1097,MATCH('1.4 AIZ-BWH'!E991,'1.1 AIZ-IVZ'!$H$109:$H$1097,0),7))</f>
        <v/>
      </c>
      <c r="L991" s="384" t="str">
        <f>IF(OR(IFERROR(SEARCH("*.0*",$E991),0)=1,E991=""),"",INDEX('1.1 AIZ-IVZ'!$H$109:$O$1097,MATCH('1.4 AIZ-BWH'!E991,'1.1 AIZ-IVZ'!$H$109:$H$1097,0),8))</f>
        <v/>
      </c>
      <c r="M991" s="131"/>
      <c r="N991" s="395" t="str" cm="1">
        <f t="array" ref="N991">IFERROR(IF(O990=1,INDEX('1.1 AIZ-IVZ'!$G$7:$I$106,MATCH(MIN('1.1 AIZ-IVZ'!$G$7:$G$106)+COUNTIF($N$25:N990,"*.0*"),'1.1 AIZ-IVZ'!$G$7:$G$106,0),3),INDEX('1.1 AIZ-IVZ'!$G$109:$H$1097,MATCH(VALUE(LEFT(R991,SEARCH(".",R991)-1)),'1.1 AIZ-IVZ'!$E$109:$E$1097,0)-1+Q991,2)),"")</f>
        <v/>
      </c>
      <c r="O991" s="395" t="str">
        <f>IFERROR(IF(O990&gt;1,O990-1,INDEX('1.1 AIZ-IVZ'!$F$7:$H$106,MATCH('1.4 AIZ-BWH'!N991,'1.1 AIZ-IVZ'!$I$7:$I$106,0),1)+1),"")</f>
        <v/>
      </c>
      <c r="P991" s="395" t="str">
        <f t="shared" si="75"/>
        <v/>
      </c>
      <c r="Q991" s="395" t="e">
        <f t="shared" si="76"/>
        <v>#VALUE!</v>
      </c>
      <c r="R991" s="395" t="str">
        <f t="shared" si="77"/>
        <v/>
      </c>
    </row>
    <row r="992" spans="1:18" ht="15" hidden="1">
      <c r="A992" s="49"/>
      <c r="B992" s="49"/>
      <c r="C992" s="49"/>
      <c r="D992" s="50"/>
      <c r="E992" s="93" t="str" cm="1">
        <f t="array" ref="E992">IFERROR(IF(O991=1,INDEX('1.1 AIZ-IVZ'!$G$7:$I$106,MATCH(MIN('1.1 AIZ-IVZ'!$G$7:$G$106)+COUNTIF($N$25:N991,"*.0*"),'1.1 AIZ-IVZ'!$G$7:$G$106,0),3),INDEX('1.1 AIZ-IVZ'!$G$109:$H$1097,MATCH(VALUE(LEFT(R992,SEARCH(".",R992)-1)),'1.1 AIZ-IVZ'!$E$109:$E$1097,0)-1+Q992,2)),"")</f>
        <v/>
      </c>
      <c r="F992" s="28"/>
      <c r="G992" s="409" t="str">
        <f>IF(E992="","",IF(IFERROR(VALUE(MID(E992,(SEARCH(".",E992)+1),1)),0)&gt;0,I992,SUMIFS($G993:$G$1015,$R993:$R$1015,LEFT(E992,SEARCH(".",E992)),$Q993:$Q$1015,"&gt;0")))</f>
        <v/>
      </c>
      <c r="H992" s="400"/>
      <c r="I992" s="396" t="str">
        <f t="shared" ca="1" si="78"/>
        <v/>
      </c>
      <c r="J992" s="396" t="str">
        <f t="shared" ca="1" si="79"/>
        <v/>
      </c>
      <c r="K992" s="384" t="str">
        <f>IF(OR(IFERROR(SEARCH("*.0*",$E992),0)=1,E992=""),"",INDEX('1.1 AIZ-IVZ'!$H$109:$O$1097,MATCH('1.4 AIZ-BWH'!E992,'1.1 AIZ-IVZ'!$H$109:$H$1097,0),7))</f>
        <v/>
      </c>
      <c r="L992" s="384" t="str">
        <f>IF(OR(IFERROR(SEARCH("*.0*",$E992),0)=1,E992=""),"",INDEX('1.1 AIZ-IVZ'!$H$109:$O$1097,MATCH('1.4 AIZ-BWH'!E992,'1.1 AIZ-IVZ'!$H$109:$H$1097,0),8))</f>
        <v/>
      </c>
      <c r="M992" s="131"/>
      <c r="N992" s="395" t="str" cm="1">
        <f t="array" ref="N992">IFERROR(IF(O991=1,INDEX('1.1 AIZ-IVZ'!$G$7:$I$106,MATCH(MIN('1.1 AIZ-IVZ'!$G$7:$G$106)+COUNTIF($N$25:N991,"*.0*"),'1.1 AIZ-IVZ'!$G$7:$G$106,0),3),INDEX('1.1 AIZ-IVZ'!$G$109:$H$1097,MATCH(VALUE(LEFT(R992,SEARCH(".",R992)-1)),'1.1 AIZ-IVZ'!$E$109:$E$1097,0)-1+Q992,2)),"")</f>
        <v/>
      </c>
      <c r="O992" s="395" t="str">
        <f>IFERROR(IF(O991&gt;1,O991-1,INDEX('1.1 AIZ-IVZ'!$F$7:$H$106,MATCH('1.4 AIZ-BWH'!N992,'1.1 AIZ-IVZ'!$I$7:$I$106,0),1)+1),"")</f>
        <v/>
      </c>
      <c r="P992" s="395" t="str">
        <f t="shared" si="75"/>
        <v/>
      </c>
      <c r="Q992" s="395" t="e">
        <f t="shared" si="76"/>
        <v>#VALUE!</v>
      </c>
      <c r="R992" s="395" t="str">
        <f t="shared" si="77"/>
        <v/>
      </c>
    </row>
    <row r="993" spans="1:18" ht="15" hidden="1">
      <c r="A993" s="49"/>
      <c r="B993" s="49"/>
      <c r="C993" s="49"/>
      <c r="D993" s="50"/>
      <c r="E993" s="93" t="str" cm="1">
        <f t="array" ref="E993">IFERROR(IF(O992=1,INDEX('1.1 AIZ-IVZ'!$G$7:$I$106,MATCH(MIN('1.1 AIZ-IVZ'!$G$7:$G$106)+COUNTIF($N$25:N992,"*.0*"),'1.1 AIZ-IVZ'!$G$7:$G$106,0),3),INDEX('1.1 AIZ-IVZ'!$G$109:$H$1097,MATCH(VALUE(LEFT(R993,SEARCH(".",R993)-1)),'1.1 AIZ-IVZ'!$E$109:$E$1097,0)-1+Q993,2)),"")</f>
        <v/>
      </c>
      <c r="F993" s="28"/>
      <c r="G993" s="409" t="str">
        <f>IF(E993="","",IF(IFERROR(VALUE(MID(E993,(SEARCH(".",E993)+1),1)),0)&gt;0,I993,SUMIFS($G994:$G$1015,$R994:$R$1015,LEFT(E993,SEARCH(".",E993)),$Q994:$Q$1015,"&gt;0")))</f>
        <v/>
      </c>
      <c r="H993" s="400"/>
      <c r="I993" s="396" t="str">
        <f t="shared" ca="1" si="78"/>
        <v/>
      </c>
      <c r="J993" s="396" t="str">
        <f t="shared" ca="1" si="79"/>
        <v/>
      </c>
      <c r="K993" s="384" t="str">
        <f>IF(OR(IFERROR(SEARCH("*.0*",$E993),0)=1,E993=""),"",INDEX('1.1 AIZ-IVZ'!$H$109:$O$1097,MATCH('1.4 AIZ-BWH'!E993,'1.1 AIZ-IVZ'!$H$109:$H$1097,0),7))</f>
        <v/>
      </c>
      <c r="L993" s="384" t="str">
        <f>IF(OR(IFERROR(SEARCH("*.0*",$E993),0)=1,E993=""),"",INDEX('1.1 AIZ-IVZ'!$H$109:$O$1097,MATCH('1.4 AIZ-BWH'!E993,'1.1 AIZ-IVZ'!$H$109:$H$1097,0),8))</f>
        <v/>
      </c>
      <c r="M993" s="131"/>
      <c r="N993" s="395" t="str" cm="1">
        <f t="array" ref="N993">IFERROR(IF(O992=1,INDEX('1.1 AIZ-IVZ'!$G$7:$I$106,MATCH(MIN('1.1 AIZ-IVZ'!$G$7:$G$106)+COUNTIF($N$25:N992,"*.0*"),'1.1 AIZ-IVZ'!$G$7:$G$106,0),3),INDEX('1.1 AIZ-IVZ'!$G$109:$H$1097,MATCH(VALUE(LEFT(R993,SEARCH(".",R993)-1)),'1.1 AIZ-IVZ'!$E$109:$E$1097,0)-1+Q993,2)),"")</f>
        <v/>
      </c>
      <c r="O993" s="395" t="str">
        <f>IFERROR(IF(O992&gt;1,O992-1,INDEX('1.1 AIZ-IVZ'!$F$7:$H$106,MATCH('1.4 AIZ-BWH'!N993,'1.1 AIZ-IVZ'!$I$7:$I$106,0),1)+1),"")</f>
        <v/>
      </c>
      <c r="P993" s="395" t="str">
        <f t="shared" si="75"/>
        <v/>
      </c>
      <c r="Q993" s="395" t="e">
        <f t="shared" si="76"/>
        <v>#VALUE!</v>
      </c>
      <c r="R993" s="395" t="str">
        <f t="shared" si="77"/>
        <v/>
      </c>
    </row>
    <row r="994" spans="1:18" ht="15" hidden="1">
      <c r="A994" s="49"/>
      <c r="B994" s="49"/>
      <c r="C994" s="49"/>
      <c r="D994" s="50"/>
      <c r="E994" s="93" t="str" cm="1">
        <f t="array" ref="E994">IFERROR(IF(O993=1,INDEX('1.1 AIZ-IVZ'!$G$7:$I$106,MATCH(MIN('1.1 AIZ-IVZ'!$G$7:$G$106)+COUNTIF($N$25:N993,"*.0*"),'1.1 AIZ-IVZ'!$G$7:$G$106,0),3),INDEX('1.1 AIZ-IVZ'!$G$109:$H$1097,MATCH(VALUE(LEFT(R994,SEARCH(".",R994)-1)),'1.1 AIZ-IVZ'!$E$109:$E$1097,0)-1+Q994,2)),"")</f>
        <v/>
      </c>
      <c r="F994" s="28"/>
      <c r="G994" s="409" t="str">
        <f>IF(E994="","",IF(IFERROR(VALUE(MID(E994,(SEARCH(".",E994)+1),1)),0)&gt;0,I994,SUMIFS($G995:$G$1015,$R995:$R$1015,LEFT(E994,SEARCH(".",E994)),$Q995:$Q$1015,"&gt;0")))</f>
        <v/>
      </c>
      <c r="H994" s="400"/>
      <c r="I994" s="396" t="str">
        <f t="shared" ca="1" si="78"/>
        <v/>
      </c>
      <c r="J994" s="396" t="str">
        <f t="shared" ca="1" si="79"/>
        <v/>
      </c>
      <c r="K994" s="384" t="str">
        <f>IF(OR(IFERROR(SEARCH("*.0*",$E994),0)=1,E994=""),"",INDEX('1.1 AIZ-IVZ'!$H$109:$O$1097,MATCH('1.4 AIZ-BWH'!E994,'1.1 AIZ-IVZ'!$H$109:$H$1097,0),7))</f>
        <v/>
      </c>
      <c r="L994" s="384" t="str">
        <f>IF(OR(IFERROR(SEARCH("*.0*",$E994),0)=1,E994=""),"",INDEX('1.1 AIZ-IVZ'!$H$109:$O$1097,MATCH('1.4 AIZ-BWH'!E994,'1.1 AIZ-IVZ'!$H$109:$H$1097,0),8))</f>
        <v/>
      </c>
      <c r="M994" s="131"/>
      <c r="N994" s="395" t="str" cm="1">
        <f t="array" ref="N994">IFERROR(IF(O993=1,INDEX('1.1 AIZ-IVZ'!$G$7:$I$106,MATCH(MIN('1.1 AIZ-IVZ'!$G$7:$G$106)+COUNTIF($N$25:N993,"*.0*"),'1.1 AIZ-IVZ'!$G$7:$G$106,0),3),INDEX('1.1 AIZ-IVZ'!$G$109:$H$1097,MATCH(VALUE(LEFT(R994,SEARCH(".",R994)-1)),'1.1 AIZ-IVZ'!$E$109:$E$1097,0)-1+Q994,2)),"")</f>
        <v/>
      </c>
      <c r="O994" s="395" t="str">
        <f>IFERROR(IF(O993&gt;1,O993-1,INDEX('1.1 AIZ-IVZ'!$F$7:$H$106,MATCH('1.4 AIZ-BWH'!N994,'1.1 AIZ-IVZ'!$I$7:$I$106,0),1)+1),"")</f>
        <v/>
      </c>
      <c r="P994" s="395" t="str">
        <f t="shared" si="75"/>
        <v/>
      </c>
      <c r="Q994" s="395" t="e">
        <f t="shared" si="76"/>
        <v>#VALUE!</v>
      </c>
      <c r="R994" s="395" t="str">
        <f t="shared" si="77"/>
        <v/>
      </c>
    </row>
    <row r="995" spans="1:18" ht="15" hidden="1">
      <c r="A995" s="49"/>
      <c r="B995" s="49"/>
      <c r="C995" s="49"/>
      <c r="D995" s="50"/>
      <c r="E995" s="93" t="str" cm="1">
        <f t="array" ref="E995">IFERROR(IF(O994=1,INDEX('1.1 AIZ-IVZ'!$G$7:$I$106,MATCH(MIN('1.1 AIZ-IVZ'!$G$7:$G$106)+COUNTIF($N$25:N994,"*.0*"),'1.1 AIZ-IVZ'!$G$7:$G$106,0),3),INDEX('1.1 AIZ-IVZ'!$G$109:$H$1097,MATCH(VALUE(LEFT(R995,SEARCH(".",R995)-1)),'1.1 AIZ-IVZ'!$E$109:$E$1097,0)-1+Q995,2)),"")</f>
        <v/>
      </c>
      <c r="F995" s="28"/>
      <c r="G995" s="409" t="str">
        <f>IF(E995="","",IF(IFERROR(VALUE(MID(E995,(SEARCH(".",E995)+1),1)),0)&gt;0,I995,SUMIFS($G996:$G$1015,$R996:$R$1015,LEFT(E995,SEARCH(".",E995)),$Q996:$Q$1015,"&gt;0")))</f>
        <v/>
      </c>
      <c r="H995" s="400"/>
      <c r="I995" s="396" t="str">
        <f t="shared" ca="1" si="78"/>
        <v/>
      </c>
      <c r="J995" s="396" t="str">
        <f t="shared" ca="1" si="79"/>
        <v/>
      </c>
      <c r="K995" s="384" t="str">
        <f>IF(OR(IFERROR(SEARCH("*.0*",$E995),0)=1,E995=""),"",INDEX('1.1 AIZ-IVZ'!$H$109:$O$1097,MATCH('1.4 AIZ-BWH'!E995,'1.1 AIZ-IVZ'!$H$109:$H$1097,0),7))</f>
        <v/>
      </c>
      <c r="L995" s="384" t="str">
        <f>IF(OR(IFERROR(SEARCH("*.0*",$E995),0)=1,E995=""),"",INDEX('1.1 AIZ-IVZ'!$H$109:$O$1097,MATCH('1.4 AIZ-BWH'!E995,'1.1 AIZ-IVZ'!$H$109:$H$1097,0),8))</f>
        <v/>
      </c>
      <c r="M995" s="131"/>
      <c r="N995" s="395" t="str" cm="1">
        <f t="array" ref="N995">IFERROR(IF(O994=1,INDEX('1.1 AIZ-IVZ'!$G$7:$I$106,MATCH(MIN('1.1 AIZ-IVZ'!$G$7:$G$106)+COUNTIF($N$25:N994,"*.0*"),'1.1 AIZ-IVZ'!$G$7:$G$106,0),3),INDEX('1.1 AIZ-IVZ'!$G$109:$H$1097,MATCH(VALUE(LEFT(R995,SEARCH(".",R995)-1)),'1.1 AIZ-IVZ'!$E$109:$E$1097,0)-1+Q995,2)),"")</f>
        <v/>
      </c>
      <c r="O995" s="395" t="str">
        <f>IFERROR(IF(O994&gt;1,O994-1,INDEX('1.1 AIZ-IVZ'!$F$7:$H$106,MATCH('1.4 AIZ-BWH'!N995,'1.1 AIZ-IVZ'!$I$7:$I$106,0),1)+1),"")</f>
        <v/>
      </c>
      <c r="P995" s="395" t="str">
        <f t="shared" si="75"/>
        <v/>
      </c>
      <c r="Q995" s="395" t="e">
        <f t="shared" si="76"/>
        <v>#VALUE!</v>
      </c>
      <c r="R995" s="395" t="str">
        <f t="shared" si="77"/>
        <v/>
      </c>
    </row>
    <row r="996" spans="1:18" ht="15" hidden="1" customHeight="1">
      <c r="A996" s="49"/>
      <c r="B996" s="49"/>
      <c r="C996" s="49"/>
      <c r="D996" s="50"/>
      <c r="E996" s="93" t="str" cm="1">
        <f t="array" ref="E996">IFERROR(IF(O995=1,INDEX('1.1 AIZ-IVZ'!$G$7:$I$106,MATCH(MIN('1.1 AIZ-IVZ'!$G$7:$G$106)+COUNTIF($N$25:N995,"*.0*"),'1.1 AIZ-IVZ'!$G$7:$G$106,0),3),INDEX('1.1 AIZ-IVZ'!$G$109:$H$1097,MATCH(VALUE(LEFT(R996,SEARCH(".",R996)-1)),'1.1 AIZ-IVZ'!$E$109:$E$1097,0)-1+Q996,2)),"")</f>
        <v/>
      </c>
      <c r="F996" s="28"/>
      <c r="G996" s="409" t="str">
        <f>IF(E996="","",IF(IFERROR(VALUE(MID(E996,(SEARCH(".",E996)+1),1)),0)&gt;0,I996,SUMIFS($G997:$G$1015,$R997:$R$1015,LEFT(E996,SEARCH(".",E996)),$Q997:$Q$1015,"&gt;0")))</f>
        <v/>
      </c>
      <c r="H996" s="400"/>
      <c r="I996" s="396" t="str">
        <f t="shared" ca="1" si="78"/>
        <v/>
      </c>
      <c r="J996" s="396" t="str">
        <f t="shared" ca="1" si="79"/>
        <v/>
      </c>
      <c r="K996" s="384" t="str">
        <f>IF(OR(IFERROR(SEARCH("*.0*",$E996),0)=1,E996=""),"",INDEX('1.1 AIZ-IVZ'!$H$109:$O$1097,MATCH('1.4 AIZ-BWH'!E996,'1.1 AIZ-IVZ'!$H$109:$H$1097,0),7))</f>
        <v/>
      </c>
      <c r="L996" s="384" t="str">
        <f>IF(OR(IFERROR(SEARCH("*.0*",$E996),0)=1,E996=""),"",INDEX('1.1 AIZ-IVZ'!$H$109:$O$1097,MATCH('1.4 AIZ-BWH'!E996,'1.1 AIZ-IVZ'!$H$109:$H$1097,0),8))</f>
        <v/>
      </c>
      <c r="M996" s="131"/>
      <c r="N996" s="395" t="str" cm="1">
        <f t="array" ref="N996">IFERROR(IF(O995=1,INDEX('1.1 AIZ-IVZ'!$G$7:$I$106,MATCH(MIN('1.1 AIZ-IVZ'!$G$7:$G$106)+COUNTIF($N$25:N995,"*.0*"),'1.1 AIZ-IVZ'!$G$7:$G$106,0),3),INDEX('1.1 AIZ-IVZ'!$G$109:$H$1097,MATCH(VALUE(LEFT(R996,SEARCH(".",R996)-1)),'1.1 AIZ-IVZ'!$E$109:$E$1097,0)-1+Q996,2)),"")</f>
        <v/>
      </c>
      <c r="O996" s="395" t="str">
        <f>IFERROR(IF(O995&gt;1,O995-1,INDEX('1.1 AIZ-IVZ'!$F$7:$H$106,MATCH('1.4 AIZ-BWH'!N996,'1.1 AIZ-IVZ'!$I$7:$I$106,0),1)+1),"")</f>
        <v/>
      </c>
      <c r="P996" s="395" t="str">
        <f t="shared" si="75"/>
        <v/>
      </c>
      <c r="Q996" s="395" t="e">
        <f t="shared" si="76"/>
        <v>#VALUE!</v>
      </c>
      <c r="R996" s="395" t="str">
        <f t="shared" si="77"/>
        <v/>
      </c>
    </row>
    <row r="997" spans="1:18" ht="15" hidden="1">
      <c r="A997" s="49"/>
      <c r="B997" s="49"/>
      <c r="C997" s="49"/>
      <c r="D997" s="50"/>
      <c r="E997" s="93" t="str" cm="1">
        <f t="array" ref="E997">IFERROR(IF(O996=1,INDEX('1.1 AIZ-IVZ'!$G$7:$I$106,MATCH(MIN('1.1 AIZ-IVZ'!$G$7:$G$106)+COUNTIF($N$25:N996,"*.0*"),'1.1 AIZ-IVZ'!$G$7:$G$106,0),3),INDEX('1.1 AIZ-IVZ'!$G$109:$H$1097,MATCH(VALUE(LEFT(R997,SEARCH(".",R997)-1)),'1.1 AIZ-IVZ'!$E$109:$E$1097,0)-1+Q997,2)),"")</f>
        <v/>
      </c>
      <c r="F997" s="28"/>
      <c r="G997" s="409" t="str">
        <f>IF(E997="","",IF(IFERROR(VALUE(MID(E997,(SEARCH(".",E997)+1),1)),0)&gt;0,I997,SUMIFS($G998:$G$1015,$R998:$R$1015,LEFT(E997,SEARCH(".",E997)),$Q998:$Q$1015,"&gt;0")))</f>
        <v/>
      </c>
      <c r="H997" s="400"/>
      <c r="I997" s="396" t="str">
        <f t="shared" ca="1" si="78"/>
        <v/>
      </c>
      <c r="J997" s="396" t="str">
        <f t="shared" ca="1" si="79"/>
        <v/>
      </c>
      <c r="K997" s="384" t="str">
        <f>IF(OR(IFERROR(SEARCH("*.0*",$E997),0)=1,E997=""),"",INDEX('1.1 AIZ-IVZ'!$H$109:$O$1097,MATCH('1.4 AIZ-BWH'!E997,'1.1 AIZ-IVZ'!$H$109:$H$1097,0),7))</f>
        <v/>
      </c>
      <c r="L997" s="384" t="str">
        <f>IF(OR(IFERROR(SEARCH("*.0*",$E997),0)=1,E997=""),"",INDEX('1.1 AIZ-IVZ'!$H$109:$O$1097,MATCH('1.4 AIZ-BWH'!E997,'1.1 AIZ-IVZ'!$H$109:$H$1097,0),8))</f>
        <v/>
      </c>
      <c r="M997" s="131"/>
      <c r="N997" s="395" t="str" cm="1">
        <f t="array" ref="N997">IFERROR(IF(O996=1,INDEX('1.1 AIZ-IVZ'!$G$7:$I$106,MATCH(MIN('1.1 AIZ-IVZ'!$G$7:$G$106)+COUNTIF($N$25:N996,"*.0*"),'1.1 AIZ-IVZ'!$G$7:$G$106,0),3),INDEX('1.1 AIZ-IVZ'!$G$109:$H$1097,MATCH(VALUE(LEFT(R997,SEARCH(".",R997)-1)),'1.1 AIZ-IVZ'!$E$109:$E$1097,0)-1+Q997,2)),"")</f>
        <v/>
      </c>
      <c r="O997" s="395" t="str">
        <f>IFERROR(IF(O996&gt;1,O996-1,INDEX('1.1 AIZ-IVZ'!$F$7:$H$106,MATCH('1.4 AIZ-BWH'!N997,'1.1 AIZ-IVZ'!$I$7:$I$106,0),1)+1),"")</f>
        <v/>
      </c>
      <c r="P997" s="395" t="str">
        <f t="shared" si="75"/>
        <v/>
      </c>
      <c r="Q997" s="395" t="e">
        <f t="shared" si="76"/>
        <v>#VALUE!</v>
      </c>
      <c r="R997" s="395" t="str">
        <f t="shared" si="77"/>
        <v/>
      </c>
    </row>
    <row r="998" spans="1:18" ht="15" hidden="1">
      <c r="A998" s="49"/>
      <c r="B998" s="49"/>
      <c r="C998" s="49"/>
      <c r="D998" s="50"/>
      <c r="E998" s="93" t="str" cm="1">
        <f t="array" ref="E998">IFERROR(IF(O997=1,INDEX('1.1 AIZ-IVZ'!$G$7:$I$106,MATCH(MIN('1.1 AIZ-IVZ'!$G$7:$G$106)+COUNTIF($N$25:N997,"*.0*"),'1.1 AIZ-IVZ'!$G$7:$G$106,0),3),INDEX('1.1 AIZ-IVZ'!$G$109:$H$1097,MATCH(VALUE(LEFT(R998,SEARCH(".",R998)-1)),'1.1 AIZ-IVZ'!$E$109:$E$1097,0)-1+Q998,2)),"")</f>
        <v/>
      </c>
      <c r="F998" s="28"/>
      <c r="G998" s="409" t="str">
        <f>IF(E998="","",IF(IFERROR(VALUE(MID(E998,(SEARCH(".",E998)+1),1)),0)&gt;0,I998,SUMIFS($G999:$G$1015,$R999:$R$1015,LEFT(E998,SEARCH(".",E998)),$Q999:$Q$1015,"&gt;0")))</f>
        <v/>
      </c>
      <c r="H998" s="400"/>
      <c r="I998" s="396" t="str">
        <f t="shared" ca="1" si="78"/>
        <v/>
      </c>
      <c r="J998" s="396" t="str">
        <f t="shared" ca="1" si="79"/>
        <v/>
      </c>
      <c r="K998" s="384" t="str">
        <f>IF(OR(IFERROR(SEARCH("*.0*",$E998),0)=1,E998=""),"",INDEX('1.1 AIZ-IVZ'!$H$109:$O$1097,MATCH('1.4 AIZ-BWH'!E998,'1.1 AIZ-IVZ'!$H$109:$H$1097,0),7))</f>
        <v/>
      </c>
      <c r="L998" s="384" t="str">
        <f>IF(OR(IFERROR(SEARCH("*.0*",$E998),0)=1,E998=""),"",INDEX('1.1 AIZ-IVZ'!$H$109:$O$1097,MATCH('1.4 AIZ-BWH'!E998,'1.1 AIZ-IVZ'!$H$109:$H$1097,0),8))</f>
        <v/>
      </c>
      <c r="M998" s="131"/>
      <c r="N998" s="395" t="str" cm="1">
        <f t="array" ref="N998">IFERROR(IF(O997=1,INDEX('1.1 AIZ-IVZ'!$G$7:$I$106,MATCH(MIN('1.1 AIZ-IVZ'!$G$7:$G$106)+COUNTIF($N$25:N997,"*.0*"),'1.1 AIZ-IVZ'!$G$7:$G$106,0),3),INDEX('1.1 AIZ-IVZ'!$G$109:$H$1097,MATCH(VALUE(LEFT(R998,SEARCH(".",R998)-1)),'1.1 AIZ-IVZ'!$E$109:$E$1097,0)-1+Q998,2)),"")</f>
        <v/>
      </c>
      <c r="O998" s="395" t="str">
        <f>IFERROR(IF(O997&gt;1,O997-1,INDEX('1.1 AIZ-IVZ'!$F$7:$H$106,MATCH('1.4 AIZ-BWH'!N998,'1.1 AIZ-IVZ'!$I$7:$I$106,0),1)+1),"")</f>
        <v/>
      </c>
      <c r="P998" s="395" t="str">
        <f t="shared" si="75"/>
        <v/>
      </c>
      <c r="Q998" s="395" t="e">
        <f t="shared" si="76"/>
        <v>#VALUE!</v>
      </c>
      <c r="R998" s="395" t="str">
        <f t="shared" si="77"/>
        <v/>
      </c>
    </row>
    <row r="999" spans="1:18" ht="15" hidden="1">
      <c r="A999" s="49"/>
      <c r="B999" s="49"/>
      <c r="C999" s="49"/>
      <c r="D999" s="50"/>
      <c r="E999" s="93" t="str" cm="1">
        <f t="array" ref="E999">IFERROR(IF(O998=1,INDEX('1.1 AIZ-IVZ'!$G$7:$I$106,MATCH(MIN('1.1 AIZ-IVZ'!$G$7:$G$106)+COUNTIF($N$25:N998,"*.0*"),'1.1 AIZ-IVZ'!$G$7:$G$106,0),3),INDEX('1.1 AIZ-IVZ'!$G$109:$H$1097,MATCH(VALUE(LEFT(R999,SEARCH(".",R999)-1)),'1.1 AIZ-IVZ'!$E$109:$E$1097,0)-1+Q999,2)),"")</f>
        <v/>
      </c>
      <c r="F999" s="28"/>
      <c r="G999" s="409" t="str">
        <f>IF(E999="","",IF(IFERROR(VALUE(MID(E999,(SEARCH(".",E999)+1),1)),0)&gt;0,I999,SUMIFS($G1000:$G$1015,$R1000:$R$1015,LEFT(E999,SEARCH(".",E999)),$Q1000:$Q$1015,"&gt;0")))</f>
        <v/>
      </c>
      <c r="H999" s="400"/>
      <c r="I999" s="396" t="str">
        <f t="shared" ca="1" si="78"/>
        <v/>
      </c>
      <c r="J999" s="396" t="str">
        <f t="shared" ca="1" si="79"/>
        <v/>
      </c>
      <c r="K999" s="384" t="str">
        <f>IF(OR(IFERROR(SEARCH("*.0*",$E999),0)=1,E999=""),"",INDEX('1.1 AIZ-IVZ'!$H$109:$O$1097,MATCH('1.4 AIZ-BWH'!E999,'1.1 AIZ-IVZ'!$H$109:$H$1097,0),7))</f>
        <v/>
      </c>
      <c r="L999" s="384" t="str">
        <f>IF(OR(IFERROR(SEARCH("*.0*",$E999),0)=1,E999=""),"",INDEX('1.1 AIZ-IVZ'!$H$109:$O$1097,MATCH('1.4 AIZ-BWH'!E999,'1.1 AIZ-IVZ'!$H$109:$H$1097,0),8))</f>
        <v/>
      </c>
      <c r="M999" s="131"/>
      <c r="N999" s="395" t="str" cm="1">
        <f t="array" ref="N999">IFERROR(IF(O998=1,INDEX('1.1 AIZ-IVZ'!$G$7:$I$106,MATCH(MIN('1.1 AIZ-IVZ'!$G$7:$G$106)+COUNTIF($N$25:N998,"*.0*"),'1.1 AIZ-IVZ'!$G$7:$G$106,0),3),INDEX('1.1 AIZ-IVZ'!$G$109:$H$1097,MATCH(VALUE(LEFT(R999,SEARCH(".",R999)-1)),'1.1 AIZ-IVZ'!$E$109:$E$1097,0)-1+Q999,2)),"")</f>
        <v/>
      </c>
      <c r="O999" s="395" t="str">
        <f>IFERROR(IF(O998&gt;1,O998-1,INDEX('1.1 AIZ-IVZ'!$F$7:$H$106,MATCH('1.4 AIZ-BWH'!N999,'1.1 AIZ-IVZ'!$I$7:$I$106,0),1)+1),"")</f>
        <v/>
      </c>
      <c r="P999" s="395" t="str">
        <f t="shared" si="75"/>
        <v/>
      </c>
      <c r="Q999" s="395" t="e">
        <f t="shared" si="76"/>
        <v>#VALUE!</v>
      </c>
      <c r="R999" s="395" t="str">
        <f t="shared" si="77"/>
        <v/>
      </c>
    </row>
    <row r="1000" spans="1:18" ht="15" hidden="1">
      <c r="A1000" s="49"/>
      <c r="B1000" s="49"/>
      <c r="C1000" s="49"/>
      <c r="D1000" s="50"/>
      <c r="E1000" s="93" t="str" cm="1">
        <f t="array" ref="E1000">IFERROR(IF(O999=1,INDEX('1.1 AIZ-IVZ'!$G$7:$I$106,MATCH(MIN('1.1 AIZ-IVZ'!$G$7:$G$106)+COUNTIF($N$25:N999,"*.0*"),'1.1 AIZ-IVZ'!$G$7:$G$106,0),3),INDEX('1.1 AIZ-IVZ'!$G$109:$H$1097,MATCH(VALUE(LEFT(R1000,SEARCH(".",R1000)-1)),'1.1 AIZ-IVZ'!$E$109:$E$1097,0)-1+Q1000,2)),"")</f>
        <v/>
      </c>
      <c r="F1000" s="28"/>
      <c r="G1000" s="409" t="str">
        <f>IF(E1000="","",IF(IFERROR(VALUE(MID(E1000,(SEARCH(".",E1000)+1),1)),0)&gt;0,I1000,SUMIFS($G1001:$G$1015,$R1001:$R$1015,LEFT(E1000,SEARCH(".",E1000)),$Q1001:$Q$1015,"&gt;0")))</f>
        <v/>
      </c>
      <c r="H1000" s="400"/>
      <c r="I1000" s="396" t="str">
        <f t="shared" ca="1" si="78"/>
        <v/>
      </c>
      <c r="J1000" s="396" t="str">
        <f t="shared" ca="1" si="79"/>
        <v/>
      </c>
      <c r="K1000" s="384" t="str">
        <f>IF(OR(IFERROR(SEARCH("*.0*",$E1000),0)=1,E1000=""),"",INDEX('1.1 AIZ-IVZ'!$H$109:$O$1097,MATCH('1.4 AIZ-BWH'!E1000,'1.1 AIZ-IVZ'!$H$109:$H$1097,0),7))</f>
        <v/>
      </c>
      <c r="L1000" s="384" t="str">
        <f>IF(OR(IFERROR(SEARCH("*.0*",$E1000),0)=1,E1000=""),"",INDEX('1.1 AIZ-IVZ'!$H$109:$O$1097,MATCH('1.4 AIZ-BWH'!E1000,'1.1 AIZ-IVZ'!$H$109:$H$1097,0),8))</f>
        <v/>
      </c>
      <c r="M1000" s="131"/>
      <c r="N1000" s="395" t="str" cm="1">
        <f t="array" ref="N1000">IFERROR(IF(O999=1,INDEX('1.1 AIZ-IVZ'!$G$7:$I$106,MATCH(MIN('1.1 AIZ-IVZ'!$G$7:$G$106)+COUNTIF($N$25:N999,"*.0*"),'1.1 AIZ-IVZ'!$G$7:$G$106,0),3),INDEX('1.1 AIZ-IVZ'!$G$109:$H$1097,MATCH(VALUE(LEFT(R1000,SEARCH(".",R1000)-1)),'1.1 AIZ-IVZ'!$E$109:$E$1097,0)-1+Q1000,2)),"")</f>
        <v/>
      </c>
      <c r="O1000" s="395" t="str">
        <f>IFERROR(IF(O999&gt;1,O999-1,INDEX('1.1 AIZ-IVZ'!$F$7:$H$106,MATCH('1.4 AIZ-BWH'!N1000,'1.1 AIZ-IVZ'!$I$7:$I$106,0),1)+1),"")</f>
        <v/>
      </c>
      <c r="P1000" s="395" t="str">
        <f t="shared" si="75"/>
        <v/>
      </c>
      <c r="Q1000" s="395" t="e">
        <f t="shared" si="76"/>
        <v>#VALUE!</v>
      </c>
      <c r="R1000" s="395" t="str">
        <f t="shared" si="77"/>
        <v/>
      </c>
    </row>
    <row r="1001" spans="1:18" ht="15" hidden="1" customHeight="1">
      <c r="A1001" s="49"/>
      <c r="B1001" s="49"/>
      <c r="C1001" s="49"/>
      <c r="D1001" s="50"/>
      <c r="E1001" s="93" t="str" cm="1">
        <f t="array" ref="E1001">IFERROR(IF(O1000=1,INDEX('1.1 AIZ-IVZ'!$G$7:$I$106,MATCH(MIN('1.1 AIZ-IVZ'!$G$7:$G$106)+COUNTIF($N$25:N1000,"*.0*"),'1.1 AIZ-IVZ'!$G$7:$G$106,0),3),INDEX('1.1 AIZ-IVZ'!$G$109:$H$1097,MATCH(VALUE(LEFT(R1001,SEARCH(".",R1001)-1)),'1.1 AIZ-IVZ'!$E$109:$E$1097,0)-1+Q1001,2)),"")</f>
        <v/>
      </c>
      <c r="F1001" s="28"/>
      <c r="G1001" s="409" t="str">
        <f>IF(E1001="","",IF(IFERROR(VALUE(MID(E1001,(SEARCH(".",E1001)+1),1)),0)&gt;0,I1001,SUMIFS($G1002:$G$1015,$R1002:$R$1015,LEFT(E1001,SEARCH(".",E1001)),$Q1002:$Q$1015,"&gt;0")))</f>
        <v/>
      </c>
      <c r="H1001" s="400"/>
      <c r="I1001" s="396" t="str">
        <f t="shared" ca="1" si="78"/>
        <v/>
      </c>
      <c r="J1001" s="396" t="str">
        <f t="shared" ca="1" si="79"/>
        <v/>
      </c>
      <c r="K1001" s="384" t="str">
        <f>IF(OR(IFERROR(SEARCH("*.0*",$E1001),0)=1,E1001=""),"",INDEX('1.1 AIZ-IVZ'!$H$109:$O$1097,MATCH('1.4 AIZ-BWH'!E1001,'1.1 AIZ-IVZ'!$H$109:$H$1097,0),7))</f>
        <v/>
      </c>
      <c r="L1001" s="384" t="str">
        <f>IF(OR(IFERROR(SEARCH("*.0*",$E1001),0)=1,E1001=""),"",INDEX('1.1 AIZ-IVZ'!$H$109:$O$1097,MATCH('1.4 AIZ-BWH'!E1001,'1.1 AIZ-IVZ'!$H$109:$H$1097,0),8))</f>
        <v/>
      </c>
      <c r="M1001" s="131"/>
      <c r="N1001" s="395" t="str" cm="1">
        <f t="array" ref="N1001">IFERROR(IF(O1000=1,INDEX('1.1 AIZ-IVZ'!$G$7:$I$106,MATCH(MIN('1.1 AIZ-IVZ'!$G$7:$G$106)+COUNTIF($N$25:N1000,"*.0*"),'1.1 AIZ-IVZ'!$G$7:$G$106,0),3),INDEX('1.1 AIZ-IVZ'!$G$109:$H$1097,MATCH(VALUE(LEFT(R1001,SEARCH(".",R1001)-1)),'1.1 AIZ-IVZ'!$E$109:$E$1097,0)-1+Q1001,2)),"")</f>
        <v/>
      </c>
      <c r="O1001" s="395" t="str">
        <f>IFERROR(IF(O1000&gt;1,O1000-1,INDEX('1.1 AIZ-IVZ'!$F$7:$H$106,MATCH('1.4 AIZ-BWH'!N1001,'1.1 AIZ-IVZ'!$I$7:$I$106,0),1)+1),"")</f>
        <v/>
      </c>
      <c r="P1001" s="395" t="str">
        <f t="shared" ref="P1001:P1015" si="80">IF(O1001="","",IF(VALUE(MID(N1000,SEARCH(".",N1000)+1,1))=0,O1000,P1000))</f>
        <v/>
      </c>
      <c r="Q1001" s="395" t="e">
        <f t="shared" ref="Q1001:Q1015" si="81">IF(O1000=1,"",(O1001-P1001)*-1)</f>
        <v>#VALUE!</v>
      </c>
      <c r="R1001" s="395" t="str">
        <f t="shared" ref="R1001:R1015" si="82">IFERROR(IF(Q1001="",LEFT(N1001,SEARCH(".",N1001)),R1000),"")</f>
        <v/>
      </c>
    </row>
    <row r="1002" spans="1:18" ht="15" hidden="1" customHeight="1">
      <c r="A1002" s="49"/>
      <c r="B1002" s="49"/>
      <c r="C1002" s="49"/>
      <c r="D1002" s="50"/>
      <c r="E1002" s="93" t="str" cm="1">
        <f t="array" ref="E1002">IFERROR(IF(O1001=1,INDEX('1.1 AIZ-IVZ'!$G$7:$I$106,MATCH(MIN('1.1 AIZ-IVZ'!$G$7:$G$106)+COUNTIF($N$25:N1001,"*.0*"),'1.1 AIZ-IVZ'!$G$7:$G$106,0),3),INDEX('1.1 AIZ-IVZ'!$G$109:$H$1097,MATCH(VALUE(LEFT(R1002,SEARCH(".",R1002)-1)),'1.1 AIZ-IVZ'!$E$109:$E$1097,0)-1+Q1002,2)),"")</f>
        <v/>
      </c>
      <c r="F1002" s="28"/>
      <c r="G1002" s="409" t="str">
        <f>IF(E1002="","",IF(IFERROR(VALUE(MID(E1002,(SEARCH(".",E1002)+1),1)),0)&gt;0,I1002,SUMIFS($G1003:$G$1015,$R1003:$R$1015,LEFT(E1002,SEARCH(".",E1002)),$Q1003:$Q$1015,"&gt;0")))</f>
        <v/>
      </c>
      <c r="H1002" s="400"/>
      <c r="I1002" s="396" t="str">
        <f t="shared" ca="1" si="78"/>
        <v/>
      </c>
      <c r="J1002" s="396" t="str">
        <f t="shared" ca="1" si="79"/>
        <v/>
      </c>
      <c r="K1002" s="384" t="str">
        <f>IF(OR(IFERROR(SEARCH("*.0*",$E1002),0)=1,E1002=""),"",INDEX('1.1 AIZ-IVZ'!$H$109:$O$1097,MATCH('1.4 AIZ-BWH'!E1002,'1.1 AIZ-IVZ'!$H$109:$H$1097,0),7))</f>
        <v/>
      </c>
      <c r="L1002" s="384" t="str">
        <f>IF(OR(IFERROR(SEARCH("*.0*",$E1002),0)=1,E1002=""),"",INDEX('1.1 AIZ-IVZ'!$H$109:$O$1097,MATCH('1.4 AIZ-BWH'!E1002,'1.1 AIZ-IVZ'!$H$109:$H$1097,0),8))</f>
        <v/>
      </c>
      <c r="M1002" s="131"/>
      <c r="N1002" s="395" t="str" cm="1">
        <f t="array" ref="N1002">IFERROR(IF(O1001=1,INDEX('1.1 AIZ-IVZ'!$G$7:$I$106,MATCH(MIN('1.1 AIZ-IVZ'!$G$7:$G$106)+COUNTIF($N$25:N1001,"*.0*"),'1.1 AIZ-IVZ'!$G$7:$G$106,0),3),INDEX('1.1 AIZ-IVZ'!$G$109:$H$1097,MATCH(VALUE(LEFT(R1002,SEARCH(".",R1002)-1)),'1.1 AIZ-IVZ'!$E$109:$E$1097,0)-1+Q1002,2)),"")</f>
        <v/>
      </c>
      <c r="O1002" s="395" t="str">
        <f>IFERROR(IF(O1001&gt;1,O1001-1,INDEX('1.1 AIZ-IVZ'!$F$7:$H$106,MATCH('1.4 AIZ-BWH'!N1002,'1.1 AIZ-IVZ'!$I$7:$I$106,0),1)+1),"")</f>
        <v/>
      </c>
      <c r="P1002" s="395" t="str">
        <f t="shared" si="80"/>
        <v/>
      </c>
      <c r="Q1002" s="395" t="e">
        <f t="shared" si="81"/>
        <v>#VALUE!</v>
      </c>
      <c r="R1002" s="395" t="str">
        <f t="shared" si="82"/>
        <v/>
      </c>
    </row>
    <row r="1003" spans="1:18" ht="15" hidden="1" customHeight="1">
      <c r="A1003" s="49"/>
      <c r="B1003" s="49"/>
      <c r="C1003" s="49"/>
      <c r="D1003" s="50"/>
      <c r="E1003" s="93" t="str" cm="1">
        <f t="array" ref="E1003">IFERROR(IF(O1002=1,INDEX('1.1 AIZ-IVZ'!$G$7:$I$106,MATCH(MIN('1.1 AIZ-IVZ'!$G$7:$G$106)+COUNTIF($N$25:N1002,"*.0*"),'1.1 AIZ-IVZ'!$G$7:$G$106,0),3),INDEX('1.1 AIZ-IVZ'!$G$109:$H$1097,MATCH(VALUE(LEFT(R1003,SEARCH(".",R1003)-1)),'1.1 AIZ-IVZ'!$E$109:$E$1097,0)-1+Q1003,2)),"")</f>
        <v/>
      </c>
      <c r="F1003" s="28"/>
      <c r="G1003" s="409" t="str">
        <f>IF(E1003="","",IF(IFERROR(VALUE(MID(E1003,(SEARCH(".",E1003)+1),1)),0)&gt;0,I1003,SUMIFS($G1004:$G$1015,$R1004:$R$1015,LEFT(E1003,SEARCH(".",E1003)),$Q1004:$Q$1015,"&gt;0")))</f>
        <v/>
      </c>
      <c r="H1003" s="400"/>
      <c r="I1003" s="396" t="str">
        <f t="shared" ca="1" si="78"/>
        <v/>
      </c>
      <c r="J1003" s="396" t="str">
        <f t="shared" ca="1" si="79"/>
        <v/>
      </c>
      <c r="K1003" s="384" t="str">
        <f>IF(OR(IFERROR(SEARCH("*.0*",$E1003),0)=1,E1003=""),"",INDEX('1.1 AIZ-IVZ'!$H$109:$O$1097,MATCH('1.4 AIZ-BWH'!E1003,'1.1 AIZ-IVZ'!$H$109:$H$1097,0),7))</f>
        <v/>
      </c>
      <c r="L1003" s="384" t="str">
        <f>IF(OR(IFERROR(SEARCH("*.0*",$E1003),0)=1,E1003=""),"",INDEX('1.1 AIZ-IVZ'!$H$109:$O$1097,MATCH('1.4 AIZ-BWH'!E1003,'1.1 AIZ-IVZ'!$H$109:$H$1097,0),8))</f>
        <v/>
      </c>
      <c r="M1003" s="131"/>
      <c r="N1003" s="395" t="str" cm="1">
        <f t="array" ref="N1003">IFERROR(IF(O1002=1,INDEX('1.1 AIZ-IVZ'!$G$7:$I$106,MATCH(MIN('1.1 AIZ-IVZ'!$G$7:$G$106)+COUNTIF($N$25:N1002,"*.0*"),'1.1 AIZ-IVZ'!$G$7:$G$106,0),3),INDEX('1.1 AIZ-IVZ'!$G$109:$H$1097,MATCH(VALUE(LEFT(R1003,SEARCH(".",R1003)-1)),'1.1 AIZ-IVZ'!$E$109:$E$1097,0)-1+Q1003,2)),"")</f>
        <v/>
      </c>
      <c r="O1003" s="395" t="str">
        <f>IFERROR(IF(O1002&gt;1,O1002-1,INDEX('1.1 AIZ-IVZ'!$F$7:$H$106,MATCH('1.4 AIZ-BWH'!N1003,'1.1 AIZ-IVZ'!$I$7:$I$106,0),1)+1),"")</f>
        <v/>
      </c>
      <c r="P1003" s="395" t="str">
        <f t="shared" si="80"/>
        <v/>
      </c>
      <c r="Q1003" s="395" t="e">
        <f t="shared" si="81"/>
        <v>#VALUE!</v>
      </c>
      <c r="R1003" s="395" t="str">
        <f t="shared" si="82"/>
        <v/>
      </c>
    </row>
    <row r="1004" spans="1:18" ht="15" hidden="1" customHeight="1">
      <c r="A1004" s="49"/>
      <c r="B1004" s="49"/>
      <c r="C1004" s="49"/>
      <c r="D1004" s="50"/>
      <c r="E1004" s="93" t="str" cm="1">
        <f t="array" ref="E1004">IFERROR(IF(O1003=1,INDEX('1.1 AIZ-IVZ'!$G$7:$I$106,MATCH(MIN('1.1 AIZ-IVZ'!$G$7:$G$106)+COUNTIF($N$25:N1003,"*.0*"),'1.1 AIZ-IVZ'!$G$7:$G$106,0),3),INDEX('1.1 AIZ-IVZ'!$G$109:$H$1097,MATCH(VALUE(LEFT(R1004,SEARCH(".",R1004)-1)),'1.1 AIZ-IVZ'!$E$109:$E$1097,0)-1+Q1004,2)),"")</f>
        <v/>
      </c>
      <c r="F1004" s="28"/>
      <c r="G1004" s="409" t="str">
        <f>IF(E1004="","",IF(IFERROR(VALUE(MID(E1004,(SEARCH(".",E1004)+1),1)),0)&gt;0,I1004,SUMIFS($G1005:$G$1015,$R1005:$R$1015,LEFT(E1004,SEARCH(".",E1004)),$Q1005:$Q$1015,"&gt;0")))</f>
        <v/>
      </c>
      <c r="H1004" s="400"/>
      <c r="I1004" s="396" t="str">
        <f t="shared" ca="1" si="78"/>
        <v/>
      </c>
      <c r="J1004" s="396" t="str">
        <f t="shared" ca="1" si="79"/>
        <v/>
      </c>
      <c r="K1004" s="384" t="str">
        <f>IF(OR(IFERROR(SEARCH("*.0*",$E1004),0)=1,E1004=""),"",INDEX('1.1 AIZ-IVZ'!$H$109:$O$1097,MATCH('1.4 AIZ-BWH'!E1004,'1.1 AIZ-IVZ'!$H$109:$H$1097,0),7))</f>
        <v/>
      </c>
      <c r="L1004" s="384" t="str">
        <f>IF(OR(IFERROR(SEARCH("*.0*",$E1004),0)=1,E1004=""),"",INDEX('1.1 AIZ-IVZ'!$H$109:$O$1097,MATCH('1.4 AIZ-BWH'!E1004,'1.1 AIZ-IVZ'!$H$109:$H$1097,0),8))</f>
        <v/>
      </c>
      <c r="M1004" s="131"/>
      <c r="N1004" s="395" t="str" cm="1">
        <f t="array" ref="N1004">IFERROR(IF(O1003=1,INDEX('1.1 AIZ-IVZ'!$G$7:$I$106,MATCH(MIN('1.1 AIZ-IVZ'!$G$7:$G$106)+COUNTIF($N$25:N1003,"*.0*"),'1.1 AIZ-IVZ'!$G$7:$G$106,0),3),INDEX('1.1 AIZ-IVZ'!$G$109:$H$1097,MATCH(VALUE(LEFT(R1004,SEARCH(".",R1004)-1)),'1.1 AIZ-IVZ'!$E$109:$E$1097,0)-1+Q1004,2)),"")</f>
        <v/>
      </c>
      <c r="O1004" s="395" t="str">
        <f>IFERROR(IF(O1003&gt;1,O1003-1,INDEX('1.1 AIZ-IVZ'!$F$7:$H$106,MATCH('1.4 AIZ-BWH'!N1004,'1.1 AIZ-IVZ'!$I$7:$I$106,0),1)+1),"")</f>
        <v/>
      </c>
      <c r="P1004" s="395" t="str">
        <f t="shared" si="80"/>
        <v/>
      </c>
      <c r="Q1004" s="395" t="e">
        <f t="shared" si="81"/>
        <v>#VALUE!</v>
      </c>
      <c r="R1004" s="395" t="str">
        <f t="shared" si="82"/>
        <v/>
      </c>
    </row>
    <row r="1005" spans="1:18" ht="15" hidden="1" customHeight="1">
      <c r="A1005" s="49"/>
      <c r="B1005" s="49"/>
      <c r="C1005" s="49"/>
      <c r="D1005" s="50"/>
      <c r="E1005" s="93" t="str" cm="1">
        <f t="array" ref="E1005">IFERROR(IF(O1004=1,INDEX('1.1 AIZ-IVZ'!$G$7:$I$106,MATCH(MIN('1.1 AIZ-IVZ'!$G$7:$G$106)+COUNTIF($N$25:N1004,"*.0*"),'1.1 AIZ-IVZ'!$G$7:$G$106,0),3),INDEX('1.1 AIZ-IVZ'!$G$109:$H$1097,MATCH(VALUE(LEFT(R1005,SEARCH(".",R1005)-1)),'1.1 AIZ-IVZ'!$E$109:$E$1097,0)-1+Q1005,2)),"")</f>
        <v/>
      </c>
      <c r="F1005" s="28"/>
      <c r="G1005" s="409" t="str">
        <f>IF(E1005="","",IF(IFERROR(VALUE(MID(E1005,(SEARCH(".",E1005)+1),1)),0)&gt;0,I1005,SUMIFS($G1006:$G$1015,$R1006:$R$1015,LEFT(E1005,SEARCH(".",E1005)),$Q1006:$Q$1015,"&gt;0")))</f>
        <v/>
      </c>
      <c r="H1005" s="400"/>
      <c r="I1005" s="396" t="str">
        <f t="shared" ca="1" si="78"/>
        <v/>
      </c>
      <c r="J1005" s="396" t="str">
        <f t="shared" ca="1" si="79"/>
        <v/>
      </c>
      <c r="K1005" s="384" t="str">
        <f>IF(OR(IFERROR(SEARCH("*.0*",$E1005),0)=1,E1005=""),"",INDEX('1.1 AIZ-IVZ'!$H$109:$O$1097,MATCH('1.4 AIZ-BWH'!E1005,'1.1 AIZ-IVZ'!$H$109:$H$1097,0),7))</f>
        <v/>
      </c>
      <c r="L1005" s="384" t="str">
        <f>IF(OR(IFERROR(SEARCH("*.0*",$E1005),0)=1,E1005=""),"",INDEX('1.1 AIZ-IVZ'!$H$109:$O$1097,MATCH('1.4 AIZ-BWH'!E1005,'1.1 AIZ-IVZ'!$H$109:$H$1097,0),8))</f>
        <v/>
      </c>
      <c r="M1005" s="131"/>
      <c r="N1005" s="395" t="str" cm="1">
        <f t="array" ref="N1005">IFERROR(IF(O1004=1,INDEX('1.1 AIZ-IVZ'!$G$7:$I$106,MATCH(MIN('1.1 AIZ-IVZ'!$G$7:$G$106)+COUNTIF($N$25:N1004,"*.0*"),'1.1 AIZ-IVZ'!$G$7:$G$106,0),3),INDEX('1.1 AIZ-IVZ'!$G$109:$H$1097,MATCH(VALUE(LEFT(R1005,SEARCH(".",R1005)-1)),'1.1 AIZ-IVZ'!$E$109:$E$1097,0)-1+Q1005,2)),"")</f>
        <v/>
      </c>
      <c r="O1005" s="395" t="str">
        <f>IFERROR(IF(O1004&gt;1,O1004-1,INDEX('1.1 AIZ-IVZ'!$F$7:$H$106,MATCH('1.4 AIZ-BWH'!N1005,'1.1 AIZ-IVZ'!$I$7:$I$106,0),1)+1),"")</f>
        <v/>
      </c>
      <c r="P1005" s="395" t="str">
        <f t="shared" si="80"/>
        <v/>
      </c>
      <c r="Q1005" s="395" t="e">
        <f t="shared" si="81"/>
        <v>#VALUE!</v>
      </c>
      <c r="R1005" s="395" t="str">
        <f t="shared" si="82"/>
        <v/>
      </c>
    </row>
    <row r="1006" spans="1:18" ht="15" hidden="1" customHeight="1">
      <c r="A1006" s="49"/>
      <c r="B1006" s="49"/>
      <c r="C1006" s="49"/>
      <c r="D1006" s="50"/>
      <c r="E1006" s="93" t="str" cm="1">
        <f t="array" ref="E1006">IFERROR(IF(O1005=1,INDEX('1.1 AIZ-IVZ'!$G$7:$I$106,MATCH(MIN('1.1 AIZ-IVZ'!$G$7:$G$106)+COUNTIF($N$25:N1005,"*.0*"),'1.1 AIZ-IVZ'!$G$7:$G$106,0),3),INDEX('1.1 AIZ-IVZ'!$G$109:$H$1097,MATCH(VALUE(LEFT(R1006,SEARCH(".",R1006)-1)),'1.1 AIZ-IVZ'!$E$109:$E$1097,0)-1+Q1006,2)),"")</f>
        <v/>
      </c>
      <c r="F1006" s="28"/>
      <c r="G1006" s="409" t="str">
        <f>IF(E1006="","",IF(IFERROR(VALUE(MID(E1006,(SEARCH(".",E1006)+1),1)),0)&gt;0,I1006,SUMIFS($G1007:$G$1015,$R1007:$R$1015,LEFT(E1006,SEARCH(".",E1006)),$Q1007:$Q$1015,"&gt;0")))</f>
        <v/>
      </c>
      <c r="H1006" s="400"/>
      <c r="I1006" s="396" t="str">
        <f t="shared" ca="1" si="78"/>
        <v/>
      </c>
      <c r="J1006" s="396" t="str">
        <f t="shared" ca="1" si="79"/>
        <v/>
      </c>
      <c r="K1006" s="384" t="str">
        <f>IF(OR(IFERROR(SEARCH("*.0*",$E1006),0)=1,E1006=""),"",INDEX('1.1 AIZ-IVZ'!$H$109:$O$1097,MATCH('1.4 AIZ-BWH'!E1006,'1.1 AIZ-IVZ'!$H$109:$H$1097,0),7))</f>
        <v/>
      </c>
      <c r="L1006" s="384" t="str">
        <f>IF(OR(IFERROR(SEARCH("*.0*",$E1006),0)=1,E1006=""),"",INDEX('1.1 AIZ-IVZ'!$H$109:$O$1097,MATCH('1.4 AIZ-BWH'!E1006,'1.1 AIZ-IVZ'!$H$109:$H$1097,0),8))</f>
        <v/>
      </c>
      <c r="M1006" s="131"/>
      <c r="N1006" s="395" t="str" cm="1">
        <f t="array" ref="N1006">IFERROR(IF(O1005=1,INDEX('1.1 AIZ-IVZ'!$G$7:$I$106,MATCH(MIN('1.1 AIZ-IVZ'!$G$7:$G$106)+COUNTIF($N$25:N1005,"*.0*"),'1.1 AIZ-IVZ'!$G$7:$G$106,0),3),INDEX('1.1 AIZ-IVZ'!$G$109:$H$1097,MATCH(VALUE(LEFT(R1006,SEARCH(".",R1006)-1)),'1.1 AIZ-IVZ'!$E$109:$E$1097,0)-1+Q1006,2)),"")</f>
        <v/>
      </c>
      <c r="O1006" s="395" t="str">
        <f>IFERROR(IF(O1005&gt;1,O1005-1,INDEX('1.1 AIZ-IVZ'!$F$7:$H$106,MATCH('1.4 AIZ-BWH'!N1006,'1.1 AIZ-IVZ'!$I$7:$I$106,0),1)+1),"")</f>
        <v/>
      </c>
      <c r="P1006" s="395" t="str">
        <f t="shared" si="80"/>
        <v/>
      </c>
      <c r="Q1006" s="395" t="e">
        <f t="shared" si="81"/>
        <v>#VALUE!</v>
      </c>
      <c r="R1006" s="395" t="str">
        <f t="shared" si="82"/>
        <v/>
      </c>
    </row>
    <row r="1007" spans="1:18" ht="15" hidden="1">
      <c r="A1007" s="49"/>
      <c r="B1007" s="49"/>
      <c r="C1007" s="49"/>
      <c r="D1007" s="50"/>
      <c r="E1007" s="93" t="str" cm="1">
        <f t="array" ref="E1007">IFERROR(IF(O1006=1,INDEX('1.1 AIZ-IVZ'!$G$7:$I$106,MATCH(MIN('1.1 AIZ-IVZ'!$G$7:$G$106)+COUNTIF($N$25:N1006,"*.0*"),'1.1 AIZ-IVZ'!$G$7:$G$106,0),3),INDEX('1.1 AIZ-IVZ'!$G$109:$H$1097,MATCH(VALUE(LEFT(R1007,SEARCH(".",R1007)-1)),'1.1 AIZ-IVZ'!$E$109:$E$1097,0)-1+Q1007,2)),"")</f>
        <v/>
      </c>
      <c r="F1007" s="28"/>
      <c r="G1007" s="409" t="str">
        <f>IF(E1007="","",IF(IFERROR(VALUE(MID(E1007,(SEARCH(".",E1007)+1),1)),0)&gt;0,I1007,SUMIFS($G1008:$G$1015,$R1008:$R$1015,LEFT(E1007,SEARCH(".",E1007)),$Q1008:$Q$1015,"&gt;0")))</f>
        <v/>
      </c>
      <c r="H1007" s="400"/>
      <c r="I1007" s="396" t="str">
        <f t="shared" ca="1" si="78"/>
        <v/>
      </c>
      <c r="J1007" s="396" t="str">
        <f t="shared" ca="1" si="79"/>
        <v/>
      </c>
      <c r="K1007" s="384" t="str">
        <f>IF(OR(IFERROR(SEARCH("*.0*",$E1007),0)=1,E1007=""),"",INDEX('1.1 AIZ-IVZ'!$H$109:$O$1097,MATCH('1.4 AIZ-BWH'!E1007,'1.1 AIZ-IVZ'!$H$109:$H$1097,0),7))</f>
        <v/>
      </c>
      <c r="L1007" s="384" t="str">
        <f>IF(OR(IFERROR(SEARCH("*.0*",$E1007),0)=1,E1007=""),"",INDEX('1.1 AIZ-IVZ'!$H$109:$O$1097,MATCH('1.4 AIZ-BWH'!E1007,'1.1 AIZ-IVZ'!$H$109:$H$1097,0),8))</f>
        <v/>
      </c>
      <c r="M1007" s="131"/>
      <c r="N1007" s="395" t="str" cm="1">
        <f t="array" ref="N1007">IFERROR(IF(O1006=1,INDEX('1.1 AIZ-IVZ'!$G$7:$I$106,MATCH(MIN('1.1 AIZ-IVZ'!$G$7:$G$106)+COUNTIF($N$25:N1006,"*.0*"),'1.1 AIZ-IVZ'!$G$7:$G$106,0),3),INDEX('1.1 AIZ-IVZ'!$G$109:$H$1097,MATCH(VALUE(LEFT(R1007,SEARCH(".",R1007)-1)),'1.1 AIZ-IVZ'!$E$109:$E$1097,0)-1+Q1007,2)),"")</f>
        <v/>
      </c>
      <c r="O1007" s="395" t="str">
        <f>IFERROR(IF(O1006&gt;1,O1006-1,INDEX('1.1 AIZ-IVZ'!$F$7:$H$106,MATCH('1.4 AIZ-BWH'!N1007,'1.1 AIZ-IVZ'!$I$7:$I$106,0),1)+1),"")</f>
        <v/>
      </c>
      <c r="P1007" s="395" t="str">
        <f t="shared" si="80"/>
        <v/>
      </c>
      <c r="Q1007" s="395" t="e">
        <f t="shared" si="81"/>
        <v>#VALUE!</v>
      </c>
      <c r="R1007" s="395" t="str">
        <f t="shared" si="82"/>
        <v/>
      </c>
    </row>
    <row r="1008" spans="1:18" ht="15" hidden="1">
      <c r="A1008" s="49"/>
      <c r="B1008" s="49"/>
      <c r="C1008" s="49"/>
      <c r="D1008" s="50"/>
      <c r="E1008" s="93" t="str" cm="1">
        <f t="array" ref="E1008">IFERROR(IF(O1007=1,INDEX('1.1 AIZ-IVZ'!$G$7:$I$106,MATCH(MIN('1.1 AIZ-IVZ'!$G$7:$G$106)+COUNTIF($N$25:N1007,"*.0*"),'1.1 AIZ-IVZ'!$G$7:$G$106,0),3),INDEX('1.1 AIZ-IVZ'!$G$109:$H$1097,MATCH(VALUE(LEFT(R1008,SEARCH(".",R1008)-1)),'1.1 AIZ-IVZ'!$E$109:$E$1097,0)-1+Q1008,2)),"")</f>
        <v/>
      </c>
      <c r="F1008" s="28"/>
      <c r="G1008" s="409" t="str">
        <f>IF(E1008="","",IF(IFERROR(VALUE(MID(E1008,(SEARCH(".",E1008)+1),1)),0)&gt;0,I1008,SUMIFS($G1009:$G$1015,$R1009:$R$1015,LEFT(E1008,SEARCH(".",E1008)),$Q1009:$Q$1015,"&gt;0")))</f>
        <v/>
      </c>
      <c r="H1008" s="400"/>
      <c r="I1008" s="396" t="str">
        <f t="shared" ca="1" si="78"/>
        <v/>
      </c>
      <c r="J1008" s="396" t="str">
        <f t="shared" ca="1" si="79"/>
        <v/>
      </c>
      <c r="K1008" s="384" t="str">
        <f>IF(OR(IFERROR(SEARCH("*.0*",$E1008),0)=1,E1008=""),"",INDEX('1.1 AIZ-IVZ'!$H$109:$O$1097,MATCH('1.4 AIZ-BWH'!E1008,'1.1 AIZ-IVZ'!$H$109:$H$1097,0),7))</f>
        <v/>
      </c>
      <c r="L1008" s="384" t="str">
        <f>IF(OR(IFERROR(SEARCH("*.0*",$E1008),0)=1,E1008=""),"",INDEX('1.1 AIZ-IVZ'!$H$109:$O$1097,MATCH('1.4 AIZ-BWH'!E1008,'1.1 AIZ-IVZ'!$H$109:$H$1097,0),8))</f>
        <v/>
      </c>
      <c r="M1008" s="131"/>
      <c r="N1008" s="395" t="str" cm="1">
        <f t="array" ref="N1008">IFERROR(IF(O1007=1,INDEX('1.1 AIZ-IVZ'!$G$7:$I$106,MATCH(MIN('1.1 AIZ-IVZ'!$G$7:$G$106)+COUNTIF($N$25:N1007,"*.0*"),'1.1 AIZ-IVZ'!$G$7:$G$106,0),3),INDEX('1.1 AIZ-IVZ'!$G$109:$H$1097,MATCH(VALUE(LEFT(R1008,SEARCH(".",R1008)-1)),'1.1 AIZ-IVZ'!$E$109:$E$1097,0)-1+Q1008,2)),"")</f>
        <v/>
      </c>
      <c r="O1008" s="395" t="str">
        <f>IFERROR(IF(O1007&gt;1,O1007-1,INDEX('1.1 AIZ-IVZ'!$F$7:$H$106,MATCH('1.4 AIZ-BWH'!N1008,'1.1 AIZ-IVZ'!$I$7:$I$106,0),1)+1),"")</f>
        <v/>
      </c>
      <c r="P1008" s="395" t="str">
        <f t="shared" si="80"/>
        <v/>
      </c>
      <c r="Q1008" s="395" t="e">
        <f t="shared" si="81"/>
        <v>#VALUE!</v>
      </c>
      <c r="R1008" s="395" t="str">
        <f t="shared" si="82"/>
        <v/>
      </c>
    </row>
    <row r="1009" spans="1:18" ht="15" hidden="1">
      <c r="A1009" s="49"/>
      <c r="B1009" s="49"/>
      <c r="C1009" s="49"/>
      <c r="D1009" s="50"/>
      <c r="E1009" s="93" t="str" cm="1">
        <f t="array" ref="E1009">IFERROR(IF(O1008=1,INDEX('1.1 AIZ-IVZ'!$G$7:$I$106,MATCH(MIN('1.1 AIZ-IVZ'!$G$7:$G$106)+COUNTIF($N$25:N1008,"*.0*"),'1.1 AIZ-IVZ'!$G$7:$G$106,0),3),INDEX('1.1 AIZ-IVZ'!$G$109:$H$1097,MATCH(VALUE(LEFT(R1009,SEARCH(".",R1009)-1)),'1.1 AIZ-IVZ'!$E$109:$E$1097,0)-1+Q1009,2)),"")</f>
        <v/>
      </c>
      <c r="F1009" s="28"/>
      <c r="G1009" s="409" t="str">
        <f>IF(E1009="","",IF(IFERROR(VALUE(MID(E1009,(SEARCH(".",E1009)+1),1)),0)&gt;0,I1009,SUMIFS($G1010:$G$1015,$R1010:$R$1015,LEFT(E1009,SEARCH(".",E1009)),$Q1010:$Q$1015,"&gt;0")))</f>
        <v/>
      </c>
      <c r="H1009" s="400"/>
      <c r="I1009" s="396" t="str">
        <f t="shared" ca="1" si="78"/>
        <v/>
      </c>
      <c r="J1009" s="396" t="str">
        <f t="shared" ca="1" si="79"/>
        <v/>
      </c>
      <c r="K1009" s="384" t="str">
        <f>IF(OR(IFERROR(SEARCH("*.0*",$E1009),0)=1,E1009=""),"",INDEX('1.1 AIZ-IVZ'!$H$109:$O$1097,MATCH('1.4 AIZ-BWH'!E1009,'1.1 AIZ-IVZ'!$H$109:$H$1097,0),7))</f>
        <v/>
      </c>
      <c r="L1009" s="384" t="str">
        <f>IF(OR(IFERROR(SEARCH("*.0*",$E1009),0)=1,E1009=""),"",INDEX('1.1 AIZ-IVZ'!$H$109:$O$1097,MATCH('1.4 AIZ-BWH'!E1009,'1.1 AIZ-IVZ'!$H$109:$H$1097,0),8))</f>
        <v/>
      </c>
      <c r="M1009" s="131"/>
      <c r="N1009" s="395" t="str" cm="1">
        <f t="array" ref="N1009">IFERROR(IF(O1008=1,INDEX('1.1 AIZ-IVZ'!$G$7:$I$106,MATCH(MIN('1.1 AIZ-IVZ'!$G$7:$G$106)+COUNTIF($N$25:N1008,"*.0*"),'1.1 AIZ-IVZ'!$G$7:$G$106,0),3),INDEX('1.1 AIZ-IVZ'!$G$109:$H$1097,MATCH(VALUE(LEFT(R1009,SEARCH(".",R1009)-1)),'1.1 AIZ-IVZ'!$E$109:$E$1097,0)-1+Q1009,2)),"")</f>
        <v/>
      </c>
      <c r="O1009" s="395" t="str">
        <f>IFERROR(IF(O1008&gt;1,O1008-1,INDEX('1.1 AIZ-IVZ'!$F$7:$H$106,MATCH('1.4 AIZ-BWH'!N1009,'1.1 AIZ-IVZ'!$I$7:$I$106,0),1)+1),"")</f>
        <v/>
      </c>
      <c r="P1009" s="395" t="str">
        <f t="shared" si="80"/>
        <v/>
      </c>
      <c r="Q1009" s="395" t="e">
        <f t="shared" si="81"/>
        <v>#VALUE!</v>
      </c>
      <c r="R1009" s="395" t="str">
        <f t="shared" si="82"/>
        <v/>
      </c>
    </row>
    <row r="1010" spans="1:18" ht="15" hidden="1">
      <c r="A1010" s="49"/>
      <c r="B1010" s="49"/>
      <c r="C1010" s="49"/>
      <c r="D1010" s="50"/>
      <c r="E1010" s="93" t="str" cm="1">
        <f t="array" ref="E1010">IFERROR(IF(O1009=1,INDEX('1.1 AIZ-IVZ'!$G$7:$I$106,MATCH(MIN('1.1 AIZ-IVZ'!$G$7:$G$106)+COUNTIF($N$25:N1009,"*.0*"),'1.1 AIZ-IVZ'!$G$7:$G$106,0),3),INDEX('1.1 AIZ-IVZ'!$G$109:$H$1097,MATCH(VALUE(LEFT(R1010,SEARCH(".",R1010)-1)),'1.1 AIZ-IVZ'!$E$109:$E$1097,0)-1+Q1010,2)),"")</f>
        <v/>
      </c>
      <c r="F1010" s="28"/>
      <c r="G1010" s="409" t="str">
        <f>IF(E1010="","",IF(IFERROR(VALUE(MID(E1010,(SEARCH(".",E1010)+1),1)),0)&gt;0,I1010,SUMIFS($G1011:$G$1015,$R1011:$R$1015,LEFT(E1010,SEARCH(".",E1010)),$Q1011:$Q$1015,"&gt;0")))</f>
        <v/>
      </c>
      <c r="H1010" s="400"/>
      <c r="I1010" s="396" t="str">
        <f t="shared" ca="1" si="78"/>
        <v/>
      </c>
      <c r="J1010" s="396" t="str">
        <f t="shared" ca="1" si="79"/>
        <v/>
      </c>
      <c r="K1010" s="384" t="str">
        <f>IF(OR(IFERROR(SEARCH("*.0*",$E1010),0)=1,E1010=""),"",INDEX('1.1 AIZ-IVZ'!$H$109:$O$1097,MATCH('1.4 AIZ-BWH'!E1010,'1.1 AIZ-IVZ'!$H$109:$H$1097,0),7))</f>
        <v/>
      </c>
      <c r="L1010" s="384" t="str">
        <f>IF(OR(IFERROR(SEARCH("*.0*",$E1010),0)=1,E1010=""),"",INDEX('1.1 AIZ-IVZ'!$H$109:$O$1097,MATCH('1.4 AIZ-BWH'!E1010,'1.1 AIZ-IVZ'!$H$109:$H$1097,0),8))</f>
        <v/>
      </c>
      <c r="M1010" s="131"/>
      <c r="N1010" s="395" t="str" cm="1">
        <f t="array" ref="N1010">IFERROR(IF(O1009=1,INDEX('1.1 AIZ-IVZ'!$G$7:$I$106,MATCH(MIN('1.1 AIZ-IVZ'!$G$7:$G$106)+COUNTIF($N$25:N1009,"*.0*"),'1.1 AIZ-IVZ'!$G$7:$G$106,0),3),INDEX('1.1 AIZ-IVZ'!$G$109:$H$1097,MATCH(VALUE(LEFT(R1010,SEARCH(".",R1010)-1)),'1.1 AIZ-IVZ'!$E$109:$E$1097,0)-1+Q1010,2)),"")</f>
        <v/>
      </c>
      <c r="O1010" s="395" t="str">
        <f>IFERROR(IF(O1009&gt;1,O1009-1,INDEX('1.1 AIZ-IVZ'!$F$7:$H$106,MATCH('1.4 AIZ-BWH'!N1010,'1.1 AIZ-IVZ'!$I$7:$I$106,0),1)+1),"")</f>
        <v/>
      </c>
      <c r="P1010" s="395" t="str">
        <f t="shared" si="80"/>
        <v/>
      </c>
      <c r="Q1010" s="395" t="e">
        <f t="shared" si="81"/>
        <v>#VALUE!</v>
      </c>
      <c r="R1010" s="395" t="str">
        <f t="shared" si="82"/>
        <v/>
      </c>
    </row>
    <row r="1011" spans="1:18" ht="15" hidden="1">
      <c r="A1011" s="49"/>
      <c r="B1011" s="49"/>
      <c r="C1011" s="49"/>
      <c r="D1011" s="50"/>
      <c r="E1011" s="93" t="str" cm="1">
        <f t="array" ref="E1011">IFERROR(IF(O1010=1,INDEX('1.1 AIZ-IVZ'!$G$7:$I$106,MATCH(MIN('1.1 AIZ-IVZ'!$G$7:$G$106)+COUNTIF($N$25:N1010,"*.0*"),'1.1 AIZ-IVZ'!$G$7:$G$106,0),3),INDEX('1.1 AIZ-IVZ'!$G$109:$H$1097,MATCH(VALUE(LEFT(R1011,SEARCH(".",R1011)-1)),'1.1 AIZ-IVZ'!$E$109:$E$1097,0)-1+Q1011,2)),"")</f>
        <v/>
      </c>
      <c r="F1011" s="28"/>
      <c r="G1011" s="409" t="str">
        <f>IF(E1011="","",IF(IFERROR(VALUE(MID(E1011,(SEARCH(".",E1011)+1),1)),0)&gt;0,I1011,SUMIFS($G1012:$G$1015,$R1012:$R$1015,LEFT(E1011,SEARCH(".",E1011)),$Q1012:$Q$1015,"&gt;0")))</f>
        <v/>
      </c>
      <c r="H1011" s="400"/>
      <c r="I1011" s="396" t="str">
        <f t="shared" ca="1" si="78"/>
        <v/>
      </c>
      <c r="J1011" s="396" t="str">
        <f t="shared" ca="1" si="79"/>
        <v/>
      </c>
      <c r="K1011" s="384" t="str">
        <f>IF(OR(IFERROR(SEARCH("*.0*",$E1011),0)=1,E1011=""),"",INDEX('1.1 AIZ-IVZ'!$H$109:$O$1097,MATCH('1.4 AIZ-BWH'!E1011,'1.1 AIZ-IVZ'!$H$109:$H$1097,0),7))</f>
        <v/>
      </c>
      <c r="L1011" s="384" t="str">
        <f>IF(OR(IFERROR(SEARCH("*.0*",$E1011),0)=1,E1011=""),"",INDEX('1.1 AIZ-IVZ'!$H$109:$O$1097,MATCH('1.4 AIZ-BWH'!E1011,'1.1 AIZ-IVZ'!$H$109:$H$1097,0),8))</f>
        <v/>
      </c>
      <c r="M1011" s="131"/>
      <c r="N1011" s="395" t="str" cm="1">
        <f t="array" ref="N1011">IFERROR(IF(O1010=1,INDEX('1.1 AIZ-IVZ'!$G$7:$I$106,MATCH(MIN('1.1 AIZ-IVZ'!$G$7:$G$106)+COUNTIF($N$25:N1010,"*.0*"),'1.1 AIZ-IVZ'!$G$7:$G$106,0),3),INDEX('1.1 AIZ-IVZ'!$G$109:$H$1097,MATCH(VALUE(LEFT(R1011,SEARCH(".",R1011)-1)),'1.1 AIZ-IVZ'!$E$109:$E$1097,0)-1+Q1011,2)),"")</f>
        <v/>
      </c>
      <c r="O1011" s="395" t="str">
        <f>IFERROR(IF(O1010&gt;1,O1010-1,INDEX('1.1 AIZ-IVZ'!$F$7:$H$106,MATCH('1.4 AIZ-BWH'!N1011,'1.1 AIZ-IVZ'!$I$7:$I$106,0),1)+1),"")</f>
        <v/>
      </c>
      <c r="P1011" s="395" t="str">
        <f t="shared" si="80"/>
        <v/>
      </c>
      <c r="Q1011" s="395" t="e">
        <f t="shared" si="81"/>
        <v>#VALUE!</v>
      </c>
      <c r="R1011" s="395" t="str">
        <f t="shared" si="82"/>
        <v/>
      </c>
    </row>
    <row r="1012" spans="1:18" ht="15" hidden="1" customHeight="1">
      <c r="A1012" s="49"/>
      <c r="B1012" s="49"/>
      <c r="C1012" s="49"/>
      <c r="D1012" s="50"/>
      <c r="E1012" s="93" t="str" cm="1">
        <f t="array" ref="E1012">IFERROR(IF(O1011=1,INDEX('1.1 AIZ-IVZ'!$G$7:$I$106,MATCH(MIN('1.1 AIZ-IVZ'!$G$7:$G$106)+COUNTIF($N$25:N1011,"*.0*"),'1.1 AIZ-IVZ'!$G$7:$G$106,0),3),INDEX('1.1 AIZ-IVZ'!$G$109:$H$1097,MATCH(VALUE(LEFT(R1012,SEARCH(".",R1012)-1)),'1.1 AIZ-IVZ'!$E$109:$E$1097,0)-1+Q1012,2)),"")</f>
        <v/>
      </c>
      <c r="F1012" s="28"/>
      <c r="G1012" s="409" t="str">
        <f>IF(E1012="","",IF(IFERROR(VALUE(MID(E1012,(SEARCH(".",E1012)+1),1)),0)&gt;0,I1012,SUMIFS($G1013:$G$1015,$R1013:$R$1015,LEFT(E1012,SEARCH(".",E1012)),$Q1013:$Q$1015,"&gt;0")))</f>
        <v/>
      </c>
      <c r="H1012" s="400"/>
      <c r="I1012" s="396" t="str">
        <f t="shared" ca="1" si="78"/>
        <v/>
      </c>
      <c r="J1012" s="396" t="str">
        <f t="shared" ca="1" si="79"/>
        <v/>
      </c>
      <c r="K1012" s="384" t="str">
        <f>IF(OR(IFERROR(SEARCH("*.0*",$E1012),0)=1,E1012=""),"",INDEX('1.1 AIZ-IVZ'!$H$109:$O$1097,MATCH('1.4 AIZ-BWH'!E1012,'1.1 AIZ-IVZ'!$H$109:$H$1097,0),7))</f>
        <v/>
      </c>
      <c r="L1012" s="384" t="str">
        <f>IF(OR(IFERROR(SEARCH("*.0*",$E1012),0)=1,E1012=""),"",INDEX('1.1 AIZ-IVZ'!$H$109:$O$1097,MATCH('1.4 AIZ-BWH'!E1012,'1.1 AIZ-IVZ'!$H$109:$H$1097,0),8))</f>
        <v/>
      </c>
      <c r="M1012" s="131"/>
      <c r="N1012" s="395" t="str" cm="1">
        <f t="array" ref="N1012">IFERROR(IF(O1011=1,INDEX('1.1 AIZ-IVZ'!$G$7:$I$106,MATCH(MIN('1.1 AIZ-IVZ'!$G$7:$G$106)+COUNTIF($N$25:N1011,"*.0*"),'1.1 AIZ-IVZ'!$G$7:$G$106,0),3),INDEX('1.1 AIZ-IVZ'!$G$109:$H$1097,MATCH(VALUE(LEFT(R1012,SEARCH(".",R1012)-1)),'1.1 AIZ-IVZ'!$E$109:$E$1097,0)-1+Q1012,2)),"")</f>
        <v/>
      </c>
      <c r="O1012" s="395" t="str">
        <f>IFERROR(IF(O1011&gt;1,O1011-1,INDEX('1.1 AIZ-IVZ'!$F$7:$H$106,MATCH('1.4 AIZ-BWH'!N1012,'1.1 AIZ-IVZ'!$I$7:$I$106,0),1)+1),"")</f>
        <v/>
      </c>
      <c r="P1012" s="395" t="str">
        <f t="shared" si="80"/>
        <v/>
      </c>
      <c r="Q1012" s="395" t="e">
        <f t="shared" si="81"/>
        <v>#VALUE!</v>
      </c>
      <c r="R1012" s="395" t="str">
        <f t="shared" si="82"/>
        <v/>
      </c>
    </row>
    <row r="1013" spans="1:18" ht="15" hidden="1" customHeight="1">
      <c r="A1013" s="49"/>
      <c r="B1013" s="49"/>
      <c r="C1013" s="49"/>
      <c r="D1013" s="50"/>
      <c r="E1013" s="93" t="str" cm="1">
        <f t="array" ref="E1013">IFERROR(IF(O1012=1,INDEX('1.1 AIZ-IVZ'!$G$7:$I$106,MATCH(MIN('1.1 AIZ-IVZ'!$G$7:$G$106)+COUNTIF($N$25:N1012,"*.0*"),'1.1 AIZ-IVZ'!$G$7:$G$106,0),3),INDEX('1.1 AIZ-IVZ'!$G$109:$H$1097,MATCH(VALUE(LEFT(R1013,SEARCH(".",R1013)-1)),'1.1 AIZ-IVZ'!$E$109:$E$1097,0)-1+Q1013,2)),"")</f>
        <v/>
      </c>
      <c r="F1013" s="28"/>
      <c r="G1013" s="409" t="str">
        <f>IF(E1013="","",IF(IFERROR(VALUE(MID(E1013,(SEARCH(".",E1013)+1),1)),0)&gt;0,I1013,SUMIFS($G1014:$G$1015,$R1014:$R$1015,LEFT(E1013,SEARCH(".",E1013)),$Q1014:$Q$1015,"&gt;0")))</f>
        <v/>
      </c>
      <c r="H1013" s="400"/>
      <c r="I1013" s="396" t="str">
        <f t="shared" ca="1" si="78"/>
        <v/>
      </c>
      <c r="J1013" s="396" t="str">
        <f t="shared" ca="1" si="79"/>
        <v/>
      </c>
      <c r="K1013" s="384" t="str">
        <f>IF(OR(IFERROR(SEARCH("*.0*",$E1013),0)=1,E1013=""),"",INDEX('1.1 AIZ-IVZ'!$H$109:$O$1097,MATCH('1.4 AIZ-BWH'!E1013,'1.1 AIZ-IVZ'!$H$109:$H$1097,0),7))</f>
        <v/>
      </c>
      <c r="L1013" s="384" t="str">
        <f>IF(OR(IFERROR(SEARCH("*.0*",$E1013),0)=1,E1013=""),"",INDEX('1.1 AIZ-IVZ'!$H$109:$O$1097,MATCH('1.4 AIZ-BWH'!E1013,'1.1 AIZ-IVZ'!$H$109:$H$1097,0),8))</f>
        <v/>
      </c>
      <c r="M1013" s="131"/>
      <c r="N1013" s="395" t="str" cm="1">
        <f t="array" ref="N1013">IFERROR(IF(O1012=1,INDEX('1.1 AIZ-IVZ'!$G$7:$I$106,MATCH(MIN('1.1 AIZ-IVZ'!$G$7:$G$106)+COUNTIF($N$25:N1012,"*.0*"),'1.1 AIZ-IVZ'!$G$7:$G$106,0),3),INDEX('1.1 AIZ-IVZ'!$G$109:$H$1097,MATCH(VALUE(LEFT(R1013,SEARCH(".",R1013)-1)),'1.1 AIZ-IVZ'!$E$109:$E$1097,0)-1+Q1013,2)),"")</f>
        <v/>
      </c>
      <c r="O1013" s="395" t="str">
        <f>IFERROR(IF(O1012&gt;1,O1012-1,INDEX('1.1 AIZ-IVZ'!$F$7:$H$106,MATCH('1.4 AIZ-BWH'!N1013,'1.1 AIZ-IVZ'!$I$7:$I$106,0),1)+1),"")</f>
        <v/>
      </c>
      <c r="P1013" s="395" t="str">
        <f t="shared" si="80"/>
        <v/>
      </c>
      <c r="Q1013" s="395" t="e">
        <f t="shared" si="81"/>
        <v>#VALUE!</v>
      </c>
      <c r="R1013" s="395" t="str">
        <f t="shared" si="82"/>
        <v/>
      </c>
    </row>
    <row r="1014" spans="1:18" ht="15" hidden="1" customHeight="1">
      <c r="A1014" s="49"/>
      <c r="B1014" s="49"/>
      <c r="C1014" s="49"/>
      <c r="D1014" s="50"/>
      <c r="E1014" s="93" t="str" cm="1">
        <f t="array" ref="E1014">IFERROR(IF(O1013=1,INDEX('1.1 AIZ-IVZ'!$G$7:$I$106,MATCH(MIN('1.1 AIZ-IVZ'!$G$7:$G$106)+COUNTIF($N$25:N1013,"*.0*"),'1.1 AIZ-IVZ'!$G$7:$G$106,0),3),INDEX('1.1 AIZ-IVZ'!$G$109:$H$1097,MATCH(VALUE(LEFT(R1014,SEARCH(".",R1014)-1)),'1.1 AIZ-IVZ'!$E$109:$E$1097,0)-1+Q1014,2)),"")</f>
        <v/>
      </c>
      <c r="F1014" s="28"/>
      <c r="G1014" s="409" t="str">
        <f>IF(E1014="","",IF(IFERROR(VALUE(MID(E1014,(SEARCH(".",E1014)+1),1)),0)&gt;0,I1014,SUMIFS($G1015:$G$1015,$R1015:$R$1015,LEFT(E1014,SEARCH(".",E1014)),$Q1015:$Q$1015,"&gt;0")))</f>
        <v/>
      </c>
      <c r="H1014" s="400"/>
      <c r="I1014" s="396" t="str">
        <f t="shared" ca="1" si="78"/>
        <v/>
      </c>
      <c r="J1014" s="396" t="str">
        <f t="shared" ca="1" si="79"/>
        <v/>
      </c>
      <c r="K1014" s="384" t="str">
        <f>IF(OR(IFERROR(SEARCH("*.0*",$E1014),0)=1,E1014=""),"",INDEX('1.1 AIZ-IVZ'!$H$109:$O$1097,MATCH('1.4 AIZ-BWH'!E1014,'1.1 AIZ-IVZ'!$H$109:$H$1097,0),7))</f>
        <v/>
      </c>
      <c r="L1014" s="384" t="str">
        <f>IF(OR(IFERROR(SEARCH("*.0*",$E1014),0)=1,E1014=""),"",INDEX('1.1 AIZ-IVZ'!$H$109:$O$1097,MATCH('1.4 AIZ-BWH'!E1014,'1.1 AIZ-IVZ'!$H$109:$H$1097,0),8))</f>
        <v/>
      </c>
      <c r="M1014" s="131"/>
      <c r="N1014" s="395" t="str" cm="1">
        <f t="array" ref="N1014">IFERROR(IF(O1013=1,INDEX('1.1 AIZ-IVZ'!$G$7:$I$106,MATCH(MIN('1.1 AIZ-IVZ'!$G$7:$G$106)+COUNTIF($N$25:N1013,"*.0*"),'1.1 AIZ-IVZ'!$G$7:$G$106,0),3),INDEX('1.1 AIZ-IVZ'!$G$109:$H$1097,MATCH(VALUE(LEFT(R1014,SEARCH(".",R1014)-1)),'1.1 AIZ-IVZ'!$E$109:$E$1097,0)-1+Q1014,2)),"")</f>
        <v/>
      </c>
      <c r="O1014" s="395" t="str">
        <f>IFERROR(IF(O1013&gt;1,O1013-1,INDEX('1.1 AIZ-IVZ'!$F$7:$H$106,MATCH('1.4 AIZ-BWH'!N1014,'1.1 AIZ-IVZ'!$I$7:$I$106,0),1)+1),"")</f>
        <v/>
      </c>
      <c r="P1014" s="395" t="str">
        <f t="shared" si="80"/>
        <v/>
      </c>
      <c r="Q1014" s="395" t="e">
        <f t="shared" si="81"/>
        <v>#VALUE!</v>
      </c>
      <c r="R1014" s="395" t="str">
        <f t="shared" si="82"/>
        <v/>
      </c>
    </row>
    <row r="1015" spans="1:18" ht="15" hidden="1" customHeight="1">
      <c r="A1015" s="49"/>
      <c r="B1015" s="49"/>
      <c r="C1015" s="49"/>
      <c r="D1015" s="50"/>
      <c r="E1015" s="93" t="str" cm="1">
        <f t="array" ref="E1015">IFERROR(IF(O1014=1,INDEX('1.1 AIZ-IVZ'!$G$7:$I$106,MATCH(MIN('1.1 AIZ-IVZ'!$G$7:$G$106)+COUNTIF($N$25:N1014,"*.0*"),'1.1 AIZ-IVZ'!$G$7:$G$106,0),3),INDEX('1.1 AIZ-IVZ'!$G$109:$H$1097,MATCH(VALUE(LEFT(R1015,SEARCH(".",R1015)-1)),'1.1 AIZ-IVZ'!$E$109:$E$1097,0)-1+Q1015,2)),"")</f>
        <v/>
      </c>
      <c r="F1015" s="28"/>
      <c r="G1015" s="409" t="str">
        <f>IF(E1015="","",IF(IFERROR(VALUE(MID(E1015,(SEARCH(".",E1015)+1),1)),0)&gt;0,I1015,SUMIFS($G$1015:$G1016,$R$1015:$R1016,LEFT(E1015,SEARCH(".",E1015)),$Q$1015:$Q1016,"&gt;0")))</f>
        <v/>
      </c>
      <c r="H1015" s="400"/>
      <c r="I1015" s="396" t="str">
        <f t="shared" ca="1" si="78"/>
        <v/>
      </c>
      <c r="J1015" s="396" t="str">
        <f t="shared" ca="1" si="79"/>
        <v/>
      </c>
      <c r="K1015" s="384" t="str">
        <f>IF(OR(IFERROR(SEARCH("*.0*",$E1015),0)=1,E1015=""),"",INDEX('1.1 AIZ-IVZ'!$H$109:$O$1097,MATCH('1.4 AIZ-BWH'!E1015,'1.1 AIZ-IVZ'!$H$109:$H$1097,0),7))</f>
        <v/>
      </c>
      <c r="L1015" s="384" t="str">
        <f>IF(OR(IFERROR(SEARCH("*.0*",$E1015),0)=1,E1015=""),"",INDEX('1.1 AIZ-IVZ'!$H$109:$O$1097,MATCH('1.4 AIZ-BWH'!E1015,'1.1 AIZ-IVZ'!$H$109:$H$1097,0),8))</f>
        <v/>
      </c>
      <c r="M1015" s="131"/>
      <c r="N1015" s="395" t="str" cm="1">
        <f t="array" ref="N1015">IFERROR(IF(O1014=1,INDEX('1.1 AIZ-IVZ'!$G$7:$I$106,MATCH(MIN('1.1 AIZ-IVZ'!$G$7:$G$106)+COUNTIF($N$25:N1014,"*.0*"),'1.1 AIZ-IVZ'!$G$7:$G$106,0),3),INDEX('1.1 AIZ-IVZ'!$G$109:$H$1097,MATCH(VALUE(LEFT(R1015,SEARCH(".",R1015)-1)),'1.1 AIZ-IVZ'!$E$109:$E$1097,0)-1+Q1015,2)),"")</f>
        <v/>
      </c>
      <c r="O1015" s="395" t="str">
        <f>IFERROR(IF(O1014&gt;1,O1014-1,INDEX('1.1 AIZ-IVZ'!$F$7:$H$106,MATCH('1.4 AIZ-BWH'!N1015,'1.1 AIZ-IVZ'!$I$7:$I$106,0),1)+1),"")</f>
        <v/>
      </c>
      <c r="P1015" s="395" t="str">
        <f t="shared" si="80"/>
        <v/>
      </c>
      <c r="Q1015" s="395" t="e">
        <f t="shared" si="81"/>
        <v>#VALUE!</v>
      </c>
      <c r="R1015" s="395" t="str">
        <f t="shared" si="82"/>
        <v/>
      </c>
    </row>
    <row r="1016" spans="1:18" ht="15">
      <c r="A1016" s="19">
        <f>INDEX(A$1:A1015,SUMPRODUCT(MAX((A$1:A1015&lt;&gt;"")*ROW(A$1:A1015))))</f>
        <v>1</v>
      </c>
      <c r="B1016" s="19">
        <f>INDEX(B$1:B1015,SUMPRODUCT(MAX((B$1:B1015&lt;&gt;"")*ROW(B$1:B1015))))</f>
        <v>4</v>
      </c>
      <c r="C1016" s="19">
        <f>INDEX(C$1:C1015,SUMPRODUCT(MAX((C$1:C1015&lt;&gt;"")*ROW(C$1:C1015))))</f>
        <v>3</v>
      </c>
      <c r="D1016" s="20">
        <v>3</v>
      </c>
      <c r="E1016" s="647" t="s">
        <v>588</v>
      </c>
      <c r="F1016" s="648"/>
      <c r="G1016" s="649"/>
    </row>
    <row r="1017" spans="1:18" ht="15">
      <c r="A1017" s="28"/>
      <c r="B1017" s="28"/>
      <c r="C1017" s="28"/>
      <c r="D1017" s="28"/>
      <c r="E1017" s="661">
        <f ca="1">G1017</f>
        <v>0</v>
      </c>
      <c r="F1017" s="661"/>
      <c r="G1017" s="301">
        <f ca="1">$G$23</f>
        <v>0</v>
      </c>
    </row>
    <row r="1018" spans="1:18" ht="15">
      <c r="A1018" s="28"/>
      <c r="B1018" s="28"/>
      <c r="C1018" s="28"/>
      <c r="D1018" s="28"/>
      <c r="E1018" s="658">
        <f>G18</f>
        <v>0.6</v>
      </c>
      <c r="F1018" s="658"/>
      <c r="G1018" s="302"/>
    </row>
    <row r="1019" spans="1:18" ht="15">
      <c r="A1019" s="49"/>
      <c r="B1019" s="49"/>
      <c r="C1019" s="49"/>
      <c r="D1019" s="28"/>
      <c r="E1019" s="662">
        <f ca="1">G1017</f>
        <v>0</v>
      </c>
      <c r="F1019" s="663"/>
      <c r="G1019" s="303">
        <f>G1021</f>
        <v>1</v>
      </c>
    </row>
    <row r="1020" spans="1:18" ht="15">
      <c r="A1020" s="49"/>
      <c r="B1020" s="49"/>
      <c r="C1020" s="49"/>
      <c r="D1020" s="50"/>
      <c r="E1020" s="62" t="s">
        <v>589</v>
      </c>
      <c r="F1020" s="62"/>
      <c r="G1020" s="306" t="s">
        <v>586</v>
      </c>
    </row>
    <row r="1021" spans="1:18" ht="15">
      <c r="A1021" s="53"/>
      <c r="B1021" s="53"/>
      <c r="C1021" s="53"/>
      <c r="D1021" s="54"/>
      <c r="E1021" s="63" t="s">
        <v>590</v>
      </c>
      <c r="F1021" s="28"/>
      <c r="G1021" s="307">
        <v>1</v>
      </c>
    </row>
    <row r="1022" spans="1:18" ht="15">
      <c r="A1022" s="19">
        <f>INDEX(A$1:A1021,SUMPRODUCT(MAX((A$1:A1021&lt;&gt;"")*ROW(A$1:A1021))))</f>
        <v>1</v>
      </c>
      <c r="B1022" s="19">
        <f>INDEX(B$1:B1021,SUMPRODUCT(MAX((B$1:B1021&lt;&gt;"")*ROW(B$1:B1021))))</f>
        <v>4</v>
      </c>
      <c r="C1022" s="19">
        <f>INDEX(C$1:C1021,SUMPRODUCT(MAX((C$1:C1021&lt;&gt;"")*ROW(C$1:C1021))))</f>
        <v>3</v>
      </c>
      <c r="D1022" s="20">
        <v>4</v>
      </c>
      <c r="E1022" s="647" t="s">
        <v>591</v>
      </c>
      <c r="F1022" s="648"/>
      <c r="G1022" s="649"/>
    </row>
    <row r="1023" spans="1:18" ht="20.45" customHeight="1">
      <c r="A1023" s="28"/>
      <c r="B1023" s="28"/>
      <c r="C1023" s="28"/>
      <c r="D1023" s="28"/>
      <c r="E1023" s="664">
        <f ca="1">G1023</f>
        <v>0</v>
      </c>
      <c r="F1023" s="664"/>
      <c r="G1023" s="301">
        <f ca="1">$G$23</f>
        <v>0</v>
      </c>
    </row>
    <row r="1024" spans="1:18" ht="15">
      <c r="A1024" s="28"/>
      <c r="B1024" s="28"/>
      <c r="C1024" s="28"/>
      <c r="D1024" s="28"/>
      <c r="E1024" s="658">
        <f>G19</f>
        <v>0.2</v>
      </c>
      <c r="F1024" s="658"/>
      <c r="G1024" s="302"/>
    </row>
    <row r="1025" spans="1:7" ht="15">
      <c r="A1025" s="49"/>
      <c r="B1025" s="49"/>
      <c r="C1025" s="49"/>
      <c r="D1025" s="28"/>
      <c r="E1025" s="665">
        <f ca="1">G1023</f>
        <v>0</v>
      </c>
      <c r="F1025" s="666"/>
      <c r="G1025" s="303">
        <f>G1027</f>
        <v>1</v>
      </c>
    </row>
    <row r="1026" spans="1:7" ht="15">
      <c r="A1026" s="49"/>
      <c r="B1026" s="49"/>
      <c r="C1026" s="49"/>
      <c r="D1026" s="50"/>
      <c r="E1026" s="62" t="s">
        <v>592</v>
      </c>
      <c r="F1026" s="62"/>
      <c r="G1026" s="306" t="s">
        <v>586</v>
      </c>
    </row>
    <row r="1027" spans="1:7" ht="15">
      <c r="A1027" s="53"/>
      <c r="B1027" s="53"/>
      <c r="C1027" s="53"/>
      <c r="D1027" s="54"/>
      <c r="E1027" s="63" t="s">
        <v>593</v>
      </c>
      <c r="F1027" s="28"/>
      <c r="G1027" s="307">
        <v>1</v>
      </c>
    </row>
    <row r="1028" spans="1:7" ht="15">
      <c r="A1028" s="19">
        <f>INDEX(A$1:A1021,SUMPRODUCT(MAX((A$1:A1021&lt;&gt;"")*ROW(A$1:A1021))))</f>
        <v>1</v>
      </c>
      <c r="B1028" s="19">
        <f>INDEX(B$1:B1021,SUMPRODUCT(MAX((B$1:B1021&lt;&gt;"")*ROW(B$1:B1021))))</f>
        <v>4</v>
      </c>
      <c r="C1028" s="19">
        <v>4</v>
      </c>
      <c r="D1028" s="20">
        <v>0</v>
      </c>
      <c r="E1028" s="647" t="s">
        <v>594</v>
      </c>
      <c r="F1028" s="648"/>
      <c r="G1028" s="649"/>
    </row>
    <row r="1029" spans="1:7" ht="15">
      <c r="A1029" s="19">
        <f>INDEX(A$1:A1028,SUMPRODUCT(MAX((A$1:A1028&lt;&gt;"")*ROW(A$1:A1028))))</f>
        <v>1</v>
      </c>
      <c r="B1029" s="19">
        <f>INDEX(B$1:B1028,SUMPRODUCT(MAX((B$1:B1028&lt;&gt;"")*ROW(B$1:B1028))))</f>
        <v>4</v>
      </c>
      <c r="C1029" s="19">
        <f>INDEX(C$1:C1028,SUMPRODUCT(MAX((C$1:C1028&lt;&gt;"")*ROW(C$1:C1028))))</f>
        <v>4</v>
      </c>
      <c r="D1029" s="20">
        <v>1</v>
      </c>
      <c r="E1029" s="647" t="s">
        <v>595</v>
      </c>
      <c r="F1029" s="648"/>
      <c r="G1029" s="649"/>
    </row>
    <row r="1030" spans="1:7" ht="20.45" customHeight="1">
      <c r="A1030" s="28"/>
      <c r="B1030" s="28"/>
      <c r="C1030" s="28"/>
      <c r="D1030" s="28"/>
      <c r="E1030" s="667">
        <f ca="1">G1030</f>
        <v>0</v>
      </c>
      <c r="F1030" s="667"/>
      <c r="G1030" s="301">
        <f ca="1">$G$23</f>
        <v>0</v>
      </c>
    </row>
    <row r="1031" spans="1:7" ht="15">
      <c r="A1031" s="28"/>
      <c r="B1031" s="28"/>
      <c r="C1031" s="28"/>
      <c r="D1031" s="28"/>
      <c r="E1031" s="655">
        <f>G12</f>
        <v>0.4</v>
      </c>
      <c r="F1031" s="655"/>
      <c r="G1031" s="302"/>
    </row>
    <row r="1032" spans="1:7" ht="15">
      <c r="A1032" s="49"/>
      <c r="B1032" s="49"/>
      <c r="C1032" s="49"/>
      <c r="D1032" s="28"/>
      <c r="E1032" s="668">
        <f ca="1">G1030</f>
        <v>0</v>
      </c>
      <c r="F1032" s="669"/>
      <c r="G1032" s="303">
        <f>SUM(G1035:G1040)</f>
        <v>1</v>
      </c>
    </row>
    <row r="1033" spans="1:7" ht="15">
      <c r="A1033" s="49"/>
      <c r="B1033" s="49"/>
      <c r="C1033" s="49"/>
      <c r="D1033" s="50"/>
      <c r="E1033" s="62" t="s">
        <v>592</v>
      </c>
      <c r="F1033" s="62"/>
      <c r="G1033" s="306" t="s">
        <v>586</v>
      </c>
    </row>
    <row r="1034" spans="1:7" ht="15">
      <c r="A1034" s="53"/>
      <c r="B1034" s="53"/>
      <c r="C1034" s="53"/>
      <c r="D1034" s="54"/>
      <c r="E1034" s="63" t="s">
        <v>596</v>
      </c>
      <c r="F1034" s="49"/>
      <c r="G1034" s="307"/>
    </row>
    <row r="1035" spans="1:7" ht="15">
      <c r="A1035" s="53"/>
      <c r="B1035" s="53"/>
      <c r="C1035" s="53"/>
      <c r="D1035" s="54"/>
      <c r="E1035" s="63"/>
      <c r="F1035" s="64" t="s">
        <v>597</v>
      </c>
      <c r="G1035" s="557">
        <v>1</v>
      </c>
    </row>
    <row r="1036" spans="1:7" ht="15">
      <c r="A1036" s="53"/>
      <c r="B1036" s="53"/>
      <c r="C1036" s="53"/>
      <c r="D1036" s="54"/>
      <c r="E1036" s="63"/>
      <c r="F1036" s="65" t="s">
        <v>597</v>
      </c>
      <c r="G1036" s="558"/>
    </row>
    <row r="1037" spans="1:7" ht="15">
      <c r="A1037" s="53"/>
      <c r="B1037" s="53"/>
      <c r="C1037" s="53"/>
      <c r="D1037" s="54"/>
      <c r="E1037" s="63"/>
      <c r="F1037" s="65"/>
      <c r="G1037" s="558"/>
    </row>
    <row r="1038" spans="1:7" ht="15">
      <c r="A1038" s="53"/>
      <c r="B1038" s="53"/>
      <c r="C1038" s="53"/>
      <c r="D1038" s="54"/>
      <c r="E1038" s="63"/>
      <c r="F1038" s="65"/>
      <c r="G1038" s="558"/>
    </row>
    <row r="1039" spans="1:7" ht="15">
      <c r="A1039" s="61"/>
      <c r="B1039" s="61"/>
      <c r="C1039" s="61"/>
      <c r="D1039" s="67"/>
      <c r="E1039" s="68"/>
      <c r="F1039" s="65"/>
      <c r="G1039" s="558"/>
    </row>
    <row r="1040" spans="1:7" ht="15">
      <c r="A1040" s="53"/>
      <c r="B1040" s="53"/>
      <c r="C1040" s="53"/>
      <c r="D1040" s="54"/>
      <c r="E1040" s="63"/>
      <c r="F1040" s="66"/>
      <c r="G1040" s="559"/>
    </row>
    <row r="1041" spans="1:7">
      <c r="A1041" s="61"/>
      <c r="B1041" s="61"/>
      <c r="C1041" s="61"/>
      <c r="D1041" s="67"/>
      <c r="E1041" s="69"/>
      <c r="F1041" s="70"/>
      <c r="G1041" s="308"/>
    </row>
    <row r="1042" spans="1:7" ht="15">
      <c r="A1042" s="19">
        <f>INDEX(A$1:A1039,SUMPRODUCT(MAX((A$1:A1039&lt;&gt;"")*ROW(A$1:A1039))))</f>
        <v>1</v>
      </c>
      <c r="B1042" s="19">
        <f>INDEX(B$1:B1039,SUMPRODUCT(MAX((B$1:B1039&lt;&gt;"")*ROW(B$1:B1039))))</f>
        <v>4</v>
      </c>
      <c r="C1042" s="19">
        <v>5</v>
      </c>
      <c r="D1042" s="20">
        <v>0</v>
      </c>
      <c r="E1042" s="647" t="s">
        <v>598</v>
      </c>
      <c r="F1042" s="648"/>
      <c r="G1042" s="649"/>
    </row>
    <row r="1043" spans="1:7" ht="15">
      <c r="A1043" s="19">
        <f>INDEX(A$1:A1041,SUMPRODUCT(MAX((A$1:A1041&lt;&gt;"")*ROW(A$1:A1041))))</f>
        <v>1</v>
      </c>
      <c r="B1043" s="19">
        <f>INDEX(B$1:B1041,SUMPRODUCT(MAX((B$1:B1041&lt;&gt;"")*ROW(B$1:B1041))))</f>
        <v>4</v>
      </c>
      <c r="C1043" s="19">
        <v>5</v>
      </c>
      <c r="D1043" s="20">
        <v>1</v>
      </c>
      <c r="E1043" s="647" t="s">
        <v>599</v>
      </c>
      <c r="F1043" s="648"/>
      <c r="G1043" s="649"/>
    </row>
    <row r="1044" spans="1:7" ht="27.95" customHeight="1">
      <c r="A1044" s="61"/>
      <c r="B1044" s="61"/>
      <c r="C1044" s="61"/>
      <c r="D1044" s="67"/>
      <c r="E1044" s="533" t="s">
        <v>600</v>
      </c>
      <c r="F1044" s="534"/>
      <c r="G1044" s="535"/>
    </row>
    <row r="1045" spans="1:7" ht="34.700000000000003" customHeight="1">
      <c r="A1045" s="61"/>
      <c r="B1045" s="61"/>
      <c r="C1045" s="61"/>
      <c r="D1045" s="67"/>
      <c r="E1045" s="533" t="s">
        <v>601</v>
      </c>
      <c r="F1045" s="534"/>
      <c r="G1045" s="535"/>
    </row>
    <row r="1046" spans="1:7" ht="17.100000000000001" customHeight="1">
      <c r="A1046" s="61"/>
      <c r="B1046" s="61"/>
      <c r="C1046" s="61"/>
      <c r="D1046" s="67"/>
      <c r="E1046" s="543" t="s">
        <v>602</v>
      </c>
      <c r="F1046" s="544"/>
      <c r="G1046" s="309">
        <v>3</v>
      </c>
    </row>
    <row r="1047" spans="1:7" ht="17.100000000000001" customHeight="1">
      <c r="A1047" s="61"/>
      <c r="B1047" s="61"/>
      <c r="C1047" s="61"/>
      <c r="D1047" s="67"/>
      <c r="E1047" s="543" t="s">
        <v>603</v>
      </c>
      <c r="F1047" s="544"/>
      <c r="G1047" s="309">
        <v>1</v>
      </c>
    </row>
    <row r="1048" spans="1:7" ht="17.100000000000001" customHeight="1">
      <c r="A1048" s="61"/>
      <c r="B1048" s="61"/>
      <c r="C1048" s="61"/>
      <c r="D1048" s="67"/>
      <c r="E1048" s="543" t="s">
        <v>604</v>
      </c>
      <c r="F1048" s="544"/>
      <c r="G1048" s="309">
        <v>0</v>
      </c>
    </row>
    <row r="1049" spans="1:7" ht="17.100000000000001" customHeight="1">
      <c r="A1049" s="61"/>
      <c r="B1049" s="61"/>
      <c r="C1049" s="61"/>
      <c r="D1049" s="67"/>
      <c r="E1049" s="310"/>
      <c r="F1049" s="311"/>
      <c r="G1049" s="312"/>
    </row>
    <row r="1050" spans="1:7" ht="17.100000000000001" customHeight="1">
      <c r="A1050" s="61"/>
      <c r="B1050" s="61"/>
      <c r="C1050" s="61"/>
      <c r="D1050" s="67"/>
      <c r="E1050" s="545" t="s">
        <v>605</v>
      </c>
      <c r="F1050" s="546"/>
      <c r="G1050" s="547"/>
    </row>
    <row r="1051" spans="1:7" ht="17.100000000000001" customHeight="1">
      <c r="A1051" s="61"/>
      <c r="B1051" s="61"/>
      <c r="C1051" s="61"/>
      <c r="D1051" s="67"/>
      <c r="E1051" s="313"/>
      <c r="F1051" s="314" t="s">
        <v>606</v>
      </c>
      <c r="G1051" s="315">
        <f>SUM(G1052:G1053)</f>
        <v>1</v>
      </c>
    </row>
    <row r="1052" spans="1:7" ht="17.100000000000001" customHeight="1">
      <c r="A1052" s="61"/>
      <c r="B1052" s="61"/>
      <c r="C1052" s="61"/>
      <c r="D1052" s="67"/>
      <c r="E1052" s="316"/>
      <c r="F1052" s="314" t="s">
        <v>607</v>
      </c>
      <c r="G1052" s="315">
        <f>SUM(100%-G1053)</f>
        <v>0.8</v>
      </c>
    </row>
    <row r="1053" spans="1:7" ht="17.100000000000001" customHeight="1">
      <c r="A1053" s="61"/>
      <c r="B1053" s="61"/>
      <c r="C1053" s="61"/>
      <c r="D1053" s="67"/>
      <c r="E1053" s="68"/>
      <c r="F1053" s="314" t="s">
        <v>608</v>
      </c>
      <c r="G1053" s="317">
        <v>0.2</v>
      </c>
    </row>
    <row r="1054" spans="1:7" ht="17.100000000000001" customHeight="1">
      <c r="A1054" s="61"/>
      <c r="B1054" s="61"/>
      <c r="C1054" s="61"/>
      <c r="D1054" s="67"/>
      <c r="E1054" s="68"/>
      <c r="F1054" s="318"/>
      <c r="G1054" s="319"/>
    </row>
    <row r="1055" spans="1:7" ht="135" customHeight="1">
      <c r="A1055" s="61"/>
      <c r="B1055" s="61"/>
      <c r="C1055" s="61"/>
      <c r="D1055" s="67"/>
      <c r="E1055" s="521" t="s">
        <v>609</v>
      </c>
      <c r="F1055" s="522"/>
      <c r="G1055" s="523"/>
    </row>
    <row r="1056" spans="1:7" ht="75" customHeight="1">
      <c r="A1056" s="61"/>
      <c r="B1056" s="61"/>
      <c r="C1056" s="61"/>
      <c r="D1056" s="67"/>
      <c r="E1056" s="524" t="s">
        <v>610</v>
      </c>
      <c r="F1056" s="522"/>
      <c r="G1056" s="523"/>
    </row>
    <row r="1057" spans="1:7" ht="15" customHeight="1">
      <c r="A1057" s="61"/>
      <c r="B1057" s="61"/>
      <c r="C1057" s="61"/>
      <c r="D1057" s="67"/>
      <c r="E1057" s="548" t="str">
        <f>"Richtwert E-LV = "&amp;TEXT('1.6 AIZ-PSB'!$H$10,"#.###,0")&amp;" Pkt."</f>
        <v>Richtwert E-LV = ,0 Pkt.</v>
      </c>
      <c r="F1057" s="549"/>
      <c r="G1057" s="550"/>
    </row>
    <row r="1058" spans="1:7" ht="15" customHeight="1">
      <c r="A1058" s="61"/>
      <c r="B1058" s="61"/>
      <c r="C1058" s="61"/>
      <c r="D1058" s="67"/>
      <c r="E1058" s="551" t="e">
        <f>"Bieter 1: "&amp;TEXT('1.6 AIZ-PSB'!$H$10-ROUND(('1.6 AIZ-PSB'!$H$10*5%),0),"#.###,0")&amp;" Pkt. -  (2-("&amp;'1.6 AIZ-PSB'!$H$10-ROUND(('1.6 AIZ-PSB'!$H$10*5%),0)&amp;" Pkt./"&amp;'1.6 AIZ-PSB'!$H$10&amp;" Pkt.)) = E-LV "&amp;TEXT(ROUND((2-(('1.6 AIZ-PSB'!$H$10-ROUND(('1.6 AIZ-PSB'!$H$10*5%),0))/'1.6 AIZ-PSB'!$H$10)),3),"#.###,000")</f>
        <v>#DIV/0!</v>
      </c>
      <c r="F1058" s="552"/>
      <c r="G1058" s="553"/>
    </row>
    <row r="1059" spans="1:7" ht="15" customHeight="1">
      <c r="A1059" s="61"/>
      <c r="B1059" s="61"/>
      <c r="C1059" s="61"/>
      <c r="D1059" s="67"/>
      <c r="E1059" s="551" t="e">
        <f>"Bieter 2: "&amp;TEXT('1.6 AIZ-PSB'!$H$10-ROUND(('1.6 AIZ-PSB'!$H$10*10%),0),"#.###,0")&amp;" Pkt. -  (2-("&amp;'1.6 AIZ-PSB'!$H$10-ROUND(('1.6 AIZ-PSB'!$H$10*10%),0)&amp;" Pkt./"&amp;'1.6 AIZ-PSB'!$H$10&amp;" Pkt.)) = E-LV "&amp;TEXT(ROUND((2-(('1.6 AIZ-PSB'!$H$10-ROUND(('1.6 AIZ-PSB'!$H$10*10%),0))/'1.6 AIZ-PSB'!$H$10)),3),"#.###,000")</f>
        <v>#DIV/0!</v>
      </c>
      <c r="F1059" s="552"/>
      <c r="G1059" s="553"/>
    </row>
    <row r="1060" spans="1:7" ht="15" customHeight="1">
      <c r="A1060" s="61"/>
      <c r="B1060" s="61"/>
      <c r="C1060" s="61"/>
      <c r="D1060" s="67"/>
      <c r="E1060" s="554" t="e">
        <f>"Bieter 2: "&amp;TEXT('1.6 AIZ-PSB'!$H$10-ROUND(('1.6 AIZ-PSB'!$H$10*15%),0),"#.###,0")&amp;" Pkt. -  (2-("&amp;'1.6 AIZ-PSB'!$H$10-ROUND(('1.6 AIZ-PSB'!$H$10*15%),0)&amp;" Pkt./"&amp;'1.6 AIZ-PSB'!$H$10&amp;" Pkt.)) = E-LV "&amp;TEXT(ROUND((2-(('1.6 AIZ-PSB'!$H$10-ROUND(('1.6 AIZ-PSB'!$H$10*15%),0))/'1.6 AIZ-PSB'!$H$10)),3),"#.###,000")</f>
        <v>#DIV/0!</v>
      </c>
      <c r="F1060" s="555"/>
      <c r="G1060" s="556"/>
    </row>
    <row r="1061" spans="1:7" ht="15">
      <c r="A1061" s="19">
        <f>INDEX(A$1:A1054,SUMPRODUCT(MAX((A$1:A1054&lt;&gt;"")*ROW(A$1:A1054))))</f>
        <v>1</v>
      </c>
      <c r="B1061" s="19">
        <f>INDEX(B$1:B1054,SUMPRODUCT(MAX((B$1:B1054&lt;&gt;"")*ROW(B$1:B1054))))</f>
        <v>4</v>
      </c>
      <c r="C1061" s="19">
        <f>INDEX(C$1:C1054,SUMPRODUCT(MAX((C$1:C1054&lt;&gt;"")*ROW(C$1:C1054))))</f>
        <v>5</v>
      </c>
      <c r="D1061" s="20">
        <v>2</v>
      </c>
      <c r="E1061" s="647" t="s">
        <v>611</v>
      </c>
      <c r="F1061" s="648"/>
      <c r="G1061" s="649"/>
    </row>
    <row r="1062" spans="1:7" ht="32.25" customHeight="1">
      <c r="A1062" s="71"/>
      <c r="B1062" s="71"/>
      <c r="C1062" s="71"/>
      <c r="D1062" s="72"/>
      <c r="E1062" s="530" t="s">
        <v>612</v>
      </c>
      <c r="F1062" s="531"/>
      <c r="G1062" s="532"/>
    </row>
    <row r="1063" spans="1:7" ht="16.7" customHeight="1">
      <c r="A1063" s="61"/>
      <c r="B1063" s="61"/>
      <c r="C1063" s="61"/>
      <c r="D1063" s="67"/>
      <c r="E1063" s="533" t="s">
        <v>613</v>
      </c>
      <c r="F1063" s="534"/>
      <c r="G1063" s="535"/>
    </row>
    <row r="1064" spans="1:7" ht="14.25" customHeight="1">
      <c r="A1064" s="61"/>
      <c r="B1064" s="61"/>
      <c r="C1064" s="61"/>
      <c r="D1064" s="67"/>
      <c r="E1064" s="533"/>
      <c r="F1064" s="534"/>
      <c r="G1064" s="535"/>
    </row>
    <row r="1065" spans="1:7" ht="60">
      <c r="A1065" s="61"/>
      <c r="B1065" s="61"/>
      <c r="C1065" s="61"/>
      <c r="D1065" s="67"/>
      <c r="E1065" s="299"/>
      <c r="F1065" s="470" t="s">
        <v>614</v>
      </c>
      <c r="G1065" s="309">
        <v>5</v>
      </c>
    </row>
    <row r="1066" spans="1:7" ht="45">
      <c r="A1066" s="61"/>
      <c r="B1066" s="61"/>
      <c r="C1066" s="61"/>
      <c r="D1066" s="67"/>
      <c r="E1066" s="469"/>
      <c r="F1066" s="470" t="s">
        <v>615</v>
      </c>
      <c r="G1066" s="309">
        <v>4</v>
      </c>
    </row>
    <row r="1067" spans="1:7" ht="30">
      <c r="A1067" s="61"/>
      <c r="B1067" s="61"/>
      <c r="C1067" s="61"/>
      <c r="D1067" s="67"/>
      <c r="E1067" s="469"/>
      <c r="F1067" s="470" t="s">
        <v>616</v>
      </c>
      <c r="G1067" s="309">
        <v>3</v>
      </c>
    </row>
    <row r="1068" spans="1:7" ht="45">
      <c r="A1068" s="61"/>
      <c r="B1068" s="61"/>
      <c r="C1068" s="61"/>
      <c r="D1068" s="67"/>
      <c r="E1068" s="469"/>
      <c r="F1068" s="470" t="s">
        <v>617</v>
      </c>
      <c r="G1068" s="309">
        <v>2</v>
      </c>
    </row>
    <row r="1069" spans="1:7" ht="45">
      <c r="A1069" s="61"/>
      <c r="B1069" s="61"/>
      <c r="C1069" s="61"/>
      <c r="D1069" s="67"/>
      <c r="E1069" s="469"/>
      <c r="F1069" s="470" t="s">
        <v>618</v>
      </c>
      <c r="G1069" s="309">
        <v>1</v>
      </c>
    </row>
    <row r="1070" spans="1:7" ht="60">
      <c r="A1070" s="61"/>
      <c r="B1070" s="61"/>
      <c r="C1070" s="61"/>
      <c r="D1070" s="67"/>
      <c r="E1070" s="469"/>
      <c r="F1070" s="470" t="s">
        <v>619</v>
      </c>
      <c r="G1070" s="309">
        <v>0</v>
      </c>
    </row>
    <row r="1071" spans="1:7" ht="18.75" customHeight="1">
      <c r="A1071" s="73"/>
      <c r="B1071" s="73"/>
      <c r="C1071" s="73"/>
      <c r="D1071" s="74"/>
      <c r="E1071" s="533"/>
      <c r="F1071" s="541"/>
      <c r="G1071" s="542"/>
    </row>
    <row r="1072" spans="1:7" ht="37.5" customHeight="1">
      <c r="A1072" s="73"/>
      <c r="B1072" s="73"/>
      <c r="C1072" s="73"/>
      <c r="D1072" s="74"/>
      <c r="E1072" s="472"/>
      <c r="F1072" s="473" t="s">
        <v>620</v>
      </c>
      <c r="G1072" s="468"/>
    </row>
    <row r="1073" spans="1:12" s="77" customFormat="1" ht="17.100000000000001" customHeight="1">
      <c r="A1073" s="75"/>
      <c r="B1073" s="75"/>
      <c r="C1073" s="75"/>
      <c r="D1073" s="76"/>
      <c r="E1073" s="320"/>
      <c r="F1073" s="321"/>
      <c r="G1073" s="322"/>
      <c r="K1073" s="381"/>
      <c r="L1073" s="381"/>
    </row>
    <row r="1074" spans="1:12" ht="17.100000000000001" customHeight="1">
      <c r="A1074" s="61"/>
      <c r="B1074" s="61"/>
      <c r="C1074" s="61"/>
      <c r="D1074" s="67"/>
      <c r="E1074" s="299"/>
      <c r="F1074" s="323" t="s">
        <v>621</v>
      </c>
      <c r="G1074" s="471">
        <f>COUNTIF('1.9 AIZ-IGZ'!$J$6:$J$106,"Ja")</f>
        <v>0</v>
      </c>
    </row>
    <row r="1075" spans="1:12" ht="17.100000000000001" customHeight="1">
      <c r="A1075" s="61"/>
      <c r="B1075" s="61"/>
      <c r="C1075" s="61"/>
      <c r="D1075" s="67"/>
      <c r="E1075" s="299"/>
      <c r="F1075" s="323" t="s">
        <v>622</v>
      </c>
      <c r="G1075" s="309">
        <f>G1074*G1065</f>
        <v>0</v>
      </c>
    </row>
    <row r="1076" spans="1:12" ht="33" customHeight="1">
      <c r="A1076" s="73"/>
      <c r="B1076" s="73"/>
      <c r="C1076" s="73"/>
      <c r="D1076" s="74"/>
      <c r="E1076" s="299"/>
      <c r="F1076" s="323" t="s">
        <v>623</v>
      </c>
      <c r="G1076" s="324"/>
    </row>
    <row r="1077" spans="1:12" ht="17.100000000000001" customHeight="1">
      <c r="A1077" s="73"/>
      <c r="B1077" s="73"/>
      <c r="C1077" s="73"/>
      <c r="D1077" s="74"/>
      <c r="E1077" s="533"/>
      <c r="F1077" s="536"/>
      <c r="G1077" s="537"/>
    </row>
    <row r="1078" spans="1:12" ht="105" customHeight="1">
      <c r="A1078" s="73"/>
      <c r="B1078" s="73"/>
      <c r="C1078" s="73"/>
      <c r="D1078" s="74"/>
      <c r="E1078" s="518" t="s">
        <v>624</v>
      </c>
      <c r="F1078" s="525"/>
      <c r="G1078" s="526"/>
    </row>
    <row r="1079" spans="1:12" ht="75" customHeight="1">
      <c r="A1079" s="61"/>
      <c r="B1079" s="61"/>
      <c r="C1079" s="61"/>
      <c r="D1079" s="67"/>
      <c r="E1079" s="538" t="s">
        <v>625</v>
      </c>
      <c r="F1079" s="563"/>
      <c r="G1079" s="564"/>
    </row>
    <row r="1080" spans="1:12" ht="15" customHeight="1">
      <c r="A1080" s="61"/>
      <c r="B1080" s="61"/>
      <c r="C1080" s="61"/>
      <c r="D1080" s="67"/>
      <c r="E1080" s="548" t="str">
        <f>"Richtwert E-GK = " &amp; $G$1075 &amp;" Pkt."</f>
        <v>Richtwert E-GK = 0 Pkt.</v>
      </c>
      <c r="F1080" s="549"/>
      <c r="G1080" s="550"/>
    </row>
    <row r="1081" spans="1:12" ht="15" customHeight="1">
      <c r="A1081" s="61"/>
      <c r="B1081" s="61"/>
      <c r="C1081" s="61"/>
      <c r="D1081" s="67"/>
      <c r="E1081" s="551" t="e">
        <f>"Bieter 1: "&amp;$G$1075-ROUND(($G$1075*5%),0)&amp;" Pkt. -  (2-("&amp;$G$1075-ROUND(($G$1075*5%),0)&amp;" Pkt./"&amp;$G$1075&amp;" Pkt.)) = E-LV "&amp;TEXT(ROUND((2-(($G$1075-ROUND(($G$1075*5%),0))/$G$1075)),3),"#.###,000")</f>
        <v>#DIV/0!</v>
      </c>
      <c r="F1081" s="552"/>
      <c r="G1081" s="553"/>
    </row>
    <row r="1082" spans="1:12" ht="15" customHeight="1">
      <c r="A1082" s="61"/>
      <c r="B1082" s="61"/>
      <c r="C1082" s="61"/>
      <c r="D1082" s="67"/>
      <c r="E1082" s="551" t="e">
        <f>"Bieter 2: "&amp;$G$1075-ROUND(($G$1075*15%),0)&amp;" Pkt. -  (2-("&amp;$G$1075-ROUND(($G$1075*15%),0)&amp;" Pkt./"&amp;$G$1075&amp;" Pkt.)) = E-LV "&amp;TEXT(ROUND((2-(($G$1075-ROUND(($G$1075*15%),0))/$G$1075)),3),"#.###,000")</f>
        <v>#DIV/0!</v>
      </c>
      <c r="F1082" s="552"/>
      <c r="G1082" s="553"/>
    </row>
    <row r="1083" spans="1:12" ht="15" customHeight="1">
      <c r="A1083" s="61"/>
      <c r="B1083" s="61"/>
      <c r="C1083" s="61"/>
      <c r="D1083" s="67"/>
      <c r="E1083" s="554" t="e">
        <f>"Bieter 3: "&amp;$G$1075-ROUND(($G$1075*10%),0)&amp;" Pkt. -  (2-("&amp;$G$1075-ROUND(($G$1075*10%),0)&amp;" Pkt./"&amp;$G$1075&amp;" Pkt.)) = E-LV "&amp;TEXT(ROUND((2-(($G$1075-ROUND(($G$1075*10%),0))/$G$1075)),3),"#.###,000")</f>
        <v>#DIV/0!</v>
      </c>
      <c r="F1083" s="555"/>
      <c r="G1083" s="556"/>
    </row>
    <row r="1084" spans="1:12" ht="15">
      <c r="A1084" s="19">
        <f>INDEX(A$1:A1083,SUMPRODUCT(MAX((A$1:A1083&lt;&gt;"")*ROW(A$1:A1083))))</f>
        <v>1</v>
      </c>
      <c r="B1084" s="19">
        <f>INDEX(B$1:B1083,SUMPRODUCT(MAX((B$1:B1083&lt;&gt;"")*ROW(B$1:B1083))))</f>
        <v>4</v>
      </c>
      <c r="C1084" s="19">
        <f>INDEX(C$1:C1083,SUMPRODUCT(MAX((C$1:C1083&lt;&gt;"")*ROW(C$1:C1083))))</f>
        <v>5</v>
      </c>
      <c r="D1084" s="20">
        <v>3</v>
      </c>
      <c r="E1084" s="647" t="s">
        <v>626</v>
      </c>
      <c r="F1084" s="648"/>
      <c r="G1084" s="649"/>
    </row>
    <row r="1085" spans="1:12" ht="32.25" customHeight="1">
      <c r="A1085" s="71"/>
      <c r="B1085" s="71"/>
      <c r="C1085" s="71"/>
      <c r="D1085" s="72"/>
      <c r="E1085" s="530" t="s">
        <v>627</v>
      </c>
      <c r="F1085" s="531"/>
      <c r="G1085" s="532"/>
    </row>
    <row r="1086" spans="1:12" ht="16.7" customHeight="1">
      <c r="A1086" s="61"/>
      <c r="B1086" s="61"/>
      <c r="C1086" s="61"/>
      <c r="D1086" s="67"/>
      <c r="E1086" s="533" t="s">
        <v>613</v>
      </c>
      <c r="F1086" s="534"/>
      <c r="G1086" s="535"/>
    </row>
    <row r="1087" spans="1:12" ht="14.25" customHeight="1">
      <c r="A1087" s="61"/>
      <c r="B1087" s="61"/>
      <c r="C1087" s="61"/>
      <c r="D1087" s="67"/>
      <c r="E1087" s="533"/>
      <c r="F1087" s="534"/>
      <c r="G1087" s="535"/>
    </row>
    <row r="1088" spans="1:12" ht="60">
      <c r="A1088" s="61"/>
      <c r="B1088" s="61"/>
      <c r="C1088" s="61"/>
      <c r="D1088" s="67"/>
      <c r="E1088" s="469"/>
      <c r="F1088" s="470" t="s">
        <v>614</v>
      </c>
      <c r="G1088" s="309">
        <v>5</v>
      </c>
    </row>
    <row r="1089" spans="1:25" ht="45">
      <c r="A1089" s="61"/>
      <c r="B1089" s="61"/>
      <c r="C1089" s="61"/>
      <c r="D1089" s="67"/>
      <c r="E1089" s="469"/>
      <c r="F1089" s="470" t="s">
        <v>615</v>
      </c>
      <c r="G1089" s="309">
        <v>4</v>
      </c>
    </row>
    <row r="1090" spans="1:25" ht="30">
      <c r="A1090" s="61"/>
      <c r="B1090" s="61"/>
      <c r="C1090" s="61"/>
      <c r="D1090" s="67"/>
      <c r="E1090" s="469"/>
      <c r="F1090" s="470" t="s">
        <v>616</v>
      </c>
      <c r="G1090" s="309">
        <v>3</v>
      </c>
    </row>
    <row r="1091" spans="1:25" ht="45">
      <c r="A1091" s="61"/>
      <c r="B1091" s="61"/>
      <c r="C1091" s="61"/>
      <c r="D1091" s="67"/>
      <c r="E1091" s="469"/>
      <c r="F1091" s="470" t="s">
        <v>617</v>
      </c>
      <c r="G1091" s="309">
        <v>2</v>
      </c>
    </row>
    <row r="1092" spans="1:25" ht="45">
      <c r="A1092" s="61"/>
      <c r="B1092" s="61"/>
      <c r="C1092" s="61"/>
      <c r="D1092" s="67"/>
      <c r="E1092" s="469"/>
      <c r="F1092" s="470" t="s">
        <v>618</v>
      </c>
      <c r="G1092" s="309">
        <v>1</v>
      </c>
    </row>
    <row r="1093" spans="1:25" ht="75">
      <c r="A1093" s="61"/>
      <c r="B1093" s="61"/>
      <c r="C1093" s="61"/>
      <c r="D1093" s="67"/>
      <c r="E1093" s="469"/>
      <c r="F1093" s="470" t="s">
        <v>628</v>
      </c>
      <c r="G1093" s="309">
        <v>0</v>
      </c>
    </row>
    <row r="1094" spans="1:25" ht="37.5" customHeight="1">
      <c r="A1094" s="73"/>
      <c r="B1094" s="73"/>
      <c r="C1094" s="73"/>
      <c r="D1094" s="74"/>
      <c r="E1094" s="299"/>
      <c r="F1094" s="323" t="s">
        <v>629</v>
      </c>
      <c r="G1094" s="471">
        <f>COUNTIFS('1.8 AIZ-LBP'!$M$5:$M$105,"",'1.8 AIZ-LBP'!$O$5:$O$105,"Ja")</f>
        <v>0</v>
      </c>
    </row>
    <row r="1095" spans="1:25" ht="17.100000000000001" customHeight="1">
      <c r="A1095" s="61"/>
      <c r="B1095" s="61"/>
      <c r="C1095" s="61"/>
      <c r="D1095" s="67"/>
      <c r="E1095" s="299"/>
      <c r="F1095" s="323" t="s">
        <v>622</v>
      </c>
      <c r="G1095" s="309">
        <f>G1094*G1088</f>
        <v>0</v>
      </c>
    </row>
    <row r="1096" spans="1:25" ht="28.5" customHeight="1">
      <c r="A1096" s="73"/>
      <c r="B1096" s="73"/>
      <c r="C1096" s="73"/>
      <c r="D1096" s="74"/>
      <c r="E1096" s="299"/>
      <c r="F1096" s="323" t="s">
        <v>630</v>
      </c>
      <c r="G1096" s="324"/>
    </row>
    <row r="1097" spans="1:25" ht="17.100000000000001" customHeight="1">
      <c r="A1097" s="61"/>
      <c r="B1097" s="61"/>
      <c r="C1097" s="61"/>
      <c r="D1097" s="67"/>
      <c r="E1097" s="533"/>
      <c r="F1097" s="536"/>
      <c r="G1097" s="537"/>
    </row>
    <row r="1098" spans="1:25" ht="45" customHeight="1">
      <c r="A1098" s="61"/>
      <c r="B1098" s="61"/>
      <c r="C1098" s="61"/>
      <c r="D1098" s="67"/>
      <c r="E1098" s="527" t="s">
        <v>631</v>
      </c>
      <c r="F1098" s="528"/>
      <c r="G1098" s="529"/>
    </row>
    <row r="1099" spans="1:25" ht="105" customHeight="1">
      <c r="A1099" s="61"/>
      <c r="B1099" s="61"/>
      <c r="C1099" s="61"/>
      <c r="D1099" s="67"/>
      <c r="E1099" s="521" t="s">
        <v>632</v>
      </c>
      <c r="F1099" s="522"/>
      <c r="G1099" s="523"/>
      <c r="Y1099" s="7">
        <f>0/1</f>
        <v>0</v>
      </c>
    </row>
    <row r="1100" spans="1:25" ht="75" customHeight="1">
      <c r="A1100" s="73"/>
      <c r="B1100" s="73"/>
      <c r="C1100" s="73"/>
      <c r="D1100" s="74"/>
      <c r="E1100" s="538" t="s">
        <v>625</v>
      </c>
      <c r="F1100" s="563"/>
      <c r="G1100" s="564"/>
    </row>
    <row r="1101" spans="1:25" ht="15" customHeight="1">
      <c r="A1101" s="61"/>
      <c r="B1101" s="61"/>
      <c r="C1101" s="61"/>
      <c r="D1101" s="67"/>
      <c r="E1101" s="548" t="str">
        <f>"Richtwert E-PR = " &amp; $G$1095 &amp;" Pkt."</f>
        <v>Richtwert E-PR = 0 Pkt.</v>
      </c>
      <c r="F1101" s="549"/>
      <c r="G1101" s="550"/>
    </row>
    <row r="1102" spans="1:25" ht="15" customHeight="1">
      <c r="A1102" s="61"/>
      <c r="B1102" s="61"/>
      <c r="C1102" s="61"/>
      <c r="D1102" s="67"/>
      <c r="E1102" s="551" t="str">
        <f>IF($G$1095=0,"Bieter 1: 0 Pkt. = E-PR 1,000","Bieter 1: "&amp;$G$1095-ROUND(($G$1095*5%),0)&amp;" Pkt. -  (2-("&amp;$G$1095-ROUND(($G$1095*5%),0)&amp;" Pkt./"&amp;$G$1095&amp;" Pkt.)) = E-PR "&amp;TEXT(ROUND((2-(($G$1095-ROUND(($G$1095*5%),0))/$G$1095)),3),"#.###,000"))</f>
        <v>Bieter 1: 0 Pkt. = E-PR 1,000</v>
      </c>
      <c r="F1102" s="552"/>
      <c r="G1102" s="553"/>
      <c r="M1102" s="7" t="s">
        <v>633</v>
      </c>
    </row>
    <row r="1103" spans="1:25" ht="15" customHeight="1">
      <c r="A1103" s="61"/>
      <c r="B1103" s="61"/>
      <c r="C1103" s="61"/>
      <c r="D1103" s="67"/>
      <c r="E1103" s="551" t="str">
        <f>IF($G$1095=0,"Bieter 2: 0 Pkt. = E-PR 1,000","Bieter 2: "&amp;$G$1095-ROUND(($G$1095*15%),0)&amp;" Pkt. -  (2-("&amp;$G$1095-ROUND(($G$1095*15%),0)&amp;" Pkt./"&amp;$G$1095&amp;" Pkt.)) = E-PR "&amp;TEXT(ROUND((2-(($G$1095-ROUND(($G$1095*15%),0))/$G$1095)),3),"#.###,000"))</f>
        <v>Bieter 2: 0 Pkt. = E-PR 1,000</v>
      </c>
      <c r="F1103" s="552"/>
      <c r="G1103" s="553"/>
    </row>
    <row r="1104" spans="1:25" ht="15" customHeight="1">
      <c r="A1104" s="61"/>
      <c r="B1104" s="61"/>
      <c r="C1104" s="61"/>
      <c r="D1104" s="67"/>
      <c r="E1104" s="554" t="str">
        <f>IF($G$1095=0,"Bieter 3: 0 Pkt. = E-PR 1,000","Bieter 3: "&amp;$G$1095-ROUND(($G$1095*10%),0)&amp;" Pkt. -  (2-("&amp;$G$1095-ROUND(($G$1095*10%),0)&amp;" Pkt./"&amp;$G$1095&amp;" Pkt.)) = E-PR "&amp;TEXT(ROUND((2-(($G$1095-ROUND(($G$1095*10%),0))/$G$1095)),3),"#.###,000"))</f>
        <v>Bieter 3: 0 Pkt. = E-PR 1,000</v>
      </c>
      <c r="F1104" s="555"/>
      <c r="G1104" s="556"/>
    </row>
    <row r="1105" spans="1:12" ht="15">
      <c r="A1105" s="21">
        <f>INDEX(A$1:A1100,SUMPRODUCT(MAX((A$1:A1100&lt;&gt;"")*ROW(A$1:A1100))))</f>
        <v>1</v>
      </c>
      <c r="B1105" s="21">
        <f>INDEX(B$1:B1100,SUMPRODUCT(MAX((B$1:B1100&lt;&gt;"")*ROW(B$1:B1100))))</f>
        <v>4</v>
      </c>
      <c r="C1105" s="21">
        <f>INDEX(C$1:C1100,SUMPRODUCT(MAX((C$1:C1100&lt;&gt;"")*ROW(C$1:C1100))))</f>
        <v>5</v>
      </c>
      <c r="D1105" s="22">
        <v>4</v>
      </c>
      <c r="E1105" s="647" t="s">
        <v>634</v>
      </c>
      <c r="F1105" s="648"/>
      <c r="G1105" s="649"/>
      <c r="I1105" s="486" t="s">
        <v>635</v>
      </c>
      <c r="J1105" s="486" t="s">
        <v>636</v>
      </c>
    </row>
    <row r="1106" spans="1:12" ht="75" customHeight="1">
      <c r="A1106" s="71"/>
      <c r="B1106" s="71"/>
      <c r="C1106" s="71"/>
      <c r="D1106" s="72"/>
      <c r="E1106" s="518" t="str">
        <f>IF($G$19=0,J1106,I1106)</f>
        <v>Ergebnisscore Funktionalität (E-FKT)
Der Ergebnisscore Funktionalität (E-FKT) berechnet sich anhand der Formel:
(AGL * E-LV) + (AGK * E-GK) + (AGP * E-PR)
Alle Berechnung werden auf 3 Stellen nach dem Komma gerundet.</v>
      </c>
      <c r="F1106" s="567"/>
      <c r="G1106" s="568"/>
      <c r="H1106" s="78"/>
      <c r="I1106" s="487" t="s">
        <v>637</v>
      </c>
      <c r="J1106" s="487" t="s">
        <v>638</v>
      </c>
    </row>
    <row r="1107" spans="1:12" ht="15">
      <c r="A1107" s="279"/>
      <c r="B1107" s="279"/>
      <c r="C1107" s="279"/>
      <c r="D1107" s="79"/>
      <c r="E1107" s="538" t="s">
        <v>639</v>
      </c>
      <c r="F1107" s="565"/>
      <c r="G1107" s="566"/>
      <c r="I1107" s="488"/>
      <c r="J1107" s="488"/>
    </row>
    <row r="1108" spans="1:12" ht="15" customHeight="1">
      <c r="A1108" s="61"/>
      <c r="B1108" s="61"/>
      <c r="C1108" s="61"/>
      <c r="D1108" s="67"/>
      <c r="E1108" s="551" t="e">
        <f>IF($G$19=0,$J$1108,$I$1108)</f>
        <v>#DIV/0!</v>
      </c>
      <c r="F1108" s="552"/>
      <c r="G1108" s="553"/>
      <c r="I1108" s="488" t="e">
        <f>"Bieter 1: ("&amp;$G$17*100&amp;"%*"&amp;TEXT(ROUND((2-(('1.6 AIZ-PSB'!$H$10-ROUND(('1.6 AIZ-PSB'!$H$10*5%),0))/'1.6 AIZ-PSB'!$H$10)),3),"#.###,000")&amp;")+("&amp;$G$18*100&amp;"%*"&amp;TEXT(ROUND((2-(($G$1075-ROUND(($G$1075*5%),0))/$G$1075)),3),"#.###,000")&amp;")+("&amp;$G$19*100&amp;"%*"&amp;TEXT(IF($G$1095=0,1,ROUND((2-(($G$1095-ROUND(($G$1095*5%),0))/$G$1095)),3)),"#.###,000")&amp;") = E-FKT "&amp;TEXT(ROUND(($G$17*ROUND((2-(('1.6 AIZ-PSB'!$H$10-ROUND(('1.6 AIZ-PSB'!$H$10*5%),0))/'1.6 AIZ-PSB'!$H$10)),3))+($G$18*ROUND((2-(($G$1075-ROUND(($G$1075*5%),0))/$G$1075)),3))+($G$19*IF($G$1095=0,1,ROUND((2-(($G$1095-ROUND(($G$1095*5%),0))/$G$1095)),3))),3),"#.###,000")</f>
        <v>#DIV/0!</v>
      </c>
      <c r="J1108" s="488" t="e">
        <f>"Bieter 1: ("&amp;$G$17*100&amp;"%*"&amp;TEXT(ROUND((2-(('1.6 AIZ-PSB'!$H$10-ROUND(('1.6 AIZ-PSB'!$H$10*5%),0))/'1.6 AIZ-PSB'!$H$10)),3),"#.###,000")&amp;")+("&amp;$G$18*100&amp;"%*"&amp;TEXT(ROUND((2-(($G$1075-ROUND(($G$1075*5%),0))/$G$1075)),3),"#.###,000")&amp;") = E-FKT "&amp;TEXT(ROUND(($G$17*ROUND((2-(('1.6 AIZ-PSB'!$H$10-ROUND(('1.6 AIZ-PSB'!$H$10*5%),0))/'1.6 AIZ-PSB'!$H$10)),3))+($G$18*ROUND((2-(($G$1075-ROUND(($G$1075*5%),0))/$G$1075)),3)),3),"#.###,000")</f>
        <v>#DIV/0!</v>
      </c>
    </row>
    <row r="1109" spans="1:12" ht="15" customHeight="1">
      <c r="A1109" s="61"/>
      <c r="B1109" s="61"/>
      <c r="C1109" s="61"/>
      <c r="D1109" s="67"/>
      <c r="E1109" s="551" t="e">
        <f>IF($G$19=0,$J$1109,$I$1109)</f>
        <v>#DIV/0!</v>
      </c>
      <c r="F1109" s="552"/>
      <c r="G1109" s="553"/>
      <c r="I1109" s="488" t="e">
        <f>"Bieter 2: ("&amp;$G$17*100&amp;"%*"&amp;TEXT(ROUND((2-(('1.6 AIZ-PSB'!$H$10-ROUND(('1.6 AIZ-PSB'!$H$10*10%),0))/'1.6 AIZ-PSB'!$H$10)),3),"#.###,000")&amp;")+("&amp;$G$18*100&amp;"%*"&amp;TEXT(ROUND((2-(($G$1075-ROUND(($G$1075*15%),0))/$G$1075)),3),"#.###,000")&amp;")+("&amp;$G$19*100&amp;"%*"&amp;TEXT(IF($G$1095=0,1,ROUND((2-(($G$1095-ROUND(($G$1095*15%),0))/$G$1095)),3)),"#.###,000")&amp;") = E-FKT "&amp;TEXT(ROUND(($G$17*ROUND((2-(('1.6 AIZ-PSB'!$H$10-ROUND(('1.6 AIZ-PSB'!$H$10*10%),0))/'1.6 AIZ-PSB'!$H$10)),3))+($G$18*ROUND((2-(($G$1075-ROUND(($G$1075*15%),0))/$G$1075)),3))+($G$19*IF($G$1095=0,1,ROUND((2-(($G$1095-ROUND(($G$1095*15%),0))/$G$1095)),3))),3),"#.###,000")</f>
        <v>#DIV/0!</v>
      </c>
      <c r="J1109" s="488" t="e">
        <f>"Bieter 2: ("&amp;$G$17*100&amp;"%*"&amp;TEXT(ROUND((2-(('1.6 AIZ-PSB'!$H$10-ROUND(('1.6 AIZ-PSB'!$H$10*10%),0))/'1.6 AIZ-PSB'!$H$10)),3),"#.###,000")&amp;")+("&amp;$G$18*100&amp;"%*"&amp;TEXT(ROUND((2-(($G$1075-ROUND(($G$1075*15%),0))/$G$1075)),3),"#.###,000")&amp;") = E-FKT "&amp;TEXT(ROUND(($G$17*ROUND((2-(('1.6 AIZ-PSB'!$H$10-ROUND(('1.6 AIZ-PSB'!$H$10*10%),0))/'1.6 AIZ-PSB'!$H$10)),3))+($G$18*ROUND((2-(($G$1075-ROUND(($G$1075*15%),0))/$G$1075)),3)),3),"#.###,000")</f>
        <v>#DIV/0!</v>
      </c>
    </row>
    <row r="1110" spans="1:12" ht="15" customHeight="1">
      <c r="A1110" s="61"/>
      <c r="B1110" s="61"/>
      <c r="C1110" s="61"/>
      <c r="D1110" s="67"/>
      <c r="E1110" s="554" t="e">
        <f>IF($G$19=0,$J$1110,$I$1110)</f>
        <v>#DIV/0!</v>
      </c>
      <c r="F1110" s="555"/>
      <c r="G1110" s="556"/>
      <c r="I1110" s="488" t="e">
        <f>"Bieter 3: ("&amp;$G$17*100&amp;"%*"&amp;TEXT(ROUND((2-(('1.6 AIZ-PSB'!$H$10-ROUND(('1.6 AIZ-PSB'!$H$10*15%),0))/'1.6 AIZ-PSB'!$H$10)),3),"#.###,000")&amp;")+("&amp;$G$18*100&amp;"%*"&amp;TEXT(ROUND((2-(($G$1075-ROUND(($G$1075*10%),0))/$G$1075)),3),"#.###,000")&amp;")+("&amp;$G$19*100&amp;"%*"&amp;TEXT(IF($G$1095=0,1,ROUND((2-(($G$1095-ROUND(($G$1095*10%),0))/$G$1095)),3)),"#.###,000")&amp;") = E-FKT "&amp;TEXT(ROUND(($G$17*ROUND((2-(('1.6 AIZ-PSB'!$H$10-ROUND(('1.6 AIZ-PSB'!$H$10*15%),0))/'1.6 AIZ-PSB'!$H$10)),3))+($G$18*ROUND((2-(($G$1075-ROUND(($G$1075*10%),0))/$G$1075)),3))+($G$19*IF($G$1095=0,1,ROUND((2-(($G$1095-ROUND(($G$1095*10%),0))/$G$1095)),3))),3),"#.###,000")</f>
        <v>#DIV/0!</v>
      </c>
      <c r="J1110" s="488" t="e">
        <f>"Bieter 3: ("&amp;$G$17*100&amp;"%*"&amp;TEXT(ROUND((2-(('1.6 AIZ-PSB'!$H$10-ROUND(('1.6 AIZ-PSB'!$H$10*15%),0))/'1.6 AIZ-PSB'!$H$10)),3),"#.###,000")&amp;")+("&amp;$G$18*100&amp;"%*"&amp;TEXT(ROUND((2-(($G$1075-ROUND(($G$1075*10%),0))/$G$1075)),3),"#.###,000")&amp;") = E-FKT "&amp;TEXT(ROUND(($G$17*ROUND((2-(('1.6 AIZ-PSB'!$H$10-ROUND(('1.6 AIZ-PSB'!$H$10*15%),0))/'1.6 AIZ-PSB'!$H$10)),3))+($G$18*ROUND((2-(($G$1075-ROUND(($G$1075*10%),0))/$G$1075)),3)),3),"#.###,000")</f>
        <v>#DIV/0!</v>
      </c>
    </row>
    <row r="1111" spans="1:12" ht="15">
      <c r="A1111" s="19">
        <f>INDEX(A$1:A1105,SUMPRODUCT(MAX((A$1:A1105&lt;&gt;"")*ROW(A$1:A1105))))</f>
        <v>1</v>
      </c>
      <c r="B1111" s="19">
        <f>INDEX(B$1:B1105,SUMPRODUCT(MAX((B$1:B1105&lt;&gt;"")*ROW(B$1:B1105))))</f>
        <v>4</v>
      </c>
      <c r="C1111" s="19">
        <v>5</v>
      </c>
      <c r="D1111" s="20">
        <v>5</v>
      </c>
      <c r="E1111" s="647" t="s">
        <v>640</v>
      </c>
      <c r="F1111" s="648"/>
      <c r="G1111" s="649"/>
    </row>
    <row r="1112" spans="1:12" s="298" customFormat="1" ht="120" customHeight="1">
      <c r="A1112" s="71"/>
      <c r="B1112" s="71"/>
      <c r="C1112" s="71"/>
      <c r="D1112" s="72"/>
      <c r="E1112" s="518" t="s">
        <v>641</v>
      </c>
      <c r="F1112" s="519"/>
      <c r="G1112" s="520"/>
      <c r="K1112" s="382"/>
      <c r="L1112" s="382"/>
    </row>
    <row r="1113" spans="1:12" ht="90" customHeight="1">
      <c r="A1113" s="279"/>
      <c r="B1113" s="279"/>
      <c r="C1113" s="279"/>
      <c r="D1113" s="79"/>
      <c r="E1113" s="538" t="s">
        <v>642</v>
      </c>
      <c r="F1113" s="539"/>
      <c r="G1113" s="540"/>
    </row>
    <row r="1114" spans="1:12" ht="15" customHeight="1">
      <c r="A1114" s="61"/>
      <c r="B1114" s="61"/>
      <c r="C1114" s="61"/>
      <c r="D1114" s="67"/>
      <c r="E1114" s="551" t="str">
        <f>"Bieter 1: 200.000,00 € (MAX(200.000,00 €;150.000,00 €;175.000,00 €)) - E-PK 2,000"</f>
        <v>Bieter 1: 200.000,00 € (MAX(200.000,00 €;150.000,00 €;175.000,00 €)) - E-PK 2,000</v>
      </c>
      <c r="F1114" s="552"/>
      <c r="G1114" s="553"/>
    </row>
    <row r="1115" spans="1:12" ht="15" customHeight="1">
      <c r="A1115" s="61"/>
      <c r="B1115" s="61"/>
      <c r="C1115" s="61"/>
      <c r="D1115" s="67"/>
      <c r="E1115" s="551" t="str">
        <f>"Bieter 2: 150.000,00 € (1+(150.000,00 € / 200.000,00 €) - E-PK 1,750"</f>
        <v>Bieter 2: 150.000,00 € (1+(150.000,00 € / 200.000,00 €) - E-PK 1,750</v>
      </c>
      <c r="F1115" s="552"/>
      <c r="G1115" s="553"/>
    </row>
    <row r="1116" spans="1:12" ht="15" customHeight="1">
      <c r="A1116" s="61"/>
      <c r="B1116" s="61"/>
      <c r="C1116" s="61"/>
      <c r="D1116" s="67"/>
      <c r="E1116" s="554" t="str">
        <f>"Bieter 3: 175.000,00 € (1+(1750.000,00 € / 200.000,00 €) - E-PK 1,875"</f>
        <v>Bieter 3: 175.000,00 € (1+(1750.000,00 € / 200.000,00 €) - E-PK 1,875</v>
      </c>
      <c r="F1116" s="555"/>
      <c r="G1116" s="556"/>
    </row>
    <row r="1117" spans="1:12" ht="15">
      <c r="A1117" s="19">
        <f>INDEX(A$1:A1112,SUMPRODUCT(MAX((A$1:A1112&lt;&gt;"")*ROW(A$1:A1112))))</f>
        <v>1</v>
      </c>
      <c r="B1117" s="19">
        <f>INDEX(B$1:B1112,SUMPRODUCT(MAX((B$1:B1112&lt;&gt;"")*ROW(B$1:B1112))))</f>
        <v>4</v>
      </c>
      <c r="C1117" s="19">
        <v>5</v>
      </c>
      <c r="D1117" s="20">
        <v>6</v>
      </c>
      <c r="E1117" s="463" t="s">
        <v>643</v>
      </c>
      <c r="F1117" s="464"/>
      <c r="G1117" s="465"/>
    </row>
    <row r="1118" spans="1:12" ht="165" customHeight="1">
      <c r="A1118" s="71"/>
      <c r="B1118" s="71"/>
      <c r="C1118" s="71"/>
      <c r="D1118" s="72"/>
      <c r="E1118" s="518" t="s">
        <v>644</v>
      </c>
      <c r="F1118" s="519"/>
      <c r="G1118" s="520"/>
    </row>
    <row r="1119" spans="1:12" ht="15">
      <c r="A1119" s="279"/>
      <c r="B1119" s="279"/>
      <c r="C1119" s="279"/>
      <c r="D1119" s="79"/>
      <c r="E1119" s="527" t="s">
        <v>639</v>
      </c>
      <c r="F1119" s="567"/>
      <c r="G1119" s="568"/>
    </row>
    <row r="1120" spans="1:12" ht="15" customHeight="1">
      <c r="A1120" s="61"/>
      <c r="B1120" s="61"/>
      <c r="C1120" s="61"/>
      <c r="D1120" s="67"/>
      <c r="E1120" s="533" t="e">
        <f>"Bieter 1: ("&amp;$G$11*100&amp;"%*"&amp;TEXT(ROUND(($G$17*ROUND((2-(('1.6 AIZ-PSB'!$H$10-ROUND(('1.6 AIZ-PSB'!$H$10*5%),0))/'1.6 AIZ-PSB'!$H$10)),3))+($G$18*ROUND((2-(($G$1075-ROUND(($G$1075*5%),0))/$G$1075)),3))+($G$19*IF($G$1095=0,1,ROUND((2-(($G$1095-ROUND(($G$1095*5%),0))/$G$1095)),3))),3),"#.###,000")&amp;") + ("&amp;$G$12*100&amp;"%*2,000) = G-ES "&amp;TEXT(ROUND(($G$11*ROUND(($G$17*ROUND((2-(('1.6 AIZ-PSB'!$H$10-ROUND(('1.6 AIZ-PSB'!$H$10*5%),0))/'1.6 AIZ-PSB'!$H$10)),3))+($G$18*ROUND((2-(($G$1075-ROUND(($G$1075*5%),0))/$G$1075)),3))+($G$19*IF($G$1095=0,1,ROUND((2-(($G$1095-ROUND(($G$1095*5%),0))/$G$1095)),3))),3))+($G$12*2),3),"#.###,000")&amp;" -&gt; Rang "&amp;RANK($H1120,$H$1120:$H$1122,1)</f>
        <v>#DIV/0!</v>
      </c>
      <c r="F1120" s="569"/>
      <c r="G1120" s="570"/>
      <c r="H1120" s="132" t="e">
        <f>ROUND(($G$11*ROUND(($G$17*ROUND((2-(('1.6 AIZ-PSB'!$H$10-ROUND(('1.6 AIZ-PSB'!$H$10*5%),0))/'1.6 AIZ-PSB'!$H$10)),3))+($G$18*ROUND((2-(($G$1075-ROUND(($G$1075*5%),0))/$G$1075)),3))+($G$19*IF($G$1095=0,1,ROUND((2-(($G$1095-ROUND(($G$1095*5%),0))/$G$1095)),3))),3))+($G$12*2),3)</f>
        <v>#DIV/0!</v>
      </c>
    </row>
    <row r="1121" spans="1:8" ht="15" customHeight="1">
      <c r="A1121" s="61"/>
      <c r="B1121" s="61"/>
      <c r="C1121" s="61"/>
      <c r="D1121" s="67"/>
      <c r="E1121" s="533" t="e">
        <f>"Bieter 2: ("&amp;$G$11*100&amp;"%*"&amp;TEXT(ROUND(($G$17*ROUND((2-(('1.6 AIZ-PSB'!$H$10-ROUND(('1.6 AIZ-PSB'!$H$10*10%),0))/'1.6 AIZ-PSB'!$H$10)),3))+($G$18*ROUND((2-(($G$1075-ROUND(($G$1075*15%),0))/$G$1075)),3))+($G$19*IF($G$1095=0,1,ROUND((2-(($G$1095-ROUND(($G$1095*15%),0))/$G$1095)),3))),3),"#.###,000")&amp;") + ("&amp;$G$12*100&amp;"%*"&amp;TEXT(1+(150000/200000),"#.###,000")&amp;") = G-ES "&amp;TEXT(ROUND(($G$11*ROUND(($G$17*ROUND((2-(('1.6 AIZ-PSB'!$H$10-ROUND(('1.6 AIZ-PSB'!$H$10*10%),0))/'1.6 AIZ-PSB'!$H$10)),3))+($G$18*ROUND((2-(($G$1075-ROUND(($G$1075*15%),0))/$G$1075)),3))+($G$19*IF($G$1095=0,1,ROUND((2-(($G$1095-ROUND(($G$1095*15%),0))/$G$1095)),3))),3))+($G$12*(1+(150000/200000))),3),"#.###,000")&amp;" -&gt; Rang "&amp;RANK($H1121,$H$1120:$H$1122,1)</f>
        <v>#DIV/0!</v>
      </c>
      <c r="F1121" s="569"/>
      <c r="G1121" s="570"/>
      <c r="H1121" s="132" t="e">
        <f>ROUND(($G$11*ROUND(($G$17*ROUND((2-(('1.6 AIZ-PSB'!$H$10-ROUND(('1.6 AIZ-PSB'!$H$10*10%),0))/'1.6 AIZ-PSB'!$H$10)),3))+($G$18*ROUND((2-(($G$1075-ROUND(($G$1075*15%),0))/$G$1075)),3))+($G$19*IF($G$1095=0,1,ROUND((2-(($G$1095-ROUND(($G$1095*15%),0))/$G$1095)),3))),3))+($G$12*(1+(150000/200000))),3)</f>
        <v>#DIV/0!</v>
      </c>
    </row>
    <row r="1122" spans="1:8" ht="15" customHeight="1">
      <c r="A1122" s="61"/>
      <c r="B1122" s="61"/>
      <c r="C1122" s="61"/>
      <c r="D1122" s="67"/>
      <c r="E1122" s="571" t="e">
        <f>"Bieter 3: ("&amp;$G$11*100&amp;"%*"&amp;TEXT(ROUND(($G$17*ROUND((2-(('1.6 AIZ-PSB'!$H$10-ROUND(('1.6 AIZ-PSB'!$H$10*15%),0))/'1.6 AIZ-PSB'!$H$10)),3))+($G$18*ROUND((2-(($G$1075-ROUND(($G$1075*10%),0))/$G$1075)),3))+($G$19*IF($G$1095=0,1,ROUND((2-(($G$1095-ROUND(($G$1095*10%),0))/$G$1095)),3))),3),"#.###,000")&amp;") + ("&amp;$G$12*100&amp;"%*"&amp;TEXT(1+(175000/200000),"#.###,000")&amp;") = G-ES "&amp;TEXT(ROUND(($G$11*ROUND(($G$17*ROUND((2-(('1.6 AIZ-PSB'!$H$10-ROUND(('1.6 AIZ-PSB'!$H$10*15%),0))/'1.6 AIZ-PSB'!$H$10)),3))+($G$18*ROUND((2-(($G$1075-ROUND(($G$1075*10%),0))/$G$1075)),3))+($G$19*IF($G$1095=0,1,ROUND((2-(($G$1095-ROUND(($G$1095*10%),0))/$G$1095)),3))),3))+($G$12*(1+(175000/200000))),3),"#.###,000")&amp;" -&gt; Rang "&amp;RANK($H1122,$H$1120:$H$1122,1)</f>
        <v>#DIV/0!</v>
      </c>
      <c r="F1122" s="572"/>
      <c r="G1122" s="573"/>
      <c r="H1122" s="132" t="e">
        <f>ROUND(($G$11*ROUND(($G$17*ROUND((2-(('1.6 AIZ-PSB'!$H$10-ROUND(('1.6 AIZ-PSB'!$H$10*15%),0))/'1.6 AIZ-PSB'!$H$10)),3))+($G$18*ROUND((2-(($G$1075-ROUND(($G$1075*10%),0))/$G$1075)),3))+($G$19*IF($G$1095=0,1,ROUND((2-(($G$1095-ROUND(($G$1095*10%),0))/$G$1095)),3))),3))+($G$12*(1+(175000/200000))),3)</f>
        <v>#DIV/0!</v>
      </c>
    </row>
    <row r="1123" spans="1:8" ht="150" hidden="1" customHeight="1">
      <c r="A1123" s="279"/>
      <c r="B1123" s="279"/>
      <c r="C1123" s="279"/>
      <c r="D1123" s="79"/>
      <c r="E1123" s="518"/>
      <c r="F1123" s="519"/>
      <c r="G1123" s="520"/>
    </row>
  </sheetData>
  <sheetProtection algorithmName="SHA-512" hashValue="H8UR+6TOCtwRugPckHs63TW40aWPc+Z9IvOvT/YSpk+xhTXB10+N7xyz9kH/YdEYoNf7jiTo/9o4GPqb7aKDaQ==" saltValue="vCTdPg7+g5dpsUylBrUOsw==" spinCount="100000" sheet="1" objects="1" scenarios="1" formatColumns="0" formatRows="0" autoFilter="0"/>
  <mergeCells count="86">
    <mergeCell ref="E1115:G1115"/>
    <mergeCell ref="E1116:G1116"/>
    <mergeCell ref="E1120:G1120"/>
    <mergeCell ref="E1121:G1121"/>
    <mergeCell ref="E1122:G1122"/>
    <mergeCell ref="E1118:G1118"/>
    <mergeCell ref="E1119:G1119"/>
    <mergeCell ref="E1109:G1109"/>
    <mergeCell ref="E1110:G1110"/>
    <mergeCell ref="E1114:G1114"/>
    <mergeCell ref="E1107:G1107"/>
    <mergeCell ref="E1106:G1106"/>
    <mergeCell ref="E1101:G1101"/>
    <mergeCell ref="E1102:G1102"/>
    <mergeCell ref="E1103:G1103"/>
    <mergeCell ref="E1104:G1104"/>
    <mergeCell ref="E1108:G1108"/>
    <mergeCell ref="E1100:G1100"/>
    <mergeCell ref="E1099:G1099"/>
    <mergeCell ref="E1079:G1079"/>
    <mergeCell ref="E1080:G1080"/>
    <mergeCell ref="E1081:G1081"/>
    <mergeCell ref="E1082:G1082"/>
    <mergeCell ref="E1083:G1083"/>
    <mergeCell ref="E1042:G1042"/>
    <mergeCell ref="E5:G5"/>
    <mergeCell ref="B3:G3"/>
    <mergeCell ref="A4:D4"/>
    <mergeCell ref="E4:G4"/>
    <mergeCell ref="E6:G6"/>
    <mergeCell ref="E7:G7"/>
    <mergeCell ref="E8:G8"/>
    <mergeCell ref="E9:G9"/>
    <mergeCell ref="E13:G13"/>
    <mergeCell ref="E14:G14"/>
    <mergeCell ref="E15:F15"/>
    <mergeCell ref="E20:G20"/>
    <mergeCell ref="E1025:F1025"/>
    <mergeCell ref="E1030:F1030"/>
    <mergeCell ref="E1031:F1031"/>
    <mergeCell ref="G1035:G1040"/>
    <mergeCell ref="E1032:F1032"/>
    <mergeCell ref="E1028:G1028"/>
    <mergeCell ref="E1029:G1029"/>
    <mergeCell ref="E16:F16"/>
    <mergeCell ref="E21:F21"/>
    <mergeCell ref="E22:F22"/>
    <mergeCell ref="E1023:F1023"/>
    <mergeCell ref="E1024:F1024"/>
    <mergeCell ref="E1017:F1017"/>
    <mergeCell ref="E1018:F1018"/>
    <mergeCell ref="E1019:F1019"/>
    <mergeCell ref="E1022:G1022"/>
    <mergeCell ref="E23:F23"/>
    <mergeCell ref="E1016:G1016"/>
    <mergeCell ref="E1043:G1043"/>
    <mergeCell ref="E1061:G1061"/>
    <mergeCell ref="E1062:G1062"/>
    <mergeCell ref="E1063:G1063"/>
    <mergeCell ref="E1064:G1064"/>
    <mergeCell ref="E1047:F1047"/>
    <mergeCell ref="E1048:F1048"/>
    <mergeCell ref="E1046:F1046"/>
    <mergeCell ref="E1050:G1050"/>
    <mergeCell ref="E1057:G1057"/>
    <mergeCell ref="E1058:G1058"/>
    <mergeCell ref="E1059:G1059"/>
    <mergeCell ref="E1060:G1060"/>
    <mergeCell ref="E1044:G1044"/>
    <mergeCell ref="E1045:G1045"/>
    <mergeCell ref="E1123:G1123"/>
    <mergeCell ref="E1055:G1055"/>
    <mergeCell ref="E1056:G1056"/>
    <mergeCell ref="E1078:G1078"/>
    <mergeCell ref="E1098:G1098"/>
    <mergeCell ref="E1084:G1084"/>
    <mergeCell ref="E1085:G1085"/>
    <mergeCell ref="E1086:G1086"/>
    <mergeCell ref="E1077:G1077"/>
    <mergeCell ref="E1087:G1087"/>
    <mergeCell ref="E1113:G1113"/>
    <mergeCell ref="E1071:G1071"/>
    <mergeCell ref="E1111:G1111"/>
    <mergeCell ref="E1112:G1112"/>
    <mergeCell ref="E1105:G1105"/>
    <mergeCell ref="E1097:G1097"/>
  </mergeCells>
  <conditionalFormatting sqref="G25:G1015">
    <cfRule type="expression" dxfId="325" priority="440">
      <formula>F25&gt;""</formula>
    </cfRule>
  </conditionalFormatting>
  <conditionalFormatting sqref="G25:G1015">
    <cfRule type="expression" dxfId="324" priority="362">
      <formula>F25&gt;""</formula>
    </cfRule>
  </conditionalFormatting>
  <conditionalFormatting sqref="E23:G23">
    <cfRule type="expression" dxfId="323" priority="448">
      <formula>$G$23&lt;&gt;$E$23</formula>
    </cfRule>
  </conditionalFormatting>
  <conditionalFormatting sqref="E21:G21">
    <cfRule type="expression" dxfId="322" priority="357">
      <formula>$G$15&lt;&gt;$G$23</formula>
    </cfRule>
  </conditionalFormatting>
  <conditionalFormatting sqref="E1019:G1019">
    <cfRule type="expression" dxfId="321" priority="355">
      <formula>$G$23&lt;&gt;$E$23</formula>
    </cfRule>
  </conditionalFormatting>
  <conditionalFormatting sqref="E1017:G1017">
    <cfRule type="expression" dxfId="320" priority="353">
      <formula>$G$15&lt;&gt;$G$23</formula>
    </cfRule>
  </conditionalFormatting>
  <conditionalFormatting sqref="E1025:G1025">
    <cfRule type="expression" dxfId="319" priority="351">
      <formula>$G$23&lt;&gt;$E$23</formula>
    </cfRule>
  </conditionalFormatting>
  <conditionalFormatting sqref="E1023:G1023">
    <cfRule type="expression" dxfId="318" priority="349">
      <formula>$G$15&lt;&gt;$G$23</formula>
    </cfRule>
  </conditionalFormatting>
  <conditionalFormatting sqref="E1032:G1032">
    <cfRule type="expression" dxfId="317" priority="348">
      <formula>$G$23&lt;&gt;$E$23</formula>
    </cfRule>
  </conditionalFormatting>
  <conditionalFormatting sqref="E1030:G1030">
    <cfRule type="expression" dxfId="316" priority="347">
      <formula>$G$15&lt;&gt;$G$23</formula>
    </cfRule>
  </conditionalFormatting>
  <conditionalFormatting sqref="G35 G53 G71 G89 G107 G125 G143 G161 G179 G197 G215 G233 G251 G269 G287 G305 G323 G341 G359 G377 G395 G413 G431 G449 G467 G485 G503 G521 G539 G557 G575 G593 G611 G629 G647 G665 G683 G701 G719 G737 G755 G773 G791 G809 G827 G845 G863 G881 G899 G917 G935 G953 G971 G989 G1007">
    <cfRule type="expression" dxfId="315" priority="320">
      <formula>F35&gt;""</formula>
    </cfRule>
  </conditionalFormatting>
  <conditionalFormatting sqref="E25:G1015">
    <cfRule type="expression" dxfId="314" priority="277">
      <formula>IFERROR(SEARCH("*.0*",$E25),0)=1</formula>
    </cfRule>
  </conditionalFormatting>
  <conditionalFormatting sqref="G968">
    <cfRule type="expression" dxfId="313" priority="191">
      <formula>F968&gt;""</formula>
    </cfRule>
  </conditionalFormatting>
  <conditionalFormatting sqref="G978">
    <cfRule type="expression" dxfId="312" priority="190">
      <formula>F978&gt;""</formula>
    </cfRule>
  </conditionalFormatting>
  <conditionalFormatting sqref="G988">
    <cfRule type="expression" dxfId="311" priority="189">
      <formula>F988&gt;""</formula>
    </cfRule>
  </conditionalFormatting>
  <conditionalFormatting sqref="G999:G1007">
    <cfRule type="expression" dxfId="310" priority="188">
      <formula>F999&gt;""</formula>
    </cfRule>
  </conditionalFormatting>
  <conditionalFormatting sqref="G998">
    <cfRule type="expression" dxfId="309" priority="187">
      <formula>F998&gt;""</formula>
    </cfRule>
  </conditionalFormatting>
  <conditionalFormatting sqref="G1008">
    <cfRule type="expression" dxfId="308" priority="185">
      <formula>F1008&gt;""</formula>
    </cfRule>
  </conditionalFormatting>
  <conditionalFormatting sqref="G913">
    <cfRule type="expression" dxfId="307" priority="162">
      <formula>F913&gt;""</formula>
    </cfRule>
  </conditionalFormatting>
  <conditionalFormatting sqref="G923">
    <cfRule type="expression" dxfId="306" priority="161">
      <formula>F923&gt;""</formula>
    </cfRule>
  </conditionalFormatting>
  <conditionalFormatting sqref="G933">
    <cfRule type="expression" dxfId="305" priority="160">
      <formula>F933&gt;""</formula>
    </cfRule>
  </conditionalFormatting>
  <conditionalFormatting sqref="G944:G952">
    <cfRule type="expression" dxfId="304" priority="159">
      <formula>F944&gt;""</formula>
    </cfRule>
  </conditionalFormatting>
  <conditionalFormatting sqref="G943">
    <cfRule type="expression" dxfId="303" priority="158">
      <formula>F943&gt;""</formula>
    </cfRule>
  </conditionalFormatting>
  <conditionalFormatting sqref="G954:G962">
    <cfRule type="expression" dxfId="302" priority="157">
      <formula>F954&gt;""</formula>
    </cfRule>
  </conditionalFormatting>
  <conditionalFormatting sqref="G953">
    <cfRule type="expression" dxfId="301" priority="156">
      <formula>F953&gt;""</formula>
    </cfRule>
  </conditionalFormatting>
  <conditionalFormatting sqref="G964">
    <cfRule type="expression" dxfId="300" priority="155">
      <formula>F964&gt;""</formula>
    </cfRule>
  </conditionalFormatting>
  <conditionalFormatting sqref="G963">
    <cfRule type="expression" dxfId="299" priority="154">
      <formula>F963&gt;""</formula>
    </cfRule>
  </conditionalFormatting>
  <conditionalFormatting sqref="G751">
    <cfRule type="expression" dxfId="298" priority="153">
      <formula>F751&gt;""</formula>
    </cfRule>
  </conditionalFormatting>
  <conditionalFormatting sqref="G761">
    <cfRule type="expression" dxfId="297" priority="152">
      <formula>F761&gt;""</formula>
    </cfRule>
  </conditionalFormatting>
  <conditionalFormatting sqref="G771">
    <cfRule type="expression" dxfId="296" priority="151">
      <formula>F771&gt;""</formula>
    </cfRule>
  </conditionalFormatting>
  <conditionalFormatting sqref="G782:G790">
    <cfRule type="expression" dxfId="295" priority="150">
      <formula>F782&gt;""</formula>
    </cfRule>
  </conditionalFormatting>
  <conditionalFormatting sqref="G781">
    <cfRule type="expression" dxfId="294" priority="149">
      <formula>F781&gt;""</formula>
    </cfRule>
  </conditionalFormatting>
  <conditionalFormatting sqref="G792:G800">
    <cfRule type="expression" dxfId="293" priority="148">
      <formula>F792&gt;""</formula>
    </cfRule>
  </conditionalFormatting>
  <conditionalFormatting sqref="G791">
    <cfRule type="expression" dxfId="292" priority="147">
      <formula>F791&gt;""</formula>
    </cfRule>
  </conditionalFormatting>
  <conditionalFormatting sqref="G802:G810">
    <cfRule type="expression" dxfId="291" priority="146">
      <formula>F802&gt;""</formula>
    </cfRule>
  </conditionalFormatting>
  <conditionalFormatting sqref="G801">
    <cfRule type="expression" dxfId="290" priority="145">
      <formula>F801&gt;""</formula>
    </cfRule>
  </conditionalFormatting>
  <conditionalFormatting sqref="G812:G820">
    <cfRule type="expression" dxfId="289" priority="144">
      <formula>F812&gt;""</formula>
    </cfRule>
  </conditionalFormatting>
  <conditionalFormatting sqref="G811">
    <cfRule type="expression" dxfId="288" priority="143">
      <formula>F811&gt;""</formula>
    </cfRule>
  </conditionalFormatting>
  <conditionalFormatting sqref="G822:G830">
    <cfRule type="expression" dxfId="287" priority="142">
      <formula>F822&gt;""</formula>
    </cfRule>
  </conditionalFormatting>
  <conditionalFormatting sqref="G821">
    <cfRule type="expression" dxfId="286" priority="141">
      <formula>F821&gt;""</formula>
    </cfRule>
  </conditionalFormatting>
  <conditionalFormatting sqref="G832:G840">
    <cfRule type="expression" dxfId="285" priority="140">
      <formula>F832&gt;""</formula>
    </cfRule>
  </conditionalFormatting>
  <conditionalFormatting sqref="G831">
    <cfRule type="expression" dxfId="284" priority="139">
      <formula>F831&gt;""</formula>
    </cfRule>
  </conditionalFormatting>
  <conditionalFormatting sqref="G842:G850">
    <cfRule type="expression" dxfId="283" priority="138">
      <formula>F842&gt;""</formula>
    </cfRule>
  </conditionalFormatting>
  <conditionalFormatting sqref="G841">
    <cfRule type="expression" dxfId="282" priority="137">
      <formula>F841&gt;""</formula>
    </cfRule>
  </conditionalFormatting>
  <conditionalFormatting sqref="G852:G860">
    <cfRule type="expression" dxfId="281" priority="136">
      <formula>F852&gt;""</formula>
    </cfRule>
  </conditionalFormatting>
  <conditionalFormatting sqref="G851">
    <cfRule type="expression" dxfId="280" priority="135">
      <formula>F851&gt;""</formula>
    </cfRule>
  </conditionalFormatting>
  <conditionalFormatting sqref="G862:G870">
    <cfRule type="expression" dxfId="279" priority="134">
      <formula>F862&gt;""</formula>
    </cfRule>
  </conditionalFormatting>
  <conditionalFormatting sqref="G861">
    <cfRule type="expression" dxfId="278" priority="133">
      <formula>F861&gt;""</formula>
    </cfRule>
  </conditionalFormatting>
  <conditionalFormatting sqref="G872:G880">
    <cfRule type="expression" dxfId="277" priority="132">
      <formula>F872&gt;""</formula>
    </cfRule>
  </conditionalFormatting>
  <conditionalFormatting sqref="G871">
    <cfRule type="expression" dxfId="276" priority="131">
      <formula>F871&gt;""</formula>
    </cfRule>
  </conditionalFormatting>
  <conditionalFormatting sqref="G882:G890">
    <cfRule type="expression" dxfId="275" priority="130">
      <formula>F882&gt;""</formula>
    </cfRule>
  </conditionalFormatting>
  <conditionalFormatting sqref="G881">
    <cfRule type="expression" dxfId="274" priority="129">
      <formula>F881&gt;""</formula>
    </cfRule>
  </conditionalFormatting>
  <conditionalFormatting sqref="G892:G900">
    <cfRule type="expression" dxfId="273" priority="128">
      <formula>F892&gt;""</formula>
    </cfRule>
  </conditionalFormatting>
  <conditionalFormatting sqref="G891">
    <cfRule type="expression" dxfId="272" priority="127">
      <formula>F891&gt;""</formula>
    </cfRule>
  </conditionalFormatting>
  <conditionalFormatting sqref="G902:G909">
    <cfRule type="expression" dxfId="271" priority="126">
      <formula>F902&gt;""</formula>
    </cfRule>
  </conditionalFormatting>
  <conditionalFormatting sqref="G901">
    <cfRule type="expression" dxfId="270" priority="125">
      <formula>F901&gt;""</formula>
    </cfRule>
  </conditionalFormatting>
  <conditionalFormatting sqref="G696">
    <cfRule type="expression" dxfId="269" priority="124">
      <formula>F696&gt;""</formula>
    </cfRule>
  </conditionalFormatting>
  <conditionalFormatting sqref="G706">
    <cfRule type="expression" dxfId="268" priority="123">
      <formula>F706&gt;""</formula>
    </cfRule>
  </conditionalFormatting>
  <conditionalFormatting sqref="G716">
    <cfRule type="expression" dxfId="267" priority="122">
      <formula>F716&gt;""</formula>
    </cfRule>
  </conditionalFormatting>
  <conditionalFormatting sqref="G727:G735">
    <cfRule type="expression" dxfId="266" priority="121">
      <formula>F727&gt;""</formula>
    </cfRule>
  </conditionalFormatting>
  <conditionalFormatting sqref="G726">
    <cfRule type="expression" dxfId="265" priority="120">
      <formula>F726&gt;""</formula>
    </cfRule>
  </conditionalFormatting>
  <conditionalFormatting sqref="G737:G745">
    <cfRule type="expression" dxfId="264" priority="119">
      <formula>F737&gt;""</formula>
    </cfRule>
  </conditionalFormatting>
  <conditionalFormatting sqref="G736">
    <cfRule type="expression" dxfId="263" priority="118">
      <formula>F736&gt;""</formula>
    </cfRule>
  </conditionalFormatting>
  <conditionalFormatting sqref="G747">
    <cfRule type="expression" dxfId="262" priority="117">
      <formula>F747&gt;""</formula>
    </cfRule>
  </conditionalFormatting>
  <conditionalFormatting sqref="G746">
    <cfRule type="expression" dxfId="261" priority="116">
      <formula>F746&gt;""</formula>
    </cfRule>
  </conditionalFormatting>
  <conditionalFormatting sqref="G534">
    <cfRule type="expression" dxfId="260" priority="115">
      <formula>F534&gt;""</formula>
    </cfRule>
  </conditionalFormatting>
  <conditionalFormatting sqref="G544">
    <cfRule type="expression" dxfId="259" priority="114">
      <formula>F544&gt;""</formula>
    </cfRule>
  </conditionalFormatting>
  <conditionalFormatting sqref="G554">
    <cfRule type="expression" dxfId="258" priority="113">
      <formula>F554&gt;""</formula>
    </cfRule>
  </conditionalFormatting>
  <conditionalFormatting sqref="G565:G573">
    <cfRule type="expression" dxfId="257" priority="112">
      <formula>F565&gt;""</formula>
    </cfRule>
  </conditionalFormatting>
  <conditionalFormatting sqref="G564">
    <cfRule type="expression" dxfId="256" priority="111">
      <formula>F564&gt;""</formula>
    </cfRule>
  </conditionalFormatting>
  <conditionalFormatting sqref="G575:G583">
    <cfRule type="expression" dxfId="255" priority="110">
      <formula>F575&gt;""</formula>
    </cfRule>
  </conditionalFormatting>
  <conditionalFormatting sqref="G574">
    <cfRule type="expression" dxfId="254" priority="109">
      <formula>F574&gt;""</formula>
    </cfRule>
  </conditionalFormatting>
  <conditionalFormatting sqref="G585:G593">
    <cfRule type="expression" dxfId="253" priority="108">
      <formula>F585&gt;""</formula>
    </cfRule>
  </conditionalFormatting>
  <conditionalFormatting sqref="G584">
    <cfRule type="expression" dxfId="252" priority="107">
      <formula>F584&gt;""</formula>
    </cfRule>
  </conditionalFormatting>
  <conditionalFormatting sqref="G595:G603">
    <cfRule type="expression" dxfId="251" priority="106">
      <formula>F595&gt;""</formula>
    </cfRule>
  </conditionalFormatting>
  <conditionalFormatting sqref="G594">
    <cfRule type="expression" dxfId="250" priority="105">
      <formula>F594&gt;""</formula>
    </cfRule>
  </conditionalFormatting>
  <conditionalFormatting sqref="G605:G613">
    <cfRule type="expression" dxfId="249" priority="104">
      <formula>F605&gt;""</formula>
    </cfRule>
  </conditionalFormatting>
  <conditionalFormatting sqref="G604">
    <cfRule type="expression" dxfId="248" priority="103">
      <formula>F604&gt;""</formula>
    </cfRule>
  </conditionalFormatting>
  <conditionalFormatting sqref="G615:G623">
    <cfRule type="expression" dxfId="247" priority="102">
      <formula>F615&gt;""</formula>
    </cfRule>
  </conditionalFormatting>
  <conditionalFormatting sqref="G614">
    <cfRule type="expression" dxfId="246" priority="101">
      <formula>F614&gt;""</formula>
    </cfRule>
  </conditionalFormatting>
  <conditionalFormatting sqref="G625:G633">
    <cfRule type="expression" dxfId="245" priority="100">
      <formula>F625&gt;""</formula>
    </cfRule>
  </conditionalFormatting>
  <conditionalFormatting sqref="G624">
    <cfRule type="expression" dxfId="244" priority="99">
      <formula>F624&gt;""</formula>
    </cfRule>
  </conditionalFormatting>
  <conditionalFormatting sqref="G635:G643">
    <cfRule type="expression" dxfId="243" priority="98">
      <formula>F635&gt;""</formula>
    </cfRule>
  </conditionalFormatting>
  <conditionalFormatting sqref="G634">
    <cfRule type="expression" dxfId="242" priority="97">
      <formula>F634&gt;""</formula>
    </cfRule>
  </conditionalFormatting>
  <conditionalFormatting sqref="G645:G653">
    <cfRule type="expression" dxfId="241" priority="96">
      <formula>F645&gt;""</formula>
    </cfRule>
  </conditionalFormatting>
  <conditionalFormatting sqref="G644">
    <cfRule type="expression" dxfId="240" priority="95">
      <formula>F644&gt;""</formula>
    </cfRule>
  </conditionalFormatting>
  <conditionalFormatting sqref="G655:G663">
    <cfRule type="expression" dxfId="239" priority="94">
      <formula>F655&gt;""</formula>
    </cfRule>
  </conditionalFormatting>
  <conditionalFormatting sqref="G654">
    <cfRule type="expression" dxfId="238" priority="93">
      <formula>F654&gt;""</formula>
    </cfRule>
  </conditionalFormatting>
  <conditionalFormatting sqref="G665:G673">
    <cfRule type="expression" dxfId="237" priority="92">
      <formula>F665&gt;""</formula>
    </cfRule>
  </conditionalFormatting>
  <conditionalFormatting sqref="G664">
    <cfRule type="expression" dxfId="236" priority="91">
      <formula>F664&gt;""</formula>
    </cfRule>
  </conditionalFormatting>
  <conditionalFormatting sqref="G675:G683">
    <cfRule type="expression" dxfId="235" priority="90">
      <formula>F675&gt;""</formula>
    </cfRule>
  </conditionalFormatting>
  <conditionalFormatting sqref="G674">
    <cfRule type="expression" dxfId="234" priority="89">
      <formula>F674&gt;""</formula>
    </cfRule>
  </conditionalFormatting>
  <conditionalFormatting sqref="G685:G692">
    <cfRule type="expression" dxfId="233" priority="88">
      <formula>F685&gt;""</formula>
    </cfRule>
  </conditionalFormatting>
  <conditionalFormatting sqref="G684">
    <cfRule type="expression" dxfId="232" priority="87">
      <formula>F684&gt;""</formula>
    </cfRule>
  </conditionalFormatting>
  <conditionalFormatting sqref="G479">
    <cfRule type="expression" dxfId="231" priority="86">
      <formula>F479&gt;""</formula>
    </cfRule>
  </conditionalFormatting>
  <conditionalFormatting sqref="G489">
    <cfRule type="expression" dxfId="230" priority="85">
      <formula>F489&gt;""</formula>
    </cfRule>
  </conditionalFormatting>
  <conditionalFormatting sqref="G499">
    <cfRule type="expression" dxfId="229" priority="84">
      <formula>F499&gt;""</formula>
    </cfRule>
  </conditionalFormatting>
  <conditionalFormatting sqref="G510:G518">
    <cfRule type="expression" dxfId="228" priority="83">
      <formula>F510&gt;""</formula>
    </cfRule>
  </conditionalFormatting>
  <conditionalFormatting sqref="G509">
    <cfRule type="expression" dxfId="227" priority="82">
      <formula>F509&gt;""</formula>
    </cfRule>
  </conditionalFormatting>
  <conditionalFormatting sqref="G520:G528">
    <cfRule type="expression" dxfId="226" priority="81">
      <formula>F520&gt;""</formula>
    </cfRule>
  </conditionalFormatting>
  <conditionalFormatting sqref="G519">
    <cfRule type="expression" dxfId="225" priority="80">
      <formula>F519&gt;""</formula>
    </cfRule>
  </conditionalFormatting>
  <conditionalFormatting sqref="G530">
    <cfRule type="expression" dxfId="224" priority="79">
      <formula>F530&gt;""</formula>
    </cfRule>
  </conditionalFormatting>
  <conditionalFormatting sqref="G529">
    <cfRule type="expression" dxfId="223" priority="78">
      <formula>F529&gt;""</formula>
    </cfRule>
  </conditionalFormatting>
  <conditionalFormatting sqref="G317">
    <cfRule type="expression" dxfId="222" priority="77">
      <formula>F317&gt;""</formula>
    </cfRule>
  </conditionalFormatting>
  <conditionalFormatting sqref="G327">
    <cfRule type="expression" dxfId="221" priority="76">
      <formula>F327&gt;""</formula>
    </cfRule>
  </conditionalFormatting>
  <conditionalFormatting sqref="G337">
    <cfRule type="expression" dxfId="220" priority="75">
      <formula>F337&gt;""</formula>
    </cfRule>
  </conditionalFormatting>
  <conditionalFormatting sqref="G348:G356">
    <cfRule type="expression" dxfId="219" priority="74">
      <formula>F348&gt;""</formula>
    </cfRule>
  </conditionalFormatting>
  <conditionalFormatting sqref="G347">
    <cfRule type="expression" dxfId="218" priority="73">
      <formula>F347&gt;""</formula>
    </cfRule>
  </conditionalFormatting>
  <conditionalFormatting sqref="G358:G366">
    <cfRule type="expression" dxfId="217" priority="72">
      <formula>F358&gt;""</formula>
    </cfRule>
  </conditionalFormatting>
  <conditionalFormatting sqref="G357">
    <cfRule type="expression" dxfId="216" priority="71">
      <formula>F357&gt;""</formula>
    </cfRule>
  </conditionalFormatting>
  <conditionalFormatting sqref="G368:G376">
    <cfRule type="expression" dxfId="215" priority="70">
      <formula>F368&gt;""</formula>
    </cfRule>
  </conditionalFormatting>
  <conditionalFormatting sqref="G367">
    <cfRule type="expression" dxfId="214" priority="69">
      <formula>F367&gt;""</formula>
    </cfRule>
  </conditionalFormatting>
  <conditionalFormatting sqref="G378:G386">
    <cfRule type="expression" dxfId="213" priority="68">
      <formula>F378&gt;""</formula>
    </cfRule>
  </conditionalFormatting>
  <conditionalFormatting sqref="G377">
    <cfRule type="expression" dxfId="212" priority="67">
      <formula>F377&gt;""</formula>
    </cfRule>
  </conditionalFormatting>
  <conditionalFormatting sqref="G388:G396">
    <cfRule type="expression" dxfId="211" priority="66">
      <formula>F388&gt;""</formula>
    </cfRule>
  </conditionalFormatting>
  <conditionalFormatting sqref="G387">
    <cfRule type="expression" dxfId="210" priority="65">
      <formula>F387&gt;""</formula>
    </cfRule>
  </conditionalFormatting>
  <conditionalFormatting sqref="G398:G406">
    <cfRule type="expression" dxfId="209" priority="64">
      <formula>F398&gt;""</formula>
    </cfRule>
  </conditionalFormatting>
  <conditionalFormatting sqref="G397">
    <cfRule type="expression" dxfId="208" priority="63">
      <formula>F397&gt;""</formula>
    </cfRule>
  </conditionalFormatting>
  <conditionalFormatting sqref="G408:G416">
    <cfRule type="expression" dxfId="207" priority="62">
      <formula>F408&gt;""</formula>
    </cfRule>
  </conditionalFormatting>
  <conditionalFormatting sqref="G407">
    <cfRule type="expression" dxfId="206" priority="61">
      <formula>F407&gt;""</formula>
    </cfRule>
  </conditionalFormatting>
  <conditionalFormatting sqref="G418:G426">
    <cfRule type="expression" dxfId="205" priority="60">
      <formula>F418&gt;""</formula>
    </cfRule>
  </conditionalFormatting>
  <conditionalFormatting sqref="G417">
    <cfRule type="expression" dxfId="204" priority="59">
      <formula>F417&gt;""</formula>
    </cfRule>
  </conditionalFormatting>
  <conditionalFormatting sqref="G428:G436">
    <cfRule type="expression" dxfId="203" priority="58">
      <formula>F428&gt;""</formula>
    </cfRule>
  </conditionalFormatting>
  <conditionalFormatting sqref="G427">
    <cfRule type="expression" dxfId="202" priority="57">
      <formula>F427&gt;""</formula>
    </cfRule>
  </conditionalFormatting>
  <conditionalFormatting sqref="G438:G446">
    <cfRule type="expression" dxfId="201" priority="56">
      <formula>F438&gt;""</formula>
    </cfRule>
  </conditionalFormatting>
  <conditionalFormatting sqref="G437">
    <cfRule type="expression" dxfId="200" priority="55">
      <formula>F437&gt;""</formula>
    </cfRule>
  </conditionalFormatting>
  <conditionalFormatting sqref="G448:G456">
    <cfRule type="expression" dxfId="199" priority="54">
      <formula>F448&gt;""</formula>
    </cfRule>
  </conditionalFormatting>
  <conditionalFormatting sqref="G447">
    <cfRule type="expression" dxfId="198" priority="53">
      <formula>F447&gt;""</formula>
    </cfRule>
  </conditionalFormatting>
  <conditionalFormatting sqref="G458:G466">
    <cfRule type="expression" dxfId="197" priority="52">
      <formula>F458&gt;""</formula>
    </cfRule>
  </conditionalFormatting>
  <conditionalFormatting sqref="G457">
    <cfRule type="expression" dxfId="196" priority="51">
      <formula>F457&gt;""</formula>
    </cfRule>
  </conditionalFormatting>
  <conditionalFormatting sqref="G468:G475">
    <cfRule type="expression" dxfId="195" priority="50">
      <formula>F468&gt;""</formula>
    </cfRule>
  </conditionalFormatting>
  <conditionalFormatting sqref="G467">
    <cfRule type="expression" dxfId="194" priority="49">
      <formula>F467&gt;""</formula>
    </cfRule>
  </conditionalFormatting>
  <conditionalFormatting sqref="G262">
    <cfRule type="expression" dxfId="193" priority="48">
      <formula>F262&gt;""</formula>
    </cfRule>
  </conditionalFormatting>
  <conditionalFormatting sqref="G272">
    <cfRule type="expression" dxfId="192" priority="47">
      <formula>F272&gt;""</formula>
    </cfRule>
  </conditionalFormatting>
  <conditionalFormatting sqref="G282">
    <cfRule type="expression" dxfId="191" priority="46">
      <formula>F282&gt;""</formula>
    </cfRule>
  </conditionalFormatting>
  <conditionalFormatting sqref="G293:G301">
    <cfRule type="expression" dxfId="190" priority="45">
      <formula>F293&gt;""</formula>
    </cfRule>
  </conditionalFormatting>
  <conditionalFormatting sqref="G292">
    <cfRule type="expression" dxfId="189" priority="44">
      <formula>F292&gt;""</formula>
    </cfRule>
  </conditionalFormatting>
  <conditionalFormatting sqref="G303:G311">
    <cfRule type="expression" dxfId="188" priority="43">
      <formula>F303&gt;""</formula>
    </cfRule>
  </conditionalFormatting>
  <conditionalFormatting sqref="G302">
    <cfRule type="expression" dxfId="187" priority="42">
      <formula>F302&gt;""</formula>
    </cfRule>
  </conditionalFormatting>
  <conditionalFormatting sqref="G313">
    <cfRule type="expression" dxfId="186" priority="41">
      <formula>F313&gt;""</formula>
    </cfRule>
  </conditionalFormatting>
  <conditionalFormatting sqref="G312">
    <cfRule type="expression" dxfId="185" priority="40">
      <formula>F312&gt;""</formula>
    </cfRule>
  </conditionalFormatting>
  <conditionalFormatting sqref="G100">
    <cfRule type="expression" dxfId="184" priority="39">
      <formula>F100&gt;""</formula>
    </cfRule>
  </conditionalFormatting>
  <conditionalFormatting sqref="G110">
    <cfRule type="expression" dxfId="183" priority="38">
      <formula>F110&gt;""</formula>
    </cfRule>
  </conditionalFormatting>
  <conditionalFormatting sqref="G120">
    <cfRule type="expression" dxfId="182" priority="37">
      <formula>F120&gt;""</formula>
    </cfRule>
  </conditionalFormatting>
  <conditionalFormatting sqref="G131:G139">
    <cfRule type="expression" dxfId="181" priority="36">
      <formula>F131&gt;""</formula>
    </cfRule>
  </conditionalFormatting>
  <conditionalFormatting sqref="G130">
    <cfRule type="expression" dxfId="180" priority="35">
      <formula>F130&gt;""</formula>
    </cfRule>
  </conditionalFormatting>
  <conditionalFormatting sqref="G141:G149">
    <cfRule type="expression" dxfId="179" priority="34">
      <formula>F141&gt;""</formula>
    </cfRule>
  </conditionalFormatting>
  <conditionalFormatting sqref="G140">
    <cfRule type="expression" dxfId="178" priority="33">
      <formula>F140&gt;""</formula>
    </cfRule>
  </conditionalFormatting>
  <conditionalFormatting sqref="G151:G159">
    <cfRule type="expression" dxfId="177" priority="32">
      <formula>F151&gt;""</formula>
    </cfRule>
  </conditionalFormatting>
  <conditionalFormatting sqref="G150">
    <cfRule type="expression" dxfId="176" priority="31">
      <formula>F150&gt;""</formula>
    </cfRule>
  </conditionalFormatting>
  <conditionalFormatting sqref="G161:G169">
    <cfRule type="expression" dxfId="175" priority="30">
      <formula>F161&gt;""</formula>
    </cfRule>
  </conditionalFormatting>
  <conditionalFormatting sqref="G160">
    <cfRule type="expression" dxfId="174" priority="29">
      <formula>F160&gt;""</formula>
    </cfRule>
  </conditionalFormatting>
  <conditionalFormatting sqref="G171:G179">
    <cfRule type="expression" dxfId="173" priority="28">
      <formula>F171&gt;""</formula>
    </cfRule>
  </conditionalFormatting>
  <conditionalFormatting sqref="G170">
    <cfRule type="expression" dxfId="172" priority="27">
      <formula>F170&gt;""</formula>
    </cfRule>
  </conditionalFormatting>
  <conditionalFormatting sqref="G181:G189">
    <cfRule type="expression" dxfId="171" priority="26">
      <formula>F181&gt;""</formula>
    </cfRule>
  </conditionalFormatting>
  <conditionalFormatting sqref="G180">
    <cfRule type="expression" dxfId="170" priority="25">
      <formula>F180&gt;""</formula>
    </cfRule>
  </conditionalFormatting>
  <conditionalFormatting sqref="G191:G199">
    <cfRule type="expression" dxfId="169" priority="24">
      <formula>F191&gt;""</formula>
    </cfRule>
  </conditionalFormatting>
  <conditionalFormatting sqref="G190">
    <cfRule type="expression" dxfId="168" priority="23">
      <formula>F190&gt;""</formula>
    </cfRule>
  </conditionalFormatting>
  <conditionalFormatting sqref="G201:G209">
    <cfRule type="expression" dxfId="167" priority="22">
      <formula>F201&gt;""</formula>
    </cfRule>
  </conditionalFormatting>
  <conditionalFormatting sqref="G200">
    <cfRule type="expression" dxfId="166" priority="21">
      <formula>F200&gt;""</formula>
    </cfRule>
  </conditionalFormatting>
  <conditionalFormatting sqref="G211:G219">
    <cfRule type="expression" dxfId="165" priority="20">
      <formula>F211&gt;""</formula>
    </cfRule>
  </conditionalFormatting>
  <conditionalFormatting sqref="G210">
    <cfRule type="expression" dxfId="164" priority="19">
      <formula>F210&gt;""</formula>
    </cfRule>
  </conditionalFormatting>
  <conditionalFormatting sqref="G221:G229">
    <cfRule type="expression" dxfId="163" priority="18">
      <formula>F221&gt;""</formula>
    </cfRule>
  </conditionalFormatting>
  <conditionalFormatting sqref="G220">
    <cfRule type="expression" dxfId="162" priority="17">
      <formula>F220&gt;""</formula>
    </cfRule>
  </conditionalFormatting>
  <conditionalFormatting sqref="G231:G239">
    <cfRule type="expression" dxfId="161" priority="16">
      <formula>F231&gt;""</formula>
    </cfRule>
  </conditionalFormatting>
  <conditionalFormatting sqref="G230">
    <cfRule type="expression" dxfId="160" priority="15">
      <formula>F230&gt;""</formula>
    </cfRule>
  </conditionalFormatting>
  <conditionalFormatting sqref="G241:G249">
    <cfRule type="expression" dxfId="159" priority="14">
      <formula>F241&gt;""</formula>
    </cfRule>
  </conditionalFormatting>
  <conditionalFormatting sqref="G240">
    <cfRule type="expression" dxfId="158" priority="13">
      <formula>F240&gt;""</formula>
    </cfRule>
  </conditionalFormatting>
  <conditionalFormatting sqref="G251:G258">
    <cfRule type="expression" dxfId="157" priority="12">
      <formula>F251&gt;""</formula>
    </cfRule>
  </conditionalFormatting>
  <conditionalFormatting sqref="G250">
    <cfRule type="expression" dxfId="156" priority="11">
      <formula>F250&gt;""</formula>
    </cfRule>
  </conditionalFormatting>
  <conditionalFormatting sqref="G45">
    <cfRule type="expression" dxfId="155" priority="10">
      <formula>F45&gt;""</formula>
    </cfRule>
  </conditionalFormatting>
  <conditionalFormatting sqref="G55">
    <cfRule type="expression" dxfId="154" priority="9">
      <formula>F55&gt;""</formula>
    </cfRule>
  </conditionalFormatting>
  <conditionalFormatting sqref="G65">
    <cfRule type="expression" dxfId="153" priority="8">
      <formula>F65&gt;""</formula>
    </cfRule>
  </conditionalFormatting>
  <conditionalFormatting sqref="G76:G84">
    <cfRule type="expression" dxfId="152" priority="7">
      <formula>F76&gt;""</formula>
    </cfRule>
  </conditionalFormatting>
  <conditionalFormatting sqref="G75">
    <cfRule type="expression" dxfId="151" priority="6">
      <formula>F75&gt;""</formula>
    </cfRule>
  </conditionalFormatting>
  <conditionalFormatting sqref="G86:G94">
    <cfRule type="expression" dxfId="150" priority="5">
      <formula>F86&gt;""</formula>
    </cfRule>
  </conditionalFormatting>
  <conditionalFormatting sqref="G85">
    <cfRule type="expression" dxfId="149" priority="4">
      <formula>F85&gt;""</formula>
    </cfRule>
  </conditionalFormatting>
  <conditionalFormatting sqref="G96">
    <cfRule type="expression" dxfId="148" priority="3">
      <formula>F96&gt;""</formula>
    </cfRule>
  </conditionalFormatting>
  <conditionalFormatting sqref="G95">
    <cfRule type="expression" dxfId="147" priority="2">
      <formula>F95&gt;""</formula>
    </cfRule>
  </conditionalFormatting>
  <conditionalFormatting sqref="H25:I1015">
    <cfRule type="expression" dxfId="146" priority="1">
      <formula>IFERROR(VALUE(MID(E25,(SEARCH(".",E25)+1),1)),0)&gt;0</formula>
    </cfRule>
  </conditionalFormatting>
  <dataValidations disablePrompts="1" count="2">
    <dataValidation type="list" allowBlank="1" showInputMessage="1" showErrorMessage="1" sqref="E1040" xr:uid="{00000000-0002-0000-0300-000000000000}">
      <formula1>$F$8:$F$24</formula1>
    </dataValidation>
    <dataValidation type="list" allowBlank="1" showInputMessage="1" showErrorMessage="1" sqref="E1034:E1038" xr:uid="{00000000-0002-0000-0300-000001000000}">
      <formula1>#REF!</formula1>
    </dataValidation>
  </dataValidations>
  <pageMargins left="0.70866141732283472" right="0.70866141732283472" top="0.78740157480314965" bottom="0.78740157480314965" header="0.31496062992125984" footer="0.31496062992125984"/>
  <pageSetup paperSize="9" scale="97" fitToHeight="0" orientation="portrait" r:id="rId1"/>
  <headerFooter>
    <oddFooter>&amp;C&amp;"-,Fett"&amp;10Register: &amp;A | Seite &amp;P von &amp;N</oddFooter>
  </headerFooter>
  <rowBreaks count="3" manualBreakCount="3">
    <brk id="1027" max="16383" man="1"/>
    <brk id="1060" max="16383" man="1"/>
    <brk id="1083" max="16383" man="1"/>
  </rowBreaks>
  <legacyDrawingHF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97567F54-6A9D-4EC5-A5E5-0DF8E08295F1}">
          <x14:formula1>
            <xm:f>'1.1 AIZ-IVZ'!$Y$95:$Y$100</xm:f>
          </x14:formula1>
          <xm:sqref>F1035:F1040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016">
    <tabColor theme="9" tint="-0.499984740745262"/>
    <pageSetUpPr fitToPage="1"/>
  </sheetPr>
  <dimension ref="A1:P1006"/>
  <sheetViews>
    <sheetView zoomScale="115" zoomScaleNormal="115" workbookViewId="0">
      <pane ySplit="4" topLeftCell="A5" activePane="bottomLeft" state="frozen"/>
      <selection pane="bottomLeft" activeCell="A5" sqref="A5"/>
    </sheetView>
  </sheetViews>
  <sheetFormatPr defaultColWidth="0" defaultRowHeight="12.75" zeroHeight="1"/>
  <cols>
    <col min="1" max="1" width="4.7109375" style="58" customWidth="1"/>
    <col min="2" max="4" width="2.7109375" style="58" customWidth="1"/>
    <col min="5" max="5" width="4.7109375" style="59" customWidth="1"/>
    <col min="6" max="6" width="48.7109375" style="59" customWidth="1"/>
    <col min="7" max="7" width="11.7109375" style="59" bestFit="1" customWidth="1"/>
    <col min="8" max="8" width="11.7109375" style="60" customWidth="1"/>
    <col min="9" max="9" width="12.28515625" style="7" customWidth="1"/>
    <col min="10" max="11" width="15.7109375" style="7" customWidth="1"/>
    <col min="12" max="12" width="18.28515625" style="7" hidden="1" customWidth="1"/>
    <col min="13" max="13" width="35.85546875" style="7" hidden="1" customWidth="1"/>
    <col min="14" max="14" width="18.85546875" style="7" hidden="1" customWidth="1"/>
    <col min="15" max="16" width="11.42578125" style="7" hidden="1" customWidth="1"/>
    <col min="17" max="16384" width="0" style="7" hidden="1"/>
  </cols>
  <sheetData>
    <row r="1" spans="1:16" ht="15" customHeight="1">
      <c r="A1" s="25" t="str">
        <f>CONCATENATE(A5,".0")</f>
        <v>1.0</v>
      </c>
      <c r="B1" s="376"/>
      <c r="C1" s="376" t="str">
        <f>INDEX(Konfig!$A$21:$D$1011,MATCH(A1,Konfig!$A$21:$A$1011,0),2)</f>
        <v>Allgemeine Informationen &amp; Zusammenfassungen</v>
      </c>
      <c r="D1" s="376"/>
      <c r="E1" s="376"/>
      <c r="F1" s="376"/>
      <c r="G1" s="376"/>
      <c r="H1" s="376"/>
      <c r="I1" s="376"/>
      <c r="J1" s="376"/>
      <c r="K1" s="376"/>
    </row>
    <row r="2" spans="1:16" ht="15" customHeight="1">
      <c r="A2" s="26" t="str">
        <f>CONCATENATE(A5,".",B5)</f>
        <v>1.6</v>
      </c>
      <c r="B2" s="26"/>
      <c r="C2" s="26" t="str">
        <f>INDEX(Konfig!$A$21:$D$1011,MATCH(A2,Konfig!$A$21:$A$1011,0),2)</f>
        <v>Kriterienübersicht</v>
      </c>
      <c r="D2" s="26"/>
      <c r="E2" s="26"/>
      <c r="F2" s="26"/>
      <c r="G2" s="26"/>
      <c r="H2" s="26"/>
      <c r="I2" s="26"/>
      <c r="J2" s="26"/>
      <c r="K2" s="26"/>
    </row>
    <row r="3" spans="1:16" ht="15" customHeight="1">
      <c r="A3" s="27"/>
      <c r="B3" s="560" t="str">
        <f>HYPERLINK("#"&amp;"'1.1 AIZ-IVZ'!A1","Link zu Inhaltsverzeichnis")</f>
        <v>Link zu Inhaltsverzeichnis</v>
      </c>
      <c r="C3" s="561"/>
      <c r="D3" s="561"/>
      <c r="E3" s="561"/>
      <c r="F3" s="561"/>
      <c r="G3" s="561"/>
      <c r="H3" s="561"/>
      <c r="I3" s="561"/>
      <c r="J3" s="561"/>
      <c r="K3" s="561"/>
    </row>
    <row r="4" spans="1:16" ht="15">
      <c r="A4" s="670" t="s">
        <v>569</v>
      </c>
      <c r="B4" s="671"/>
      <c r="C4" s="671"/>
      <c r="D4" s="671"/>
      <c r="E4" s="337" t="s">
        <v>343</v>
      </c>
      <c r="F4" s="338"/>
      <c r="G4" s="338"/>
      <c r="H4" s="338"/>
      <c r="I4" s="338"/>
      <c r="J4" s="338"/>
      <c r="K4" s="338"/>
    </row>
    <row r="5" spans="1:16" ht="15">
      <c r="A5" s="19">
        <v>1</v>
      </c>
      <c r="B5" s="19">
        <v>6</v>
      </c>
      <c r="C5" s="19">
        <v>1</v>
      </c>
      <c r="D5" s="20">
        <v>0</v>
      </c>
      <c r="E5" s="647" t="s">
        <v>645</v>
      </c>
      <c r="F5" s="648"/>
      <c r="G5" s="648"/>
      <c r="H5" s="648"/>
      <c r="I5" s="648"/>
      <c r="J5" s="648"/>
      <c r="K5" s="648"/>
    </row>
    <row r="6" spans="1:16" ht="15">
      <c r="A6" s="19">
        <f>INDEX(A$1:A5,SUMPRODUCT(MAX((A$1:A5&lt;&gt;"")*ROW(A$1:A5))))</f>
        <v>1</v>
      </c>
      <c r="B6" s="19">
        <f>INDEX(B$1:B5,SUMPRODUCT(MAX((B$1:B5&lt;&gt;"")*ROW(B$1:B5))))</f>
        <v>6</v>
      </c>
      <c r="C6" s="19">
        <f>INDEX(C$1:C5,SUMPRODUCT(MAX((C$1:C5&lt;&gt;"")*ROW(C$1:C5))))</f>
        <v>1</v>
      </c>
      <c r="D6" s="20">
        <v>1</v>
      </c>
      <c r="E6" s="339" t="s">
        <v>646</v>
      </c>
      <c r="F6" s="340"/>
      <c r="G6" s="574"/>
      <c r="H6" s="574"/>
      <c r="I6" s="574"/>
      <c r="J6" s="574"/>
      <c r="K6" s="574"/>
    </row>
    <row r="7" spans="1:16" ht="30">
      <c r="A7" s="23"/>
      <c r="B7" s="23"/>
      <c r="C7" s="23"/>
      <c r="D7" s="24"/>
      <c r="E7" s="672" t="s">
        <v>647</v>
      </c>
      <c r="F7" s="673"/>
      <c r="G7" s="501" t="s">
        <v>375</v>
      </c>
      <c r="H7" s="46" t="s">
        <v>648</v>
      </c>
      <c r="I7" s="47" t="s">
        <v>649</v>
      </c>
      <c r="J7" s="47" t="s">
        <v>650</v>
      </c>
      <c r="K7" s="48" t="s">
        <v>651</v>
      </c>
    </row>
    <row r="8" spans="1:16" ht="15">
      <c r="A8" s="28"/>
      <c r="B8" s="28"/>
      <c r="C8" s="28"/>
      <c r="D8" s="28"/>
      <c r="E8" s="36"/>
      <c r="F8" s="33"/>
      <c r="G8" s="503">
        <f ca="1">SUMIF($E$16:$E$1006,"*.0*",G$16:G$1006)</f>
        <v>912</v>
      </c>
      <c r="H8" s="504">
        <f t="shared" ref="H8:J8" ca="1" si="0">SUMIF($E$16:$E$1006,"*.0*",H$16:H$1006)</f>
        <v>0</v>
      </c>
      <c r="I8" s="504">
        <f t="shared" ca="1" si="0"/>
        <v>0</v>
      </c>
      <c r="J8" s="505">
        <f t="shared" ca="1" si="0"/>
        <v>912</v>
      </c>
      <c r="K8" s="407">
        <f ca="1">IFERROR(H8/G8,0)</f>
        <v>0</v>
      </c>
    </row>
    <row r="9" spans="1:16" ht="15" hidden="1">
      <c r="A9" s="28"/>
      <c r="B9" s="28"/>
      <c r="C9" s="28"/>
      <c r="D9" s="28"/>
      <c r="E9" s="32"/>
      <c r="F9" s="33"/>
      <c r="G9" s="33"/>
      <c r="H9" s="34"/>
      <c r="I9" s="31"/>
      <c r="J9" s="410"/>
      <c r="K9" s="35"/>
    </row>
    <row r="10" spans="1:16" ht="15" hidden="1">
      <c r="A10" s="28"/>
      <c r="B10" s="28"/>
      <c r="C10" s="28"/>
      <c r="D10" s="28"/>
      <c r="E10" s="36"/>
      <c r="F10" s="33"/>
      <c r="G10" s="33"/>
      <c r="H10" s="34"/>
      <c r="I10" s="31"/>
      <c r="J10" s="410"/>
      <c r="K10" s="35"/>
    </row>
    <row r="11" spans="1:16" ht="15" hidden="1">
      <c r="A11" s="28"/>
      <c r="B11" s="28"/>
      <c r="C11" s="28"/>
      <c r="D11" s="28"/>
      <c r="E11" s="37"/>
      <c r="F11" s="38"/>
      <c r="G11" s="39"/>
      <c r="H11" s="40"/>
      <c r="I11" s="41"/>
      <c r="J11" s="41"/>
      <c r="K11" s="41"/>
    </row>
    <row r="12" spans="1:16" ht="30" customHeight="1">
      <c r="A12" s="19">
        <f>INDEX(A$1:A11,SUMPRODUCT(MAX((A$1:A11&lt;&gt;"")*ROW(A$1:A11))))</f>
        <v>1</v>
      </c>
      <c r="B12" s="19">
        <f>INDEX(B$1:B11,SUMPRODUCT(MAX((B$1:B11&lt;&gt;"")*ROW(B$1:B11))))</f>
        <v>6</v>
      </c>
      <c r="C12" s="19">
        <f>INDEX(C$1:C11,SUMPRODUCT(MAX((C$1:C11&lt;&gt;"")*ROW(C$1:C11))))</f>
        <v>1</v>
      </c>
      <c r="D12" s="20">
        <v>2</v>
      </c>
      <c r="E12" s="339" t="s">
        <v>652</v>
      </c>
      <c r="F12" s="340"/>
      <c r="G12" s="575" t="str">
        <f ca="1">IF('1.1 AIZ-IVZ'!$AB$108&gt;0,"Achtung! " &amp; '1.1 AIZ-IVZ'!AB108 &amp; IF('1.1 AIZ-IVZ'!AB108=1," KO-Kriterium ist", " KO-Kriterien sind") &amp; " nicht vollständig bearbeitet und führt zum Verfahrensausschluss.","")</f>
        <v/>
      </c>
      <c r="H12" s="575"/>
      <c r="I12" s="575"/>
      <c r="J12" s="575"/>
      <c r="K12" s="575"/>
      <c r="L12" s="42"/>
      <c r="M12" s="42"/>
      <c r="N12" s="42"/>
      <c r="O12" s="42"/>
      <c r="P12" s="42"/>
    </row>
    <row r="13" spans="1:16" ht="15" hidden="1">
      <c r="A13" s="23"/>
      <c r="B13" s="23"/>
      <c r="C13" s="23"/>
      <c r="D13" s="24"/>
      <c r="E13" s="43"/>
      <c r="F13" s="44"/>
      <c r="G13" s="45"/>
      <c r="H13" s="46"/>
      <c r="I13" s="47"/>
      <c r="J13" s="47"/>
      <c r="K13" s="48"/>
      <c r="L13" s="42"/>
      <c r="M13" s="42"/>
      <c r="N13" s="42"/>
      <c r="O13" s="42"/>
      <c r="P13" s="42"/>
    </row>
    <row r="14" spans="1:16" ht="15" hidden="1">
      <c r="A14" s="23"/>
      <c r="B14" s="23"/>
      <c r="C14" s="23"/>
      <c r="D14" s="24"/>
      <c r="E14" s="674"/>
      <c r="F14" s="674"/>
      <c r="G14" s="51"/>
      <c r="H14" s="52"/>
      <c r="I14" s="52"/>
      <c r="J14" s="408"/>
      <c r="K14" s="408"/>
      <c r="L14" s="42"/>
      <c r="M14" s="42"/>
      <c r="N14" s="42"/>
      <c r="O14" s="42"/>
      <c r="P14" s="42"/>
    </row>
    <row r="15" spans="1:16" ht="30">
      <c r="A15" s="23"/>
      <c r="B15" s="23"/>
      <c r="C15" s="23"/>
      <c r="D15" s="24"/>
      <c r="E15" s="44" t="s">
        <v>345</v>
      </c>
      <c r="F15" s="44" t="s">
        <v>653</v>
      </c>
      <c r="G15" s="501" t="s">
        <v>375</v>
      </c>
      <c r="H15" s="46" t="s">
        <v>648</v>
      </c>
      <c r="I15" s="47" t="s">
        <v>649</v>
      </c>
      <c r="J15" s="47" t="s">
        <v>650</v>
      </c>
      <c r="K15" s="48" t="s">
        <v>651</v>
      </c>
      <c r="L15" s="42"/>
      <c r="M15" s="42"/>
      <c r="O15" s="42"/>
    </row>
    <row r="16" spans="1:16" ht="15">
      <c r="A16" s="23"/>
      <c r="B16" s="23"/>
      <c r="C16" s="23"/>
      <c r="D16" s="24"/>
      <c r="E16" s="28" t="str">
        <f>IF('1.4 AIZ-BWH'!E25="","",'1.4 AIZ-BWH'!E25)</f>
        <v>10.0 Leistungskriterien</v>
      </c>
      <c r="F16" s="49"/>
      <c r="G16" s="500" cm="1">
        <f t="array" aca="1" ref="G16" ca="1">IFERROR(IF(M16=0,SUMIFS(G17:G$1006,L17:L$1006,$L16,M17:M$1006,"&gt;0"),INDIRECT("'"&amp;$E16&amp;"'!E4")),"")</f>
        <v>616</v>
      </c>
      <c r="H16" s="500" cm="1">
        <f t="array" aca="1" ref="H16" ca="1">IFERROR(IF(M16=0,SUMIFS(H17:H$1006,L17:L$1006,$L16,M17:M$1006,"&gt;0"),INDIRECT("'"&amp;$E16&amp;"'!E6")),"")</f>
        <v>0</v>
      </c>
      <c r="I16" s="502" cm="1">
        <f t="array" aca="1" ref="I16" ca="1">IF(E16="","",IFERROR(IF(M16=0,SUMIFS(I17:I$1006,L17:L$1006,$L16,M17:M$1006,"&gt;0"),INDIRECT("'"&amp;$E16&amp;"'!E7")),""))</f>
        <v>0</v>
      </c>
      <c r="J16" s="502" cm="1">
        <f t="array" aca="1" ref="J16" ca="1">IF(E16="","",IFERROR(IF(M16=0,SUMIFS(J17:J$1006,L17:L$1006,$L16,M17:M$1006,"&gt;0"),INDIRECT("'"&amp;$E16&amp;"'!E8")),""))</f>
        <v>616</v>
      </c>
      <c r="K16" s="55">
        <f ca="1">IF(E16="","",IFERROR(H16/G16,0))</f>
        <v>0</v>
      </c>
      <c r="L16" s="411">
        <f>IFERROR(VALUE(LEFT($E16,SEARCH(".",$E16)-1)),"")</f>
        <v>10</v>
      </c>
      <c r="M16" s="411">
        <f>IFERROR(VALUE(MID($E16,SEARCH(".",$E16)+1,1)),"")</f>
        <v>0</v>
      </c>
      <c r="N16" s="56"/>
      <c r="O16" s="56"/>
      <c r="P16" s="56"/>
    </row>
    <row r="17" spans="1:15" ht="15">
      <c r="A17" s="23"/>
      <c r="B17" s="23"/>
      <c r="C17" s="23"/>
      <c r="D17" s="24"/>
      <c r="E17" s="28" t="str">
        <f>IF('1.4 AIZ-BWH'!E26="","",'1.4 AIZ-BWH'!E26)</f>
        <v>10.1 KIS-REG</v>
      </c>
      <c r="F17" s="49"/>
      <c r="G17" s="500" cm="1">
        <f t="array" aca="1" ref="G17" ca="1">IFERROR(IF(M17=0,SUMIFS(G18:G$1006,L18:L$1006,$L17,M18:M$1006,"&gt;0"),INDIRECT("'"&amp;$E17&amp;"'!E4")),"")</f>
        <v>69</v>
      </c>
      <c r="H17" s="500" cm="1">
        <f t="array" aca="1" ref="H17" ca="1">IFERROR(IF(M17=0,SUMIFS(H18:H$1006,L18:L$1006,$L17,M18:M$1006,"&gt;0"),INDIRECT("'"&amp;$E17&amp;"'!E6")),"")</f>
        <v>0</v>
      </c>
      <c r="I17" s="502" cm="1">
        <f t="array" aca="1" ref="I17" ca="1">IF(E17="","",IFERROR(IF(M17=0,SUMIFS(I18:I$1006,L18:L$1006,$L17,M18:M$1006,"&gt;0"),INDIRECT("'"&amp;$E17&amp;"'!E7")),""))</f>
        <v>0</v>
      </c>
      <c r="J17" s="502" cm="1">
        <f t="array" aca="1" ref="J17" ca="1">IF(E17="","",IFERROR(IF(M17=0,SUMIFS(J18:J$1006,L18:L$1006,$L17,M18:M$1006,"&gt;0"),INDIRECT("'"&amp;$E17&amp;"'!E8")),""))</f>
        <v>69</v>
      </c>
      <c r="K17" s="55">
        <f t="shared" ref="K17:K80" ca="1" si="1">IF(E17="","",IFERROR(H17/G17,0))</f>
        <v>0</v>
      </c>
      <c r="L17" s="411">
        <f t="shared" ref="L17:L229" si="2">IFERROR(VALUE(LEFT($E17,SEARCH(".",$E17)-1)),"")</f>
        <v>10</v>
      </c>
      <c r="M17" s="411">
        <f t="shared" ref="M17:M229" si="3">IFERROR(VALUE(MID($E17,SEARCH(".",$E17)+1,1)),"")</f>
        <v>1</v>
      </c>
      <c r="O17" s="56"/>
    </row>
    <row r="18" spans="1:15" ht="15">
      <c r="A18" s="23"/>
      <c r="B18" s="23"/>
      <c r="C18" s="23"/>
      <c r="D18" s="24"/>
      <c r="E18" s="28" t="str">
        <f>IF('1.4 AIZ-BWH'!E27="","",'1.4 AIZ-BWH'!E27)</f>
        <v>10.2 KIS-GSA</v>
      </c>
      <c r="F18" s="49"/>
      <c r="G18" s="500" cm="1">
        <f t="array" aca="1" ref="G18" ca="1">IFERROR(IF(M18=0,SUMIFS(G19:G$1006,L19:L$1006,$L18,M19:M$1006,"&gt;0"),INDIRECT("'"&amp;$E18&amp;"'!E4")),"")</f>
        <v>123</v>
      </c>
      <c r="H18" s="500" cm="1">
        <f t="array" aca="1" ref="H18" ca="1">IFERROR(IF(M18=0,SUMIFS(H19:H$1006,L19:L$1006,$L18,M19:M$1006,"&gt;0"),INDIRECT("'"&amp;$E18&amp;"'!E6")),"")</f>
        <v>0</v>
      </c>
      <c r="I18" s="502" cm="1">
        <f t="array" aca="1" ref="I18" ca="1">IF(E18="","",IFERROR(IF(M18=0,SUMIFS(I19:I$1006,L19:L$1006,$L18,M19:M$1006,"&gt;0"),INDIRECT("'"&amp;$E18&amp;"'!E7")),""))</f>
        <v>0</v>
      </c>
      <c r="J18" s="502" cm="1">
        <f t="array" aca="1" ref="J18" ca="1">IF(E18="","",IFERROR(IF(M18=0,SUMIFS(J19:J$1006,L19:L$1006,$L18,M19:M$1006,"&gt;0"),INDIRECT("'"&amp;$E18&amp;"'!E8")),""))</f>
        <v>123</v>
      </c>
      <c r="K18" s="55">
        <f t="shared" ca="1" si="1"/>
        <v>0</v>
      </c>
      <c r="L18" s="411">
        <f t="shared" si="2"/>
        <v>10</v>
      </c>
      <c r="M18" s="411">
        <f t="shared" si="3"/>
        <v>2</v>
      </c>
      <c r="O18" s="56"/>
    </row>
    <row r="19" spans="1:15" ht="15">
      <c r="A19" s="23"/>
      <c r="B19" s="23"/>
      <c r="C19" s="23"/>
      <c r="D19" s="24"/>
      <c r="E19" s="28" t="str">
        <f>IF('1.4 AIZ-BWH'!E28="","",'1.4 AIZ-BWH'!E28)</f>
        <v>10.3 KIS-IID</v>
      </c>
      <c r="F19" s="49"/>
      <c r="G19" s="500" cm="1">
        <f t="array" aca="1" ref="G19" ca="1">IFERROR(IF(M19=0,SUMIFS(G20:G$1006,L20:L$1006,$L19,M20:M$1006,"&gt;0"),INDIRECT("'"&amp;$E19&amp;"'!E4")),"")</f>
        <v>71</v>
      </c>
      <c r="H19" s="500" cm="1">
        <f t="array" aca="1" ref="H19" ca="1">IFERROR(IF(M19=0,SUMIFS(H20:H$1006,L20:L$1006,$L19,M20:M$1006,"&gt;0"),INDIRECT("'"&amp;$E19&amp;"'!E6")),"")</f>
        <v>0</v>
      </c>
      <c r="I19" s="502" cm="1">
        <f t="array" aca="1" ref="I19" ca="1">IF(E19="","",IFERROR(IF(M19=0,SUMIFS(I20:I$1006,L20:L$1006,$L19,M20:M$1006,"&gt;0"),INDIRECT("'"&amp;$E19&amp;"'!E7")),""))</f>
        <v>0</v>
      </c>
      <c r="J19" s="502" cm="1">
        <f t="array" aca="1" ref="J19" ca="1">IF(E19="","",IFERROR(IF(M19=0,SUMIFS(J20:J$1006,L20:L$1006,$L19,M20:M$1006,"&gt;0"),INDIRECT("'"&amp;$E19&amp;"'!E8")),""))</f>
        <v>71</v>
      </c>
      <c r="K19" s="55">
        <f t="shared" ca="1" si="1"/>
        <v>0</v>
      </c>
      <c r="L19" s="411">
        <f t="shared" si="2"/>
        <v>10</v>
      </c>
      <c r="M19" s="411">
        <f t="shared" si="3"/>
        <v>3</v>
      </c>
      <c r="O19" s="56"/>
    </row>
    <row r="20" spans="1:15" ht="15">
      <c r="A20" s="23"/>
      <c r="B20" s="23"/>
      <c r="C20" s="23"/>
      <c r="D20" s="24"/>
      <c r="E20" s="28" t="str">
        <f>IF('1.4 AIZ-BWH'!E29="","",'1.4 AIZ-BWH'!E29)</f>
        <v>10.4 KIS-KPR</v>
      </c>
      <c r="F20" s="49"/>
      <c r="G20" s="500" cm="1">
        <f t="array" aca="1" ref="G20" ca="1">IFERROR(IF(M20=0,SUMIFS(G21:G$1006,L21:L$1006,$L20,M21:M$1006,"&gt;0"),INDIRECT("'"&amp;$E20&amp;"'!E4")),"")</f>
        <v>242</v>
      </c>
      <c r="H20" s="500" cm="1">
        <f t="array" aca="1" ref="H20" ca="1">IFERROR(IF(M20=0,SUMIFS(H21:H$1006,L21:L$1006,$L20,M21:M$1006,"&gt;0"),INDIRECT("'"&amp;$E20&amp;"'!E6")),"")</f>
        <v>0</v>
      </c>
      <c r="I20" s="502" cm="1">
        <f t="array" aca="1" ref="I20" ca="1">IF(E20="","",IFERROR(IF(M20=0,SUMIFS(I21:I$1006,L21:L$1006,$L20,M21:M$1006,"&gt;0"),INDIRECT("'"&amp;$E20&amp;"'!E7")),""))</f>
        <v>0</v>
      </c>
      <c r="J20" s="502" cm="1">
        <f t="array" aca="1" ref="J20" ca="1">IF(E20="","",IFERROR(IF(M20=0,SUMIFS(J21:J$1006,L21:L$1006,$L20,M21:M$1006,"&gt;0"),INDIRECT("'"&amp;$E20&amp;"'!E8")),""))</f>
        <v>242</v>
      </c>
      <c r="K20" s="55">
        <f t="shared" ca="1" si="1"/>
        <v>0</v>
      </c>
      <c r="L20" s="411">
        <f t="shared" si="2"/>
        <v>10</v>
      </c>
      <c r="M20" s="411">
        <f t="shared" si="3"/>
        <v>4</v>
      </c>
      <c r="O20" s="56"/>
    </row>
    <row r="21" spans="1:15" ht="15">
      <c r="A21" s="23"/>
      <c r="B21" s="23"/>
      <c r="C21" s="23"/>
      <c r="D21" s="24"/>
      <c r="E21" s="28" t="str">
        <f>IF('1.4 AIZ-BWH'!E30="","",'1.4 AIZ-BWH'!E30)</f>
        <v>10.5 KIS-AMO</v>
      </c>
      <c r="F21" s="49"/>
      <c r="G21" s="500" cm="1">
        <f t="array" aca="1" ref="G21" ca="1">IFERROR(IF(M21=0,SUMIFS(G22:G$1006,L22:L$1006,$L21,M22:M$1006,"&gt;0"),INDIRECT("'"&amp;$E21&amp;"'!E4")),"")</f>
        <v>44</v>
      </c>
      <c r="H21" s="500" cm="1">
        <f t="array" aca="1" ref="H21" ca="1">IFERROR(IF(M21=0,SUMIFS(H22:H$1006,L22:L$1006,$L21,M22:M$1006,"&gt;0"),INDIRECT("'"&amp;$E21&amp;"'!E6")),"")</f>
        <v>0</v>
      </c>
      <c r="I21" s="502" cm="1">
        <f t="array" aca="1" ref="I21" ca="1">IF(E21="","",IFERROR(IF(M21=0,SUMIFS(I22:I$1006,L22:L$1006,$L21,M22:M$1006,"&gt;0"),INDIRECT("'"&amp;$E21&amp;"'!E7")),""))</f>
        <v>0</v>
      </c>
      <c r="J21" s="502" cm="1">
        <f t="array" aca="1" ref="J21" ca="1">IF(E21="","",IFERROR(IF(M21=0,SUMIFS(J22:J$1006,L22:L$1006,$L21,M22:M$1006,"&gt;0"),INDIRECT("'"&amp;$E21&amp;"'!E8")),""))</f>
        <v>44</v>
      </c>
      <c r="K21" s="55">
        <f t="shared" ca="1" si="1"/>
        <v>0</v>
      </c>
      <c r="L21" s="411">
        <f t="shared" si="2"/>
        <v>10</v>
      </c>
      <c r="M21" s="411">
        <f t="shared" si="3"/>
        <v>5</v>
      </c>
      <c r="O21" s="56"/>
    </row>
    <row r="22" spans="1:15" ht="15">
      <c r="A22" s="23"/>
      <c r="B22" s="23"/>
      <c r="C22" s="23"/>
      <c r="D22" s="24"/>
      <c r="E22" s="28" t="str">
        <f>IF('1.4 AIZ-BWH'!E31="","",'1.4 AIZ-BWH'!E31)</f>
        <v>10.6 KIS-BUS</v>
      </c>
      <c r="F22" s="49"/>
      <c r="G22" s="500" cm="1">
        <f t="array" aca="1" ref="G22" ca="1">IFERROR(IF(M22=0,SUMIFS(G23:G$1006,L23:L$1006,$L22,M23:M$1006,"&gt;0"),INDIRECT("'"&amp;$E22&amp;"'!E4")),"")</f>
        <v>33</v>
      </c>
      <c r="H22" s="500" cm="1">
        <f t="array" aca="1" ref="H22" ca="1">IFERROR(IF(M22=0,SUMIFS(H23:H$1006,L23:L$1006,$L22,M23:M$1006,"&gt;0"),INDIRECT("'"&amp;$E22&amp;"'!E6")),"")</f>
        <v>0</v>
      </c>
      <c r="I22" s="502" cm="1">
        <f t="array" aca="1" ref="I22" ca="1">IF(E22="","",IFERROR(IF(M22=0,SUMIFS(I23:I$1006,L23:L$1006,$L22,M23:M$1006,"&gt;0"),INDIRECT("'"&amp;$E22&amp;"'!E7")),""))</f>
        <v>0</v>
      </c>
      <c r="J22" s="502" cm="1">
        <f t="array" aca="1" ref="J22" ca="1">IF(E22="","",IFERROR(IF(M22=0,SUMIFS(J23:J$1006,L23:L$1006,$L22,M23:M$1006,"&gt;0"),INDIRECT("'"&amp;$E22&amp;"'!E8")),""))</f>
        <v>33</v>
      </c>
      <c r="K22" s="55">
        <f t="shared" ca="1" si="1"/>
        <v>0</v>
      </c>
      <c r="L22" s="411">
        <f t="shared" si="2"/>
        <v>10</v>
      </c>
      <c r="M22" s="411">
        <f t="shared" si="3"/>
        <v>6</v>
      </c>
      <c r="O22" s="56"/>
    </row>
    <row r="23" spans="1:15" ht="15">
      <c r="A23" s="23"/>
      <c r="B23" s="23"/>
      <c r="C23" s="23"/>
      <c r="D23" s="24"/>
      <c r="E23" s="28" t="str">
        <f>IF('1.4 AIZ-BWH'!E32="","",'1.4 AIZ-BWH'!E32)</f>
        <v>10.7 KIS-PUE</v>
      </c>
      <c r="F23" s="49"/>
      <c r="G23" s="500" cm="1">
        <f t="array" aca="1" ref="G23" ca="1">IFERROR(IF(M23=0,SUMIFS(G24:G$1006,L24:L$1006,$L23,M24:M$1006,"&gt;0"),INDIRECT("'"&amp;$E23&amp;"'!E4")),"")</f>
        <v>34</v>
      </c>
      <c r="H23" s="500" cm="1">
        <f t="array" aca="1" ref="H23" ca="1">IFERROR(IF(M23=0,SUMIFS(H24:H$1006,L24:L$1006,$L23,M24:M$1006,"&gt;0"),INDIRECT("'"&amp;$E23&amp;"'!E6")),"")</f>
        <v>0</v>
      </c>
      <c r="I23" s="502" cm="1">
        <f t="array" aca="1" ref="I23" ca="1">IF(E23="","",IFERROR(IF(M23=0,SUMIFS(I24:I$1006,L24:L$1006,$L23,M24:M$1006,"&gt;0"),INDIRECT("'"&amp;$E23&amp;"'!E7")),""))</f>
        <v>0</v>
      </c>
      <c r="J23" s="502" cm="1">
        <f t="array" aca="1" ref="J23" ca="1">IF(E23="","",IFERROR(IF(M23=0,SUMIFS(J24:J$1006,L24:L$1006,$L23,M24:M$1006,"&gt;0"),INDIRECT("'"&amp;$E23&amp;"'!E8")),""))</f>
        <v>34</v>
      </c>
      <c r="K23" s="55">
        <f t="shared" ca="1" si="1"/>
        <v>0</v>
      </c>
      <c r="L23" s="411">
        <f t="shared" si="2"/>
        <v>10</v>
      </c>
      <c r="M23" s="411">
        <f t="shared" si="3"/>
        <v>7</v>
      </c>
      <c r="O23" s="56"/>
    </row>
    <row r="24" spans="1:15" ht="15">
      <c r="A24" s="23"/>
      <c r="B24" s="23"/>
      <c r="C24" s="23"/>
      <c r="D24" s="24"/>
      <c r="E24" s="28" t="str">
        <f>IF('1.4 AIZ-BWH'!E33="","",'1.4 AIZ-BWH'!E33)</f>
        <v>11.0 Schwerpunkt Abrechnung</v>
      </c>
      <c r="F24" s="49"/>
      <c r="G24" s="500" cm="1">
        <f t="array" aca="1" ref="G24" ca="1">IFERROR(IF(M24=0,SUMIFS(G25:G$1006,L25:L$1006,$L24,M25:M$1006,"&gt;0"),INDIRECT("'"&amp;$E24&amp;"'!E4")),"")</f>
        <v>296</v>
      </c>
      <c r="H24" s="500" cm="1">
        <f t="array" aca="1" ref="H24" ca="1">IFERROR(IF(M24=0,SUMIFS(H25:H$1006,L25:L$1006,$L24,M25:M$1006,"&gt;0"),INDIRECT("'"&amp;$E24&amp;"'!E6")),"")</f>
        <v>0</v>
      </c>
      <c r="I24" s="502" cm="1">
        <f t="array" aca="1" ref="I24" ca="1">IF(E24="","",IFERROR(IF(M24=0,SUMIFS(I25:I$1006,L25:L$1006,$L24,M25:M$1006,"&gt;0"),INDIRECT("'"&amp;$E24&amp;"'!E7")),""))</f>
        <v>0</v>
      </c>
      <c r="J24" s="502" cm="1">
        <f t="array" aca="1" ref="J24" ca="1">IF(E24="","",IFERROR(IF(M24=0,SUMIFS(J25:J$1006,L25:L$1006,$L24,M25:M$1006,"&gt;0"),INDIRECT("'"&amp;$E24&amp;"'!E8")),""))</f>
        <v>296</v>
      </c>
      <c r="K24" s="55">
        <f t="shared" ca="1" si="1"/>
        <v>0</v>
      </c>
      <c r="L24" s="411">
        <f t="shared" si="2"/>
        <v>11</v>
      </c>
      <c r="M24" s="411">
        <f t="shared" si="3"/>
        <v>0</v>
      </c>
      <c r="O24" s="56"/>
    </row>
    <row r="25" spans="1:15" ht="15">
      <c r="A25" s="23"/>
      <c r="B25" s="23"/>
      <c r="C25" s="23"/>
      <c r="D25" s="24"/>
      <c r="E25" s="28" t="str">
        <f>IF('1.4 AIZ-BWH'!E34="","",'1.4 AIZ-BWH'!E34)</f>
        <v>11.1 KIS-ABS</v>
      </c>
      <c r="F25" s="49"/>
      <c r="G25" s="500" cm="1">
        <f t="array" aca="1" ref="G25" ca="1">IFERROR(IF(M25=0,SUMIFS(G26:G$1006,L26:L$1006,$L25,M26:M$1006,"&gt;0"),INDIRECT("'"&amp;$E25&amp;"'!E4")),"")</f>
        <v>219</v>
      </c>
      <c r="H25" s="500" cm="1">
        <f t="array" aca="1" ref="H25" ca="1">IFERROR(IF(M25=0,SUMIFS(H26:H$1006,L26:L$1006,$L25,M26:M$1006,"&gt;0"),INDIRECT("'"&amp;$E25&amp;"'!E6")),"")</f>
        <v>0</v>
      </c>
      <c r="I25" s="502" cm="1">
        <f t="array" aca="1" ref="I25" ca="1">IF(E25="","",IFERROR(IF(M25=0,SUMIFS(I26:I$1006,L26:L$1006,$L25,M26:M$1006,"&gt;0"),INDIRECT("'"&amp;$E25&amp;"'!E7")),""))</f>
        <v>0</v>
      </c>
      <c r="J25" s="502" cm="1">
        <f t="array" aca="1" ref="J25" ca="1">IF(E25="","",IFERROR(IF(M25=0,SUMIFS(J26:J$1006,L26:L$1006,$L25,M26:M$1006,"&gt;0"),INDIRECT("'"&amp;$E25&amp;"'!E8")),""))</f>
        <v>219</v>
      </c>
      <c r="K25" s="55">
        <f t="shared" ca="1" si="1"/>
        <v>0</v>
      </c>
      <c r="L25" s="411">
        <f t="shared" si="2"/>
        <v>11</v>
      </c>
      <c r="M25" s="411">
        <f t="shared" si="3"/>
        <v>1</v>
      </c>
      <c r="O25" s="56"/>
    </row>
    <row r="26" spans="1:15" ht="15">
      <c r="A26" s="23"/>
      <c r="B26" s="23"/>
      <c r="C26" s="23"/>
      <c r="D26" s="24"/>
      <c r="E26" s="28" t="str">
        <f>IF('1.4 AIZ-BWH'!E35="","",'1.4 AIZ-BWH'!E35)</f>
        <v>11.2 KIS-ABA</v>
      </c>
      <c r="F26" s="49"/>
      <c r="G26" s="500" cm="1">
        <f t="array" aca="1" ref="G26" ca="1">IFERROR(IF(M26=0,SUMIFS(G27:G$1006,L27:L$1006,$L26,M27:M$1006,"&gt;0"),INDIRECT("'"&amp;$E26&amp;"'!E4")),"")</f>
        <v>77</v>
      </c>
      <c r="H26" s="500" cm="1">
        <f t="array" aca="1" ref="H26" ca="1">IFERROR(IF(M26=0,SUMIFS(H27:H$1006,L27:L$1006,$L26,M27:M$1006,"&gt;0"),INDIRECT("'"&amp;$E26&amp;"'!E6")),"")</f>
        <v>0</v>
      </c>
      <c r="I26" s="502" cm="1">
        <f t="array" aca="1" ref="I26" ca="1">IF(E26="","",IFERROR(IF(M26=0,SUMIFS(I27:I$1006,L27:L$1006,$L26,M27:M$1006,"&gt;0"),INDIRECT("'"&amp;$E26&amp;"'!E7")),""))</f>
        <v>0</v>
      </c>
      <c r="J26" s="502" cm="1">
        <f t="array" aca="1" ref="J26" ca="1">IF(E26="","",IFERROR(IF(M26=0,SUMIFS(J27:J$1006,L27:L$1006,$L26,M27:M$1006,"&gt;0"),INDIRECT("'"&amp;$E26&amp;"'!E8")),""))</f>
        <v>77</v>
      </c>
      <c r="K26" s="55">
        <f t="shared" ca="1" si="1"/>
        <v>0</v>
      </c>
      <c r="L26" s="411">
        <f t="shared" si="2"/>
        <v>11</v>
      </c>
      <c r="M26" s="411">
        <f t="shared" si="3"/>
        <v>2</v>
      </c>
      <c r="O26" s="56"/>
    </row>
    <row r="27" spans="1:15" ht="15" hidden="1">
      <c r="A27" s="23"/>
      <c r="B27" s="23"/>
      <c r="C27" s="23"/>
      <c r="D27" s="24"/>
      <c r="E27" s="28" t="str">
        <f>IF('1.4 AIZ-BWH'!E36="","",'1.4 AIZ-BWH'!E36)</f>
        <v/>
      </c>
      <c r="F27" s="49"/>
      <c r="G27" s="500" t="str" cm="1">
        <f t="array" aca="1" ref="G27" ca="1">IFERROR(IF(M27=0,SUMIFS(G28:G$1006,L28:L$1006,$L27,M28:M$1006,"&gt;0"),INDIRECT("'"&amp;$E27&amp;"'!E4")),"")</f>
        <v/>
      </c>
      <c r="H27" s="500" t="str" cm="1">
        <f t="array" aca="1" ref="H27" ca="1">IFERROR(IF(M27=0,SUMIFS(H28:H$1006,L28:L$1006,$L27,M28:M$1006,"&gt;0"),INDIRECT("'"&amp;$E27&amp;"'!E6")),"")</f>
        <v/>
      </c>
      <c r="I27" s="502" t="str" cm="1">
        <f t="array" aca="1" ref="I27" ca="1">IF(E27="","",IFERROR(IF(M27=0,SUMIFS(I28:I$1006,L28:L$1006,$L27,M28:M$1006,"&gt;0"),INDIRECT("'"&amp;$E27&amp;"'!E7")),""))</f>
        <v/>
      </c>
      <c r="J27" s="502" t="str" cm="1">
        <f t="array" aca="1" ref="J27" ca="1">IF(E27="","",IFERROR(IF(M27=0,SUMIFS(J28:J$1006,L28:L$1006,$L27,M28:M$1006,"&gt;0"),INDIRECT("'"&amp;$E27&amp;"'!E8")),""))</f>
        <v/>
      </c>
      <c r="K27" s="55" t="str">
        <f t="shared" si="1"/>
        <v/>
      </c>
      <c r="L27" s="411" t="str">
        <f t="shared" si="2"/>
        <v/>
      </c>
      <c r="M27" s="411" t="str">
        <f t="shared" si="3"/>
        <v/>
      </c>
      <c r="O27" s="56"/>
    </row>
    <row r="28" spans="1:15" ht="15" hidden="1">
      <c r="A28" s="23"/>
      <c r="B28" s="23"/>
      <c r="C28" s="23"/>
      <c r="D28" s="24"/>
      <c r="E28" s="28" t="str">
        <f>IF('1.4 AIZ-BWH'!E37="","",'1.4 AIZ-BWH'!E37)</f>
        <v/>
      </c>
      <c r="F28" s="49"/>
      <c r="G28" s="500" t="str" cm="1">
        <f t="array" aca="1" ref="G28" ca="1">IFERROR(IF(M28=0,SUMIFS(G29:G$1006,L29:L$1006,$L28,M29:M$1006,"&gt;0"),INDIRECT("'"&amp;$E28&amp;"'!E4")),"")</f>
        <v/>
      </c>
      <c r="H28" s="500" t="str" cm="1">
        <f t="array" aca="1" ref="H28" ca="1">IFERROR(IF(M28=0,SUMIFS(H29:H$1006,L29:L$1006,$L28,M29:M$1006,"&gt;0"),INDIRECT("'"&amp;$E28&amp;"'!E6")),"")</f>
        <v/>
      </c>
      <c r="I28" s="502" t="str" cm="1">
        <f t="array" aca="1" ref="I28" ca="1">IF(E28="","",IFERROR(IF(M28=0,SUMIFS(I29:I$1006,L29:L$1006,$L28,M29:M$1006,"&gt;0"),INDIRECT("'"&amp;$E28&amp;"'!E7")),""))</f>
        <v/>
      </c>
      <c r="J28" s="502" t="str" cm="1">
        <f t="array" aca="1" ref="J28" ca="1">IF(E28="","",IFERROR(IF(M28=0,SUMIFS(J29:J$1006,L29:L$1006,$L28,M29:M$1006,"&gt;0"),INDIRECT("'"&amp;$E28&amp;"'!E8")),""))</f>
        <v/>
      </c>
      <c r="K28" s="55" t="str">
        <f t="shared" si="1"/>
        <v/>
      </c>
      <c r="L28" s="411" t="str">
        <f t="shared" si="2"/>
        <v/>
      </c>
      <c r="M28" s="411" t="str">
        <f t="shared" si="3"/>
        <v/>
      </c>
      <c r="O28" s="56"/>
    </row>
    <row r="29" spans="1:15" ht="15" hidden="1">
      <c r="A29" s="23"/>
      <c r="B29" s="23"/>
      <c r="C29" s="23"/>
      <c r="D29" s="24"/>
      <c r="E29" s="28" t="str">
        <f>IF('1.4 AIZ-BWH'!E38="","",'1.4 AIZ-BWH'!E38)</f>
        <v/>
      </c>
      <c r="F29" s="49"/>
      <c r="G29" s="500" t="str" cm="1">
        <f t="array" aca="1" ref="G29" ca="1">IFERROR(IF(M29=0,SUMIFS(G30:G$1006,L30:L$1006,$L29,M30:M$1006,"&gt;0"),INDIRECT("'"&amp;$E29&amp;"'!E4")),"")</f>
        <v/>
      </c>
      <c r="H29" s="500" t="str" cm="1">
        <f t="array" aca="1" ref="H29" ca="1">IFERROR(IF(M29=0,SUMIFS(H30:H$1006,L30:L$1006,$L29,M30:M$1006,"&gt;0"),INDIRECT("'"&amp;$E29&amp;"'!E6")),"")</f>
        <v/>
      </c>
      <c r="I29" s="502" t="str" cm="1">
        <f t="array" aca="1" ref="I29" ca="1">IF(E29="","",IFERROR(IF(M29=0,SUMIFS(I30:I$1006,L30:L$1006,$L29,M30:M$1006,"&gt;0"),INDIRECT("'"&amp;$E29&amp;"'!E7")),""))</f>
        <v/>
      </c>
      <c r="J29" s="502" t="str" cm="1">
        <f t="array" aca="1" ref="J29" ca="1">IF(E29="","",IFERROR(IF(M29=0,SUMIFS(J30:J$1006,L30:L$1006,$L29,M30:M$1006,"&gt;0"),INDIRECT("'"&amp;$E29&amp;"'!E8")),""))</f>
        <v/>
      </c>
      <c r="K29" s="55" t="str">
        <f t="shared" si="1"/>
        <v/>
      </c>
      <c r="L29" s="411" t="str">
        <f t="shared" si="2"/>
        <v/>
      </c>
      <c r="M29" s="411" t="str">
        <f t="shared" si="3"/>
        <v/>
      </c>
      <c r="O29" s="56"/>
    </row>
    <row r="30" spans="1:15" ht="15" hidden="1">
      <c r="A30" s="23"/>
      <c r="B30" s="23"/>
      <c r="C30" s="23"/>
      <c r="D30" s="24"/>
      <c r="E30" s="28" t="str">
        <f>IF('1.4 AIZ-BWH'!E39="","",'1.4 AIZ-BWH'!E39)</f>
        <v/>
      </c>
      <c r="F30" s="49"/>
      <c r="G30" s="500" t="str" cm="1">
        <f t="array" aca="1" ref="G30" ca="1">IFERROR(IF(M30=0,SUMIFS(G31:G$1006,L31:L$1006,$L30,M31:M$1006,"&gt;0"),INDIRECT("'"&amp;$E30&amp;"'!E4")),"")</f>
        <v/>
      </c>
      <c r="H30" s="500" t="str" cm="1">
        <f t="array" aca="1" ref="H30" ca="1">IFERROR(IF(M30=0,SUMIFS(H31:H$1006,L31:L$1006,$L30,M31:M$1006,"&gt;0"),INDIRECT("'"&amp;$E30&amp;"'!E6")),"")</f>
        <v/>
      </c>
      <c r="I30" s="502" t="str" cm="1">
        <f t="array" aca="1" ref="I30" ca="1">IF(E30="","",IFERROR(IF(M30=0,SUMIFS(I31:I$1006,L31:L$1006,$L30,M31:M$1006,"&gt;0"),INDIRECT("'"&amp;$E30&amp;"'!E7")),""))</f>
        <v/>
      </c>
      <c r="J30" s="502" t="str" cm="1">
        <f t="array" aca="1" ref="J30" ca="1">IF(E30="","",IFERROR(IF(M30=0,SUMIFS(J31:J$1006,L31:L$1006,$L30,M31:M$1006,"&gt;0"),INDIRECT("'"&amp;$E30&amp;"'!E8")),""))</f>
        <v/>
      </c>
      <c r="K30" s="55" t="str">
        <f t="shared" si="1"/>
        <v/>
      </c>
      <c r="L30" s="411" t="str">
        <f t="shared" si="2"/>
        <v/>
      </c>
      <c r="M30" s="411" t="str">
        <f t="shared" si="3"/>
        <v/>
      </c>
      <c r="O30" s="56"/>
    </row>
    <row r="31" spans="1:15" ht="15" hidden="1">
      <c r="A31" s="23"/>
      <c r="B31" s="23"/>
      <c r="C31" s="23"/>
      <c r="D31" s="24"/>
      <c r="E31" s="28" t="str">
        <f>IF('1.4 AIZ-BWH'!E40="","",'1.4 AIZ-BWH'!E40)</f>
        <v/>
      </c>
      <c r="F31" s="49"/>
      <c r="G31" s="500" t="str" cm="1">
        <f t="array" aca="1" ref="G31" ca="1">IFERROR(IF(M31=0,SUMIFS(G32:G$1006,L32:L$1006,$L31,M32:M$1006,"&gt;0"),INDIRECT("'"&amp;$E31&amp;"'!E4")),"")</f>
        <v/>
      </c>
      <c r="H31" s="500" t="str" cm="1">
        <f t="array" aca="1" ref="H31" ca="1">IFERROR(IF(M31=0,SUMIFS(H32:H$1006,L32:L$1006,$L31,M32:M$1006,"&gt;0"),INDIRECT("'"&amp;$E31&amp;"'!E6")),"")</f>
        <v/>
      </c>
      <c r="I31" s="502" t="str" cm="1">
        <f t="array" aca="1" ref="I31" ca="1">IF(E31="","",IFERROR(IF(M31=0,SUMIFS(I32:I$1006,L32:L$1006,$L31,M32:M$1006,"&gt;0"),INDIRECT("'"&amp;$E31&amp;"'!E7")),""))</f>
        <v/>
      </c>
      <c r="J31" s="502" t="str" cm="1">
        <f t="array" aca="1" ref="J31" ca="1">IF(E31="","",IFERROR(IF(M31=0,SUMIFS(J32:J$1006,L32:L$1006,$L31,M32:M$1006,"&gt;0"),INDIRECT("'"&amp;$E31&amp;"'!E8")),""))</f>
        <v/>
      </c>
      <c r="K31" s="55" t="str">
        <f t="shared" si="1"/>
        <v/>
      </c>
      <c r="L31" s="411" t="str">
        <f t="shared" si="2"/>
        <v/>
      </c>
      <c r="M31" s="411" t="str">
        <f t="shared" si="3"/>
        <v/>
      </c>
      <c r="O31" s="56"/>
    </row>
    <row r="32" spans="1:15" ht="15" hidden="1">
      <c r="A32" s="23"/>
      <c r="B32" s="23"/>
      <c r="C32" s="23"/>
      <c r="D32" s="24"/>
      <c r="E32" s="28" t="str">
        <f>IF('1.4 AIZ-BWH'!E41="","",'1.4 AIZ-BWH'!E41)</f>
        <v/>
      </c>
      <c r="F32" s="49"/>
      <c r="G32" s="500" t="str" cm="1">
        <f t="array" aca="1" ref="G32" ca="1">IFERROR(IF(M32=0,SUMIFS(G33:G$1006,L33:L$1006,$L32,M33:M$1006,"&gt;0"),INDIRECT("'"&amp;$E32&amp;"'!E4")),"")</f>
        <v/>
      </c>
      <c r="H32" s="500" t="str" cm="1">
        <f t="array" aca="1" ref="H32" ca="1">IFERROR(IF(M32=0,SUMIFS(H33:H$1006,L33:L$1006,$L32,M33:M$1006,"&gt;0"),INDIRECT("'"&amp;$E32&amp;"'!E6")),"")</f>
        <v/>
      </c>
      <c r="I32" s="502" t="str" cm="1">
        <f t="array" aca="1" ref="I32" ca="1">IF(E32="","",IFERROR(IF(M32=0,SUMIFS(I33:I$1006,L33:L$1006,$L32,M33:M$1006,"&gt;0"),INDIRECT("'"&amp;$E32&amp;"'!E7")),""))</f>
        <v/>
      </c>
      <c r="J32" s="502" t="str" cm="1">
        <f t="array" aca="1" ref="J32" ca="1">IF(E32="","",IFERROR(IF(M32=0,SUMIFS(J33:J$1006,L33:L$1006,$L32,M33:M$1006,"&gt;0"),INDIRECT("'"&amp;$E32&amp;"'!E8")),""))</f>
        <v/>
      </c>
      <c r="K32" s="55" t="str">
        <f t="shared" si="1"/>
        <v/>
      </c>
      <c r="L32" s="411" t="str">
        <f t="shared" si="2"/>
        <v/>
      </c>
      <c r="M32" s="411" t="str">
        <f t="shared" si="3"/>
        <v/>
      </c>
      <c r="O32" s="56"/>
    </row>
    <row r="33" spans="1:16" ht="15" hidden="1">
      <c r="A33" s="23"/>
      <c r="B33" s="23"/>
      <c r="C33" s="23"/>
      <c r="D33" s="24"/>
      <c r="E33" s="28" t="str">
        <f>IF('1.4 AIZ-BWH'!E42="","",'1.4 AIZ-BWH'!E42)</f>
        <v/>
      </c>
      <c r="F33" s="49"/>
      <c r="G33" s="500" t="str" cm="1">
        <f t="array" aca="1" ref="G33" ca="1">IFERROR(IF(M33=0,SUMIFS(G34:G$1006,L34:L$1006,$L33,M34:M$1006,"&gt;0"),INDIRECT("'"&amp;$E33&amp;"'!E4")),"")</f>
        <v/>
      </c>
      <c r="H33" s="500" t="str" cm="1">
        <f t="array" aca="1" ref="H33" ca="1">IFERROR(IF(M33=0,SUMIFS(H34:H$1006,L34:L$1006,$L33,M34:M$1006,"&gt;0"),INDIRECT("'"&amp;$E33&amp;"'!E6")),"")</f>
        <v/>
      </c>
      <c r="I33" s="502" t="str" cm="1">
        <f t="array" aca="1" ref="I33" ca="1">IF(E33="","",IFERROR(IF(M33=0,SUMIFS(I34:I$1006,L34:L$1006,$L33,M34:M$1006,"&gt;0"),INDIRECT("'"&amp;$E33&amp;"'!E7")),""))</f>
        <v/>
      </c>
      <c r="J33" s="502" t="str" cm="1">
        <f t="array" aca="1" ref="J33" ca="1">IF(E33="","",IFERROR(IF(M33=0,SUMIFS(J34:J$1006,L34:L$1006,$L33,M34:M$1006,"&gt;0"),INDIRECT("'"&amp;$E33&amp;"'!E8")),""))</f>
        <v/>
      </c>
      <c r="K33" s="55" t="str">
        <f t="shared" si="1"/>
        <v/>
      </c>
      <c r="L33" s="411" t="str">
        <f t="shared" si="2"/>
        <v/>
      </c>
      <c r="M33" s="411" t="str">
        <f t="shared" si="3"/>
        <v/>
      </c>
      <c r="O33" s="56"/>
    </row>
    <row r="34" spans="1:16" ht="15" hidden="1">
      <c r="A34" s="23"/>
      <c r="B34" s="23"/>
      <c r="C34" s="23"/>
      <c r="D34" s="24"/>
      <c r="E34" s="28" t="str">
        <f>IF('1.4 AIZ-BWH'!E43="","",'1.4 AIZ-BWH'!E43)</f>
        <v/>
      </c>
      <c r="F34" s="49"/>
      <c r="G34" s="500" t="str" cm="1">
        <f t="array" aca="1" ref="G34" ca="1">IFERROR(IF(M34=0,SUMIFS(G35:G$1006,L35:L$1006,$L34,M35:M$1006,"&gt;0"),INDIRECT("'"&amp;$E34&amp;"'!E4")),"")</f>
        <v/>
      </c>
      <c r="H34" s="500" t="str" cm="1">
        <f t="array" aca="1" ref="H34" ca="1">IFERROR(IF(M34=0,SUMIFS(H35:H$1006,L35:L$1006,$L34,M35:M$1006,"&gt;0"),INDIRECT("'"&amp;$E34&amp;"'!E6")),"")</f>
        <v/>
      </c>
      <c r="I34" s="502" t="str" cm="1">
        <f t="array" aca="1" ref="I34" ca="1">IF(E34="","",IFERROR(IF(M34=0,SUMIFS(I35:I$1006,L35:L$1006,$L34,M35:M$1006,"&gt;0"),INDIRECT("'"&amp;$E34&amp;"'!E7")),""))</f>
        <v/>
      </c>
      <c r="J34" s="502" t="str" cm="1">
        <f t="array" aca="1" ref="J34" ca="1">IF(E34="","",IFERROR(IF(M34=0,SUMIFS(J35:J$1006,L35:L$1006,$L34,M35:M$1006,"&gt;0"),INDIRECT("'"&amp;$E34&amp;"'!E8")),""))</f>
        <v/>
      </c>
      <c r="K34" s="55" t="str">
        <f t="shared" si="1"/>
        <v/>
      </c>
      <c r="L34" s="411" t="str">
        <f t="shared" si="2"/>
        <v/>
      </c>
      <c r="M34" s="411" t="str">
        <f t="shared" si="3"/>
        <v/>
      </c>
      <c r="N34" s="42"/>
      <c r="O34" s="56"/>
      <c r="P34" s="42"/>
    </row>
    <row r="35" spans="1:16" ht="15" hidden="1">
      <c r="A35" s="23"/>
      <c r="B35" s="23"/>
      <c r="C35" s="23"/>
      <c r="D35" s="24"/>
      <c r="E35" s="28" t="str">
        <f>IF('1.4 AIZ-BWH'!E44="","",'1.4 AIZ-BWH'!E44)</f>
        <v/>
      </c>
      <c r="F35" s="49"/>
      <c r="G35" s="500" t="str" cm="1">
        <f t="array" aca="1" ref="G35" ca="1">IFERROR(IF(M35=0,SUMIFS(G36:G$1006,L36:L$1006,$L35,M36:M$1006,"&gt;0"),INDIRECT("'"&amp;$E35&amp;"'!E4")),"")</f>
        <v/>
      </c>
      <c r="H35" s="500" t="str" cm="1">
        <f t="array" aca="1" ref="H35" ca="1">IFERROR(IF(M35=0,SUMIFS(H36:H$1006,L36:L$1006,$L35,M36:M$1006,"&gt;0"),INDIRECT("'"&amp;$E35&amp;"'!E6")),"")</f>
        <v/>
      </c>
      <c r="I35" s="502" t="str" cm="1">
        <f t="array" aca="1" ref="I35" ca="1">IF(E35="","",IFERROR(IF(M35=0,SUMIFS(I36:I$1006,L36:L$1006,$L35,M36:M$1006,"&gt;0"),INDIRECT("'"&amp;$E35&amp;"'!E7")),""))</f>
        <v/>
      </c>
      <c r="J35" s="502" t="str" cm="1">
        <f t="array" aca="1" ref="J35" ca="1">IF(E35="","",IFERROR(IF(M35=0,SUMIFS(J36:J$1006,L36:L$1006,$L35,M36:M$1006,"&gt;0"),INDIRECT("'"&amp;$E35&amp;"'!E8")),""))</f>
        <v/>
      </c>
      <c r="K35" s="55" t="str">
        <f t="shared" si="1"/>
        <v/>
      </c>
      <c r="L35" s="411" t="str">
        <f t="shared" si="2"/>
        <v/>
      </c>
      <c r="M35" s="411" t="str">
        <f t="shared" si="3"/>
        <v/>
      </c>
      <c r="N35" s="42"/>
      <c r="O35" s="56"/>
      <c r="P35" s="42"/>
    </row>
    <row r="36" spans="1:16" ht="15" hidden="1">
      <c r="A36" s="23"/>
      <c r="B36" s="23"/>
      <c r="C36" s="23"/>
      <c r="D36" s="24"/>
      <c r="E36" s="28" t="str">
        <f>IF('1.4 AIZ-BWH'!E45="","",'1.4 AIZ-BWH'!E45)</f>
        <v/>
      </c>
      <c r="F36" s="49"/>
      <c r="G36" s="500" t="str" cm="1">
        <f t="array" aca="1" ref="G36" ca="1">IFERROR(IF(M36=0,SUMIFS(G37:G$1006,L37:L$1006,$L36,M37:M$1006,"&gt;0"),INDIRECT("'"&amp;$E36&amp;"'!E4")),"")</f>
        <v/>
      </c>
      <c r="H36" s="500" t="str" cm="1">
        <f t="array" aca="1" ref="H36" ca="1">IFERROR(IF(M36=0,SUMIFS(H37:H$1006,L37:L$1006,$L36,M37:M$1006,"&gt;0"),INDIRECT("'"&amp;$E36&amp;"'!E6")),"")</f>
        <v/>
      </c>
      <c r="I36" s="502" t="str" cm="1">
        <f t="array" aca="1" ref="I36" ca="1">IF(E36="","",IFERROR(IF(M36=0,SUMIFS(I37:I$1006,L37:L$1006,$L36,M37:M$1006,"&gt;0"),INDIRECT("'"&amp;$E36&amp;"'!E7")),""))</f>
        <v/>
      </c>
      <c r="J36" s="502" t="str" cm="1">
        <f t="array" aca="1" ref="J36" ca="1">IF(E36="","",IFERROR(IF(M36=0,SUMIFS(J37:J$1006,L37:L$1006,$L36,M37:M$1006,"&gt;0"),INDIRECT("'"&amp;$E36&amp;"'!E8")),""))</f>
        <v/>
      </c>
      <c r="K36" s="55" t="str">
        <f t="shared" si="1"/>
        <v/>
      </c>
      <c r="L36" s="411" t="str">
        <f t="shared" si="2"/>
        <v/>
      </c>
      <c r="M36" s="411" t="str">
        <f t="shared" si="3"/>
        <v/>
      </c>
      <c r="N36" s="42"/>
      <c r="O36" s="56"/>
      <c r="P36" s="42"/>
    </row>
    <row r="37" spans="1:16" ht="15" hidden="1">
      <c r="A37" s="23"/>
      <c r="B37" s="23"/>
      <c r="C37" s="23"/>
      <c r="D37" s="24"/>
      <c r="E37" s="28" t="str">
        <f>IF('1.4 AIZ-BWH'!E46="","",'1.4 AIZ-BWH'!E46)</f>
        <v/>
      </c>
      <c r="F37" s="49"/>
      <c r="G37" s="500" t="str" cm="1">
        <f t="array" aca="1" ref="G37" ca="1">IFERROR(IF(M37=0,SUMIFS(G38:G$1006,L38:L$1006,$L37,M38:M$1006,"&gt;0"),INDIRECT("'"&amp;$E37&amp;"'!E4")),"")</f>
        <v/>
      </c>
      <c r="H37" s="500" t="str" cm="1">
        <f t="array" aca="1" ref="H37" ca="1">IFERROR(IF(M37=0,SUMIFS(H38:H$1006,L38:L$1006,$L37,M38:M$1006,"&gt;0"),INDIRECT("'"&amp;$E37&amp;"'!E6")),"")</f>
        <v/>
      </c>
      <c r="I37" s="502" t="str" cm="1">
        <f t="array" aca="1" ref="I37" ca="1">IF(E37="","",IFERROR(IF(M37=0,SUMIFS(I38:I$1006,L38:L$1006,$L37,M38:M$1006,"&gt;0"),INDIRECT("'"&amp;$E37&amp;"'!E7")),""))</f>
        <v/>
      </c>
      <c r="J37" s="502" t="str" cm="1">
        <f t="array" aca="1" ref="J37" ca="1">IF(E37="","",IFERROR(IF(M37=0,SUMIFS(J38:J$1006,L38:L$1006,$L37,M38:M$1006,"&gt;0"),INDIRECT("'"&amp;$E37&amp;"'!E8")),""))</f>
        <v/>
      </c>
      <c r="K37" s="55" t="str">
        <f t="shared" si="1"/>
        <v/>
      </c>
      <c r="L37" s="411" t="str">
        <f t="shared" si="2"/>
        <v/>
      </c>
      <c r="M37" s="411" t="str">
        <f t="shared" si="3"/>
        <v/>
      </c>
      <c r="N37" s="42"/>
      <c r="O37" s="56"/>
      <c r="P37" s="42"/>
    </row>
    <row r="38" spans="1:16" ht="15" hidden="1">
      <c r="A38" s="23"/>
      <c r="B38" s="23"/>
      <c r="C38" s="23"/>
      <c r="D38" s="24"/>
      <c r="E38" s="28" t="str">
        <f>IF('1.4 AIZ-BWH'!E47="","",'1.4 AIZ-BWH'!E47)</f>
        <v/>
      </c>
      <c r="F38" s="49"/>
      <c r="G38" s="500" t="str" cm="1">
        <f t="array" aca="1" ref="G38" ca="1">IFERROR(IF(M38=0,SUMIFS(G39:G$1006,L39:L$1006,$L38,M39:M$1006,"&gt;0"),INDIRECT("'"&amp;$E38&amp;"'!E4")),"")</f>
        <v/>
      </c>
      <c r="H38" s="500" t="str" cm="1">
        <f t="array" aca="1" ref="H38" ca="1">IFERROR(IF(M38=0,SUMIFS(H39:H$1006,L39:L$1006,$L38,M39:M$1006,"&gt;0"),INDIRECT("'"&amp;$E38&amp;"'!E6")),"")</f>
        <v/>
      </c>
      <c r="I38" s="502" t="str" cm="1">
        <f t="array" aca="1" ref="I38" ca="1">IF(E38="","",IFERROR(IF(M38=0,SUMIFS(I39:I$1006,L39:L$1006,$L38,M39:M$1006,"&gt;0"),INDIRECT("'"&amp;$E38&amp;"'!E7")),""))</f>
        <v/>
      </c>
      <c r="J38" s="502" t="str" cm="1">
        <f t="array" aca="1" ref="J38" ca="1">IF(E38="","",IFERROR(IF(M38=0,SUMIFS(J39:J$1006,L39:L$1006,$L38,M39:M$1006,"&gt;0"),INDIRECT("'"&amp;$E38&amp;"'!E8")),""))</f>
        <v/>
      </c>
      <c r="K38" s="55" t="str">
        <f t="shared" si="1"/>
        <v/>
      </c>
      <c r="L38" s="411" t="str">
        <f t="shared" si="2"/>
        <v/>
      </c>
      <c r="M38" s="411" t="str">
        <f t="shared" si="3"/>
        <v/>
      </c>
      <c r="N38" s="42"/>
      <c r="O38" s="56"/>
      <c r="P38" s="42"/>
    </row>
    <row r="39" spans="1:16" ht="15" hidden="1">
      <c r="A39" s="23"/>
      <c r="B39" s="23"/>
      <c r="C39" s="23"/>
      <c r="D39" s="24"/>
      <c r="E39" s="28" t="str">
        <f>IF('1.4 AIZ-BWH'!E48="","",'1.4 AIZ-BWH'!E48)</f>
        <v/>
      </c>
      <c r="F39" s="49"/>
      <c r="G39" s="500" t="str" cm="1">
        <f t="array" aca="1" ref="G39" ca="1">IFERROR(IF(M39=0,SUMIFS(G40:G$1006,L40:L$1006,$L39,M40:M$1006,"&gt;0"),INDIRECT("'"&amp;$E39&amp;"'!E4")),"")</f>
        <v/>
      </c>
      <c r="H39" s="500" t="str" cm="1">
        <f t="array" aca="1" ref="H39" ca="1">IFERROR(IF(M39=0,SUMIFS(H40:H$1006,L40:L$1006,$L39,M40:M$1006,"&gt;0"),INDIRECT("'"&amp;$E39&amp;"'!E6")),"")</f>
        <v/>
      </c>
      <c r="I39" s="502" t="str" cm="1">
        <f t="array" aca="1" ref="I39" ca="1">IF(E39="","",IFERROR(IF(M39=0,SUMIFS(I40:I$1006,L40:L$1006,$L39,M40:M$1006,"&gt;0"),INDIRECT("'"&amp;$E39&amp;"'!E7")),""))</f>
        <v/>
      </c>
      <c r="J39" s="502" t="str" cm="1">
        <f t="array" aca="1" ref="J39" ca="1">IF(E39="","",IFERROR(IF(M39=0,SUMIFS(J40:J$1006,L40:L$1006,$L39,M40:M$1006,"&gt;0"),INDIRECT("'"&amp;$E39&amp;"'!E8")),""))</f>
        <v/>
      </c>
      <c r="K39" s="55" t="str">
        <f t="shared" si="1"/>
        <v/>
      </c>
      <c r="L39" s="411" t="str">
        <f t="shared" si="2"/>
        <v/>
      </c>
      <c r="M39" s="411" t="str">
        <f t="shared" si="3"/>
        <v/>
      </c>
      <c r="N39" s="42"/>
      <c r="O39" s="56"/>
      <c r="P39" s="42"/>
    </row>
    <row r="40" spans="1:16" ht="14.25" hidden="1" customHeight="1">
      <c r="A40" s="23"/>
      <c r="B40" s="23"/>
      <c r="C40" s="23"/>
      <c r="D40" s="24"/>
      <c r="E40" s="28" t="str">
        <f>IF('1.4 AIZ-BWH'!E49="","",'1.4 AIZ-BWH'!E49)</f>
        <v/>
      </c>
      <c r="F40" s="49"/>
      <c r="G40" s="500" t="str" cm="1">
        <f t="array" aca="1" ref="G40" ca="1">IFERROR(IF(M40=0,SUMIFS(G41:G$1006,L41:L$1006,$L40,M41:M$1006,"&gt;0"),INDIRECT("'"&amp;$E40&amp;"'!E4")),"")</f>
        <v/>
      </c>
      <c r="H40" s="500" t="str" cm="1">
        <f t="array" aca="1" ref="H40" ca="1">IFERROR(IF(M40=0,SUMIFS(H41:H$1006,L41:L$1006,$L40,M41:M$1006,"&gt;0"),INDIRECT("'"&amp;$E40&amp;"'!E6")),"")</f>
        <v/>
      </c>
      <c r="I40" s="502" t="str" cm="1">
        <f t="array" aca="1" ref="I40" ca="1">IF(E40="","",IFERROR(IF(M40=0,SUMIFS(I41:I$1006,L41:L$1006,$L40,M41:M$1006,"&gt;0"),INDIRECT("'"&amp;$E40&amp;"'!E7")),""))</f>
        <v/>
      </c>
      <c r="J40" s="502" t="str" cm="1">
        <f t="array" aca="1" ref="J40" ca="1">IF(E40="","",IFERROR(IF(M40=0,SUMIFS(J41:J$1006,L41:L$1006,$L40,M41:M$1006,"&gt;0"),INDIRECT("'"&amp;$E40&amp;"'!E8")),""))</f>
        <v/>
      </c>
      <c r="K40" s="55" t="str">
        <f t="shared" si="1"/>
        <v/>
      </c>
      <c r="L40" s="411" t="str">
        <f t="shared" si="2"/>
        <v/>
      </c>
      <c r="M40" s="411" t="str">
        <f t="shared" si="3"/>
        <v/>
      </c>
      <c r="N40" s="42"/>
      <c r="O40" s="56"/>
      <c r="P40" s="42"/>
    </row>
    <row r="41" spans="1:16" ht="15" hidden="1">
      <c r="A41" s="23"/>
      <c r="B41" s="23"/>
      <c r="C41" s="23"/>
      <c r="D41" s="24"/>
      <c r="E41" s="28" t="str">
        <f>IF('1.4 AIZ-BWH'!E50="","",'1.4 AIZ-BWH'!E50)</f>
        <v/>
      </c>
      <c r="F41" s="49"/>
      <c r="G41" s="500" t="str" cm="1">
        <f t="array" aca="1" ref="G41" ca="1">IFERROR(IF(M41=0,SUMIFS(G42:G$1006,L42:L$1006,$L41,M42:M$1006,"&gt;0"),INDIRECT("'"&amp;$E41&amp;"'!E4")),"")</f>
        <v/>
      </c>
      <c r="H41" s="500" t="str" cm="1">
        <f t="array" aca="1" ref="H41" ca="1">IFERROR(IF(M41=0,SUMIFS(H42:H$1006,L42:L$1006,$L41,M42:M$1006,"&gt;0"),INDIRECT("'"&amp;$E41&amp;"'!E6")),"")</f>
        <v/>
      </c>
      <c r="I41" s="502" t="str" cm="1">
        <f t="array" aca="1" ref="I41" ca="1">IF(E41="","",IFERROR(IF(M41=0,SUMIFS(I42:I$1006,L42:L$1006,$L41,M42:M$1006,"&gt;0"),INDIRECT("'"&amp;$E41&amp;"'!E7")),""))</f>
        <v/>
      </c>
      <c r="J41" s="502" t="str" cm="1">
        <f t="array" aca="1" ref="J41" ca="1">IF(E41="","",IFERROR(IF(M41=0,SUMIFS(J42:J$1006,L42:L$1006,$L41,M42:M$1006,"&gt;0"),INDIRECT("'"&amp;$E41&amp;"'!E8")),""))</f>
        <v/>
      </c>
      <c r="K41" s="55" t="str">
        <f t="shared" si="1"/>
        <v/>
      </c>
      <c r="L41" s="411" t="str">
        <f t="shared" si="2"/>
        <v/>
      </c>
      <c r="M41" s="411" t="str">
        <f t="shared" si="3"/>
        <v/>
      </c>
      <c r="N41" s="42"/>
      <c r="O41" s="56"/>
      <c r="P41" s="42"/>
    </row>
    <row r="42" spans="1:16" ht="15" hidden="1">
      <c r="A42" s="23"/>
      <c r="B42" s="23"/>
      <c r="C42" s="23"/>
      <c r="D42" s="24"/>
      <c r="E42" s="28" t="str">
        <f>IF('1.4 AIZ-BWH'!E51="","",'1.4 AIZ-BWH'!E51)</f>
        <v/>
      </c>
      <c r="F42" s="49"/>
      <c r="G42" s="500" t="str" cm="1">
        <f t="array" aca="1" ref="G42" ca="1">IFERROR(IF(M42=0,SUMIFS(G43:G$1006,L43:L$1006,$L42,M43:M$1006,"&gt;0"),INDIRECT("'"&amp;$E42&amp;"'!E4")),"")</f>
        <v/>
      </c>
      <c r="H42" s="500" t="str" cm="1">
        <f t="array" aca="1" ref="H42" ca="1">IFERROR(IF(M42=0,SUMIFS(H43:H$1006,L43:L$1006,$L42,M43:M$1006,"&gt;0"),INDIRECT("'"&amp;$E42&amp;"'!E6")),"")</f>
        <v/>
      </c>
      <c r="I42" s="502" t="str" cm="1">
        <f t="array" aca="1" ref="I42" ca="1">IF(E42="","",IFERROR(IF(M42=0,SUMIFS(I43:I$1006,L43:L$1006,$L42,M43:M$1006,"&gt;0"),INDIRECT("'"&amp;$E42&amp;"'!E7")),""))</f>
        <v/>
      </c>
      <c r="J42" s="502" t="str" cm="1">
        <f t="array" aca="1" ref="J42" ca="1">IF(E42="","",IFERROR(IF(M42=0,SUMIFS(J43:J$1006,L43:L$1006,$L42,M43:M$1006,"&gt;0"),INDIRECT("'"&amp;$E42&amp;"'!E8")),""))</f>
        <v/>
      </c>
      <c r="K42" s="55" t="str">
        <f t="shared" si="1"/>
        <v/>
      </c>
      <c r="L42" s="411" t="str">
        <f t="shared" si="2"/>
        <v/>
      </c>
      <c r="M42" s="411" t="str">
        <f t="shared" si="3"/>
        <v/>
      </c>
      <c r="N42" s="42"/>
      <c r="O42" s="56"/>
      <c r="P42" s="42"/>
    </row>
    <row r="43" spans="1:16" ht="15" hidden="1">
      <c r="A43" s="23"/>
      <c r="B43" s="23"/>
      <c r="C43" s="23"/>
      <c r="D43" s="24"/>
      <c r="E43" s="28" t="str">
        <f>IF('1.4 AIZ-BWH'!E52="","",'1.4 AIZ-BWH'!E52)</f>
        <v/>
      </c>
      <c r="F43" s="49"/>
      <c r="G43" s="500" t="str" cm="1">
        <f t="array" aca="1" ref="G43" ca="1">IFERROR(IF(M43=0,SUMIFS(G44:G$1006,L44:L$1006,$L43,M44:M$1006,"&gt;0"),INDIRECT("'"&amp;$E43&amp;"'!E4")),"")</f>
        <v/>
      </c>
      <c r="H43" s="500" t="str" cm="1">
        <f t="array" aca="1" ref="H43" ca="1">IFERROR(IF(M43=0,SUMIFS(H44:H$1006,L44:L$1006,$L43,M44:M$1006,"&gt;0"),INDIRECT("'"&amp;$E43&amp;"'!E6")),"")</f>
        <v/>
      </c>
      <c r="I43" s="502" t="str" cm="1">
        <f t="array" aca="1" ref="I43" ca="1">IF(E43="","",IFERROR(IF(M43=0,SUMIFS(I44:I$1006,L44:L$1006,$L43,M44:M$1006,"&gt;0"),INDIRECT("'"&amp;$E43&amp;"'!E7")),""))</f>
        <v/>
      </c>
      <c r="J43" s="502" t="str" cm="1">
        <f t="array" aca="1" ref="J43" ca="1">IF(E43="","",IFERROR(IF(M43=0,SUMIFS(J44:J$1006,L44:L$1006,$L43,M44:M$1006,"&gt;0"),INDIRECT("'"&amp;$E43&amp;"'!E8")),""))</f>
        <v/>
      </c>
      <c r="K43" s="55" t="str">
        <f t="shared" si="1"/>
        <v/>
      </c>
      <c r="L43" s="411" t="str">
        <f t="shared" si="2"/>
        <v/>
      </c>
      <c r="M43" s="411" t="str">
        <f t="shared" si="3"/>
        <v/>
      </c>
      <c r="N43" s="42"/>
      <c r="O43" s="56"/>
      <c r="P43" s="42"/>
    </row>
    <row r="44" spans="1:16" ht="15" hidden="1">
      <c r="A44" s="23"/>
      <c r="B44" s="23"/>
      <c r="C44" s="23"/>
      <c r="D44" s="24"/>
      <c r="E44" s="28" t="str">
        <f>IF('1.4 AIZ-BWH'!E53="","",'1.4 AIZ-BWH'!E53)</f>
        <v/>
      </c>
      <c r="F44" s="49"/>
      <c r="G44" s="500" t="str" cm="1">
        <f t="array" aca="1" ref="G44" ca="1">IFERROR(IF(M44=0,SUMIFS(G45:G$1006,L45:L$1006,$L44,M45:M$1006,"&gt;0"),INDIRECT("'"&amp;$E44&amp;"'!E4")),"")</f>
        <v/>
      </c>
      <c r="H44" s="500" t="str" cm="1">
        <f t="array" aca="1" ref="H44" ca="1">IFERROR(IF(M44=0,SUMIFS(H45:H$1006,L45:L$1006,$L44,M45:M$1006,"&gt;0"),INDIRECT("'"&amp;$E44&amp;"'!E6")),"")</f>
        <v/>
      </c>
      <c r="I44" s="502" t="str" cm="1">
        <f t="array" aca="1" ref="I44" ca="1">IF(E44="","",IFERROR(IF(M44=0,SUMIFS(I45:I$1006,L45:L$1006,$L44,M45:M$1006,"&gt;0"),INDIRECT("'"&amp;$E44&amp;"'!E7")),""))</f>
        <v/>
      </c>
      <c r="J44" s="502" t="str" cm="1">
        <f t="array" aca="1" ref="J44" ca="1">IF(E44="","",IFERROR(IF(M44=0,SUMIFS(J45:J$1006,L45:L$1006,$L44,M45:M$1006,"&gt;0"),INDIRECT("'"&amp;$E44&amp;"'!E8")),""))</f>
        <v/>
      </c>
      <c r="K44" s="55" t="str">
        <f t="shared" si="1"/>
        <v/>
      </c>
      <c r="L44" s="411" t="str">
        <f t="shared" si="2"/>
        <v/>
      </c>
      <c r="M44" s="411" t="str">
        <f t="shared" si="3"/>
        <v/>
      </c>
      <c r="N44" s="42"/>
      <c r="O44" s="56"/>
    </row>
    <row r="45" spans="1:16" ht="15" hidden="1">
      <c r="A45" s="23"/>
      <c r="B45" s="23"/>
      <c r="C45" s="23"/>
      <c r="D45" s="24"/>
      <c r="E45" s="28" t="str">
        <f>IF('1.4 AIZ-BWH'!E54="","",'1.4 AIZ-BWH'!E54)</f>
        <v/>
      </c>
      <c r="F45" s="49"/>
      <c r="G45" s="500" t="str" cm="1">
        <f t="array" aca="1" ref="G45" ca="1">IFERROR(IF(M45=0,SUMIFS(G46:G$1006,L46:L$1006,$L45,M46:M$1006,"&gt;0"),INDIRECT("'"&amp;$E45&amp;"'!E4")),"")</f>
        <v/>
      </c>
      <c r="H45" s="500" t="str" cm="1">
        <f t="array" aca="1" ref="H45" ca="1">IFERROR(IF(M45=0,SUMIFS(H46:H$1006,L46:L$1006,$L45,M46:M$1006,"&gt;0"),INDIRECT("'"&amp;$E45&amp;"'!E6")),"")</f>
        <v/>
      </c>
      <c r="I45" s="502" t="str" cm="1">
        <f t="array" aca="1" ref="I45" ca="1">IF(E45="","",IFERROR(IF(M45=0,SUMIFS(I46:I$1006,L46:L$1006,$L45,M46:M$1006,"&gt;0"),INDIRECT("'"&amp;$E45&amp;"'!E7")),""))</f>
        <v/>
      </c>
      <c r="J45" s="502" t="str" cm="1">
        <f t="array" aca="1" ref="J45" ca="1">IF(E45="","",IFERROR(IF(M45=0,SUMIFS(J46:J$1006,L46:L$1006,$L45,M46:M$1006,"&gt;0"),INDIRECT("'"&amp;$E45&amp;"'!E8")),""))</f>
        <v/>
      </c>
      <c r="K45" s="55" t="str">
        <f t="shared" si="1"/>
        <v/>
      </c>
      <c r="L45" s="411" t="str">
        <f t="shared" si="2"/>
        <v/>
      </c>
      <c r="M45" s="411" t="str">
        <f t="shared" si="3"/>
        <v/>
      </c>
      <c r="O45" s="56"/>
    </row>
    <row r="46" spans="1:16" ht="15" hidden="1">
      <c r="A46" s="23"/>
      <c r="B46" s="23"/>
      <c r="C46" s="23"/>
      <c r="D46" s="24"/>
      <c r="E46" s="28" t="str">
        <f>IF('1.4 AIZ-BWH'!E55="","",'1.4 AIZ-BWH'!E55)</f>
        <v/>
      </c>
      <c r="F46" s="49"/>
      <c r="G46" s="500" t="str" cm="1">
        <f t="array" aca="1" ref="G46" ca="1">IFERROR(IF(M46=0,SUMIFS(G47:G$1006,L47:L$1006,$L46,M47:M$1006,"&gt;0"),INDIRECT("'"&amp;$E46&amp;"'!E4")),"")</f>
        <v/>
      </c>
      <c r="H46" s="500" t="str" cm="1">
        <f t="array" aca="1" ref="H46" ca="1">IFERROR(IF(M46=0,SUMIFS(H47:H$1006,L47:L$1006,$L46,M47:M$1006,"&gt;0"),INDIRECT("'"&amp;$E46&amp;"'!E6")),"")</f>
        <v/>
      </c>
      <c r="I46" s="502" t="str" cm="1">
        <f t="array" aca="1" ref="I46" ca="1">IF(E46="","",IFERROR(IF(M46=0,SUMIFS(I47:I$1006,L47:L$1006,$L46,M47:M$1006,"&gt;0"),INDIRECT("'"&amp;$E46&amp;"'!E7")),""))</f>
        <v/>
      </c>
      <c r="J46" s="502" t="str" cm="1">
        <f t="array" aca="1" ref="J46" ca="1">IF(E46="","",IFERROR(IF(M46=0,SUMIFS(J47:J$1006,L47:L$1006,$L46,M47:M$1006,"&gt;0"),INDIRECT("'"&amp;$E46&amp;"'!E8")),""))</f>
        <v/>
      </c>
      <c r="K46" s="55" t="str">
        <f t="shared" si="1"/>
        <v/>
      </c>
      <c r="L46" s="411" t="str">
        <f t="shared" si="2"/>
        <v/>
      </c>
      <c r="M46" s="411" t="str">
        <f t="shared" si="3"/>
        <v/>
      </c>
      <c r="O46" s="56"/>
    </row>
    <row r="47" spans="1:16" ht="15" hidden="1">
      <c r="A47" s="23"/>
      <c r="B47" s="23"/>
      <c r="C47" s="23"/>
      <c r="D47" s="24"/>
      <c r="E47" s="28" t="str">
        <f>IF('1.4 AIZ-BWH'!E56="","",'1.4 AIZ-BWH'!E56)</f>
        <v/>
      </c>
      <c r="F47" s="49"/>
      <c r="G47" s="500" t="str" cm="1">
        <f t="array" aca="1" ref="G47" ca="1">IFERROR(IF(M47=0,SUMIFS(G48:G$1006,L48:L$1006,$L47,M48:M$1006,"&gt;0"),INDIRECT("'"&amp;$E47&amp;"'!E4")),"")</f>
        <v/>
      </c>
      <c r="H47" s="500" t="str" cm="1">
        <f t="array" aca="1" ref="H47" ca="1">IFERROR(IF(M47=0,SUMIFS(H48:H$1006,L48:L$1006,$L47,M48:M$1006,"&gt;0"),INDIRECT("'"&amp;$E47&amp;"'!E6")),"")</f>
        <v/>
      </c>
      <c r="I47" s="502" t="str" cm="1">
        <f t="array" aca="1" ref="I47" ca="1">IF(E47="","",IFERROR(IF(M47=0,SUMIFS(I48:I$1006,L48:L$1006,$L47,M48:M$1006,"&gt;0"),INDIRECT("'"&amp;$E47&amp;"'!E7")),""))</f>
        <v/>
      </c>
      <c r="J47" s="502" t="str" cm="1">
        <f t="array" aca="1" ref="J47" ca="1">IF(E47="","",IFERROR(IF(M47=0,SUMIFS(J48:J$1006,L48:L$1006,$L47,M48:M$1006,"&gt;0"),INDIRECT("'"&amp;$E47&amp;"'!E8")),""))</f>
        <v/>
      </c>
      <c r="K47" s="55" t="str">
        <f t="shared" si="1"/>
        <v/>
      </c>
      <c r="L47" s="411" t="str">
        <f t="shared" si="2"/>
        <v/>
      </c>
      <c r="M47" s="411" t="str">
        <f t="shared" si="3"/>
        <v/>
      </c>
      <c r="O47" s="56"/>
    </row>
    <row r="48" spans="1:16" ht="15" hidden="1">
      <c r="A48" s="23"/>
      <c r="B48" s="23"/>
      <c r="C48" s="23"/>
      <c r="D48" s="24"/>
      <c r="E48" s="28" t="str">
        <f>IF('1.4 AIZ-BWH'!E57="","",'1.4 AIZ-BWH'!E57)</f>
        <v/>
      </c>
      <c r="F48" s="49"/>
      <c r="G48" s="500" t="str" cm="1">
        <f t="array" aca="1" ref="G48" ca="1">IFERROR(IF(M48=0,SUMIFS(G49:G$1006,L49:L$1006,$L48,M49:M$1006,"&gt;0"),INDIRECT("'"&amp;$E48&amp;"'!E4")),"")</f>
        <v/>
      </c>
      <c r="H48" s="500" t="str" cm="1">
        <f t="array" aca="1" ref="H48" ca="1">IFERROR(IF(M48=0,SUMIFS(H49:H$1006,L49:L$1006,$L48,M49:M$1006,"&gt;0"),INDIRECT("'"&amp;$E48&amp;"'!E6")),"")</f>
        <v/>
      </c>
      <c r="I48" s="502" t="str" cm="1">
        <f t="array" aca="1" ref="I48" ca="1">IF(E48="","",IFERROR(IF(M48=0,SUMIFS(I49:I$1006,L49:L$1006,$L48,M49:M$1006,"&gt;0"),INDIRECT("'"&amp;$E48&amp;"'!E7")),""))</f>
        <v/>
      </c>
      <c r="J48" s="502" t="str" cm="1">
        <f t="array" aca="1" ref="J48" ca="1">IF(E48="","",IFERROR(IF(M48=0,SUMIFS(J49:J$1006,L49:L$1006,$L48,M49:M$1006,"&gt;0"),INDIRECT("'"&amp;$E48&amp;"'!E8")),""))</f>
        <v/>
      </c>
      <c r="K48" s="55" t="str">
        <f t="shared" si="1"/>
        <v/>
      </c>
      <c r="L48" s="411" t="str">
        <f t="shared" si="2"/>
        <v/>
      </c>
      <c r="M48" s="411" t="str">
        <f t="shared" si="3"/>
        <v/>
      </c>
      <c r="O48" s="56"/>
    </row>
    <row r="49" spans="1:15" ht="15" hidden="1">
      <c r="A49" s="23"/>
      <c r="B49" s="23"/>
      <c r="C49" s="23"/>
      <c r="D49" s="24"/>
      <c r="E49" s="28" t="str">
        <f>IF('1.4 AIZ-BWH'!E58="","",'1.4 AIZ-BWH'!E58)</f>
        <v/>
      </c>
      <c r="F49" s="49"/>
      <c r="G49" s="500" t="str" cm="1">
        <f t="array" aca="1" ref="G49" ca="1">IFERROR(IF(M49=0,SUMIFS(G50:G$1006,L50:L$1006,$L49,M50:M$1006,"&gt;0"),INDIRECT("'"&amp;$E49&amp;"'!E4")),"")</f>
        <v/>
      </c>
      <c r="H49" s="500" t="str" cm="1">
        <f t="array" aca="1" ref="H49" ca="1">IFERROR(IF(M49=0,SUMIFS(H50:H$1006,L50:L$1006,$L49,M50:M$1006,"&gt;0"),INDIRECT("'"&amp;$E49&amp;"'!E6")),"")</f>
        <v/>
      </c>
      <c r="I49" s="502" t="str" cm="1">
        <f t="array" aca="1" ref="I49" ca="1">IF(E49="","",IFERROR(IF(M49=0,SUMIFS(I50:I$1006,L50:L$1006,$L49,M50:M$1006,"&gt;0"),INDIRECT("'"&amp;$E49&amp;"'!E7")),""))</f>
        <v/>
      </c>
      <c r="J49" s="502" t="str" cm="1">
        <f t="array" aca="1" ref="J49" ca="1">IF(E49="","",IFERROR(IF(M49=0,SUMIFS(J50:J$1006,L50:L$1006,$L49,M50:M$1006,"&gt;0"),INDIRECT("'"&amp;$E49&amp;"'!E8")),""))</f>
        <v/>
      </c>
      <c r="K49" s="55" t="str">
        <f t="shared" si="1"/>
        <v/>
      </c>
      <c r="L49" s="411" t="str">
        <f t="shared" si="2"/>
        <v/>
      </c>
      <c r="M49" s="411" t="str">
        <f t="shared" si="3"/>
        <v/>
      </c>
      <c r="O49" s="56"/>
    </row>
    <row r="50" spans="1:15" ht="15" hidden="1">
      <c r="A50" s="23"/>
      <c r="B50" s="23"/>
      <c r="C50" s="23"/>
      <c r="D50" s="24"/>
      <c r="E50" s="28" t="str">
        <f>IF('1.4 AIZ-BWH'!E59="","",'1.4 AIZ-BWH'!E59)</f>
        <v/>
      </c>
      <c r="F50" s="49"/>
      <c r="G50" s="500" t="str" cm="1">
        <f t="array" aca="1" ref="G50" ca="1">IFERROR(IF(M50=0,SUMIFS(G51:G$1006,L51:L$1006,$L50,M51:M$1006,"&gt;0"),INDIRECT("'"&amp;$E50&amp;"'!E4")),"")</f>
        <v/>
      </c>
      <c r="H50" s="500" t="str" cm="1">
        <f t="array" aca="1" ref="H50" ca="1">IFERROR(IF(M50=0,SUMIFS(H51:H$1006,L51:L$1006,$L50,M51:M$1006,"&gt;0"),INDIRECT("'"&amp;$E50&amp;"'!E6")),"")</f>
        <v/>
      </c>
      <c r="I50" s="502" t="str" cm="1">
        <f t="array" aca="1" ref="I50" ca="1">IF(E50="","",IFERROR(IF(M50=0,SUMIFS(I51:I$1006,L51:L$1006,$L50,M51:M$1006,"&gt;0"),INDIRECT("'"&amp;$E50&amp;"'!E7")),""))</f>
        <v/>
      </c>
      <c r="J50" s="502" t="str" cm="1">
        <f t="array" aca="1" ref="J50" ca="1">IF(E50="","",IFERROR(IF(M50=0,SUMIFS(J51:J$1006,L51:L$1006,$L50,M51:M$1006,"&gt;0"),INDIRECT("'"&amp;$E50&amp;"'!E8")),""))</f>
        <v/>
      </c>
      <c r="K50" s="55" t="str">
        <f t="shared" si="1"/>
        <v/>
      </c>
      <c r="L50" s="411" t="str">
        <f t="shared" si="2"/>
        <v/>
      </c>
      <c r="M50" s="411" t="str">
        <f t="shared" si="3"/>
        <v/>
      </c>
      <c r="O50" s="56"/>
    </row>
    <row r="51" spans="1:15" ht="15" hidden="1">
      <c r="A51" s="23"/>
      <c r="B51" s="23"/>
      <c r="C51" s="23"/>
      <c r="D51" s="24"/>
      <c r="E51" s="28" t="str">
        <f>IF('1.4 AIZ-BWH'!E60="","",'1.4 AIZ-BWH'!E60)</f>
        <v/>
      </c>
      <c r="F51" s="49"/>
      <c r="G51" s="500" t="str" cm="1">
        <f t="array" aca="1" ref="G51" ca="1">IFERROR(IF(M51=0,SUMIFS(G52:G$1006,L52:L$1006,$L51,M52:M$1006,"&gt;0"),INDIRECT("'"&amp;$E51&amp;"'!E4")),"")</f>
        <v/>
      </c>
      <c r="H51" s="500" t="str" cm="1">
        <f t="array" aca="1" ref="H51" ca="1">IFERROR(IF(M51=0,SUMIFS(H52:H$1006,L52:L$1006,$L51,M52:M$1006,"&gt;0"),INDIRECT("'"&amp;$E51&amp;"'!E6")),"")</f>
        <v/>
      </c>
      <c r="I51" s="502" t="str" cm="1">
        <f t="array" aca="1" ref="I51" ca="1">IF(E51="","",IFERROR(IF(M51=0,SUMIFS(I52:I$1006,L52:L$1006,$L51,M52:M$1006,"&gt;0"),INDIRECT("'"&amp;$E51&amp;"'!E7")),""))</f>
        <v/>
      </c>
      <c r="J51" s="502" t="str" cm="1">
        <f t="array" aca="1" ref="J51" ca="1">IF(E51="","",IFERROR(IF(M51=0,SUMIFS(J52:J$1006,L52:L$1006,$L51,M52:M$1006,"&gt;0"),INDIRECT("'"&amp;$E51&amp;"'!E8")),""))</f>
        <v/>
      </c>
      <c r="K51" s="55" t="str">
        <f t="shared" si="1"/>
        <v/>
      </c>
      <c r="L51" s="411" t="str">
        <f t="shared" si="2"/>
        <v/>
      </c>
      <c r="M51" s="411" t="str">
        <f t="shared" si="3"/>
        <v/>
      </c>
      <c r="O51" s="56"/>
    </row>
    <row r="52" spans="1:15" ht="15" hidden="1">
      <c r="A52" s="23"/>
      <c r="B52" s="23"/>
      <c r="C52" s="23"/>
      <c r="D52" s="24"/>
      <c r="E52" s="28" t="str">
        <f>IF('1.4 AIZ-BWH'!E61="","",'1.4 AIZ-BWH'!E61)</f>
        <v/>
      </c>
      <c r="F52" s="49"/>
      <c r="G52" s="500" t="str" cm="1">
        <f t="array" aca="1" ref="G52" ca="1">IFERROR(IF(M52=0,SUMIFS(G53:G$1006,L53:L$1006,$L52,M53:M$1006,"&gt;0"),INDIRECT("'"&amp;$E52&amp;"'!E4")),"")</f>
        <v/>
      </c>
      <c r="H52" s="500" t="str" cm="1">
        <f t="array" aca="1" ref="H52" ca="1">IFERROR(IF(M52=0,SUMIFS(H53:H$1006,L53:L$1006,$L52,M53:M$1006,"&gt;0"),INDIRECT("'"&amp;$E52&amp;"'!E6")),"")</f>
        <v/>
      </c>
      <c r="I52" s="502" t="str" cm="1">
        <f t="array" aca="1" ref="I52" ca="1">IF(E52="","",IFERROR(IF(M52=0,SUMIFS(I53:I$1006,L53:L$1006,$L52,M53:M$1006,"&gt;0"),INDIRECT("'"&amp;$E52&amp;"'!E7")),""))</f>
        <v/>
      </c>
      <c r="J52" s="502" t="str" cm="1">
        <f t="array" aca="1" ref="J52" ca="1">IF(E52="","",IFERROR(IF(M52=0,SUMIFS(J53:J$1006,L53:L$1006,$L52,M53:M$1006,"&gt;0"),INDIRECT("'"&amp;$E52&amp;"'!E8")),""))</f>
        <v/>
      </c>
      <c r="K52" s="55" t="str">
        <f t="shared" si="1"/>
        <v/>
      </c>
      <c r="L52" s="411" t="str">
        <f t="shared" si="2"/>
        <v/>
      </c>
      <c r="M52" s="411" t="str">
        <f t="shared" si="3"/>
        <v/>
      </c>
      <c r="O52" s="56"/>
    </row>
    <row r="53" spans="1:15" ht="15" hidden="1">
      <c r="A53" s="23"/>
      <c r="B53" s="23"/>
      <c r="C53" s="23"/>
      <c r="D53" s="24"/>
      <c r="E53" s="28" t="str">
        <f>IF('1.4 AIZ-BWH'!E62="","",'1.4 AIZ-BWH'!E62)</f>
        <v/>
      </c>
      <c r="F53" s="49"/>
      <c r="G53" s="500" t="str" cm="1">
        <f t="array" aca="1" ref="G53" ca="1">IFERROR(IF(M53=0,SUMIFS(G54:G$1006,L54:L$1006,$L53,M54:M$1006,"&gt;0"),INDIRECT("'"&amp;$E53&amp;"'!E4")),"")</f>
        <v/>
      </c>
      <c r="H53" s="500" t="str" cm="1">
        <f t="array" aca="1" ref="H53" ca="1">IFERROR(IF(M53=0,SUMIFS(H54:H$1006,L54:L$1006,$L53,M54:M$1006,"&gt;0"),INDIRECT("'"&amp;$E53&amp;"'!E6")),"")</f>
        <v/>
      </c>
      <c r="I53" s="502" t="str" cm="1">
        <f t="array" aca="1" ref="I53" ca="1">IF(E53="","",IFERROR(IF(M53=0,SUMIFS(I54:I$1006,L54:L$1006,$L53,M54:M$1006,"&gt;0"),INDIRECT("'"&amp;$E53&amp;"'!E7")),""))</f>
        <v/>
      </c>
      <c r="J53" s="502" t="str" cm="1">
        <f t="array" aca="1" ref="J53" ca="1">IF(E53="","",IFERROR(IF(M53=0,SUMIFS(J54:J$1006,L54:L$1006,$L53,M54:M$1006,"&gt;0"),INDIRECT("'"&amp;$E53&amp;"'!E8")),""))</f>
        <v/>
      </c>
      <c r="K53" s="55" t="str">
        <f t="shared" si="1"/>
        <v/>
      </c>
      <c r="L53" s="411" t="str">
        <f t="shared" si="2"/>
        <v/>
      </c>
      <c r="M53" s="411" t="str">
        <f t="shared" si="3"/>
        <v/>
      </c>
      <c r="O53" s="56"/>
    </row>
    <row r="54" spans="1:15" ht="15" hidden="1">
      <c r="A54" s="23"/>
      <c r="B54" s="23"/>
      <c r="C54" s="23"/>
      <c r="D54" s="24"/>
      <c r="E54" s="28" t="str">
        <f>IF('1.4 AIZ-BWH'!E63="","",'1.4 AIZ-BWH'!E63)</f>
        <v/>
      </c>
      <c r="F54" s="49"/>
      <c r="G54" s="500" t="str" cm="1">
        <f t="array" aca="1" ref="G54" ca="1">IFERROR(IF(M54=0,SUMIFS(G55:G$1006,L55:L$1006,$L54,M55:M$1006,"&gt;0"),INDIRECT("'"&amp;$E54&amp;"'!E4")),"")</f>
        <v/>
      </c>
      <c r="H54" s="500" t="str" cm="1">
        <f t="array" aca="1" ref="H54" ca="1">IFERROR(IF(M54=0,SUMIFS(H55:H$1006,L55:L$1006,$L54,M55:M$1006,"&gt;0"),INDIRECT("'"&amp;$E54&amp;"'!E6")),"")</f>
        <v/>
      </c>
      <c r="I54" s="502" t="str" cm="1">
        <f t="array" aca="1" ref="I54" ca="1">IF(E54="","",IFERROR(IF(M54=0,SUMIFS(I55:I$1006,L55:L$1006,$L54,M55:M$1006,"&gt;0"),INDIRECT("'"&amp;$E54&amp;"'!E7")),""))</f>
        <v/>
      </c>
      <c r="J54" s="502" t="str" cm="1">
        <f t="array" aca="1" ref="J54" ca="1">IF(E54="","",IFERROR(IF(M54=0,SUMIFS(J55:J$1006,L55:L$1006,$L54,M55:M$1006,"&gt;0"),INDIRECT("'"&amp;$E54&amp;"'!E8")),""))</f>
        <v/>
      </c>
      <c r="K54" s="55" t="str">
        <f t="shared" si="1"/>
        <v/>
      </c>
      <c r="L54" s="411" t="str">
        <f t="shared" si="2"/>
        <v/>
      </c>
      <c r="M54" s="411" t="str">
        <f t="shared" si="3"/>
        <v/>
      </c>
      <c r="O54" s="56"/>
    </row>
    <row r="55" spans="1:15" ht="15" hidden="1">
      <c r="A55" s="23"/>
      <c r="B55" s="23"/>
      <c r="C55" s="23"/>
      <c r="D55" s="24"/>
      <c r="E55" s="28" t="str">
        <f>IF('1.4 AIZ-BWH'!E64="","",'1.4 AIZ-BWH'!E64)</f>
        <v/>
      </c>
      <c r="F55" s="49"/>
      <c r="G55" s="500" t="str" cm="1">
        <f t="array" aca="1" ref="G55" ca="1">IFERROR(IF(M55=0,SUMIFS(G56:G$1006,L56:L$1006,$L55,M56:M$1006,"&gt;0"),INDIRECT("'"&amp;$E55&amp;"'!E4")),"")</f>
        <v/>
      </c>
      <c r="H55" s="500" t="str" cm="1">
        <f t="array" aca="1" ref="H55" ca="1">IFERROR(IF(M55=0,SUMIFS(H56:H$1006,L56:L$1006,$L55,M56:M$1006,"&gt;0"),INDIRECT("'"&amp;$E55&amp;"'!E6")),"")</f>
        <v/>
      </c>
      <c r="I55" s="502" t="str" cm="1">
        <f t="array" aca="1" ref="I55" ca="1">IF(E55="","",IFERROR(IF(M55=0,SUMIFS(I56:I$1006,L56:L$1006,$L55,M56:M$1006,"&gt;0"),INDIRECT("'"&amp;$E55&amp;"'!E7")),""))</f>
        <v/>
      </c>
      <c r="J55" s="502" t="str" cm="1">
        <f t="array" aca="1" ref="J55" ca="1">IF(E55="","",IFERROR(IF(M55=0,SUMIFS(J56:J$1006,L56:L$1006,$L55,M56:M$1006,"&gt;0"),INDIRECT("'"&amp;$E55&amp;"'!E8")),""))</f>
        <v/>
      </c>
      <c r="K55" s="55" t="str">
        <f t="shared" si="1"/>
        <v/>
      </c>
      <c r="L55" s="411" t="str">
        <f t="shared" si="2"/>
        <v/>
      </c>
      <c r="M55" s="411" t="str">
        <f t="shared" si="3"/>
        <v/>
      </c>
      <c r="O55" s="56"/>
    </row>
    <row r="56" spans="1:15" ht="15" hidden="1">
      <c r="A56" s="23"/>
      <c r="B56" s="23"/>
      <c r="C56" s="23"/>
      <c r="D56" s="24"/>
      <c r="E56" s="28" t="str">
        <f>IF('1.4 AIZ-BWH'!E65="","",'1.4 AIZ-BWH'!E65)</f>
        <v/>
      </c>
      <c r="F56" s="49"/>
      <c r="G56" s="500" t="str" cm="1">
        <f t="array" aca="1" ref="G56" ca="1">IFERROR(IF(M56=0,SUMIFS(G57:G$1006,L57:L$1006,$L56,M57:M$1006,"&gt;0"),INDIRECT("'"&amp;$E56&amp;"'!E4")),"")</f>
        <v/>
      </c>
      <c r="H56" s="500" t="str" cm="1">
        <f t="array" aca="1" ref="H56" ca="1">IFERROR(IF(M56=0,SUMIFS(H57:H$1006,L57:L$1006,$L56,M57:M$1006,"&gt;0"),INDIRECT("'"&amp;$E56&amp;"'!E6")),"")</f>
        <v/>
      </c>
      <c r="I56" s="502" t="str" cm="1">
        <f t="array" aca="1" ref="I56" ca="1">IF(E56="","",IFERROR(IF(M56=0,SUMIFS(I57:I$1006,L57:L$1006,$L56,M57:M$1006,"&gt;0"),INDIRECT("'"&amp;$E56&amp;"'!E7")),""))</f>
        <v/>
      </c>
      <c r="J56" s="502" t="str" cm="1">
        <f t="array" aca="1" ref="J56" ca="1">IF(E56="","",IFERROR(IF(M56=0,SUMIFS(J57:J$1006,L57:L$1006,$L56,M57:M$1006,"&gt;0"),INDIRECT("'"&amp;$E56&amp;"'!E8")),""))</f>
        <v/>
      </c>
      <c r="K56" s="55" t="str">
        <f t="shared" si="1"/>
        <v/>
      </c>
      <c r="L56" s="411" t="str">
        <f t="shared" si="2"/>
        <v/>
      </c>
      <c r="M56" s="411" t="str">
        <f t="shared" si="3"/>
        <v/>
      </c>
      <c r="O56" s="56"/>
    </row>
    <row r="57" spans="1:15" ht="15" hidden="1">
      <c r="A57" s="23"/>
      <c r="B57" s="23"/>
      <c r="C57" s="23"/>
      <c r="D57" s="24"/>
      <c r="E57" s="28" t="str">
        <f>IF('1.4 AIZ-BWH'!E66="","",'1.4 AIZ-BWH'!E66)</f>
        <v/>
      </c>
      <c r="F57" s="49"/>
      <c r="G57" s="500" t="str" cm="1">
        <f t="array" aca="1" ref="G57" ca="1">IFERROR(IF(M57=0,SUMIFS(G58:G$1006,L58:L$1006,$L57,M58:M$1006,"&gt;0"),INDIRECT("'"&amp;$E57&amp;"'!E4")),"")</f>
        <v/>
      </c>
      <c r="H57" s="500" t="str" cm="1">
        <f t="array" aca="1" ref="H57" ca="1">IFERROR(IF(M57=0,SUMIFS(H58:H$1006,L58:L$1006,$L57,M58:M$1006,"&gt;0"),INDIRECT("'"&amp;$E57&amp;"'!E6")),"")</f>
        <v/>
      </c>
      <c r="I57" s="502" t="str" cm="1">
        <f t="array" aca="1" ref="I57" ca="1">IF(E57="","",IFERROR(IF(M57=0,SUMIFS(I58:I$1006,L58:L$1006,$L57,M58:M$1006,"&gt;0"),INDIRECT("'"&amp;$E57&amp;"'!E7")),""))</f>
        <v/>
      </c>
      <c r="J57" s="502" t="str" cm="1">
        <f t="array" aca="1" ref="J57" ca="1">IF(E57="","",IFERROR(IF(M57=0,SUMIFS(J58:J$1006,L58:L$1006,$L57,M58:M$1006,"&gt;0"),INDIRECT("'"&amp;$E57&amp;"'!E8")),""))</f>
        <v/>
      </c>
      <c r="K57" s="55" t="str">
        <f t="shared" si="1"/>
        <v/>
      </c>
      <c r="L57" s="411" t="str">
        <f t="shared" si="2"/>
        <v/>
      </c>
      <c r="M57" s="411" t="str">
        <f t="shared" si="3"/>
        <v/>
      </c>
      <c r="O57" s="56"/>
    </row>
    <row r="58" spans="1:15" ht="15" hidden="1">
      <c r="A58" s="23"/>
      <c r="B58" s="23"/>
      <c r="C58" s="23"/>
      <c r="D58" s="24"/>
      <c r="E58" s="28" t="str">
        <f>IF('1.4 AIZ-BWH'!E67="","",'1.4 AIZ-BWH'!E67)</f>
        <v/>
      </c>
      <c r="F58" s="49"/>
      <c r="G58" s="500" t="str" cm="1">
        <f t="array" aca="1" ref="G58" ca="1">IFERROR(IF(M58=0,SUMIFS(G59:G$1006,L59:L$1006,$L58,M59:M$1006,"&gt;0"),INDIRECT("'"&amp;$E58&amp;"'!E4")),"")</f>
        <v/>
      </c>
      <c r="H58" s="500" t="str" cm="1">
        <f t="array" aca="1" ref="H58" ca="1">IFERROR(IF(M58=0,SUMIFS(H59:H$1006,L59:L$1006,$L58,M59:M$1006,"&gt;0"),INDIRECT("'"&amp;$E58&amp;"'!E6")),"")</f>
        <v/>
      </c>
      <c r="I58" s="502" t="str" cm="1">
        <f t="array" aca="1" ref="I58" ca="1">IF(E58="","",IFERROR(IF(M58=0,SUMIFS(I59:I$1006,L59:L$1006,$L58,M59:M$1006,"&gt;0"),INDIRECT("'"&amp;$E58&amp;"'!E7")),""))</f>
        <v/>
      </c>
      <c r="J58" s="502" t="str" cm="1">
        <f t="array" aca="1" ref="J58" ca="1">IF(E58="","",IFERROR(IF(M58=0,SUMIFS(J59:J$1006,L59:L$1006,$L58,M59:M$1006,"&gt;0"),INDIRECT("'"&amp;$E58&amp;"'!E8")),""))</f>
        <v/>
      </c>
      <c r="K58" s="55" t="str">
        <f t="shared" si="1"/>
        <v/>
      </c>
      <c r="L58" s="411" t="str">
        <f t="shared" si="2"/>
        <v/>
      </c>
      <c r="M58" s="411" t="str">
        <f t="shared" si="3"/>
        <v/>
      </c>
      <c r="O58" s="56"/>
    </row>
    <row r="59" spans="1:15" ht="15" hidden="1">
      <c r="A59" s="23"/>
      <c r="B59" s="23"/>
      <c r="C59" s="23"/>
      <c r="D59" s="24"/>
      <c r="E59" s="28" t="str">
        <f>IF('1.4 AIZ-BWH'!E68="","",'1.4 AIZ-BWH'!E68)</f>
        <v/>
      </c>
      <c r="F59" s="49"/>
      <c r="G59" s="500" t="str" cm="1">
        <f t="array" aca="1" ref="G59" ca="1">IFERROR(IF(M59=0,SUMIFS(G60:G$1006,L60:L$1006,$L59,M60:M$1006,"&gt;0"),INDIRECT("'"&amp;$E59&amp;"'!E4")),"")</f>
        <v/>
      </c>
      <c r="H59" s="500" t="str" cm="1">
        <f t="array" aca="1" ref="H59" ca="1">IFERROR(IF(M59=0,SUMIFS(H60:H$1006,L60:L$1006,$L59,M60:M$1006,"&gt;0"),INDIRECT("'"&amp;$E59&amp;"'!E6")),"")</f>
        <v/>
      </c>
      <c r="I59" s="502" t="str" cm="1">
        <f t="array" aca="1" ref="I59" ca="1">IF(E59="","",IFERROR(IF(M59=0,SUMIFS(I60:I$1006,L60:L$1006,$L59,M60:M$1006,"&gt;0"),INDIRECT("'"&amp;$E59&amp;"'!E7")),""))</f>
        <v/>
      </c>
      <c r="J59" s="502" t="str" cm="1">
        <f t="array" aca="1" ref="J59" ca="1">IF(E59="","",IFERROR(IF(M59=0,SUMIFS(J60:J$1006,L60:L$1006,$L59,M60:M$1006,"&gt;0"),INDIRECT("'"&amp;$E59&amp;"'!E8")),""))</f>
        <v/>
      </c>
      <c r="K59" s="55" t="str">
        <f t="shared" si="1"/>
        <v/>
      </c>
      <c r="L59" s="411" t="str">
        <f t="shared" si="2"/>
        <v/>
      </c>
      <c r="M59" s="411" t="str">
        <f t="shared" si="3"/>
        <v/>
      </c>
      <c r="O59" s="56"/>
    </row>
    <row r="60" spans="1:15" ht="15" hidden="1">
      <c r="A60" s="23"/>
      <c r="B60" s="23"/>
      <c r="C60" s="23"/>
      <c r="D60" s="24"/>
      <c r="E60" s="28" t="str">
        <f>IF('1.4 AIZ-BWH'!E69="","",'1.4 AIZ-BWH'!E69)</f>
        <v/>
      </c>
      <c r="F60" s="49"/>
      <c r="G60" s="500" t="str" cm="1">
        <f t="array" aca="1" ref="G60" ca="1">IFERROR(IF(M60=0,SUMIFS(G61:G$1006,L61:L$1006,$L60,M61:M$1006,"&gt;0"),INDIRECT("'"&amp;$E60&amp;"'!E4")),"")</f>
        <v/>
      </c>
      <c r="H60" s="500" t="str" cm="1">
        <f t="array" aca="1" ref="H60" ca="1">IFERROR(IF(M60=0,SUMIFS(H61:H$1006,L61:L$1006,$L60,M61:M$1006,"&gt;0"),INDIRECT("'"&amp;$E60&amp;"'!E6")),"")</f>
        <v/>
      </c>
      <c r="I60" s="502" t="str" cm="1">
        <f t="array" aca="1" ref="I60" ca="1">IF(E60="","",IFERROR(IF(M60=0,SUMIFS(I61:I$1006,L61:L$1006,$L60,M61:M$1006,"&gt;0"),INDIRECT("'"&amp;$E60&amp;"'!E7")),""))</f>
        <v/>
      </c>
      <c r="J60" s="502" t="str" cm="1">
        <f t="array" aca="1" ref="J60" ca="1">IF(E60="","",IFERROR(IF(M60=0,SUMIFS(J61:J$1006,L61:L$1006,$L60,M61:M$1006,"&gt;0"),INDIRECT("'"&amp;$E60&amp;"'!E8")),""))</f>
        <v/>
      </c>
      <c r="K60" s="55" t="str">
        <f t="shared" si="1"/>
        <v/>
      </c>
      <c r="L60" s="411" t="str">
        <f t="shared" si="2"/>
        <v/>
      </c>
      <c r="M60" s="411" t="str">
        <f t="shared" si="3"/>
        <v/>
      </c>
      <c r="O60" s="56"/>
    </row>
    <row r="61" spans="1:15" ht="15" hidden="1">
      <c r="A61" s="23"/>
      <c r="B61" s="23"/>
      <c r="C61" s="23"/>
      <c r="D61" s="24"/>
      <c r="E61" s="28" t="str">
        <f>IF('1.4 AIZ-BWH'!E70="","",'1.4 AIZ-BWH'!E70)</f>
        <v/>
      </c>
      <c r="F61" s="49"/>
      <c r="G61" s="500" t="str" cm="1">
        <f t="array" aca="1" ref="G61" ca="1">IFERROR(IF(M61=0,SUMIFS(G62:G$1006,L62:L$1006,$L61,M62:M$1006,"&gt;0"),INDIRECT("'"&amp;$E61&amp;"'!E4")),"")</f>
        <v/>
      </c>
      <c r="H61" s="500" t="str" cm="1">
        <f t="array" aca="1" ref="H61" ca="1">IFERROR(IF(M61=0,SUMIFS(H62:H$1006,L62:L$1006,$L61,M62:M$1006,"&gt;0"),INDIRECT("'"&amp;$E61&amp;"'!E6")),"")</f>
        <v/>
      </c>
      <c r="I61" s="502" t="str" cm="1">
        <f t="array" aca="1" ref="I61" ca="1">IF(E61="","",IFERROR(IF(M61=0,SUMIFS(I62:I$1006,L62:L$1006,$L61,M62:M$1006,"&gt;0"),INDIRECT("'"&amp;$E61&amp;"'!E7")),""))</f>
        <v/>
      </c>
      <c r="J61" s="502" t="str" cm="1">
        <f t="array" aca="1" ref="J61" ca="1">IF(E61="","",IFERROR(IF(M61=0,SUMIFS(J62:J$1006,L62:L$1006,$L61,M62:M$1006,"&gt;0"),INDIRECT("'"&amp;$E61&amp;"'!E8")),""))</f>
        <v/>
      </c>
      <c r="K61" s="55" t="str">
        <f t="shared" si="1"/>
        <v/>
      </c>
      <c r="L61" s="411" t="str">
        <f t="shared" si="2"/>
        <v/>
      </c>
      <c r="M61" s="411" t="str">
        <f t="shared" si="3"/>
        <v/>
      </c>
      <c r="O61" s="56"/>
    </row>
    <row r="62" spans="1:15" ht="15" hidden="1">
      <c r="A62" s="23"/>
      <c r="B62" s="23"/>
      <c r="C62" s="23"/>
      <c r="D62" s="24"/>
      <c r="E62" s="28" t="str">
        <f>IF('1.4 AIZ-BWH'!E71="","",'1.4 AIZ-BWH'!E71)</f>
        <v/>
      </c>
      <c r="F62" s="49"/>
      <c r="G62" s="500" t="str" cm="1">
        <f t="array" aca="1" ref="G62" ca="1">IFERROR(IF(M62=0,SUMIFS(G63:G$1006,L63:L$1006,$L62,M63:M$1006,"&gt;0"),INDIRECT("'"&amp;$E62&amp;"'!E4")),"")</f>
        <v/>
      </c>
      <c r="H62" s="500" t="str" cm="1">
        <f t="array" aca="1" ref="H62" ca="1">IFERROR(IF(M62=0,SUMIFS(H63:H$1006,L63:L$1006,$L62,M63:M$1006,"&gt;0"),INDIRECT("'"&amp;$E62&amp;"'!E6")),"")</f>
        <v/>
      </c>
      <c r="I62" s="502" t="str" cm="1">
        <f t="array" aca="1" ref="I62" ca="1">IF(E62="","",IFERROR(IF(M62=0,SUMIFS(I63:I$1006,L63:L$1006,$L62,M63:M$1006,"&gt;0"),INDIRECT("'"&amp;$E62&amp;"'!E7")),""))</f>
        <v/>
      </c>
      <c r="J62" s="502" t="str" cm="1">
        <f t="array" aca="1" ref="J62" ca="1">IF(E62="","",IFERROR(IF(M62=0,SUMIFS(J63:J$1006,L63:L$1006,$L62,M63:M$1006,"&gt;0"),INDIRECT("'"&amp;$E62&amp;"'!E8")),""))</f>
        <v/>
      </c>
      <c r="K62" s="55" t="str">
        <f t="shared" si="1"/>
        <v/>
      </c>
      <c r="L62" s="411" t="str">
        <f t="shared" si="2"/>
        <v/>
      </c>
      <c r="M62" s="411" t="str">
        <f t="shared" si="3"/>
        <v/>
      </c>
      <c r="O62" s="56"/>
    </row>
    <row r="63" spans="1:15" ht="15" hidden="1">
      <c r="A63" s="23"/>
      <c r="B63" s="23"/>
      <c r="C63" s="23"/>
      <c r="D63" s="24"/>
      <c r="E63" s="28" t="str">
        <f>IF('1.4 AIZ-BWH'!E72="","",'1.4 AIZ-BWH'!E72)</f>
        <v/>
      </c>
      <c r="F63" s="49"/>
      <c r="G63" s="500" t="str" cm="1">
        <f t="array" aca="1" ref="G63" ca="1">IFERROR(IF(M63=0,SUMIFS(G64:G$1006,L64:L$1006,$L63,M64:M$1006,"&gt;0"),INDIRECT("'"&amp;$E63&amp;"'!E4")),"")</f>
        <v/>
      </c>
      <c r="H63" s="500" t="str" cm="1">
        <f t="array" aca="1" ref="H63" ca="1">IFERROR(IF(M63=0,SUMIFS(H64:H$1006,L64:L$1006,$L63,M64:M$1006,"&gt;0"),INDIRECT("'"&amp;$E63&amp;"'!E6")),"")</f>
        <v/>
      </c>
      <c r="I63" s="502" t="str" cm="1">
        <f t="array" aca="1" ref="I63" ca="1">IF(E63="","",IFERROR(IF(M63=0,SUMIFS(I64:I$1006,L64:L$1006,$L63,M64:M$1006,"&gt;0"),INDIRECT("'"&amp;$E63&amp;"'!E7")),""))</f>
        <v/>
      </c>
      <c r="J63" s="502" t="str" cm="1">
        <f t="array" aca="1" ref="J63" ca="1">IF(E63="","",IFERROR(IF(M63=0,SUMIFS(J64:J$1006,L64:L$1006,$L63,M64:M$1006,"&gt;0"),INDIRECT("'"&amp;$E63&amp;"'!E8")),""))</f>
        <v/>
      </c>
      <c r="K63" s="55" t="str">
        <f t="shared" si="1"/>
        <v/>
      </c>
      <c r="L63" s="411" t="str">
        <f t="shared" si="2"/>
        <v/>
      </c>
      <c r="M63" s="411" t="str">
        <f t="shared" si="3"/>
        <v/>
      </c>
      <c r="O63" s="56"/>
    </row>
    <row r="64" spans="1:15" ht="15" hidden="1">
      <c r="A64" s="23"/>
      <c r="B64" s="23"/>
      <c r="C64" s="23"/>
      <c r="D64" s="24"/>
      <c r="E64" s="28" t="str">
        <f>IF('1.4 AIZ-BWH'!E73="","",'1.4 AIZ-BWH'!E73)</f>
        <v/>
      </c>
      <c r="F64" s="49"/>
      <c r="G64" s="500" t="str" cm="1">
        <f t="array" aca="1" ref="G64" ca="1">IFERROR(IF(M64=0,SUMIFS(G65:G$1006,L65:L$1006,$L64,M65:M$1006,"&gt;0"),INDIRECT("'"&amp;$E64&amp;"'!E4")),"")</f>
        <v/>
      </c>
      <c r="H64" s="500" t="str" cm="1">
        <f t="array" aca="1" ref="H64" ca="1">IFERROR(IF(M64=0,SUMIFS(H65:H$1006,L65:L$1006,$L64,M65:M$1006,"&gt;0"),INDIRECT("'"&amp;$E64&amp;"'!E6")),"")</f>
        <v/>
      </c>
      <c r="I64" s="502" t="str" cm="1">
        <f t="array" aca="1" ref="I64" ca="1">IF(E64="","",IFERROR(IF(M64=0,SUMIFS(I65:I$1006,L65:L$1006,$L64,M65:M$1006,"&gt;0"),INDIRECT("'"&amp;$E64&amp;"'!E7")),""))</f>
        <v/>
      </c>
      <c r="J64" s="502" t="str" cm="1">
        <f t="array" aca="1" ref="J64" ca="1">IF(E64="","",IFERROR(IF(M64=0,SUMIFS(J65:J$1006,L65:L$1006,$L64,M65:M$1006,"&gt;0"),INDIRECT("'"&amp;$E64&amp;"'!E8")),""))</f>
        <v/>
      </c>
      <c r="K64" s="55" t="str">
        <f t="shared" si="1"/>
        <v/>
      </c>
      <c r="L64" s="411" t="str">
        <f t="shared" si="2"/>
        <v/>
      </c>
      <c r="M64" s="411" t="str">
        <f t="shared" si="3"/>
        <v/>
      </c>
      <c r="O64" s="56"/>
    </row>
    <row r="65" spans="1:16" ht="15" hidden="1">
      <c r="A65" s="23"/>
      <c r="B65" s="23"/>
      <c r="C65" s="23"/>
      <c r="D65" s="24"/>
      <c r="E65" s="28" t="str">
        <f>IF('1.4 AIZ-BWH'!E74="","",'1.4 AIZ-BWH'!E74)</f>
        <v/>
      </c>
      <c r="F65" s="49"/>
      <c r="G65" s="500" t="str" cm="1">
        <f t="array" aca="1" ref="G65" ca="1">IFERROR(IF(M65=0,SUMIFS(G66:G$1006,L66:L$1006,$L65,M66:M$1006,"&gt;0"),INDIRECT("'"&amp;$E65&amp;"'!E4")),"")</f>
        <v/>
      </c>
      <c r="H65" s="500" t="str" cm="1">
        <f t="array" aca="1" ref="H65" ca="1">IFERROR(IF(M65=0,SUMIFS(H66:H$1006,L66:L$1006,$L65,M66:M$1006,"&gt;0"),INDIRECT("'"&amp;$E65&amp;"'!E6")),"")</f>
        <v/>
      </c>
      <c r="I65" s="502" t="str" cm="1">
        <f t="array" aca="1" ref="I65" ca="1">IF(E65="","",IFERROR(IF(M65=0,SUMIFS(I66:I$1006,L66:L$1006,$L65,M66:M$1006,"&gt;0"),INDIRECT("'"&amp;$E65&amp;"'!E7")),""))</f>
        <v/>
      </c>
      <c r="J65" s="502" t="str" cm="1">
        <f t="array" aca="1" ref="J65" ca="1">IF(E65="","",IFERROR(IF(M65=0,SUMIFS(J66:J$1006,L66:L$1006,$L65,M66:M$1006,"&gt;0"),INDIRECT("'"&amp;$E65&amp;"'!E8")),""))</f>
        <v/>
      </c>
      <c r="K65" s="55" t="str">
        <f t="shared" si="1"/>
        <v/>
      </c>
      <c r="L65" s="411" t="str">
        <f t="shared" si="2"/>
        <v/>
      </c>
      <c r="M65" s="411" t="str">
        <f t="shared" si="3"/>
        <v/>
      </c>
      <c r="N65" s="42"/>
      <c r="O65" s="56"/>
      <c r="P65" s="42"/>
    </row>
    <row r="66" spans="1:16" ht="15" hidden="1">
      <c r="A66" s="23"/>
      <c r="B66" s="23"/>
      <c r="C66" s="23"/>
      <c r="D66" s="24"/>
      <c r="E66" s="28" t="str">
        <f>IF('1.4 AIZ-BWH'!E75="","",'1.4 AIZ-BWH'!E75)</f>
        <v/>
      </c>
      <c r="F66" s="49"/>
      <c r="G66" s="500" t="str" cm="1">
        <f t="array" aca="1" ref="G66" ca="1">IFERROR(IF(M66=0,SUMIFS(G67:G$1006,L67:L$1006,$L66,M67:M$1006,"&gt;0"),INDIRECT("'"&amp;$E66&amp;"'!E4")),"")</f>
        <v/>
      </c>
      <c r="H66" s="500" t="str" cm="1">
        <f t="array" aca="1" ref="H66" ca="1">IFERROR(IF(M66=0,SUMIFS(H67:H$1006,L67:L$1006,$L66,M67:M$1006,"&gt;0"),INDIRECT("'"&amp;$E66&amp;"'!E6")),"")</f>
        <v/>
      </c>
      <c r="I66" s="502" t="str" cm="1">
        <f t="array" aca="1" ref="I66" ca="1">IF(E66="","",IFERROR(IF(M66=0,SUMIFS(I67:I$1006,L67:L$1006,$L66,M67:M$1006,"&gt;0"),INDIRECT("'"&amp;$E66&amp;"'!E7")),""))</f>
        <v/>
      </c>
      <c r="J66" s="502" t="str" cm="1">
        <f t="array" aca="1" ref="J66" ca="1">IF(E66="","",IFERROR(IF(M66=0,SUMIFS(J67:J$1006,L67:L$1006,$L66,M67:M$1006,"&gt;0"),INDIRECT("'"&amp;$E66&amp;"'!E8")),""))</f>
        <v/>
      </c>
      <c r="K66" s="55" t="str">
        <f t="shared" si="1"/>
        <v/>
      </c>
      <c r="L66" s="411" t="str">
        <f t="shared" si="2"/>
        <v/>
      </c>
      <c r="M66" s="411" t="str">
        <f t="shared" si="3"/>
        <v/>
      </c>
      <c r="O66" s="56"/>
    </row>
    <row r="67" spans="1:16" ht="15" hidden="1">
      <c r="A67" s="23"/>
      <c r="B67" s="23"/>
      <c r="C67" s="23"/>
      <c r="D67" s="24"/>
      <c r="E67" s="28" t="str">
        <f>IF('1.4 AIZ-BWH'!E76="","",'1.4 AIZ-BWH'!E76)</f>
        <v/>
      </c>
      <c r="F67" s="49"/>
      <c r="G67" s="500" t="str" cm="1">
        <f t="array" aca="1" ref="G67" ca="1">IFERROR(IF(M67=0,SUMIFS(G68:G$1006,L68:L$1006,$L67,M68:M$1006,"&gt;0"),INDIRECT("'"&amp;$E67&amp;"'!E4")),"")</f>
        <v/>
      </c>
      <c r="H67" s="500" t="str" cm="1">
        <f t="array" aca="1" ref="H67" ca="1">IFERROR(IF(M67=0,SUMIFS(H68:H$1006,L68:L$1006,$L67,M68:M$1006,"&gt;0"),INDIRECT("'"&amp;$E67&amp;"'!E6")),"")</f>
        <v/>
      </c>
      <c r="I67" s="502" t="str" cm="1">
        <f t="array" aca="1" ref="I67" ca="1">IF(E67="","",IFERROR(IF(M67=0,SUMIFS(I68:I$1006,L68:L$1006,$L67,M68:M$1006,"&gt;0"),INDIRECT("'"&amp;$E67&amp;"'!E7")),""))</f>
        <v/>
      </c>
      <c r="J67" s="502" t="str" cm="1">
        <f t="array" aca="1" ref="J67" ca="1">IF(E67="","",IFERROR(IF(M67=0,SUMIFS(J68:J$1006,L68:L$1006,$L67,M68:M$1006,"&gt;0"),INDIRECT("'"&amp;$E67&amp;"'!E8")),""))</f>
        <v/>
      </c>
      <c r="K67" s="55" t="str">
        <f t="shared" si="1"/>
        <v/>
      </c>
      <c r="L67" s="411" t="str">
        <f t="shared" si="2"/>
        <v/>
      </c>
      <c r="M67" s="411" t="str">
        <f t="shared" si="3"/>
        <v/>
      </c>
      <c r="O67" s="56"/>
    </row>
    <row r="68" spans="1:16" ht="15" hidden="1">
      <c r="A68" s="23"/>
      <c r="B68" s="23"/>
      <c r="C68" s="23"/>
      <c r="D68" s="24"/>
      <c r="E68" s="28" t="str">
        <f>IF('1.4 AIZ-BWH'!E77="","",'1.4 AIZ-BWH'!E77)</f>
        <v/>
      </c>
      <c r="F68" s="49"/>
      <c r="G68" s="500" t="str" cm="1">
        <f t="array" aca="1" ref="G68" ca="1">IFERROR(IF(M68=0,SUMIFS(G69:G$1006,L69:L$1006,$L68,M69:M$1006,"&gt;0"),INDIRECT("'"&amp;$E68&amp;"'!E4")),"")</f>
        <v/>
      </c>
      <c r="H68" s="500" t="str" cm="1">
        <f t="array" aca="1" ref="H68" ca="1">IFERROR(IF(M68=0,SUMIFS(H69:H$1006,L69:L$1006,$L68,M69:M$1006,"&gt;0"),INDIRECT("'"&amp;$E68&amp;"'!E6")),"")</f>
        <v/>
      </c>
      <c r="I68" s="502" t="str" cm="1">
        <f t="array" aca="1" ref="I68" ca="1">IF(E68="","",IFERROR(IF(M68=0,SUMIFS(I69:I$1006,L69:L$1006,$L68,M69:M$1006,"&gt;0"),INDIRECT("'"&amp;$E68&amp;"'!E7")),""))</f>
        <v/>
      </c>
      <c r="J68" s="502" t="str" cm="1">
        <f t="array" aca="1" ref="J68" ca="1">IF(E68="","",IFERROR(IF(M68=0,SUMIFS(J69:J$1006,L69:L$1006,$L68,M69:M$1006,"&gt;0"),INDIRECT("'"&amp;$E68&amp;"'!E8")),""))</f>
        <v/>
      </c>
      <c r="K68" s="55" t="str">
        <f t="shared" si="1"/>
        <v/>
      </c>
      <c r="L68" s="411" t="str">
        <f t="shared" si="2"/>
        <v/>
      </c>
      <c r="M68" s="411" t="str">
        <f t="shared" si="3"/>
        <v/>
      </c>
      <c r="O68" s="56"/>
    </row>
    <row r="69" spans="1:16" ht="15" hidden="1">
      <c r="A69" s="23"/>
      <c r="B69" s="23"/>
      <c r="C69" s="23"/>
      <c r="D69" s="24"/>
      <c r="E69" s="28" t="str">
        <f>IF('1.4 AIZ-BWH'!E78="","",'1.4 AIZ-BWH'!E78)</f>
        <v/>
      </c>
      <c r="F69" s="49"/>
      <c r="G69" s="500" t="str" cm="1">
        <f t="array" aca="1" ref="G69" ca="1">IFERROR(IF(M69=0,SUMIFS(G70:G$1006,L70:L$1006,$L69,M70:M$1006,"&gt;0"),INDIRECT("'"&amp;$E69&amp;"'!E4")),"")</f>
        <v/>
      </c>
      <c r="H69" s="500" t="str" cm="1">
        <f t="array" aca="1" ref="H69" ca="1">IFERROR(IF(M69=0,SUMIFS(H70:H$1006,L70:L$1006,$L69,M70:M$1006,"&gt;0"),INDIRECT("'"&amp;$E69&amp;"'!E6")),"")</f>
        <v/>
      </c>
      <c r="I69" s="502" t="str" cm="1">
        <f t="array" aca="1" ref="I69" ca="1">IF(E69="","",IFERROR(IF(M69=0,SUMIFS(I70:I$1006,L70:L$1006,$L69,M70:M$1006,"&gt;0"),INDIRECT("'"&amp;$E69&amp;"'!E7")),""))</f>
        <v/>
      </c>
      <c r="J69" s="502" t="str" cm="1">
        <f t="array" aca="1" ref="J69" ca="1">IF(E69="","",IFERROR(IF(M69=0,SUMIFS(J70:J$1006,L70:L$1006,$L69,M70:M$1006,"&gt;0"),INDIRECT("'"&amp;$E69&amp;"'!E8")),""))</f>
        <v/>
      </c>
      <c r="K69" s="55" t="str">
        <f t="shared" si="1"/>
        <v/>
      </c>
      <c r="L69" s="411" t="str">
        <f t="shared" si="2"/>
        <v/>
      </c>
      <c r="M69" s="411" t="str">
        <f t="shared" si="3"/>
        <v/>
      </c>
      <c r="O69" s="56"/>
    </row>
    <row r="70" spans="1:16" ht="15" hidden="1">
      <c r="A70" s="23"/>
      <c r="B70" s="23"/>
      <c r="C70" s="23"/>
      <c r="D70" s="24"/>
      <c r="E70" s="28" t="str">
        <f>IF('1.4 AIZ-BWH'!E79="","",'1.4 AIZ-BWH'!E79)</f>
        <v/>
      </c>
      <c r="F70" s="49"/>
      <c r="G70" s="500" t="str" cm="1">
        <f t="array" aca="1" ref="G70" ca="1">IFERROR(IF(M70=0,SUMIFS(G71:G$1006,L71:L$1006,$L70,M71:M$1006,"&gt;0"),INDIRECT("'"&amp;$E70&amp;"'!E4")),"")</f>
        <v/>
      </c>
      <c r="H70" s="500" t="str" cm="1">
        <f t="array" aca="1" ref="H70" ca="1">IFERROR(IF(M70=0,SUMIFS(H71:H$1006,L71:L$1006,$L70,M71:M$1006,"&gt;0"),INDIRECT("'"&amp;$E70&amp;"'!E6")),"")</f>
        <v/>
      </c>
      <c r="I70" s="502" t="str" cm="1">
        <f t="array" aca="1" ref="I70" ca="1">IF(E70="","",IFERROR(IF(M70=0,SUMIFS(I71:I$1006,L71:L$1006,$L70,M71:M$1006,"&gt;0"),INDIRECT("'"&amp;$E70&amp;"'!E7")),""))</f>
        <v/>
      </c>
      <c r="J70" s="502" t="str" cm="1">
        <f t="array" aca="1" ref="J70" ca="1">IF(E70="","",IFERROR(IF(M70=0,SUMIFS(J71:J$1006,L71:L$1006,$L70,M71:M$1006,"&gt;0"),INDIRECT("'"&amp;$E70&amp;"'!E8")),""))</f>
        <v/>
      </c>
      <c r="K70" s="55" t="str">
        <f t="shared" si="1"/>
        <v/>
      </c>
      <c r="L70" s="411" t="str">
        <f t="shared" si="2"/>
        <v/>
      </c>
      <c r="M70" s="411" t="str">
        <f t="shared" si="3"/>
        <v/>
      </c>
      <c r="O70" s="56"/>
    </row>
    <row r="71" spans="1:16" ht="15" hidden="1">
      <c r="A71" s="23"/>
      <c r="B71" s="23"/>
      <c r="C71" s="23"/>
      <c r="D71" s="24"/>
      <c r="E71" s="28" t="str">
        <f>IF('1.4 AIZ-BWH'!E80="","",'1.4 AIZ-BWH'!E80)</f>
        <v/>
      </c>
      <c r="F71" s="49"/>
      <c r="G71" s="500" t="str" cm="1">
        <f t="array" aca="1" ref="G71" ca="1">IFERROR(IF(M71=0,SUMIFS(G72:G$1006,L72:L$1006,$L71,M72:M$1006,"&gt;0"),INDIRECT("'"&amp;$E71&amp;"'!E4")),"")</f>
        <v/>
      </c>
      <c r="H71" s="500" t="str" cm="1">
        <f t="array" aca="1" ref="H71" ca="1">IFERROR(IF(M71=0,SUMIFS(H72:H$1006,L72:L$1006,$L71,M72:M$1006,"&gt;0"),INDIRECT("'"&amp;$E71&amp;"'!E6")),"")</f>
        <v/>
      </c>
      <c r="I71" s="502" t="str" cm="1">
        <f t="array" aca="1" ref="I71" ca="1">IF(E71="","",IFERROR(IF(M71=0,SUMIFS(I72:I$1006,L72:L$1006,$L71,M72:M$1006,"&gt;0"),INDIRECT("'"&amp;$E71&amp;"'!E7")),""))</f>
        <v/>
      </c>
      <c r="J71" s="502" t="str" cm="1">
        <f t="array" aca="1" ref="J71" ca="1">IF(E71="","",IFERROR(IF(M71=0,SUMIFS(J72:J$1006,L72:L$1006,$L71,M72:M$1006,"&gt;0"),INDIRECT("'"&amp;$E71&amp;"'!E8")),""))</f>
        <v/>
      </c>
      <c r="K71" s="55" t="str">
        <f t="shared" si="1"/>
        <v/>
      </c>
      <c r="L71" s="411" t="str">
        <f t="shared" si="2"/>
        <v/>
      </c>
      <c r="M71" s="411" t="str">
        <f t="shared" si="3"/>
        <v/>
      </c>
      <c r="O71" s="56"/>
    </row>
    <row r="72" spans="1:16" ht="15" hidden="1">
      <c r="A72" s="23"/>
      <c r="B72" s="23"/>
      <c r="C72" s="23"/>
      <c r="D72" s="24"/>
      <c r="E72" s="28" t="str">
        <f>IF('1.4 AIZ-BWH'!E81="","",'1.4 AIZ-BWH'!E81)</f>
        <v/>
      </c>
      <c r="F72" s="49"/>
      <c r="G72" s="500" t="str" cm="1">
        <f t="array" aca="1" ref="G72" ca="1">IFERROR(IF(M72=0,SUMIFS(G73:G$1006,L73:L$1006,$L72,M73:M$1006,"&gt;0"),INDIRECT("'"&amp;$E72&amp;"'!E4")),"")</f>
        <v/>
      </c>
      <c r="H72" s="500" t="str" cm="1">
        <f t="array" aca="1" ref="H72" ca="1">IFERROR(IF(M72=0,SUMIFS(H73:H$1006,L73:L$1006,$L72,M73:M$1006,"&gt;0"),INDIRECT("'"&amp;$E72&amp;"'!E6")),"")</f>
        <v/>
      </c>
      <c r="I72" s="502" t="str" cm="1">
        <f t="array" aca="1" ref="I72" ca="1">IF(E72="","",IFERROR(IF(M72=0,SUMIFS(I73:I$1006,L73:L$1006,$L72,M73:M$1006,"&gt;0"),INDIRECT("'"&amp;$E72&amp;"'!E7")),""))</f>
        <v/>
      </c>
      <c r="J72" s="502" t="str" cm="1">
        <f t="array" aca="1" ref="J72" ca="1">IF(E72="","",IFERROR(IF(M72=0,SUMIFS(J73:J$1006,L73:L$1006,$L72,M73:M$1006,"&gt;0"),INDIRECT("'"&amp;$E72&amp;"'!E8")),""))</f>
        <v/>
      </c>
      <c r="K72" s="55" t="str">
        <f t="shared" si="1"/>
        <v/>
      </c>
      <c r="L72" s="411" t="str">
        <f t="shared" si="2"/>
        <v/>
      </c>
      <c r="M72" s="411" t="str">
        <f t="shared" si="3"/>
        <v/>
      </c>
      <c r="O72" s="56"/>
    </row>
    <row r="73" spans="1:16" ht="15" hidden="1">
      <c r="A73" s="23"/>
      <c r="B73" s="23"/>
      <c r="C73" s="23"/>
      <c r="D73" s="24"/>
      <c r="E73" s="28" t="str">
        <f>IF('1.4 AIZ-BWH'!E82="","",'1.4 AIZ-BWH'!E82)</f>
        <v/>
      </c>
      <c r="F73" s="49"/>
      <c r="G73" s="500" t="str" cm="1">
        <f t="array" aca="1" ref="G73" ca="1">IFERROR(IF(M73=0,SUMIFS(G74:G$1006,L74:L$1006,$L73,M74:M$1006,"&gt;0"),INDIRECT("'"&amp;$E73&amp;"'!E4")),"")</f>
        <v/>
      </c>
      <c r="H73" s="500" t="str" cm="1">
        <f t="array" aca="1" ref="H73" ca="1">IFERROR(IF(M73=0,SUMIFS(H74:H$1006,L74:L$1006,$L73,M74:M$1006,"&gt;0"),INDIRECT("'"&amp;$E73&amp;"'!E6")),"")</f>
        <v/>
      </c>
      <c r="I73" s="502" t="str" cm="1">
        <f t="array" aca="1" ref="I73" ca="1">IF(E73="","",IFERROR(IF(M73=0,SUMIFS(I74:I$1006,L74:L$1006,$L73,M74:M$1006,"&gt;0"),INDIRECT("'"&amp;$E73&amp;"'!E7")),""))</f>
        <v/>
      </c>
      <c r="J73" s="502" t="str" cm="1">
        <f t="array" aca="1" ref="J73" ca="1">IF(E73="","",IFERROR(IF(M73=0,SUMIFS(J74:J$1006,L74:L$1006,$L73,M74:M$1006,"&gt;0"),INDIRECT("'"&amp;$E73&amp;"'!E8")),""))</f>
        <v/>
      </c>
      <c r="K73" s="55" t="str">
        <f t="shared" si="1"/>
        <v/>
      </c>
      <c r="L73" s="411" t="str">
        <f t="shared" si="2"/>
        <v/>
      </c>
      <c r="M73" s="411" t="str">
        <f t="shared" si="3"/>
        <v/>
      </c>
      <c r="O73" s="56"/>
    </row>
    <row r="74" spans="1:16" ht="15" hidden="1">
      <c r="A74" s="23"/>
      <c r="B74" s="23"/>
      <c r="C74" s="23"/>
      <c r="D74" s="24"/>
      <c r="E74" s="28" t="str">
        <f>IF('1.4 AIZ-BWH'!E83="","",'1.4 AIZ-BWH'!E83)</f>
        <v/>
      </c>
      <c r="F74" s="49"/>
      <c r="G74" s="500" t="str" cm="1">
        <f t="array" aca="1" ref="G74" ca="1">IFERROR(IF(M74=0,SUMIFS(G75:G$1006,L75:L$1006,$L74,M75:M$1006,"&gt;0"),INDIRECT("'"&amp;$E74&amp;"'!E4")),"")</f>
        <v/>
      </c>
      <c r="H74" s="500" t="str" cm="1">
        <f t="array" aca="1" ref="H74" ca="1">IFERROR(IF(M74=0,SUMIFS(H75:H$1006,L75:L$1006,$L74,M75:M$1006,"&gt;0"),INDIRECT("'"&amp;$E74&amp;"'!E6")),"")</f>
        <v/>
      </c>
      <c r="I74" s="502" t="str" cm="1">
        <f t="array" aca="1" ref="I74" ca="1">IF(E74="","",IFERROR(IF(M74=0,SUMIFS(I75:I$1006,L75:L$1006,$L74,M75:M$1006,"&gt;0"),INDIRECT("'"&amp;$E74&amp;"'!E7")),""))</f>
        <v/>
      </c>
      <c r="J74" s="502" t="str" cm="1">
        <f t="array" aca="1" ref="J74" ca="1">IF(E74="","",IFERROR(IF(M74=0,SUMIFS(J75:J$1006,L75:L$1006,$L74,M75:M$1006,"&gt;0"),INDIRECT("'"&amp;$E74&amp;"'!E8")),""))</f>
        <v/>
      </c>
      <c r="K74" s="55" t="str">
        <f t="shared" si="1"/>
        <v/>
      </c>
      <c r="L74" s="411" t="str">
        <f t="shared" si="2"/>
        <v/>
      </c>
      <c r="M74" s="411" t="str">
        <f t="shared" si="3"/>
        <v/>
      </c>
      <c r="N74" s="42"/>
      <c r="O74" s="56"/>
      <c r="P74" s="42"/>
    </row>
    <row r="75" spans="1:16" ht="15" hidden="1">
      <c r="A75" s="23"/>
      <c r="B75" s="23"/>
      <c r="C75" s="23"/>
      <c r="D75" s="24"/>
      <c r="E75" s="28" t="str">
        <f>IF('1.4 AIZ-BWH'!E84="","",'1.4 AIZ-BWH'!E84)</f>
        <v/>
      </c>
      <c r="F75" s="49"/>
      <c r="G75" s="500" t="str" cm="1">
        <f t="array" aca="1" ref="G75" ca="1">IFERROR(IF(M75=0,SUMIFS(G76:G$1006,L76:L$1006,$L75,M76:M$1006,"&gt;0"),INDIRECT("'"&amp;$E75&amp;"'!E4")),"")</f>
        <v/>
      </c>
      <c r="H75" s="500" t="str" cm="1">
        <f t="array" aca="1" ref="H75" ca="1">IFERROR(IF(M75=0,SUMIFS(H76:H$1006,L76:L$1006,$L75,M76:M$1006,"&gt;0"),INDIRECT("'"&amp;$E75&amp;"'!E6")),"")</f>
        <v/>
      </c>
      <c r="I75" s="502" t="str" cm="1">
        <f t="array" aca="1" ref="I75" ca="1">IF(E75="","",IFERROR(IF(M75=0,SUMIFS(I76:I$1006,L76:L$1006,$L75,M76:M$1006,"&gt;0"),INDIRECT("'"&amp;$E75&amp;"'!E7")),""))</f>
        <v/>
      </c>
      <c r="J75" s="502" t="str" cm="1">
        <f t="array" aca="1" ref="J75" ca="1">IF(E75="","",IFERROR(IF(M75=0,SUMIFS(J76:J$1006,L76:L$1006,$L75,M76:M$1006,"&gt;0"),INDIRECT("'"&amp;$E75&amp;"'!E8")),""))</f>
        <v/>
      </c>
      <c r="K75" s="55" t="str">
        <f t="shared" si="1"/>
        <v/>
      </c>
      <c r="L75" s="411" t="str">
        <f t="shared" si="2"/>
        <v/>
      </c>
      <c r="M75" s="411" t="str">
        <f t="shared" si="3"/>
        <v/>
      </c>
      <c r="N75" s="42"/>
      <c r="O75" s="56"/>
      <c r="P75" s="42"/>
    </row>
    <row r="76" spans="1:16" ht="15" hidden="1">
      <c r="A76" s="23"/>
      <c r="B76" s="23"/>
      <c r="C76" s="23"/>
      <c r="D76" s="24"/>
      <c r="E76" s="28" t="str">
        <f>IF('1.4 AIZ-BWH'!E85="","",'1.4 AIZ-BWH'!E85)</f>
        <v/>
      </c>
      <c r="F76" s="49"/>
      <c r="G76" s="500" t="str" cm="1">
        <f t="array" aca="1" ref="G76" ca="1">IFERROR(IF(M76=0,SUMIFS(G77:G$1006,L77:L$1006,$L76,M77:M$1006,"&gt;0"),INDIRECT("'"&amp;$E76&amp;"'!E4")),"")</f>
        <v/>
      </c>
      <c r="H76" s="500" t="str" cm="1">
        <f t="array" aca="1" ref="H76" ca="1">IFERROR(IF(M76=0,SUMIFS(H77:H$1006,L77:L$1006,$L76,M77:M$1006,"&gt;0"),INDIRECT("'"&amp;$E76&amp;"'!E6")),"")</f>
        <v/>
      </c>
      <c r="I76" s="502" t="str" cm="1">
        <f t="array" aca="1" ref="I76" ca="1">IF(E76="","",IFERROR(IF(M76=0,SUMIFS(I77:I$1006,L77:L$1006,$L76,M77:M$1006,"&gt;0"),INDIRECT("'"&amp;$E76&amp;"'!E7")),""))</f>
        <v/>
      </c>
      <c r="J76" s="502" t="str" cm="1">
        <f t="array" aca="1" ref="J76" ca="1">IF(E76="","",IFERROR(IF(M76=0,SUMIFS(J77:J$1006,L77:L$1006,$L76,M77:M$1006,"&gt;0"),INDIRECT("'"&amp;$E76&amp;"'!E8")),""))</f>
        <v/>
      </c>
      <c r="K76" s="55" t="str">
        <f t="shared" si="1"/>
        <v/>
      </c>
      <c r="L76" s="411" t="str">
        <f t="shared" si="2"/>
        <v/>
      </c>
      <c r="M76" s="411" t="str">
        <f t="shared" si="3"/>
        <v/>
      </c>
      <c r="O76" s="56"/>
    </row>
    <row r="77" spans="1:16" ht="15" hidden="1">
      <c r="A77" s="23"/>
      <c r="B77" s="23"/>
      <c r="C77" s="23"/>
      <c r="D77" s="24"/>
      <c r="E77" s="28" t="str">
        <f>IF('1.4 AIZ-BWH'!E86="","",'1.4 AIZ-BWH'!E86)</f>
        <v/>
      </c>
      <c r="F77" s="49"/>
      <c r="G77" s="500" t="str" cm="1">
        <f t="array" aca="1" ref="G77" ca="1">IFERROR(IF(M77=0,SUMIFS(G78:G$1006,L78:L$1006,$L77,M78:M$1006,"&gt;0"),INDIRECT("'"&amp;$E77&amp;"'!E4")),"")</f>
        <v/>
      </c>
      <c r="H77" s="500" t="str" cm="1">
        <f t="array" aca="1" ref="H77" ca="1">IFERROR(IF(M77=0,SUMIFS(H78:H$1006,L78:L$1006,$L77,M78:M$1006,"&gt;0"),INDIRECT("'"&amp;$E77&amp;"'!E6")),"")</f>
        <v/>
      </c>
      <c r="I77" s="502" t="str" cm="1">
        <f t="array" aca="1" ref="I77" ca="1">IF(E77="","",IFERROR(IF(M77=0,SUMIFS(I78:I$1006,L78:L$1006,$L77,M78:M$1006,"&gt;0"),INDIRECT("'"&amp;$E77&amp;"'!E7")),""))</f>
        <v/>
      </c>
      <c r="J77" s="502" t="str" cm="1">
        <f t="array" aca="1" ref="J77" ca="1">IF(E77="","",IFERROR(IF(M77=0,SUMIFS(J78:J$1006,L78:L$1006,$L77,M78:M$1006,"&gt;0"),INDIRECT("'"&amp;$E77&amp;"'!E8")),""))</f>
        <v/>
      </c>
      <c r="K77" s="55" t="str">
        <f t="shared" si="1"/>
        <v/>
      </c>
      <c r="L77" s="411" t="str">
        <f t="shared" si="2"/>
        <v/>
      </c>
      <c r="M77" s="411" t="str">
        <f t="shared" si="3"/>
        <v/>
      </c>
      <c r="O77" s="56"/>
    </row>
    <row r="78" spans="1:16" ht="15" hidden="1">
      <c r="A78" s="23"/>
      <c r="B78" s="23"/>
      <c r="C78" s="23"/>
      <c r="D78" s="24"/>
      <c r="E78" s="28" t="str">
        <f>IF('1.4 AIZ-BWH'!E87="","",'1.4 AIZ-BWH'!E87)</f>
        <v/>
      </c>
      <c r="F78" s="49"/>
      <c r="G78" s="500" t="str" cm="1">
        <f t="array" aca="1" ref="G78" ca="1">IFERROR(IF(M78=0,SUMIFS(G79:G$1006,L79:L$1006,$L78,M79:M$1006,"&gt;0"),INDIRECT("'"&amp;$E78&amp;"'!E4")),"")</f>
        <v/>
      </c>
      <c r="H78" s="500" t="str" cm="1">
        <f t="array" aca="1" ref="H78" ca="1">IFERROR(IF(M78=0,SUMIFS(H79:H$1006,L79:L$1006,$L78,M79:M$1006,"&gt;0"),INDIRECT("'"&amp;$E78&amp;"'!E6")),"")</f>
        <v/>
      </c>
      <c r="I78" s="502" t="str" cm="1">
        <f t="array" aca="1" ref="I78" ca="1">IF(E78="","",IFERROR(IF(M78=0,SUMIFS(I79:I$1006,L79:L$1006,$L78,M79:M$1006,"&gt;0"),INDIRECT("'"&amp;$E78&amp;"'!E7")),""))</f>
        <v/>
      </c>
      <c r="J78" s="502" t="str" cm="1">
        <f t="array" aca="1" ref="J78" ca="1">IF(E78="","",IFERROR(IF(M78=0,SUMIFS(J79:J$1006,L79:L$1006,$L78,M79:M$1006,"&gt;0"),INDIRECT("'"&amp;$E78&amp;"'!E8")),""))</f>
        <v/>
      </c>
      <c r="K78" s="55" t="str">
        <f t="shared" si="1"/>
        <v/>
      </c>
      <c r="L78" s="411" t="str">
        <f t="shared" si="2"/>
        <v/>
      </c>
      <c r="M78" s="411" t="str">
        <f t="shared" si="3"/>
        <v/>
      </c>
      <c r="O78" s="56"/>
    </row>
    <row r="79" spans="1:16" ht="15" hidden="1">
      <c r="A79" s="23"/>
      <c r="B79" s="23"/>
      <c r="C79" s="23"/>
      <c r="D79" s="24"/>
      <c r="E79" s="28" t="str">
        <f>IF('1.4 AIZ-BWH'!E88="","",'1.4 AIZ-BWH'!E88)</f>
        <v/>
      </c>
      <c r="F79" s="49"/>
      <c r="G79" s="500" t="str" cm="1">
        <f t="array" aca="1" ref="G79" ca="1">IFERROR(IF(M79=0,SUMIFS(G80:G$1006,L80:L$1006,$L79,M80:M$1006,"&gt;0"),INDIRECT("'"&amp;$E79&amp;"'!E4")),"")</f>
        <v/>
      </c>
      <c r="H79" s="500" t="str" cm="1">
        <f t="array" aca="1" ref="H79" ca="1">IFERROR(IF(M79=0,SUMIFS(H80:H$1006,L80:L$1006,$L79,M80:M$1006,"&gt;0"),INDIRECT("'"&amp;$E79&amp;"'!E6")),"")</f>
        <v/>
      </c>
      <c r="I79" s="502" t="str" cm="1">
        <f t="array" aca="1" ref="I79" ca="1">IF(E79="","",IFERROR(IF(M79=0,SUMIFS(I80:I$1006,L80:L$1006,$L79,M80:M$1006,"&gt;0"),INDIRECT("'"&amp;$E79&amp;"'!E7")),""))</f>
        <v/>
      </c>
      <c r="J79" s="502" t="str" cm="1">
        <f t="array" aca="1" ref="J79" ca="1">IF(E79="","",IFERROR(IF(M79=0,SUMIFS(J80:J$1006,L80:L$1006,$L79,M80:M$1006,"&gt;0"),INDIRECT("'"&amp;$E79&amp;"'!E8")),""))</f>
        <v/>
      </c>
      <c r="K79" s="55" t="str">
        <f t="shared" si="1"/>
        <v/>
      </c>
      <c r="L79" s="411" t="str">
        <f t="shared" si="2"/>
        <v/>
      </c>
      <c r="M79" s="411" t="str">
        <f t="shared" si="3"/>
        <v/>
      </c>
      <c r="O79" s="56"/>
    </row>
    <row r="80" spans="1:16" ht="15" hidden="1">
      <c r="A80" s="23"/>
      <c r="B80" s="23"/>
      <c r="C80" s="23"/>
      <c r="D80" s="24"/>
      <c r="E80" s="28" t="str">
        <f>IF('1.4 AIZ-BWH'!E89="","",'1.4 AIZ-BWH'!E89)</f>
        <v/>
      </c>
      <c r="F80" s="49"/>
      <c r="G80" s="500" t="str" cm="1">
        <f t="array" aca="1" ref="G80" ca="1">IFERROR(IF(M80=0,SUMIFS(G81:G$1006,L81:L$1006,$L80,M81:M$1006,"&gt;0"),INDIRECT("'"&amp;$E80&amp;"'!E4")),"")</f>
        <v/>
      </c>
      <c r="H80" s="500" t="str" cm="1">
        <f t="array" aca="1" ref="H80" ca="1">IFERROR(IF(M80=0,SUMIFS(H81:H$1006,L81:L$1006,$L80,M81:M$1006,"&gt;0"),INDIRECT("'"&amp;$E80&amp;"'!E6")),"")</f>
        <v/>
      </c>
      <c r="I80" s="502" t="str" cm="1">
        <f t="array" aca="1" ref="I80" ca="1">IF(E80="","",IFERROR(IF(M80=0,SUMIFS(I81:I$1006,L81:L$1006,$L80,M81:M$1006,"&gt;0"),INDIRECT("'"&amp;$E80&amp;"'!E7")),""))</f>
        <v/>
      </c>
      <c r="J80" s="502" t="str" cm="1">
        <f t="array" aca="1" ref="J80" ca="1">IF(E80="","",IFERROR(IF(M80=0,SUMIFS(J81:J$1006,L81:L$1006,$L80,M81:M$1006,"&gt;0"),INDIRECT("'"&amp;$E80&amp;"'!E8")),""))</f>
        <v/>
      </c>
      <c r="K80" s="55" t="str">
        <f t="shared" si="1"/>
        <v/>
      </c>
      <c r="L80" s="411" t="str">
        <f t="shared" si="2"/>
        <v/>
      </c>
      <c r="M80" s="411" t="str">
        <f t="shared" si="3"/>
        <v/>
      </c>
      <c r="O80" s="56"/>
    </row>
    <row r="81" spans="1:16" ht="15" hidden="1">
      <c r="A81" s="23"/>
      <c r="B81" s="23"/>
      <c r="C81" s="23"/>
      <c r="D81" s="24"/>
      <c r="E81" s="28" t="str">
        <f>IF('1.4 AIZ-BWH'!E90="","",'1.4 AIZ-BWH'!E90)</f>
        <v/>
      </c>
      <c r="F81" s="49"/>
      <c r="G81" s="500" t="str" cm="1">
        <f t="array" aca="1" ref="G81" ca="1">IFERROR(IF(M81=0,SUMIFS(G82:G$1006,L82:L$1006,$L81,M82:M$1006,"&gt;0"),INDIRECT("'"&amp;$E81&amp;"'!E4")),"")</f>
        <v/>
      </c>
      <c r="H81" s="500" t="str" cm="1">
        <f t="array" aca="1" ref="H81" ca="1">IFERROR(IF(M81=0,SUMIFS(H82:H$1006,L82:L$1006,$L81,M82:M$1006,"&gt;0"),INDIRECT("'"&amp;$E81&amp;"'!E6")),"")</f>
        <v/>
      </c>
      <c r="I81" s="502" t="str" cm="1">
        <f t="array" aca="1" ref="I81" ca="1">IF(E81="","",IFERROR(IF(M81=0,SUMIFS(I82:I$1006,L82:L$1006,$L81,M82:M$1006,"&gt;0"),INDIRECT("'"&amp;$E81&amp;"'!E7")),""))</f>
        <v/>
      </c>
      <c r="J81" s="502" t="str" cm="1">
        <f t="array" aca="1" ref="J81" ca="1">IF(E81="","",IFERROR(IF(M81=0,SUMIFS(J82:J$1006,L82:L$1006,$L81,M82:M$1006,"&gt;0"),INDIRECT("'"&amp;$E81&amp;"'!E8")),""))</f>
        <v/>
      </c>
      <c r="K81" s="55" t="str">
        <f t="shared" ref="K81:K144" si="4">IF(E81="","",IFERROR(H81/G81,0))</f>
        <v/>
      </c>
      <c r="L81" s="411" t="str">
        <f t="shared" si="2"/>
        <v/>
      </c>
      <c r="M81" s="411" t="str">
        <f t="shared" si="3"/>
        <v/>
      </c>
      <c r="O81" s="56"/>
    </row>
    <row r="82" spans="1:16" ht="15" hidden="1">
      <c r="A82" s="23"/>
      <c r="B82" s="23"/>
      <c r="C82" s="23"/>
      <c r="D82" s="24"/>
      <c r="E82" s="28" t="str">
        <f>IF('1.4 AIZ-BWH'!E91="","",'1.4 AIZ-BWH'!E91)</f>
        <v/>
      </c>
      <c r="F82" s="49"/>
      <c r="G82" s="500" t="str" cm="1">
        <f t="array" aca="1" ref="G82" ca="1">IFERROR(IF(M82=0,SUMIFS(G83:G$1006,L83:L$1006,$L82,M83:M$1006,"&gt;0"),INDIRECT("'"&amp;$E82&amp;"'!E4")),"")</f>
        <v/>
      </c>
      <c r="H82" s="500" t="str" cm="1">
        <f t="array" aca="1" ref="H82" ca="1">IFERROR(IF(M82=0,SUMIFS(H83:H$1006,L83:L$1006,$L82,M83:M$1006,"&gt;0"),INDIRECT("'"&amp;$E82&amp;"'!E6")),"")</f>
        <v/>
      </c>
      <c r="I82" s="502" t="str" cm="1">
        <f t="array" aca="1" ref="I82" ca="1">IF(E82="","",IFERROR(IF(M82=0,SUMIFS(I83:I$1006,L83:L$1006,$L82,M83:M$1006,"&gt;0"),INDIRECT("'"&amp;$E82&amp;"'!E7")),""))</f>
        <v/>
      </c>
      <c r="J82" s="502" t="str" cm="1">
        <f t="array" aca="1" ref="J82" ca="1">IF(E82="","",IFERROR(IF(M82=0,SUMIFS(J83:J$1006,L83:L$1006,$L82,M83:M$1006,"&gt;0"),INDIRECT("'"&amp;$E82&amp;"'!E8")),""))</f>
        <v/>
      </c>
      <c r="K82" s="55" t="str">
        <f t="shared" si="4"/>
        <v/>
      </c>
      <c r="L82" s="411" t="str">
        <f t="shared" si="2"/>
        <v/>
      </c>
      <c r="M82" s="411" t="str">
        <f t="shared" si="3"/>
        <v/>
      </c>
      <c r="O82" s="56"/>
    </row>
    <row r="83" spans="1:16" ht="15" hidden="1">
      <c r="A83" s="23"/>
      <c r="B83" s="23"/>
      <c r="C83" s="23"/>
      <c r="D83" s="24"/>
      <c r="E83" s="28" t="str">
        <f>IF('1.4 AIZ-BWH'!E92="","",'1.4 AIZ-BWH'!E92)</f>
        <v/>
      </c>
      <c r="F83" s="49"/>
      <c r="G83" s="500" t="str" cm="1">
        <f t="array" aca="1" ref="G83" ca="1">IFERROR(IF(M83=0,SUMIFS(G84:G$1006,L84:L$1006,$L83,M84:M$1006,"&gt;0"),INDIRECT("'"&amp;$E83&amp;"'!E4")),"")</f>
        <v/>
      </c>
      <c r="H83" s="500" t="str" cm="1">
        <f t="array" aca="1" ref="H83" ca="1">IFERROR(IF(M83=0,SUMIFS(H84:H$1006,L84:L$1006,$L83,M84:M$1006,"&gt;0"),INDIRECT("'"&amp;$E83&amp;"'!E6")),"")</f>
        <v/>
      </c>
      <c r="I83" s="502" t="str" cm="1">
        <f t="array" aca="1" ref="I83" ca="1">IF(E83="","",IFERROR(IF(M83=0,SUMIFS(I84:I$1006,L84:L$1006,$L83,M84:M$1006,"&gt;0"),INDIRECT("'"&amp;$E83&amp;"'!E7")),""))</f>
        <v/>
      </c>
      <c r="J83" s="502" t="str" cm="1">
        <f t="array" aca="1" ref="J83" ca="1">IF(E83="","",IFERROR(IF(M83=0,SUMIFS(J84:J$1006,L84:L$1006,$L83,M84:M$1006,"&gt;0"),INDIRECT("'"&amp;$E83&amp;"'!E8")),""))</f>
        <v/>
      </c>
      <c r="K83" s="55" t="str">
        <f t="shared" si="4"/>
        <v/>
      </c>
      <c r="L83" s="411" t="str">
        <f t="shared" si="2"/>
        <v/>
      </c>
      <c r="M83" s="411" t="str">
        <f t="shared" si="3"/>
        <v/>
      </c>
      <c r="O83" s="56"/>
    </row>
    <row r="84" spans="1:16" ht="15" hidden="1">
      <c r="A84" s="23"/>
      <c r="B84" s="23"/>
      <c r="C84" s="23"/>
      <c r="D84" s="24"/>
      <c r="E84" s="28" t="str">
        <f>IF('1.4 AIZ-BWH'!E93="","",'1.4 AIZ-BWH'!E93)</f>
        <v/>
      </c>
      <c r="F84" s="49"/>
      <c r="G84" s="500" t="str" cm="1">
        <f t="array" aca="1" ref="G84" ca="1">IFERROR(IF(M84=0,SUMIFS(G85:G$1006,L85:L$1006,$L84,M85:M$1006,"&gt;0"),INDIRECT("'"&amp;$E84&amp;"'!E4")),"")</f>
        <v/>
      </c>
      <c r="H84" s="500" t="str" cm="1">
        <f t="array" aca="1" ref="H84" ca="1">IFERROR(IF(M84=0,SUMIFS(H85:H$1006,L85:L$1006,$L84,M85:M$1006,"&gt;0"),INDIRECT("'"&amp;$E84&amp;"'!E6")),"")</f>
        <v/>
      </c>
      <c r="I84" s="502" t="str" cm="1">
        <f t="array" aca="1" ref="I84" ca="1">IF(E84="","",IFERROR(IF(M84=0,SUMIFS(I85:I$1006,L85:L$1006,$L84,M85:M$1006,"&gt;0"),INDIRECT("'"&amp;$E84&amp;"'!E7")),""))</f>
        <v/>
      </c>
      <c r="J84" s="502" t="str" cm="1">
        <f t="array" aca="1" ref="J84" ca="1">IF(E84="","",IFERROR(IF(M84=0,SUMIFS(J85:J$1006,L85:L$1006,$L84,M85:M$1006,"&gt;0"),INDIRECT("'"&amp;$E84&amp;"'!E8")),""))</f>
        <v/>
      </c>
      <c r="K84" s="55" t="str">
        <f t="shared" si="4"/>
        <v/>
      </c>
      <c r="L84" s="411" t="str">
        <f t="shared" si="2"/>
        <v/>
      </c>
      <c r="M84" s="411" t="str">
        <f t="shared" si="3"/>
        <v/>
      </c>
      <c r="N84" s="42"/>
      <c r="O84" s="56"/>
      <c r="P84" s="42"/>
    </row>
    <row r="85" spans="1:16" ht="15" hidden="1">
      <c r="A85" s="23"/>
      <c r="B85" s="23"/>
      <c r="C85" s="23"/>
      <c r="D85" s="24"/>
      <c r="E85" s="28" t="str">
        <f>IF('1.4 AIZ-BWH'!E94="","",'1.4 AIZ-BWH'!E94)</f>
        <v/>
      </c>
      <c r="F85" s="49"/>
      <c r="G85" s="500" t="str" cm="1">
        <f t="array" aca="1" ref="G85" ca="1">IFERROR(IF(M85=0,SUMIFS(G86:G$1006,L86:L$1006,$L85,M86:M$1006,"&gt;0"),INDIRECT("'"&amp;$E85&amp;"'!E4")),"")</f>
        <v/>
      </c>
      <c r="H85" s="500" t="str" cm="1">
        <f t="array" aca="1" ref="H85" ca="1">IFERROR(IF(M85=0,SUMIFS(H86:H$1006,L86:L$1006,$L85,M86:M$1006,"&gt;0"),INDIRECT("'"&amp;$E85&amp;"'!E6")),"")</f>
        <v/>
      </c>
      <c r="I85" s="502" t="str" cm="1">
        <f t="array" aca="1" ref="I85" ca="1">IF(E85="","",IFERROR(IF(M85=0,SUMIFS(I86:I$1006,L86:L$1006,$L85,M86:M$1006,"&gt;0"),INDIRECT("'"&amp;$E85&amp;"'!E7")),""))</f>
        <v/>
      </c>
      <c r="J85" s="502" t="str" cm="1">
        <f t="array" aca="1" ref="J85" ca="1">IF(E85="","",IFERROR(IF(M85=0,SUMIFS(J86:J$1006,L86:L$1006,$L85,M86:M$1006,"&gt;0"),INDIRECT("'"&amp;$E85&amp;"'!E8")),""))</f>
        <v/>
      </c>
      <c r="K85" s="55" t="str">
        <f t="shared" si="4"/>
        <v/>
      </c>
      <c r="L85" s="411" t="str">
        <f t="shared" si="2"/>
        <v/>
      </c>
      <c r="M85" s="411" t="str">
        <f t="shared" si="3"/>
        <v/>
      </c>
      <c r="N85" s="42"/>
      <c r="O85" s="56"/>
      <c r="P85" s="42"/>
    </row>
    <row r="86" spans="1:16" ht="15" hidden="1">
      <c r="A86" s="23"/>
      <c r="B86" s="23"/>
      <c r="C86" s="23"/>
      <c r="D86" s="24"/>
      <c r="E86" s="28" t="str">
        <f>IF('1.4 AIZ-BWH'!E95="","",'1.4 AIZ-BWH'!E95)</f>
        <v/>
      </c>
      <c r="F86" s="49"/>
      <c r="G86" s="500" t="str" cm="1">
        <f t="array" aca="1" ref="G86" ca="1">IFERROR(IF(M86=0,SUMIFS(G87:G$1006,L87:L$1006,$L86,M87:M$1006,"&gt;0"),INDIRECT("'"&amp;$E86&amp;"'!E4")),"")</f>
        <v/>
      </c>
      <c r="H86" s="500" t="str" cm="1">
        <f t="array" aca="1" ref="H86" ca="1">IFERROR(IF(M86=0,SUMIFS(H87:H$1006,L87:L$1006,$L86,M87:M$1006,"&gt;0"),INDIRECT("'"&amp;$E86&amp;"'!E6")),"")</f>
        <v/>
      </c>
      <c r="I86" s="502" t="str" cm="1">
        <f t="array" aca="1" ref="I86" ca="1">IF(E86="","",IFERROR(IF(M86=0,SUMIFS(I87:I$1006,L87:L$1006,$L86,M87:M$1006,"&gt;0"),INDIRECT("'"&amp;$E86&amp;"'!E7")),""))</f>
        <v/>
      </c>
      <c r="J86" s="502" t="str" cm="1">
        <f t="array" aca="1" ref="J86" ca="1">IF(E86="","",IFERROR(IF(M86=0,SUMIFS(J87:J$1006,L87:L$1006,$L86,M87:M$1006,"&gt;0"),INDIRECT("'"&amp;$E86&amp;"'!E8")),""))</f>
        <v/>
      </c>
      <c r="K86" s="55" t="str">
        <f t="shared" si="4"/>
        <v/>
      </c>
      <c r="L86" s="411" t="str">
        <f t="shared" si="2"/>
        <v/>
      </c>
      <c r="M86" s="411" t="str">
        <f t="shared" si="3"/>
        <v/>
      </c>
      <c r="O86" s="56"/>
    </row>
    <row r="87" spans="1:16" ht="15" hidden="1">
      <c r="A87" s="23"/>
      <c r="B87" s="23"/>
      <c r="C87" s="23"/>
      <c r="D87" s="24"/>
      <c r="E87" s="28" t="str">
        <f>IF('1.4 AIZ-BWH'!E96="","",'1.4 AIZ-BWH'!E96)</f>
        <v/>
      </c>
      <c r="F87" s="49"/>
      <c r="G87" s="500" t="str" cm="1">
        <f t="array" aca="1" ref="G87" ca="1">IFERROR(IF(M87=0,SUMIFS(G88:G$1006,L88:L$1006,$L87,M88:M$1006,"&gt;0"),INDIRECT("'"&amp;$E87&amp;"'!E4")),"")</f>
        <v/>
      </c>
      <c r="H87" s="500" t="str" cm="1">
        <f t="array" aca="1" ref="H87" ca="1">IFERROR(IF(M87=0,SUMIFS(H88:H$1006,L88:L$1006,$L87,M88:M$1006,"&gt;0"),INDIRECT("'"&amp;$E87&amp;"'!E6")),"")</f>
        <v/>
      </c>
      <c r="I87" s="502" t="str" cm="1">
        <f t="array" aca="1" ref="I87" ca="1">IF(E87="","",IFERROR(IF(M87=0,SUMIFS(I88:I$1006,L88:L$1006,$L87,M88:M$1006,"&gt;0"),INDIRECT("'"&amp;$E87&amp;"'!E7")),""))</f>
        <v/>
      </c>
      <c r="J87" s="502" t="str" cm="1">
        <f t="array" aca="1" ref="J87" ca="1">IF(E87="","",IFERROR(IF(M87=0,SUMIFS(J88:J$1006,L88:L$1006,$L87,M88:M$1006,"&gt;0"),INDIRECT("'"&amp;$E87&amp;"'!E8")),""))</f>
        <v/>
      </c>
      <c r="K87" s="55" t="str">
        <f t="shared" si="4"/>
        <v/>
      </c>
      <c r="L87" s="411" t="str">
        <f t="shared" si="2"/>
        <v/>
      </c>
      <c r="M87" s="411" t="str">
        <f t="shared" si="3"/>
        <v/>
      </c>
      <c r="O87" s="56"/>
    </row>
    <row r="88" spans="1:16" ht="15" hidden="1">
      <c r="A88" s="23"/>
      <c r="B88" s="23"/>
      <c r="C88" s="23"/>
      <c r="D88" s="24"/>
      <c r="E88" s="28" t="str">
        <f>IF('1.4 AIZ-BWH'!E97="","",'1.4 AIZ-BWH'!E97)</f>
        <v/>
      </c>
      <c r="F88" s="49"/>
      <c r="G88" s="500" t="str" cm="1">
        <f t="array" aca="1" ref="G88" ca="1">IFERROR(IF(M88=0,SUMIFS(G89:G$1006,L89:L$1006,$L88,M89:M$1006,"&gt;0"),INDIRECT("'"&amp;$E88&amp;"'!E4")),"")</f>
        <v/>
      </c>
      <c r="H88" s="500" t="str" cm="1">
        <f t="array" aca="1" ref="H88" ca="1">IFERROR(IF(M88=0,SUMIFS(H89:H$1006,L89:L$1006,$L88,M89:M$1006,"&gt;0"),INDIRECT("'"&amp;$E88&amp;"'!E6")),"")</f>
        <v/>
      </c>
      <c r="I88" s="502" t="str" cm="1">
        <f t="array" aca="1" ref="I88" ca="1">IF(E88="","",IFERROR(IF(M88=0,SUMIFS(I89:I$1006,L89:L$1006,$L88,M89:M$1006,"&gt;0"),INDIRECT("'"&amp;$E88&amp;"'!E7")),""))</f>
        <v/>
      </c>
      <c r="J88" s="502" t="str" cm="1">
        <f t="array" aca="1" ref="J88" ca="1">IF(E88="","",IFERROR(IF(M88=0,SUMIFS(J89:J$1006,L89:L$1006,$L88,M89:M$1006,"&gt;0"),INDIRECT("'"&amp;$E88&amp;"'!E8")),""))</f>
        <v/>
      </c>
      <c r="K88" s="55" t="str">
        <f t="shared" si="4"/>
        <v/>
      </c>
      <c r="L88" s="411" t="str">
        <f t="shared" si="2"/>
        <v/>
      </c>
      <c r="M88" s="411" t="str">
        <f t="shared" si="3"/>
        <v/>
      </c>
      <c r="O88" s="56"/>
    </row>
    <row r="89" spans="1:16" ht="15" hidden="1">
      <c r="A89" s="23"/>
      <c r="B89" s="23"/>
      <c r="C89" s="23"/>
      <c r="D89" s="24"/>
      <c r="E89" s="28" t="str">
        <f>IF('1.4 AIZ-BWH'!E98="","",'1.4 AIZ-BWH'!E98)</f>
        <v/>
      </c>
      <c r="F89" s="49"/>
      <c r="G89" s="500" t="str" cm="1">
        <f t="array" aca="1" ref="G89" ca="1">IFERROR(IF(M89=0,SUMIFS(G90:G$1006,L90:L$1006,$L89,M90:M$1006,"&gt;0"),INDIRECT("'"&amp;$E89&amp;"'!E4")),"")</f>
        <v/>
      </c>
      <c r="H89" s="500" t="str" cm="1">
        <f t="array" aca="1" ref="H89" ca="1">IFERROR(IF(M89=0,SUMIFS(H90:H$1006,L90:L$1006,$L89,M90:M$1006,"&gt;0"),INDIRECT("'"&amp;$E89&amp;"'!E6")),"")</f>
        <v/>
      </c>
      <c r="I89" s="502" t="str" cm="1">
        <f t="array" aca="1" ref="I89" ca="1">IF(E89="","",IFERROR(IF(M89=0,SUMIFS(I90:I$1006,L90:L$1006,$L89,M90:M$1006,"&gt;0"),INDIRECT("'"&amp;$E89&amp;"'!E7")),""))</f>
        <v/>
      </c>
      <c r="J89" s="502" t="str" cm="1">
        <f t="array" aca="1" ref="J89" ca="1">IF(E89="","",IFERROR(IF(M89=0,SUMIFS(J90:J$1006,L90:L$1006,$L89,M90:M$1006,"&gt;0"),INDIRECT("'"&amp;$E89&amp;"'!E8")),""))</f>
        <v/>
      </c>
      <c r="K89" s="55" t="str">
        <f t="shared" si="4"/>
        <v/>
      </c>
      <c r="L89" s="411" t="str">
        <f t="shared" si="2"/>
        <v/>
      </c>
      <c r="M89" s="411" t="str">
        <f t="shared" si="3"/>
        <v/>
      </c>
      <c r="O89" s="56"/>
    </row>
    <row r="90" spans="1:16" ht="15" hidden="1">
      <c r="A90" s="23"/>
      <c r="B90" s="23"/>
      <c r="C90" s="23"/>
      <c r="D90" s="24"/>
      <c r="E90" s="28" t="str">
        <f>IF('1.4 AIZ-BWH'!E99="","",'1.4 AIZ-BWH'!E99)</f>
        <v/>
      </c>
      <c r="F90" s="49"/>
      <c r="G90" s="500" t="str" cm="1">
        <f t="array" aca="1" ref="G90" ca="1">IFERROR(IF(M90=0,SUMIFS(G91:G$1006,L91:L$1006,$L90,M91:M$1006,"&gt;0"),INDIRECT("'"&amp;$E90&amp;"'!E4")),"")</f>
        <v/>
      </c>
      <c r="H90" s="500" t="str" cm="1">
        <f t="array" aca="1" ref="H90" ca="1">IFERROR(IF(M90=0,SUMIFS(H91:H$1006,L91:L$1006,$L90,M91:M$1006,"&gt;0"),INDIRECT("'"&amp;$E90&amp;"'!E6")),"")</f>
        <v/>
      </c>
      <c r="I90" s="502" t="str" cm="1">
        <f t="array" aca="1" ref="I90" ca="1">IF(E90="","",IFERROR(IF(M90=0,SUMIFS(I91:I$1006,L91:L$1006,$L90,M91:M$1006,"&gt;0"),INDIRECT("'"&amp;$E90&amp;"'!E7")),""))</f>
        <v/>
      </c>
      <c r="J90" s="502" t="str" cm="1">
        <f t="array" aca="1" ref="J90" ca="1">IF(E90="","",IFERROR(IF(M90=0,SUMIFS(J91:J$1006,L91:L$1006,$L90,M91:M$1006,"&gt;0"),INDIRECT("'"&amp;$E90&amp;"'!E8")),""))</f>
        <v/>
      </c>
      <c r="K90" s="55" t="str">
        <f t="shared" si="4"/>
        <v/>
      </c>
      <c r="L90" s="411" t="str">
        <f t="shared" si="2"/>
        <v/>
      </c>
      <c r="M90" s="411" t="str">
        <f t="shared" si="3"/>
        <v/>
      </c>
      <c r="O90" s="56"/>
    </row>
    <row r="91" spans="1:16" ht="15" hidden="1">
      <c r="A91" s="23"/>
      <c r="B91" s="23"/>
      <c r="C91" s="23"/>
      <c r="D91" s="24"/>
      <c r="E91" s="28" t="str">
        <f>IF('1.4 AIZ-BWH'!E100="","",'1.4 AIZ-BWH'!E100)</f>
        <v/>
      </c>
      <c r="F91" s="49"/>
      <c r="G91" s="500" t="str" cm="1">
        <f t="array" aca="1" ref="G91" ca="1">IFERROR(IF(M91=0,SUMIFS(G92:G$1006,L92:L$1006,$L91,M92:M$1006,"&gt;0"),INDIRECT("'"&amp;$E91&amp;"'!E4")),"")</f>
        <v/>
      </c>
      <c r="H91" s="500" t="str" cm="1">
        <f t="array" aca="1" ref="H91" ca="1">IFERROR(IF(M91=0,SUMIFS(H92:H$1006,L92:L$1006,$L91,M92:M$1006,"&gt;0"),INDIRECT("'"&amp;$E91&amp;"'!E6")),"")</f>
        <v/>
      </c>
      <c r="I91" s="502" t="str" cm="1">
        <f t="array" aca="1" ref="I91" ca="1">IF(E91="","",IFERROR(IF(M91=0,SUMIFS(I92:I$1006,L92:L$1006,$L91,M92:M$1006,"&gt;0"),INDIRECT("'"&amp;$E91&amp;"'!E7")),""))</f>
        <v/>
      </c>
      <c r="J91" s="502" t="str" cm="1">
        <f t="array" aca="1" ref="J91" ca="1">IF(E91="","",IFERROR(IF(M91=0,SUMIFS(J92:J$1006,L92:L$1006,$L91,M92:M$1006,"&gt;0"),INDIRECT("'"&amp;$E91&amp;"'!E8")),""))</f>
        <v/>
      </c>
      <c r="K91" s="55" t="str">
        <f t="shared" si="4"/>
        <v/>
      </c>
      <c r="L91" s="411" t="str">
        <f t="shared" si="2"/>
        <v/>
      </c>
      <c r="M91" s="411" t="str">
        <f t="shared" si="3"/>
        <v/>
      </c>
      <c r="O91" s="56"/>
    </row>
    <row r="92" spans="1:16" ht="15" hidden="1">
      <c r="A92" s="23"/>
      <c r="B92" s="23"/>
      <c r="C92" s="23"/>
      <c r="D92" s="24"/>
      <c r="E92" s="28" t="str">
        <f>IF('1.4 AIZ-BWH'!E101="","",'1.4 AIZ-BWH'!E101)</f>
        <v/>
      </c>
      <c r="F92" s="49"/>
      <c r="G92" s="500" t="str" cm="1">
        <f t="array" aca="1" ref="G92" ca="1">IFERROR(IF(M92=0,SUMIFS(G93:G$1006,L93:L$1006,$L92,M93:M$1006,"&gt;0"),INDIRECT("'"&amp;$E92&amp;"'!E4")),"")</f>
        <v/>
      </c>
      <c r="H92" s="500" t="str" cm="1">
        <f t="array" aca="1" ref="H92" ca="1">IFERROR(IF(M92=0,SUMIFS(H93:H$1006,L93:L$1006,$L92,M93:M$1006,"&gt;0"),INDIRECT("'"&amp;$E92&amp;"'!E6")),"")</f>
        <v/>
      </c>
      <c r="I92" s="502" t="str" cm="1">
        <f t="array" aca="1" ref="I92" ca="1">IF(E92="","",IFERROR(IF(M92=0,SUMIFS(I93:I$1006,L93:L$1006,$L92,M93:M$1006,"&gt;0"),INDIRECT("'"&amp;$E92&amp;"'!E7")),""))</f>
        <v/>
      </c>
      <c r="J92" s="502" t="str" cm="1">
        <f t="array" aca="1" ref="J92" ca="1">IF(E92="","",IFERROR(IF(M92=0,SUMIFS(J93:J$1006,L93:L$1006,$L92,M93:M$1006,"&gt;0"),INDIRECT("'"&amp;$E92&amp;"'!E8")),""))</f>
        <v/>
      </c>
      <c r="K92" s="55" t="str">
        <f t="shared" si="4"/>
        <v/>
      </c>
      <c r="L92" s="411" t="str">
        <f t="shared" si="2"/>
        <v/>
      </c>
      <c r="M92" s="411" t="str">
        <f t="shared" si="3"/>
        <v/>
      </c>
      <c r="O92" s="56"/>
    </row>
    <row r="93" spans="1:16" ht="15" hidden="1">
      <c r="A93" s="23"/>
      <c r="B93" s="23"/>
      <c r="C93" s="23"/>
      <c r="D93" s="24"/>
      <c r="E93" s="28" t="str">
        <f>IF('1.4 AIZ-BWH'!E102="","",'1.4 AIZ-BWH'!E102)</f>
        <v/>
      </c>
      <c r="F93" s="49"/>
      <c r="G93" s="500" t="str" cm="1">
        <f t="array" aca="1" ref="G93" ca="1">IFERROR(IF(M93=0,SUMIFS(G94:G$1006,L94:L$1006,$L93,M94:M$1006,"&gt;0"),INDIRECT("'"&amp;$E93&amp;"'!E4")),"")</f>
        <v/>
      </c>
      <c r="H93" s="500" t="str" cm="1">
        <f t="array" aca="1" ref="H93" ca="1">IFERROR(IF(M93=0,SUMIFS(H94:H$1006,L94:L$1006,$L93,M94:M$1006,"&gt;0"),INDIRECT("'"&amp;$E93&amp;"'!E6")),"")</f>
        <v/>
      </c>
      <c r="I93" s="502" t="str" cm="1">
        <f t="array" aca="1" ref="I93" ca="1">IF(E93="","",IFERROR(IF(M93=0,SUMIFS(I94:I$1006,L94:L$1006,$L93,M94:M$1006,"&gt;0"),INDIRECT("'"&amp;$E93&amp;"'!E7")),""))</f>
        <v/>
      </c>
      <c r="J93" s="502" t="str" cm="1">
        <f t="array" aca="1" ref="J93" ca="1">IF(E93="","",IFERROR(IF(M93=0,SUMIFS(J94:J$1006,L94:L$1006,$L93,M94:M$1006,"&gt;0"),INDIRECT("'"&amp;$E93&amp;"'!E8")),""))</f>
        <v/>
      </c>
      <c r="K93" s="55" t="str">
        <f t="shared" si="4"/>
        <v/>
      </c>
      <c r="L93" s="411" t="str">
        <f t="shared" si="2"/>
        <v/>
      </c>
      <c r="M93" s="411" t="str">
        <f t="shared" si="3"/>
        <v/>
      </c>
      <c r="O93" s="56"/>
    </row>
    <row r="94" spans="1:16" ht="15" hidden="1">
      <c r="A94" s="23"/>
      <c r="B94" s="23"/>
      <c r="C94" s="23"/>
      <c r="D94" s="24"/>
      <c r="E94" s="28" t="str">
        <f>IF('1.4 AIZ-BWH'!E103="","",'1.4 AIZ-BWH'!E103)</f>
        <v/>
      </c>
      <c r="F94" s="49"/>
      <c r="G94" s="500" t="str" cm="1">
        <f t="array" aca="1" ref="G94" ca="1">IFERROR(IF(M94=0,SUMIFS(G95:G$1006,L95:L$1006,$L94,M95:M$1006,"&gt;0"),INDIRECT("'"&amp;$E94&amp;"'!E4")),"")</f>
        <v/>
      </c>
      <c r="H94" s="500" t="str" cm="1">
        <f t="array" aca="1" ref="H94" ca="1">IFERROR(IF(M94=0,SUMIFS(H95:H$1006,L95:L$1006,$L94,M95:M$1006,"&gt;0"),INDIRECT("'"&amp;$E94&amp;"'!E6")),"")</f>
        <v/>
      </c>
      <c r="I94" s="502" t="str" cm="1">
        <f t="array" aca="1" ref="I94" ca="1">IF(E94="","",IFERROR(IF(M94=0,SUMIFS(I95:I$1006,L95:L$1006,$L94,M95:M$1006,"&gt;0"),INDIRECT("'"&amp;$E94&amp;"'!E7")),""))</f>
        <v/>
      </c>
      <c r="J94" s="502" t="str" cm="1">
        <f t="array" aca="1" ref="J94" ca="1">IF(E94="","",IFERROR(IF(M94=0,SUMIFS(J95:J$1006,L95:L$1006,$L94,M95:M$1006,"&gt;0"),INDIRECT("'"&amp;$E94&amp;"'!E8")),""))</f>
        <v/>
      </c>
      <c r="K94" s="55" t="str">
        <f t="shared" si="4"/>
        <v/>
      </c>
      <c r="L94" s="411" t="str">
        <f t="shared" si="2"/>
        <v/>
      </c>
      <c r="M94" s="411" t="str">
        <f t="shared" si="3"/>
        <v/>
      </c>
      <c r="O94" s="56"/>
    </row>
    <row r="95" spans="1:16" ht="15" hidden="1">
      <c r="A95" s="23"/>
      <c r="B95" s="23"/>
      <c r="C95" s="23"/>
      <c r="D95" s="24"/>
      <c r="E95" s="28" t="str">
        <f>IF('1.4 AIZ-BWH'!E104="","",'1.4 AIZ-BWH'!E104)</f>
        <v/>
      </c>
      <c r="F95" s="49"/>
      <c r="G95" s="500" t="str" cm="1">
        <f t="array" aca="1" ref="G95" ca="1">IFERROR(IF(M95=0,SUMIFS(G96:G$1006,L96:L$1006,$L95,M96:M$1006,"&gt;0"),INDIRECT("'"&amp;$E95&amp;"'!E4")),"")</f>
        <v/>
      </c>
      <c r="H95" s="500" t="str" cm="1">
        <f t="array" aca="1" ref="H95" ca="1">IFERROR(IF(M95=0,SUMIFS(H96:H$1006,L96:L$1006,$L95,M96:M$1006,"&gt;0"),INDIRECT("'"&amp;$E95&amp;"'!E6")),"")</f>
        <v/>
      </c>
      <c r="I95" s="502" t="str" cm="1">
        <f t="array" aca="1" ref="I95" ca="1">IF(E95="","",IFERROR(IF(M95=0,SUMIFS(I96:I$1006,L96:L$1006,$L95,M96:M$1006,"&gt;0"),INDIRECT("'"&amp;$E95&amp;"'!E7")),""))</f>
        <v/>
      </c>
      <c r="J95" s="502" t="str" cm="1">
        <f t="array" aca="1" ref="J95" ca="1">IF(E95="","",IFERROR(IF(M95=0,SUMIFS(J96:J$1006,L96:L$1006,$L95,M96:M$1006,"&gt;0"),INDIRECT("'"&amp;$E95&amp;"'!E8")),""))</f>
        <v/>
      </c>
      <c r="K95" s="55" t="str">
        <f t="shared" si="4"/>
        <v/>
      </c>
      <c r="L95" s="411" t="str">
        <f t="shared" si="2"/>
        <v/>
      </c>
      <c r="M95" s="411" t="str">
        <f t="shared" si="3"/>
        <v/>
      </c>
      <c r="N95" s="42"/>
      <c r="O95" s="56"/>
      <c r="P95" s="42"/>
    </row>
    <row r="96" spans="1:16" ht="15" hidden="1">
      <c r="A96" s="23"/>
      <c r="B96" s="23"/>
      <c r="C96" s="23"/>
      <c r="D96" s="24"/>
      <c r="E96" s="28" t="str">
        <f>IF('1.4 AIZ-BWH'!E105="","",'1.4 AIZ-BWH'!E105)</f>
        <v/>
      </c>
      <c r="F96" s="49"/>
      <c r="G96" s="500" t="str" cm="1">
        <f t="array" aca="1" ref="G96" ca="1">IFERROR(IF(M96=0,SUMIFS(G97:G$1006,L97:L$1006,$L96,M97:M$1006,"&gt;0"),INDIRECT("'"&amp;$E96&amp;"'!E4")),"")</f>
        <v/>
      </c>
      <c r="H96" s="500" t="str" cm="1">
        <f t="array" aca="1" ref="H96" ca="1">IFERROR(IF(M96=0,SUMIFS(H97:H$1006,L97:L$1006,$L96,M97:M$1006,"&gt;0"),INDIRECT("'"&amp;$E96&amp;"'!E6")),"")</f>
        <v/>
      </c>
      <c r="I96" s="502" t="str" cm="1">
        <f t="array" aca="1" ref="I96" ca="1">IF(E96="","",IFERROR(IF(M96=0,SUMIFS(I97:I$1006,L97:L$1006,$L96,M97:M$1006,"&gt;0"),INDIRECT("'"&amp;$E96&amp;"'!E7")),""))</f>
        <v/>
      </c>
      <c r="J96" s="502" t="str" cm="1">
        <f t="array" aca="1" ref="J96" ca="1">IF(E96="","",IFERROR(IF(M96=0,SUMIFS(J97:J$1006,L97:L$1006,$L96,M97:M$1006,"&gt;0"),INDIRECT("'"&amp;$E96&amp;"'!E8")),""))</f>
        <v/>
      </c>
      <c r="K96" s="55" t="str">
        <f t="shared" si="4"/>
        <v/>
      </c>
      <c r="L96" s="411" t="str">
        <f t="shared" si="2"/>
        <v/>
      </c>
      <c r="M96" s="411" t="str">
        <f t="shared" si="3"/>
        <v/>
      </c>
      <c r="O96" s="56"/>
    </row>
    <row r="97" spans="1:16" ht="15" hidden="1">
      <c r="A97" s="23"/>
      <c r="B97" s="23"/>
      <c r="C97" s="23"/>
      <c r="D97" s="24"/>
      <c r="E97" s="28" t="str">
        <f>IF('1.4 AIZ-BWH'!E106="","",'1.4 AIZ-BWH'!E106)</f>
        <v/>
      </c>
      <c r="F97" s="49"/>
      <c r="G97" s="500" t="str" cm="1">
        <f t="array" aca="1" ref="G97" ca="1">IFERROR(IF(M97=0,SUMIFS(G98:G$1006,L98:L$1006,$L97,M98:M$1006,"&gt;0"),INDIRECT("'"&amp;$E97&amp;"'!E4")),"")</f>
        <v/>
      </c>
      <c r="H97" s="500" t="str" cm="1">
        <f t="array" aca="1" ref="H97" ca="1">IFERROR(IF(M97=0,SUMIFS(H98:H$1006,L98:L$1006,$L97,M98:M$1006,"&gt;0"),INDIRECT("'"&amp;$E97&amp;"'!E6")),"")</f>
        <v/>
      </c>
      <c r="I97" s="502" t="str" cm="1">
        <f t="array" aca="1" ref="I97" ca="1">IF(E97="","",IFERROR(IF(M97=0,SUMIFS(I98:I$1006,L98:L$1006,$L97,M98:M$1006,"&gt;0"),INDIRECT("'"&amp;$E97&amp;"'!E7")),""))</f>
        <v/>
      </c>
      <c r="J97" s="502" t="str" cm="1">
        <f t="array" aca="1" ref="J97" ca="1">IF(E97="","",IFERROR(IF(M97=0,SUMIFS(J98:J$1006,L98:L$1006,$L97,M98:M$1006,"&gt;0"),INDIRECT("'"&amp;$E97&amp;"'!E8")),""))</f>
        <v/>
      </c>
      <c r="K97" s="55" t="str">
        <f t="shared" si="4"/>
        <v/>
      </c>
      <c r="L97" s="411" t="str">
        <f t="shared" si="2"/>
        <v/>
      </c>
      <c r="M97" s="411" t="str">
        <f t="shared" si="3"/>
        <v/>
      </c>
      <c r="O97" s="56"/>
    </row>
    <row r="98" spans="1:16" ht="15" hidden="1">
      <c r="A98" s="23"/>
      <c r="B98" s="23"/>
      <c r="C98" s="23"/>
      <c r="D98" s="24"/>
      <c r="E98" s="28" t="str">
        <f>IF('1.4 AIZ-BWH'!E107="","",'1.4 AIZ-BWH'!E107)</f>
        <v/>
      </c>
      <c r="F98" s="49"/>
      <c r="G98" s="500" t="str" cm="1">
        <f t="array" aca="1" ref="G98" ca="1">IFERROR(IF(M98=0,SUMIFS(G99:G$1006,L99:L$1006,$L98,M99:M$1006,"&gt;0"),INDIRECT("'"&amp;$E98&amp;"'!E4")),"")</f>
        <v/>
      </c>
      <c r="H98" s="500" t="str" cm="1">
        <f t="array" aca="1" ref="H98" ca="1">IFERROR(IF(M98=0,SUMIFS(H99:H$1006,L99:L$1006,$L98,M99:M$1006,"&gt;0"),INDIRECT("'"&amp;$E98&amp;"'!E6")),"")</f>
        <v/>
      </c>
      <c r="I98" s="502" t="str" cm="1">
        <f t="array" aca="1" ref="I98" ca="1">IF(E98="","",IFERROR(IF(M98=0,SUMIFS(I99:I$1006,L99:L$1006,$L98,M99:M$1006,"&gt;0"),INDIRECT("'"&amp;$E98&amp;"'!E7")),""))</f>
        <v/>
      </c>
      <c r="J98" s="502" t="str" cm="1">
        <f t="array" aca="1" ref="J98" ca="1">IF(E98="","",IFERROR(IF(M98=0,SUMIFS(J99:J$1006,L99:L$1006,$L98,M99:M$1006,"&gt;0"),INDIRECT("'"&amp;$E98&amp;"'!E8")),""))</f>
        <v/>
      </c>
      <c r="K98" s="55" t="str">
        <f t="shared" si="4"/>
        <v/>
      </c>
      <c r="L98" s="411" t="str">
        <f t="shared" si="2"/>
        <v/>
      </c>
      <c r="M98" s="411" t="str">
        <f t="shared" si="3"/>
        <v/>
      </c>
      <c r="O98" s="56"/>
    </row>
    <row r="99" spans="1:16" ht="15" hidden="1">
      <c r="A99" s="23"/>
      <c r="B99" s="23"/>
      <c r="C99" s="23"/>
      <c r="D99" s="24"/>
      <c r="E99" s="28" t="str">
        <f>IF('1.4 AIZ-BWH'!E108="","",'1.4 AIZ-BWH'!E108)</f>
        <v/>
      </c>
      <c r="F99" s="49"/>
      <c r="G99" s="500" t="str" cm="1">
        <f t="array" aca="1" ref="G99" ca="1">IFERROR(IF(M99=0,SUMIFS(G100:G$1006,L100:L$1006,$L99,M100:M$1006,"&gt;0"),INDIRECT("'"&amp;$E99&amp;"'!E4")),"")</f>
        <v/>
      </c>
      <c r="H99" s="500" t="str" cm="1">
        <f t="array" aca="1" ref="H99" ca="1">IFERROR(IF(M99=0,SUMIFS(H100:H$1006,L100:L$1006,$L99,M100:M$1006,"&gt;0"),INDIRECT("'"&amp;$E99&amp;"'!E6")),"")</f>
        <v/>
      </c>
      <c r="I99" s="502" t="str" cm="1">
        <f t="array" aca="1" ref="I99" ca="1">IF(E99="","",IFERROR(IF(M99=0,SUMIFS(I100:I$1006,L100:L$1006,$L99,M100:M$1006,"&gt;0"),INDIRECT("'"&amp;$E99&amp;"'!E7")),""))</f>
        <v/>
      </c>
      <c r="J99" s="502" t="str" cm="1">
        <f t="array" aca="1" ref="J99" ca="1">IF(E99="","",IFERROR(IF(M99=0,SUMIFS(J100:J$1006,L100:L$1006,$L99,M100:M$1006,"&gt;0"),INDIRECT("'"&amp;$E99&amp;"'!E8")),""))</f>
        <v/>
      </c>
      <c r="K99" s="55" t="str">
        <f t="shared" si="4"/>
        <v/>
      </c>
      <c r="L99" s="411" t="str">
        <f t="shared" si="2"/>
        <v/>
      </c>
      <c r="M99" s="411" t="str">
        <f t="shared" si="3"/>
        <v/>
      </c>
      <c r="O99" s="56"/>
    </row>
    <row r="100" spans="1:16" ht="15" hidden="1">
      <c r="A100" s="23"/>
      <c r="B100" s="23"/>
      <c r="C100" s="23"/>
      <c r="D100" s="24"/>
      <c r="E100" s="28" t="str">
        <f>IF('1.4 AIZ-BWH'!E109="","",'1.4 AIZ-BWH'!E109)</f>
        <v/>
      </c>
      <c r="F100" s="49"/>
      <c r="G100" s="500" t="str" cm="1">
        <f t="array" aca="1" ref="G100" ca="1">IFERROR(IF(M100=0,SUMIFS(G101:G$1006,L101:L$1006,$L100,M101:M$1006,"&gt;0"),INDIRECT("'"&amp;$E100&amp;"'!E4")),"")</f>
        <v/>
      </c>
      <c r="H100" s="500" t="str" cm="1">
        <f t="array" aca="1" ref="H100" ca="1">IFERROR(IF(M100=0,SUMIFS(H101:H$1006,L101:L$1006,$L100,M101:M$1006,"&gt;0"),INDIRECT("'"&amp;$E100&amp;"'!E6")),"")</f>
        <v/>
      </c>
      <c r="I100" s="502" t="str" cm="1">
        <f t="array" aca="1" ref="I100" ca="1">IF(E100="","",IFERROR(IF(M100=0,SUMIFS(I101:I$1006,L101:L$1006,$L100,M101:M$1006,"&gt;0"),INDIRECT("'"&amp;$E100&amp;"'!E7")),""))</f>
        <v/>
      </c>
      <c r="J100" s="502" t="str" cm="1">
        <f t="array" aca="1" ref="J100" ca="1">IF(E100="","",IFERROR(IF(M100=0,SUMIFS(J101:J$1006,L101:L$1006,$L100,M101:M$1006,"&gt;0"),INDIRECT("'"&amp;$E100&amp;"'!E8")),""))</f>
        <v/>
      </c>
      <c r="K100" s="55" t="str">
        <f t="shared" si="4"/>
        <v/>
      </c>
      <c r="L100" s="411" t="str">
        <f t="shared" si="2"/>
        <v/>
      </c>
      <c r="M100" s="411" t="str">
        <f t="shared" si="3"/>
        <v/>
      </c>
      <c r="O100" s="56"/>
    </row>
    <row r="101" spans="1:16" ht="15" hidden="1">
      <c r="A101" s="23"/>
      <c r="B101" s="23"/>
      <c r="C101" s="23"/>
      <c r="D101" s="24"/>
      <c r="E101" s="28" t="str">
        <f>IF('1.4 AIZ-BWH'!E110="","",'1.4 AIZ-BWH'!E110)</f>
        <v/>
      </c>
      <c r="F101" s="49"/>
      <c r="G101" s="500" t="str" cm="1">
        <f t="array" aca="1" ref="G101" ca="1">IFERROR(IF(M101=0,SUMIFS(G102:G$1006,L102:L$1006,$L101,M102:M$1006,"&gt;0"),INDIRECT("'"&amp;$E101&amp;"'!E4")),"")</f>
        <v/>
      </c>
      <c r="H101" s="500" t="str" cm="1">
        <f t="array" aca="1" ref="H101" ca="1">IFERROR(IF(M101=0,SUMIFS(H102:H$1006,L102:L$1006,$L101,M102:M$1006,"&gt;0"),INDIRECT("'"&amp;$E101&amp;"'!E6")),"")</f>
        <v/>
      </c>
      <c r="I101" s="502" t="str" cm="1">
        <f t="array" aca="1" ref="I101" ca="1">IF(E101="","",IFERROR(IF(M101=0,SUMIFS(I102:I$1006,L102:L$1006,$L101,M102:M$1006,"&gt;0"),INDIRECT("'"&amp;$E101&amp;"'!E7")),""))</f>
        <v/>
      </c>
      <c r="J101" s="502" t="str" cm="1">
        <f t="array" aca="1" ref="J101" ca="1">IF(E101="","",IFERROR(IF(M101=0,SUMIFS(J102:J$1006,L102:L$1006,$L101,M102:M$1006,"&gt;0"),INDIRECT("'"&amp;$E101&amp;"'!E8")),""))</f>
        <v/>
      </c>
      <c r="K101" s="55" t="str">
        <f t="shared" si="4"/>
        <v/>
      </c>
      <c r="L101" s="411" t="str">
        <f t="shared" si="2"/>
        <v/>
      </c>
      <c r="M101" s="411" t="str">
        <f t="shared" si="3"/>
        <v/>
      </c>
      <c r="O101" s="56"/>
    </row>
    <row r="102" spans="1:16" ht="15" hidden="1">
      <c r="A102" s="23"/>
      <c r="B102" s="23"/>
      <c r="C102" s="23"/>
      <c r="D102" s="24"/>
      <c r="E102" s="28" t="str">
        <f>IF('1.4 AIZ-BWH'!E111="","",'1.4 AIZ-BWH'!E111)</f>
        <v/>
      </c>
      <c r="F102" s="49"/>
      <c r="G102" s="500" t="str" cm="1">
        <f t="array" aca="1" ref="G102" ca="1">IFERROR(IF(M102=0,SUMIFS(G103:G$1006,L103:L$1006,$L102,M103:M$1006,"&gt;0"),INDIRECT("'"&amp;$E102&amp;"'!E4")),"")</f>
        <v/>
      </c>
      <c r="H102" s="500" t="str" cm="1">
        <f t="array" aca="1" ref="H102" ca="1">IFERROR(IF(M102=0,SUMIFS(H103:H$1006,L103:L$1006,$L102,M103:M$1006,"&gt;0"),INDIRECT("'"&amp;$E102&amp;"'!E6")),"")</f>
        <v/>
      </c>
      <c r="I102" s="502" t="str" cm="1">
        <f t="array" aca="1" ref="I102" ca="1">IF(E102="","",IFERROR(IF(M102=0,SUMIFS(I103:I$1006,L103:L$1006,$L102,M103:M$1006,"&gt;0"),INDIRECT("'"&amp;$E102&amp;"'!E7")),""))</f>
        <v/>
      </c>
      <c r="J102" s="502" t="str" cm="1">
        <f t="array" aca="1" ref="J102" ca="1">IF(E102="","",IFERROR(IF(M102=0,SUMIFS(J103:J$1006,L103:L$1006,$L102,M103:M$1006,"&gt;0"),INDIRECT("'"&amp;$E102&amp;"'!E8")),""))</f>
        <v/>
      </c>
      <c r="K102" s="55" t="str">
        <f t="shared" si="4"/>
        <v/>
      </c>
      <c r="L102" s="411" t="str">
        <f t="shared" si="2"/>
        <v/>
      </c>
      <c r="M102" s="411" t="str">
        <f t="shared" si="3"/>
        <v/>
      </c>
      <c r="O102" s="56"/>
    </row>
    <row r="103" spans="1:16" ht="15" hidden="1">
      <c r="A103" s="23"/>
      <c r="B103" s="23"/>
      <c r="C103" s="23"/>
      <c r="D103" s="24"/>
      <c r="E103" s="28" t="str">
        <f>IF('1.4 AIZ-BWH'!E112="","",'1.4 AIZ-BWH'!E112)</f>
        <v/>
      </c>
      <c r="F103" s="49"/>
      <c r="G103" s="500" t="str" cm="1">
        <f t="array" aca="1" ref="G103" ca="1">IFERROR(IF(M103=0,SUMIFS(G104:G$1006,L104:L$1006,$L103,M104:M$1006,"&gt;0"),INDIRECT("'"&amp;$E103&amp;"'!E4")),"")</f>
        <v/>
      </c>
      <c r="H103" s="500" t="str" cm="1">
        <f t="array" aca="1" ref="H103" ca="1">IFERROR(IF(M103=0,SUMIFS(H104:H$1006,L104:L$1006,$L103,M104:M$1006,"&gt;0"),INDIRECT("'"&amp;$E103&amp;"'!E6")),"")</f>
        <v/>
      </c>
      <c r="I103" s="502" t="str" cm="1">
        <f t="array" aca="1" ref="I103" ca="1">IF(E103="","",IFERROR(IF(M103=0,SUMIFS(I104:I$1006,L104:L$1006,$L103,M104:M$1006,"&gt;0"),INDIRECT("'"&amp;$E103&amp;"'!E7")),""))</f>
        <v/>
      </c>
      <c r="J103" s="502" t="str" cm="1">
        <f t="array" aca="1" ref="J103" ca="1">IF(E103="","",IFERROR(IF(M103=0,SUMIFS(J104:J$1006,L104:L$1006,$L103,M104:M$1006,"&gt;0"),INDIRECT("'"&amp;$E103&amp;"'!E8")),""))</f>
        <v/>
      </c>
      <c r="K103" s="55" t="str">
        <f t="shared" si="4"/>
        <v/>
      </c>
      <c r="L103" s="411" t="str">
        <f t="shared" si="2"/>
        <v/>
      </c>
      <c r="M103" s="411" t="str">
        <f t="shared" si="3"/>
        <v/>
      </c>
      <c r="O103" s="56"/>
    </row>
    <row r="104" spans="1:16" ht="15" hidden="1">
      <c r="A104" s="23"/>
      <c r="B104" s="23"/>
      <c r="C104" s="23"/>
      <c r="D104" s="24"/>
      <c r="E104" s="28" t="str">
        <f>IF('1.4 AIZ-BWH'!E113="","",'1.4 AIZ-BWH'!E113)</f>
        <v/>
      </c>
      <c r="F104" s="49"/>
      <c r="G104" s="500" t="str" cm="1">
        <f t="array" aca="1" ref="G104" ca="1">IFERROR(IF(M104=0,SUMIFS(G105:G$1006,L105:L$1006,$L104,M105:M$1006,"&gt;0"),INDIRECT("'"&amp;$E104&amp;"'!E4")),"")</f>
        <v/>
      </c>
      <c r="H104" s="500" t="str" cm="1">
        <f t="array" aca="1" ref="H104" ca="1">IFERROR(IF(M104=0,SUMIFS(H105:H$1006,L105:L$1006,$L104,M105:M$1006,"&gt;0"),INDIRECT("'"&amp;$E104&amp;"'!E6")),"")</f>
        <v/>
      </c>
      <c r="I104" s="502" t="str" cm="1">
        <f t="array" aca="1" ref="I104" ca="1">IF(E104="","",IFERROR(IF(M104=0,SUMIFS(I105:I$1006,L105:L$1006,$L104,M105:M$1006,"&gt;0"),INDIRECT("'"&amp;$E104&amp;"'!E7")),""))</f>
        <v/>
      </c>
      <c r="J104" s="502" t="str" cm="1">
        <f t="array" aca="1" ref="J104" ca="1">IF(E104="","",IFERROR(IF(M104=0,SUMIFS(J105:J$1006,L105:L$1006,$L104,M105:M$1006,"&gt;0"),INDIRECT("'"&amp;$E104&amp;"'!E8")),""))</f>
        <v/>
      </c>
      <c r="K104" s="55" t="str">
        <f t="shared" si="4"/>
        <v/>
      </c>
      <c r="L104" s="411" t="str">
        <f t="shared" si="2"/>
        <v/>
      </c>
      <c r="M104" s="411" t="str">
        <f t="shared" si="3"/>
        <v/>
      </c>
      <c r="O104" s="56"/>
    </row>
    <row r="105" spans="1:16" ht="15" hidden="1">
      <c r="A105" s="23"/>
      <c r="B105" s="23"/>
      <c r="C105" s="23"/>
      <c r="D105" s="24"/>
      <c r="E105" s="28" t="str">
        <f>IF('1.4 AIZ-BWH'!E114="","",'1.4 AIZ-BWH'!E114)</f>
        <v/>
      </c>
      <c r="F105" s="49"/>
      <c r="G105" s="500" t="str" cm="1">
        <f t="array" aca="1" ref="G105" ca="1">IFERROR(IF(M105=0,SUMIFS(G106:G$1006,L106:L$1006,$L105,M106:M$1006,"&gt;0"),INDIRECT("'"&amp;$E105&amp;"'!E4")),"")</f>
        <v/>
      </c>
      <c r="H105" s="500" t="str" cm="1">
        <f t="array" aca="1" ref="H105" ca="1">IFERROR(IF(M105=0,SUMIFS(H106:H$1006,L106:L$1006,$L105,M106:M$1006,"&gt;0"),INDIRECT("'"&amp;$E105&amp;"'!E6")),"")</f>
        <v/>
      </c>
      <c r="I105" s="502" t="str" cm="1">
        <f t="array" aca="1" ref="I105" ca="1">IF(E105="","",IFERROR(IF(M105=0,SUMIFS(I106:I$1006,L106:L$1006,$L105,M106:M$1006,"&gt;0"),INDIRECT("'"&amp;$E105&amp;"'!E7")),""))</f>
        <v/>
      </c>
      <c r="J105" s="502" t="str" cm="1">
        <f t="array" aca="1" ref="J105" ca="1">IF(E105="","",IFERROR(IF(M105=0,SUMIFS(J106:J$1006,L106:L$1006,$L105,M106:M$1006,"&gt;0"),INDIRECT("'"&amp;$E105&amp;"'!E8")),""))</f>
        <v/>
      </c>
      <c r="K105" s="55" t="str">
        <f t="shared" si="4"/>
        <v/>
      </c>
      <c r="L105" s="411" t="str">
        <f t="shared" si="2"/>
        <v/>
      </c>
      <c r="M105" s="411" t="str">
        <f t="shared" si="3"/>
        <v/>
      </c>
      <c r="O105" s="56"/>
    </row>
    <row r="106" spans="1:16" ht="15" hidden="1">
      <c r="A106" s="23"/>
      <c r="B106" s="23"/>
      <c r="C106" s="23"/>
      <c r="D106" s="24"/>
      <c r="E106" s="28" t="str">
        <f>IF('1.4 AIZ-BWH'!E115="","",'1.4 AIZ-BWH'!E115)</f>
        <v/>
      </c>
      <c r="F106" s="49"/>
      <c r="G106" s="500" t="str" cm="1">
        <f t="array" aca="1" ref="G106" ca="1">IFERROR(IF(M106=0,SUMIFS(G107:G$1006,L107:L$1006,$L106,M107:M$1006,"&gt;0"),INDIRECT("'"&amp;$E106&amp;"'!E4")),"")</f>
        <v/>
      </c>
      <c r="H106" s="500" t="str" cm="1">
        <f t="array" aca="1" ref="H106" ca="1">IFERROR(IF(M106=0,SUMIFS(H107:H$1006,L107:L$1006,$L106,M107:M$1006,"&gt;0"),INDIRECT("'"&amp;$E106&amp;"'!E6")),"")</f>
        <v/>
      </c>
      <c r="I106" s="502" t="str" cm="1">
        <f t="array" aca="1" ref="I106" ca="1">IF(E106="","",IFERROR(IF(M106=0,SUMIFS(I107:I$1006,L107:L$1006,$L106,M107:M$1006,"&gt;0"),INDIRECT("'"&amp;$E106&amp;"'!E7")),""))</f>
        <v/>
      </c>
      <c r="J106" s="502" t="str" cm="1">
        <f t="array" aca="1" ref="J106" ca="1">IF(E106="","",IFERROR(IF(M106=0,SUMIFS(J107:J$1006,L107:L$1006,$L106,M107:M$1006,"&gt;0"),INDIRECT("'"&amp;$E106&amp;"'!E8")),""))</f>
        <v/>
      </c>
      <c r="K106" s="55" t="str">
        <f t="shared" si="4"/>
        <v/>
      </c>
      <c r="L106" s="411" t="str">
        <f t="shared" si="2"/>
        <v/>
      </c>
      <c r="M106" s="411" t="str">
        <f t="shared" si="3"/>
        <v/>
      </c>
      <c r="O106" s="56"/>
    </row>
    <row r="107" spans="1:16" ht="15" hidden="1">
      <c r="A107" s="23"/>
      <c r="B107" s="23"/>
      <c r="C107" s="23"/>
      <c r="D107" s="24"/>
      <c r="E107" s="28" t="str">
        <f>IF('1.4 AIZ-BWH'!E116="","",'1.4 AIZ-BWH'!E116)</f>
        <v/>
      </c>
      <c r="F107" s="49"/>
      <c r="G107" s="500" t="str" cm="1">
        <f t="array" aca="1" ref="G107" ca="1">IFERROR(IF(M107=0,SUMIFS(G108:G$1006,L108:L$1006,$L107,M108:M$1006,"&gt;0"),INDIRECT("'"&amp;$E107&amp;"'!E4")),"")</f>
        <v/>
      </c>
      <c r="H107" s="500" t="str" cm="1">
        <f t="array" aca="1" ref="H107" ca="1">IFERROR(IF(M107=0,SUMIFS(H108:H$1006,L108:L$1006,$L107,M108:M$1006,"&gt;0"),INDIRECT("'"&amp;$E107&amp;"'!E6")),"")</f>
        <v/>
      </c>
      <c r="I107" s="502" t="str" cm="1">
        <f t="array" aca="1" ref="I107" ca="1">IF(E107="","",IFERROR(IF(M107=0,SUMIFS(I108:I$1006,L108:L$1006,$L107,M108:M$1006,"&gt;0"),INDIRECT("'"&amp;$E107&amp;"'!E7")),""))</f>
        <v/>
      </c>
      <c r="J107" s="502" t="str" cm="1">
        <f t="array" aca="1" ref="J107" ca="1">IF(E107="","",IFERROR(IF(M107=0,SUMIFS(J108:J$1006,L108:L$1006,$L107,M108:M$1006,"&gt;0"),INDIRECT("'"&amp;$E107&amp;"'!E8")),""))</f>
        <v/>
      </c>
      <c r="K107" s="55" t="str">
        <f t="shared" si="4"/>
        <v/>
      </c>
      <c r="L107" s="411" t="str">
        <f t="shared" si="2"/>
        <v/>
      </c>
      <c r="M107" s="411" t="str">
        <f t="shared" si="3"/>
        <v/>
      </c>
      <c r="N107" s="42"/>
      <c r="O107" s="56"/>
      <c r="P107" s="42"/>
    </row>
    <row r="108" spans="1:16" ht="15" hidden="1">
      <c r="A108" s="23"/>
      <c r="B108" s="23"/>
      <c r="C108" s="23"/>
      <c r="D108" s="24"/>
      <c r="E108" s="28" t="str">
        <f>IF('1.4 AIZ-BWH'!E117="","",'1.4 AIZ-BWH'!E117)</f>
        <v/>
      </c>
      <c r="F108" s="49"/>
      <c r="G108" s="500" t="str" cm="1">
        <f t="array" aca="1" ref="G108" ca="1">IFERROR(IF(M108=0,SUMIFS(G109:G$1006,L109:L$1006,$L108,M109:M$1006,"&gt;0"),INDIRECT("'"&amp;$E108&amp;"'!E4")),"")</f>
        <v/>
      </c>
      <c r="H108" s="500" t="str" cm="1">
        <f t="array" aca="1" ref="H108" ca="1">IFERROR(IF(M108=0,SUMIFS(H109:H$1006,L109:L$1006,$L108,M109:M$1006,"&gt;0"),INDIRECT("'"&amp;$E108&amp;"'!E6")),"")</f>
        <v/>
      </c>
      <c r="I108" s="502" t="str" cm="1">
        <f t="array" aca="1" ref="I108" ca="1">IF(E108="","",IFERROR(IF(M108=0,SUMIFS(I109:I$1006,L109:L$1006,$L108,M109:M$1006,"&gt;0"),INDIRECT("'"&amp;$E108&amp;"'!E7")),""))</f>
        <v/>
      </c>
      <c r="J108" s="502" t="str" cm="1">
        <f t="array" aca="1" ref="J108" ca="1">IF(E108="","",IFERROR(IF(M108=0,SUMIFS(J109:J$1006,L109:L$1006,$L108,M109:M$1006,"&gt;0"),INDIRECT("'"&amp;$E108&amp;"'!E8")),""))</f>
        <v/>
      </c>
      <c r="K108" s="55" t="str">
        <f t="shared" si="4"/>
        <v/>
      </c>
      <c r="L108" s="411" t="str">
        <f t="shared" si="2"/>
        <v/>
      </c>
      <c r="M108" s="411" t="str">
        <f t="shared" si="3"/>
        <v/>
      </c>
      <c r="N108" s="42"/>
      <c r="O108" s="56"/>
      <c r="P108" s="42"/>
    </row>
    <row r="109" spans="1:16" ht="15" hidden="1">
      <c r="A109" s="23"/>
      <c r="B109" s="23"/>
      <c r="C109" s="23"/>
      <c r="D109" s="24"/>
      <c r="E109" s="28" t="str">
        <f>IF('1.4 AIZ-BWH'!E118="","",'1.4 AIZ-BWH'!E118)</f>
        <v/>
      </c>
      <c r="F109" s="49"/>
      <c r="G109" s="500" t="str" cm="1">
        <f t="array" aca="1" ref="G109" ca="1">IFERROR(IF(M109=0,SUMIFS(G110:G$1006,L110:L$1006,$L109,M110:M$1006,"&gt;0"),INDIRECT("'"&amp;$E109&amp;"'!E4")),"")</f>
        <v/>
      </c>
      <c r="H109" s="500" t="str" cm="1">
        <f t="array" aca="1" ref="H109" ca="1">IFERROR(IF(M109=0,SUMIFS(H110:H$1006,L110:L$1006,$L109,M110:M$1006,"&gt;0"),INDIRECT("'"&amp;$E109&amp;"'!E6")),"")</f>
        <v/>
      </c>
      <c r="I109" s="502" t="str" cm="1">
        <f t="array" aca="1" ref="I109" ca="1">IF(E109="","",IFERROR(IF(M109=0,SUMIFS(I110:I$1006,L110:L$1006,$L109,M110:M$1006,"&gt;0"),INDIRECT("'"&amp;$E109&amp;"'!E7")),""))</f>
        <v/>
      </c>
      <c r="J109" s="502" t="str" cm="1">
        <f t="array" aca="1" ref="J109" ca="1">IF(E109="","",IFERROR(IF(M109=0,SUMIFS(J110:J$1006,L110:L$1006,$L109,M110:M$1006,"&gt;0"),INDIRECT("'"&amp;$E109&amp;"'!E8")),""))</f>
        <v/>
      </c>
      <c r="K109" s="55" t="str">
        <f t="shared" si="4"/>
        <v/>
      </c>
      <c r="L109" s="411" t="str">
        <f t="shared" si="2"/>
        <v/>
      </c>
      <c r="M109" s="411" t="str">
        <f t="shared" si="3"/>
        <v/>
      </c>
      <c r="O109" s="56"/>
    </row>
    <row r="110" spans="1:16" ht="15" hidden="1">
      <c r="A110" s="23"/>
      <c r="B110" s="23"/>
      <c r="C110" s="23"/>
      <c r="D110" s="24"/>
      <c r="E110" s="28" t="str">
        <f>IF('1.4 AIZ-BWH'!E119="","",'1.4 AIZ-BWH'!E119)</f>
        <v/>
      </c>
      <c r="F110" s="49"/>
      <c r="G110" s="500" t="str" cm="1">
        <f t="array" aca="1" ref="G110" ca="1">IFERROR(IF(M110=0,SUMIFS(G111:G$1006,L111:L$1006,$L110,M111:M$1006,"&gt;0"),INDIRECT("'"&amp;$E110&amp;"'!E4")),"")</f>
        <v/>
      </c>
      <c r="H110" s="500" t="str" cm="1">
        <f t="array" aca="1" ref="H110" ca="1">IFERROR(IF(M110=0,SUMIFS(H111:H$1006,L111:L$1006,$L110,M111:M$1006,"&gt;0"),INDIRECT("'"&amp;$E110&amp;"'!E6")),"")</f>
        <v/>
      </c>
      <c r="I110" s="502" t="str" cm="1">
        <f t="array" aca="1" ref="I110" ca="1">IF(E110="","",IFERROR(IF(M110=0,SUMIFS(I111:I$1006,L111:L$1006,$L110,M111:M$1006,"&gt;0"),INDIRECT("'"&amp;$E110&amp;"'!E7")),""))</f>
        <v/>
      </c>
      <c r="J110" s="502" t="str" cm="1">
        <f t="array" aca="1" ref="J110" ca="1">IF(E110="","",IFERROR(IF(M110=0,SUMIFS(J111:J$1006,L111:L$1006,$L110,M111:M$1006,"&gt;0"),INDIRECT("'"&amp;$E110&amp;"'!E8")),""))</f>
        <v/>
      </c>
      <c r="K110" s="55" t="str">
        <f t="shared" si="4"/>
        <v/>
      </c>
      <c r="L110" s="411" t="str">
        <f t="shared" si="2"/>
        <v/>
      </c>
      <c r="M110" s="411" t="str">
        <f t="shared" si="3"/>
        <v/>
      </c>
      <c r="O110" s="56"/>
    </row>
    <row r="111" spans="1:16" ht="15" hidden="1">
      <c r="A111" s="23"/>
      <c r="B111" s="23"/>
      <c r="C111" s="23"/>
      <c r="D111" s="24"/>
      <c r="E111" s="28" t="str">
        <f>IF('1.4 AIZ-BWH'!E120="","",'1.4 AIZ-BWH'!E120)</f>
        <v/>
      </c>
      <c r="F111" s="49"/>
      <c r="G111" s="500" t="str" cm="1">
        <f t="array" aca="1" ref="G111" ca="1">IFERROR(IF(M111=0,SUMIFS(G112:G$1006,L112:L$1006,$L111,M112:M$1006,"&gt;0"),INDIRECT("'"&amp;$E111&amp;"'!E4")),"")</f>
        <v/>
      </c>
      <c r="H111" s="500" t="str" cm="1">
        <f t="array" aca="1" ref="H111" ca="1">IFERROR(IF(M111=0,SUMIFS(H112:H$1006,L112:L$1006,$L111,M112:M$1006,"&gt;0"),INDIRECT("'"&amp;$E111&amp;"'!E6")),"")</f>
        <v/>
      </c>
      <c r="I111" s="502" t="str" cm="1">
        <f t="array" aca="1" ref="I111" ca="1">IF(E111="","",IFERROR(IF(M111=0,SUMIFS(I112:I$1006,L112:L$1006,$L111,M112:M$1006,"&gt;0"),INDIRECT("'"&amp;$E111&amp;"'!E7")),""))</f>
        <v/>
      </c>
      <c r="J111" s="502" t="str" cm="1">
        <f t="array" aca="1" ref="J111" ca="1">IF(E111="","",IFERROR(IF(M111=0,SUMIFS(J112:J$1006,L112:L$1006,$L111,M112:M$1006,"&gt;0"),INDIRECT("'"&amp;$E111&amp;"'!E8")),""))</f>
        <v/>
      </c>
      <c r="K111" s="55" t="str">
        <f t="shared" si="4"/>
        <v/>
      </c>
      <c r="L111" s="411" t="str">
        <f t="shared" si="2"/>
        <v/>
      </c>
      <c r="M111" s="411" t="str">
        <f t="shared" si="3"/>
        <v/>
      </c>
      <c r="O111" s="56"/>
    </row>
    <row r="112" spans="1:16" ht="15" hidden="1">
      <c r="A112" s="23"/>
      <c r="B112" s="23"/>
      <c r="C112" s="23"/>
      <c r="D112" s="24"/>
      <c r="E112" s="28" t="str">
        <f>IF('1.4 AIZ-BWH'!E121="","",'1.4 AIZ-BWH'!E121)</f>
        <v/>
      </c>
      <c r="F112" s="49"/>
      <c r="G112" s="500" t="str" cm="1">
        <f t="array" aca="1" ref="G112" ca="1">IFERROR(IF(M112=0,SUMIFS(G113:G$1006,L113:L$1006,$L112,M113:M$1006,"&gt;0"),INDIRECT("'"&amp;$E112&amp;"'!E4")),"")</f>
        <v/>
      </c>
      <c r="H112" s="500" t="str" cm="1">
        <f t="array" aca="1" ref="H112" ca="1">IFERROR(IF(M112=0,SUMIFS(H113:H$1006,L113:L$1006,$L112,M113:M$1006,"&gt;0"),INDIRECT("'"&amp;$E112&amp;"'!E6")),"")</f>
        <v/>
      </c>
      <c r="I112" s="502" t="str" cm="1">
        <f t="array" aca="1" ref="I112" ca="1">IF(E112="","",IFERROR(IF(M112=0,SUMIFS(I113:I$1006,L113:L$1006,$L112,M113:M$1006,"&gt;0"),INDIRECT("'"&amp;$E112&amp;"'!E7")),""))</f>
        <v/>
      </c>
      <c r="J112" s="502" t="str" cm="1">
        <f t="array" aca="1" ref="J112" ca="1">IF(E112="","",IFERROR(IF(M112=0,SUMIFS(J113:J$1006,L113:L$1006,$L112,M113:M$1006,"&gt;0"),INDIRECT("'"&amp;$E112&amp;"'!E8")),""))</f>
        <v/>
      </c>
      <c r="K112" s="55" t="str">
        <f t="shared" si="4"/>
        <v/>
      </c>
      <c r="L112" s="411" t="str">
        <f t="shared" si="2"/>
        <v/>
      </c>
      <c r="M112" s="411" t="str">
        <f t="shared" si="3"/>
        <v/>
      </c>
      <c r="O112" s="56"/>
    </row>
    <row r="113" spans="1:16" ht="15" hidden="1">
      <c r="A113" s="23"/>
      <c r="B113" s="23"/>
      <c r="C113" s="23"/>
      <c r="D113" s="24"/>
      <c r="E113" s="28" t="str">
        <f>IF('1.4 AIZ-BWH'!E122="","",'1.4 AIZ-BWH'!E122)</f>
        <v/>
      </c>
      <c r="F113" s="49"/>
      <c r="G113" s="500" t="str" cm="1">
        <f t="array" aca="1" ref="G113" ca="1">IFERROR(IF(M113=0,SUMIFS(G114:G$1006,L114:L$1006,$L113,M114:M$1006,"&gt;0"),INDIRECT("'"&amp;$E113&amp;"'!E4")),"")</f>
        <v/>
      </c>
      <c r="H113" s="500" t="str" cm="1">
        <f t="array" aca="1" ref="H113" ca="1">IFERROR(IF(M113=0,SUMIFS(H114:H$1006,L114:L$1006,$L113,M114:M$1006,"&gt;0"),INDIRECT("'"&amp;$E113&amp;"'!E6")),"")</f>
        <v/>
      </c>
      <c r="I113" s="502" t="str" cm="1">
        <f t="array" aca="1" ref="I113" ca="1">IF(E113="","",IFERROR(IF(M113=0,SUMIFS(I114:I$1006,L114:L$1006,$L113,M114:M$1006,"&gt;0"),INDIRECT("'"&amp;$E113&amp;"'!E7")),""))</f>
        <v/>
      </c>
      <c r="J113" s="502" t="str" cm="1">
        <f t="array" aca="1" ref="J113" ca="1">IF(E113="","",IFERROR(IF(M113=0,SUMIFS(J114:J$1006,L114:L$1006,$L113,M114:M$1006,"&gt;0"),INDIRECT("'"&amp;$E113&amp;"'!E8")),""))</f>
        <v/>
      </c>
      <c r="K113" s="55" t="str">
        <f t="shared" si="4"/>
        <v/>
      </c>
      <c r="L113" s="411" t="str">
        <f t="shared" si="2"/>
        <v/>
      </c>
      <c r="M113" s="411" t="str">
        <f t="shared" si="3"/>
        <v/>
      </c>
      <c r="O113" s="56"/>
    </row>
    <row r="114" spans="1:16" ht="15" hidden="1">
      <c r="A114" s="23"/>
      <c r="B114" s="23"/>
      <c r="C114" s="23"/>
      <c r="D114" s="24"/>
      <c r="E114" s="28" t="str">
        <f>IF('1.4 AIZ-BWH'!E123="","",'1.4 AIZ-BWH'!E123)</f>
        <v/>
      </c>
      <c r="F114" s="49"/>
      <c r="G114" s="500" t="str" cm="1">
        <f t="array" aca="1" ref="G114" ca="1">IFERROR(IF(M114=0,SUMIFS(G115:G$1006,L115:L$1006,$L114,M115:M$1006,"&gt;0"),INDIRECT("'"&amp;$E114&amp;"'!E4")),"")</f>
        <v/>
      </c>
      <c r="H114" s="500" t="str" cm="1">
        <f t="array" aca="1" ref="H114" ca="1">IFERROR(IF(M114=0,SUMIFS(H115:H$1006,L115:L$1006,$L114,M115:M$1006,"&gt;0"),INDIRECT("'"&amp;$E114&amp;"'!E6")),"")</f>
        <v/>
      </c>
      <c r="I114" s="502" t="str" cm="1">
        <f t="array" aca="1" ref="I114" ca="1">IF(E114="","",IFERROR(IF(M114=0,SUMIFS(I115:I$1006,L115:L$1006,$L114,M115:M$1006,"&gt;0"),INDIRECT("'"&amp;$E114&amp;"'!E7")),""))</f>
        <v/>
      </c>
      <c r="J114" s="502" t="str" cm="1">
        <f t="array" aca="1" ref="J114" ca="1">IF(E114="","",IFERROR(IF(M114=0,SUMIFS(J115:J$1006,L115:L$1006,$L114,M115:M$1006,"&gt;0"),INDIRECT("'"&amp;$E114&amp;"'!E8")),""))</f>
        <v/>
      </c>
      <c r="K114" s="55" t="str">
        <f t="shared" si="4"/>
        <v/>
      </c>
      <c r="L114" s="411" t="str">
        <f t="shared" si="2"/>
        <v/>
      </c>
      <c r="M114" s="411" t="str">
        <f t="shared" si="3"/>
        <v/>
      </c>
      <c r="O114" s="56"/>
    </row>
    <row r="115" spans="1:16" ht="15" hidden="1">
      <c r="A115" s="23"/>
      <c r="B115" s="23"/>
      <c r="C115" s="23"/>
      <c r="D115" s="24"/>
      <c r="E115" s="28" t="str">
        <f>IF('1.4 AIZ-BWH'!E124="","",'1.4 AIZ-BWH'!E124)</f>
        <v/>
      </c>
      <c r="F115" s="49"/>
      <c r="G115" s="500" t="str" cm="1">
        <f t="array" aca="1" ref="G115" ca="1">IFERROR(IF(M115=0,SUMIFS(G116:G$1006,L116:L$1006,$L115,M116:M$1006,"&gt;0"),INDIRECT("'"&amp;$E115&amp;"'!E4")),"")</f>
        <v/>
      </c>
      <c r="H115" s="500" t="str" cm="1">
        <f t="array" aca="1" ref="H115" ca="1">IFERROR(IF(M115=0,SUMIFS(H116:H$1006,L116:L$1006,$L115,M116:M$1006,"&gt;0"),INDIRECT("'"&amp;$E115&amp;"'!E6")),"")</f>
        <v/>
      </c>
      <c r="I115" s="502" t="str" cm="1">
        <f t="array" aca="1" ref="I115" ca="1">IF(E115="","",IFERROR(IF(M115=0,SUMIFS(I116:I$1006,L116:L$1006,$L115,M116:M$1006,"&gt;0"),INDIRECT("'"&amp;$E115&amp;"'!E7")),""))</f>
        <v/>
      </c>
      <c r="J115" s="502" t="str" cm="1">
        <f t="array" aca="1" ref="J115" ca="1">IF(E115="","",IFERROR(IF(M115=0,SUMIFS(J116:J$1006,L116:L$1006,$L115,M116:M$1006,"&gt;0"),INDIRECT("'"&amp;$E115&amp;"'!E8")),""))</f>
        <v/>
      </c>
      <c r="K115" s="55" t="str">
        <f t="shared" si="4"/>
        <v/>
      </c>
      <c r="L115" s="411" t="str">
        <f t="shared" si="2"/>
        <v/>
      </c>
      <c r="M115" s="411" t="str">
        <f t="shared" si="3"/>
        <v/>
      </c>
      <c r="N115" s="42"/>
      <c r="O115" s="56"/>
      <c r="P115" s="42"/>
    </row>
    <row r="116" spans="1:16" ht="15" hidden="1">
      <c r="A116" s="23"/>
      <c r="B116" s="23"/>
      <c r="C116" s="23"/>
      <c r="D116" s="24"/>
      <c r="E116" s="28" t="str">
        <f>IF('1.4 AIZ-BWH'!E125="","",'1.4 AIZ-BWH'!E125)</f>
        <v/>
      </c>
      <c r="F116" s="49"/>
      <c r="G116" s="500" t="str" cm="1">
        <f t="array" aca="1" ref="G116" ca="1">IFERROR(IF(M116=0,SUMIFS(G117:G$1006,L117:L$1006,$L116,M117:M$1006,"&gt;0"),INDIRECT("'"&amp;$E116&amp;"'!E4")),"")</f>
        <v/>
      </c>
      <c r="H116" s="500" t="str" cm="1">
        <f t="array" aca="1" ref="H116" ca="1">IFERROR(IF(M116=0,SUMIFS(H117:H$1006,L117:L$1006,$L116,M117:M$1006,"&gt;0"),INDIRECT("'"&amp;$E116&amp;"'!E6")),"")</f>
        <v/>
      </c>
      <c r="I116" s="502" t="str" cm="1">
        <f t="array" aca="1" ref="I116" ca="1">IF(E116="","",IFERROR(IF(M116=0,SUMIFS(I117:I$1006,L117:L$1006,$L116,M117:M$1006,"&gt;0"),INDIRECT("'"&amp;$E116&amp;"'!E7")),""))</f>
        <v/>
      </c>
      <c r="J116" s="502" t="str" cm="1">
        <f t="array" aca="1" ref="J116" ca="1">IF(E116="","",IFERROR(IF(M116=0,SUMIFS(J117:J$1006,L117:L$1006,$L116,M117:M$1006,"&gt;0"),INDIRECT("'"&amp;$E116&amp;"'!E8")),""))</f>
        <v/>
      </c>
      <c r="K116" s="55" t="str">
        <f t="shared" si="4"/>
        <v/>
      </c>
      <c r="L116" s="411" t="str">
        <f t="shared" si="2"/>
        <v/>
      </c>
      <c r="M116" s="411" t="str">
        <f t="shared" si="3"/>
        <v/>
      </c>
      <c r="N116" s="42"/>
      <c r="O116" s="56"/>
      <c r="P116" s="42"/>
    </row>
    <row r="117" spans="1:16" ht="15" hidden="1">
      <c r="A117" s="23"/>
      <c r="B117" s="23"/>
      <c r="C117" s="23"/>
      <c r="D117" s="24"/>
      <c r="E117" s="28" t="str">
        <f>IF('1.4 AIZ-BWH'!E126="","",'1.4 AIZ-BWH'!E126)</f>
        <v/>
      </c>
      <c r="F117" s="49"/>
      <c r="G117" s="500" t="str" cm="1">
        <f t="array" aca="1" ref="G117" ca="1">IFERROR(IF(M117=0,SUMIFS(G118:G$1006,L118:L$1006,$L117,M118:M$1006,"&gt;0"),INDIRECT("'"&amp;$E117&amp;"'!E4")),"")</f>
        <v/>
      </c>
      <c r="H117" s="500" t="str" cm="1">
        <f t="array" aca="1" ref="H117" ca="1">IFERROR(IF(M117=0,SUMIFS(H118:H$1006,L118:L$1006,$L117,M118:M$1006,"&gt;0"),INDIRECT("'"&amp;$E117&amp;"'!E6")),"")</f>
        <v/>
      </c>
      <c r="I117" s="502" t="str" cm="1">
        <f t="array" aca="1" ref="I117" ca="1">IF(E117="","",IFERROR(IF(M117=0,SUMIFS(I118:I$1006,L118:L$1006,$L117,M118:M$1006,"&gt;0"),INDIRECT("'"&amp;$E117&amp;"'!E7")),""))</f>
        <v/>
      </c>
      <c r="J117" s="502" t="str" cm="1">
        <f t="array" aca="1" ref="J117" ca="1">IF(E117="","",IFERROR(IF(M117=0,SUMIFS(J118:J$1006,L118:L$1006,$L117,M118:M$1006,"&gt;0"),INDIRECT("'"&amp;$E117&amp;"'!E8")),""))</f>
        <v/>
      </c>
      <c r="K117" s="55" t="str">
        <f t="shared" si="4"/>
        <v/>
      </c>
      <c r="L117" s="411" t="str">
        <f t="shared" si="2"/>
        <v/>
      </c>
      <c r="M117" s="411" t="str">
        <f t="shared" si="3"/>
        <v/>
      </c>
      <c r="O117" s="56"/>
    </row>
    <row r="118" spans="1:16" ht="15" hidden="1">
      <c r="A118" s="23"/>
      <c r="B118" s="23"/>
      <c r="C118" s="23"/>
      <c r="D118" s="24"/>
      <c r="E118" s="28" t="str">
        <f>IF('1.4 AIZ-BWH'!E127="","",'1.4 AIZ-BWH'!E127)</f>
        <v/>
      </c>
      <c r="F118" s="49"/>
      <c r="G118" s="500" t="str" cm="1">
        <f t="array" aca="1" ref="G118" ca="1">IFERROR(IF(M118=0,SUMIFS(G119:G$1006,L119:L$1006,$L118,M119:M$1006,"&gt;0"),INDIRECT("'"&amp;$E118&amp;"'!E4")),"")</f>
        <v/>
      </c>
      <c r="H118" s="500" t="str" cm="1">
        <f t="array" aca="1" ref="H118" ca="1">IFERROR(IF(M118=0,SUMIFS(H119:H$1006,L119:L$1006,$L118,M119:M$1006,"&gt;0"),INDIRECT("'"&amp;$E118&amp;"'!E6")),"")</f>
        <v/>
      </c>
      <c r="I118" s="502" t="str" cm="1">
        <f t="array" aca="1" ref="I118" ca="1">IF(E118="","",IFERROR(IF(M118=0,SUMIFS(I119:I$1006,L119:L$1006,$L118,M119:M$1006,"&gt;0"),INDIRECT("'"&amp;$E118&amp;"'!E7")),""))</f>
        <v/>
      </c>
      <c r="J118" s="502" t="str" cm="1">
        <f t="array" aca="1" ref="J118" ca="1">IF(E118="","",IFERROR(IF(M118=0,SUMIFS(J119:J$1006,L119:L$1006,$L118,M119:M$1006,"&gt;0"),INDIRECT("'"&amp;$E118&amp;"'!E8")),""))</f>
        <v/>
      </c>
      <c r="K118" s="55" t="str">
        <f t="shared" si="4"/>
        <v/>
      </c>
      <c r="L118" s="411" t="str">
        <f t="shared" si="2"/>
        <v/>
      </c>
      <c r="M118" s="411" t="str">
        <f t="shared" si="3"/>
        <v/>
      </c>
      <c r="O118" s="56"/>
    </row>
    <row r="119" spans="1:16" ht="15" hidden="1">
      <c r="A119" s="23"/>
      <c r="B119" s="23"/>
      <c r="C119" s="23"/>
      <c r="D119" s="24"/>
      <c r="E119" s="28" t="str">
        <f>IF('1.4 AIZ-BWH'!E128="","",'1.4 AIZ-BWH'!E128)</f>
        <v/>
      </c>
      <c r="F119" s="49"/>
      <c r="G119" s="500" t="str" cm="1">
        <f t="array" aca="1" ref="G119" ca="1">IFERROR(IF(M119=0,SUMIFS(G120:G$1006,L120:L$1006,$L119,M120:M$1006,"&gt;0"),INDIRECT("'"&amp;$E119&amp;"'!E4")),"")</f>
        <v/>
      </c>
      <c r="H119" s="500" t="str" cm="1">
        <f t="array" aca="1" ref="H119" ca="1">IFERROR(IF(M119=0,SUMIFS(H120:H$1006,L120:L$1006,$L119,M120:M$1006,"&gt;0"),INDIRECT("'"&amp;$E119&amp;"'!E6")),"")</f>
        <v/>
      </c>
      <c r="I119" s="502" t="str" cm="1">
        <f t="array" aca="1" ref="I119" ca="1">IF(E119="","",IFERROR(IF(M119=0,SUMIFS(I120:I$1006,L120:L$1006,$L119,M120:M$1006,"&gt;0"),INDIRECT("'"&amp;$E119&amp;"'!E7")),""))</f>
        <v/>
      </c>
      <c r="J119" s="502" t="str" cm="1">
        <f t="array" aca="1" ref="J119" ca="1">IF(E119="","",IFERROR(IF(M119=0,SUMIFS(J120:J$1006,L120:L$1006,$L119,M120:M$1006,"&gt;0"),INDIRECT("'"&amp;$E119&amp;"'!E8")),""))</f>
        <v/>
      </c>
      <c r="K119" s="55" t="str">
        <f t="shared" si="4"/>
        <v/>
      </c>
      <c r="L119" s="411" t="str">
        <f t="shared" si="2"/>
        <v/>
      </c>
      <c r="M119" s="411" t="str">
        <f t="shared" si="3"/>
        <v/>
      </c>
      <c r="O119" s="56"/>
    </row>
    <row r="120" spans="1:16" ht="15" hidden="1">
      <c r="A120" s="23"/>
      <c r="B120" s="23"/>
      <c r="C120" s="23"/>
      <c r="D120" s="24"/>
      <c r="E120" s="28" t="str">
        <f>IF('1.4 AIZ-BWH'!E129="","",'1.4 AIZ-BWH'!E129)</f>
        <v/>
      </c>
      <c r="F120" s="49"/>
      <c r="G120" s="500" t="str" cm="1">
        <f t="array" aca="1" ref="G120" ca="1">IFERROR(IF(M120=0,SUMIFS(G121:G$1006,L121:L$1006,$L120,M121:M$1006,"&gt;0"),INDIRECT("'"&amp;$E120&amp;"'!E4")),"")</f>
        <v/>
      </c>
      <c r="H120" s="500" t="str" cm="1">
        <f t="array" aca="1" ref="H120" ca="1">IFERROR(IF(M120=0,SUMIFS(H121:H$1006,L121:L$1006,$L120,M121:M$1006,"&gt;0"),INDIRECT("'"&amp;$E120&amp;"'!E6")),"")</f>
        <v/>
      </c>
      <c r="I120" s="502" t="str" cm="1">
        <f t="array" aca="1" ref="I120" ca="1">IF(E120="","",IFERROR(IF(M120=0,SUMIFS(I121:I$1006,L121:L$1006,$L120,M121:M$1006,"&gt;0"),INDIRECT("'"&amp;$E120&amp;"'!E7")),""))</f>
        <v/>
      </c>
      <c r="J120" s="502" t="str" cm="1">
        <f t="array" aca="1" ref="J120" ca="1">IF(E120="","",IFERROR(IF(M120=0,SUMIFS(J121:J$1006,L121:L$1006,$L120,M121:M$1006,"&gt;0"),INDIRECT("'"&amp;$E120&amp;"'!E8")),""))</f>
        <v/>
      </c>
      <c r="K120" s="55" t="str">
        <f t="shared" si="4"/>
        <v/>
      </c>
      <c r="L120" s="411" t="str">
        <f t="shared" si="2"/>
        <v/>
      </c>
      <c r="M120" s="411" t="str">
        <f t="shared" si="3"/>
        <v/>
      </c>
      <c r="O120" s="56"/>
    </row>
    <row r="121" spans="1:16" ht="15" hidden="1">
      <c r="A121" s="23"/>
      <c r="B121" s="23"/>
      <c r="C121" s="23"/>
      <c r="D121" s="24"/>
      <c r="E121" s="28" t="str">
        <f>IF('1.4 AIZ-BWH'!E130="","",'1.4 AIZ-BWH'!E130)</f>
        <v/>
      </c>
      <c r="F121" s="49"/>
      <c r="G121" s="500" t="str" cm="1">
        <f t="array" aca="1" ref="G121" ca="1">IFERROR(IF(M121=0,SUMIFS(G122:G$1006,L122:L$1006,$L121,M122:M$1006,"&gt;0"),INDIRECT("'"&amp;$E121&amp;"'!E4")),"")</f>
        <v/>
      </c>
      <c r="H121" s="500" t="str" cm="1">
        <f t="array" aca="1" ref="H121" ca="1">IFERROR(IF(M121=0,SUMIFS(H122:H$1006,L122:L$1006,$L121,M122:M$1006,"&gt;0"),INDIRECT("'"&amp;$E121&amp;"'!E6")),"")</f>
        <v/>
      </c>
      <c r="I121" s="502" t="str" cm="1">
        <f t="array" aca="1" ref="I121" ca="1">IF(E121="","",IFERROR(IF(M121=0,SUMIFS(I122:I$1006,L122:L$1006,$L121,M122:M$1006,"&gt;0"),INDIRECT("'"&amp;$E121&amp;"'!E7")),""))</f>
        <v/>
      </c>
      <c r="J121" s="502" t="str" cm="1">
        <f t="array" aca="1" ref="J121" ca="1">IF(E121="","",IFERROR(IF(M121=0,SUMIFS(J122:J$1006,L122:L$1006,$L121,M122:M$1006,"&gt;0"),INDIRECT("'"&amp;$E121&amp;"'!E8")),""))</f>
        <v/>
      </c>
      <c r="K121" s="55" t="str">
        <f t="shared" si="4"/>
        <v/>
      </c>
      <c r="L121" s="411" t="str">
        <f t="shared" si="2"/>
        <v/>
      </c>
      <c r="M121" s="411" t="str">
        <f t="shared" si="3"/>
        <v/>
      </c>
      <c r="O121" s="56"/>
    </row>
    <row r="122" spans="1:16" ht="15" hidden="1">
      <c r="A122" s="23"/>
      <c r="B122" s="23"/>
      <c r="C122" s="23"/>
      <c r="D122" s="24"/>
      <c r="E122" s="28" t="str">
        <f>IF('1.4 AIZ-BWH'!E131="","",'1.4 AIZ-BWH'!E131)</f>
        <v/>
      </c>
      <c r="F122" s="49"/>
      <c r="G122" s="500" t="str" cm="1">
        <f t="array" aca="1" ref="G122" ca="1">IFERROR(IF(M122=0,SUMIFS(G123:G$1006,L123:L$1006,$L122,M123:M$1006,"&gt;0"),INDIRECT("'"&amp;$E122&amp;"'!E4")),"")</f>
        <v/>
      </c>
      <c r="H122" s="500" t="str" cm="1">
        <f t="array" aca="1" ref="H122" ca="1">IFERROR(IF(M122=0,SUMIFS(H123:H$1006,L123:L$1006,$L122,M123:M$1006,"&gt;0"),INDIRECT("'"&amp;$E122&amp;"'!E6")),"")</f>
        <v/>
      </c>
      <c r="I122" s="502" t="str" cm="1">
        <f t="array" aca="1" ref="I122" ca="1">IF(E122="","",IFERROR(IF(M122=0,SUMIFS(I123:I$1006,L123:L$1006,$L122,M123:M$1006,"&gt;0"),INDIRECT("'"&amp;$E122&amp;"'!E7")),""))</f>
        <v/>
      </c>
      <c r="J122" s="502" t="str" cm="1">
        <f t="array" aca="1" ref="J122" ca="1">IF(E122="","",IFERROR(IF(M122=0,SUMIFS(J123:J$1006,L123:L$1006,$L122,M123:M$1006,"&gt;0"),INDIRECT("'"&amp;$E122&amp;"'!E8")),""))</f>
        <v/>
      </c>
      <c r="K122" s="55" t="str">
        <f t="shared" si="4"/>
        <v/>
      </c>
      <c r="L122" s="411" t="str">
        <f t="shared" si="2"/>
        <v/>
      </c>
      <c r="M122" s="411" t="str">
        <f t="shared" si="3"/>
        <v/>
      </c>
      <c r="O122" s="56"/>
    </row>
    <row r="123" spans="1:16" ht="15" hidden="1">
      <c r="A123" s="23"/>
      <c r="B123" s="23"/>
      <c r="C123" s="23"/>
      <c r="D123" s="24"/>
      <c r="E123" s="28" t="str">
        <f>IF('1.4 AIZ-BWH'!E132="","",'1.4 AIZ-BWH'!E132)</f>
        <v/>
      </c>
      <c r="F123" s="49"/>
      <c r="G123" s="500" t="str" cm="1">
        <f t="array" aca="1" ref="G123" ca="1">IFERROR(IF(M123=0,SUMIFS(G124:G$1006,L124:L$1006,$L123,M124:M$1006,"&gt;0"),INDIRECT("'"&amp;$E123&amp;"'!E4")),"")</f>
        <v/>
      </c>
      <c r="H123" s="500" t="str" cm="1">
        <f t="array" aca="1" ref="H123" ca="1">IFERROR(IF(M123=0,SUMIFS(H124:H$1006,L124:L$1006,$L123,M124:M$1006,"&gt;0"),INDIRECT("'"&amp;$E123&amp;"'!E6")),"")</f>
        <v/>
      </c>
      <c r="I123" s="502" t="str" cm="1">
        <f t="array" aca="1" ref="I123" ca="1">IF(E123="","",IFERROR(IF(M123=0,SUMIFS(I124:I$1006,L124:L$1006,$L123,M124:M$1006,"&gt;0"),INDIRECT("'"&amp;$E123&amp;"'!E7")),""))</f>
        <v/>
      </c>
      <c r="J123" s="502" t="str" cm="1">
        <f t="array" aca="1" ref="J123" ca="1">IF(E123="","",IFERROR(IF(M123=0,SUMIFS(J124:J$1006,L124:L$1006,$L123,M124:M$1006,"&gt;0"),INDIRECT("'"&amp;$E123&amp;"'!E8")),""))</f>
        <v/>
      </c>
      <c r="K123" s="55" t="str">
        <f t="shared" si="4"/>
        <v/>
      </c>
      <c r="L123" s="411" t="str">
        <f t="shared" si="2"/>
        <v/>
      </c>
      <c r="M123" s="411" t="str">
        <f t="shared" si="3"/>
        <v/>
      </c>
      <c r="O123" s="56"/>
    </row>
    <row r="124" spans="1:16" ht="15" hidden="1">
      <c r="A124" s="23"/>
      <c r="B124" s="23"/>
      <c r="C124" s="23"/>
      <c r="D124" s="24"/>
      <c r="E124" s="28" t="str">
        <f>IF('1.4 AIZ-BWH'!E133="","",'1.4 AIZ-BWH'!E133)</f>
        <v/>
      </c>
      <c r="F124" s="49"/>
      <c r="G124" s="500" t="str" cm="1">
        <f t="array" aca="1" ref="G124" ca="1">IFERROR(IF(M124=0,SUMIFS(G125:G$1006,L125:L$1006,$L124,M125:M$1006,"&gt;0"),INDIRECT("'"&amp;$E124&amp;"'!E4")),"")</f>
        <v/>
      </c>
      <c r="H124" s="500" t="str" cm="1">
        <f t="array" aca="1" ref="H124" ca="1">IFERROR(IF(M124=0,SUMIFS(H125:H$1006,L125:L$1006,$L124,M125:M$1006,"&gt;0"),INDIRECT("'"&amp;$E124&amp;"'!E6")),"")</f>
        <v/>
      </c>
      <c r="I124" s="502" t="str" cm="1">
        <f t="array" aca="1" ref="I124" ca="1">IF(E124="","",IFERROR(IF(M124=0,SUMIFS(I125:I$1006,L125:L$1006,$L124,M125:M$1006,"&gt;0"),INDIRECT("'"&amp;$E124&amp;"'!E7")),""))</f>
        <v/>
      </c>
      <c r="J124" s="502" t="str" cm="1">
        <f t="array" aca="1" ref="J124" ca="1">IF(E124="","",IFERROR(IF(M124=0,SUMIFS(J125:J$1006,L125:L$1006,$L124,M125:M$1006,"&gt;0"),INDIRECT("'"&amp;$E124&amp;"'!E8")),""))</f>
        <v/>
      </c>
      <c r="K124" s="55" t="str">
        <f t="shared" si="4"/>
        <v/>
      </c>
      <c r="L124" s="411" t="str">
        <f t="shared" si="2"/>
        <v/>
      </c>
      <c r="M124" s="411" t="str">
        <f t="shared" si="3"/>
        <v/>
      </c>
      <c r="O124" s="56"/>
    </row>
    <row r="125" spans="1:16" ht="15" hidden="1">
      <c r="A125" s="23"/>
      <c r="B125" s="23"/>
      <c r="C125" s="23"/>
      <c r="D125" s="24"/>
      <c r="E125" s="28" t="str">
        <f>IF('1.4 AIZ-BWH'!E134="","",'1.4 AIZ-BWH'!E134)</f>
        <v/>
      </c>
      <c r="F125" s="49"/>
      <c r="G125" s="500" t="str" cm="1">
        <f t="array" aca="1" ref="G125" ca="1">IFERROR(IF(M125=0,SUMIFS(G126:G$1006,L126:L$1006,$L125,M126:M$1006,"&gt;0"),INDIRECT("'"&amp;$E125&amp;"'!E4")),"")</f>
        <v/>
      </c>
      <c r="H125" s="500" t="str" cm="1">
        <f t="array" aca="1" ref="H125" ca="1">IFERROR(IF(M125=0,SUMIFS(H126:H$1006,L126:L$1006,$L125,M126:M$1006,"&gt;0"),INDIRECT("'"&amp;$E125&amp;"'!E6")),"")</f>
        <v/>
      </c>
      <c r="I125" s="502" t="str" cm="1">
        <f t="array" aca="1" ref="I125" ca="1">IF(E125="","",IFERROR(IF(M125=0,SUMIFS(I126:I$1006,L126:L$1006,$L125,M126:M$1006,"&gt;0"),INDIRECT("'"&amp;$E125&amp;"'!E7")),""))</f>
        <v/>
      </c>
      <c r="J125" s="502" t="str" cm="1">
        <f t="array" aca="1" ref="J125" ca="1">IF(E125="","",IFERROR(IF(M125=0,SUMIFS(J126:J$1006,L126:L$1006,$L125,M126:M$1006,"&gt;0"),INDIRECT("'"&amp;$E125&amp;"'!E8")),""))</f>
        <v/>
      </c>
      <c r="K125" s="55" t="str">
        <f t="shared" si="4"/>
        <v/>
      </c>
      <c r="L125" s="411" t="str">
        <f t="shared" si="2"/>
        <v/>
      </c>
      <c r="M125" s="411" t="str">
        <f t="shared" si="3"/>
        <v/>
      </c>
      <c r="O125" s="56"/>
    </row>
    <row r="126" spans="1:16" ht="15" hidden="1">
      <c r="A126" s="23"/>
      <c r="B126" s="23"/>
      <c r="C126" s="23"/>
      <c r="D126" s="24"/>
      <c r="E126" s="28" t="str">
        <f>IF('1.4 AIZ-BWH'!E135="","",'1.4 AIZ-BWH'!E135)</f>
        <v/>
      </c>
      <c r="F126" s="49"/>
      <c r="G126" s="500" t="str" cm="1">
        <f t="array" aca="1" ref="G126" ca="1">IFERROR(IF(M126=0,SUMIFS(G127:G$1006,L127:L$1006,$L126,M127:M$1006,"&gt;0"),INDIRECT("'"&amp;$E126&amp;"'!E4")),"")</f>
        <v/>
      </c>
      <c r="H126" s="500" t="str" cm="1">
        <f t="array" aca="1" ref="H126" ca="1">IFERROR(IF(M126=0,SUMIFS(H127:H$1006,L127:L$1006,$L126,M127:M$1006,"&gt;0"),INDIRECT("'"&amp;$E126&amp;"'!E6")),"")</f>
        <v/>
      </c>
      <c r="I126" s="502" t="str" cm="1">
        <f t="array" aca="1" ref="I126" ca="1">IF(E126="","",IFERROR(IF(M126=0,SUMIFS(I127:I$1006,L127:L$1006,$L126,M127:M$1006,"&gt;0"),INDIRECT("'"&amp;$E126&amp;"'!E7")),""))</f>
        <v/>
      </c>
      <c r="J126" s="502" t="str" cm="1">
        <f t="array" aca="1" ref="J126" ca="1">IF(E126="","",IFERROR(IF(M126=0,SUMIFS(J127:J$1006,L127:L$1006,$L126,M127:M$1006,"&gt;0"),INDIRECT("'"&amp;$E126&amp;"'!E8")),""))</f>
        <v/>
      </c>
      <c r="K126" s="55" t="str">
        <f t="shared" si="4"/>
        <v/>
      </c>
      <c r="L126" s="411" t="str">
        <f t="shared" si="2"/>
        <v/>
      </c>
      <c r="M126" s="411" t="str">
        <f t="shared" si="3"/>
        <v/>
      </c>
      <c r="O126" s="56"/>
    </row>
    <row r="127" spans="1:16" ht="15" hidden="1">
      <c r="A127" s="23"/>
      <c r="B127" s="23"/>
      <c r="C127" s="23"/>
      <c r="D127" s="24"/>
      <c r="E127" s="28" t="str">
        <f>IF('1.4 AIZ-BWH'!E136="","",'1.4 AIZ-BWH'!E136)</f>
        <v/>
      </c>
      <c r="F127" s="49"/>
      <c r="G127" s="500" t="str" cm="1">
        <f t="array" aca="1" ref="G127" ca="1">IFERROR(IF(M127=0,SUMIFS(G128:G$1006,L128:L$1006,$L127,M128:M$1006,"&gt;0"),INDIRECT("'"&amp;$E127&amp;"'!E4")),"")</f>
        <v/>
      </c>
      <c r="H127" s="500" t="str" cm="1">
        <f t="array" aca="1" ref="H127" ca="1">IFERROR(IF(M127=0,SUMIFS(H128:H$1006,L128:L$1006,$L127,M128:M$1006,"&gt;0"),INDIRECT("'"&amp;$E127&amp;"'!E6")),"")</f>
        <v/>
      </c>
      <c r="I127" s="502" t="str" cm="1">
        <f t="array" aca="1" ref="I127" ca="1">IF(E127="","",IFERROR(IF(M127=0,SUMIFS(I128:I$1006,L128:L$1006,$L127,M128:M$1006,"&gt;0"),INDIRECT("'"&amp;$E127&amp;"'!E7")),""))</f>
        <v/>
      </c>
      <c r="J127" s="502" t="str" cm="1">
        <f t="array" aca="1" ref="J127" ca="1">IF(E127="","",IFERROR(IF(M127=0,SUMIFS(J128:J$1006,L128:L$1006,$L127,M128:M$1006,"&gt;0"),INDIRECT("'"&amp;$E127&amp;"'!E8")),""))</f>
        <v/>
      </c>
      <c r="K127" s="55" t="str">
        <f t="shared" si="4"/>
        <v/>
      </c>
      <c r="L127" s="411" t="str">
        <f t="shared" si="2"/>
        <v/>
      </c>
      <c r="M127" s="411" t="str">
        <f t="shared" si="3"/>
        <v/>
      </c>
      <c r="O127" s="56"/>
    </row>
    <row r="128" spans="1:16" ht="15" hidden="1">
      <c r="A128" s="23"/>
      <c r="B128" s="23"/>
      <c r="C128" s="23"/>
      <c r="D128" s="24"/>
      <c r="E128" s="28" t="str">
        <f>IF('1.4 AIZ-BWH'!E137="","",'1.4 AIZ-BWH'!E137)</f>
        <v/>
      </c>
      <c r="F128" s="49"/>
      <c r="G128" s="500" t="str" cm="1">
        <f t="array" aca="1" ref="G128" ca="1">IFERROR(IF(M128=0,SUMIFS(G129:G$1006,L129:L$1006,$L128,M129:M$1006,"&gt;0"),INDIRECT("'"&amp;$E128&amp;"'!E4")),"")</f>
        <v/>
      </c>
      <c r="H128" s="500" t="str" cm="1">
        <f t="array" aca="1" ref="H128" ca="1">IFERROR(IF(M128=0,SUMIFS(H129:H$1006,L129:L$1006,$L128,M129:M$1006,"&gt;0"),INDIRECT("'"&amp;$E128&amp;"'!E6")),"")</f>
        <v/>
      </c>
      <c r="I128" s="502" t="str" cm="1">
        <f t="array" aca="1" ref="I128" ca="1">IF(E128="","",IFERROR(IF(M128=0,SUMIFS(I129:I$1006,L129:L$1006,$L128,M129:M$1006,"&gt;0"),INDIRECT("'"&amp;$E128&amp;"'!E7")),""))</f>
        <v/>
      </c>
      <c r="J128" s="502" t="str" cm="1">
        <f t="array" aca="1" ref="J128" ca="1">IF(E128="","",IFERROR(IF(M128=0,SUMIFS(J129:J$1006,L129:L$1006,$L128,M129:M$1006,"&gt;0"),INDIRECT("'"&amp;$E128&amp;"'!E8")),""))</f>
        <v/>
      </c>
      <c r="K128" s="55" t="str">
        <f t="shared" si="4"/>
        <v/>
      </c>
      <c r="L128" s="411" t="str">
        <f t="shared" si="2"/>
        <v/>
      </c>
      <c r="M128" s="411" t="str">
        <f t="shared" si="3"/>
        <v/>
      </c>
      <c r="O128" s="56"/>
    </row>
    <row r="129" spans="1:16" ht="15" hidden="1">
      <c r="A129" s="23"/>
      <c r="B129" s="23"/>
      <c r="C129" s="23"/>
      <c r="D129" s="24"/>
      <c r="E129" s="28" t="str">
        <f>IF('1.4 AIZ-BWH'!E138="","",'1.4 AIZ-BWH'!E138)</f>
        <v/>
      </c>
      <c r="F129" s="49"/>
      <c r="G129" s="500" t="str" cm="1">
        <f t="array" aca="1" ref="G129" ca="1">IFERROR(IF(M129=0,SUMIFS(G130:G$1006,L130:L$1006,$L129,M130:M$1006,"&gt;0"),INDIRECT("'"&amp;$E129&amp;"'!E4")),"")</f>
        <v/>
      </c>
      <c r="H129" s="500" t="str" cm="1">
        <f t="array" aca="1" ref="H129" ca="1">IFERROR(IF(M129=0,SUMIFS(H130:H$1006,L130:L$1006,$L129,M130:M$1006,"&gt;0"),INDIRECT("'"&amp;$E129&amp;"'!E6")),"")</f>
        <v/>
      </c>
      <c r="I129" s="502" t="str" cm="1">
        <f t="array" aca="1" ref="I129" ca="1">IF(E129="","",IFERROR(IF(M129=0,SUMIFS(I130:I$1006,L130:L$1006,$L129,M130:M$1006,"&gt;0"),INDIRECT("'"&amp;$E129&amp;"'!E7")),""))</f>
        <v/>
      </c>
      <c r="J129" s="502" t="str" cm="1">
        <f t="array" aca="1" ref="J129" ca="1">IF(E129="","",IFERROR(IF(M129=0,SUMIFS(J130:J$1006,L130:L$1006,$L129,M130:M$1006,"&gt;0"),INDIRECT("'"&amp;$E129&amp;"'!E8")),""))</f>
        <v/>
      </c>
      <c r="K129" s="55" t="str">
        <f t="shared" si="4"/>
        <v/>
      </c>
      <c r="L129" s="411" t="str">
        <f t="shared" si="2"/>
        <v/>
      </c>
      <c r="M129" s="411" t="str">
        <f t="shared" si="3"/>
        <v/>
      </c>
      <c r="O129" s="56"/>
    </row>
    <row r="130" spans="1:16" ht="15" hidden="1">
      <c r="A130" s="23"/>
      <c r="B130" s="23"/>
      <c r="C130" s="23"/>
      <c r="D130" s="24"/>
      <c r="E130" s="28" t="str">
        <f>IF('1.4 AIZ-BWH'!E139="","",'1.4 AIZ-BWH'!E139)</f>
        <v/>
      </c>
      <c r="F130" s="49"/>
      <c r="G130" s="500" t="str" cm="1">
        <f t="array" aca="1" ref="G130" ca="1">IFERROR(IF(M130=0,SUMIFS(G131:G$1006,L131:L$1006,$L130,M131:M$1006,"&gt;0"),INDIRECT("'"&amp;$E130&amp;"'!E4")),"")</f>
        <v/>
      </c>
      <c r="H130" s="500" t="str" cm="1">
        <f t="array" aca="1" ref="H130" ca="1">IFERROR(IF(M130=0,SUMIFS(H131:H$1006,L131:L$1006,$L130,M131:M$1006,"&gt;0"),INDIRECT("'"&amp;$E130&amp;"'!E6")),"")</f>
        <v/>
      </c>
      <c r="I130" s="502" t="str" cm="1">
        <f t="array" aca="1" ref="I130" ca="1">IF(E130="","",IFERROR(IF(M130=0,SUMIFS(I131:I$1006,L131:L$1006,$L130,M131:M$1006,"&gt;0"),INDIRECT("'"&amp;$E130&amp;"'!E7")),""))</f>
        <v/>
      </c>
      <c r="J130" s="502" t="str" cm="1">
        <f t="array" aca="1" ref="J130" ca="1">IF(E130="","",IFERROR(IF(M130=0,SUMIFS(J131:J$1006,L131:L$1006,$L130,M131:M$1006,"&gt;0"),INDIRECT("'"&amp;$E130&amp;"'!E8")),""))</f>
        <v/>
      </c>
      <c r="K130" s="55" t="str">
        <f t="shared" si="4"/>
        <v/>
      </c>
      <c r="L130" s="411" t="str">
        <f t="shared" si="2"/>
        <v/>
      </c>
      <c r="M130" s="411" t="str">
        <f t="shared" si="3"/>
        <v/>
      </c>
      <c r="O130" s="56"/>
    </row>
    <row r="131" spans="1:16" ht="15" hidden="1">
      <c r="A131" s="23"/>
      <c r="B131" s="23"/>
      <c r="C131" s="23"/>
      <c r="D131" s="24"/>
      <c r="E131" s="28" t="str">
        <f>IF('1.4 AIZ-BWH'!E140="","",'1.4 AIZ-BWH'!E140)</f>
        <v/>
      </c>
      <c r="F131" s="49"/>
      <c r="G131" s="500" t="str" cm="1">
        <f t="array" aca="1" ref="G131" ca="1">IFERROR(IF(M131=0,SUMIFS(G132:G$1006,L132:L$1006,$L131,M132:M$1006,"&gt;0"),INDIRECT("'"&amp;$E131&amp;"'!E4")),"")</f>
        <v/>
      </c>
      <c r="H131" s="500" t="str" cm="1">
        <f t="array" aca="1" ref="H131" ca="1">IFERROR(IF(M131=0,SUMIFS(H132:H$1006,L132:L$1006,$L131,M132:M$1006,"&gt;0"),INDIRECT("'"&amp;$E131&amp;"'!E6")),"")</f>
        <v/>
      </c>
      <c r="I131" s="502" t="str" cm="1">
        <f t="array" aca="1" ref="I131" ca="1">IF(E131="","",IFERROR(IF(M131=0,SUMIFS(I132:I$1006,L132:L$1006,$L131,M132:M$1006,"&gt;0"),INDIRECT("'"&amp;$E131&amp;"'!E7")),""))</f>
        <v/>
      </c>
      <c r="J131" s="502" t="str" cm="1">
        <f t="array" aca="1" ref="J131" ca="1">IF(E131="","",IFERROR(IF(M131=0,SUMIFS(J132:J$1006,L132:L$1006,$L131,M132:M$1006,"&gt;0"),INDIRECT("'"&amp;$E131&amp;"'!E8")),""))</f>
        <v/>
      </c>
      <c r="K131" s="55" t="str">
        <f t="shared" si="4"/>
        <v/>
      </c>
      <c r="L131" s="411" t="str">
        <f t="shared" si="2"/>
        <v/>
      </c>
      <c r="M131" s="411" t="str">
        <f t="shared" si="3"/>
        <v/>
      </c>
      <c r="N131" s="42"/>
      <c r="O131" s="56"/>
      <c r="P131" s="42"/>
    </row>
    <row r="132" spans="1:16" ht="15" hidden="1">
      <c r="A132" s="23"/>
      <c r="B132" s="23"/>
      <c r="C132" s="23"/>
      <c r="D132" s="24"/>
      <c r="E132" s="28" t="str">
        <f>IF('1.4 AIZ-BWH'!E141="","",'1.4 AIZ-BWH'!E141)</f>
        <v/>
      </c>
      <c r="F132" s="49"/>
      <c r="G132" s="500" t="str" cm="1">
        <f t="array" aca="1" ref="G132" ca="1">IFERROR(IF(M132=0,SUMIFS(G133:G$1006,L133:L$1006,$L132,M133:M$1006,"&gt;0"),INDIRECT("'"&amp;$E132&amp;"'!E4")),"")</f>
        <v/>
      </c>
      <c r="H132" s="500" t="str" cm="1">
        <f t="array" aca="1" ref="H132" ca="1">IFERROR(IF(M132=0,SUMIFS(H133:H$1006,L133:L$1006,$L132,M133:M$1006,"&gt;0"),INDIRECT("'"&amp;$E132&amp;"'!E6")),"")</f>
        <v/>
      </c>
      <c r="I132" s="502" t="str" cm="1">
        <f t="array" aca="1" ref="I132" ca="1">IF(E132="","",IFERROR(IF(M132=0,SUMIFS(I133:I$1006,L133:L$1006,$L132,M133:M$1006,"&gt;0"),INDIRECT("'"&amp;$E132&amp;"'!E7")),""))</f>
        <v/>
      </c>
      <c r="J132" s="502" t="str" cm="1">
        <f t="array" aca="1" ref="J132" ca="1">IF(E132="","",IFERROR(IF(M132=0,SUMIFS(J133:J$1006,L133:L$1006,$L132,M133:M$1006,"&gt;0"),INDIRECT("'"&amp;$E132&amp;"'!E8")),""))</f>
        <v/>
      </c>
      <c r="K132" s="55" t="str">
        <f t="shared" si="4"/>
        <v/>
      </c>
      <c r="L132" s="411" t="str">
        <f t="shared" si="2"/>
        <v/>
      </c>
      <c r="M132" s="411" t="str">
        <f t="shared" si="3"/>
        <v/>
      </c>
      <c r="N132" s="42"/>
      <c r="O132" s="56"/>
      <c r="P132" s="42"/>
    </row>
    <row r="133" spans="1:16" ht="15" hidden="1">
      <c r="A133" s="23"/>
      <c r="B133" s="23"/>
      <c r="C133" s="23"/>
      <c r="D133" s="24"/>
      <c r="E133" s="28" t="str">
        <f>IF('1.4 AIZ-BWH'!E142="","",'1.4 AIZ-BWH'!E142)</f>
        <v/>
      </c>
      <c r="F133" s="49"/>
      <c r="G133" s="500" t="str" cm="1">
        <f t="array" aca="1" ref="G133" ca="1">IFERROR(IF(M133=0,SUMIFS(G134:G$1006,L134:L$1006,$L133,M134:M$1006,"&gt;0"),INDIRECT("'"&amp;$E133&amp;"'!E4")),"")</f>
        <v/>
      </c>
      <c r="H133" s="500" t="str" cm="1">
        <f t="array" aca="1" ref="H133" ca="1">IFERROR(IF(M133=0,SUMIFS(H134:H$1006,L134:L$1006,$L133,M134:M$1006,"&gt;0"),INDIRECT("'"&amp;$E133&amp;"'!E6")),"")</f>
        <v/>
      </c>
      <c r="I133" s="502" t="str" cm="1">
        <f t="array" aca="1" ref="I133" ca="1">IF(E133="","",IFERROR(IF(M133=0,SUMIFS(I134:I$1006,L134:L$1006,$L133,M134:M$1006,"&gt;0"),INDIRECT("'"&amp;$E133&amp;"'!E7")),""))</f>
        <v/>
      </c>
      <c r="J133" s="502" t="str" cm="1">
        <f t="array" aca="1" ref="J133" ca="1">IF(E133="","",IFERROR(IF(M133=0,SUMIFS(J134:J$1006,L134:L$1006,$L133,M134:M$1006,"&gt;0"),INDIRECT("'"&amp;$E133&amp;"'!E8")),""))</f>
        <v/>
      </c>
      <c r="K133" s="55" t="str">
        <f t="shared" si="4"/>
        <v/>
      </c>
      <c r="L133" s="411" t="str">
        <f t="shared" si="2"/>
        <v/>
      </c>
      <c r="M133" s="411" t="str">
        <f t="shared" si="3"/>
        <v/>
      </c>
      <c r="O133" s="56"/>
    </row>
    <row r="134" spans="1:16" ht="15" hidden="1">
      <c r="A134" s="23"/>
      <c r="B134" s="23"/>
      <c r="C134" s="23"/>
      <c r="D134" s="24"/>
      <c r="E134" s="28" t="str">
        <f>IF('1.4 AIZ-BWH'!E143="","",'1.4 AIZ-BWH'!E143)</f>
        <v/>
      </c>
      <c r="F134" s="49"/>
      <c r="G134" s="500" t="str" cm="1">
        <f t="array" aca="1" ref="G134" ca="1">IFERROR(IF(M134=0,SUMIFS(G135:G$1006,L135:L$1006,$L134,M135:M$1006,"&gt;0"),INDIRECT("'"&amp;$E134&amp;"'!E4")),"")</f>
        <v/>
      </c>
      <c r="H134" s="500" t="str" cm="1">
        <f t="array" aca="1" ref="H134" ca="1">IFERROR(IF(M134=0,SUMIFS(H135:H$1006,L135:L$1006,$L134,M135:M$1006,"&gt;0"),INDIRECT("'"&amp;$E134&amp;"'!E6")),"")</f>
        <v/>
      </c>
      <c r="I134" s="502" t="str" cm="1">
        <f t="array" aca="1" ref="I134" ca="1">IF(E134="","",IFERROR(IF(M134=0,SUMIFS(I135:I$1006,L135:L$1006,$L134,M135:M$1006,"&gt;0"),INDIRECT("'"&amp;$E134&amp;"'!E7")),""))</f>
        <v/>
      </c>
      <c r="J134" s="502" t="str" cm="1">
        <f t="array" aca="1" ref="J134" ca="1">IF(E134="","",IFERROR(IF(M134=0,SUMIFS(J135:J$1006,L135:L$1006,$L134,M135:M$1006,"&gt;0"),INDIRECT("'"&amp;$E134&amp;"'!E8")),""))</f>
        <v/>
      </c>
      <c r="K134" s="55" t="str">
        <f t="shared" si="4"/>
        <v/>
      </c>
      <c r="L134" s="411" t="str">
        <f t="shared" si="2"/>
        <v/>
      </c>
      <c r="M134" s="411" t="str">
        <f t="shared" si="3"/>
        <v/>
      </c>
      <c r="O134" s="56"/>
    </row>
    <row r="135" spans="1:16" ht="15" hidden="1">
      <c r="A135" s="23"/>
      <c r="B135" s="23"/>
      <c r="C135" s="23"/>
      <c r="D135" s="24"/>
      <c r="E135" s="28" t="str">
        <f>IF('1.4 AIZ-BWH'!E144="","",'1.4 AIZ-BWH'!E144)</f>
        <v/>
      </c>
      <c r="F135" s="49"/>
      <c r="G135" s="500" t="str" cm="1">
        <f t="array" aca="1" ref="G135" ca="1">IFERROR(IF(M135=0,SUMIFS(G136:G$1006,L136:L$1006,$L135,M136:M$1006,"&gt;0"),INDIRECT("'"&amp;$E135&amp;"'!E4")),"")</f>
        <v/>
      </c>
      <c r="H135" s="500" t="str" cm="1">
        <f t="array" aca="1" ref="H135" ca="1">IFERROR(IF(M135=0,SUMIFS(H136:H$1006,L136:L$1006,$L135,M136:M$1006,"&gt;0"),INDIRECT("'"&amp;$E135&amp;"'!E6")),"")</f>
        <v/>
      </c>
      <c r="I135" s="502" t="str" cm="1">
        <f t="array" aca="1" ref="I135" ca="1">IF(E135="","",IFERROR(IF(M135=0,SUMIFS(I136:I$1006,L136:L$1006,$L135,M136:M$1006,"&gt;0"),INDIRECT("'"&amp;$E135&amp;"'!E7")),""))</f>
        <v/>
      </c>
      <c r="J135" s="502" t="str" cm="1">
        <f t="array" aca="1" ref="J135" ca="1">IF(E135="","",IFERROR(IF(M135=0,SUMIFS(J136:J$1006,L136:L$1006,$L135,M136:M$1006,"&gt;0"),INDIRECT("'"&amp;$E135&amp;"'!E8")),""))</f>
        <v/>
      </c>
      <c r="K135" s="55" t="str">
        <f t="shared" si="4"/>
        <v/>
      </c>
      <c r="L135" s="411" t="str">
        <f t="shared" si="2"/>
        <v/>
      </c>
      <c r="M135" s="411" t="str">
        <f t="shared" si="3"/>
        <v/>
      </c>
      <c r="O135" s="56"/>
    </row>
    <row r="136" spans="1:16" ht="15" hidden="1">
      <c r="A136" s="23"/>
      <c r="B136" s="23"/>
      <c r="C136" s="23"/>
      <c r="D136" s="24"/>
      <c r="E136" s="28" t="str">
        <f>IF('1.4 AIZ-BWH'!E145="","",'1.4 AIZ-BWH'!E145)</f>
        <v/>
      </c>
      <c r="F136" s="49"/>
      <c r="G136" s="500" t="str" cm="1">
        <f t="array" aca="1" ref="G136" ca="1">IFERROR(IF(M136=0,SUMIFS(G137:G$1006,L137:L$1006,$L136,M137:M$1006,"&gt;0"),INDIRECT("'"&amp;$E136&amp;"'!E4")),"")</f>
        <v/>
      </c>
      <c r="H136" s="500" t="str" cm="1">
        <f t="array" aca="1" ref="H136" ca="1">IFERROR(IF(M136=0,SUMIFS(H137:H$1006,L137:L$1006,$L136,M137:M$1006,"&gt;0"),INDIRECT("'"&amp;$E136&amp;"'!E6")),"")</f>
        <v/>
      </c>
      <c r="I136" s="502" t="str" cm="1">
        <f t="array" aca="1" ref="I136" ca="1">IF(E136="","",IFERROR(IF(M136=0,SUMIFS(I137:I$1006,L137:L$1006,$L136,M137:M$1006,"&gt;0"),INDIRECT("'"&amp;$E136&amp;"'!E7")),""))</f>
        <v/>
      </c>
      <c r="J136" s="502" t="str" cm="1">
        <f t="array" aca="1" ref="J136" ca="1">IF(E136="","",IFERROR(IF(M136=0,SUMIFS(J137:J$1006,L137:L$1006,$L136,M137:M$1006,"&gt;0"),INDIRECT("'"&amp;$E136&amp;"'!E8")),""))</f>
        <v/>
      </c>
      <c r="K136" s="55" t="str">
        <f t="shared" si="4"/>
        <v/>
      </c>
      <c r="L136" s="411" t="str">
        <f t="shared" si="2"/>
        <v/>
      </c>
      <c r="M136" s="411" t="str">
        <f t="shared" si="3"/>
        <v/>
      </c>
      <c r="O136" s="56"/>
    </row>
    <row r="137" spans="1:16" ht="15" hidden="1">
      <c r="A137" s="23"/>
      <c r="B137" s="23"/>
      <c r="C137" s="23"/>
      <c r="D137" s="24"/>
      <c r="E137" s="28" t="str">
        <f>IF('1.4 AIZ-BWH'!E146="","",'1.4 AIZ-BWH'!E146)</f>
        <v/>
      </c>
      <c r="F137" s="49"/>
      <c r="G137" s="500" t="str" cm="1">
        <f t="array" aca="1" ref="G137" ca="1">IFERROR(IF(M137=0,SUMIFS(G138:G$1006,L138:L$1006,$L137,M138:M$1006,"&gt;0"),INDIRECT("'"&amp;$E137&amp;"'!E4")),"")</f>
        <v/>
      </c>
      <c r="H137" s="500" t="str" cm="1">
        <f t="array" aca="1" ref="H137" ca="1">IFERROR(IF(M137=0,SUMIFS(H138:H$1006,L138:L$1006,$L137,M138:M$1006,"&gt;0"),INDIRECT("'"&amp;$E137&amp;"'!E6")),"")</f>
        <v/>
      </c>
      <c r="I137" s="502" t="str" cm="1">
        <f t="array" aca="1" ref="I137" ca="1">IF(E137="","",IFERROR(IF(M137=0,SUMIFS(I138:I$1006,L138:L$1006,$L137,M138:M$1006,"&gt;0"),INDIRECT("'"&amp;$E137&amp;"'!E7")),""))</f>
        <v/>
      </c>
      <c r="J137" s="502" t="str" cm="1">
        <f t="array" aca="1" ref="J137" ca="1">IF(E137="","",IFERROR(IF(M137=0,SUMIFS(J138:J$1006,L138:L$1006,$L137,M138:M$1006,"&gt;0"),INDIRECT("'"&amp;$E137&amp;"'!E8")),""))</f>
        <v/>
      </c>
      <c r="K137" s="55" t="str">
        <f t="shared" si="4"/>
        <v/>
      </c>
      <c r="L137" s="411" t="str">
        <f t="shared" si="2"/>
        <v/>
      </c>
      <c r="M137" s="411" t="str">
        <f t="shared" si="3"/>
        <v/>
      </c>
      <c r="O137" s="56"/>
    </row>
    <row r="138" spans="1:16" ht="15" hidden="1">
      <c r="A138" s="23"/>
      <c r="B138" s="23"/>
      <c r="C138" s="23"/>
      <c r="D138" s="24"/>
      <c r="E138" s="28" t="str">
        <f>IF('1.4 AIZ-BWH'!E147="","",'1.4 AIZ-BWH'!E147)</f>
        <v/>
      </c>
      <c r="F138" s="49"/>
      <c r="G138" s="500" t="str" cm="1">
        <f t="array" aca="1" ref="G138" ca="1">IFERROR(IF(M138=0,SUMIFS(G139:G$1006,L139:L$1006,$L138,M139:M$1006,"&gt;0"),INDIRECT("'"&amp;$E138&amp;"'!E4")),"")</f>
        <v/>
      </c>
      <c r="H138" s="500" t="str" cm="1">
        <f t="array" aca="1" ref="H138" ca="1">IFERROR(IF(M138=0,SUMIFS(H139:H$1006,L139:L$1006,$L138,M139:M$1006,"&gt;0"),INDIRECT("'"&amp;$E138&amp;"'!E6")),"")</f>
        <v/>
      </c>
      <c r="I138" s="502" t="str" cm="1">
        <f t="array" aca="1" ref="I138" ca="1">IF(E138="","",IFERROR(IF(M138=0,SUMIFS(I139:I$1006,L139:L$1006,$L138,M139:M$1006,"&gt;0"),INDIRECT("'"&amp;$E138&amp;"'!E7")),""))</f>
        <v/>
      </c>
      <c r="J138" s="502" t="str" cm="1">
        <f t="array" aca="1" ref="J138" ca="1">IF(E138="","",IFERROR(IF(M138=0,SUMIFS(J139:J$1006,L139:L$1006,$L138,M139:M$1006,"&gt;0"),INDIRECT("'"&amp;$E138&amp;"'!E8")),""))</f>
        <v/>
      </c>
      <c r="K138" s="55" t="str">
        <f t="shared" si="4"/>
        <v/>
      </c>
      <c r="L138" s="411" t="str">
        <f t="shared" si="2"/>
        <v/>
      </c>
      <c r="M138" s="411" t="str">
        <f t="shared" si="3"/>
        <v/>
      </c>
      <c r="O138" s="56"/>
    </row>
    <row r="139" spans="1:16" ht="15" hidden="1">
      <c r="A139" s="23"/>
      <c r="B139" s="23"/>
      <c r="C139" s="23"/>
      <c r="D139" s="24"/>
      <c r="E139" s="28" t="str">
        <f>IF('1.4 AIZ-BWH'!E148="","",'1.4 AIZ-BWH'!E148)</f>
        <v/>
      </c>
      <c r="F139" s="49"/>
      <c r="G139" s="500" t="str" cm="1">
        <f t="array" aca="1" ref="G139" ca="1">IFERROR(IF(M139=0,SUMIFS(G140:G$1006,L140:L$1006,$L139,M140:M$1006,"&gt;0"),INDIRECT("'"&amp;$E139&amp;"'!E4")),"")</f>
        <v/>
      </c>
      <c r="H139" s="500" t="str" cm="1">
        <f t="array" aca="1" ref="H139" ca="1">IFERROR(IF(M139=0,SUMIFS(H140:H$1006,L140:L$1006,$L139,M140:M$1006,"&gt;0"),INDIRECT("'"&amp;$E139&amp;"'!E6")),"")</f>
        <v/>
      </c>
      <c r="I139" s="502" t="str" cm="1">
        <f t="array" aca="1" ref="I139" ca="1">IF(E139="","",IFERROR(IF(M139=0,SUMIFS(I140:I$1006,L140:L$1006,$L139,M140:M$1006,"&gt;0"),INDIRECT("'"&amp;$E139&amp;"'!E7")),""))</f>
        <v/>
      </c>
      <c r="J139" s="502" t="str" cm="1">
        <f t="array" aca="1" ref="J139" ca="1">IF(E139="","",IFERROR(IF(M139=0,SUMIFS(J140:J$1006,L140:L$1006,$L139,M140:M$1006,"&gt;0"),INDIRECT("'"&amp;$E139&amp;"'!E8")),""))</f>
        <v/>
      </c>
      <c r="K139" s="55" t="str">
        <f t="shared" si="4"/>
        <v/>
      </c>
      <c r="L139" s="411" t="str">
        <f t="shared" si="2"/>
        <v/>
      </c>
      <c r="M139" s="411" t="str">
        <f t="shared" si="3"/>
        <v/>
      </c>
      <c r="N139" s="42"/>
      <c r="O139" s="56"/>
      <c r="P139" s="42"/>
    </row>
    <row r="140" spans="1:16" ht="15" hidden="1">
      <c r="A140" s="23"/>
      <c r="B140" s="23"/>
      <c r="C140" s="23"/>
      <c r="D140" s="24"/>
      <c r="E140" s="28" t="str">
        <f>IF('1.4 AIZ-BWH'!E149="","",'1.4 AIZ-BWH'!E149)</f>
        <v/>
      </c>
      <c r="F140" s="49"/>
      <c r="G140" s="500" t="str" cm="1">
        <f t="array" aca="1" ref="G140" ca="1">IFERROR(IF(M140=0,SUMIFS(G141:G$1006,L141:L$1006,$L140,M141:M$1006,"&gt;0"),INDIRECT("'"&amp;$E140&amp;"'!E4")),"")</f>
        <v/>
      </c>
      <c r="H140" s="500" t="str" cm="1">
        <f t="array" aca="1" ref="H140" ca="1">IFERROR(IF(M140=0,SUMIFS(H141:H$1006,L141:L$1006,$L140,M141:M$1006,"&gt;0"),INDIRECT("'"&amp;$E140&amp;"'!E6")),"")</f>
        <v/>
      </c>
      <c r="I140" s="502" t="str" cm="1">
        <f t="array" aca="1" ref="I140" ca="1">IF(E140="","",IFERROR(IF(M140=0,SUMIFS(I141:I$1006,L141:L$1006,$L140,M141:M$1006,"&gt;0"),INDIRECT("'"&amp;$E140&amp;"'!E7")),""))</f>
        <v/>
      </c>
      <c r="J140" s="502" t="str" cm="1">
        <f t="array" aca="1" ref="J140" ca="1">IF(E140="","",IFERROR(IF(M140=0,SUMIFS(J141:J$1006,L141:L$1006,$L140,M141:M$1006,"&gt;0"),INDIRECT("'"&amp;$E140&amp;"'!E8")),""))</f>
        <v/>
      </c>
      <c r="K140" s="55" t="str">
        <f t="shared" si="4"/>
        <v/>
      </c>
      <c r="L140" s="411" t="str">
        <f t="shared" si="2"/>
        <v/>
      </c>
      <c r="M140" s="411" t="str">
        <f t="shared" si="3"/>
        <v/>
      </c>
      <c r="N140" s="42"/>
      <c r="O140" s="56"/>
      <c r="P140" s="42"/>
    </row>
    <row r="141" spans="1:16" ht="15" hidden="1">
      <c r="A141" s="23"/>
      <c r="B141" s="23"/>
      <c r="C141" s="23"/>
      <c r="D141" s="24"/>
      <c r="E141" s="28" t="str">
        <f>IF('1.4 AIZ-BWH'!E150="","",'1.4 AIZ-BWH'!E150)</f>
        <v/>
      </c>
      <c r="F141" s="49"/>
      <c r="G141" s="500" t="str" cm="1">
        <f t="array" aca="1" ref="G141" ca="1">IFERROR(IF(M141=0,SUMIFS(G142:G$1006,L142:L$1006,$L141,M142:M$1006,"&gt;0"),INDIRECT("'"&amp;$E141&amp;"'!E4")),"")</f>
        <v/>
      </c>
      <c r="H141" s="500" t="str" cm="1">
        <f t="array" aca="1" ref="H141" ca="1">IFERROR(IF(M141=0,SUMIFS(H142:H$1006,L142:L$1006,$L141,M142:M$1006,"&gt;0"),INDIRECT("'"&amp;$E141&amp;"'!E6")),"")</f>
        <v/>
      </c>
      <c r="I141" s="502" t="str" cm="1">
        <f t="array" aca="1" ref="I141" ca="1">IF(E141="","",IFERROR(IF(M141=0,SUMIFS(I142:I$1006,L142:L$1006,$L141,M142:M$1006,"&gt;0"),INDIRECT("'"&amp;$E141&amp;"'!E7")),""))</f>
        <v/>
      </c>
      <c r="J141" s="502" t="str" cm="1">
        <f t="array" aca="1" ref="J141" ca="1">IF(E141="","",IFERROR(IF(M141=0,SUMIFS(J142:J$1006,L142:L$1006,$L141,M142:M$1006,"&gt;0"),INDIRECT("'"&amp;$E141&amp;"'!E8")),""))</f>
        <v/>
      </c>
      <c r="K141" s="55" t="str">
        <f t="shared" si="4"/>
        <v/>
      </c>
      <c r="L141" s="411" t="str">
        <f t="shared" si="2"/>
        <v/>
      </c>
      <c r="M141" s="411" t="str">
        <f t="shared" si="3"/>
        <v/>
      </c>
      <c r="O141" s="56"/>
    </row>
    <row r="142" spans="1:16" ht="15" hidden="1">
      <c r="A142" s="23"/>
      <c r="B142" s="23"/>
      <c r="C142" s="23"/>
      <c r="D142" s="24"/>
      <c r="E142" s="28" t="str">
        <f>IF('1.4 AIZ-BWH'!E151="","",'1.4 AIZ-BWH'!E151)</f>
        <v/>
      </c>
      <c r="F142" s="49"/>
      <c r="G142" s="500" t="str" cm="1">
        <f t="array" aca="1" ref="G142" ca="1">IFERROR(IF(M142=0,SUMIFS(G143:G$1006,L143:L$1006,$L142,M143:M$1006,"&gt;0"),INDIRECT("'"&amp;$E142&amp;"'!E4")),"")</f>
        <v/>
      </c>
      <c r="H142" s="500" t="str" cm="1">
        <f t="array" aca="1" ref="H142" ca="1">IFERROR(IF(M142=0,SUMIFS(H143:H$1006,L143:L$1006,$L142,M143:M$1006,"&gt;0"),INDIRECT("'"&amp;$E142&amp;"'!E6")),"")</f>
        <v/>
      </c>
      <c r="I142" s="502" t="str" cm="1">
        <f t="array" aca="1" ref="I142" ca="1">IF(E142="","",IFERROR(IF(M142=0,SUMIFS(I143:I$1006,L143:L$1006,$L142,M143:M$1006,"&gt;0"),INDIRECT("'"&amp;$E142&amp;"'!E7")),""))</f>
        <v/>
      </c>
      <c r="J142" s="502" t="str" cm="1">
        <f t="array" aca="1" ref="J142" ca="1">IF(E142="","",IFERROR(IF(M142=0,SUMIFS(J143:J$1006,L143:L$1006,$L142,M143:M$1006,"&gt;0"),INDIRECT("'"&amp;$E142&amp;"'!E8")),""))</f>
        <v/>
      </c>
      <c r="K142" s="55" t="str">
        <f t="shared" si="4"/>
        <v/>
      </c>
      <c r="L142" s="411" t="str">
        <f t="shared" si="2"/>
        <v/>
      </c>
      <c r="M142" s="411" t="str">
        <f t="shared" si="3"/>
        <v/>
      </c>
      <c r="O142" s="56"/>
    </row>
    <row r="143" spans="1:16" ht="15" hidden="1">
      <c r="A143" s="23"/>
      <c r="B143" s="23"/>
      <c r="C143" s="23"/>
      <c r="D143" s="24"/>
      <c r="E143" s="28" t="str">
        <f>IF('1.4 AIZ-BWH'!E152="","",'1.4 AIZ-BWH'!E152)</f>
        <v/>
      </c>
      <c r="F143" s="49"/>
      <c r="G143" s="500" t="str" cm="1">
        <f t="array" aca="1" ref="G143" ca="1">IFERROR(IF(M143=0,SUMIFS(G144:G$1006,L144:L$1006,$L143,M144:M$1006,"&gt;0"),INDIRECT("'"&amp;$E143&amp;"'!E4")),"")</f>
        <v/>
      </c>
      <c r="H143" s="500" t="str" cm="1">
        <f t="array" aca="1" ref="H143" ca="1">IFERROR(IF(M143=0,SUMIFS(H144:H$1006,L144:L$1006,$L143,M144:M$1006,"&gt;0"),INDIRECT("'"&amp;$E143&amp;"'!E6")),"")</f>
        <v/>
      </c>
      <c r="I143" s="502" t="str" cm="1">
        <f t="array" aca="1" ref="I143" ca="1">IF(E143="","",IFERROR(IF(M143=0,SUMIFS(I144:I$1006,L144:L$1006,$L143,M144:M$1006,"&gt;0"),INDIRECT("'"&amp;$E143&amp;"'!E7")),""))</f>
        <v/>
      </c>
      <c r="J143" s="502" t="str" cm="1">
        <f t="array" aca="1" ref="J143" ca="1">IF(E143="","",IFERROR(IF(M143=0,SUMIFS(J144:J$1006,L144:L$1006,$L143,M144:M$1006,"&gt;0"),INDIRECT("'"&amp;$E143&amp;"'!E8")),""))</f>
        <v/>
      </c>
      <c r="K143" s="55" t="str">
        <f t="shared" si="4"/>
        <v/>
      </c>
      <c r="L143" s="411" t="str">
        <f t="shared" si="2"/>
        <v/>
      </c>
      <c r="M143" s="411" t="str">
        <f t="shared" si="3"/>
        <v/>
      </c>
      <c r="O143" s="56"/>
    </row>
    <row r="144" spans="1:16" ht="15" hidden="1">
      <c r="A144" s="23"/>
      <c r="B144" s="23"/>
      <c r="C144" s="23"/>
      <c r="D144" s="24"/>
      <c r="E144" s="28" t="str">
        <f>IF('1.4 AIZ-BWH'!E153="","",'1.4 AIZ-BWH'!E153)</f>
        <v/>
      </c>
      <c r="F144" s="49"/>
      <c r="G144" s="500" t="str" cm="1">
        <f t="array" aca="1" ref="G144" ca="1">IFERROR(IF(M144=0,SUMIFS(G145:G$1006,L145:L$1006,$L144,M145:M$1006,"&gt;0"),INDIRECT("'"&amp;$E144&amp;"'!E4")),"")</f>
        <v/>
      </c>
      <c r="H144" s="500" t="str" cm="1">
        <f t="array" aca="1" ref="H144" ca="1">IFERROR(IF(M144=0,SUMIFS(H145:H$1006,L145:L$1006,$L144,M145:M$1006,"&gt;0"),INDIRECT("'"&amp;$E144&amp;"'!E6")),"")</f>
        <v/>
      </c>
      <c r="I144" s="502" t="str" cm="1">
        <f t="array" aca="1" ref="I144" ca="1">IF(E144="","",IFERROR(IF(M144=0,SUMIFS(I145:I$1006,L145:L$1006,$L144,M145:M$1006,"&gt;0"),INDIRECT("'"&amp;$E144&amp;"'!E7")),""))</f>
        <v/>
      </c>
      <c r="J144" s="502" t="str" cm="1">
        <f t="array" aca="1" ref="J144" ca="1">IF(E144="","",IFERROR(IF(M144=0,SUMIFS(J145:J$1006,L145:L$1006,$L144,M145:M$1006,"&gt;0"),INDIRECT("'"&amp;$E144&amp;"'!E8")),""))</f>
        <v/>
      </c>
      <c r="K144" s="55" t="str">
        <f t="shared" si="4"/>
        <v/>
      </c>
      <c r="L144" s="411" t="str">
        <f t="shared" si="2"/>
        <v/>
      </c>
      <c r="M144" s="411" t="str">
        <f t="shared" si="3"/>
        <v/>
      </c>
      <c r="O144" s="56"/>
    </row>
    <row r="145" spans="1:16" ht="15" hidden="1">
      <c r="A145" s="23"/>
      <c r="B145" s="23"/>
      <c r="C145" s="23"/>
      <c r="D145" s="24"/>
      <c r="E145" s="28" t="str">
        <f>IF('1.4 AIZ-BWH'!E154="","",'1.4 AIZ-BWH'!E154)</f>
        <v/>
      </c>
      <c r="F145" s="49"/>
      <c r="G145" s="500" t="str" cm="1">
        <f t="array" aca="1" ref="G145" ca="1">IFERROR(IF(M145=0,SUMIFS(G146:G$1006,L146:L$1006,$L145,M146:M$1006,"&gt;0"),INDIRECT("'"&amp;$E145&amp;"'!E4")),"")</f>
        <v/>
      </c>
      <c r="H145" s="500" t="str" cm="1">
        <f t="array" aca="1" ref="H145" ca="1">IFERROR(IF(M145=0,SUMIFS(H146:H$1006,L146:L$1006,$L145,M146:M$1006,"&gt;0"),INDIRECT("'"&amp;$E145&amp;"'!E6")),"")</f>
        <v/>
      </c>
      <c r="I145" s="502" t="str" cm="1">
        <f t="array" aca="1" ref="I145" ca="1">IF(E145="","",IFERROR(IF(M145=0,SUMIFS(I146:I$1006,L146:L$1006,$L145,M146:M$1006,"&gt;0"),INDIRECT("'"&amp;$E145&amp;"'!E7")),""))</f>
        <v/>
      </c>
      <c r="J145" s="502" t="str" cm="1">
        <f t="array" aca="1" ref="J145" ca="1">IF(E145="","",IFERROR(IF(M145=0,SUMIFS(J146:J$1006,L146:L$1006,$L145,M146:M$1006,"&gt;0"),INDIRECT("'"&amp;$E145&amp;"'!E8")),""))</f>
        <v/>
      </c>
      <c r="K145" s="55" t="str">
        <f t="shared" ref="K145:K208" si="5">IF(E145="","",IFERROR(H145/G145,0))</f>
        <v/>
      </c>
      <c r="L145" s="411" t="str">
        <f t="shared" si="2"/>
        <v/>
      </c>
      <c r="M145" s="411" t="str">
        <f t="shared" si="3"/>
        <v/>
      </c>
      <c r="O145" s="56"/>
    </row>
    <row r="146" spans="1:16" ht="15" hidden="1">
      <c r="A146" s="23"/>
      <c r="B146" s="23"/>
      <c r="C146" s="23"/>
      <c r="D146" s="24"/>
      <c r="E146" s="28" t="str">
        <f>IF('1.4 AIZ-BWH'!E155="","",'1.4 AIZ-BWH'!E155)</f>
        <v/>
      </c>
      <c r="F146" s="49"/>
      <c r="G146" s="500" t="str" cm="1">
        <f t="array" aca="1" ref="G146" ca="1">IFERROR(IF(M146=0,SUMIFS(G147:G$1006,L147:L$1006,$L146,M147:M$1006,"&gt;0"),INDIRECT("'"&amp;$E146&amp;"'!E4")),"")</f>
        <v/>
      </c>
      <c r="H146" s="500" t="str" cm="1">
        <f t="array" aca="1" ref="H146" ca="1">IFERROR(IF(M146=0,SUMIFS(H147:H$1006,L147:L$1006,$L146,M147:M$1006,"&gt;0"),INDIRECT("'"&amp;$E146&amp;"'!E6")),"")</f>
        <v/>
      </c>
      <c r="I146" s="502" t="str" cm="1">
        <f t="array" aca="1" ref="I146" ca="1">IF(E146="","",IFERROR(IF(M146=0,SUMIFS(I147:I$1006,L147:L$1006,$L146,M147:M$1006,"&gt;0"),INDIRECT("'"&amp;$E146&amp;"'!E7")),""))</f>
        <v/>
      </c>
      <c r="J146" s="502" t="str" cm="1">
        <f t="array" aca="1" ref="J146" ca="1">IF(E146="","",IFERROR(IF(M146=0,SUMIFS(J147:J$1006,L147:L$1006,$L146,M147:M$1006,"&gt;0"),INDIRECT("'"&amp;$E146&amp;"'!E8")),""))</f>
        <v/>
      </c>
      <c r="K146" s="55" t="str">
        <f t="shared" si="5"/>
        <v/>
      </c>
      <c r="L146" s="411" t="str">
        <f t="shared" si="2"/>
        <v/>
      </c>
      <c r="M146" s="411" t="str">
        <f t="shared" si="3"/>
        <v/>
      </c>
      <c r="O146" s="56"/>
    </row>
    <row r="147" spans="1:16" ht="15" hidden="1">
      <c r="A147" s="23"/>
      <c r="B147" s="23"/>
      <c r="C147" s="23"/>
      <c r="D147" s="24"/>
      <c r="E147" s="28" t="str">
        <f>IF('1.4 AIZ-BWH'!E156="","",'1.4 AIZ-BWH'!E156)</f>
        <v/>
      </c>
      <c r="F147" s="49"/>
      <c r="G147" s="500" t="str" cm="1">
        <f t="array" aca="1" ref="G147" ca="1">IFERROR(IF(M147=0,SUMIFS(G148:G$1006,L148:L$1006,$L147,M148:M$1006,"&gt;0"),INDIRECT("'"&amp;$E147&amp;"'!E4")),"")</f>
        <v/>
      </c>
      <c r="H147" s="500" t="str" cm="1">
        <f t="array" aca="1" ref="H147" ca="1">IFERROR(IF(M147=0,SUMIFS(H148:H$1006,L148:L$1006,$L147,M148:M$1006,"&gt;0"),INDIRECT("'"&amp;$E147&amp;"'!E6")),"")</f>
        <v/>
      </c>
      <c r="I147" s="502" t="str" cm="1">
        <f t="array" aca="1" ref="I147" ca="1">IF(E147="","",IFERROR(IF(M147=0,SUMIFS(I148:I$1006,L148:L$1006,$L147,M148:M$1006,"&gt;0"),INDIRECT("'"&amp;$E147&amp;"'!E7")),""))</f>
        <v/>
      </c>
      <c r="J147" s="502" t="str" cm="1">
        <f t="array" aca="1" ref="J147" ca="1">IF(E147="","",IFERROR(IF(M147=0,SUMIFS(J148:J$1006,L148:L$1006,$L147,M148:M$1006,"&gt;0"),INDIRECT("'"&amp;$E147&amp;"'!E8")),""))</f>
        <v/>
      </c>
      <c r="K147" s="55" t="str">
        <f t="shared" si="5"/>
        <v/>
      </c>
      <c r="L147" s="411" t="str">
        <f t="shared" si="2"/>
        <v/>
      </c>
      <c r="M147" s="411" t="str">
        <f t="shared" si="3"/>
        <v/>
      </c>
      <c r="O147" s="56"/>
    </row>
    <row r="148" spans="1:16" ht="15" hidden="1">
      <c r="A148" s="23"/>
      <c r="B148" s="23"/>
      <c r="C148" s="23"/>
      <c r="D148" s="24"/>
      <c r="E148" s="28" t="str">
        <f>IF('1.4 AIZ-BWH'!E157="","",'1.4 AIZ-BWH'!E157)</f>
        <v/>
      </c>
      <c r="F148" s="49"/>
      <c r="G148" s="500" t="str" cm="1">
        <f t="array" aca="1" ref="G148" ca="1">IFERROR(IF(M148=0,SUMIFS(G149:G$1006,L149:L$1006,$L148,M149:M$1006,"&gt;0"),INDIRECT("'"&amp;$E148&amp;"'!E4")),"")</f>
        <v/>
      </c>
      <c r="H148" s="500" t="str" cm="1">
        <f t="array" aca="1" ref="H148" ca="1">IFERROR(IF(M148=0,SUMIFS(H149:H$1006,L149:L$1006,$L148,M149:M$1006,"&gt;0"),INDIRECT("'"&amp;$E148&amp;"'!E6")),"")</f>
        <v/>
      </c>
      <c r="I148" s="502" t="str" cm="1">
        <f t="array" aca="1" ref="I148" ca="1">IF(E148="","",IFERROR(IF(M148=0,SUMIFS(I149:I$1006,L149:L$1006,$L148,M149:M$1006,"&gt;0"),INDIRECT("'"&amp;$E148&amp;"'!E7")),""))</f>
        <v/>
      </c>
      <c r="J148" s="502" t="str" cm="1">
        <f t="array" aca="1" ref="J148" ca="1">IF(E148="","",IFERROR(IF(M148=0,SUMIFS(J149:J$1006,L149:L$1006,$L148,M149:M$1006,"&gt;0"),INDIRECT("'"&amp;$E148&amp;"'!E8")),""))</f>
        <v/>
      </c>
      <c r="K148" s="55" t="str">
        <f t="shared" si="5"/>
        <v/>
      </c>
      <c r="L148" s="411" t="str">
        <f t="shared" si="2"/>
        <v/>
      </c>
      <c r="M148" s="411" t="str">
        <f t="shared" si="3"/>
        <v/>
      </c>
      <c r="O148" s="56"/>
    </row>
    <row r="149" spans="1:16" ht="15" hidden="1">
      <c r="A149" s="23"/>
      <c r="B149" s="23"/>
      <c r="C149" s="23"/>
      <c r="D149" s="24"/>
      <c r="E149" s="28" t="str">
        <f>IF('1.4 AIZ-BWH'!E158="","",'1.4 AIZ-BWH'!E158)</f>
        <v/>
      </c>
      <c r="F149" s="49"/>
      <c r="G149" s="500" t="str" cm="1">
        <f t="array" aca="1" ref="G149" ca="1">IFERROR(IF(M149=0,SUMIFS(G150:G$1006,L150:L$1006,$L149,M150:M$1006,"&gt;0"),INDIRECT("'"&amp;$E149&amp;"'!E4")),"")</f>
        <v/>
      </c>
      <c r="H149" s="500" t="str" cm="1">
        <f t="array" aca="1" ref="H149" ca="1">IFERROR(IF(M149=0,SUMIFS(H150:H$1006,L150:L$1006,$L149,M150:M$1006,"&gt;0"),INDIRECT("'"&amp;$E149&amp;"'!E6")),"")</f>
        <v/>
      </c>
      <c r="I149" s="502" t="str" cm="1">
        <f t="array" aca="1" ref="I149" ca="1">IF(E149="","",IFERROR(IF(M149=0,SUMIFS(I150:I$1006,L150:L$1006,$L149,M150:M$1006,"&gt;0"),INDIRECT("'"&amp;$E149&amp;"'!E7")),""))</f>
        <v/>
      </c>
      <c r="J149" s="502" t="str" cm="1">
        <f t="array" aca="1" ref="J149" ca="1">IF(E149="","",IFERROR(IF(M149=0,SUMIFS(J150:J$1006,L150:L$1006,$L149,M150:M$1006,"&gt;0"),INDIRECT("'"&amp;$E149&amp;"'!E8")),""))</f>
        <v/>
      </c>
      <c r="K149" s="55" t="str">
        <f t="shared" si="5"/>
        <v/>
      </c>
      <c r="L149" s="411" t="str">
        <f t="shared" si="2"/>
        <v/>
      </c>
      <c r="M149" s="411" t="str">
        <f t="shared" si="3"/>
        <v/>
      </c>
      <c r="N149" s="42"/>
      <c r="O149" s="56"/>
      <c r="P149" s="42"/>
    </row>
    <row r="150" spans="1:16" ht="15" hidden="1">
      <c r="A150" s="23"/>
      <c r="B150" s="23"/>
      <c r="C150" s="23"/>
      <c r="D150" s="24"/>
      <c r="E150" s="28" t="str">
        <f>IF('1.4 AIZ-BWH'!E159="","",'1.4 AIZ-BWH'!E159)</f>
        <v/>
      </c>
      <c r="F150" s="49"/>
      <c r="G150" s="500" t="str" cm="1">
        <f t="array" aca="1" ref="G150" ca="1">IFERROR(IF(M150=0,SUMIFS(G151:G$1006,L151:L$1006,$L150,M151:M$1006,"&gt;0"),INDIRECT("'"&amp;$E150&amp;"'!E4")),"")</f>
        <v/>
      </c>
      <c r="H150" s="500" t="str" cm="1">
        <f t="array" aca="1" ref="H150" ca="1">IFERROR(IF(M150=0,SUMIFS(H151:H$1006,L151:L$1006,$L150,M151:M$1006,"&gt;0"),INDIRECT("'"&amp;$E150&amp;"'!E6")),"")</f>
        <v/>
      </c>
      <c r="I150" s="502" t="str" cm="1">
        <f t="array" aca="1" ref="I150" ca="1">IF(E150="","",IFERROR(IF(M150=0,SUMIFS(I151:I$1006,L151:L$1006,$L150,M151:M$1006,"&gt;0"),INDIRECT("'"&amp;$E150&amp;"'!E7")),""))</f>
        <v/>
      </c>
      <c r="J150" s="502" t="str" cm="1">
        <f t="array" aca="1" ref="J150" ca="1">IF(E150="","",IFERROR(IF(M150=0,SUMIFS(J151:J$1006,L151:L$1006,$L150,M151:M$1006,"&gt;0"),INDIRECT("'"&amp;$E150&amp;"'!E8")),""))</f>
        <v/>
      </c>
      <c r="K150" s="55" t="str">
        <f t="shared" si="5"/>
        <v/>
      </c>
      <c r="L150" s="411" t="str">
        <f t="shared" si="2"/>
        <v/>
      </c>
      <c r="M150" s="411" t="str">
        <f t="shared" si="3"/>
        <v/>
      </c>
      <c r="N150" s="42"/>
      <c r="O150" s="56"/>
      <c r="P150" s="42"/>
    </row>
    <row r="151" spans="1:16" ht="15" hidden="1">
      <c r="A151" s="23"/>
      <c r="B151" s="23"/>
      <c r="C151" s="23"/>
      <c r="D151" s="24"/>
      <c r="E151" s="28" t="str">
        <f>IF('1.4 AIZ-BWH'!E160="","",'1.4 AIZ-BWH'!E160)</f>
        <v/>
      </c>
      <c r="F151" s="49"/>
      <c r="G151" s="500" t="str" cm="1">
        <f t="array" aca="1" ref="G151" ca="1">IFERROR(IF(M151=0,SUMIFS(G152:G$1006,L152:L$1006,$L151,M152:M$1006,"&gt;0"),INDIRECT("'"&amp;$E151&amp;"'!E4")),"")</f>
        <v/>
      </c>
      <c r="H151" s="500" t="str" cm="1">
        <f t="array" aca="1" ref="H151" ca="1">IFERROR(IF(M151=0,SUMIFS(H152:H$1006,L152:L$1006,$L151,M152:M$1006,"&gt;0"),INDIRECT("'"&amp;$E151&amp;"'!E6")),"")</f>
        <v/>
      </c>
      <c r="I151" s="502" t="str" cm="1">
        <f t="array" aca="1" ref="I151" ca="1">IF(E151="","",IFERROR(IF(M151=0,SUMIFS(I152:I$1006,L152:L$1006,$L151,M152:M$1006,"&gt;0"),INDIRECT("'"&amp;$E151&amp;"'!E7")),""))</f>
        <v/>
      </c>
      <c r="J151" s="502" t="str" cm="1">
        <f t="array" aca="1" ref="J151" ca="1">IF(E151="","",IFERROR(IF(M151=0,SUMIFS(J152:J$1006,L152:L$1006,$L151,M152:M$1006,"&gt;0"),INDIRECT("'"&amp;$E151&amp;"'!E8")),""))</f>
        <v/>
      </c>
      <c r="K151" s="55" t="str">
        <f t="shared" si="5"/>
        <v/>
      </c>
      <c r="L151" s="411" t="str">
        <f t="shared" si="2"/>
        <v/>
      </c>
      <c r="M151" s="411" t="str">
        <f t="shared" si="3"/>
        <v/>
      </c>
      <c r="O151" s="56"/>
    </row>
    <row r="152" spans="1:16" ht="15" hidden="1">
      <c r="A152" s="23"/>
      <c r="B152" s="23"/>
      <c r="C152" s="23"/>
      <c r="D152" s="24"/>
      <c r="E152" s="28" t="str">
        <f>IF('1.4 AIZ-BWH'!E161="","",'1.4 AIZ-BWH'!E161)</f>
        <v/>
      </c>
      <c r="F152" s="49"/>
      <c r="G152" s="500" t="str" cm="1">
        <f t="array" aca="1" ref="G152" ca="1">IFERROR(IF(M152=0,SUMIFS(G153:G$1006,L153:L$1006,$L152,M153:M$1006,"&gt;0"),INDIRECT("'"&amp;$E152&amp;"'!E4")),"")</f>
        <v/>
      </c>
      <c r="H152" s="500" t="str" cm="1">
        <f t="array" aca="1" ref="H152" ca="1">IFERROR(IF(M152=0,SUMIFS(H153:H$1006,L153:L$1006,$L152,M153:M$1006,"&gt;0"),INDIRECT("'"&amp;$E152&amp;"'!E6")),"")</f>
        <v/>
      </c>
      <c r="I152" s="502" t="str" cm="1">
        <f t="array" aca="1" ref="I152" ca="1">IF(E152="","",IFERROR(IF(M152=0,SUMIFS(I153:I$1006,L153:L$1006,$L152,M153:M$1006,"&gt;0"),INDIRECT("'"&amp;$E152&amp;"'!E7")),""))</f>
        <v/>
      </c>
      <c r="J152" s="502" t="str" cm="1">
        <f t="array" aca="1" ref="J152" ca="1">IF(E152="","",IFERROR(IF(M152=0,SUMIFS(J153:J$1006,L153:L$1006,$L152,M153:M$1006,"&gt;0"),INDIRECT("'"&amp;$E152&amp;"'!E8")),""))</f>
        <v/>
      </c>
      <c r="K152" s="55" t="str">
        <f t="shared" si="5"/>
        <v/>
      </c>
      <c r="L152" s="411" t="str">
        <f t="shared" si="2"/>
        <v/>
      </c>
      <c r="M152" s="411" t="str">
        <f t="shared" si="3"/>
        <v/>
      </c>
      <c r="O152" s="56"/>
    </row>
    <row r="153" spans="1:16" ht="15" hidden="1">
      <c r="A153" s="23"/>
      <c r="B153" s="23"/>
      <c r="C153" s="23"/>
      <c r="D153" s="24"/>
      <c r="E153" s="28" t="str">
        <f>IF('1.4 AIZ-BWH'!E162="","",'1.4 AIZ-BWH'!E162)</f>
        <v/>
      </c>
      <c r="F153" s="49"/>
      <c r="G153" s="500" t="str" cm="1">
        <f t="array" aca="1" ref="G153" ca="1">IFERROR(IF(M153=0,SUMIFS(G154:G$1006,L154:L$1006,$L153,M154:M$1006,"&gt;0"),INDIRECT("'"&amp;$E153&amp;"'!E4")),"")</f>
        <v/>
      </c>
      <c r="H153" s="500" t="str" cm="1">
        <f t="array" aca="1" ref="H153" ca="1">IFERROR(IF(M153=0,SUMIFS(H154:H$1006,L154:L$1006,$L153,M154:M$1006,"&gt;0"),INDIRECT("'"&amp;$E153&amp;"'!E6")),"")</f>
        <v/>
      </c>
      <c r="I153" s="502" t="str" cm="1">
        <f t="array" aca="1" ref="I153" ca="1">IF(E153="","",IFERROR(IF(M153=0,SUMIFS(I154:I$1006,L154:L$1006,$L153,M154:M$1006,"&gt;0"),INDIRECT("'"&amp;$E153&amp;"'!E7")),""))</f>
        <v/>
      </c>
      <c r="J153" s="502" t="str" cm="1">
        <f t="array" aca="1" ref="J153" ca="1">IF(E153="","",IFERROR(IF(M153=0,SUMIFS(J154:J$1006,L154:L$1006,$L153,M154:M$1006,"&gt;0"),INDIRECT("'"&amp;$E153&amp;"'!E8")),""))</f>
        <v/>
      </c>
      <c r="K153" s="55" t="str">
        <f t="shared" si="5"/>
        <v/>
      </c>
      <c r="L153" s="411" t="str">
        <f t="shared" si="2"/>
        <v/>
      </c>
      <c r="M153" s="411" t="str">
        <f t="shared" si="3"/>
        <v/>
      </c>
      <c r="O153" s="56"/>
    </row>
    <row r="154" spans="1:16" ht="15" hidden="1">
      <c r="A154" s="23"/>
      <c r="B154" s="23"/>
      <c r="C154" s="23"/>
      <c r="D154" s="24"/>
      <c r="E154" s="28" t="str">
        <f>IF('1.4 AIZ-BWH'!E163="","",'1.4 AIZ-BWH'!E163)</f>
        <v/>
      </c>
      <c r="F154" s="49"/>
      <c r="G154" s="500" t="str" cm="1">
        <f t="array" aca="1" ref="G154" ca="1">IFERROR(IF(M154=0,SUMIFS(G155:G$1006,L155:L$1006,$L154,M155:M$1006,"&gt;0"),INDIRECT("'"&amp;$E154&amp;"'!E4")),"")</f>
        <v/>
      </c>
      <c r="H154" s="500" t="str" cm="1">
        <f t="array" aca="1" ref="H154" ca="1">IFERROR(IF(M154=0,SUMIFS(H155:H$1006,L155:L$1006,$L154,M155:M$1006,"&gt;0"),INDIRECT("'"&amp;$E154&amp;"'!E6")),"")</f>
        <v/>
      </c>
      <c r="I154" s="502" t="str" cm="1">
        <f t="array" aca="1" ref="I154" ca="1">IF(E154="","",IFERROR(IF(M154=0,SUMIFS(I155:I$1006,L155:L$1006,$L154,M155:M$1006,"&gt;0"),INDIRECT("'"&amp;$E154&amp;"'!E7")),""))</f>
        <v/>
      </c>
      <c r="J154" s="502" t="str" cm="1">
        <f t="array" aca="1" ref="J154" ca="1">IF(E154="","",IFERROR(IF(M154=0,SUMIFS(J155:J$1006,L155:L$1006,$L154,M155:M$1006,"&gt;0"),INDIRECT("'"&amp;$E154&amp;"'!E8")),""))</f>
        <v/>
      </c>
      <c r="K154" s="55" t="str">
        <f t="shared" si="5"/>
        <v/>
      </c>
      <c r="L154" s="411" t="str">
        <f t="shared" si="2"/>
        <v/>
      </c>
      <c r="M154" s="411" t="str">
        <f t="shared" si="3"/>
        <v/>
      </c>
      <c r="O154" s="56"/>
    </row>
    <row r="155" spans="1:16" ht="15" hidden="1">
      <c r="A155" s="23"/>
      <c r="B155" s="23"/>
      <c r="C155" s="23"/>
      <c r="D155" s="24"/>
      <c r="E155" s="28" t="str">
        <f>IF('1.4 AIZ-BWH'!E164="","",'1.4 AIZ-BWH'!E164)</f>
        <v/>
      </c>
      <c r="F155" s="49"/>
      <c r="G155" s="500" t="str" cm="1">
        <f t="array" aca="1" ref="G155" ca="1">IFERROR(IF(M155=0,SUMIFS(G156:G$1006,L156:L$1006,$L155,M156:M$1006,"&gt;0"),INDIRECT("'"&amp;$E155&amp;"'!E4")),"")</f>
        <v/>
      </c>
      <c r="H155" s="500" t="str" cm="1">
        <f t="array" aca="1" ref="H155" ca="1">IFERROR(IF(M155=0,SUMIFS(H156:H$1006,L156:L$1006,$L155,M156:M$1006,"&gt;0"),INDIRECT("'"&amp;$E155&amp;"'!E6")),"")</f>
        <v/>
      </c>
      <c r="I155" s="502" t="str" cm="1">
        <f t="array" aca="1" ref="I155" ca="1">IF(E155="","",IFERROR(IF(M155=0,SUMIFS(I156:I$1006,L156:L$1006,$L155,M156:M$1006,"&gt;0"),INDIRECT("'"&amp;$E155&amp;"'!E7")),""))</f>
        <v/>
      </c>
      <c r="J155" s="502" t="str" cm="1">
        <f t="array" aca="1" ref="J155" ca="1">IF(E155="","",IFERROR(IF(M155=0,SUMIFS(J156:J$1006,L156:L$1006,$L155,M156:M$1006,"&gt;0"),INDIRECT("'"&amp;$E155&amp;"'!E8")),""))</f>
        <v/>
      </c>
      <c r="K155" s="55" t="str">
        <f t="shared" si="5"/>
        <v/>
      </c>
      <c r="L155" s="411" t="str">
        <f t="shared" si="2"/>
        <v/>
      </c>
      <c r="M155" s="411" t="str">
        <f t="shared" si="3"/>
        <v/>
      </c>
      <c r="O155" s="56"/>
    </row>
    <row r="156" spans="1:16" ht="15" hidden="1">
      <c r="A156" s="23"/>
      <c r="B156" s="23"/>
      <c r="C156" s="23"/>
      <c r="D156" s="24"/>
      <c r="E156" s="28" t="str">
        <f>IF('1.4 AIZ-BWH'!E165="","",'1.4 AIZ-BWH'!E165)</f>
        <v/>
      </c>
      <c r="F156" s="49"/>
      <c r="G156" s="500" t="str" cm="1">
        <f t="array" aca="1" ref="G156" ca="1">IFERROR(IF(M156=0,SUMIFS(G157:G$1006,L157:L$1006,$L156,M157:M$1006,"&gt;0"),INDIRECT("'"&amp;$E156&amp;"'!E4")),"")</f>
        <v/>
      </c>
      <c r="H156" s="500" t="str" cm="1">
        <f t="array" aca="1" ref="H156" ca="1">IFERROR(IF(M156=0,SUMIFS(H157:H$1006,L157:L$1006,$L156,M157:M$1006,"&gt;0"),INDIRECT("'"&amp;$E156&amp;"'!E6")),"")</f>
        <v/>
      </c>
      <c r="I156" s="502" t="str" cm="1">
        <f t="array" aca="1" ref="I156" ca="1">IF(E156="","",IFERROR(IF(M156=0,SUMIFS(I157:I$1006,L157:L$1006,$L156,M157:M$1006,"&gt;0"),INDIRECT("'"&amp;$E156&amp;"'!E7")),""))</f>
        <v/>
      </c>
      <c r="J156" s="502" t="str" cm="1">
        <f t="array" aca="1" ref="J156" ca="1">IF(E156="","",IFERROR(IF(M156=0,SUMIFS(J157:J$1006,L157:L$1006,$L156,M157:M$1006,"&gt;0"),INDIRECT("'"&amp;$E156&amp;"'!E8")),""))</f>
        <v/>
      </c>
      <c r="K156" s="55" t="str">
        <f t="shared" si="5"/>
        <v/>
      </c>
      <c r="L156" s="411" t="str">
        <f t="shared" si="2"/>
        <v/>
      </c>
      <c r="M156" s="411" t="str">
        <f t="shared" si="3"/>
        <v/>
      </c>
      <c r="O156" s="56"/>
    </row>
    <row r="157" spans="1:16" ht="15" hidden="1">
      <c r="A157" s="23"/>
      <c r="B157" s="23"/>
      <c r="C157" s="23"/>
      <c r="D157" s="24"/>
      <c r="E157" s="28" t="str">
        <f>IF('1.4 AIZ-BWH'!E166="","",'1.4 AIZ-BWH'!E166)</f>
        <v/>
      </c>
      <c r="F157" s="49"/>
      <c r="G157" s="500" t="str" cm="1">
        <f t="array" aca="1" ref="G157" ca="1">IFERROR(IF(M157=0,SUMIFS(G158:G$1006,L158:L$1006,$L157,M158:M$1006,"&gt;0"),INDIRECT("'"&amp;$E157&amp;"'!E4")),"")</f>
        <v/>
      </c>
      <c r="H157" s="500" t="str" cm="1">
        <f t="array" aca="1" ref="H157" ca="1">IFERROR(IF(M157=0,SUMIFS(H158:H$1006,L158:L$1006,$L157,M158:M$1006,"&gt;0"),INDIRECT("'"&amp;$E157&amp;"'!E6")),"")</f>
        <v/>
      </c>
      <c r="I157" s="502" t="str" cm="1">
        <f t="array" aca="1" ref="I157" ca="1">IF(E157="","",IFERROR(IF(M157=0,SUMIFS(I158:I$1006,L158:L$1006,$L157,M158:M$1006,"&gt;0"),INDIRECT("'"&amp;$E157&amp;"'!E7")),""))</f>
        <v/>
      </c>
      <c r="J157" s="502" t="str" cm="1">
        <f t="array" aca="1" ref="J157" ca="1">IF(E157="","",IFERROR(IF(M157=0,SUMIFS(J158:J$1006,L158:L$1006,$L157,M158:M$1006,"&gt;0"),INDIRECT("'"&amp;$E157&amp;"'!E8")),""))</f>
        <v/>
      </c>
      <c r="K157" s="55" t="str">
        <f t="shared" si="5"/>
        <v/>
      </c>
      <c r="L157" s="411" t="str">
        <f t="shared" si="2"/>
        <v/>
      </c>
      <c r="M157" s="411" t="str">
        <f t="shared" si="3"/>
        <v/>
      </c>
      <c r="O157" s="56"/>
    </row>
    <row r="158" spans="1:16" ht="15" hidden="1">
      <c r="A158" s="23"/>
      <c r="B158" s="23"/>
      <c r="C158" s="23"/>
      <c r="D158" s="24"/>
      <c r="E158" s="28" t="str">
        <f>IF('1.4 AIZ-BWH'!E167="","",'1.4 AIZ-BWH'!E167)</f>
        <v/>
      </c>
      <c r="F158" s="49"/>
      <c r="G158" s="500" t="str" cm="1">
        <f t="array" aca="1" ref="G158" ca="1">IFERROR(IF(M158=0,SUMIFS(G159:G$1006,L159:L$1006,$L158,M159:M$1006,"&gt;0"),INDIRECT("'"&amp;$E158&amp;"'!E4")),"")</f>
        <v/>
      </c>
      <c r="H158" s="500" t="str" cm="1">
        <f t="array" aca="1" ref="H158" ca="1">IFERROR(IF(M158=0,SUMIFS(H159:H$1006,L159:L$1006,$L158,M159:M$1006,"&gt;0"),INDIRECT("'"&amp;$E158&amp;"'!E6")),"")</f>
        <v/>
      </c>
      <c r="I158" s="502" t="str" cm="1">
        <f t="array" aca="1" ref="I158" ca="1">IF(E158="","",IFERROR(IF(M158=0,SUMIFS(I159:I$1006,L159:L$1006,$L158,M159:M$1006,"&gt;0"),INDIRECT("'"&amp;$E158&amp;"'!E7")),""))</f>
        <v/>
      </c>
      <c r="J158" s="502" t="str" cm="1">
        <f t="array" aca="1" ref="J158" ca="1">IF(E158="","",IFERROR(IF(M158=0,SUMIFS(J159:J$1006,L159:L$1006,$L158,M159:M$1006,"&gt;0"),INDIRECT("'"&amp;$E158&amp;"'!E8")),""))</f>
        <v/>
      </c>
      <c r="K158" s="55" t="str">
        <f t="shared" si="5"/>
        <v/>
      </c>
      <c r="L158" s="411" t="str">
        <f t="shared" si="2"/>
        <v/>
      </c>
      <c r="M158" s="411" t="str">
        <f t="shared" si="3"/>
        <v/>
      </c>
      <c r="O158" s="56"/>
    </row>
    <row r="159" spans="1:16" ht="15" hidden="1">
      <c r="A159" s="23"/>
      <c r="B159" s="23"/>
      <c r="C159" s="23"/>
      <c r="D159" s="24"/>
      <c r="E159" s="28" t="str">
        <f>IF('1.4 AIZ-BWH'!E168="","",'1.4 AIZ-BWH'!E168)</f>
        <v/>
      </c>
      <c r="F159" s="49"/>
      <c r="G159" s="500" t="str" cm="1">
        <f t="array" aca="1" ref="G159" ca="1">IFERROR(IF(M159=0,SUMIFS(G160:G$1006,L160:L$1006,$L159,M160:M$1006,"&gt;0"),INDIRECT("'"&amp;$E159&amp;"'!E4")),"")</f>
        <v/>
      </c>
      <c r="H159" s="500" t="str" cm="1">
        <f t="array" aca="1" ref="H159" ca="1">IFERROR(IF(M159=0,SUMIFS(H160:H$1006,L160:L$1006,$L159,M160:M$1006,"&gt;0"),INDIRECT("'"&amp;$E159&amp;"'!E6")),"")</f>
        <v/>
      </c>
      <c r="I159" s="502" t="str" cm="1">
        <f t="array" aca="1" ref="I159" ca="1">IF(E159="","",IFERROR(IF(M159=0,SUMIFS(I160:I$1006,L160:L$1006,$L159,M160:M$1006,"&gt;0"),INDIRECT("'"&amp;$E159&amp;"'!E7")),""))</f>
        <v/>
      </c>
      <c r="J159" s="502" t="str" cm="1">
        <f t="array" aca="1" ref="J159" ca="1">IF(E159="","",IFERROR(IF(M159=0,SUMIFS(J160:J$1006,L160:L$1006,$L159,M160:M$1006,"&gt;0"),INDIRECT("'"&amp;$E159&amp;"'!E8")),""))</f>
        <v/>
      </c>
      <c r="K159" s="55" t="str">
        <f t="shared" si="5"/>
        <v/>
      </c>
      <c r="L159" s="411" t="str">
        <f t="shared" si="2"/>
        <v/>
      </c>
      <c r="M159" s="411" t="str">
        <f t="shared" si="3"/>
        <v/>
      </c>
      <c r="N159" s="42"/>
      <c r="O159" s="56"/>
      <c r="P159" s="42"/>
    </row>
    <row r="160" spans="1:16" ht="15" hidden="1">
      <c r="A160" s="23"/>
      <c r="B160" s="23"/>
      <c r="C160" s="23"/>
      <c r="D160" s="24"/>
      <c r="E160" s="28" t="str">
        <f>IF('1.4 AIZ-BWH'!E169="","",'1.4 AIZ-BWH'!E169)</f>
        <v/>
      </c>
      <c r="F160" s="49"/>
      <c r="G160" s="500" t="str" cm="1">
        <f t="array" aca="1" ref="G160" ca="1">IFERROR(IF(M160=0,SUMIFS(G161:G$1006,L161:L$1006,$L160,M161:M$1006,"&gt;0"),INDIRECT("'"&amp;$E160&amp;"'!E4")),"")</f>
        <v/>
      </c>
      <c r="H160" s="500" t="str" cm="1">
        <f t="array" aca="1" ref="H160" ca="1">IFERROR(IF(M160=0,SUMIFS(H161:H$1006,L161:L$1006,$L160,M161:M$1006,"&gt;0"),INDIRECT("'"&amp;$E160&amp;"'!E6")),"")</f>
        <v/>
      </c>
      <c r="I160" s="502" t="str" cm="1">
        <f t="array" aca="1" ref="I160" ca="1">IF(E160="","",IFERROR(IF(M160=0,SUMIFS(I161:I$1006,L161:L$1006,$L160,M161:M$1006,"&gt;0"),INDIRECT("'"&amp;$E160&amp;"'!E7")),""))</f>
        <v/>
      </c>
      <c r="J160" s="502" t="str" cm="1">
        <f t="array" aca="1" ref="J160" ca="1">IF(E160="","",IFERROR(IF(M160=0,SUMIFS(J161:J$1006,L161:L$1006,$L160,M161:M$1006,"&gt;0"),INDIRECT("'"&amp;$E160&amp;"'!E8")),""))</f>
        <v/>
      </c>
      <c r="K160" s="55" t="str">
        <f t="shared" si="5"/>
        <v/>
      </c>
      <c r="L160" s="411" t="str">
        <f t="shared" si="2"/>
        <v/>
      </c>
      <c r="M160" s="411" t="str">
        <f t="shared" si="3"/>
        <v/>
      </c>
      <c r="N160" s="42"/>
      <c r="O160" s="56"/>
      <c r="P160" s="42"/>
    </row>
    <row r="161" spans="1:16" ht="15" hidden="1">
      <c r="A161" s="23"/>
      <c r="B161" s="23"/>
      <c r="C161" s="23"/>
      <c r="D161" s="24"/>
      <c r="E161" s="28" t="str">
        <f>IF('1.4 AIZ-BWH'!E170="","",'1.4 AIZ-BWH'!E170)</f>
        <v/>
      </c>
      <c r="F161" s="49"/>
      <c r="G161" s="500" t="str" cm="1">
        <f t="array" aca="1" ref="G161" ca="1">IFERROR(IF(M161=0,SUMIFS(G162:G$1006,L162:L$1006,$L161,M162:M$1006,"&gt;0"),INDIRECT("'"&amp;$E161&amp;"'!E4")),"")</f>
        <v/>
      </c>
      <c r="H161" s="500" t="str" cm="1">
        <f t="array" aca="1" ref="H161" ca="1">IFERROR(IF(M161=0,SUMIFS(H162:H$1006,L162:L$1006,$L161,M162:M$1006,"&gt;0"),INDIRECT("'"&amp;$E161&amp;"'!E6")),"")</f>
        <v/>
      </c>
      <c r="I161" s="502" t="str" cm="1">
        <f t="array" aca="1" ref="I161" ca="1">IF(E161="","",IFERROR(IF(M161=0,SUMIFS(I162:I$1006,L162:L$1006,$L161,M162:M$1006,"&gt;0"),INDIRECT("'"&amp;$E161&amp;"'!E7")),""))</f>
        <v/>
      </c>
      <c r="J161" s="502" t="str" cm="1">
        <f t="array" aca="1" ref="J161" ca="1">IF(E161="","",IFERROR(IF(M161=0,SUMIFS(J162:J$1006,L162:L$1006,$L161,M162:M$1006,"&gt;0"),INDIRECT("'"&amp;$E161&amp;"'!E8")),""))</f>
        <v/>
      </c>
      <c r="K161" s="55" t="str">
        <f t="shared" si="5"/>
        <v/>
      </c>
      <c r="L161" s="411" t="str">
        <f t="shared" si="2"/>
        <v/>
      </c>
      <c r="M161" s="411" t="str">
        <f t="shared" si="3"/>
        <v/>
      </c>
      <c r="O161" s="56"/>
    </row>
    <row r="162" spans="1:16" ht="15" hidden="1">
      <c r="A162" s="23"/>
      <c r="B162" s="23"/>
      <c r="C162" s="23"/>
      <c r="D162" s="24"/>
      <c r="E162" s="28" t="str">
        <f>IF('1.4 AIZ-BWH'!E171="","",'1.4 AIZ-BWH'!E171)</f>
        <v/>
      </c>
      <c r="F162" s="49"/>
      <c r="G162" s="500" t="str" cm="1">
        <f t="array" aca="1" ref="G162" ca="1">IFERROR(IF(M162=0,SUMIFS(G163:G$1006,L163:L$1006,$L162,M163:M$1006,"&gt;0"),INDIRECT("'"&amp;$E162&amp;"'!E4")),"")</f>
        <v/>
      </c>
      <c r="H162" s="500" t="str" cm="1">
        <f t="array" aca="1" ref="H162" ca="1">IFERROR(IF(M162=0,SUMIFS(H163:H$1006,L163:L$1006,$L162,M163:M$1006,"&gt;0"),INDIRECT("'"&amp;$E162&amp;"'!E6")),"")</f>
        <v/>
      </c>
      <c r="I162" s="502" t="str" cm="1">
        <f t="array" aca="1" ref="I162" ca="1">IF(E162="","",IFERROR(IF(M162=0,SUMIFS(I163:I$1006,L163:L$1006,$L162,M163:M$1006,"&gt;0"),INDIRECT("'"&amp;$E162&amp;"'!E7")),""))</f>
        <v/>
      </c>
      <c r="J162" s="502" t="str" cm="1">
        <f t="array" aca="1" ref="J162" ca="1">IF(E162="","",IFERROR(IF(M162=0,SUMIFS(J163:J$1006,L163:L$1006,$L162,M163:M$1006,"&gt;0"),INDIRECT("'"&amp;$E162&amp;"'!E8")),""))</f>
        <v/>
      </c>
      <c r="K162" s="55" t="str">
        <f t="shared" si="5"/>
        <v/>
      </c>
      <c r="L162" s="411" t="str">
        <f t="shared" si="2"/>
        <v/>
      </c>
      <c r="M162" s="411" t="str">
        <f t="shared" si="3"/>
        <v/>
      </c>
      <c r="O162" s="56"/>
    </row>
    <row r="163" spans="1:16" ht="15" hidden="1">
      <c r="A163" s="23"/>
      <c r="B163" s="23"/>
      <c r="C163" s="23"/>
      <c r="D163" s="24"/>
      <c r="E163" s="28" t="str">
        <f>IF('1.4 AIZ-BWH'!E172="","",'1.4 AIZ-BWH'!E172)</f>
        <v/>
      </c>
      <c r="F163" s="49"/>
      <c r="G163" s="500" t="str" cm="1">
        <f t="array" aca="1" ref="G163" ca="1">IFERROR(IF(M163=0,SUMIFS(G164:G$1006,L164:L$1006,$L163,M164:M$1006,"&gt;0"),INDIRECT("'"&amp;$E163&amp;"'!E4")),"")</f>
        <v/>
      </c>
      <c r="H163" s="500" t="str" cm="1">
        <f t="array" aca="1" ref="H163" ca="1">IFERROR(IF(M163=0,SUMIFS(H164:H$1006,L164:L$1006,$L163,M164:M$1006,"&gt;0"),INDIRECT("'"&amp;$E163&amp;"'!E6")),"")</f>
        <v/>
      </c>
      <c r="I163" s="502" t="str" cm="1">
        <f t="array" aca="1" ref="I163" ca="1">IF(E163="","",IFERROR(IF(M163=0,SUMIFS(I164:I$1006,L164:L$1006,$L163,M164:M$1006,"&gt;0"),INDIRECT("'"&amp;$E163&amp;"'!E7")),""))</f>
        <v/>
      </c>
      <c r="J163" s="502" t="str" cm="1">
        <f t="array" aca="1" ref="J163" ca="1">IF(E163="","",IFERROR(IF(M163=0,SUMIFS(J164:J$1006,L164:L$1006,$L163,M164:M$1006,"&gt;0"),INDIRECT("'"&amp;$E163&amp;"'!E8")),""))</f>
        <v/>
      </c>
      <c r="K163" s="55" t="str">
        <f t="shared" si="5"/>
        <v/>
      </c>
      <c r="L163" s="411" t="str">
        <f t="shared" si="2"/>
        <v/>
      </c>
      <c r="M163" s="411" t="str">
        <f t="shared" si="3"/>
        <v/>
      </c>
      <c r="O163" s="56"/>
    </row>
    <row r="164" spans="1:16" ht="15" hidden="1">
      <c r="A164" s="23"/>
      <c r="B164" s="23"/>
      <c r="C164" s="23"/>
      <c r="D164" s="24"/>
      <c r="E164" s="28" t="str">
        <f>IF('1.4 AIZ-BWH'!E173="","",'1.4 AIZ-BWH'!E173)</f>
        <v/>
      </c>
      <c r="F164" s="49"/>
      <c r="G164" s="500" t="str" cm="1">
        <f t="array" aca="1" ref="G164" ca="1">IFERROR(IF(M164=0,SUMIFS(G165:G$1006,L165:L$1006,$L164,M165:M$1006,"&gt;0"),INDIRECT("'"&amp;$E164&amp;"'!E4")),"")</f>
        <v/>
      </c>
      <c r="H164" s="500" t="str" cm="1">
        <f t="array" aca="1" ref="H164" ca="1">IFERROR(IF(M164=0,SUMIFS(H165:H$1006,L165:L$1006,$L164,M165:M$1006,"&gt;0"),INDIRECT("'"&amp;$E164&amp;"'!E6")),"")</f>
        <v/>
      </c>
      <c r="I164" s="502" t="str" cm="1">
        <f t="array" aca="1" ref="I164" ca="1">IF(E164="","",IFERROR(IF(M164=0,SUMIFS(I165:I$1006,L165:L$1006,$L164,M165:M$1006,"&gt;0"),INDIRECT("'"&amp;$E164&amp;"'!E7")),""))</f>
        <v/>
      </c>
      <c r="J164" s="502" t="str" cm="1">
        <f t="array" aca="1" ref="J164" ca="1">IF(E164="","",IFERROR(IF(M164=0,SUMIFS(J165:J$1006,L165:L$1006,$L164,M165:M$1006,"&gt;0"),INDIRECT("'"&amp;$E164&amp;"'!E8")),""))</f>
        <v/>
      </c>
      <c r="K164" s="55" t="str">
        <f t="shared" si="5"/>
        <v/>
      </c>
      <c r="L164" s="411" t="str">
        <f t="shared" si="2"/>
        <v/>
      </c>
      <c r="M164" s="411" t="str">
        <f t="shared" si="3"/>
        <v/>
      </c>
      <c r="O164" s="56"/>
    </row>
    <row r="165" spans="1:16" ht="15" hidden="1">
      <c r="A165" s="23"/>
      <c r="B165" s="23"/>
      <c r="C165" s="23"/>
      <c r="D165" s="24"/>
      <c r="E165" s="28" t="str">
        <f>IF('1.4 AIZ-BWH'!E174="","",'1.4 AIZ-BWH'!E174)</f>
        <v/>
      </c>
      <c r="F165" s="49"/>
      <c r="G165" s="500" t="str" cm="1">
        <f t="array" aca="1" ref="G165" ca="1">IFERROR(IF(M165=0,SUMIFS(G166:G$1006,L166:L$1006,$L165,M166:M$1006,"&gt;0"),INDIRECT("'"&amp;$E165&amp;"'!E4")),"")</f>
        <v/>
      </c>
      <c r="H165" s="500" t="str" cm="1">
        <f t="array" aca="1" ref="H165" ca="1">IFERROR(IF(M165=0,SUMIFS(H166:H$1006,L166:L$1006,$L165,M166:M$1006,"&gt;0"),INDIRECT("'"&amp;$E165&amp;"'!E6")),"")</f>
        <v/>
      </c>
      <c r="I165" s="502" t="str" cm="1">
        <f t="array" aca="1" ref="I165" ca="1">IF(E165="","",IFERROR(IF(M165=0,SUMIFS(I166:I$1006,L166:L$1006,$L165,M166:M$1006,"&gt;0"),INDIRECT("'"&amp;$E165&amp;"'!E7")),""))</f>
        <v/>
      </c>
      <c r="J165" s="502" t="str" cm="1">
        <f t="array" aca="1" ref="J165" ca="1">IF(E165="","",IFERROR(IF(M165=0,SUMIFS(J166:J$1006,L166:L$1006,$L165,M166:M$1006,"&gt;0"),INDIRECT("'"&amp;$E165&amp;"'!E8")),""))</f>
        <v/>
      </c>
      <c r="K165" s="55" t="str">
        <f t="shared" si="5"/>
        <v/>
      </c>
      <c r="L165" s="411" t="str">
        <f t="shared" si="2"/>
        <v/>
      </c>
      <c r="M165" s="411" t="str">
        <f t="shared" si="3"/>
        <v/>
      </c>
      <c r="O165" s="56"/>
    </row>
    <row r="166" spans="1:16" ht="15" hidden="1">
      <c r="A166" s="23"/>
      <c r="B166" s="23"/>
      <c r="C166" s="23"/>
      <c r="D166" s="24"/>
      <c r="E166" s="28" t="str">
        <f>IF('1.4 AIZ-BWH'!E175="","",'1.4 AIZ-BWH'!E175)</f>
        <v/>
      </c>
      <c r="F166" s="49"/>
      <c r="G166" s="500" t="str" cm="1">
        <f t="array" aca="1" ref="G166" ca="1">IFERROR(IF(M166=0,SUMIFS(G167:G$1006,L167:L$1006,$L166,M167:M$1006,"&gt;0"),INDIRECT("'"&amp;$E166&amp;"'!E4")),"")</f>
        <v/>
      </c>
      <c r="H166" s="500" t="str" cm="1">
        <f t="array" aca="1" ref="H166" ca="1">IFERROR(IF(M166=0,SUMIFS(H167:H$1006,L167:L$1006,$L166,M167:M$1006,"&gt;0"),INDIRECT("'"&amp;$E166&amp;"'!E6")),"")</f>
        <v/>
      </c>
      <c r="I166" s="502" t="str" cm="1">
        <f t="array" aca="1" ref="I166" ca="1">IF(E166="","",IFERROR(IF(M166=0,SUMIFS(I167:I$1006,L167:L$1006,$L166,M167:M$1006,"&gt;0"),INDIRECT("'"&amp;$E166&amp;"'!E7")),""))</f>
        <v/>
      </c>
      <c r="J166" s="502" t="str" cm="1">
        <f t="array" aca="1" ref="J166" ca="1">IF(E166="","",IFERROR(IF(M166=0,SUMIFS(J167:J$1006,L167:L$1006,$L166,M167:M$1006,"&gt;0"),INDIRECT("'"&amp;$E166&amp;"'!E8")),""))</f>
        <v/>
      </c>
      <c r="K166" s="55" t="str">
        <f t="shared" si="5"/>
        <v/>
      </c>
      <c r="L166" s="411" t="str">
        <f t="shared" si="2"/>
        <v/>
      </c>
      <c r="M166" s="411" t="str">
        <f t="shared" si="3"/>
        <v/>
      </c>
      <c r="O166" s="56"/>
    </row>
    <row r="167" spans="1:16" ht="15" hidden="1">
      <c r="A167" s="23"/>
      <c r="B167" s="23"/>
      <c r="C167" s="23"/>
      <c r="D167" s="24"/>
      <c r="E167" s="28" t="str">
        <f>IF('1.4 AIZ-BWH'!E176="","",'1.4 AIZ-BWH'!E176)</f>
        <v/>
      </c>
      <c r="F167" s="49"/>
      <c r="G167" s="500" t="str" cm="1">
        <f t="array" aca="1" ref="G167" ca="1">IFERROR(IF(M167=0,SUMIFS(G168:G$1006,L168:L$1006,$L167,M168:M$1006,"&gt;0"),INDIRECT("'"&amp;$E167&amp;"'!E4")),"")</f>
        <v/>
      </c>
      <c r="H167" s="500" t="str" cm="1">
        <f t="array" aca="1" ref="H167" ca="1">IFERROR(IF(M167=0,SUMIFS(H168:H$1006,L168:L$1006,$L167,M168:M$1006,"&gt;0"),INDIRECT("'"&amp;$E167&amp;"'!E6")),"")</f>
        <v/>
      </c>
      <c r="I167" s="502" t="str" cm="1">
        <f t="array" aca="1" ref="I167" ca="1">IF(E167="","",IFERROR(IF(M167=0,SUMIFS(I168:I$1006,L168:L$1006,$L167,M168:M$1006,"&gt;0"),INDIRECT("'"&amp;$E167&amp;"'!E7")),""))</f>
        <v/>
      </c>
      <c r="J167" s="502" t="str" cm="1">
        <f t="array" aca="1" ref="J167" ca="1">IF(E167="","",IFERROR(IF(M167=0,SUMIFS(J168:J$1006,L168:L$1006,$L167,M168:M$1006,"&gt;0"),INDIRECT("'"&amp;$E167&amp;"'!E8")),""))</f>
        <v/>
      </c>
      <c r="K167" s="55" t="str">
        <f t="shared" si="5"/>
        <v/>
      </c>
      <c r="L167" s="411" t="str">
        <f t="shared" si="2"/>
        <v/>
      </c>
      <c r="M167" s="411" t="str">
        <f t="shared" si="3"/>
        <v/>
      </c>
      <c r="O167" s="56"/>
    </row>
    <row r="168" spans="1:16" ht="15" hidden="1">
      <c r="A168" s="23"/>
      <c r="B168" s="23"/>
      <c r="C168" s="23"/>
      <c r="D168" s="24"/>
      <c r="E168" s="28" t="str">
        <f>IF('1.4 AIZ-BWH'!E177="","",'1.4 AIZ-BWH'!E177)</f>
        <v/>
      </c>
      <c r="F168" s="49"/>
      <c r="G168" s="500" t="str" cm="1">
        <f t="array" aca="1" ref="G168" ca="1">IFERROR(IF(M168=0,SUMIFS(G169:G$1006,L169:L$1006,$L168,M169:M$1006,"&gt;0"),INDIRECT("'"&amp;$E168&amp;"'!E4")),"")</f>
        <v/>
      </c>
      <c r="H168" s="500" t="str" cm="1">
        <f t="array" aca="1" ref="H168" ca="1">IFERROR(IF(M168=0,SUMIFS(H169:H$1006,L169:L$1006,$L168,M169:M$1006,"&gt;0"),INDIRECT("'"&amp;$E168&amp;"'!E6")),"")</f>
        <v/>
      </c>
      <c r="I168" s="502" t="str" cm="1">
        <f t="array" aca="1" ref="I168" ca="1">IF(E168="","",IFERROR(IF(M168=0,SUMIFS(I169:I$1006,L169:L$1006,$L168,M169:M$1006,"&gt;0"),INDIRECT("'"&amp;$E168&amp;"'!E7")),""))</f>
        <v/>
      </c>
      <c r="J168" s="502" t="str" cm="1">
        <f t="array" aca="1" ref="J168" ca="1">IF(E168="","",IFERROR(IF(M168=0,SUMIFS(J169:J$1006,L169:L$1006,$L168,M169:M$1006,"&gt;0"),INDIRECT("'"&amp;$E168&amp;"'!E8")),""))</f>
        <v/>
      </c>
      <c r="K168" s="55" t="str">
        <f t="shared" si="5"/>
        <v/>
      </c>
      <c r="L168" s="411" t="str">
        <f t="shared" si="2"/>
        <v/>
      </c>
      <c r="M168" s="411" t="str">
        <f t="shared" si="3"/>
        <v/>
      </c>
      <c r="O168" s="56"/>
    </row>
    <row r="169" spans="1:16" ht="15" hidden="1">
      <c r="A169" s="23"/>
      <c r="B169" s="23"/>
      <c r="C169" s="23"/>
      <c r="D169" s="24"/>
      <c r="E169" s="28" t="str">
        <f>IF('1.4 AIZ-BWH'!E178="","",'1.4 AIZ-BWH'!E178)</f>
        <v/>
      </c>
      <c r="F169" s="49"/>
      <c r="G169" s="500" t="str" cm="1">
        <f t="array" aca="1" ref="G169" ca="1">IFERROR(IF(M169=0,SUMIFS(G170:G$1006,L170:L$1006,$L169,M170:M$1006,"&gt;0"),INDIRECT("'"&amp;$E169&amp;"'!E4")),"")</f>
        <v/>
      </c>
      <c r="H169" s="500" t="str" cm="1">
        <f t="array" aca="1" ref="H169" ca="1">IFERROR(IF(M169=0,SUMIFS(H170:H$1006,L170:L$1006,$L169,M170:M$1006,"&gt;0"),INDIRECT("'"&amp;$E169&amp;"'!E6")),"")</f>
        <v/>
      </c>
      <c r="I169" s="502" t="str" cm="1">
        <f t="array" aca="1" ref="I169" ca="1">IF(E169="","",IFERROR(IF(M169=0,SUMIFS(I170:I$1006,L170:L$1006,$L169,M170:M$1006,"&gt;0"),INDIRECT("'"&amp;$E169&amp;"'!E7")),""))</f>
        <v/>
      </c>
      <c r="J169" s="502" t="str" cm="1">
        <f t="array" aca="1" ref="J169" ca="1">IF(E169="","",IFERROR(IF(M169=0,SUMIFS(J170:J$1006,L170:L$1006,$L169,M170:M$1006,"&gt;0"),INDIRECT("'"&amp;$E169&amp;"'!E8")),""))</f>
        <v/>
      </c>
      <c r="K169" s="55" t="str">
        <f t="shared" si="5"/>
        <v/>
      </c>
      <c r="L169" s="411" t="str">
        <f t="shared" si="2"/>
        <v/>
      </c>
      <c r="M169" s="411" t="str">
        <f t="shared" si="3"/>
        <v/>
      </c>
      <c r="N169" s="42"/>
      <c r="O169" s="56"/>
      <c r="P169" s="42"/>
    </row>
    <row r="170" spans="1:16" ht="15" hidden="1">
      <c r="A170" s="23"/>
      <c r="B170" s="23"/>
      <c r="C170" s="23"/>
      <c r="D170" s="24"/>
      <c r="E170" s="28" t="str">
        <f>IF('1.4 AIZ-BWH'!E179="","",'1.4 AIZ-BWH'!E179)</f>
        <v/>
      </c>
      <c r="F170" s="49"/>
      <c r="G170" s="500" t="str" cm="1">
        <f t="array" aca="1" ref="G170" ca="1">IFERROR(IF(M170=0,SUMIFS(G171:G$1006,L171:L$1006,$L170,M171:M$1006,"&gt;0"),INDIRECT("'"&amp;$E170&amp;"'!E4")),"")</f>
        <v/>
      </c>
      <c r="H170" s="500" t="str" cm="1">
        <f t="array" aca="1" ref="H170" ca="1">IFERROR(IF(M170=0,SUMIFS(H171:H$1006,L171:L$1006,$L170,M171:M$1006,"&gt;0"),INDIRECT("'"&amp;$E170&amp;"'!E6")),"")</f>
        <v/>
      </c>
      <c r="I170" s="502" t="str" cm="1">
        <f t="array" aca="1" ref="I170" ca="1">IF(E170="","",IFERROR(IF(M170=0,SUMIFS(I171:I$1006,L171:L$1006,$L170,M171:M$1006,"&gt;0"),INDIRECT("'"&amp;$E170&amp;"'!E7")),""))</f>
        <v/>
      </c>
      <c r="J170" s="502" t="str" cm="1">
        <f t="array" aca="1" ref="J170" ca="1">IF(E170="","",IFERROR(IF(M170=0,SUMIFS(J171:J$1006,L171:L$1006,$L170,M171:M$1006,"&gt;0"),INDIRECT("'"&amp;$E170&amp;"'!E8")),""))</f>
        <v/>
      </c>
      <c r="K170" s="55" t="str">
        <f t="shared" si="5"/>
        <v/>
      </c>
      <c r="L170" s="411" t="str">
        <f t="shared" si="2"/>
        <v/>
      </c>
      <c r="M170" s="411" t="str">
        <f t="shared" si="3"/>
        <v/>
      </c>
      <c r="N170" s="42"/>
      <c r="O170" s="56"/>
      <c r="P170" s="42"/>
    </row>
    <row r="171" spans="1:16" ht="15" hidden="1">
      <c r="A171" s="23"/>
      <c r="B171" s="23"/>
      <c r="C171" s="23"/>
      <c r="D171" s="24"/>
      <c r="E171" s="28" t="str">
        <f>IF('1.4 AIZ-BWH'!E180="","",'1.4 AIZ-BWH'!E180)</f>
        <v/>
      </c>
      <c r="F171" s="49"/>
      <c r="G171" s="500" t="str" cm="1">
        <f t="array" aca="1" ref="G171" ca="1">IFERROR(IF(M171=0,SUMIFS(G172:G$1006,L172:L$1006,$L171,M172:M$1006,"&gt;0"),INDIRECT("'"&amp;$E171&amp;"'!E4")),"")</f>
        <v/>
      </c>
      <c r="H171" s="500" t="str" cm="1">
        <f t="array" aca="1" ref="H171" ca="1">IFERROR(IF(M171=0,SUMIFS(H172:H$1006,L172:L$1006,$L171,M172:M$1006,"&gt;0"),INDIRECT("'"&amp;$E171&amp;"'!E6")),"")</f>
        <v/>
      </c>
      <c r="I171" s="502" t="str" cm="1">
        <f t="array" aca="1" ref="I171" ca="1">IF(E171="","",IFERROR(IF(M171=0,SUMIFS(I172:I$1006,L172:L$1006,$L171,M172:M$1006,"&gt;0"),INDIRECT("'"&amp;$E171&amp;"'!E7")),""))</f>
        <v/>
      </c>
      <c r="J171" s="502" t="str" cm="1">
        <f t="array" aca="1" ref="J171" ca="1">IF(E171="","",IFERROR(IF(M171=0,SUMIFS(J172:J$1006,L172:L$1006,$L171,M172:M$1006,"&gt;0"),INDIRECT("'"&amp;$E171&amp;"'!E8")),""))</f>
        <v/>
      </c>
      <c r="K171" s="55" t="str">
        <f t="shared" si="5"/>
        <v/>
      </c>
      <c r="L171" s="411" t="str">
        <f t="shared" si="2"/>
        <v/>
      </c>
      <c r="M171" s="411" t="str">
        <f t="shared" si="3"/>
        <v/>
      </c>
      <c r="N171" s="42"/>
      <c r="O171" s="56"/>
      <c r="P171" s="42"/>
    </row>
    <row r="172" spans="1:16" ht="15" hidden="1">
      <c r="A172" s="23"/>
      <c r="B172" s="23"/>
      <c r="C172" s="23"/>
      <c r="D172" s="24"/>
      <c r="E172" s="28" t="str">
        <f>IF('1.4 AIZ-BWH'!E181="","",'1.4 AIZ-BWH'!E181)</f>
        <v/>
      </c>
      <c r="F172" s="49"/>
      <c r="G172" s="500" t="str" cm="1">
        <f t="array" aca="1" ref="G172" ca="1">IFERROR(IF(M172=0,SUMIFS(G173:G$1006,L173:L$1006,$L172,M173:M$1006,"&gt;0"),INDIRECT("'"&amp;$E172&amp;"'!E4")),"")</f>
        <v/>
      </c>
      <c r="H172" s="500" t="str" cm="1">
        <f t="array" aca="1" ref="H172" ca="1">IFERROR(IF(M172=0,SUMIFS(H173:H$1006,L173:L$1006,$L172,M173:M$1006,"&gt;0"),INDIRECT("'"&amp;$E172&amp;"'!E6")),"")</f>
        <v/>
      </c>
      <c r="I172" s="502" t="str" cm="1">
        <f t="array" aca="1" ref="I172" ca="1">IF(E172="","",IFERROR(IF(M172=0,SUMIFS(I173:I$1006,L173:L$1006,$L172,M173:M$1006,"&gt;0"),INDIRECT("'"&amp;$E172&amp;"'!E7")),""))</f>
        <v/>
      </c>
      <c r="J172" s="502" t="str" cm="1">
        <f t="array" aca="1" ref="J172" ca="1">IF(E172="","",IFERROR(IF(M172=0,SUMIFS(J173:J$1006,L173:L$1006,$L172,M173:M$1006,"&gt;0"),INDIRECT("'"&amp;$E172&amp;"'!E8")),""))</f>
        <v/>
      </c>
      <c r="K172" s="55" t="str">
        <f t="shared" si="5"/>
        <v/>
      </c>
      <c r="L172" s="411" t="str">
        <f t="shared" si="2"/>
        <v/>
      </c>
      <c r="M172" s="411" t="str">
        <f t="shared" si="3"/>
        <v/>
      </c>
      <c r="O172" s="56"/>
    </row>
    <row r="173" spans="1:16" ht="15" hidden="1">
      <c r="A173" s="23"/>
      <c r="B173" s="23"/>
      <c r="C173" s="23"/>
      <c r="D173" s="24"/>
      <c r="E173" s="28" t="str">
        <f>IF('1.4 AIZ-BWH'!E182="","",'1.4 AIZ-BWH'!E182)</f>
        <v/>
      </c>
      <c r="F173" s="49"/>
      <c r="G173" s="500" t="str" cm="1">
        <f t="array" aca="1" ref="G173" ca="1">IFERROR(IF(M173=0,SUMIFS(G174:G$1006,L174:L$1006,$L173,M174:M$1006,"&gt;0"),INDIRECT("'"&amp;$E173&amp;"'!E4")),"")</f>
        <v/>
      </c>
      <c r="H173" s="500" t="str" cm="1">
        <f t="array" aca="1" ref="H173" ca="1">IFERROR(IF(M173=0,SUMIFS(H174:H$1006,L174:L$1006,$L173,M174:M$1006,"&gt;0"),INDIRECT("'"&amp;$E173&amp;"'!E6")),"")</f>
        <v/>
      </c>
      <c r="I173" s="502" t="str" cm="1">
        <f t="array" aca="1" ref="I173" ca="1">IF(E173="","",IFERROR(IF(M173=0,SUMIFS(I174:I$1006,L174:L$1006,$L173,M174:M$1006,"&gt;0"),INDIRECT("'"&amp;$E173&amp;"'!E7")),""))</f>
        <v/>
      </c>
      <c r="J173" s="502" t="str" cm="1">
        <f t="array" aca="1" ref="J173" ca="1">IF(E173="","",IFERROR(IF(M173=0,SUMIFS(J174:J$1006,L174:L$1006,$L173,M174:M$1006,"&gt;0"),INDIRECT("'"&amp;$E173&amp;"'!E8")),""))</f>
        <v/>
      </c>
      <c r="K173" s="55" t="str">
        <f t="shared" si="5"/>
        <v/>
      </c>
      <c r="L173" s="411" t="str">
        <f t="shared" si="2"/>
        <v/>
      </c>
      <c r="M173" s="411" t="str">
        <f t="shared" si="3"/>
        <v/>
      </c>
      <c r="O173" s="56"/>
    </row>
    <row r="174" spans="1:16" ht="15" hidden="1">
      <c r="A174" s="23"/>
      <c r="B174" s="23"/>
      <c r="C174" s="23"/>
      <c r="D174" s="24"/>
      <c r="E174" s="28" t="str">
        <f>IF('1.4 AIZ-BWH'!E183="","",'1.4 AIZ-BWH'!E183)</f>
        <v/>
      </c>
      <c r="F174" s="49"/>
      <c r="G174" s="500" t="str" cm="1">
        <f t="array" aca="1" ref="G174" ca="1">IFERROR(IF(M174=0,SUMIFS(G175:G$1006,L175:L$1006,$L174,M175:M$1006,"&gt;0"),INDIRECT("'"&amp;$E174&amp;"'!E4")),"")</f>
        <v/>
      </c>
      <c r="H174" s="500" t="str" cm="1">
        <f t="array" aca="1" ref="H174" ca="1">IFERROR(IF(M174=0,SUMIFS(H175:H$1006,L175:L$1006,$L174,M175:M$1006,"&gt;0"),INDIRECT("'"&amp;$E174&amp;"'!E6")),"")</f>
        <v/>
      </c>
      <c r="I174" s="502" t="str" cm="1">
        <f t="array" aca="1" ref="I174" ca="1">IF(E174="","",IFERROR(IF(M174=0,SUMIFS(I175:I$1006,L175:L$1006,$L174,M175:M$1006,"&gt;0"),INDIRECT("'"&amp;$E174&amp;"'!E7")),""))</f>
        <v/>
      </c>
      <c r="J174" s="502" t="str" cm="1">
        <f t="array" aca="1" ref="J174" ca="1">IF(E174="","",IFERROR(IF(M174=0,SUMIFS(J175:J$1006,L175:L$1006,$L174,M175:M$1006,"&gt;0"),INDIRECT("'"&amp;$E174&amp;"'!E8")),""))</f>
        <v/>
      </c>
      <c r="K174" s="55" t="str">
        <f t="shared" si="5"/>
        <v/>
      </c>
      <c r="L174" s="411" t="str">
        <f t="shared" si="2"/>
        <v/>
      </c>
      <c r="M174" s="411" t="str">
        <f t="shared" si="3"/>
        <v/>
      </c>
      <c r="O174" s="56"/>
    </row>
    <row r="175" spans="1:16" ht="15" hidden="1">
      <c r="A175" s="23"/>
      <c r="B175" s="23"/>
      <c r="C175" s="23"/>
      <c r="D175" s="24"/>
      <c r="E175" s="28" t="str">
        <f>IF('1.4 AIZ-BWH'!E184="","",'1.4 AIZ-BWH'!E184)</f>
        <v/>
      </c>
      <c r="F175" s="49"/>
      <c r="G175" s="500" t="str" cm="1">
        <f t="array" aca="1" ref="G175" ca="1">IFERROR(IF(M175=0,SUMIFS(G176:G$1006,L176:L$1006,$L175,M176:M$1006,"&gt;0"),INDIRECT("'"&amp;$E175&amp;"'!E4")),"")</f>
        <v/>
      </c>
      <c r="H175" s="500" t="str" cm="1">
        <f t="array" aca="1" ref="H175" ca="1">IFERROR(IF(M175=0,SUMIFS(H176:H$1006,L176:L$1006,$L175,M176:M$1006,"&gt;0"),INDIRECT("'"&amp;$E175&amp;"'!E6")),"")</f>
        <v/>
      </c>
      <c r="I175" s="502" t="str" cm="1">
        <f t="array" aca="1" ref="I175" ca="1">IF(E175="","",IFERROR(IF(M175=0,SUMIFS(I176:I$1006,L176:L$1006,$L175,M176:M$1006,"&gt;0"),INDIRECT("'"&amp;$E175&amp;"'!E7")),""))</f>
        <v/>
      </c>
      <c r="J175" s="502" t="str" cm="1">
        <f t="array" aca="1" ref="J175" ca="1">IF(E175="","",IFERROR(IF(M175=0,SUMIFS(J176:J$1006,L176:L$1006,$L175,M176:M$1006,"&gt;0"),INDIRECT("'"&amp;$E175&amp;"'!E8")),""))</f>
        <v/>
      </c>
      <c r="K175" s="55" t="str">
        <f t="shared" si="5"/>
        <v/>
      </c>
      <c r="L175" s="411" t="str">
        <f t="shared" si="2"/>
        <v/>
      </c>
      <c r="M175" s="411" t="str">
        <f t="shared" si="3"/>
        <v/>
      </c>
      <c r="O175" s="56"/>
    </row>
    <row r="176" spans="1:16" ht="15" hidden="1">
      <c r="A176" s="23"/>
      <c r="B176" s="23"/>
      <c r="C176" s="23"/>
      <c r="D176" s="24"/>
      <c r="E176" s="28" t="str">
        <f>IF('1.4 AIZ-BWH'!E185="","",'1.4 AIZ-BWH'!E185)</f>
        <v/>
      </c>
      <c r="F176" s="49"/>
      <c r="G176" s="500" t="str" cm="1">
        <f t="array" aca="1" ref="G176" ca="1">IFERROR(IF(M176=0,SUMIFS(G177:G$1006,L177:L$1006,$L176,M177:M$1006,"&gt;0"),INDIRECT("'"&amp;$E176&amp;"'!E4")),"")</f>
        <v/>
      </c>
      <c r="H176" s="500" t="str" cm="1">
        <f t="array" aca="1" ref="H176" ca="1">IFERROR(IF(M176=0,SUMIFS(H177:H$1006,L177:L$1006,$L176,M177:M$1006,"&gt;0"),INDIRECT("'"&amp;$E176&amp;"'!E6")),"")</f>
        <v/>
      </c>
      <c r="I176" s="502" t="str" cm="1">
        <f t="array" aca="1" ref="I176" ca="1">IF(E176="","",IFERROR(IF(M176=0,SUMIFS(I177:I$1006,L177:L$1006,$L176,M177:M$1006,"&gt;0"),INDIRECT("'"&amp;$E176&amp;"'!E7")),""))</f>
        <v/>
      </c>
      <c r="J176" s="502" t="str" cm="1">
        <f t="array" aca="1" ref="J176" ca="1">IF(E176="","",IFERROR(IF(M176=0,SUMIFS(J177:J$1006,L177:L$1006,$L176,M177:M$1006,"&gt;0"),INDIRECT("'"&amp;$E176&amp;"'!E8")),""))</f>
        <v/>
      </c>
      <c r="K176" s="55" t="str">
        <f t="shared" si="5"/>
        <v/>
      </c>
      <c r="L176" s="411" t="str">
        <f t="shared" si="2"/>
        <v/>
      </c>
      <c r="M176" s="411" t="str">
        <f t="shared" si="3"/>
        <v/>
      </c>
      <c r="O176" s="56"/>
    </row>
    <row r="177" spans="1:15" ht="15" hidden="1">
      <c r="A177" s="23"/>
      <c r="B177" s="23"/>
      <c r="C177" s="23"/>
      <c r="D177" s="24"/>
      <c r="E177" s="28" t="str">
        <f>IF('1.4 AIZ-BWH'!E186="","",'1.4 AIZ-BWH'!E186)</f>
        <v/>
      </c>
      <c r="F177" s="49"/>
      <c r="G177" s="500" t="str" cm="1">
        <f t="array" aca="1" ref="G177" ca="1">IFERROR(IF(M177=0,SUMIFS(G178:G$1006,L178:L$1006,$L177,M178:M$1006,"&gt;0"),INDIRECT("'"&amp;$E177&amp;"'!E4")),"")</f>
        <v/>
      </c>
      <c r="H177" s="500" t="str" cm="1">
        <f t="array" aca="1" ref="H177" ca="1">IFERROR(IF(M177=0,SUMIFS(H178:H$1006,L178:L$1006,$L177,M178:M$1006,"&gt;0"),INDIRECT("'"&amp;$E177&amp;"'!E6")),"")</f>
        <v/>
      </c>
      <c r="I177" s="502" t="str" cm="1">
        <f t="array" aca="1" ref="I177" ca="1">IF(E177="","",IFERROR(IF(M177=0,SUMIFS(I178:I$1006,L178:L$1006,$L177,M178:M$1006,"&gt;0"),INDIRECT("'"&amp;$E177&amp;"'!E7")),""))</f>
        <v/>
      </c>
      <c r="J177" s="502" t="str" cm="1">
        <f t="array" aca="1" ref="J177" ca="1">IF(E177="","",IFERROR(IF(M177=0,SUMIFS(J178:J$1006,L178:L$1006,$L177,M178:M$1006,"&gt;0"),INDIRECT("'"&amp;$E177&amp;"'!E8")),""))</f>
        <v/>
      </c>
      <c r="K177" s="55" t="str">
        <f t="shared" si="5"/>
        <v/>
      </c>
      <c r="L177" s="411" t="str">
        <f t="shared" si="2"/>
        <v/>
      </c>
      <c r="M177" s="411" t="str">
        <f t="shared" si="3"/>
        <v/>
      </c>
      <c r="O177" s="56"/>
    </row>
    <row r="178" spans="1:15" ht="15" hidden="1">
      <c r="A178" s="23"/>
      <c r="B178" s="23"/>
      <c r="C178" s="23"/>
      <c r="D178" s="24"/>
      <c r="E178" s="28" t="str">
        <f>IF('1.4 AIZ-BWH'!E187="","",'1.4 AIZ-BWH'!E187)</f>
        <v/>
      </c>
      <c r="F178" s="49"/>
      <c r="G178" s="500" t="str" cm="1">
        <f t="array" aca="1" ref="G178" ca="1">IFERROR(IF(M178=0,SUMIFS(G179:G$1006,L179:L$1006,$L178,M179:M$1006,"&gt;0"),INDIRECT("'"&amp;$E178&amp;"'!E4")),"")</f>
        <v/>
      </c>
      <c r="H178" s="500" t="str" cm="1">
        <f t="array" aca="1" ref="H178" ca="1">IFERROR(IF(M178=0,SUMIFS(H179:H$1006,L179:L$1006,$L178,M179:M$1006,"&gt;0"),INDIRECT("'"&amp;$E178&amp;"'!E6")),"")</f>
        <v/>
      </c>
      <c r="I178" s="502" t="str" cm="1">
        <f t="array" aca="1" ref="I178" ca="1">IF(E178="","",IFERROR(IF(M178=0,SUMIFS(I179:I$1006,L179:L$1006,$L178,M179:M$1006,"&gt;0"),INDIRECT("'"&amp;$E178&amp;"'!E7")),""))</f>
        <v/>
      </c>
      <c r="J178" s="502" t="str" cm="1">
        <f t="array" aca="1" ref="J178" ca="1">IF(E178="","",IFERROR(IF(M178=0,SUMIFS(J179:J$1006,L179:L$1006,$L178,M179:M$1006,"&gt;0"),INDIRECT("'"&amp;$E178&amp;"'!E8")),""))</f>
        <v/>
      </c>
      <c r="K178" s="55" t="str">
        <f t="shared" si="5"/>
        <v/>
      </c>
      <c r="L178" s="411" t="str">
        <f t="shared" si="2"/>
        <v/>
      </c>
      <c r="M178" s="411" t="str">
        <f t="shared" si="3"/>
        <v/>
      </c>
      <c r="O178" s="56"/>
    </row>
    <row r="179" spans="1:15" ht="15" hidden="1">
      <c r="A179" s="23"/>
      <c r="B179" s="23"/>
      <c r="C179" s="23"/>
      <c r="D179" s="24"/>
      <c r="E179" s="28" t="str">
        <f>IF('1.4 AIZ-BWH'!E188="","",'1.4 AIZ-BWH'!E188)</f>
        <v/>
      </c>
      <c r="F179" s="49"/>
      <c r="G179" s="500" t="str" cm="1">
        <f t="array" aca="1" ref="G179" ca="1">IFERROR(IF(M179=0,SUMIFS(G180:G$1006,L180:L$1006,$L179,M180:M$1006,"&gt;0"),INDIRECT("'"&amp;$E179&amp;"'!E4")),"")</f>
        <v/>
      </c>
      <c r="H179" s="500" t="str" cm="1">
        <f t="array" aca="1" ref="H179" ca="1">IFERROR(IF(M179=0,SUMIFS(H180:H$1006,L180:L$1006,$L179,M180:M$1006,"&gt;0"),INDIRECT("'"&amp;$E179&amp;"'!E6")),"")</f>
        <v/>
      </c>
      <c r="I179" s="502" t="str" cm="1">
        <f t="array" aca="1" ref="I179" ca="1">IF(E179="","",IFERROR(IF(M179=0,SUMIFS(I180:I$1006,L180:L$1006,$L179,M180:M$1006,"&gt;0"),INDIRECT("'"&amp;$E179&amp;"'!E7")),""))</f>
        <v/>
      </c>
      <c r="J179" s="502" t="str" cm="1">
        <f t="array" aca="1" ref="J179" ca="1">IF(E179="","",IFERROR(IF(M179=0,SUMIFS(J180:J$1006,L180:L$1006,$L179,M180:M$1006,"&gt;0"),INDIRECT("'"&amp;$E179&amp;"'!E8")),""))</f>
        <v/>
      </c>
      <c r="K179" s="55" t="str">
        <f t="shared" si="5"/>
        <v/>
      </c>
      <c r="L179" s="411" t="str">
        <f t="shared" si="2"/>
        <v/>
      </c>
      <c r="M179" s="411" t="str">
        <f t="shared" si="3"/>
        <v/>
      </c>
      <c r="O179" s="56"/>
    </row>
    <row r="180" spans="1:15" ht="15" hidden="1">
      <c r="A180" s="23"/>
      <c r="B180" s="23"/>
      <c r="C180" s="23"/>
      <c r="D180" s="24"/>
      <c r="E180" s="28" t="str">
        <f>IF('1.4 AIZ-BWH'!E189="","",'1.4 AIZ-BWH'!E189)</f>
        <v/>
      </c>
      <c r="F180" s="49"/>
      <c r="G180" s="500" t="str" cm="1">
        <f t="array" aca="1" ref="G180" ca="1">IFERROR(IF(M180=0,SUMIFS(G181:G$1006,L181:L$1006,$L180,M181:M$1006,"&gt;0"),INDIRECT("'"&amp;$E180&amp;"'!E4")),"")</f>
        <v/>
      </c>
      <c r="H180" s="500" t="str" cm="1">
        <f t="array" aca="1" ref="H180" ca="1">IFERROR(IF(M180=0,SUMIFS(H181:H$1006,L181:L$1006,$L180,M181:M$1006,"&gt;0"),INDIRECT("'"&amp;$E180&amp;"'!E6")),"")</f>
        <v/>
      </c>
      <c r="I180" s="502" t="str" cm="1">
        <f t="array" aca="1" ref="I180" ca="1">IF(E180="","",IFERROR(IF(M180=0,SUMIFS(I181:I$1006,L181:L$1006,$L180,M181:M$1006,"&gt;0"),INDIRECT("'"&amp;$E180&amp;"'!E7")),""))</f>
        <v/>
      </c>
      <c r="J180" s="502" t="str" cm="1">
        <f t="array" aca="1" ref="J180" ca="1">IF(E180="","",IFERROR(IF(M180=0,SUMIFS(J181:J$1006,L181:L$1006,$L180,M181:M$1006,"&gt;0"),INDIRECT("'"&amp;$E180&amp;"'!E8")),""))</f>
        <v/>
      </c>
      <c r="K180" s="55" t="str">
        <f t="shared" si="5"/>
        <v/>
      </c>
      <c r="L180" s="411" t="str">
        <f t="shared" si="2"/>
        <v/>
      </c>
      <c r="M180" s="411" t="str">
        <f t="shared" si="3"/>
        <v/>
      </c>
      <c r="O180" s="56"/>
    </row>
    <row r="181" spans="1:15" ht="15" hidden="1">
      <c r="A181" s="23"/>
      <c r="B181" s="23"/>
      <c r="C181" s="23"/>
      <c r="D181" s="24"/>
      <c r="E181" s="28" t="str">
        <f>IF('1.4 AIZ-BWH'!E190="","",'1.4 AIZ-BWH'!E190)</f>
        <v/>
      </c>
      <c r="F181" s="49"/>
      <c r="G181" s="500" t="str" cm="1">
        <f t="array" aca="1" ref="G181" ca="1">IFERROR(IF(M181=0,SUMIFS(G182:G$1006,L182:L$1006,$L181,M182:M$1006,"&gt;0"),INDIRECT("'"&amp;$E181&amp;"'!E4")),"")</f>
        <v/>
      </c>
      <c r="H181" s="500" t="str" cm="1">
        <f t="array" aca="1" ref="H181" ca="1">IFERROR(IF(M181=0,SUMIFS(H182:H$1006,L182:L$1006,$L181,M182:M$1006,"&gt;0"),INDIRECT("'"&amp;$E181&amp;"'!E6")),"")</f>
        <v/>
      </c>
      <c r="I181" s="502" t="str" cm="1">
        <f t="array" aca="1" ref="I181" ca="1">IF(E181="","",IFERROR(IF(M181=0,SUMIFS(I182:I$1006,L182:L$1006,$L181,M182:M$1006,"&gt;0"),INDIRECT("'"&amp;$E181&amp;"'!E7")),""))</f>
        <v/>
      </c>
      <c r="J181" s="502" t="str" cm="1">
        <f t="array" aca="1" ref="J181" ca="1">IF(E181="","",IFERROR(IF(M181=0,SUMIFS(J182:J$1006,L182:L$1006,$L181,M182:M$1006,"&gt;0"),INDIRECT("'"&amp;$E181&amp;"'!E8")),""))</f>
        <v/>
      </c>
      <c r="K181" s="55" t="str">
        <f t="shared" si="5"/>
        <v/>
      </c>
      <c r="L181" s="411" t="str">
        <f t="shared" si="2"/>
        <v/>
      </c>
      <c r="M181" s="411" t="str">
        <f t="shared" si="3"/>
        <v/>
      </c>
      <c r="O181" s="56"/>
    </row>
    <row r="182" spans="1:15" ht="15" hidden="1">
      <c r="A182" s="23"/>
      <c r="B182" s="23"/>
      <c r="C182" s="23"/>
      <c r="D182" s="24"/>
      <c r="E182" s="28" t="str">
        <f>IF('1.4 AIZ-BWH'!E191="","",'1.4 AIZ-BWH'!E191)</f>
        <v/>
      </c>
      <c r="F182" s="49"/>
      <c r="G182" s="500" t="str" cm="1">
        <f t="array" aca="1" ref="G182" ca="1">IFERROR(IF(M182=0,SUMIFS(G183:G$1006,L183:L$1006,$L182,M183:M$1006,"&gt;0"),INDIRECT("'"&amp;$E182&amp;"'!E4")),"")</f>
        <v/>
      </c>
      <c r="H182" s="500" t="str" cm="1">
        <f t="array" aca="1" ref="H182" ca="1">IFERROR(IF(M182=0,SUMIFS(H183:H$1006,L183:L$1006,$L182,M183:M$1006,"&gt;0"),INDIRECT("'"&amp;$E182&amp;"'!E6")),"")</f>
        <v/>
      </c>
      <c r="I182" s="502" t="str" cm="1">
        <f t="array" aca="1" ref="I182" ca="1">IF(E182="","",IFERROR(IF(M182=0,SUMIFS(I183:I$1006,L183:L$1006,$L182,M183:M$1006,"&gt;0"),INDIRECT("'"&amp;$E182&amp;"'!E7")),""))</f>
        <v/>
      </c>
      <c r="J182" s="502" t="str" cm="1">
        <f t="array" aca="1" ref="J182" ca="1">IF(E182="","",IFERROR(IF(M182=0,SUMIFS(J183:J$1006,L183:L$1006,$L182,M183:M$1006,"&gt;0"),INDIRECT("'"&amp;$E182&amp;"'!E8")),""))</f>
        <v/>
      </c>
      <c r="K182" s="55" t="str">
        <f t="shared" si="5"/>
        <v/>
      </c>
      <c r="L182" s="411" t="str">
        <f t="shared" si="2"/>
        <v/>
      </c>
      <c r="M182" s="411" t="str">
        <f t="shared" si="3"/>
        <v/>
      </c>
      <c r="O182" s="56"/>
    </row>
    <row r="183" spans="1:15" ht="15" hidden="1">
      <c r="A183" s="23"/>
      <c r="B183" s="23"/>
      <c r="C183" s="23"/>
      <c r="D183" s="24"/>
      <c r="E183" s="28" t="str">
        <f>IF('1.4 AIZ-BWH'!E192="","",'1.4 AIZ-BWH'!E192)</f>
        <v/>
      </c>
      <c r="F183" s="49"/>
      <c r="G183" s="500" t="str" cm="1">
        <f t="array" aca="1" ref="G183" ca="1">IFERROR(IF(M183=0,SUMIFS(G184:G$1006,L184:L$1006,$L183,M184:M$1006,"&gt;0"),INDIRECT("'"&amp;$E183&amp;"'!E4")),"")</f>
        <v/>
      </c>
      <c r="H183" s="500" t="str" cm="1">
        <f t="array" aca="1" ref="H183" ca="1">IFERROR(IF(M183=0,SUMIFS(H184:H$1006,L184:L$1006,$L183,M184:M$1006,"&gt;0"),INDIRECT("'"&amp;$E183&amp;"'!E6")),"")</f>
        <v/>
      </c>
      <c r="I183" s="502" t="str" cm="1">
        <f t="array" aca="1" ref="I183" ca="1">IF(E183="","",IFERROR(IF(M183=0,SUMIFS(I184:I$1006,L184:L$1006,$L183,M184:M$1006,"&gt;0"),INDIRECT("'"&amp;$E183&amp;"'!E7")),""))</f>
        <v/>
      </c>
      <c r="J183" s="502" t="str" cm="1">
        <f t="array" aca="1" ref="J183" ca="1">IF(E183="","",IFERROR(IF(M183=0,SUMIFS(J184:J$1006,L184:L$1006,$L183,M184:M$1006,"&gt;0"),INDIRECT("'"&amp;$E183&amp;"'!E8")),""))</f>
        <v/>
      </c>
      <c r="K183" s="55" t="str">
        <f t="shared" si="5"/>
        <v/>
      </c>
      <c r="L183" s="411" t="str">
        <f t="shared" si="2"/>
        <v/>
      </c>
      <c r="M183" s="411" t="str">
        <f t="shared" si="3"/>
        <v/>
      </c>
      <c r="O183" s="56"/>
    </row>
    <row r="184" spans="1:15" ht="15" hidden="1">
      <c r="A184" s="23"/>
      <c r="B184" s="23"/>
      <c r="C184" s="23"/>
      <c r="D184" s="24"/>
      <c r="E184" s="28" t="str">
        <f>IF('1.4 AIZ-BWH'!E193="","",'1.4 AIZ-BWH'!E193)</f>
        <v/>
      </c>
      <c r="F184" s="49"/>
      <c r="G184" s="500" t="str" cm="1">
        <f t="array" aca="1" ref="G184" ca="1">IFERROR(IF(M184=0,SUMIFS(G185:G$1006,L185:L$1006,$L184,M185:M$1006,"&gt;0"),INDIRECT("'"&amp;$E184&amp;"'!E4")),"")</f>
        <v/>
      </c>
      <c r="H184" s="500" t="str" cm="1">
        <f t="array" aca="1" ref="H184" ca="1">IFERROR(IF(M184=0,SUMIFS(H185:H$1006,L185:L$1006,$L184,M185:M$1006,"&gt;0"),INDIRECT("'"&amp;$E184&amp;"'!E6")),"")</f>
        <v/>
      </c>
      <c r="I184" s="502" t="str" cm="1">
        <f t="array" aca="1" ref="I184" ca="1">IF(E184="","",IFERROR(IF(M184=0,SUMIFS(I185:I$1006,L185:L$1006,$L184,M185:M$1006,"&gt;0"),INDIRECT("'"&amp;$E184&amp;"'!E7")),""))</f>
        <v/>
      </c>
      <c r="J184" s="502" t="str" cm="1">
        <f t="array" aca="1" ref="J184" ca="1">IF(E184="","",IFERROR(IF(M184=0,SUMIFS(J185:J$1006,L185:L$1006,$L184,M185:M$1006,"&gt;0"),INDIRECT("'"&amp;$E184&amp;"'!E8")),""))</f>
        <v/>
      </c>
      <c r="K184" s="55" t="str">
        <f t="shared" si="5"/>
        <v/>
      </c>
      <c r="L184" s="411" t="str">
        <f t="shared" si="2"/>
        <v/>
      </c>
      <c r="M184" s="411" t="str">
        <f t="shared" si="3"/>
        <v/>
      </c>
      <c r="O184" s="56"/>
    </row>
    <row r="185" spans="1:15" ht="15" hidden="1">
      <c r="A185" s="23"/>
      <c r="B185" s="23"/>
      <c r="C185" s="23"/>
      <c r="D185" s="24"/>
      <c r="E185" s="28" t="str">
        <f>IF('1.4 AIZ-BWH'!E194="","",'1.4 AIZ-BWH'!E194)</f>
        <v/>
      </c>
      <c r="F185" s="49"/>
      <c r="G185" s="500" t="str" cm="1">
        <f t="array" aca="1" ref="G185" ca="1">IFERROR(IF(M185=0,SUMIFS(G186:G$1006,L186:L$1006,$L185,M186:M$1006,"&gt;0"),INDIRECT("'"&amp;$E185&amp;"'!E4")),"")</f>
        <v/>
      </c>
      <c r="H185" s="500" t="str" cm="1">
        <f t="array" aca="1" ref="H185" ca="1">IFERROR(IF(M185=0,SUMIFS(H186:H$1006,L186:L$1006,$L185,M186:M$1006,"&gt;0"),INDIRECT("'"&amp;$E185&amp;"'!E6")),"")</f>
        <v/>
      </c>
      <c r="I185" s="502" t="str" cm="1">
        <f t="array" aca="1" ref="I185" ca="1">IF(E185="","",IFERROR(IF(M185=0,SUMIFS(I186:I$1006,L186:L$1006,$L185,M186:M$1006,"&gt;0"),INDIRECT("'"&amp;$E185&amp;"'!E7")),""))</f>
        <v/>
      </c>
      <c r="J185" s="502" t="str" cm="1">
        <f t="array" aca="1" ref="J185" ca="1">IF(E185="","",IFERROR(IF(M185=0,SUMIFS(J186:J$1006,L186:L$1006,$L185,M186:M$1006,"&gt;0"),INDIRECT("'"&amp;$E185&amp;"'!E8")),""))</f>
        <v/>
      </c>
      <c r="K185" s="55" t="str">
        <f t="shared" si="5"/>
        <v/>
      </c>
      <c r="L185" s="411" t="str">
        <f t="shared" si="2"/>
        <v/>
      </c>
      <c r="M185" s="411" t="str">
        <f t="shared" si="3"/>
        <v/>
      </c>
      <c r="O185" s="56"/>
    </row>
    <row r="186" spans="1:15" ht="15" hidden="1">
      <c r="A186" s="23"/>
      <c r="B186" s="23"/>
      <c r="C186" s="23"/>
      <c r="D186" s="24"/>
      <c r="E186" s="28" t="str">
        <f>IF('1.4 AIZ-BWH'!E195="","",'1.4 AIZ-BWH'!E195)</f>
        <v/>
      </c>
      <c r="F186" s="49"/>
      <c r="G186" s="500" t="str" cm="1">
        <f t="array" aca="1" ref="G186" ca="1">IFERROR(IF(M186=0,SUMIFS(G187:G$1006,L187:L$1006,$L186,M187:M$1006,"&gt;0"),INDIRECT("'"&amp;$E186&amp;"'!E4")),"")</f>
        <v/>
      </c>
      <c r="H186" s="500" t="str" cm="1">
        <f t="array" aca="1" ref="H186" ca="1">IFERROR(IF(M186=0,SUMIFS(H187:H$1006,L187:L$1006,$L186,M187:M$1006,"&gt;0"),INDIRECT("'"&amp;$E186&amp;"'!E6")),"")</f>
        <v/>
      </c>
      <c r="I186" s="502" t="str" cm="1">
        <f t="array" aca="1" ref="I186" ca="1">IF(E186="","",IFERROR(IF(M186=0,SUMIFS(I187:I$1006,L187:L$1006,$L186,M187:M$1006,"&gt;0"),INDIRECT("'"&amp;$E186&amp;"'!E7")),""))</f>
        <v/>
      </c>
      <c r="J186" s="502" t="str" cm="1">
        <f t="array" aca="1" ref="J186" ca="1">IF(E186="","",IFERROR(IF(M186=0,SUMIFS(J187:J$1006,L187:L$1006,$L186,M187:M$1006,"&gt;0"),INDIRECT("'"&amp;$E186&amp;"'!E8")),""))</f>
        <v/>
      </c>
      <c r="K186" s="55" t="str">
        <f t="shared" si="5"/>
        <v/>
      </c>
      <c r="L186" s="411" t="str">
        <f t="shared" si="2"/>
        <v/>
      </c>
      <c r="M186" s="411" t="str">
        <f t="shared" si="3"/>
        <v/>
      </c>
      <c r="O186" s="56"/>
    </row>
    <row r="187" spans="1:15" ht="15" hidden="1">
      <c r="A187" s="23"/>
      <c r="B187" s="23"/>
      <c r="C187" s="23"/>
      <c r="D187" s="24"/>
      <c r="E187" s="28" t="str">
        <f>IF('1.4 AIZ-BWH'!E196="","",'1.4 AIZ-BWH'!E196)</f>
        <v/>
      </c>
      <c r="F187" s="49"/>
      <c r="G187" s="500" t="str" cm="1">
        <f t="array" aca="1" ref="G187" ca="1">IFERROR(IF(M187=0,SUMIFS(G188:G$1006,L188:L$1006,$L187,M188:M$1006,"&gt;0"),INDIRECT("'"&amp;$E187&amp;"'!E4")),"")</f>
        <v/>
      </c>
      <c r="H187" s="500" t="str" cm="1">
        <f t="array" aca="1" ref="H187" ca="1">IFERROR(IF(M187=0,SUMIFS(H188:H$1006,L188:L$1006,$L187,M188:M$1006,"&gt;0"),INDIRECT("'"&amp;$E187&amp;"'!E6")),"")</f>
        <v/>
      </c>
      <c r="I187" s="502" t="str" cm="1">
        <f t="array" aca="1" ref="I187" ca="1">IF(E187="","",IFERROR(IF(M187=0,SUMIFS(I188:I$1006,L188:L$1006,$L187,M188:M$1006,"&gt;0"),INDIRECT("'"&amp;$E187&amp;"'!E7")),""))</f>
        <v/>
      </c>
      <c r="J187" s="502" t="str" cm="1">
        <f t="array" aca="1" ref="J187" ca="1">IF(E187="","",IFERROR(IF(M187=0,SUMIFS(J188:J$1006,L188:L$1006,$L187,M188:M$1006,"&gt;0"),INDIRECT("'"&amp;$E187&amp;"'!E8")),""))</f>
        <v/>
      </c>
      <c r="K187" s="55" t="str">
        <f t="shared" si="5"/>
        <v/>
      </c>
      <c r="L187" s="411" t="str">
        <f t="shared" si="2"/>
        <v/>
      </c>
      <c r="M187" s="411" t="str">
        <f t="shared" si="3"/>
        <v/>
      </c>
      <c r="O187" s="56"/>
    </row>
    <row r="188" spans="1:15" ht="15" hidden="1">
      <c r="A188" s="23"/>
      <c r="B188" s="23"/>
      <c r="C188" s="23"/>
      <c r="D188" s="24"/>
      <c r="E188" s="28" t="str">
        <f>IF('1.4 AIZ-BWH'!E197="","",'1.4 AIZ-BWH'!E197)</f>
        <v/>
      </c>
      <c r="F188" s="49"/>
      <c r="G188" s="500" t="str" cm="1">
        <f t="array" aca="1" ref="G188" ca="1">IFERROR(IF(M188=0,SUMIFS(G189:G$1006,L189:L$1006,$L188,M189:M$1006,"&gt;0"),INDIRECT("'"&amp;$E188&amp;"'!E4")),"")</f>
        <v/>
      </c>
      <c r="H188" s="500" t="str" cm="1">
        <f t="array" aca="1" ref="H188" ca="1">IFERROR(IF(M188=0,SUMIFS(H189:H$1006,L189:L$1006,$L188,M189:M$1006,"&gt;0"),INDIRECT("'"&amp;$E188&amp;"'!E6")),"")</f>
        <v/>
      </c>
      <c r="I188" s="502" t="str" cm="1">
        <f t="array" aca="1" ref="I188" ca="1">IF(E188="","",IFERROR(IF(M188=0,SUMIFS(I189:I$1006,L189:L$1006,$L188,M189:M$1006,"&gt;0"),INDIRECT("'"&amp;$E188&amp;"'!E7")),""))</f>
        <v/>
      </c>
      <c r="J188" s="502" t="str" cm="1">
        <f t="array" aca="1" ref="J188" ca="1">IF(E188="","",IFERROR(IF(M188=0,SUMIFS(J189:J$1006,L189:L$1006,$L188,M189:M$1006,"&gt;0"),INDIRECT("'"&amp;$E188&amp;"'!E8")),""))</f>
        <v/>
      </c>
      <c r="K188" s="55" t="str">
        <f t="shared" si="5"/>
        <v/>
      </c>
      <c r="L188" s="411" t="str">
        <f t="shared" si="2"/>
        <v/>
      </c>
      <c r="M188" s="411" t="str">
        <f t="shared" si="3"/>
        <v/>
      </c>
      <c r="O188" s="56"/>
    </row>
    <row r="189" spans="1:15" ht="15" hidden="1">
      <c r="A189" s="23"/>
      <c r="B189" s="23"/>
      <c r="C189" s="23"/>
      <c r="D189" s="24"/>
      <c r="E189" s="28" t="str">
        <f>IF('1.4 AIZ-BWH'!E198="","",'1.4 AIZ-BWH'!E198)</f>
        <v/>
      </c>
      <c r="F189" s="49"/>
      <c r="G189" s="500" t="str" cm="1">
        <f t="array" aca="1" ref="G189" ca="1">IFERROR(IF(M189=0,SUMIFS(G190:G$1006,L190:L$1006,$L189,M190:M$1006,"&gt;0"),INDIRECT("'"&amp;$E189&amp;"'!E4")),"")</f>
        <v/>
      </c>
      <c r="H189" s="500" t="str" cm="1">
        <f t="array" aca="1" ref="H189" ca="1">IFERROR(IF(M189=0,SUMIFS(H190:H$1006,L190:L$1006,$L189,M190:M$1006,"&gt;0"),INDIRECT("'"&amp;$E189&amp;"'!E6")),"")</f>
        <v/>
      </c>
      <c r="I189" s="502" t="str" cm="1">
        <f t="array" aca="1" ref="I189" ca="1">IF(E189="","",IFERROR(IF(M189=0,SUMIFS(I190:I$1006,L190:L$1006,$L189,M190:M$1006,"&gt;0"),INDIRECT("'"&amp;$E189&amp;"'!E7")),""))</f>
        <v/>
      </c>
      <c r="J189" s="502" t="str" cm="1">
        <f t="array" aca="1" ref="J189" ca="1">IF(E189="","",IFERROR(IF(M189=0,SUMIFS(J190:J$1006,L190:L$1006,$L189,M190:M$1006,"&gt;0"),INDIRECT("'"&amp;$E189&amp;"'!E8")),""))</f>
        <v/>
      </c>
      <c r="K189" s="55" t="str">
        <f t="shared" si="5"/>
        <v/>
      </c>
      <c r="L189" s="411" t="str">
        <f t="shared" si="2"/>
        <v/>
      </c>
      <c r="M189" s="411" t="str">
        <f t="shared" si="3"/>
        <v/>
      </c>
      <c r="O189" s="56"/>
    </row>
    <row r="190" spans="1:15" ht="15" hidden="1">
      <c r="A190" s="23"/>
      <c r="B190" s="23"/>
      <c r="C190" s="23"/>
      <c r="D190" s="24"/>
      <c r="E190" s="28" t="str">
        <f>IF('1.4 AIZ-BWH'!E199="","",'1.4 AIZ-BWH'!E199)</f>
        <v/>
      </c>
      <c r="F190" s="49"/>
      <c r="G190" s="500" t="str" cm="1">
        <f t="array" aca="1" ref="G190" ca="1">IFERROR(IF(M190=0,SUMIFS(G191:G$1006,L191:L$1006,$L190,M191:M$1006,"&gt;0"),INDIRECT("'"&amp;$E190&amp;"'!E4")),"")</f>
        <v/>
      </c>
      <c r="H190" s="500" t="str" cm="1">
        <f t="array" aca="1" ref="H190" ca="1">IFERROR(IF(M190=0,SUMIFS(H191:H$1006,L191:L$1006,$L190,M191:M$1006,"&gt;0"),INDIRECT("'"&amp;$E190&amp;"'!E6")),"")</f>
        <v/>
      </c>
      <c r="I190" s="502" t="str" cm="1">
        <f t="array" aca="1" ref="I190" ca="1">IF(E190="","",IFERROR(IF(M190=0,SUMIFS(I191:I$1006,L191:L$1006,$L190,M191:M$1006,"&gt;0"),INDIRECT("'"&amp;$E190&amp;"'!E7")),""))</f>
        <v/>
      </c>
      <c r="J190" s="502" t="str" cm="1">
        <f t="array" aca="1" ref="J190" ca="1">IF(E190="","",IFERROR(IF(M190=0,SUMIFS(J191:J$1006,L191:L$1006,$L190,M191:M$1006,"&gt;0"),INDIRECT("'"&amp;$E190&amp;"'!E8")),""))</f>
        <v/>
      </c>
      <c r="K190" s="55" t="str">
        <f t="shared" si="5"/>
        <v/>
      </c>
      <c r="L190" s="411" t="str">
        <f t="shared" si="2"/>
        <v/>
      </c>
      <c r="M190" s="411" t="str">
        <f t="shared" si="3"/>
        <v/>
      </c>
      <c r="O190" s="56"/>
    </row>
    <row r="191" spans="1:15" ht="15" hidden="1">
      <c r="A191" s="23"/>
      <c r="B191" s="23"/>
      <c r="C191" s="23"/>
      <c r="D191" s="24"/>
      <c r="E191" s="28" t="str">
        <f>IF('1.4 AIZ-BWH'!E200="","",'1.4 AIZ-BWH'!E200)</f>
        <v/>
      </c>
      <c r="F191" s="49"/>
      <c r="G191" s="500" t="str" cm="1">
        <f t="array" aca="1" ref="G191" ca="1">IFERROR(IF(M191=0,SUMIFS(G192:G$1006,L192:L$1006,$L191,M192:M$1006,"&gt;0"),INDIRECT("'"&amp;$E191&amp;"'!E4")),"")</f>
        <v/>
      </c>
      <c r="H191" s="500" t="str" cm="1">
        <f t="array" aca="1" ref="H191" ca="1">IFERROR(IF(M191=0,SUMIFS(H192:H$1006,L192:L$1006,$L191,M192:M$1006,"&gt;0"),INDIRECT("'"&amp;$E191&amp;"'!E6")),"")</f>
        <v/>
      </c>
      <c r="I191" s="502" t="str" cm="1">
        <f t="array" aca="1" ref="I191" ca="1">IF(E191="","",IFERROR(IF(M191=0,SUMIFS(I192:I$1006,L192:L$1006,$L191,M192:M$1006,"&gt;0"),INDIRECT("'"&amp;$E191&amp;"'!E7")),""))</f>
        <v/>
      </c>
      <c r="J191" s="502" t="str" cm="1">
        <f t="array" aca="1" ref="J191" ca="1">IF(E191="","",IFERROR(IF(M191=0,SUMIFS(J192:J$1006,L192:L$1006,$L191,M192:M$1006,"&gt;0"),INDIRECT("'"&amp;$E191&amp;"'!E8")),""))</f>
        <v/>
      </c>
      <c r="K191" s="55" t="str">
        <f t="shared" si="5"/>
        <v/>
      </c>
      <c r="L191" s="411" t="str">
        <f t="shared" si="2"/>
        <v/>
      </c>
      <c r="M191" s="411" t="str">
        <f t="shared" si="3"/>
        <v/>
      </c>
      <c r="O191" s="56"/>
    </row>
    <row r="192" spans="1:15" ht="15" hidden="1">
      <c r="A192" s="23"/>
      <c r="B192" s="23"/>
      <c r="C192" s="23"/>
      <c r="D192" s="24"/>
      <c r="E192" s="28" t="str">
        <f>IF('1.4 AIZ-BWH'!E201="","",'1.4 AIZ-BWH'!E201)</f>
        <v/>
      </c>
      <c r="F192" s="49"/>
      <c r="G192" s="500" t="str" cm="1">
        <f t="array" aca="1" ref="G192" ca="1">IFERROR(IF(M192=0,SUMIFS(G193:G$1006,L193:L$1006,$L192,M193:M$1006,"&gt;0"),INDIRECT("'"&amp;$E192&amp;"'!E4")),"")</f>
        <v/>
      </c>
      <c r="H192" s="500" t="str" cm="1">
        <f t="array" aca="1" ref="H192" ca="1">IFERROR(IF(M192=0,SUMIFS(H193:H$1006,L193:L$1006,$L192,M193:M$1006,"&gt;0"),INDIRECT("'"&amp;$E192&amp;"'!E6")),"")</f>
        <v/>
      </c>
      <c r="I192" s="502" t="str" cm="1">
        <f t="array" aca="1" ref="I192" ca="1">IF(E192="","",IFERROR(IF(M192=0,SUMIFS(I193:I$1006,L193:L$1006,$L192,M193:M$1006,"&gt;0"),INDIRECT("'"&amp;$E192&amp;"'!E7")),""))</f>
        <v/>
      </c>
      <c r="J192" s="502" t="str" cm="1">
        <f t="array" aca="1" ref="J192" ca="1">IF(E192="","",IFERROR(IF(M192=0,SUMIFS(J193:J$1006,L193:L$1006,$L192,M193:M$1006,"&gt;0"),INDIRECT("'"&amp;$E192&amp;"'!E8")),""))</f>
        <v/>
      </c>
      <c r="K192" s="55" t="str">
        <f t="shared" si="5"/>
        <v/>
      </c>
      <c r="L192" s="411" t="str">
        <f t="shared" si="2"/>
        <v/>
      </c>
      <c r="M192" s="411" t="str">
        <f t="shared" si="3"/>
        <v/>
      </c>
      <c r="O192" s="56"/>
    </row>
    <row r="193" spans="1:15" ht="15" hidden="1">
      <c r="A193" s="23"/>
      <c r="B193" s="23"/>
      <c r="C193" s="23"/>
      <c r="D193" s="24"/>
      <c r="E193" s="28" t="str">
        <f>IF('1.4 AIZ-BWH'!E202="","",'1.4 AIZ-BWH'!E202)</f>
        <v/>
      </c>
      <c r="F193" s="49"/>
      <c r="G193" s="500" t="str" cm="1">
        <f t="array" aca="1" ref="G193" ca="1">IFERROR(IF(M193=0,SUMIFS(G194:G$1006,L194:L$1006,$L193,M194:M$1006,"&gt;0"),INDIRECT("'"&amp;$E193&amp;"'!E4")),"")</f>
        <v/>
      </c>
      <c r="H193" s="500" t="str" cm="1">
        <f t="array" aca="1" ref="H193" ca="1">IFERROR(IF(M193=0,SUMIFS(H194:H$1006,L194:L$1006,$L193,M194:M$1006,"&gt;0"),INDIRECT("'"&amp;$E193&amp;"'!E6")),"")</f>
        <v/>
      </c>
      <c r="I193" s="502" t="str" cm="1">
        <f t="array" aca="1" ref="I193" ca="1">IF(E193="","",IFERROR(IF(M193=0,SUMIFS(I194:I$1006,L194:L$1006,$L193,M194:M$1006,"&gt;0"),INDIRECT("'"&amp;$E193&amp;"'!E7")),""))</f>
        <v/>
      </c>
      <c r="J193" s="502" t="str" cm="1">
        <f t="array" aca="1" ref="J193" ca="1">IF(E193="","",IFERROR(IF(M193=0,SUMIFS(J194:J$1006,L194:L$1006,$L193,M194:M$1006,"&gt;0"),INDIRECT("'"&amp;$E193&amp;"'!E8")),""))</f>
        <v/>
      </c>
      <c r="K193" s="55" t="str">
        <f t="shared" si="5"/>
        <v/>
      </c>
      <c r="L193" s="411" t="str">
        <f t="shared" si="2"/>
        <v/>
      </c>
      <c r="M193" s="411" t="str">
        <f t="shared" si="3"/>
        <v/>
      </c>
      <c r="O193" s="56"/>
    </row>
    <row r="194" spans="1:15" ht="15" hidden="1">
      <c r="A194" s="23"/>
      <c r="B194" s="23"/>
      <c r="C194" s="23"/>
      <c r="D194" s="24"/>
      <c r="E194" s="28" t="str">
        <f>IF('1.4 AIZ-BWH'!E203="","",'1.4 AIZ-BWH'!E203)</f>
        <v/>
      </c>
      <c r="F194" s="49"/>
      <c r="G194" s="500" t="str" cm="1">
        <f t="array" aca="1" ref="G194" ca="1">IFERROR(IF(M194=0,SUMIFS(G195:G$1006,L195:L$1006,$L194,M195:M$1006,"&gt;0"),INDIRECT("'"&amp;$E194&amp;"'!E4")),"")</f>
        <v/>
      </c>
      <c r="H194" s="500" t="str" cm="1">
        <f t="array" aca="1" ref="H194" ca="1">IFERROR(IF(M194=0,SUMIFS(H195:H$1006,L195:L$1006,$L194,M195:M$1006,"&gt;0"),INDIRECT("'"&amp;$E194&amp;"'!E6")),"")</f>
        <v/>
      </c>
      <c r="I194" s="502" t="str" cm="1">
        <f t="array" aca="1" ref="I194" ca="1">IF(E194="","",IFERROR(IF(M194=0,SUMIFS(I195:I$1006,L195:L$1006,$L194,M195:M$1006,"&gt;0"),INDIRECT("'"&amp;$E194&amp;"'!E7")),""))</f>
        <v/>
      </c>
      <c r="J194" s="502" t="str" cm="1">
        <f t="array" aca="1" ref="J194" ca="1">IF(E194="","",IFERROR(IF(M194=0,SUMIFS(J195:J$1006,L195:L$1006,$L194,M195:M$1006,"&gt;0"),INDIRECT("'"&amp;$E194&amp;"'!E8")),""))</f>
        <v/>
      </c>
      <c r="K194" s="55" t="str">
        <f t="shared" si="5"/>
        <v/>
      </c>
      <c r="L194" s="411" t="str">
        <f t="shared" si="2"/>
        <v/>
      </c>
      <c r="M194" s="411" t="str">
        <f t="shared" si="3"/>
        <v/>
      </c>
      <c r="O194" s="56"/>
    </row>
    <row r="195" spans="1:15" ht="15" hidden="1">
      <c r="A195" s="23"/>
      <c r="B195" s="23"/>
      <c r="C195" s="23"/>
      <c r="D195" s="24"/>
      <c r="E195" s="28" t="str">
        <f>IF('1.4 AIZ-BWH'!E204="","",'1.4 AIZ-BWH'!E204)</f>
        <v/>
      </c>
      <c r="F195" s="49"/>
      <c r="G195" s="500" t="str" cm="1">
        <f t="array" aca="1" ref="G195" ca="1">IFERROR(IF(M195=0,SUMIFS(G196:G$1006,L196:L$1006,$L195,M196:M$1006,"&gt;0"),INDIRECT("'"&amp;$E195&amp;"'!E4")),"")</f>
        <v/>
      </c>
      <c r="H195" s="500" t="str" cm="1">
        <f t="array" aca="1" ref="H195" ca="1">IFERROR(IF(M195=0,SUMIFS(H196:H$1006,L196:L$1006,$L195,M196:M$1006,"&gt;0"),INDIRECT("'"&amp;$E195&amp;"'!E6")),"")</f>
        <v/>
      </c>
      <c r="I195" s="502" t="str" cm="1">
        <f t="array" aca="1" ref="I195" ca="1">IF(E195="","",IFERROR(IF(M195=0,SUMIFS(I196:I$1006,L196:L$1006,$L195,M196:M$1006,"&gt;0"),INDIRECT("'"&amp;$E195&amp;"'!E7")),""))</f>
        <v/>
      </c>
      <c r="J195" s="502" t="str" cm="1">
        <f t="array" aca="1" ref="J195" ca="1">IF(E195="","",IFERROR(IF(M195=0,SUMIFS(J196:J$1006,L196:L$1006,$L195,M196:M$1006,"&gt;0"),INDIRECT("'"&amp;$E195&amp;"'!E8")),""))</f>
        <v/>
      </c>
      <c r="K195" s="55" t="str">
        <f t="shared" si="5"/>
        <v/>
      </c>
      <c r="L195" s="411" t="str">
        <f t="shared" si="2"/>
        <v/>
      </c>
      <c r="M195" s="411" t="str">
        <f t="shared" si="3"/>
        <v/>
      </c>
      <c r="O195" s="56"/>
    </row>
    <row r="196" spans="1:15" ht="15" hidden="1">
      <c r="A196" s="23"/>
      <c r="B196" s="23"/>
      <c r="C196" s="23"/>
      <c r="D196" s="24"/>
      <c r="E196" s="28" t="str">
        <f>IF('1.4 AIZ-BWH'!E205="","",'1.4 AIZ-BWH'!E205)</f>
        <v/>
      </c>
      <c r="F196" s="49"/>
      <c r="G196" s="500" t="str" cm="1">
        <f t="array" aca="1" ref="G196" ca="1">IFERROR(IF(M196=0,SUMIFS(G197:G$1006,L197:L$1006,$L196,M197:M$1006,"&gt;0"),INDIRECT("'"&amp;$E196&amp;"'!E4")),"")</f>
        <v/>
      </c>
      <c r="H196" s="500" t="str" cm="1">
        <f t="array" aca="1" ref="H196" ca="1">IFERROR(IF(M196=0,SUMIFS(H197:H$1006,L197:L$1006,$L196,M197:M$1006,"&gt;0"),INDIRECT("'"&amp;$E196&amp;"'!E6")),"")</f>
        <v/>
      </c>
      <c r="I196" s="502" t="str" cm="1">
        <f t="array" aca="1" ref="I196" ca="1">IF(E196="","",IFERROR(IF(M196=0,SUMIFS(I197:I$1006,L197:L$1006,$L196,M197:M$1006,"&gt;0"),INDIRECT("'"&amp;$E196&amp;"'!E7")),""))</f>
        <v/>
      </c>
      <c r="J196" s="502" t="str" cm="1">
        <f t="array" aca="1" ref="J196" ca="1">IF(E196="","",IFERROR(IF(M196=0,SUMIFS(J197:J$1006,L197:L$1006,$L196,M197:M$1006,"&gt;0"),INDIRECT("'"&amp;$E196&amp;"'!E8")),""))</f>
        <v/>
      </c>
      <c r="K196" s="55" t="str">
        <f t="shared" si="5"/>
        <v/>
      </c>
      <c r="L196" s="411" t="str">
        <f t="shared" si="2"/>
        <v/>
      </c>
      <c r="M196" s="411" t="str">
        <f t="shared" si="3"/>
        <v/>
      </c>
      <c r="O196" s="56"/>
    </row>
    <row r="197" spans="1:15" ht="15" hidden="1">
      <c r="A197" s="23"/>
      <c r="B197" s="23"/>
      <c r="C197" s="23"/>
      <c r="D197" s="24"/>
      <c r="E197" s="28" t="str">
        <f>IF('1.4 AIZ-BWH'!E206="","",'1.4 AIZ-BWH'!E206)</f>
        <v/>
      </c>
      <c r="F197" s="49"/>
      <c r="G197" s="500" t="str" cm="1">
        <f t="array" aca="1" ref="G197" ca="1">IFERROR(IF(M197=0,SUMIFS(G198:G$1006,L198:L$1006,$L197,M198:M$1006,"&gt;0"),INDIRECT("'"&amp;$E197&amp;"'!E4")),"")</f>
        <v/>
      </c>
      <c r="H197" s="500" t="str" cm="1">
        <f t="array" aca="1" ref="H197" ca="1">IFERROR(IF(M197=0,SUMIFS(H198:H$1006,L198:L$1006,$L197,M198:M$1006,"&gt;0"),INDIRECT("'"&amp;$E197&amp;"'!E6")),"")</f>
        <v/>
      </c>
      <c r="I197" s="502" t="str" cm="1">
        <f t="array" aca="1" ref="I197" ca="1">IF(E197="","",IFERROR(IF(M197=0,SUMIFS(I198:I$1006,L198:L$1006,$L197,M198:M$1006,"&gt;0"),INDIRECT("'"&amp;$E197&amp;"'!E7")),""))</f>
        <v/>
      </c>
      <c r="J197" s="502" t="str" cm="1">
        <f t="array" aca="1" ref="J197" ca="1">IF(E197="","",IFERROR(IF(M197=0,SUMIFS(J198:J$1006,L198:L$1006,$L197,M198:M$1006,"&gt;0"),INDIRECT("'"&amp;$E197&amp;"'!E8")),""))</f>
        <v/>
      </c>
      <c r="K197" s="55" t="str">
        <f t="shared" si="5"/>
        <v/>
      </c>
      <c r="L197" s="411" t="str">
        <f t="shared" si="2"/>
        <v/>
      </c>
      <c r="M197" s="411" t="str">
        <f t="shared" si="3"/>
        <v/>
      </c>
      <c r="O197" s="56"/>
    </row>
    <row r="198" spans="1:15" ht="15" hidden="1">
      <c r="A198" s="23"/>
      <c r="B198" s="23"/>
      <c r="C198" s="23"/>
      <c r="D198" s="24"/>
      <c r="E198" s="28" t="str">
        <f>IF('1.4 AIZ-BWH'!E207="","",'1.4 AIZ-BWH'!E207)</f>
        <v/>
      </c>
      <c r="F198" s="49"/>
      <c r="G198" s="500" t="str" cm="1">
        <f t="array" aca="1" ref="G198" ca="1">IFERROR(IF(M198=0,SUMIFS(G199:G$1006,L199:L$1006,$L198,M199:M$1006,"&gt;0"),INDIRECT("'"&amp;$E198&amp;"'!E4")),"")</f>
        <v/>
      </c>
      <c r="H198" s="500" t="str" cm="1">
        <f t="array" aca="1" ref="H198" ca="1">IFERROR(IF(M198=0,SUMIFS(H199:H$1006,L199:L$1006,$L198,M199:M$1006,"&gt;0"),INDIRECT("'"&amp;$E198&amp;"'!E6")),"")</f>
        <v/>
      </c>
      <c r="I198" s="502" t="str" cm="1">
        <f t="array" aca="1" ref="I198" ca="1">IF(E198="","",IFERROR(IF(M198=0,SUMIFS(I199:I$1006,L199:L$1006,$L198,M199:M$1006,"&gt;0"),INDIRECT("'"&amp;$E198&amp;"'!E7")),""))</f>
        <v/>
      </c>
      <c r="J198" s="502" t="str" cm="1">
        <f t="array" aca="1" ref="J198" ca="1">IF(E198="","",IFERROR(IF(M198=0,SUMIFS(J199:J$1006,L199:L$1006,$L198,M199:M$1006,"&gt;0"),INDIRECT("'"&amp;$E198&amp;"'!E8")),""))</f>
        <v/>
      </c>
      <c r="K198" s="55" t="str">
        <f t="shared" si="5"/>
        <v/>
      </c>
      <c r="L198" s="411" t="str">
        <f t="shared" si="2"/>
        <v/>
      </c>
      <c r="M198" s="411" t="str">
        <f t="shared" si="3"/>
        <v/>
      </c>
      <c r="O198" s="56"/>
    </row>
    <row r="199" spans="1:15" ht="15" hidden="1">
      <c r="A199" s="23"/>
      <c r="B199" s="23"/>
      <c r="C199" s="23"/>
      <c r="D199" s="24"/>
      <c r="E199" s="28" t="str">
        <f>IF('1.4 AIZ-BWH'!E208="","",'1.4 AIZ-BWH'!E208)</f>
        <v/>
      </c>
      <c r="F199" s="49"/>
      <c r="G199" s="500" t="str" cm="1">
        <f t="array" aca="1" ref="G199" ca="1">IFERROR(IF(M199=0,SUMIFS(G200:G$1006,L200:L$1006,$L199,M200:M$1006,"&gt;0"),INDIRECT("'"&amp;$E199&amp;"'!E4")),"")</f>
        <v/>
      </c>
      <c r="H199" s="500" t="str" cm="1">
        <f t="array" aca="1" ref="H199" ca="1">IFERROR(IF(M199=0,SUMIFS(H200:H$1006,L200:L$1006,$L199,M200:M$1006,"&gt;0"),INDIRECT("'"&amp;$E199&amp;"'!E6")),"")</f>
        <v/>
      </c>
      <c r="I199" s="502" t="str" cm="1">
        <f t="array" aca="1" ref="I199" ca="1">IF(E199="","",IFERROR(IF(M199=0,SUMIFS(I200:I$1006,L200:L$1006,$L199,M200:M$1006,"&gt;0"),INDIRECT("'"&amp;$E199&amp;"'!E7")),""))</f>
        <v/>
      </c>
      <c r="J199" s="502" t="str" cm="1">
        <f t="array" aca="1" ref="J199" ca="1">IF(E199="","",IFERROR(IF(M199=0,SUMIFS(J200:J$1006,L200:L$1006,$L199,M200:M$1006,"&gt;0"),INDIRECT("'"&amp;$E199&amp;"'!E8")),""))</f>
        <v/>
      </c>
      <c r="K199" s="55" t="str">
        <f t="shared" si="5"/>
        <v/>
      </c>
      <c r="L199" s="411" t="str">
        <f t="shared" si="2"/>
        <v/>
      </c>
      <c r="M199" s="411" t="str">
        <f t="shared" si="3"/>
        <v/>
      </c>
      <c r="O199" s="56"/>
    </row>
    <row r="200" spans="1:15" ht="15" hidden="1">
      <c r="A200" s="23"/>
      <c r="B200" s="23"/>
      <c r="C200" s="23"/>
      <c r="D200" s="24"/>
      <c r="E200" s="28" t="str">
        <f>IF('1.4 AIZ-BWH'!E209="","",'1.4 AIZ-BWH'!E209)</f>
        <v/>
      </c>
      <c r="F200" s="49"/>
      <c r="G200" s="500" t="str" cm="1">
        <f t="array" aca="1" ref="G200" ca="1">IFERROR(IF(M200=0,SUMIFS(G201:G$1006,L201:L$1006,$L200,M201:M$1006,"&gt;0"),INDIRECT("'"&amp;$E200&amp;"'!E4")),"")</f>
        <v/>
      </c>
      <c r="H200" s="500" t="str" cm="1">
        <f t="array" aca="1" ref="H200" ca="1">IFERROR(IF(M200=0,SUMIFS(H201:H$1006,L201:L$1006,$L200,M201:M$1006,"&gt;0"),INDIRECT("'"&amp;$E200&amp;"'!E6")),"")</f>
        <v/>
      </c>
      <c r="I200" s="502" t="str" cm="1">
        <f t="array" aca="1" ref="I200" ca="1">IF(E200="","",IFERROR(IF(M200=0,SUMIFS(I201:I$1006,L201:L$1006,$L200,M201:M$1006,"&gt;0"),INDIRECT("'"&amp;$E200&amp;"'!E7")),""))</f>
        <v/>
      </c>
      <c r="J200" s="502" t="str" cm="1">
        <f t="array" aca="1" ref="J200" ca="1">IF(E200="","",IFERROR(IF(M200=0,SUMIFS(J201:J$1006,L201:L$1006,$L200,M201:M$1006,"&gt;0"),INDIRECT("'"&amp;$E200&amp;"'!E8")),""))</f>
        <v/>
      </c>
      <c r="K200" s="55" t="str">
        <f t="shared" si="5"/>
        <v/>
      </c>
      <c r="L200" s="411" t="str">
        <f t="shared" si="2"/>
        <v/>
      </c>
      <c r="M200" s="411" t="str">
        <f t="shared" si="3"/>
        <v/>
      </c>
      <c r="O200" s="56"/>
    </row>
    <row r="201" spans="1:15" ht="15" hidden="1">
      <c r="A201" s="23"/>
      <c r="B201" s="23"/>
      <c r="C201" s="23"/>
      <c r="D201" s="24"/>
      <c r="E201" s="28" t="str">
        <f>IF('1.4 AIZ-BWH'!E210="","",'1.4 AIZ-BWH'!E210)</f>
        <v/>
      </c>
      <c r="F201" s="49"/>
      <c r="G201" s="500" t="str" cm="1">
        <f t="array" aca="1" ref="G201" ca="1">IFERROR(IF(M201=0,SUMIFS(G202:G$1006,L202:L$1006,$L201,M202:M$1006,"&gt;0"),INDIRECT("'"&amp;$E201&amp;"'!E4")),"")</f>
        <v/>
      </c>
      <c r="H201" s="500" t="str" cm="1">
        <f t="array" aca="1" ref="H201" ca="1">IFERROR(IF(M201=0,SUMIFS(H202:H$1006,L202:L$1006,$L201,M202:M$1006,"&gt;0"),INDIRECT("'"&amp;$E201&amp;"'!E6")),"")</f>
        <v/>
      </c>
      <c r="I201" s="502" t="str" cm="1">
        <f t="array" aca="1" ref="I201" ca="1">IF(E201="","",IFERROR(IF(M201=0,SUMIFS(I202:I$1006,L202:L$1006,$L201,M202:M$1006,"&gt;0"),INDIRECT("'"&amp;$E201&amp;"'!E7")),""))</f>
        <v/>
      </c>
      <c r="J201" s="502" t="str" cm="1">
        <f t="array" aca="1" ref="J201" ca="1">IF(E201="","",IFERROR(IF(M201=0,SUMIFS(J202:J$1006,L202:L$1006,$L201,M202:M$1006,"&gt;0"),INDIRECT("'"&amp;$E201&amp;"'!E8")),""))</f>
        <v/>
      </c>
      <c r="K201" s="55" t="str">
        <f t="shared" si="5"/>
        <v/>
      </c>
      <c r="L201" s="411" t="str">
        <f t="shared" si="2"/>
        <v/>
      </c>
      <c r="M201" s="411" t="str">
        <f t="shared" si="3"/>
        <v/>
      </c>
      <c r="O201" s="56"/>
    </row>
    <row r="202" spans="1:15" ht="15" hidden="1">
      <c r="A202" s="23"/>
      <c r="B202" s="23"/>
      <c r="C202" s="23"/>
      <c r="D202" s="24"/>
      <c r="E202" s="28" t="str">
        <f>IF('1.4 AIZ-BWH'!E211="","",'1.4 AIZ-BWH'!E211)</f>
        <v/>
      </c>
      <c r="F202" s="49"/>
      <c r="G202" s="500" t="str" cm="1">
        <f t="array" aca="1" ref="G202" ca="1">IFERROR(IF(M202=0,SUMIFS(G203:G$1006,L203:L$1006,$L202,M203:M$1006,"&gt;0"),INDIRECT("'"&amp;$E202&amp;"'!E4")),"")</f>
        <v/>
      </c>
      <c r="H202" s="500" t="str" cm="1">
        <f t="array" aca="1" ref="H202" ca="1">IFERROR(IF(M202=0,SUMIFS(H203:H$1006,L203:L$1006,$L202,M203:M$1006,"&gt;0"),INDIRECT("'"&amp;$E202&amp;"'!E6")),"")</f>
        <v/>
      </c>
      <c r="I202" s="502" t="str" cm="1">
        <f t="array" aca="1" ref="I202" ca="1">IF(E202="","",IFERROR(IF(M202=0,SUMIFS(I203:I$1006,L203:L$1006,$L202,M203:M$1006,"&gt;0"),INDIRECT("'"&amp;$E202&amp;"'!E7")),""))</f>
        <v/>
      </c>
      <c r="J202" s="502" t="str" cm="1">
        <f t="array" aca="1" ref="J202" ca="1">IF(E202="","",IFERROR(IF(M202=0,SUMIFS(J203:J$1006,L203:L$1006,$L202,M203:M$1006,"&gt;0"),INDIRECT("'"&amp;$E202&amp;"'!E8")),""))</f>
        <v/>
      </c>
      <c r="K202" s="55" t="str">
        <f t="shared" si="5"/>
        <v/>
      </c>
      <c r="L202" s="411" t="str">
        <f t="shared" si="2"/>
        <v/>
      </c>
      <c r="M202" s="411" t="str">
        <f t="shared" si="3"/>
        <v/>
      </c>
      <c r="O202" s="56"/>
    </row>
    <row r="203" spans="1:15" ht="15" hidden="1">
      <c r="A203" s="23"/>
      <c r="B203" s="23"/>
      <c r="C203" s="23"/>
      <c r="D203" s="24"/>
      <c r="E203" s="28" t="str">
        <f>IF('1.4 AIZ-BWH'!E212="","",'1.4 AIZ-BWH'!E212)</f>
        <v/>
      </c>
      <c r="F203" s="49"/>
      <c r="G203" s="500" t="str" cm="1">
        <f t="array" aca="1" ref="G203" ca="1">IFERROR(IF(M203=0,SUMIFS(G204:G$1006,L204:L$1006,$L203,M204:M$1006,"&gt;0"),INDIRECT("'"&amp;$E203&amp;"'!E4")),"")</f>
        <v/>
      </c>
      <c r="H203" s="500" t="str" cm="1">
        <f t="array" aca="1" ref="H203" ca="1">IFERROR(IF(M203=0,SUMIFS(H204:H$1006,L204:L$1006,$L203,M204:M$1006,"&gt;0"),INDIRECT("'"&amp;$E203&amp;"'!E6")),"")</f>
        <v/>
      </c>
      <c r="I203" s="502" t="str" cm="1">
        <f t="array" aca="1" ref="I203" ca="1">IF(E203="","",IFERROR(IF(M203=0,SUMIFS(I204:I$1006,L204:L$1006,$L203,M204:M$1006,"&gt;0"),INDIRECT("'"&amp;$E203&amp;"'!E7")),""))</f>
        <v/>
      </c>
      <c r="J203" s="502" t="str" cm="1">
        <f t="array" aca="1" ref="J203" ca="1">IF(E203="","",IFERROR(IF(M203=0,SUMIFS(J204:J$1006,L204:L$1006,$L203,M204:M$1006,"&gt;0"),INDIRECT("'"&amp;$E203&amp;"'!E8")),""))</f>
        <v/>
      </c>
      <c r="K203" s="55" t="str">
        <f t="shared" si="5"/>
        <v/>
      </c>
      <c r="L203" s="411" t="str">
        <f t="shared" si="2"/>
        <v/>
      </c>
      <c r="M203" s="411" t="str">
        <f t="shared" si="3"/>
        <v/>
      </c>
      <c r="O203" s="56"/>
    </row>
    <row r="204" spans="1:15" ht="15" hidden="1">
      <c r="A204" s="23"/>
      <c r="B204" s="23"/>
      <c r="C204" s="23"/>
      <c r="D204" s="24"/>
      <c r="E204" s="28" t="str">
        <f>IF('1.4 AIZ-BWH'!E213="","",'1.4 AIZ-BWH'!E213)</f>
        <v/>
      </c>
      <c r="F204" s="49"/>
      <c r="G204" s="500" t="str" cm="1">
        <f t="array" aca="1" ref="G204" ca="1">IFERROR(IF(M204=0,SUMIFS(G205:G$1006,L205:L$1006,$L204,M205:M$1006,"&gt;0"),INDIRECT("'"&amp;$E204&amp;"'!E4")),"")</f>
        <v/>
      </c>
      <c r="H204" s="500" t="str" cm="1">
        <f t="array" aca="1" ref="H204" ca="1">IFERROR(IF(M204=0,SUMIFS(H205:H$1006,L205:L$1006,$L204,M205:M$1006,"&gt;0"),INDIRECT("'"&amp;$E204&amp;"'!E6")),"")</f>
        <v/>
      </c>
      <c r="I204" s="502" t="str" cm="1">
        <f t="array" aca="1" ref="I204" ca="1">IF(E204="","",IFERROR(IF(M204=0,SUMIFS(I205:I$1006,L205:L$1006,$L204,M205:M$1006,"&gt;0"),INDIRECT("'"&amp;$E204&amp;"'!E7")),""))</f>
        <v/>
      </c>
      <c r="J204" s="502" t="str" cm="1">
        <f t="array" aca="1" ref="J204" ca="1">IF(E204="","",IFERROR(IF(M204=0,SUMIFS(J205:J$1006,L205:L$1006,$L204,M205:M$1006,"&gt;0"),INDIRECT("'"&amp;$E204&amp;"'!E8")),""))</f>
        <v/>
      </c>
      <c r="K204" s="55" t="str">
        <f t="shared" si="5"/>
        <v/>
      </c>
      <c r="L204" s="411" t="str">
        <f t="shared" si="2"/>
        <v/>
      </c>
      <c r="M204" s="411" t="str">
        <f t="shared" si="3"/>
        <v/>
      </c>
      <c r="O204" s="56"/>
    </row>
    <row r="205" spans="1:15" ht="15" hidden="1">
      <c r="A205" s="23"/>
      <c r="B205" s="23"/>
      <c r="C205" s="23"/>
      <c r="D205" s="24"/>
      <c r="E205" s="28" t="str">
        <f>IF('1.4 AIZ-BWH'!E214="","",'1.4 AIZ-BWH'!E214)</f>
        <v/>
      </c>
      <c r="F205" s="49"/>
      <c r="G205" s="500" t="str" cm="1">
        <f t="array" aca="1" ref="G205" ca="1">IFERROR(IF(M205=0,SUMIFS(G206:G$1006,L206:L$1006,$L205,M206:M$1006,"&gt;0"),INDIRECT("'"&amp;$E205&amp;"'!E4")),"")</f>
        <v/>
      </c>
      <c r="H205" s="500" t="str" cm="1">
        <f t="array" aca="1" ref="H205" ca="1">IFERROR(IF(M205=0,SUMIFS(H206:H$1006,L206:L$1006,$L205,M206:M$1006,"&gt;0"),INDIRECT("'"&amp;$E205&amp;"'!E6")),"")</f>
        <v/>
      </c>
      <c r="I205" s="502" t="str" cm="1">
        <f t="array" aca="1" ref="I205" ca="1">IF(E205="","",IFERROR(IF(M205=0,SUMIFS(I206:I$1006,L206:L$1006,$L205,M206:M$1006,"&gt;0"),INDIRECT("'"&amp;$E205&amp;"'!E7")),""))</f>
        <v/>
      </c>
      <c r="J205" s="502" t="str" cm="1">
        <f t="array" aca="1" ref="J205" ca="1">IF(E205="","",IFERROR(IF(M205=0,SUMIFS(J206:J$1006,L206:L$1006,$L205,M206:M$1006,"&gt;0"),INDIRECT("'"&amp;$E205&amp;"'!E8")),""))</f>
        <v/>
      </c>
      <c r="K205" s="55" t="str">
        <f t="shared" si="5"/>
        <v/>
      </c>
      <c r="L205" s="411" t="str">
        <f t="shared" si="2"/>
        <v/>
      </c>
      <c r="M205" s="411" t="str">
        <f t="shared" si="3"/>
        <v/>
      </c>
      <c r="O205" s="56"/>
    </row>
    <row r="206" spans="1:15" ht="15" hidden="1">
      <c r="A206" s="23"/>
      <c r="B206" s="23"/>
      <c r="C206" s="23"/>
      <c r="D206" s="24"/>
      <c r="E206" s="28" t="str">
        <f>IF('1.4 AIZ-BWH'!E215="","",'1.4 AIZ-BWH'!E215)</f>
        <v/>
      </c>
      <c r="F206" s="49"/>
      <c r="G206" s="500" t="str" cm="1">
        <f t="array" aca="1" ref="G206" ca="1">IFERROR(IF(M206=0,SUMIFS(G207:G$1006,L207:L$1006,$L206,M207:M$1006,"&gt;0"),INDIRECT("'"&amp;$E206&amp;"'!E4")),"")</f>
        <v/>
      </c>
      <c r="H206" s="500" t="str" cm="1">
        <f t="array" aca="1" ref="H206" ca="1">IFERROR(IF(M206=0,SUMIFS(H207:H$1006,L207:L$1006,$L206,M207:M$1006,"&gt;0"),INDIRECT("'"&amp;$E206&amp;"'!E6")),"")</f>
        <v/>
      </c>
      <c r="I206" s="502" t="str" cm="1">
        <f t="array" aca="1" ref="I206" ca="1">IF(E206="","",IFERROR(IF(M206=0,SUMIFS(I207:I$1006,L207:L$1006,$L206,M207:M$1006,"&gt;0"),INDIRECT("'"&amp;$E206&amp;"'!E7")),""))</f>
        <v/>
      </c>
      <c r="J206" s="502" t="str" cm="1">
        <f t="array" aca="1" ref="J206" ca="1">IF(E206="","",IFERROR(IF(M206=0,SUMIFS(J207:J$1006,L207:L$1006,$L206,M207:M$1006,"&gt;0"),INDIRECT("'"&amp;$E206&amp;"'!E8")),""))</f>
        <v/>
      </c>
      <c r="K206" s="55" t="str">
        <f t="shared" si="5"/>
        <v/>
      </c>
      <c r="L206" s="411" t="str">
        <f t="shared" si="2"/>
        <v/>
      </c>
      <c r="M206" s="411" t="str">
        <f t="shared" si="3"/>
        <v/>
      </c>
      <c r="O206" s="56"/>
    </row>
    <row r="207" spans="1:15" ht="15" hidden="1">
      <c r="A207" s="23"/>
      <c r="B207" s="23"/>
      <c r="C207" s="23"/>
      <c r="D207" s="24"/>
      <c r="E207" s="28" t="str">
        <f>IF('1.4 AIZ-BWH'!E216="","",'1.4 AIZ-BWH'!E216)</f>
        <v/>
      </c>
      <c r="F207" s="49"/>
      <c r="G207" s="500" t="str" cm="1">
        <f t="array" aca="1" ref="G207" ca="1">IFERROR(IF(M207=0,SUMIFS(G208:G$1006,L208:L$1006,$L207,M208:M$1006,"&gt;0"),INDIRECT("'"&amp;$E207&amp;"'!E4")),"")</f>
        <v/>
      </c>
      <c r="H207" s="500" t="str" cm="1">
        <f t="array" aca="1" ref="H207" ca="1">IFERROR(IF(M207=0,SUMIFS(H208:H$1006,L208:L$1006,$L207,M208:M$1006,"&gt;0"),INDIRECT("'"&amp;$E207&amp;"'!E6")),"")</f>
        <v/>
      </c>
      <c r="I207" s="502" t="str" cm="1">
        <f t="array" aca="1" ref="I207" ca="1">IF(E207="","",IFERROR(IF(M207=0,SUMIFS(I208:I$1006,L208:L$1006,$L207,M208:M$1006,"&gt;0"),INDIRECT("'"&amp;$E207&amp;"'!E7")),""))</f>
        <v/>
      </c>
      <c r="J207" s="502" t="str" cm="1">
        <f t="array" aca="1" ref="J207" ca="1">IF(E207="","",IFERROR(IF(M207=0,SUMIFS(J208:J$1006,L208:L$1006,$L207,M208:M$1006,"&gt;0"),INDIRECT("'"&amp;$E207&amp;"'!E8")),""))</f>
        <v/>
      </c>
      <c r="K207" s="55" t="str">
        <f t="shared" si="5"/>
        <v/>
      </c>
      <c r="L207" s="411" t="str">
        <f t="shared" si="2"/>
        <v/>
      </c>
      <c r="M207" s="411" t="str">
        <f t="shared" si="3"/>
        <v/>
      </c>
      <c r="O207" s="56"/>
    </row>
    <row r="208" spans="1:15" ht="15" hidden="1">
      <c r="A208" s="23"/>
      <c r="B208" s="23"/>
      <c r="C208" s="23"/>
      <c r="D208" s="24"/>
      <c r="E208" s="28" t="str">
        <f>IF('1.4 AIZ-BWH'!E217="","",'1.4 AIZ-BWH'!E217)</f>
        <v/>
      </c>
      <c r="F208" s="49"/>
      <c r="G208" s="500" t="str" cm="1">
        <f t="array" aca="1" ref="G208" ca="1">IFERROR(IF(M208=0,SUMIFS(G209:G$1006,L209:L$1006,$L208,M209:M$1006,"&gt;0"),INDIRECT("'"&amp;$E208&amp;"'!E4")),"")</f>
        <v/>
      </c>
      <c r="H208" s="500" t="str" cm="1">
        <f t="array" aca="1" ref="H208" ca="1">IFERROR(IF(M208=0,SUMIFS(H209:H$1006,L209:L$1006,$L208,M209:M$1006,"&gt;0"),INDIRECT("'"&amp;$E208&amp;"'!E6")),"")</f>
        <v/>
      </c>
      <c r="I208" s="502" t="str" cm="1">
        <f t="array" aca="1" ref="I208" ca="1">IF(E208="","",IFERROR(IF(M208=0,SUMIFS(I209:I$1006,L209:L$1006,$L208,M209:M$1006,"&gt;0"),INDIRECT("'"&amp;$E208&amp;"'!E7")),""))</f>
        <v/>
      </c>
      <c r="J208" s="502" t="str" cm="1">
        <f t="array" aca="1" ref="J208" ca="1">IF(E208="","",IFERROR(IF(M208=0,SUMIFS(J209:J$1006,L209:L$1006,$L208,M209:M$1006,"&gt;0"),INDIRECT("'"&amp;$E208&amp;"'!E8")),""))</f>
        <v/>
      </c>
      <c r="K208" s="55" t="str">
        <f t="shared" si="5"/>
        <v/>
      </c>
      <c r="L208" s="411" t="str">
        <f t="shared" si="2"/>
        <v/>
      </c>
      <c r="M208" s="411" t="str">
        <f t="shared" si="3"/>
        <v/>
      </c>
      <c r="O208" s="56"/>
    </row>
    <row r="209" spans="1:15" ht="15" hidden="1">
      <c r="A209" s="23"/>
      <c r="B209" s="23"/>
      <c r="C209" s="23"/>
      <c r="D209" s="24"/>
      <c r="E209" s="28" t="str">
        <f>IF('1.4 AIZ-BWH'!E218="","",'1.4 AIZ-BWH'!E218)</f>
        <v/>
      </c>
      <c r="F209" s="49"/>
      <c r="G209" s="500" t="str" cm="1">
        <f t="array" aca="1" ref="G209" ca="1">IFERROR(IF(M209=0,SUMIFS(G210:G$1006,L210:L$1006,$L209,M210:M$1006,"&gt;0"),INDIRECT("'"&amp;$E209&amp;"'!E4")),"")</f>
        <v/>
      </c>
      <c r="H209" s="500" t="str" cm="1">
        <f t="array" aca="1" ref="H209" ca="1">IFERROR(IF(M209=0,SUMIFS(H210:H$1006,L210:L$1006,$L209,M210:M$1006,"&gt;0"),INDIRECT("'"&amp;$E209&amp;"'!E6")),"")</f>
        <v/>
      </c>
      <c r="I209" s="502" t="str" cm="1">
        <f t="array" aca="1" ref="I209" ca="1">IF(E209="","",IFERROR(IF(M209=0,SUMIFS(I210:I$1006,L210:L$1006,$L209,M210:M$1006,"&gt;0"),INDIRECT("'"&amp;$E209&amp;"'!E7")),""))</f>
        <v/>
      </c>
      <c r="J209" s="502" t="str" cm="1">
        <f t="array" aca="1" ref="J209" ca="1">IF(E209="","",IFERROR(IF(M209=0,SUMIFS(J210:J$1006,L210:L$1006,$L209,M210:M$1006,"&gt;0"),INDIRECT("'"&amp;$E209&amp;"'!E8")),""))</f>
        <v/>
      </c>
      <c r="K209" s="55" t="str">
        <f t="shared" ref="K209:K272" si="6">IF(E209="","",IFERROR(H209/G209,0))</f>
        <v/>
      </c>
      <c r="L209" s="411" t="str">
        <f t="shared" si="2"/>
        <v/>
      </c>
      <c r="M209" s="411" t="str">
        <f t="shared" si="3"/>
        <v/>
      </c>
      <c r="O209" s="56"/>
    </row>
    <row r="210" spans="1:15" ht="15" hidden="1">
      <c r="A210" s="23"/>
      <c r="B210" s="23"/>
      <c r="C210" s="23"/>
      <c r="D210" s="24"/>
      <c r="E210" s="28" t="str">
        <f>IF('1.4 AIZ-BWH'!E219="","",'1.4 AIZ-BWH'!E219)</f>
        <v/>
      </c>
      <c r="F210" s="49"/>
      <c r="G210" s="500" t="str" cm="1">
        <f t="array" aca="1" ref="G210" ca="1">IFERROR(IF(M210=0,SUMIFS(G211:G$1006,L211:L$1006,$L210,M211:M$1006,"&gt;0"),INDIRECT("'"&amp;$E210&amp;"'!E4")),"")</f>
        <v/>
      </c>
      <c r="H210" s="500" t="str" cm="1">
        <f t="array" aca="1" ref="H210" ca="1">IFERROR(IF(M210=0,SUMIFS(H211:H$1006,L211:L$1006,$L210,M211:M$1006,"&gt;0"),INDIRECT("'"&amp;$E210&amp;"'!E6")),"")</f>
        <v/>
      </c>
      <c r="I210" s="502" t="str" cm="1">
        <f t="array" aca="1" ref="I210" ca="1">IF(E210="","",IFERROR(IF(M210=0,SUMIFS(I211:I$1006,L211:L$1006,$L210,M211:M$1006,"&gt;0"),INDIRECT("'"&amp;$E210&amp;"'!E7")),""))</f>
        <v/>
      </c>
      <c r="J210" s="502" t="str" cm="1">
        <f t="array" aca="1" ref="J210" ca="1">IF(E210="","",IFERROR(IF(M210=0,SUMIFS(J211:J$1006,L211:L$1006,$L210,M211:M$1006,"&gt;0"),INDIRECT("'"&amp;$E210&amp;"'!E8")),""))</f>
        <v/>
      </c>
      <c r="K210" s="55" t="str">
        <f t="shared" si="6"/>
        <v/>
      </c>
      <c r="L210" s="411" t="str">
        <f t="shared" si="2"/>
        <v/>
      </c>
      <c r="M210" s="411" t="str">
        <f t="shared" si="3"/>
        <v/>
      </c>
      <c r="O210" s="56"/>
    </row>
    <row r="211" spans="1:15" ht="15" hidden="1">
      <c r="A211" s="23"/>
      <c r="B211" s="23"/>
      <c r="C211" s="23"/>
      <c r="D211" s="24"/>
      <c r="E211" s="28" t="str">
        <f>IF('1.4 AIZ-BWH'!E220="","",'1.4 AIZ-BWH'!E220)</f>
        <v/>
      </c>
      <c r="F211" s="49"/>
      <c r="G211" s="500" t="str" cm="1">
        <f t="array" aca="1" ref="G211" ca="1">IFERROR(IF(M211=0,SUMIFS(G212:G$1006,L212:L$1006,$L211,M212:M$1006,"&gt;0"),INDIRECT("'"&amp;$E211&amp;"'!E4")),"")</f>
        <v/>
      </c>
      <c r="H211" s="500" t="str" cm="1">
        <f t="array" aca="1" ref="H211" ca="1">IFERROR(IF(M211=0,SUMIFS(H212:H$1006,L212:L$1006,$L211,M212:M$1006,"&gt;0"),INDIRECT("'"&amp;$E211&amp;"'!E6")),"")</f>
        <v/>
      </c>
      <c r="I211" s="502" t="str" cm="1">
        <f t="array" aca="1" ref="I211" ca="1">IF(E211="","",IFERROR(IF(M211=0,SUMIFS(I212:I$1006,L212:L$1006,$L211,M212:M$1006,"&gt;0"),INDIRECT("'"&amp;$E211&amp;"'!E7")),""))</f>
        <v/>
      </c>
      <c r="J211" s="502" t="str" cm="1">
        <f t="array" aca="1" ref="J211" ca="1">IF(E211="","",IFERROR(IF(M211=0,SUMIFS(J212:J$1006,L212:L$1006,$L211,M212:M$1006,"&gt;0"),INDIRECT("'"&amp;$E211&amp;"'!E8")),""))</f>
        <v/>
      </c>
      <c r="K211" s="55" t="str">
        <f t="shared" si="6"/>
        <v/>
      </c>
      <c r="L211" s="411" t="str">
        <f t="shared" si="2"/>
        <v/>
      </c>
      <c r="M211" s="411" t="str">
        <f t="shared" si="3"/>
        <v/>
      </c>
      <c r="O211" s="56"/>
    </row>
    <row r="212" spans="1:15" ht="15" hidden="1">
      <c r="A212" s="23"/>
      <c r="B212" s="23"/>
      <c r="C212" s="23"/>
      <c r="D212" s="24"/>
      <c r="E212" s="28" t="str">
        <f>IF('1.4 AIZ-BWH'!E221="","",'1.4 AIZ-BWH'!E221)</f>
        <v/>
      </c>
      <c r="F212" s="49"/>
      <c r="G212" s="500" t="str" cm="1">
        <f t="array" aca="1" ref="G212" ca="1">IFERROR(IF(M212=0,SUMIFS(G213:G$1006,L213:L$1006,$L212,M213:M$1006,"&gt;0"),INDIRECT("'"&amp;$E212&amp;"'!E4")),"")</f>
        <v/>
      </c>
      <c r="H212" s="500" t="str" cm="1">
        <f t="array" aca="1" ref="H212" ca="1">IFERROR(IF(M212=0,SUMIFS(H213:H$1006,L213:L$1006,$L212,M213:M$1006,"&gt;0"),INDIRECT("'"&amp;$E212&amp;"'!E6")),"")</f>
        <v/>
      </c>
      <c r="I212" s="502" t="str" cm="1">
        <f t="array" aca="1" ref="I212" ca="1">IF(E212="","",IFERROR(IF(M212=0,SUMIFS(I213:I$1006,L213:L$1006,$L212,M213:M$1006,"&gt;0"),INDIRECT("'"&amp;$E212&amp;"'!E7")),""))</f>
        <v/>
      </c>
      <c r="J212" s="502" t="str" cm="1">
        <f t="array" aca="1" ref="J212" ca="1">IF(E212="","",IFERROR(IF(M212=0,SUMIFS(J213:J$1006,L213:L$1006,$L212,M213:M$1006,"&gt;0"),INDIRECT("'"&amp;$E212&amp;"'!E8")),""))</f>
        <v/>
      </c>
      <c r="K212" s="55" t="str">
        <f t="shared" si="6"/>
        <v/>
      </c>
      <c r="L212" s="411" t="str">
        <f t="shared" si="2"/>
        <v/>
      </c>
      <c r="M212" s="411" t="str">
        <f t="shared" si="3"/>
        <v/>
      </c>
      <c r="O212" s="56"/>
    </row>
    <row r="213" spans="1:15" ht="15" hidden="1">
      <c r="A213" s="23"/>
      <c r="B213" s="23"/>
      <c r="C213" s="23"/>
      <c r="D213" s="24"/>
      <c r="E213" s="28" t="str">
        <f>IF('1.4 AIZ-BWH'!E222="","",'1.4 AIZ-BWH'!E222)</f>
        <v/>
      </c>
      <c r="F213" s="49"/>
      <c r="G213" s="500" t="str" cm="1">
        <f t="array" aca="1" ref="G213" ca="1">IFERROR(IF(M213=0,SUMIFS(G214:G$1006,L214:L$1006,$L213,M214:M$1006,"&gt;0"),INDIRECT("'"&amp;$E213&amp;"'!E4")),"")</f>
        <v/>
      </c>
      <c r="H213" s="500" t="str" cm="1">
        <f t="array" aca="1" ref="H213" ca="1">IFERROR(IF(M213=0,SUMIFS(H214:H$1006,L214:L$1006,$L213,M214:M$1006,"&gt;0"),INDIRECT("'"&amp;$E213&amp;"'!E6")),"")</f>
        <v/>
      </c>
      <c r="I213" s="502" t="str" cm="1">
        <f t="array" aca="1" ref="I213" ca="1">IF(E213="","",IFERROR(IF(M213=0,SUMIFS(I214:I$1006,L214:L$1006,$L213,M214:M$1006,"&gt;0"),INDIRECT("'"&amp;$E213&amp;"'!E7")),""))</f>
        <v/>
      </c>
      <c r="J213" s="502" t="str" cm="1">
        <f t="array" aca="1" ref="J213" ca="1">IF(E213="","",IFERROR(IF(M213=0,SUMIFS(J214:J$1006,L214:L$1006,$L213,M214:M$1006,"&gt;0"),INDIRECT("'"&amp;$E213&amp;"'!E8")),""))</f>
        <v/>
      </c>
      <c r="K213" s="55" t="str">
        <f t="shared" si="6"/>
        <v/>
      </c>
      <c r="L213" s="411" t="str">
        <f t="shared" si="2"/>
        <v/>
      </c>
      <c r="M213" s="411" t="str">
        <f t="shared" si="3"/>
        <v/>
      </c>
      <c r="O213" s="56"/>
    </row>
    <row r="214" spans="1:15" ht="15" hidden="1">
      <c r="A214" s="23"/>
      <c r="B214" s="23"/>
      <c r="C214" s="23"/>
      <c r="D214" s="24"/>
      <c r="E214" s="28" t="str">
        <f>IF('1.4 AIZ-BWH'!E223="","",'1.4 AIZ-BWH'!E223)</f>
        <v/>
      </c>
      <c r="F214" s="49"/>
      <c r="G214" s="500" t="str" cm="1">
        <f t="array" aca="1" ref="G214" ca="1">IFERROR(IF(M214=0,SUMIFS(G215:G$1006,L215:L$1006,$L214,M215:M$1006,"&gt;0"),INDIRECT("'"&amp;$E214&amp;"'!E4")),"")</f>
        <v/>
      </c>
      <c r="H214" s="500" t="str" cm="1">
        <f t="array" aca="1" ref="H214" ca="1">IFERROR(IF(M214=0,SUMIFS(H215:H$1006,L215:L$1006,$L214,M215:M$1006,"&gt;0"),INDIRECT("'"&amp;$E214&amp;"'!E6")),"")</f>
        <v/>
      </c>
      <c r="I214" s="502" t="str" cm="1">
        <f t="array" aca="1" ref="I214" ca="1">IF(E214="","",IFERROR(IF(M214=0,SUMIFS(I215:I$1006,L215:L$1006,$L214,M215:M$1006,"&gt;0"),INDIRECT("'"&amp;$E214&amp;"'!E7")),""))</f>
        <v/>
      </c>
      <c r="J214" s="502" t="str" cm="1">
        <f t="array" aca="1" ref="J214" ca="1">IF(E214="","",IFERROR(IF(M214=0,SUMIFS(J215:J$1006,L215:L$1006,$L214,M215:M$1006,"&gt;0"),INDIRECT("'"&amp;$E214&amp;"'!E8")),""))</f>
        <v/>
      </c>
      <c r="K214" s="55" t="str">
        <f t="shared" si="6"/>
        <v/>
      </c>
      <c r="L214" s="411" t="str">
        <f t="shared" si="2"/>
        <v/>
      </c>
      <c r="M214" s="411" t="str">
        <f t="shared" si="3"/>
        <v/>
      </c>
      <c r="O214" s="56"/>
    </row>
    <row r="215" spans="1:15" ht="15" hidden="1">
      <c r="A215" s="23"/>
      <c r="B215" s="23"/>
      <c r="C215" s="23"/>
      <c r="D215" s="24"/>
      <c r="E215" s="28" t="str">
        <f>IF('1.4 AIZ-BWH'!E224="","",'1.4 AIZ-BWH'!E224)</f>
        <v/>
      </c>
      <c r="F215" s="49"/>
      <c r="G215" s="500" t="str" cm="1">
        <f t="array" aca="1" ref="G215" ca="1">IFERROR(IF(M215=0,SUMIFS(G216:G$1006,L216:L$1006,$L215,M216:M$1006,"&gt;0"),INDIRECT("'"&amp;$E215&amp;"'!E4")),"")</f>
        <v/>
      </c>
      <c r="H215" s="500" t="str" cm="1">
        <f t="array" aca="1" ref="H215" ca="1">IFERROR(IF(M215=0,SUMIFS(H216:H$1006,L216:L$1006,$L215,M216:M$1006,"&gt;0"),INDIRECT("'"&amp;$E215&amp;"'!E6")),"")</f>
        <v/>
      </c>
      <c r="I215" s="502" t="str" cm="1">
        <f t="array" aca="1" ref="I215" ca="1">IF(E215="","",IFERROR(IF(M215=0,SUMIFS(I216:I$1006,L216:L$1006,$L215,M216:M$1006,"&gt;0"),INDIRECT("'"&amp;$E215&amp;"'!E7")),""))</f>
        <v/>
      </c>
      <c r="J215" s="502" t="str" cm="1">
        <f t="array" aca="1" ref="J215" ca="1">IF(E215="","",IFERROR(IF(M215=0,SUMIFS(J216:J$1006,L216:L$1006,$L215,M216:M$1006,"&gt;0"),INDIRECT("'"&amp;$E215&amp;"'!E8")),""))</f>
        <v/>
      </c>
      <c r="K215" s="55" t="str">
        <f t="shared" si="6"/>
        <v/>
      </c>
      <c r="L215" s="411" t="str">
        <f t="shared" si="2"/>
        <v/>
      </c>
      <c r="M215" s="411" t="str">
        <f t="shared" si="3"/>
        <v/>
      </c>
      <c r="O215" s="56"/>
    </row>
    <row r="216" spans="1:15" ht="15" hidden="1">
      <c r="A216" s="23"/>
      <c r="B216" s="23"/>
      <c r="C216" s="23"/>
      <c r="D216" s="24"/>
      <c r="E216" s="28" t="str">
        <f>IF('1.4 AIZ-BWH'!E225="","",'1.4 AIZ-BWH'!E225)</f>
        <v/>
      </c>
      <c r="F216" s="49"/>
      <c r="G216" s="500" t="str" cm="1">
        <f t="array" aca="1" ref="G216" ca="1">IFERROR(IF(M216=0,SUMIFS(G217:G$1006,L217:L$1006,$L216,M217:M$1006,"&gt;0"),INDIRECT("'"&amp;$E216&amp;"'!E4")),"")</f>
        <v/>
      </c>
      <c r="H216" s="500" t="str" cm="1">
        <f t="array" aca="1" ref="H216" ca="1">IFERROR(IF(M216=0,SUMIFS(H217:H$1006,L217:L$1006,$L216,M217:M$1006,"&gt;0"),INDIRECT("'"&amp;$E216&amp;"'!E6")),"")</f>
        <v/>
      </c>
      <c r="I216" s="502" t="str" cm="1">
        <f t="array" aca="1" ref="I216" ca="1">IF(E216="","",IFERROR(IF(M216=0,SUMIFS(I217:I$1006,L217:L$1006,$L216,M217:M$1006,"&gt;0"),INDIRECT("'"&amp;$E216&amp;"'!E7")),""))</f>
        <v/>
      </c>
      <c r="J216" s="502" t="str" cm="1">
        <f t="array" aca="1" ref="J216" ca="1">IF(E216="","",IFERROR(IF(M216=0,SUMIFS(J217:J$1006,L217:L$1006,$L216,M217:M$1006,"&gt;0"),INDIRECT("'"&amp;$E216&amp;"'!E8")),""))</f>
        <v/>
      </c>
      <c r="K216" s="55" t="str">
        <f t="shared" si="6"/>
        <v/>
      </c>
      <c r="L216" s="411" t="str">
        <f t="shared" si="2"/>
        <v/>
      </c>
      <c r="M216" s="411" t="str">
        <f t="shared" si="3"/>
        <v/>
      </c>
      <c r="O216" s="56"/>
    </row>
    <row r="217" spans="1:15" ht="15" hidden="1">
      <c r="A217" s="23"/>
      <c r="B217" s="23"/>
      <c r="C217" s="23"/>
      <c r="D217" s="24"/>
      <c r="E217" s="28" t="str">
        <f>IF('1.4 AIZ-BWH'!E226="","",'1.4 AIZ-BWH'!E226)</f>
        <v/>
      </c>
      <c r="F217" s="49"/>
      <c r="G217" s="500" t="str" cm="1">
        <f t="array" aca="1" ref="G217" ca="1">IFERROR(IF(M217=0,SUMIFS(G218:G$1006,L218:L$1006,$L217,M218:M$1006,"&gt;0"),INDIRECT("'"&amp;$E217&amp;"'!E4")),"")</f>
        <v/>
      </c>
      <c r="H217" s="500" t="str" cm="1">
        <f t="array" aca="1" ref="H217" ca="1">IFERROR(IF(M217=0,SUMIFS(H218:H$1006,L218:L$1006,$L217,M218:M$1006,"&gt;0"),INDIRECT("'"&amp;$E217&amp;"'!E6")),"")</f>
        <v/>
      </c>
      <c r="I217" s="502" t="str" cm="1">
        <f t="array" aca="1" ref="I217" ca="1">IF(E217="","",IFERROR(IF(M217=0,SUMIFS(I218:I$1006,L218:L$1006,$L217,M218:M$1006,"&gt;0"),INDIRECT("'"&amp;$E217&amp;"'!E7")),""))</f>
        <v/>
      </c>
      <c r="J217" s="502" t="str" cm="1">
        <f t="array" aca="1" ref="J217" ca="1">IF(E217="","",IFERROR(IF(M217=0,SUMIFS(J218:J$1006,L218:L$1006,$L217,M218:M$1006,"&gt;0"),INDIRECT("'"&amp;$E217&amp;"'!E8")),""))</f>
        <v/>
      </c>
      <c r="K217" s="55" t="str">
        <f t="shared" si="6"/>
        <v/>
      </c>
      <c r="L217" s="411" t="str">
        <f t="shared" si="2"/>
        <v/>
      </c>
      <c r="M217" s="411" t="str">
        <f t="shared" si="3"/>
        <v/>
      </c>
      <c r="O217" s="56"/>
    </row>
    <row r="218" spans="1:15" ht="15" hidden="1">
      <c r="A218" s="23"/>
      <c r="B218" s="23"/>
      <c r="C218" s="23"/>
      <c r="D218" s="24"/>
      <c r="E218" s="28" t="str">
        <f>IF('1.4 AIZ-BWH'!E227="","",'1.4 AIZ-BWH'!E227)</f>
        <v/>
      </c>
      <c r="F218" s="49"/>
      <c r="G218" s="500" t="str" cm="1">
        <f t="array" aca="1" ref="G218" ca="1">IFERROR(IF(M218=0,SUMIFS(G219:G$1006,L219:L$1006,$L218,M219:M$1006,"&gt;0"),INDIRECT("'"&amp;$E218&amp;"'!E4")),"")</f>
        <v/>
      </c>
      <c r="H218" s="500" t="str" cm="1">
        <f t="array" aca="1" ref="H218" ca="1">IFERROR(IF(M218=0,SUMIFS(H219:H$1006,L219:L$1006,$L218,M219:M$1006,"&gt;0"),INDIRECT("'"&amp;$E218&amp;"'!E6")),"")</f>
        <v/>
      </c>
      <c r="I218" s="502" t="str" cm="1">
        <f t="array" aca="1" ref="I218" ca="1">IF(E218="","",IFERROR(IF(M218=0,SUMIFS(I219:I$1006,L219:L$1006,$L218,M219:M$1006,"&gt;0"),INDIRECT("'"&amp;$E218&amp;"'!E7")),""))</f>
        <v/>
      </c>
      <c r="J218" s="502" t="str" cm="1">
        <f t="array" aca="1" ref="J218" ca="1">IF(E218="","",IFERROR(IF(M218=0,SUMIFS(J219:J$1006,L219:L$1006,$L218,M219:M$1006,"&gt;0"),INDIRECT("'"&amp;$E218&amp;"'!E8")),""))</f>
        <v/>
      </c>
      <c r="K218" s="55" t="str">
        <f t="shared" si="6"/>
        <v/>
      </c>
      <c r="L218" s="411" t="str">
        <f t="shared" si="2"/>
        <v/>
      </c>
      <c r="M218" s="411" t="str">
        <f t="shared" si="3"/>
        <v/>
      </c>
      <c r="O218" s="56"/>
    </row>
    <row r="219" spans="1:15" ht="15" hidden="1">
      <c r="A219" s="23"/>
      <c r="B219" s="23"/>
      <c r="C219" s="23"/>
      <c r="D219" s="24"/>
      <c r="E219" s="28" t="str">
        <f>IF('1.4 AIZ-BWH'!E228="","",'1.4 AIZ-BWH'!E228)</f>
        <v/>
      </c>
      <c r="F219" s="49"/>
      <c r="G219" s="500" t="str" cm="1">
        <f t="array" aca="1" ref="G219" ca="1">IFERROR(IF(M219=0,SUMIFS(G220:G$1006,L220:L$1006,$L219,M220:M$1006,"&gt;0"),INDIRECT("'"&amp;$E219&amp;"'!E4")),"")</f>
        <v/>
      </c>
      <c r="H219" s="500" t="str" cm="1">
        <f t="array" aca="1" ref="H219" ca="1">IFERROR(IF(M219=0,SUMIFS(H220:H$1006,L220:L$1006,$L219,M220:M$1006,"&gt;0"),INDIRECT("'"&amp;$E219&amp;"'!E6")),"")</f>
        <v/>
      </c>
      <c r="I219" s="502" t="str" cm="1">
        <f t="array" aca="1" ref="I219" ca="1">IF(E219="","",IFERROR(IF(M219=0,SUMIFS(I220:I$1006,L220:L$1006,$L219,M220:M$1006,"&gt;0"),INDIRECT("'"&amp;$E219&amp;"'!E7")),""))</f>
        <v/>
      </c>
      <c r="J219" s="502" t="str" cm="1">
        <f t="array" aca="1" ref="J219" ca="1">IF(E219="","",IFERROR(IF(M219=0,SUMIFS(J220:J$1006,L220:L$1006,$L219,M220:M$1006,"&gt;0"),INDIRECT("'"&amp;$E219&amp;"'!E8")),""))</f>
        <v/>
      </c>
      <c r="K219" s="55" t="str">
        <f t="shared" si="6"/>
        <v/>
      </c>
      <c r="L219" s="411" t="str">
        <f t="shared" si="2"/>
        <v/>
      </c>
      <c r="M219" s="411" t="str">
        <f t="shared" si="3"/>
        <v/>
      </c>
      <c r="O219" s="56"/>
    </row>
    <row r="220" spans="1:15" ht="15" hidden="1">
      <c r="A220" s="23"/>
      <c r="B220" s="23"/>
      <c r="C220" s="23"/>
      <c r="D220" s="24"/>
      <c r="E220" s="28" t="str">
        <f>IF('1.4 AIZ-BWH'!E229="","",'1.4 AIZ-BWH'!E229)</f>
        <v/>
      </c>
      <c r="F220" s="49"/>
      <c r="G220" s="500" t="str" cm="1">
        <f t="array" aca="1" ref="G220" ca="1">IFERROR(IF(M220=0,SUMIFS(G221:G$1006,L221:L$1006,$L220,M221:M$1006,"&gt;0"),INDIRECT("'"&amp;$E220&amp;"'!E4")),"")</f>
        <v/>
      </c>
      <c r="H220" s="500" t="str" cm="1">
        <f t="array" aca="1" ref="H220" ca="1">IFERROR(IF(M220=0,SUMIFS(H221:H$1006,L221:L$1006,$L220,M221:M$1006,"&gt;0"),INDIRECT("'"&amp;$E220&amp;"'!E6")),"")</f>
        <v/>
      </c>
      <c r="I220" s="502" t="str" cm="1">
        <f t="array" aca="1" ref="I220" ca="1">IF(E220="","",IFERROR(IF(M220=0,SUMIFS(I221:I$1006,L221:L$1006,$L220,M221:M$1006,"&gt;0"),INDIRECT("'"&amp;$E220&amp;"'!E7")),""))</f>
        <v/>
      </c>
      <c r="J220" s="502" t="str" cm="1">
        <f t="array" aca="1" ref="J220" ca="1">IF(E220="","",IFERROR(IF(M220=0,SUMIFS(J221:J$1006,L221:L$1006,$L220,M221:M$1006,"&gt;0"),INDIRECT("'"&amp;$E220&amp;"'!E8")),""))</f>
        <v/>
      </c>
      <c r="K220" s="55" t="str">
        <f t="shared" si="6"/>
        <v/>
      </c>
      <c r="L220" s="411" t="str">
        <f t="shared" si="2"/>
        <v/>
      </c>
      <c r="M220" s="411" t="str">
        <f t="shared" si="3"/>
        <v/>
      </c>
      <c r="O220" s="56"/>
    </row>
    <row r="221" spans="1:15" ht="15" hidden="1">
      <c r="A221" s="23"/>
      <c r="B221" s="23"/>
      <c r="C221" s="23"/>
      <c r="D221" s="24"/>
      <c r="E221" s="28" t="str">
        <f>IF('1.4 AIZ-BWH'!E230="","",'1.4 AIZ-BWH'!E230)</f>
        <v/>
      </c>
      <c r="F221" s="49"/>
      <c r="G221" s="500" t="str" cm="1">
        <f t="array" aca="1" ref="G221" ca="1">IFERROR(IF(M221=0,SUMIFS(G222:G$1006,L222:L$1006,$L221,M222:M$1006,"&gt;0"),INDIRECT("'"&amp;$E221&amp;"'!E4")),"")</f>
        <v/>
      </c>
      <c r="H221" s="500" t="str" cm="1">
        <f t="array" aca="1" ref="H221" ca="1">IFERROR(IF(M221=0,SUMIFS(H222:H$1006,L222:L$1006,$L221,M222:M$1006,"&gt;0"),INDIRECT("'"&amp;$E221&amp;"'!E6")),"")</f>
        <v/>
      </c>
      <c r="I221" s="502" t="str" cm="1">
        <f t="array" aca="1" ref="I221" ca="1">IF(E221="","",IFERROR(IF(M221=0,SUMIFS(I222:I$1006,L222:L$1006,$L221,M222:M$1006,"&gt;0"),INDIRECT("'"&amp;$E221&amp;"'!E7")),""))</f>
        <v/>
      </c>
      <c r="J221" s="502" t="str" cm="1">
        <f t="array" aca="1" ref="J221" ca="1">IF(E221="","",IFERROR(IF(M221=0,SUMIFS(J222:J$1006,L222:L$1006,$L221,M222:M$1006,"&gt;0"),INDIRECT("'"&amp;$E221&amp;"'!E8")),""))</f>
        <v/>
      </c>
      <c r="K221" s="55" t="str">
        <f t="shared" si="6"/>
        <v/>
      </c>
      <c r="L221" s="411" t="str">
        <f t="shared" si="2"/>
        <v/>
      </c>
      <c r="M221" s="411" t="str">
        <f t="shared" si="3"/>
        <v/>
      </c>
      <c r="O221" s="56"/>
    </row>
    <row r="222" spans="1:15" ht="15" hidden="1">
      <c r="A222" s="23"/>
      <c r="B222" s="23"/>
      <c r="C222" s="23"/>
      <c r="D222" s="24"/>
      <c r="E222" s="28" t="str">
        <f>IF('1.4 AIZ-BWH'!E231="","",'1.4 AIZ-BWH'!E231)</f>
        <v/>
      </c>
      <c r="F222" s="49"/>
      <c r="G222" s="500" t="str" cm="1">
        <f t="array" aca="1" ref="G222" ca="1">IFERROR(IF(M222=0,SUMIFS(G223:G$1006,L223:L$1006,$L222,M223:M$1006,"&gt;0"),INDIRECT("'"&amp;$E222&amp;"'!E4")),"")</f>
        <v/>
      </c>
      <c r="H222" s="500" t="str" cm="1">
        <f t="array" aca="1" ref="H222" ca="1">IFERROR(IF(M222=0,SUMIFS(H223:H$1006,L223:L$1006,$L222,M223:M$1006,"&gt;0"),INDIRECT("'"&amp;$E222&amp;"'!E6")),"")</f>
        <v/>
      </c>
      <c r="I222" s="502" t="str" cm="1">
        <f t="array" aca="1" ref="I222" ca="1">IF(E222="","",IFERROR(IF(M222=0,SUMIFS(I223:I$1006,L223:L$1006,$L222,M223:M$1006,"&gt;0"),INDIRECT("'"&amp;$E222&amp;"'!E7")),""))</f>
        <v/>
      </c>
      <c r="J222" s="502" t="str" cm="1">
        <f t="array" aca="1" ref="J222" ca="1">IF(E222="","",IFERROR(IF(M222=0,SUMIFS(J223:J$1006,L223:L$1006,$L222,M223:M$1006,"&gt;0"),INDIRECT("'"&amp;$E222&amp;"'!E8")),""))</f>
        <v/>
      </c>
      <c r="K222" s="55" t="str">
        <f t="shared" si="6"/>
        <v/>
      </c>
      <c r="L222" s="411" t="str">
        <f t="shared" si="2"/>
        <v/>
      </c>
      <c r="M222" s="411" t="str">
        <f t="shared" si="3"/>
        <v/>
      </c>
      <c r="O222" s="56"/>
    </row>
    <row r="223" spans="1:15" ht="15" hidden="1">
      <c r="A223" s="23"/>
      <c r="B223" s="23"/>
      <c r="C223" s="23"/>
      <c r="D223" s="24"/>
      <c r="E223" s="28" t="str">
        <f>IF('1.4 AIZ-BWH'!E232="","",'1.4 AIZ-BWH'!E232)</f>
        <v/>
      </c>
      <c r="F223" s="49"/>
      <c r="G223" s="500" t="str" cm="1">
        <f t="array" aca="1" ref="G223" ca="1">IFERROR(IF(M223=0,SUMIFS(G224:G$1006,L224:L$1006,$L223,M224:M$1006,"&gt;0"),INDIRECT("'"&amp;$E223&amp;"'!E4")),"")</f>
        <v/>
      </c>
      <c r="H223" s="500" t="str" cm="1">
        <f t="array" aca="1" ref="H223" ca="1">IFERROR(IF(M223=0,SUMIFS(H224:H$1006,L224:L$1006,$L223,M224:M$1006,"&gt;0"),INDIRECT("'"&amp;$E223&amp;"'!E6")),"")</f>
        <v/>
      </c>
      <c r="I223" s="502" t="str" cm="1">
        <f t="array" aca="1" ref="I223" ca="1">IF(E223="","",IFERROR(IF(M223=0,SUMIFS(I224:I$1006,L224:L$1006,$L223,M224:M$1006,"&gt;0"),INDIRECT("'"&amp;$E223&amp;"'!E7")),""))</f>
        <v/>
      </c>
      <c r="J223" s="502" t="str" cm="1">
        <f t="array" aca="1" ref="J223" ca="1">IF(E223="","",IFERROR(IF(M223=0,SUMIFS(J224:J$1006,L224:L$1006,$L223,M224:M$1006,"&gt;0"),INDIRECT("'"&amp;$E223&amp;"'!E8")),""))</f>
        <v/>
      </c>
      <c r="K223" s="55" t="str">
        <f t="shared" si="6"/>
        <v/>
      </c>
      <c r="L223" s="411" t="str">
        <f t="shared" si="2"/>
        <v/>
      </c>
      <c r="M223" s="411" t="str">
        <f t="shared" si="3"/>
        <v/>
      </c>
      <c r="O223" s="56"/>
    </row>
    <row r="224" spans="1:15" ht="15" hidden="1">
      <c r="A224" s="23"/>
      <c r="B224" s="23"/>
      <c r="C224" s="23"/>
      <c r="D224" s="24"/>
      <c r="E224" s="28" t="str">
        <f>IF('1.4 AIZ-BWH'!E233="","",'1.4 AIZ-BWH'!E233)</f>
        <v/>
      </c>
      <c r="F224" s="49"/>
      <c r="G224" s="500" t="str" cm="1">
        <f t="array" aca="1" ref="G224" ca="1">IFERROR(IF(M224=0,SUMIFS(G225:G$1006,L225:L$1006,$L224,M225:M$1006,"&gt;0"),INDIRECT("'"&amp;$E224&amp;"'!E4")),"")</f>
        <v/>
      </c>
      <c r="H224" s="500" t="str" cm="1">
        <f t="array" aca="1" ref="H224" ca="1">IFERROR(IF(M224=0,SUMIFS(H225:H$1006,L225:L$1006,$L224,M225:M$1006,"&gt;0"),INDIRECT("'"&amp;$E224&amp;"'!E6")),"")</f>
        <v/>
      </c>
      <c r="I224" s="502" t="str" cm="1">
        <f t="array" aca="1" ref="I224" ca="1">IF(E224="","",IFERROR(IF(M224=0,SUMIFS(I225:I$1006,L225:L$1006,$L224,M225:M$1006,"&gt;0"),INDIRECT("'"&amp;$E224&amp;"'!E7")),""))</f>
        <v/>
      </c>
      <c r="J224" s="502" t="str" cm="1">
        <f t="array" aca="1" ref="J224" ca="1">IF(E224="","",IFERROR(IF(M224=0,SUMIFS(J225:J$1006,L225:L$1006,$L224,M225:M$1006,"&gt;0"),INDIRECT("'"&amp;$E224&amp;"'!E8")),""))</f>
        <v/>
      </c>
      <c r="K224" s="55" t="str">
        <f t="shared" si="6"/>
        <v/>
      </c>
      <c r="L224" s="411" t="str">
        <f t="shared" si="2"/>
        <v/>
      </c>
      <c r="M224" s="411" t="str">
        <f t="shared" si="3"/>
        <v/>
      </c>
      <c r="O224" s="56"/>
    </row>
    <row r="225" spans="1:15" ht="15" hidden="1">
      <c r="A225" s="23"/>
      <c r="B225" s="23"/>
      <c r="C225" s="23"/>
      <c r="D225" s="24"/>
      <c r="E225" s="28" t="str">
        <f>IF('1.4 AIZ-BWH'!E234="","",'1.4 AIZ-BWH'!E234)</f>
        <v/>
      </c>
      <c r="F225" s="49"/>
      <c r="G225" s="500" t="str" cm="1">
        <f t="array" aca="1" ref="G225" ca="1">IFERROR(IF(M225=0,SUMIFS(G226:G$1006,L226:L$1006,$L225,M226:M$1006,"&gt;0"),INDIRECT("'"&amp;$E225&amp;"'!E4")),"")</f>
        <v/>
      </c>
      <c r="H225" s="500" t="str" cm="1">
        <f t="array" aca="1" ref="H225" ca="1">IFERROR(IF(M225=0,SUMIFS(H226:H$1006,L226:L$1006,$L225,M226:M$1006,"&gt;0"),INDIRECT("'"&amp;$E225&amp;"'!E6")),"")</f>
        <v/>
      </c>
      <c r="I225" s="502" t="str" cm="1">
        <f t="array" aca="1" ref="I225" ca="1">IF(E225="","",IFERROR(IF(M225=0,SUMIFS(I226:I$1006,L226:L$1006,$L225,M226:M$1006,"&gt;0"),INDIRECT("'"&amp;$E225&amp;"'!E7")),""))</f>
        <v/>
      </c>
      <c r="J225" s="502" t="str" cm="1">
        <f t="array" aca="1" ref="J225" ca="1">IF(E225="","",IFERROR(IF(M225=0,SUMIFS(J226:J$1006,L226:L$1006,$L225,M226:M$1006,"&gt;0"),INDIRECT("'"&amp;$E225&amp;"'!E8")),""))</f>
        <v/>
      </c>
      <c r="K225" s="55" t="str">
        <f t="shared" si="6"/>
        <v/>
      </c>
      <c r="L225" s="411" t="str">
        <f t="shared" si="2"/>
        <v/>
      </c>
      <c r="M225" s="411" t="str">
        <f t="shared" si="3"/>
        <v/>
      </c>
      <c r="O225" s="56"/>
    </row>
    <row r="226" spans="1:15" ht="15" hidden="1">
      <c r="A226" s="23"/>
      <c r="B226" s="23"/>
      <c r="C226" s="23"/>
      <c r="D226" s="24"/>
      <c r="E226" s="28" t="str">
        <f>IF('1.4 AIZ-BWH'!E235="","",'1.4 AIZ-BWH'!E235)</f>
        <v/>
      </c>
      <c r="F226" s="49"/>
      <c r="G226" s="500" t="str" cm="1">
        <f t="array" aca="1" ref="G226" ca="1">IFERROR(IF(M226=0,SUMIFS(G227:G$1006,L227:L$1006,$L226,M227:M$1006,"&gt;0"),INDIRECT("'"&amp;$E226&amp;"'!E4")),"")</f>
        <v/>
      </c>
      <c r="H226" s="500" t="str" cm="1">
        <f t="array" aca="1" ref="H226" ca="1">IFERROR(IF(M226=0,SUMIFS(H227:H$1006,L227:L$1006,$L226,M227:M$1006,"&gt;0"),INDIRECT("'"&amp;$E226&amp;"'!E6")),"")</f>
        <v/>
      </c>
      <c r="I226" s="502" t="str" cm="1">
        <f t="array" aca="1" ref="I226" ca="1">IF(E226="","",IFERROR(IF(M226=0,SUMIFS(I227:I$1006,L227:L$1006,$L226,M227:M$1006,"&gt;0"),INDIRECT("'"&amp;$E226&amp;"'!E7")),""))</f>
        <v/>
      </c>
      <c r="J226" s="502" t="str" cm="1">
        <f t="array" aca="1" ref="J226" ca="1">IF(E226="","",IFERROR(IF(M226=0,SUMIFS(J227:J$1006,L227:L$1006,$L226,M227:M$1006,"&gt;0"),INDIRECT("'"&amp;$E226&amp;"'!E8")),""))</f>
        <v/>
      </c>
      <c r="K226" s="55" t="str">
        <f t="shared" si="6"/>
        <v/>
      </c>
      <c r="L226" s="411" t="str">
        <f t="shared" si="2"/>
        <v/>
      </c>
      <c r="M226" s="411" t="str">
        <f t="shared" si="3"/>
        <v/>
      </c>
      <c r="O226" s="56"/>
    </row>
    <row r="227" spans="1:15" ht="15" hidden="1">
      <c r="A227" s="23"/>
      <c r="B227" s="23"/>
      <c r="C227" s="23"/>
      <c r="D227" s="24"/>
      <c r="E227" s="28" t="str">
        <f>IF('1.4 AIZ-BWH'!E236="","",'1.4 AIZ-BWH'!E236)</f>
        <v/>
      </c>
      <c r="F227" s="49"/>
      <c r="G227" s="500" t="str" cm="1">
        <f t="array" aca="1" ref="G227" ca="1">IFERROR(IF(M227=0,SUMIFS(G228:G$1006,L228:L$1006,$L227,M228:M$1006,"&gt;0"),INDIRECT("'"&amp;$E227&amp;"'!E4")),"")</f>
        <v/>
      </c>
      <c r="H227" s="500" t="str" cm="1">
        <f t="array" aca="1" ref="H227" ca="1">IFERROR(IF(M227=0,SUMIFS(H228:H$1006,L228:L$1006,$L227,M228:M$1006,"&gt;0"),INDIRECT("'"&amp;$E227&amp;"'!E6")),"")</f>
        <v/>
      </c>
      <c r="I227" s="502" t="str" cm="1">
        <f t="array" aca="1" ref="I227" ca="1">IF(E227="","",IFERROR(IF(M227=0,SUMIFS(I228:I$1006,L228:L$1006,$L227,M228:M$1006,"&gt;0"),INDIRECT("'"&amp;$E227&amp;"'!E7")),""))</f>
        <v/>
      </c>
      <c r="J227" s="502" t="str" cm="1">
        <f t="array" aca="1" ref="J227" ca="1">IF(E227="","",IFERROR(IF(M227=0,SUMIFS(J228:J$1006,L228:L$1006,$L227,M228:M$1006,"&gt;0"),INDIRECT("'"&amp;$E227&amp;"'!E8")),""))</f>
        <v/>
      </c>
      <c r="K227" s="55" t="str">
        <f t="shared" si="6"/>
        <v/>
      </c>
      <c r="L227" s="411" t="str">
        <f t="shared" si="2"/>
        <v/>
      </c>
      <c r="M227" s="411" t="str">
        <f t="shared" si="3"/>
        <v/>
      </c>
      <c r="O227" s="56"/>
    </row>
    <row r="228" spans="1:15" ht="15" hidden="1">
      <c r="A228" s="23"/>
      <c r="B228" s="23"/>
      <c r="C228" s="23"/>
      <c r="D228" s="24"/>
      <c r="E228" s="28" t="str">
        <f>IF('1.4 AIZ-BWH'!E237="","",'1.4 AIZ-BWH'!E237)</f>
        <v/>
      </c>
      <c r="F228" s="49"/>
      <c r="G228" s="500" t="str" cm="1">
        <f t="array" aca="1" ref="G228" ca="1">IFERROR(IF(M228=0,SUMIFS(G229:G$1006,L229:L$1006,$L228,M229:M$1006,"&gt;0"),INDIRECT("'"&amp;$E228&amp;"'!E4")),"")</f>
        <v/>
      </c>
      <c r="H228" s="500" t="str" cm="1">
        <f t="array" aca="1" ref="H228" ca="1">IFERROR(IF(M228=0,SUMIFS(H229:H$1006,L229:L$1006,$L228,M229:M$1006,"&gt;0"),INDIRECT("'"&amp;$E228&amp;"'!E6")),"")</f>
        <v/>
      </c>
      <c r="I228" s="502" t="str" cm="1">
        <f t="array" aca="1" ref="I228" ca="1">IF(E228="","",IFERROR(IF(M228=0,SUMIFS(I229:I$1006,L229:L$1006,$L228,M229:M$1006,"&gt;0"),INDIRECT("'"&amp;$E228&amp;"'!E7")),""))</f>
        <v/>
      </c>
      <c r="J228" s="502" t="str" cm="1">
        <f t="array" aca="1" ref="J228" ca="1">IF(E228="","",IFERROR(IF(M228=0,SUMIFS(J229:J$1006,L229:L$1006,$L228,M229:M$1006,"&gt;0"),INDIRECT("'"&amp;$E228&amp;"'!E8")),""))</f>
        <v/>
      </c>
      <c r="K228" s="55" t="str">
        <f t="shared" si="6"/>
        <v/>
      </c>
      <c r="L228" s="411" t="str">
        <f t="shared" si="2"/>
        <v/>
      </c>
      <c r="M228" s="411" t="str">
        <f t="shared" si="3"/>
        <v/>
      </c>
      <c r="O228" s="56"/>
    </row>
    <row r="229" spans="1:15" ht="15" hidden="1">
      <c r="A229" s="23"/>
      <c r="B229" s="23"/>
      <c r="C229" s="23"/>
      <c r="D229" s="24"/>
      <c r="E229" s="28" t="str">
        <f>IF('1.4 AIZ-BWH'!E238="","",'1.4 AIZ-BWH'!E238)</f>
        <v/>
      </c>
      <c r="F229" s="49"/>
      <c r="G229" s="500" t="str" cm="1">
        <f t="array" aca="1" ref="G229" ca="1">IFERROR(IF(M229=0,SUMIFS(G230:G$1006,L230:L$1006,$L229,M230:M$1006,"&gt;0"),INDIRECT("'"&amp;$E229&amp;"'!E4")),"")</f>
        <v/>
      </c>
      <c r="H229" s="500" t="str" cm="1">
        <f t="array" aca="1" ref="H229" ca="1">IFERROR(IF(M229=0,SUMIFS(H230:H$1006,L230:L$1006,$L229,M230:M$1006,"&gt;0"),INDIRECT("'"&amp;$E229&amp;"'!E6")),"")</f>
        <v/>
      </c>
      <c r="I229" s="502" t="str" cm="1">
        <f t="array" aca="1" ref="I229" ca="1">IF(E229="","",IFERROR(IF(M229=0,SUMIFS(I230:I$1006,L230:L$1006,$L229,M230:M$1006,"&gt;0"),INDIRECT("'"&amp;$E229&amp;"'!E7")),""))</f>
        <v/>
      </c>
      <c r="J229" s="502" t="str" cm="1">
        <f t="array" aca="1" ref="J229" ca="1">IF(E229="","",IFERROR(IF(M229=0,SUMIFS(J230:J$1006,L230:L$1006,$L229,M230:M$1006,"&gt;0"),INDIRECT("'"&amp;$E229&amp;"'!E8")),""))</f>
        <v/>
      </c>
      <c r="K229" s="55" t="str">
        <f t="shared" si="6"/>
        <v/>
      </c>
      <c r="L229" s="411" t="str">
        <f t="shared" si="2"/>
        <v/>
      </c>
      <c r="M229" s="411" t="str">
        <f t="shared" si="3"/>
        <v/>
      </c>
      <c r="O229" s="56"/>
    </row>
    <row r="230" spans="1:15" ht="15" hidden="1">
      <c r="A230" s="23"/>
      <c r="B230" s="23"/>
      <c r="C230" s="23"/>
      <c r="D230" s="24"/>
      <c r="E230" s="28" t="str">
        <f>IF('1.4 AIZ-BWH'!E239="","",'1.4 AIZ-BWH'!E239)</f>
        <v/>
      </c>
      <c r="F230" s="49"/>
      <c r="G230" s="500" t="str" cm="1">
        <f t="array" aca="1" ref="G230" ca="1">IFERROR(IF(M230=0,SUMIFS(G231:G$1006,L231:L$1006,$L230,M231:M$1006,"&gt;0"),INDIRECT("'"&amp;$E230&amp;"'!E4")),"")</f>
        <v/>
      </c>
      <c r="H230" s="500" t="str" cm="1">
        <f t="array" aca="1" ref="H230" ca="1">IFERROR(IF(M230=0,SUMIFS(H231:H$1006,L231:L$1006,$L230,M231:M$1006,"&gt;0"),INDIRECT("'"&amp;$E230&amp;"'!E6")),"")</f>
        <v/>
      </c>
      <c r="I230" s="502" t="str" cm="1">
        <f t="array" aca="1" ref="I230" ca="1">IF(E230="","",IFERROR(IF(M230=0,SUMIFS(I231:I$1006,L231:L$1006,$L230,M231:M$1006,"&gt;0"),INDIRECT("'"&amp;$E230&amp;"'!E7")),""))</f>
        <v/>
      </c>
      <c r="J230" s="502" t="str" cm="1">
        <f t="array" aca="1" ref="J230" ca="1">IF(E230="","",IFERROR(IF(M230=0,SUMIFS(J231:J$1006,L231:L$1006,$L230,M231:M$1006,"&gt;0"),INDIRECT("'"&amp;$E230&amp;"'!E8")),""))</f>
        <v/>
      </c>
      <c r="K230" s="55" t="str">
        <f t="shared" si="6"/>
        <v/>
      </c>
      <c r="L230" s="411" t="str">
        <f t="shared" ref="L230:L293" si="7">IFERROR(VALUE(LEFT($E230,SEARCH(".",$E230)-1)),"")</f>
        <v/>
      </c>
      <c r="M230" s="411" t="str">
        <f t="shared" ref="M230:M293" si="8">IFERROR(VALUE(MID($E230,SEARCH(".",$E230)+1,1)),"")</f>
        <v/>
      </c>
      <c r="O230" s="56"/>
    </row>
    <row r="231" spans="1:15" ht="15" hidden="1">
      <c r="A231" s="23"/>
      <c r="B231" s="23"/>
      <c r="C231" s="23"/>
      <c r="D231" s="24"/>
      <c r="E231" s="28" t="str">
        <f>IF('1.4 AIZ-BWH'!E240="","",'1.4 AIZ-BWH'!E240)</f>
        <v/>
      </c>
      <c r="F231" s="49"/>
      <c r="G231" s="500" t="str" cm="1">
        <f t="array" aca="1" ref="G231" ca="1">IFERROR(IF(M231=0,SUMIFS(G232:G$1006,L232:L$1006,$L231,M232:M$1006,"&gt;0"),INDIRECT("'"&amp;$E231&amp;"'!E4")),"")</f>
        <v/>
      </c>
      <c r="H231" s="500" t="str" cm="1">
        <f t="array" aca="1" ref="H231" ca="1">IFERROR(IF(M231=0,SUMIFS(H232:H$1006,L232:L$1006,$L231,M232:M$1006,"&gt;0"),INDIRECT("'"&amp;$E231&amp;"'!E6")),"")</f>
        <v/>
      </c>
      <c r="I231" s="502" t="str" cm="1">
        <f t="array" aca="1" ref="I231" ca="1">IF(E231="","",IFERROR(IF(M231=0,SUMIFS(I232:I$1006,L232:L$1006,$L231,M232:M$1006,"&gt;0"),INDIRECT("'"&amp;$E231&amp;"'!E7")),""))</f>
        <v/>
      </c>
      <c r="J231" s="502" t="str" cm="1">
        <f t="array" aca="1" ref="J231" ca="1">IF(E231="","",IFERROR(IF(M231=0,SUMIFS(J232:J$1006,L232:L$1006,$L231,M232:M$1006,"&gt;0"),INDIRECT("'"&amp;$E231&amp;"'!E8")),""))</f>
        <v/>
      </c>
      <c r="K231" s="55" t="str">
        <f t="shared" si="6"/>
        <v/>
      </c>
      <c r="L231" s="411" t="str">
        <f t="shared" si="7"/>
        <v/>
      </c>
      <c r="M231" s="411" t="str">
        <f t="shared" si="8"/>
        <v/>
      </c>
      <c r="O231" s="56"/>
    </row>
    <row r="232" spans="1:15" ht="15" hidden="1">
      <c r="A232" s="23"/>
      <c r="B232" s="23"/>
      <c r="C232" s="23"/>
      <c r="D232" s="24"/>
      <c r="E232" s="28" t="str">
        <f>IF('1.4 AIZ-BWH'!E241="","",'1.4 AIZ-BWH'!E241)</f>
        <v/>
      </c>
      <c r="F232" s="49"/>
      <c r="G232" s="500" t="str" cm="1">
        <f t="array" aca="1" ref="G232" ca="1">IFERROR(IF(M232=0,SUMIFS(G233:G$1006,L233:L$1006,$L232,M233:M$1006,"&gt;0"),INDIRECT("'"&amp;$E232&amp;"'!E4")),"")</f>
        <v/>
      </c>
      <c r="H232" s="500" t="str" cm="1">
        <f t="array" aca="1" ref="H232" ca="1">IFERROR(IF(M232=0,SUMIFS(H233:H$1006,L233:L$1006,$L232,M233:M$1006,"&gt;0"),INDIRECT("'"&amp;$E232&amp;"'!E6")),"")</f>
        <v/>
      </c>
      <c r="I232" s="502" t="str" cm="1">
        <f t="array" aca="1" ref="I232" ca="1">IF(E232="","",IFERROR(IF(M232=0,SUMIFS(I233:I$1006,L233:L$1006,$L232,M233:M$1006,"&gt;0"),INDIRECT("'"&amp;$E232&amp;"'!E7")),""))</f>
        <v/>
      </c>
      <c r="J232" s="502" t="str" cm="1">
        <f t="array" aca="1" ref="J232" ca="1">IF(E232="","",IFERROR(IF(M232=0,SUMIFS(J233:J$1006,L233:L$1006,$L232,M233:M$1006,"&gt;0"),INDIRECT("'"&amp;$E232&amp;"'!E8")),""))</f>
        <v/>
      </c>
      <c r="K232" s="55" t="str">
        <f t="shared" si="6"/>
        <v/>
      </c>
      <c r="L232" s="411" t="str">
        <f t="shared" si="7"/>
        <v/>
      </c>
      <c r="M232" s="411" t="str">
        <f t="shared" si="8"/>
        <v/>
      </c>
      <c r="O232" s="56"/>
    </row>
    <row r="233" spans="1:15" ht="15" hidden="1">
      <c r="A233" s="23"/>
      <c r="B233" s="23"/>
      <c r="C233" s="23"/>
      <c r="D233" s="24"/>
      <c r="E233" s="28" t="str">
        <f>IF('1.4 AIZ-BWH'!E242="","",'1.4 AIZ-BWH'!E242)</f>
        <v/>
      </c>
      <c r="F233" s="49"/>
      <c r="G233" s="500" t="str" cm="1">
        <f t="array" aca="1" ref="G233" ca="1">IFERROR(IF(M233=0,SUMIFS(G234:G$1006,L234:L$1006,$L233,M234:M$1006,"&gt;0"),INDIRECT("'"&amp;$E233&amp;"'!E4")),"")</f>
        <v/>
      </c>
      <c r="H233" s="500" t="str" cm="1">
        <f t="array" aca="1" ref="H233" ca="1">IFERROR(IF(M233=0,SUMIFS(H234:H$1006,L234:L$1006,$L233,M234:M$1006,"&gt;0"),INDIRECT("'"&amp;$E233&amp;"'!E6")),"")</f>
        <v/>
      </c>
      <c r="I233" s="502" t="str" cm="1">
        <f t="array" aca="1" ref="I233" ca="1">IF(E233="","",IFERROR(IF(M233=0,SUMIFS(I234:I$1006,L234:L$1006,$L233,M234:M$1006,"&gt;0"),INDIRECT("'"&amp;$E233&amp;"'!E7")),""))</f>
        <v/>
      </c>
      <c r="J233" s="502" t="str" cm="1">
        <f t="array" aca="1" ref="J233" ca="1">IF(E233="","",IFERROR(IF(M233=0,SUMIFS(J234:J$1006,L234:L$1006,$L233,M234:M$1006,"&gt;0"),INDIRECT("'"&amp;$E233&amp;"'!E8")),""))</f>
        <v/>
      </c>
      <c r="K233" s="55" t="str">
        <f t="shared" si="6"/>
        <v/>
      </c>
      <c r="L233" s="411" t="str">
        <f t="shared" si="7"/>
        <v/>
      </c>
      <c r="M233" s="411" t="str">
        <f t="shared" si="8"/>
        <v/>
      </c>
      <c r="O233" s="56"/>
    </row>
    <row r="234" spans="1:15" ht="15" hidden="1">
      <c r="A234" s="23"/>
      <c r="B234" s="23"/>
      <c r="C234" s="23"/>
      <c r="D234" s="24"/>
      <c r="E234" s="28" t="str">
        <f>IF('1.4 AIZ-BWH'!E243="","",'1.4 AIZ-BWH'!E243)</f>
        <v/>
      </c>
      <c r="F234" s="49"/>
      <c r="G234" s="500" t="str" cm="1">
        <f t="array" aca="1" ref="G234" ca="1">IFERROR(IF(M234=0,SUMIFS(G235:G$1006,L235:L$1006,$L234,M235:M$1006,"&gt;0"),INDIRECT("'"&amp;$E234&amp;"'!E4")),"")</f>
        <v/>
      </c>
      <c r="H234" s="500" t="str" cm="1">
        <f t="array" aca="1" ref="H234" ca="1">IFERROR(IF(M234=0,SUMIFS(H235:H$1006,L235:L$1006,$L234,M235:M$1006,"&gt;0"),INDIRECT("'"&amp;$E234&amp;"'!E6")),"")</f>
        <v/>
      </c>
      <c r="I234" s="502" t="str" cm="1">
        <f t="array" aca="1" ref="I234" ca="1">IF(E234="","",IFERROR(IF(M234=0,SUMIFS(I235:I$1006,L235:L$1006,$L234,M235:M$1006,"&gt;0"),INDIRECT("'"&amp;$E234&amp;"'!E7")),""))</f>
        <v/>
      </c>
      <c r="J234" s="502" t="str" cm="1">
        <f t="array" aca="1" ref="J234" ca="1">IF(E234="","",IFERROR(IF(M234=0,SUMIFS(J235:J$1006,L235:L$1006,$L234,M235:M$1006,"&gt;0"),INDIRECT("'"&amp;$E234&amp;"'!E8")),""))</f>
        <v/>
      </c>
      <c r="K234" s="55" t="str">
        <f t="shared" si="6"/>
        <v/>
      </c>
      <c r="L234" s="411" t="str">
        <f t="shared" si="7"/>
        <v/>
      </c>
      <c r="M234" s="411" t="str">
        <f t="shared" si="8"/>
        <v/>
      </c>
      <c r="O234" s="56"/>
    </row>
    <row r="235" spans="1:15" ht="15" hidden="1">
      <c r="A235" s="23"/>
      <c r="B235" s="23"/>
      <c r="C235" s="23"/>
      <c r="D235" s="24"/>
      <c r="E235" s="28" t="str">
        <f>IF('1.4 AIZ-BWH'!E244="","",'1.4 AIZ-BWH'!E244)</f>
        <v/>
      </c>
      <c r="F235" s="49"/>
      <c r="G235" s="500" t="str" cm="1">
        <f t="array" aca="1" ref="G235" ca="1">IFERROR(IF(M235=0,SUMIFS(G236:G$1006,L236:L$1006,$L235,M236:M$1006,"&gt;0"),INDIRECT("'"&amp;$E235&amp;"'!E4")),"")</f>
        <v/>
      </c>
      <c r="H235" s="500" t="str" cm="1">
        <f t="array" aca="1" ref="H235" ca="1">IFERROR(IF(M235=0,SUMIFS(H236:H$1006,L236:L$1006,$L235,M236:M$1006,"&gt;0"),INDIRECT("'"&amp;$E235&amp;"'!E6")),"")</f>
        <v/>
      </c>
      <c r="I235" s="502" t="str" cm="1">
        <f t="array" aca="1" ref="I235" ca="1">IF(E235="","",IFERROR(IF(M235=0,SUMIFS(I236:I$1006,L236:L$1006,$L235,M236:M$1006,"&gt;0"),INDIRECT("'"&amp;$E235&amp;"'!E7")),""))</f>
        <v/>
      </c>
      <c r="J235" s="502" t="str" cm="1">
        <f t="array" aca="1" ref="J235" ca="1">IF(E235="","",IFERROR(IF(M235=0,SUMIFS(J236:J$1006,L236:L$1006,$L235,M236:M$1006,"&gt;0"),INDIRECT("'"&amp;$E235&amp;"'!E8")),""))</f>
        <v/>
      </c>
      <c r="K235" s="55" t="str">
        <f t="shared" si="6"/>
        <v/>
      </c>
      <c r="L235" s="411" t="str">
        <f t="shared" si="7"/>
        <v/>
      </c>
      <c r="M235" s="411" t="str">
        <f t="shared" si="8"/>
        <v/>
      </c>
      <c r="O235" s="56"/>
    </row>
    <row r="236" spans="1:15" ht="15" hidden="1">
      <c r="A236" s="23"/>
      <c r="B236" s="23"/>
      <c r="C236" s="23"/>
      <c r="D236" s="24"/>
      <c r="E236" s="28" t="str">
        <f>IF('1.4 AIZ-BWH'!E245="","",'1.4 AIZ-BWH'!E245)</f>
        <v/>
      </c>
      <c r="F236" s="49"/>
      <c r="G236" s="500" t="str" cm="1">
        <f t="array" aca="1" ref="G236" ca="1">IFERROR(IF(M236=0,SUMIFS(G237:G$1006,L237:L$1006,$L236,M237:M$1006,"&gt;0"),INDIRECT("'"&amp;$E236&amp;"'!E4")),"")</f>
        <v/>
      </c>
      <c r="H236" s="500" t="str" cm="1">
        <f t="array" aca="1" ref="H236" ca="1">IFERROR(IF(M236=0,SUMIFS(H237:H$1006,L237:L$1006,$L236,M237:M$1006,"&gt;0"),INDIRECT("'"&amp;$E236&amp;"'!E6")),"")</f>
        <v/>
      </c>
      <c r="I236" s="502" t="str" cm="1">
        <f t="array" aca="1" ref="I236" ca="1">IF(E236="","",IFERROR(IF(M236=0,SUMIFS(I237:I$1006,L237:L$1006,$L236,M237:M$1006,"&gt;0"),INDIRECT("'"&amp;$E236&amp;"'!E7")),""))</f>
        <v/>
      </c>
      <c r="J236" s="502" t="str" cm="1">
        <f t="array" aca="1" ref="J236" ca="1">IF(E236="","",IFERROR(IF(M236=0,SUMIFS(J237:J$1006,L237:L$1006,$L236,M237:M$1006,"&gt;0"),INDIRECT("'"&amp;$E236&amp;"'!E8")),""))</f>
        <v/>
      </c>
      <c r="K236" s="55" t="str">
        <f t="shared" si="6"/>
        <v/>
      </c>
      <c r="L236" s="411" t="str">
        <f t="shared" si="7"/>
        <v/>
      </c>
      <c r="M236" s="411" t="str">
        <f t="shared" si="8"/>
        <v/>
      </c>
      <c r="O236" s="56"/>
    </row>
    <row r="237" spans="1:15" ht="15" hidden="1">
      <c r="A237" s="23"/>
      <c r="B237" s="23"/>
      <c r="C237" s="23"/>
      <c r="D237" s="24"/>
      <c r="E237" s="28" t="str">
        <f>IF('1.4 AIZ-BWH'!E246="","",'1.4 AIZ-BWH'!E246)</f>
        <v/>
      </c>
      <c r="F237" s="49"/>
      <c r="G237" s="500" t="str" cm="1">
        <f t="array" aca="1" ref="G237" ca="1">IFERROR(IF(M237=0,SUMIFS(G238:G$1006,L238:L$1006,$L237,M238:M$1006,"&gt;0"),INDIRECT("'"&amp;$E237&amp;"'!E4")),"")</f>
        <v/>
      </c>
      <c r="H237" s="500" t="str" cm="1">
        <f t="array" aca="1" ref="H237" ca="1">IFERROR(IF(M237=0,SUMIFS(H238:H$1006,L238:L$1006,$L237,M238:M$1006,"&gt;0"),INDIRECT("'"&amp;$E237&amp;"'!E6")),"")</f>
        <v/>
      </c>
      <c r="I237" s="502" t="str" cm="1">
        <f t="array" aca="1" ref="I237" ca="1">IF(E237="","",IFERROR(IF(M237=0,SUMIFS(I238:I$1006,L238:L$1006,$L237,M238:M$1006,"&gt;0"),INDIRECT("'"&amp;$E237&amp;"'!E7")),""))</f>
        <v/>
      </c>
      <c r="J237" s="502" t="str" cm="1">
        <f t="array" aca="1" ref="J237" ca="1">IF(E237="","",IFERROR(IF(M237=0,SUMIFS(J238:J$1006,L238:L$1006,$L237,M238:M$1006,"&gt;0"),INDIRECT("'"&amp;$E237&amp;"'!E8")),""))</f>
        <v/>
      </c>
      <c r="K237" s="55" t="str">
        <f t="shared" si="6"/>
        <v/>
      </c>
      <c r="L237" s="411" t="str">
        <f t="shared" si="7"/>
        <v/>
      </c>
      <c r="M237" s="411" t="str">
        <f t="shared" si="8"/>
        <v/>
      </c>
      <c r="O237" s="56"/>
    </row>
    <row r="238" spans="1:15" ht="15" hidden="1">
      <c r="A238" s="23"/>
      <c r="B238" s="23"/>
      <c r="C238" s="23"/>
      <c r="D238" s="24"/>
      <c r="E238" s="28" t="str">
        <f>IF('1.4 AIZ-BWH'!E247="","",'1.4 AIZ-BWH'!E247)</f>
        <v/>
      </c>
      <c r="F238" s="49"/>
      <c r="G238" s="500" t="str" cm="1">
        <f t="array" aca="1" ref="G238" ca="1">IFERROR(IF(M238=0,SUMIFS(G239:G$1006,L239:L$1006,$L238,M239:M$1006,"&gt;0"),INDIRECT("'"&amp;$E238&amp;"'!E4")),"")</f>
        <v/>
      </c>
      <c r="H238" s="500" t="str" cm="1">
        <f t="array" aca="1" ref="H238" ca="1">IFERROR(IF(M238=0,SUMIFS(H239:H$1006,L239:L$1006,$L238,M239:M$1006,"&gt;0"),INDIRECT("'"&amp;$E238&amp;"'!E6")),"")</f>
        <v/>
      </c>
      <c r="I238" s="502" t="str" cm="1">
        <f t="array" aca="1" ref="I238" ca="1">IF(E238="","",IFERROR(IF(M238=0,SUMIFS(I239:I$1006,L239:L$1006,$L238,M239:M$1006,"&gt;0"),INDIRECT("'"&amp;$E238&amp;"'!E7")),""))</f>
        <v/>
      </c>
      <c r="J238" s="502" t="str" cm="1">
        <f t="array" aca="1" ref="J238" ca="1">IF(E238="","",IFERROR(IF(M238=0,SUMIFS(J239:J$1006,L239:L$1006,$L238,M239:M$1006,"&gt;0"),INDIRECT("'"&amp;$E238&amp;"'!E8")),""))</f>
        <v/>
      </c>
      <c r="K238" s="55" t="str">
        <f t="shared" si="6"/>
        <v/>
      </c>
      <c r="L238" s="411" t="str">
        <f t="shared" si="7"/>
        <v/>
      </c>
      <c r="M238" s="411" t="str">
        <f t="shared" si="8"/>
        <v/>
      </c>
      <c r="O238" s="56"/>
    </row>
    <row r="239" spans="1:15" ht="15" hidden="1">
      <c r="A239" s="23"/>
      <c r="B239" s="23"/>
      <c r="C239" s="23"/>
      <c r="D239" s="24"/>
      <c r="E239" s="28" t="str">
        <f>IF('1.4 AIZ-BWH'!E248="","",'1.4 AIZ-BWH'!E248)</f>
        <v/>
      </c>
      <c r="F239" s="49"/>
      <c r="G239" s="500" t="str" cm="1">
        <f t="array" aca="1" ref="G239" ca="1">IFERROR(IF(M239=0,SUMIFS(G240:G$1006,L240:L$1006,$L239,M240:M$1006,"&gt;0"),INDIRECT("'"&amp;$E239&amp;"'!E4")),"")</f>
        <v/>
      </c>
      <c r="H239" s="500" t="str" cm="1">
        <f t="array" aca="1" ref="H239" ca="1">IFERROR(IF(M239=0,SUMIFS(H240:H$1006,L240:L$1006,$L239,M240:M$1006,"&gt;0"),INDIRECT("'"&amp;$E239&amp;"'!E6")),"")</f>
        <v/>
      </c>
      <c r="I239" s="502" t="str" cm="1">
        <f t="array" aca="1" ref="I239" ca="1">IF(E239="","",IFERROR(IF(M239=0,SUMIFS(I240:I$1006,L240:L$1006,$L239,M240:M$1006,"&gt;0"),INDIRECT("'"&amp;$E239&amp;"'!E7")),""))</f>
        <v/>
      </c>
      <c r="J239" s="502" t="str" cm="1">
        <f t="array" aca="1" ref="J239" ca="1">IF(E239="","",IFERROR(IF(M239=0,SUMIFS(J240:J$1006,L240:L$1006,$L239,M240:M$1006,"&gt;0"),INDIRECT("'"&amp;$E239&amp;"'!E8")),""))</f>
        <v/>
      </c>
      <c r="K239" s="55" t="str">
        <f t="shared" si="6"/>
        <v/>
      </c>
      <c r="L239" s="411" t="str">
        <f t="shared" si="7"/>
        <v/>
      </c>
      <c r="M239" s="411" t="str">
        <f t="shared" si="8"/>
        <v/>
      </c>
      <c r="O239" s="56"/>
    </row>
    <row r="240" spans="1:15" ht="15" hidden="1">
      <c r="A240" s="23"/>
      <c r="B240" s="23"/>
      <c r="C240" s="23"/>
      <c r="D240" s="24"/>
      <c r="E240" s="28" t="str">
        <f>IF('1.4 AIZ-BWH'!E249="","",'1.4 AIZ-BWH'!E249)</f>
        <v/>
      </c>
      <c r="F240" s="49"/>
      <c r="G240" s="500" t="str" cm="1">
        <f t="array" aca="1" ref="G240" ca="1">IFERROR(IF(M240=0,SUMIFS(G241:G$1006,L241:L$1006,$L240,M241:M$1006,"&gt;0"),INDIRECT("'"&amp;$E240&amp;"'!E4")),"")</f>
        <v/>
      </c>
      <c r="H240" s="500" t="str" cm="1">
        <f t="array" aca="1" ref="H240" ca="1">IFERROR(IF(M240=0,SUMIFS(H241:H$1006,L241:L$1006,$L240,M241:M$1006,"&gt;0"),INDIRECT("'"&amp;$E240&amp;"'!E6")),"")</f>
        <v/>
      </c>
      <c r="I240" s="502" t="str" cm="1">
        <f t="array" aca="1" ref="I240" ca="1">IF(E240="","",IFERROR(IF(M240=0,SUMIFS(I241:I$1006,L241:L$1006,$L240,M241:M$1006,"&gt;0"),INDIRECT("'"&amp;$E240&amp;"'!E7")),""))</f>
        <v/>
      </c>
      <c r="J240" s="502" t="str" cm="1">
        <f t="array" aca="1" ref="J240" ca="1">IF(E240="","",IFERROR(IF(M240=0,SUMIFS(J241:J$1006,L241:L$1006,$L240,M241:M$1006,"&gt;0"),INDIRECT("'"&amp;$E240&amp;"'!E8")),""))</f>
        <v/>
      </c>
      <c r="K240" s="55" t="str">
        <f t="shared" si="6"/>
        <v/>
      </c>
      <c r="L240" s="411" t="str">
        <f t="shared" si="7"/>
        <v/>
      </c>
      <c r="M240" s="411" t="str">
        <f t="shared" si="8"/>
        <v/>
      </c>
      <c r="O240" s="56"/>
    </row>
    <row r="241" spans="1:15" ht="15" hidden="1">
      <c r="A241" s="23"/>
      <c r="B241" s="23"/>
      <c r="C241" s="23"/>
      <c r="D241" s="24"/>
      <c r="E241" s="28" t="str">
        <f>IF('1.4 AIZ-BWH'!E250="","",'1.4 AIZ-BWH'!E250)</f>
        <v/>
      </c>
      <c r="F241" s="49"/>
      <c r="G241" s="500" t="str" cm="1">
        <f t="array" aca="1" ref="G241" ca="1">IFERROR(IF(M241=0,SUMIFS(G242:G$1006,L242:L$1006,$L241,M242:M$1006,"&gt;0"),INDIRECT("'"&amp;$E241&amp;"'!E4")),"")</f>
        <v/>
      </c>
      <c r="H241" s="500" t="str" cm="1">
        <f t="array" aca="1" ref="H241" ca="1">IFERROR(IF(M241=0,SUMIFS(H242:H$1006,L242:L$1006,$L241,M242:M$1006,"&gt;0"),INDIRECT("'"&amp;$E241&amp;"'!E6")),"")</f>
        <v/>
      </c>
      <c r="I241" s="502" t="str" cm="1">
        <f t="array" aca="1" ref="I241" ca="1">IF(E241="","",IFERROR(IF(M241=0,SUMIFS(I242:I$1006,L242:L$1006,$L241,M242:M$1006,"&gt;0"),INDIRECT("'"&amp;$E241&amp;"'!E7")),""))</f>
        <v/>
      </c>
      <c r="J241" s="502" t="str" cm="1">
        <f t="array" aca="1" ref="J241" ca="1">IF(E241="","",IFERROR(IF(M241=0,SUMIFS(J242:J$1006,L242:L$1006,$L241,M242:M$1006,"&gt;0"),INDIRECT("'"&amp;$E241&amp;"'!E8")),""))</f>
        <v/>
      </c>
      <c r="K241" s="55" t="str">
        <f t="shared" si="6"/>
        <v/>
      </c>
      <c r="L241" s="411" t="str">
        <f t="shared" si="7"/>
        <v/>
      </c>
      <c r="M241" s="411" t="str">
        <f t="shared" si="8"/>
        <v/>
      </c>
      <c r="O241" s="56"/>
    </row>
    <row r="242" spans="1:15" ht="15" hidden="1">
      <c r="A242" s="23"/>
      <c r="B242" s="23"/>
      <c r="C242" s="23"/>
      <c r="D242" s="24"/>
      <c r="E242" s="28" t="str">
        <f>IF('1.4 AIZ-BWH'!E251="","",'1.4 AIZ-BWH'!E251)</f>
        <v/>
      </c>
      <c r="F242" s="49"/>
      <c r="G242" s="500" t="str" cm="1">
        <f t="array" aca="1" ref="G242" ca="1">IFERROR(IF(M242=0,SUMIFS(G243:G$1006,L243:L$1006,$L242,M243:M$1006,"&gt;0"),INDIRECT("'"&amp;$E242&amp;"'!E4")),"")</f>
        <v/>
      </c>
      <c r="H242" s="500" t="str" cm="1">
        <f t="array" aca="1" ref="H242" ca="1">IFERROR(IF(M242=0,SUMIFS(H243:H$1006,L243:L$1006,$L242,M243:M$1006,"&gt;0"),INDIRECT("'"&amp;$E242&amp;"'!E6")),"")</f>
        <v/>
      </c>
      <c r="I242" s="502" t="str" cm="1">
        <f t="array" aca="1" ref="I242" ca="1">IF(E242="","",IFERROR(IF(M242=0,SUMIFS(I243:I$1006,L243:L$1006,$L242,M243:M$1006,"&gt;0"),INDIRECT("'"&amp;$E242&amp;"'!E7")),""))</f>
        <v/>
      </c>
      <c r="J242" s="502" t="str" cm="1">
        <f t="array" aca="1" ref="J242" ca="1">IF(E242="","",IFERROR(IF(M242=0,SUMIFS(J243:J$1006,L243:L$1006,$L242,M243:M$1006,"&gt;0"),INDIRECT("'"&amp;$E242&amp;"'!E8")),""))</f>
        <v/>
      </c>
      <c r="K242" s="55" t="str">
        <f t="shared" si="6"/>
        <v/>
      </c>
      <c r="L242" s="411" t="str">
        <f t="shared" si="7"/>
        <v/>
      </c>
      <c r="M242" s="411" t="str">
        <f t="shared" si="8"/>
        <v/>
      </c>
      <c r="O242" s="56"/>
    </row>
    <row r="243" spans="1:15" ht="15" hidden="1">
      <c r="A243" s="23"/>
      <c r="B243" s="23"/>
      <c r="C243" s="23"/>
      <c r="D243" s="24"/>
      <c r="E243" s="28" t="str">
        <f>IF('1.4 AIZ-BWH'!E252="","",'1.4 AIZ-BWH'!E252)</f>
        <v/>
      </c>
      <c r="F243" s="49"/>
      <c r="G243" s="500" t="str" cm="1">
        <f t="array" aca="1" ref="G243" ca="1">IFERROR(IF(M243=0,SUMIFS(G244:G$1006,L244:L$1006,$L243,M244:M$1006,"&gt;0"),INDIRECT("'"&amp;$E243&amp;"'!E4")),"")</f>
        <v/>
      </c>
      <c r="H243" s="500" t="str" cm="1">
        <f t="array" aca="1" ref="H243" ca="1">IFERROR(IF(M243=0,SUMIFS(H244:H$1006,L244:L$1006,$L243,M244:M$1006,"&gt;0"),INDIRECT("'"&amp;$E243&amp;"'!E6")),"")</f>
        <v/>
      </c>
      <c r="I243" s="502" t="str" cm="1">
        <f t="array" aca="1" ref="I243" ca="1">IF(E243="","",IFERROR(IF(M243=0,SUMIFS(I244:I$1006,L244:L$1006,$L243,M244:M$1006,"&gt;0"),INDIRECT("'"&amp;$E243&amp;"'!E7")),""))</f>
        <v/>
      </c>
      <c r="J243" s="502" t="str" cm="1">
        <f t="array" aca="1" ref="J243" ca="1">IF(E243="","",IFERROR(IF(M243=0,SUMIFS(J244:J$1006,L244:L$1006,$L243,M244:M$1006,"&gt;0"),INDIRECT("'"&amp;$E243&amp;"'!E8")),""))</f>
        <v/>
      </c>
      <c r="K243" s="55" t="str">
        <f t="shared" si="6"/>
        <v/>
      </c>
      <c r="L243" s="411" t="str">
        <f t="shared" si="7"/>
        <v/>
      </c>
      <c r="M243" s="411" t="str">
        <f t="shared" si="8"/>
        <v/>
      </c>
      <c r="O243" s="56"/>
    </row>
    <row r="244" spans="1:15" ht="15" hidden="1">
      <c r="A244" s="23"/>
      <c r="B244" s="23"/>
      <c r="C244" s="23"/>
      <c r="D244" s="24"/>
      <c r="E244" s="28" t="str">
        <f>IF('1.4 AIZ-BWH'!E253="","",'1.4 AIZ-BWH'!E253)</f>
        <v/>
      </c>
      <c r="F244" s="49"/>
      <c r="G244" s="500" t="str" cm="1">
        <f t="array" aca="1" ref="G244" ca="1">IFERROR(IF(M244=0,SUMIFS(G245:G$1006,L245:L$1006,$L244,M245:M$1006,"&gt;0"),INDIRECT("'"&amp;$E244&amp;"'!E4")),"")</f>
        <v/>
      </c>
      <c r="H244" s="500" t="str" cm="1">
        <f t="array" aca="1" ref="H244" ca="1">IFERROR(IF(M244=0,SUMIFS(H245:H$1006,L245:L$1006,$L244,M245:M$1006,"&gt;0"),INDIRECT("'"&amp;$E244&amp;"'!E6")),"")</f>
        <v/>
      </c>
      <c r="I244" s="502" t="str" cm="1">
        <f t="array" aca="1" ref="I244" ca="1">IF(E244="","",IFERROR(IF(M244=0,SUMIFS(I245:I$1006,L245:L$1006,$L244,M245:M$1006,"&gt;0"),INDIRECT("'"&amp;$E244&amp;"'!E7")),""))</f>
        <v/>
      </c>
      <c r="J244" s="502" t="str" cm="1">
        <f t="array" aca="1" ref="J244" ca="1">IF(E244="","",IFERROR(IF(M244=0,SUMIFS(J245:J$1006,L245:L$1006,$L244,M245:M$1006,"&gt;0"),INDIRECT("'"&amp;$E244&amp;"'!E8")),""))</f>
        <v/>
      </c>
      <c r="K244" s="55" t="str">
        <f t="shared" si="6"/>
        <v/>
      </c>
      <c r="L244" s="411" t="str">
        <f t="shared" si="7"/>
        <v/>
      </c>
      <c r="M244" s="411" t="str">
        <f t="shared" si="8"/>
        <v/>
      </c>
      <c r="O244" s="56"/>
    </row>
    <row r="245" spans="1:15" ht="15" hidden="1">
      <c r="A245" s="23"/>
      <c r="B245" s="23"/>
      <c r="C245" s="23"/>
      <c r="D245" s="24"/>
      <c r="E245" s="28" t="str">
        <f>IF('1.4 AIZ-BWH'!E254="","",'1.4 AIZ-BWH'!E254)</f>
        <v/>
      </c>
      <c r="F245" s="49"/>
      <c r="G245" s="500" t="str" cm="1">
        <f t="array" aca="1" ref="G245" ca="1">IFERROR(IF(M245=0,SUMIFS(G246:G$1006,L246:L$1006,$L245,M246:M$1006,"&gt;0"),INDIRECT("'"&amp;$E245&amp;"'!E4")),"")</f>
        <v/>
      </c>
      <c r="H245" s="500" t="str" cm="1">
        <f t="array" aca="1" ref="H245" ca="1">IFERROR(IF(M245=0,SUMIFS(H246:H$1006,L246:L$1006,$L245,M246:M$1006,"&gt;0"),INDIRECT("'"&amp;$E245&amp;"'!E6")),"")</f>
        <v/>
      </c>
      <c r="I245" s="502" t="str" cm="1">
        <f t="array" aca="1" ref="I245" ca="1">IF(E245="","",IFERROR(IF(M245=0,SUMIFS(I246:I$1006,L246:L$1006,$L245,M246:M$1006,"&gt;0"),INDIRECT("'"&amp;$E245&amp;"'!E7")),""))</f>
        <v/>
      </c>
      <c r="J245" s="502" t="str" cm="1">
        <f t="array" aca="1" ref="J245" ca="1">IF(E245="","",IFERROR(IF(M245=0,SUMIFS(J246:J$1006,L246:L$1006,$L245,M246:M$1006,"&gt;0"),INDIRECT("'"&amp;$E245&amp;"'!E8")),""))</f>
        <v/>
      </c>
      <c r="K245" s="55" t="str">
        <f t="shared" si="6"/>
        <v/>
      </c>
      <c r="L245" s="411" t="str">
        <f t="shared" si="7"/>
        <v/>
      </c>
      <c r="M245" s="411" t="str">
        <f t="shared" si="8"/>
        <v/>
      </c>
      <c r="O245" s="56"/>
    </row>
    <row r="246" spans="1:15" ht="15" hidden="1">
      <c r="A246" s="23"/>
      <c r="B246" s="23"/>
      <c r="C246" s="23"/>
      <c r="D246" s="24"/>
      <c r="E246" s="28" t="str">
        <f>IF('1.4 AIZ-BWH'!E255="","",'1.4 AIZ-BWH'!E255)</f>
        <v/>
      </c>
      <c r="F246" s="49"/>
      <c r="G246" s="500" t="str" cm="1">
        <f t="array" aca="1" ref="G246" ca="1">IFERROR(IF(M246=0,SUMIFS(G247:G$1006,L247:L$1006,$L246,M247:M$1006,"&gt;0"),INDIRECT("'"&amp;$E246&amp;"'!E4")),"")</f>
        <v/>
      </c>
      <c r="H246" s="500" t="str" cm="1">
        <f t="array" aca="1" ref="H246" ca="1">IFERROR(IF(M246=0,SUMIFS(H247:H$1006,L247:L$1006,$L246,M247:M$1006,"&gt;0"),INDIRECT("'"&amp;$E246&amp;"'!E6")),"")</f>
        <v/>
      </c>
      <c r="I246" s="502" t="str" cm="1">
        <f t="array" aca="1" ref="I246" ca="1">IF(E246="","",IFERROR(IF(M246=0,SUMIFS(I247:I$1006,L247:L$1006,$L246,M247:M$1006,"&gt;0"),INDIRECT("'"&amp;$E246&amp;"'!E7")),""))</f>
        <v/>
      </c>
      <c r="J246" s="502" t="str" cm="1">
        <f t="array" aca="1" ref="J246" ca="1">IF(E246="","",IFERROR(IF(M246=0,SUMIFS(J247:J$1006,L247:L$1006,$L246,M247:M$1006,"&gt;0"),INDIRECT("'"&amp;$E246&amp;"'!E8")),""))</f>
        <v/>
      </c>
      <c r="K246" s="55" t="str">
        <f t="shared" si="6"/>
        <v/>
      </c>
      <c r="L246" s="411" t="str">
        <f t="shared" si="7"/>
        <v/>
      </c>
      <c r="M246" s="411" t="str">
        <f t="shared" si="8"/>
        <v/>
      </c>
      <c r="O246" s="56"/>
    </row>
    <row r="247" spans="1:15" ht="15" hidden="1">
      <c r="A247" s="23"/>
      <c r="B247" s="23"/>
      <c r="C247" s="23"/>
      <c r="D247" s="24"/>
      <c r="E247" s="28" t="str">
        <f>IF('1.4 AIZ-BWH'!E256="","",'1.4 AIZ-BWH'!E256)</f>
        <v/>
      </c>
      <c r="F247" s="49"/>
      <c r="G247" s="500" t="str" cm="1">
        <f t="array" aca="1" ref="G247" ca="1">IFERROR(IF(M247=0,SUMIFS(G248:G$1006,L248:L$1006,$L247,M248:M$1006,"&gt;0"),INDIRECT("'"&amp;$E247&amp;"'!E4")),"")</f>
        <v/>
      </c>
      <c r="H247" s="500" t="str" cm="1">
        <f t="array" aca="1" ref="H247" ca="1">IFERROR(IF(M247=0,SUMIFS(H248:H$1006,L248:L$1006,$L247,M248:M$1006,"&gt;0"),INDIRECT("'"&amp;$E247&amp;"'!E6")),"")</f>
        <v/>
      </c>
      <c r="I247" s="502" t="str" cm="1">
        <f t="array" aca="1" ref="I247" ca="1">IF(E247="","",IFERROR(IF(M247=0,SUMIFS(I248:I$1006,L248:L$1006,$L247,M248:M$1006,"&gt;0"),INDIRECT("'"&amp;$E247&amp;"'!E7")),""))</f>
        <v/>
      </c>
      <c r="J247" s="502" t="str" cm="1">
        <f t="array" aca="1" ref="J247" ca="1">IF(E247="","",IFERROR(IF(M247=0,SUMIFS(J248:J$1006,L248:L$1006,$L247,M248:M$1006,"&gt;0"),INDIRECT("'"&amp;$E247&amp;"'!E8")),""))</f>
        <v/>
      </c>
      <c r="K247" s="55" t="str">
        <f t="shared" si="6"/>
        <v/>
      </c>
      <c r="L247" s="411" t="str">
        <f t="shared" si="7"/>
        <v/>
      </c>
      <c r="M247" s="411" t="str">
        <f t="shared" si="8"/>
        <v/>
      </c>
      <c r="O247" s="56"/>
    </row>
    <row r="248" spans="1:15" ht="15" hidden="1">
      <c r="A248" s="23"/>
      <c r="B248" s="23"/>
      <c r="C248" s="23"/>
      <c r="D248" s="24"/>
      <c r="E248" s="28" t="str">
        <f>IF('1.4 AIZ-BWH'!E257="","",'1.4 AIZ-BWH'!E257)</f>
        <v/>
      </c>
      <c r="F248" s="49"/>
      <c r="G248" s="500" t="str" cm="1">
        <f t="array" aca="1" ref="G248" ca="1">IFERROR(IF(M248=0,SUMIFS(G249:G$1006,L249:L$1006,$L248,M249:M$1006,"&gt;0"),INDIRECT("'"&amp;$E248&amp;"'!E4")),"")</f>
        <v/>
      </c>
      <c r="H248" s="500" t="str" cm="1">
        <f t="array" aca="1" ref="H248" ca="1">IFERROR(IF(M248=0,SUMIFS(H249:H$1006,L249:L$1006,$L248,M249:M$1006,"&gt;0"),INDIRECT("'"&amp;$E248&amp;"'!E6")),"")</f>
        <v/>
      </c>
      <c r="I248" s="502" t="str" cm="1">
        <f t="array" aca="1" ref="I248" ca="1">IF(E248="","",IFERROR(IF(M248=0,SUMIFS(I249:I$1006,L249:L$1006,$L248,M249:M$1006,"&gt;0"),INDIRECT("'"&amp;$E248&amp;"'!E7")),""))</f>
        <v/>
      </c>
      <c r="J248" s="502" t="str" cm="1">
        <f t="array" aca="1" ref="J248" ca="1">IF(E248="","",IFERROR(IF(M248=0,SUMIFS(J249:J$1006,L249:L$1006,$L248,M249:M$1006,"&gt;0"),INDIRECT("'"&amp;$E248&amp;"'!E8")),""))</f>
        <v/>
      </c>
      <c r="K248" s="55" t="str">
        <f t="shared" si="6"/>
        <v/>
      </c>
      <c r="L248" s="411" t="str">
        <f t="shared" si="7"/>
        <v/>
      </c>
      <c r="M248" s="411" t="str">
        <f t="shared" si="8"/>
        <v/>
      </c>
      <c r="O248" s="56"/>
    </row>
    <row r="249" spans="1:15" ht="15" hidden="1">
      <c r="A249" s="23"/>
      <c r="B249" s="23"/>
      <c r="C249" s="23"/>
      <c r="D249" s="24"/>
      <c r="E249" s="28" t="str">
        <f>IF('1.4 AIZ-BWH'!E258="","",'1.4 AIZ-BWH'!E258)</f>
        <v/>
      </c>
      <c r="F249" s="49"/>
      <c r="G249" s="500" t="str" cm="1">
        <f t="array" aca="1" ref="G249" ca="1">IFERROR(IF(M249=0,SUMIFS(G250:G$1006,L250:L$1006,$L249,M250:M$1006,"&gt;0"),INDIRECT("'"&amp;$E249&amp;"'!E4")),"")</f>
        <v/>
      </c>
      <c r="H249" s="500" t="str" cm="1">
        <f t="array" aca="1" ref="H249" ca="1">IFERROR(IF(M249=0,SUMIFS(H250:H$1006,L250:L$1006,$L249,M250:M$1006,"&gt;0"),INDIRECT("'"&amp;$E249&amp;"'!E6")),"")</f>
        <v/>
      </c>
      <c r="I249" s="502" t="str" cm="1">
        <f t="array" aca="1" ref="I249" ca="1">IF(E249="","",IFERROR(IF(M249=0,SUMIFS(I250:I$1006,L250:L$1006,$L249,M250:M$1006,"&gt;0"),INDIRECT("'"&amp;$E249&amp;"'!E7")),""))</f>
        <v/>
      </c>
      <c r="J249" s="502" t="str" cm="1">
        <f t="array" aca="1" ref="J249" ca="1">IF(E249="","",IFERROR(IF(M249=0,SUMIFS(J250:J$1006,L250:L$1006,$L249,M250:M$1006,"&gt;0"),INDIRECT("'"&amp;$E249&amp;"'!E8")),""))</f>
        <v/>
      </c>
      <c r="K249" s="55" t="str">
        <f t="shared" si="6"/>
        <v/>
      </c>
      <c r="L249" s="411" t="str">
        <f t="shared" si="7"/>
        <v/>
      </c>
      <c r="M249" s="411" t="str">
        <f t="shared" si="8"/>
        <v/>
      </c>
      <c r="O249" s="56"/>
    </row>
    <row r="250" spans="1:15" ht="15" hidden="1">
      <c r="A250" s="23"/>
      <c r="B250" s="23"/>
      <c r="C250" s="23"/>
      <c r="D250" s="24"/>
      <c r="E250" s="28" t="str">
        <f>IF('1.4 AIZ-BWH'!E259="","",'1.4 AIZ-BWH'!E259)</f>
        <v/>
      </c>
      <c r="F250" s="49"/>
      <c r="G250" s="500" t="str" cm="1">
        <f t="array" aca="1" ref="G250" ca="1">IFERROR(IF(M250=0,SUMIFS(G251:G$1006,L251:L$1006,$L250,M251:M$1006,"&gt;0"),INDIRECT("'"&amp;$E250&amp;"'!E4")),"")</f>
        <v/>
      </c>
      <c r="H250" s="500" t="str" cm="1">
        <f t="array" aca="1" ref="H250" ca="1">IFERROR(IF(M250=0,SUMIFS(H251:H$1006,L251:L$1006,$L250,M251:M$1006,"&gt;0"),INDIRECT("'"&amp;$E250&amp;"'!E6")),"")</f>
        <v/>
      </c>
      <c r="I250" s="502" t="str" cm="1">
        <f t="array" aca="1" ref="I250" ca="1">IF(E250="","",IFERROR(IF(M250=0,SUMIFS(I251:I$1006,L251:L$1006,$L250,M251:M$1006,"&gt;0"),INDIRECT("'"&amp;$E250&amp;"'!E7")),""))</f>
        <v/>
      </c>
      <c r="J250" s="502" t="str" cm="1">
        <f t="array" aca="1" ref="J250" ca="1">IF(E250="","",IFERROR(IF(M250=0,SUMIFS(J251:J$1006,L251:L$1006,$L250,M251:M$1006,"&gt;0"),INDIRECT("'"&amp;$E250&amp;"'!E8")),""))</f>
        <v/>
      </c>
      <c r="K250" s="55" t="str">
        <f t="shared" si="6"/>
        <v/>
      </c>
      <c r="L250" s="411" t="str">
        <f t="shared" si="7"/>
        <v/>
      </c>
      <c r="M250" s="411" t="str">
        <f t="shared" si="8"/>
        <v/>
      </c>
      <c r="O250" s="56"/>
    </row>
    <row r="251" spans="1:15" ht="15" hidden="1">
      <c r="A251" s="23"/>
      <c r="B251" s="23"/>
      <c r="C251" s="23"/>
      <c r="D251" s="24"/>
      <c r="E251" s="28" t="str">
        <f>IF('1.4 AIZ-BWH'!E260="","",'1.4 AIZ-BWH'!E260)</f>
        <v/>
      </c>
      <c r="F251" s="49"/>
      <c r="G251" s="500" t="str" cm="1">
        <f t="array" aca="1" ref="G251" ca="1">IFERROR(IF(M251=0,SUMIFS(G252:G$1006,L252:L$1006,$L251,M252:M$1006,"&gt;0"),INDIRECT("'"&amp;$E251&amp;"'!E4")),"")</f>
        <v/>
      </c>
      <c r="H251" s="500" t="str" cm="1">
        <f t="array" aca="1" ref="H251" ca="1">IFERROR(IF(M251=0,SUMIFS(H252:H$1006,L252:L$1006,$L251,M252:M$1006,"&gt;0"),INDIRECT("'"&amp;$E251&amp;"'!E6")),"")</f>
        <v/>
      </c>
      <c r="I251" s="502" t="str" cm="1">
        <f t="array" aca="1" ref="I251" ca="1">IF(E251="","",IFERROR(IF(M251=0,SUMIFS(I252:I$1006,L252:L$1006,$L251,M252:M$1006,"&gt;0"),INDIRECT("'"&amp;$E251&amp;"'!E7")),""))</f>
        <v/>
      </c>
      <c r="J251" s="502" t="str" cm="1">
        <f t="array" aca="1" ref="J251" ca="1">IF(E251="","",IFERROR(IF(M251=0,SUMIFS(J252:J$1006,L252:L$1006,$L251,M252:M$1006,"&gt;0"),INDIRECT("'"&amp;$E251&amp;"'!E8")),""))</f>
        <v/>
      </c>
      <c r="K251" s="55" t="str">
        <f t="shared" si="6"/>
        <v/>
      </c>
      <c r="L251" s="411" t="str">
        <f t="shared" si="7"/>
        <v/>
      </c>
      <c r="M251" s="411" t="str">
        <f t="shared" si="8"/>
        <v/>
      </c>
      <c r="O251" s="56"/>
    </row>
    <row r="252" spans="1:15" ht="15" hidden="1">
      <c r="A252" s="23"/>
      <c r="B252" s="23"/>
      <c r="C252" s="23"/>
      <c r="D252" s="24"/>
      <c r="E252" s="28" t="str">
        <f>IF('1.4 AIZ-BWH'!E261="","",'1.4 AIZ-BWH'!E261)</f>
        <v/>
      </c>
      <c r="F252" s="49"/>
      <c r="G252" s="500" t="str" cm="1">
        <f t="array" aca="1" ref="G252" ca="1">IFERROR(IF(M252=0,SUMIFS(G253:G$1006,L253:L$1006,$L252,M253:M$1006,"&gt;0"),INDIRECT("'"&amp;$E252&amp;"'!E4")),"")</f>
        <v/>
      </c>
      <c r="H252" s="500" t="str" cm="1">
        <f t="array" aca="1" ref="H252" ca="1">IFERROR(IF(M252=0,SUMIFS(H253:H$1006,L253:L$1006,$L252,M253:M$1006,"&gt;0"),INDIRECT("'"&amp;$E252&amp;"'!E6")),"")</f>
        <v/>
      </c>
      <c r="I252" s="502" t="str" cm="1">
        <f t="array" aca="1" ref="I252" ca="1">IF(E252="","",IFERROR(IF(M252=0,SUMIFS(I253:I$1006,L253:L$1006,$L252,M253:M$1006,"&gt;0"),INDIRECT("'"&amp;$E252&amp;"'!E7")),""))</f>
        <v/>
      </c>
      <c r="J252" s="502" t="str" cm="1">
        <f t="array" aca="1" ref="J252" ca="1">IF(E252="","",IFERROR(IF(M252=0,SUMIFS(J253:J$1006,L253:L$1006,$L252,M253:M$1006,"&gt;0"),INDIRECT("'"&amp;$E252&amp;"'!E8")),""))</f>
        <v/>
      </c>
      <c r="K252" s="55" t="str">
        <f t="shared" si="6"/>
        <v/>
      </c>
      <c r="L252" s="411" t="str">
        <f t="shared" si="7"/>
        <v/>
      </c>
      <c r="M252" s="411" t="str">
        <f t="shared" si="8"/>
        <v/>
      </c>
      <c r="O252" s="56"/>
    </row>
    <row r="253" spans="1:15" ht="15" hidden="1">
      <c r="A253" s="23"/>
      <c r="B253" s="23"/>
      <c r="C253" s="23"/>
      <c r="D253" s="24"/>
      <c r="E253" s="28" t="str">
        <f>IF('1.4 AIZ-BWH'!E262="","",'1.4 AIZ-BWH'!E262)</f>
        <v/>
      </c>
      <c r="F253" s="49"/>
      <c r="G253" s="500" t="str" cm="1">
        <f t="array" aca="1" ref="G253" ca="1">IFERROR(IF(M253=0,SUMIFS(G254:G$1006,L254:L$1006,$L253,M254:M$1006,"&gt;0"),INDIRECT("'"&amp;$E253&amp;"'!E4")),"")</f>
        <v/>
      </c>
      <c r="H253" s="500" t="str" cm="1">
        <f t="array" aca="1" ref="H253" ca="1">IFERROR(IF(M253=0,SUMIFS(H254:H$1006,L254:L$1006,$L253,M254:M$1006,"&gt;0"),INDIRECT("'"&amp;$E253&amp;"'!E6")),"")</f>
        <v/>
      </c>
      <c r="I253" s="502" t="str" cm="1">
        <f t="array" aca="1" ref="I253" ca="1">IF(E253="","",IFERROR(IF(M253=0,SUMIFS(I254:I$1006,L254:L$1006,$L253,M254:M$1006,"&gt;0"),INDIRECT("'"&amp;$E253&amp;"'!E7")),""))</f>
        <v/>
      </c>
      <c r="J253" s="502" t="str" cm="1">
        <f t="array" aca="1" ref="J253" ca="1">IF(E253="","",IFERROR(IF(M253=0,SUMIFS(J254:J$1006,L254:L$1006,$L253,M254:M$1006,"&gt;0"),INDIRECT("'"&amp;$E253&amp;"'!E8")),""))</f>
        <v/>
      </c>
      <c r="K253" s="55" t="str">
        <f t="shared" si="6"/>
        <v/>
      </c>
      <c r="L253" s="411" t="str">
        <f t="shared" si="7"/>
        <v/>
      </c>
      <c r="M253" s="411" t="str">
        <f t="shared" si="8"/>
        <v/>
      </c>
      <c r="O253" s="56"/>
    </row>
    <row r="254" spans="1:15" ht="15" hidden="1">
      <c r="A254" s="23"/>
      <c r="B254" s="23"/>
      <c r="C254" s="23"/>
      <c r="D254" s="24"/>
      <c r="E254" s="28" t="str">
        <f>IF('1.4 AIZ-BWH'!E263="","",'1.4 AIZ-BWH'!E263)</f>
        <v/>
      </c>
      <c r="F254" s="49"/>
      <c r="G254" s="500" t="str" cm="1">
        <f t="array" aca="1" ref="G254" ca="1">IFERROR(IF(M254=0,SUMIFS(G255:G$1006,L255:L$1006,$L254,M255:M$1006,"&gt;0"),INDIRECT("'"&amp;$E254&amp;"'!E4")),"")</f>
        <v/>
      </c>
      <c r="H254" s="500" t="str" cm="1">
        <f t="array" aca="1" ref="H254" ca="1">IFERROR(IF(M254=0,SUMIFS(H255:H$1006,L255:L$1006,$L254,M255:M$1006,"&gt;0"),INDIRECT("'"&amp;$E254&amp;"'!E6")),"")</f>
        <v/>
      </c>
      <c r="I254" s="502" t="str" cm="1">
        <f t="array" aca="1" ref="I254" ca="1">IF(E254="","",IFERROR(IF(M254=0,SUMIFS(I255:I$1006,L255:L$1006,$L254,M255:M$1006,"&gt;0"),INDIRECT("'"&amp;$E254&amp;"'!E7")),""))</f>
        <v/>
      </c>
      <c r="J254" s="502" t="str" cm="1">
        <f t="array" aca="1" ref="J254" ca="1">IF(E254="","",IFERROR(IF(M254=0,SUMIFS(J255:J$1006,L255:L$1006,$L254,M255:M$1006,"&gt;0"),INDIRECT("'"&amp;$E254&amp;"'!E8")),""))</f>
        <v/>
      </c>
      <c r="K254" s="55" t="str">
        <f t="shared" si="6"/>
        <v/>
      </c>
      <c r="L254" s="411" t="str">
        <f t="shared" si="7"/>
        <v/>
      </c>
      <c r="M254" s="411" t="str">
        <f t="shared" si="8"/>
        <v/>
      </c>
      <c r="O254" s="56"/>
    </row>
    <row r="255" spans="1:15" ht="15" hidden="1">
      <c r="A255" s="23"/>
      <c r="B255" s="23"/>
      <c r="C255" s="23"/>
      <c r="D255" s="24"/>
      <c r="E255" s="28" t="str">
        <f>IF('1.4 AIZ-BWH'!E264="","",'1.4 AIZ-BWH'!E264)</f>
        <v/>
      </c>
      <c r="F255" s="49"/>
      <c r="G255" s="500" t="str" cm="1">
        <f t="array" aca="1" ref="G255" ca="1">IFERROR(IF(M255=0,SUMIFS(G256:G$1006,L256:L$1006,$L255,M256:M$1006,"&gt;0"),INDIRECT("'"&amp;$E255&amp;"'!E4")),"")</f>
        <v/>
      </c>
      <c r="H255" s="500" t="str" cm="1">
        <f t="array" aca="1" ref="H255" ca="1">IFERROR(IF(M255=0,SUMIFS(H256:H$1006,L256:L$1006,$L255,M256:M$1006,"&gt;0"),INDIRECT("'"&amp;$E255&amp;"'!E6")),"")</f>
        <v/>
      </c>
      <c r="I255" s="502" t="str" cm="1">
        <f t="array" aca="1" ref="I255" ca="1">IF(E255="","",IFERROR(IF(M255=0,SUMIFS(I256:I$1006,L256:L$1006,$L255,M256:M$1006,"&gt;0"),INDIRECT("'"&amp;$E255&amp;"'!E7")),""))</f>
        <v/>
      </c>
      <c r="J255" s="502" t="str" cm="1">
        <f t="array" aca="1" ref="J255" ca="1">IF(E255="","",IFERROR(IF(M255=0,SUMIFS(J256:J$1006,L256:L$1006,$L255,M256:M$1006,"&gt;0"),INDIRECT("'"&amp;$E255&amp;"'!E8")),""))</f>
        <v/>
      </c>
      <c r="K255" s="55" t="str">
        <f t="shared" si="6"/>
        <v/>
      </c>
      <c r="L255" s="411" t="str">
        <f t="shared" si="7"/>
        <v/>
      </c>
      <c r="M255" s="411" t="str">
        <f t="shared" si="8"/>
        <v/>
      </c>
      <c r="O255" s="56"/>
    </row>
    <row r="256" spans="1:15" ht="15" hidden="1">
      <c r="A256" s="23"/>
      <c r="B256" s="23"/>
      <c r="C256" s="23"/>
      <c r="D256" s="24"/>
      <c r="E256" s="28" t="str">
        <f>IF('1.4 AIZ-BWH'!E265="","",'1.4 AIZ-BWH'!E265)</f>
        <v/>
      </c>
      <c r="F256" s="49"/>
      <c r="G256" s="500" t="str" cm="1">
        <f t="array" aca="1" ref="G256" ca="1">IFERROR(IF(M256=0,SUMIFS(G257:G$1006,L257:L$1006,$L256,M257:M$1006,"&gt;0"),INDIRECT("'"&amp;$E256&amp;"'!E4")),"")</f>
        <v/>
      </c>
      <c r="H256" s="500" t="str" cm="1">
        <f t="array" aca="1" ref="H256" ca="1">IFERROR(IF(M256=0,SUMIFS(H257:H$1006,L257:L$1006,$L256,M257:M$1006,"&gt;0"),INDIRECT("'"&amp;$E256&amp;"'!E6")),"")</f>
        <v/>
      </c>
      <c r="I256" s="502" t="str" cm="1">
        <f t="array" aca="1" ref="I256" ca="1">IF(E256="","",IFERROR(IF(M256=0,SUMIFS(I257:I$1006,L257:L$1006,$L256,M257:M$1006,"&gt;0"),INDIRECT("'"&amp;$E256&amp;"'!E7")),""))</f>
        <v/>
      </c>
      <c r="J256" s="502" t="str" cm="1">
        <f t="array" aca="1" ref="J256" ca="1">IF(E256="","",IFERROR(IF(M256=0,SUMIFS(J257:J$1006,L257:L$1006,$L256,M257:M$1006,"&gt;0"),INDIRECT("'"&amp;$E256&amp;"'!E8")),""))</f>
        <v/>
      </c>
      <c r="K256" s="55" t="str">
        <f t="shared" si="6"/>
        <v/>
      </c>
      <c r="L256" s="411" t="str">
        <f t="shared" si="7"/>
        <v/>
      </c>
      <c r="M256" s="411" t="str">
        <f t="shared" si="8"/>
        <v/>
      </c>
      <c r="O256" s="56"/>
    </row>
    <row r="257" spans="1:15" ht="15" hidden="1">
      <c r="A257" s="23"/>
      <c r="B257" s="23"/>
      <c r="C257" s="23"/>
      <c r="D257" s="24"/>
      <c r="E257" s="28" t="str">
        <f>IF('1.4 AIZ-BWH'!E266="","",'1.4 AIZ-BWH'!E266)</f>
        <v/>
      </c>
      <c r="F257" s="49"/>
      <c r="G257" s="500" t="str" cm="1">
        <f t="array" aca="1" ref="G257" ca="1">IFERROR(IF(M257=0,SUMIFS(G258:G$1006,L258:L$1006,$L257,M258:M$1006,"&gt;0"),INDIRECT("'"&amp;$E257&amp;"'!E4")),"")</f>
        <v/>
      </c>
      <c r="H257" s="500" t="str" cm="1">
        <f t="array" aca="1" ref="H257" ca="1">IFERROR(IF(M257=0,SUMIFS(H258:H$1006,L258:L$1006,$L257,M258:M$1006,"&gt;0"),INDIRECT("'"&amp;$E257&amp;"'!E6")),"")</f>
        <v/>
      </c>
      <c r="I257" s="502" t="str" cm="1">
        <f t="array" aca="1" ref="I257" ca="1">IF(E257="","",IFERROR(IF(M257=0,SUMIFS(I258:I$1006,L258:L$1006,$L257,M258:M$1006,"&gt;0"),INDIRECT("'"&amp;$E257&amp;"'!E7")),""))</f>
        <v/>
      </c>
      <c r="J257" s="502" t="str" cm="1">
        <f t="array" aca="1" ref="J257" ca="1">IF(E257="","",IFERROR(IF(M257=0,SUMIFS(J258:J$1006,L258:L$1006,$L257,M258:M$1006,"&gt;0"),INDIRECT("'"&amp;$E257&amp;"'!E8")),""))</f>
        <v/>
      </c>
      <c r="K257" s="55" t="str">
        <f t="shared" si="6"/>
        <v/>
      </c>
      <c r="L257" s="411" t="str">
        <f t="shared" si="7"/>
        <v/>
      </c>
      <c r="M257" s="411" t="str">
        <f t="shared" si="8"/>
        <v/>
      </c>
      <c r="O257" s="56"/>
    </row>
    <row r="258" spans="1:15" ht="15" hidden="1">
      <c r="A258" s="23"/>
      <c r="B258" s="23"/>
      <c r="C258" s="23"/>
      <c r="D258" s="24"/>
      <c r="E258" s="28" t="str">
        <f>IF('1.4 AIZ-BWH'!E267="","",'1.4 AIZ-BWH'!E267)</f>
        <v/>
      </c>
      <c r="F258" s="49"/>
      <c r="G258" s="500" t="str" cm="1">
        <f t="array" aca="1" ref="G258" ca="1">IFERROR(IF(M258=0,SUMIFS(G259:G$1006,L259:L$1006,$L258,M259:M$1006,"&gt;0"),INDIRECT("'"&amp;$E258&amp;"'!E4")),"")</f>
        <v/>
      </c>
      <c r="H258" s="500" t="str" cm="1">
        <f t="array" aca="1" ref="H258" ca="1">IFERROR(IF(M258=0,SUMIFS(H259:H$1006,L259:L$1006,$L258,M259:M$1006,"&gt;0"),INDIRECT("'"&amp;$E258&amp;"'!E6")),"")</f>
        <v/>
      </c>
      <c r="I258" s="502" t="str" cm="1">
        <f t="array" aca="1" ref="I258" ca="1">IF(E258="","",IFERROR(IF(M258=0,SUMIFS(I259:I$1006,L259:L$1006,$L258,M259:M$1006,"&gt;0"),INDIRECT("'"&amp;$E258&amp;"'!E7")),""))</f>
        <v/>
      </c>
      <c r="J258" s="502" t="str" cm="1">
        <f t="array" aca="1" ref="J258" ca="1">IF(E258="","",IFERROR(IF(M258=0,SUMIFS(J259:J$1006,L259:L$1006,$L258,M259:M$1006,"&gt;0"),INDIRECT("'"&amp;$E258&amp;"'!E8")),""))</f>
        <v/>
      </c>
      <c r="K258" s="55" t="str">
        <f t="shared" si="6"/>
        <v/>
      </c>
      <c r="L258" s="411" t="str">
        <f t="shared" si="7"/>
        <v/>
      </c>
      <c r="M258" s="411" t="str">
        <f t="shared" si="8"/>
        <v/>
      </c>
      <c r="O258" s="56"/>
    </row>
    <row r="259" spans="1:15" ht="15" hidden="1">
      <c r="A259" s="23"/>
      <c r="B259" s="23"/>
      <c r="C259" s="23"/>
      <c r="D259" s="24"/>
      <c r="E259" s="28" t="str">
        <f>IF('1.4 AIZ-BWH'!E268="","",'1.4 AIZ-BWH'!E268)</f>
        <v/>
      </c>
      <c r="F259" s="49"/>
      <c r="G259" s="500" t="str" cm="1">
        <f t="array" aca="1" ref="G259" ca="1">IFERROR(IF(M259=0,SUMIFS(G260:G$1006,L260:L$1006,$L259,M260:M$1006,"&gt;0"),INDIRECT("'"&amp;$E259&amp;"'!E4")),"")</f>
        <v/>
      </c>
      <c r="H259" s="500" t="str" cm="1">
        <f t="array" aca="1" ref="H259" ca="1">IFERROR(IF(M259=0,SUMIFS(H260:H$1006,L260:L$1006,$L259,M260:M$1006,"&gt;0"),INDIRECT("'"&amp;$E259&amp;"'!E6")),"")</f>
        <v/>
      </c>
      <c r="I259" s="502" t="str" cm="1">
        <f t="array" aca="1" ref="I259" ca="1">IF(E259="","",IFERROR(IF(M259=0,SUMIFS(I260:I$1006,L260:L$1006,$L259,M260:M$1006,"&gt;0"),INDIRECT("'"&amp;$E259&amp;"'!E7")),""))</f>
        <v/>
      </c>
      <c r="J259" s="502" t="str" cm="1">
        <f t="array" aca="1" ref="J259" ca="1">IF(E259="","",IFERROR(IF(M259=0,SUMIFS(J260:J$1006,L260:L$1006,$L259,M260:M$1006,"&gt;0"),INDIRECT("'"&amp;$E259&amp;"'!E8")),""))</f>
        <v/>
      </c>
      <c r="K259" s="55" t="str">
        <f t="shared" si="6"/>
        <v/>
      </c>
      <c r="L259" s="411" t="str">
        <f t="shared" si="7"/>
        <v/>
      </c>
      <c r="M259" s="411" t="str">
        <f t="shared" si="8"/>
        <v/>
      </c>
      <c r="O259" s="56"/>
    </row>
    <row r="260" spans="1:15" ht="15" hidden="1">
      <c r="A260" s="23"/>
      <c r="B260" s="23"/>
      <c r="C260" s="23"/>
      <c r="D260" s="24"/>
      <c r="E260" s="28" t="str">
        <f>IF('1.4 AIZ-BWH'!E269="","",'1.4 AIZ-BWH'!E269)</f>
        <v/>
      </c>
      <c r="F260" s="49"/>
      <c r="G260" s="500" t="str" cm="1">
        <f t="array" aca="1" ref="G260" ca="1">IFERROR(IF(M260=0,SUMIFS(G261:G$1006,L261:L$1006,$L260,M261:M$1006,"&gt;0"),INDIRECT("'"&amp;$E260&amp;"'!E4")),"")</f>
        <v/>
      </c>
      <c r="H260" s="500" t="str" cm="1">
        <f t="array" aca="1" ref="H260" ca="1">IFERROR(IF(M260=0,SUMIFS(H261:H$1006,L261:L$1006,$L260,M261:M$1006,"&gt;0"),INDIRECT("'"&amp;$E260&amp;"'!E6")),"")</f>
        <v/>
      </c>
      <c r="I260" s="502" t="str" cm="1">
        <f t="array" aca="1" ref="I260" ca="1">IF(E260="","",IFERROR(IF(M260=0,SUMIFS(I261:I$1006,L261:L$1006,$L260,M261:M$1006,"&gt;0"),INDIRECT("'"&amp;$E260&amp;"'!E7")),""))</f>
        <v/>
      </c>
      <c r="J260" s="502" t="str" cm="1">
        <f t="array" aca="1" ref="J260" ca="1">IF(E260="","",IFERROR(IF(M260=0,SUMIFS(J261:J$1006,L261:L$1006,$L260,M261:M$1006,"&gt;0"),INDIRECT("'"&amp;$E260&amp;"'!E8")),""))</f>
        <v/>
      </c>
      <c r="K260" s="55" t="str">
        <f t="shared" si="6"/>
        <v/>
      </c>
      <c r="L260" s="411" t="str">
        <f t="shared" si="7"/>
        <v/>
      </c>
      <c r="M260" s="411" t="str">
        <f t="shared" si="8"/>
        <v/>
      </c>
      <c r="O260" s="56"/>
    </row>
    <row r="261" spans="1:15" ht="15" hidden="1">
      <c r="A261" s="23"/>
      <c r="B261" s="23"/>
      <c r="C261" s="23"/>
      <c r="D261" s="24"/>
      <c r="E261" s="28" t="str">
        <f>IF('1.4 AIZ-BWH'!E270="","",'1.4 AIZ-BWH'!E270)</f>
        <v/>
      </c>
      <c r="F261" s="49"/>
      <c r="G261" s="500" t="str" cm="1">
        <f t="array" aca="1" ref="G261" ca="1">IFERROR(IF(M261=0,SUMIFS(G262:G$1006,L262:L$1006,$L261,M262:M$1006,"&gt;0"),INDIRECT("'"&amp;$E261&amp;"'!E4")),"")</f>
        <v/>
      </c>
      <c r="H261" s="500" t="str" cm="1">
        <f t="array" aca="1" ref="H261" ca="1">IFERROR(IF(M261=0,SUMIFS(H262:H$1006,L262:L$1006,$L261,M262:M$1006,"&gt;0"),INDIRECT("'"&amp;$E261&amp;"'!E6")),"")</f>
        <v/>
      </c>
      <c r="I261" s="502" t="str" cm="1">
        <f t="array" aca="1" ref="I261" ca="1">IF(E261="","",IFERROR(IF(M261=0,SUMIFS(I262:I$1006,L262:L$1006,$L261,M262:M$1006,"&gt;0"),INDIRECT("'"&amp;$E261&amp;"'!E7")),""))</f>
        <v/>
      </c>
      <c r="J261" s="502" t="str" cm="1">
        <f t="array" aca="1" ref="J261" ca="1">IF(E261="","",IFERROR(IF(M261=0,SUMIFS(J262:J$1006,L262:L$1006,$L261,M262:M$1006,"&gt;0"),INDIRECT("'"&amp;$E261&amp;"'!E8")),""))</f>
        <v/>
      </c>
      <c r="K261" s="55" t="str">
        <f t="shared" si="6"/>
        <v/>
      </c>
      <c r="L261" s="411" t="str">
        <f t="shared" si="7"/>
        <v/>
      </c>
      <c r="M261" s="411" t="str">
        <f t="shared" si="8"/>
        <v/>
      </c>
      <c r="O261" s="56"/>
    </row>
    <row r="262" spans="1:15" ht="15" hidden="1">
      <c r="A262" s="23"/>
      <c r="B262" s="23"/>
      <c r="C262" s="23"/>
      <c r="D262" s="24"/>
      <c r="E262" s="28" t="str">
        <f>IF('1.4 AIZ-BWH'!E271="","",'1.4 AIZ-BWH'!E271)</f>
        <v/>
      </c>
      <c r="F262" s="49"/>
      <c r="G262" s="500" t="str" cm="1">
        <f t="array" aca="1" ref="G262" ca="1">IFERROR(IF(M262=0,SUMIFS(G263:G$1006,L263:L$1006,$L262,M263:M$1006,"&gt;0"),INDIRECT("'"&amp;$E262&amp;"'!E4")),"")</f>
        <v/>
      </c>
      <c r="H262" s="500" t="str" cm="1">
        <f t="array" aca="1" ref="H262" ca="1">IFERROR(IF(M262=0,SUMIFS(H263:H$1006,L263:L$1006,$L262,M263:M$1006,"&gt;0"),INDIRECT("'"&amp;$E262&amp;"'!E6")),"")</f>
        <v/>
      </c>
      <c r="I262" s="502" t="str" cm="1">
        <f t="array" aca="1" ref="I262" ca="1">IF(E262="","",IFERROR(IF(M262=0,SUMIFS(I263:I$1006,L263:L$1006,$L262,M263:M$1006,"&gt;0"),INDIRECT("'"&amp;$E262&amp;"'!E7")),""))</f>
        <v/>
      </c>
      <c r="J262" s="502" t="str" cm="1">
        <f t="array" aca="1" ref="J262" ca="1">IF(E262="","",IFERROR(IF(M262=0,SUMIFS(J263:J$1006,L263:L$1006,$L262,M263:M$1006,"&gt;0"),INDIRECT("'"&amp;$E262&amp;"'!E8")),""))</f>
        <v/>
      </c>
      <c r="K262" s="55" t="str">
        <f t="shared" si="6"/>
        <v/>
      </c>
      <c r="L262" s="411" t="str">
        <f t="shared" si="7"/>
        <v/>
      </c>
      <c r="M262" s="411" t="str">
        <f t="shared" si="8"/>
        <v/>
      </c>
      <c r="O262" s="56"/>
    </row>
    <row r="263" spans="1:15" ht="15" hidden="1">
      <c r="A263" s="23"/>
      <c r="B263" s="23"/>
      <c r="C263" s="23"/>
      <c r="D263" s="24"/>
      <c r="E263" s="28" t="str">
        <f>IF('1.4 AIZ-BWH'!E272="","",'1.4 AIZ-BWH'!E272)</f>
        <v/>
      </c>
      <c r="F263" s="49"/>
      <c r="G263" s="500" t="str" cm="1">
        <f t="array" aca="1" ref="G263" ca="1">IFERROR(IF(M263=0,SUMIFS(G264:G$1006,L264:L$1006,$L263,M264:M$1006,"&gt;0"),INDIRECT("'"&amp;$E263&amp;"'!E4")),"")</f>
        <v/>
      </c>
      <c r="H263" s="500" t="str" cm="1">
        <f t="array" aca="1" ref="H263" ca="1">IFERROR(IF(M263=0,SUMIFS(H264:H$1006,L264:L$1006,$L263,M264:M$1006,"&gt;0"),INDIRECT("'"&amp;$E263&amp;"'!E6")),"")</f>
        <v/>
      </c>
      <c r="I263" s="502" t="str" cm="1">
        <f t="array" aca="1" ref="I263" ca="1">IF(E263="","",IFERROR(IF(M263=0,SUMIFS(I264:I$1006,L264:L$1006,$L263,M264:M$1006,"&gt;0"),INDIRECT("'"&amp;$E263&amp;"'!E7")),""))</f>
        <v/>
      </c>
      <c r="J263" s="502" t="str" cm="1">
        <f t="array" aca="1" ref="J263" ca="1">IF(E263="","",IFERROR(IF(M263=0,SUMIFS(J264:J$1006,L264:L$1006,$L263,M264:M$1006,"&gt;0"),INDIRECT("'"&amp;$E263&amp;"'!E8")),""))</f>
        <v/>
      </c>
      <c r="K263" s="55" t="str">
        <f t="shared" si="6"/>
        <v/>
      </c>
      <c r="L263" s="411" t="str">
        <f t="shared" si="7"/>
        <v/>
      </c>
      <c r="M263" s="411" t="str">
        <f t="shared" si="8"/>
        <v/>
      </c>
      <c r="O263" s="56"/>
    </row>
    <row r="264" spans="1:15" ht="15" hidden="1">
      <c r="A264" s="23"/>
      <c r="B264" s="23"/>
      <c r="C264" s="23"/>
      <c r="D264" s="24"/>
      <c r="E264" s="28" t="str">
        <f>IF('1.4 AIZ-BWH'!E273="","",'1.4 AIZ-BWH'!E273)</f>
        <v/>
      </c>
      <c r="F264" s="49"/>
      <c r="G264" s="500" t="str" cm="1">
        <f t="array" aca="1" ref="G264" ca="1">IFERROR(IF(M264=0,SUMIFS(G265:G$1006,L265:L$1006,$L264,M265:M$1006,"&gt;0"),INDIRECT("'"&amp;$E264&amp;"'!E4")),"")</f>
        <v/>
      </c>
      <c r="H264" s="500" t="str" cm="1">
        <f t="array" aca="1" ref="H264" ca="1">IFERROR(IF(M264=0,SUMIFS(H265:H$1006,L265:L$1006,$L264,M265:M$1006,"&gt;0"),INDIRECT("'"&amp;$E264&amp;"'!E6")),"")</f>
        <v/>
      </c>
      <c r="I264" s="502" t="str" cm="1">
        <f t="array" aca="1" ref="I264" ca="1">IF(E264="","",IFERROR(IF(M264=0,SUMIFS(I265:I$1006,L265:L$1006,$L264,M265:M$1006,"&gt;0"),INDIRECT("'"&amp;$E264&amp;"'!E7")),""))</f>
        <v/>
      </c>
      <c r="J264" s="502" t="str" cm="1">
        <f t="array" aca="1" ref="J264" ca="1">IF(E264="","",IFERROR(IF(M264=0,SUMIFS(J265:J$1006,L265:L$1006,$L264,M265:M$1006,"&gt;0"),INDIRECT("'"&amp;$E264&amp;"'!E8")),""))</f>
        <v/>
      </c>
      <c r="K264" s="55" t="str">
        <f t="shared" si="6"/>
        <v/>
      </c>
      <c r="L264" s="411" t="str">
        <f t="shared" si="7"/>
        <v/>
      </c>
      <c r="M264" s="411" t="str">
        <f t="shared" si="8"/>
        <v/>
      </c>
      <c r="O264" s="56"/>
    </row>
    <row r="265" spans="1:15" ht="15" hidden="1">
      <c r="A265" s="23"/>
      <c r="B265" s="23"/>
      <c r="C265" s="23"/>
      <c r="D265" s="24"/>
      <c r="E265" s="28" t="str">
        <f>IF('1.4 AIZ-BWH'!E274="","",'1.4 AIZ-BWH'!E274)</f>
        <v/>
      </c>
      <c r="F265" s="49"/>
      <c r="G265" s="500" t="str" cm="1">
        <f t="array" aca="1" ref="G265" ca="1">IFERROR(IF(M265=0,SUMIFS(G266:G$1006,L266:L$1006,$L265,M266:M$1006,"&gt;0"),INDIRECT("'"&amp;$E265&amp;"'!E4")),"")</f>
        <v/>
      </c>
      <c r="H265" s="500" t="str" cm="1">
        <f t="array" aca="1" ref="H265" ca="1">IFERROR(IF(M265=0,SUMIFS(H266:H$1006,L266:L$1006,$L265,M266:M$1006,"&gt;0"),INDIRECT("'"&amp;$E265&amp;"'!E6")),"")</f>
        <v/>
      </c>
      <c r="I265" s="502" t="str" cm="1">
        <f t="array" aca="1" ref="I265" ca="1">IF(E265="","",IFERROR(IF(M265=0,SUMIFS(I266:I$1006,L266:L$1006,$L265,M266:M$1006,"&gt;0"),INDIRECT("'"&amp;$E265&amp;"'!E7")),""))</f>
        <v/>
      </c>
      <c r="J265" s="502" t="str" cm="1">
        <f t="array" aca="1" ref="J265" ca="1">IF(E265="","",IFERROR(IF(M265=0,SUMIFS(J266:J$1006,L266:L$1006,$L265,M266:M$1006,"&gt;0"),INDIRECT("'"&amp;$E265&amp;"'!E8")),""))</f>
        <v/>
      </c>
      <c r="K265" s="55" t="str">
        <f t="shared" si="6"/>
        <v/>
      </c>
      <c r="L265" s="411" t="str">
        <f t="shared" si="7"/>
        <v/>
      </c>
      <c r="M265" s="411" t="str">
        <f t="shared" si="8"/>
        <v/>
      </c>
      <c r="O265" s="56"/>
    </row>
    <row r="266" spans="1:15" ht="15" hidden="1">
      <c r="A266" s="23"/>
      <c r="B266" s="23"/>
      <c r="C266" s="23"/>
      <c r="D266" s="24"/>
      <c r="E266" s="28" t="str">
        <f>IF('1.4 AIZ-BWH'!E275="","",'1.4 AIZ-BWH'!E275)</f>
        <v/>
      </c>
      <c r="F266" s="49"/>
      <c r="G266" s="500" t="str" cm="1">
        <f t="array" aca="1" ref="G266" ca="1">IFERROR(IF(M266=0,SUMIFS(G267:G$1006,L267:L$1006,$L266,M267:M$1006,"&gt;0"),INDIRECT("'"&amp;$E266&amp;"'!E4")),"")</f>
        <v/>
      </c>
      <c r="H266" s="500" t="str" cm="1">
        <f t="array" aca="1" ref="H266" ca="1">IFERROR(IF(M266=0,SUMIFS(H267:H$1006,L267:L$1006,$L266,M267:M$1006,"&gt;0"),INDIRECT("'"&amp;$E266&amp;"'!E6")),"")</f>
        <v/>
      </c>
      <c r="I266" s="502" t="str" cm="1">
        <f t="array" aca="1" ref="I266" ca="1">IF(E266="","",IFERROR(IF(M266=0,SUMIFS(I267:I$1006,L267:L$1006,$L266,M267:M$1006,"&gt;0"),INDIRECT("'"&amp;$E266&amp;"'!E7")),""))</f>
        <v/>
      </c>
      <c r="J266" s="502" t="str" cm="1">
        <f t="array" aca="1" ref="J266" ca="1">IF(E266="","",IFERROR(IF(M266=0,SUMIFS(J267:J$1006,L267:L$1006,$L266,M267:M$1006,"&gt;0"),INDIRECT("'"&amp;$E266&amp;"'!E8")),""))</f>
        <v/>
      </c>
      <c r="K266" s="55" t="str">
        <f t="shared" si="6"/>
        <v/>
      </c>
      <c r="L266" s="411" t="str">
        <f t="shared" si="7"/>
        <v/>
      </c>
      <c r="M266" s="411" t="str">
        <f t="shared" si="8"/>
        <v/>
      </c>
      <c r="O266" s="56"/>
    </row>
    <row r="267" spans="1:15" ht="15" hidden="1">
      <c r="A267" s="23"/>
      <c r="B267" s="23"/>
      <c r="C267" s="23"/>
      <c r="D267" s="24"/>
      <c r="E267" s="28" t="str">
        <f>IF('1.4 AIZ-BWH'!E276="","",'1.4 AIZ-BWH'!E276)</f>
        <v/>
      </c>
      <c r="F267" s="49"/>
      <c r="G267" s="500" t="str" cm="1">
        <f t="array" aca="1" ref="G267" ca="1">IFERROR(IF(M267=0,SUMIFS(G268:G$1006,L268:L$1006,$L267,M268:M$1006,"&gt;0"),INDIRECT("'"&amp;$E267&amp;"'!E4")),"")</f>
        <v/>
      </c>
      <c r="H267" s="500" t="str" cm="1">
        <f t="array" aca="1" ref="H267" ca="1">IFERROR(IF(M267=0,SUMIFS(H268:H$1006,L268:L$1006,$L267,M268:M$1006,"&gt;0"),INDIRECT("'"&amp;$E267&amp;"'!E6")),"")</f>
        <v/>
      </c>
      <c r="I267" s="502" t="str" cm="1">
        <f t="array" aca="1" ref="I267" ca="1">IF(E267="","",IFERROR(IF(M267=0,SUMIFS(I268:I$1006,L268:L$1006,$L267,M268:M$1006,"&gt;0"),INDIRECT("'"&amp;$E267&amp;"'!E7")),""))</f>
        <v/>
      </c>
      <c r="J267" s="502" t="str" cm="1">
        <f t="array" aca="1" ref="J267" ca="1">IF(E267="","",IFERROR(IF(M267=0,SUMIFS(J268:J$1006,L268:L$1006,$L267,M268:M$1006,"&gt;0"),INDIRECT("'"&amp;$E267&amp;"'!E8")),""))</f>
        <v/>
      </c>
      <c r="K267" s="55" t="str">
        <f t="shared" si="6"/>
        <v/>
      </c>
      <c r="L267" s="411" t="str">
        <f t="shared" si="7"/>
        <v/>
      </c>
      <c r="M267" s="411" t="str">
        <f t="shared" si="8"/>
        <v/>
      </c>
      <c r="O267" s="56"/>
    </row>
    <row r="268" spans="1:15" ht="15" hidden="1">
      <c r="A268" s="23"/>
      <c r="B268" s="23"/>
      <c r="C268" s="23"/>
      <c r="D268" s="24"/>
      <c r="E268" s="28" t="str">
        <f>IF('1.4 AIZ-BWH'!E277="","",'1.4 AIZ-BWH'!E277)</f>
        <v/>
      </c>
      <c r="F268" s="49"/>
      <c r="G268" s="500" t="str" cm="1">
        <f t="array" aca="1" ref="G268" ca="1">IFERROR(IF(M268=0,SUMIFS(G269:G$1006,L269:L$1006,$L268,M269:M$1006,"&gt;0"),INDIRECT("'"&amp;$E268&amp;"'!E4")),"")</f>
        <v/>
      </c>
      <c r="H268" s="500" t="str" cm="1">
        <f t="array" aca="1" ref="H268" ca="1">IFERROR(IF(M268=0,SUMIFS(H269:H$1006,L269:L$1006,$L268,M269:M$1006,"&gt;0"),INDIRECT("'"&amp;$E268&amp;"'!E6")),"")</f>
        <v/>
      </c>
      <c r="I268" s="502" t="str" cm="1">
        <f t="array" aca="1" ref="I268" ca="1">IF(E268="","",IFERROR(IF(M268=0,SUMIFS(I269:I$1006,L269:L$1006,$L268,M269:M$1006,"&gt;0"),INDIRECT("'"&amp;$E268&amp;"'!E7")),""))</f>
        <v/>
      </c>
      <c r="J268" s="502" t="str" cm="1">
        <f t="array" aca="1" ref="J268" ca="1">IF(E268="","",IFERROR(IF(M268=0,SUMIFS(J269:J$1006,L269:L$1006,$L268,M269:M$1006,"&gt;0"),INDIRECT("'"&amp;$E268&amp;"'!E8")),""))</f>
        <v/>
      </c>
      <c r="K268" s="55" t="str">
        <f t="shared" si="6"/>
        <v/>
      </c>
      <c r="L268" s="411" t="str">
        <f t="shared" si="7"/>
        <v/>
      </c>
      <c r="M268" s="411" t="str">
        <f t="shared" si="8"/>
        <v/>
      </c>
      <c r="O268" s="56"/>
    </row>
    <row r="269" spans="1:15" ht="15" hidden="1">
      <c r="A269" s="23"/>
      <c r="B269" s="23"/>
      <c r="C269" s="23"/>
      <c r="D269" s="24"/>
      <c r="E269" s="28" t="str">
        <f>IF('1.4 AIZ-BWH'!E278="","",'1.4 AIZ-BWH'!E278)</f>
        <v/>
      </c>
      <c r="F269" s="49"/>
      <c r="G269" s="500" t="str" cm="1">
        <f t="array" aca="1" ref="G269" ca="1">IFERROR(IF(M269=0,SUMIFS(G270:G$1006,L270:L$1006,$L269,M270:M$1006,"&gt;0"),INDIRECT("'"&amp;$E269&amp;"'!E4")),"")</f>
        <v/>
      </c>
      <c r="H269" s="500" t="str" cm="1">
        <f t="array" aca="1" ref="H269" ca="1">IFERROR(IF(M269=0,SUMIFS(H270:H$1006,L270:L$1006,$L269,M270:M$1006,"&gt;0"),INDIRECT("'"&amp;$E269&amp;"'!E6")),"")</f>
        <v/>
      </c>
      <c r="I269" s="502" t="str" cm="1">
        <f t="array" aca="1" ref="I269" ca="1">IF(E269="","",IFERROR(IF(M269=0,SUMIFS(I270:I$1006,L270:L$1006,$L269,M270:M$1006,"&gt;0"),INDIRECT("'"&amp;$E269&amp;"'!E7")),""))</f>
        <v/>
      </c>
      <c r="J269" s="502" t="str" cm="1">
        <f t="array" aca="1" ref="J269" ca="1">IF(E269="","",IFERROR(IF(M269=0,SUMIFS(J270:J$1006,L270:L$1006,$L269,M270:M$1006,"&gt;0"),INDIRECT("'"&amp;$E269&amp;"'!E8")),""))</f>
        <v/>
      </c>
      <c r="K269" s="55" t="str">
        <f t="shared" si="6"/>
        <v/>
      </c>
      <c r="L269" s="411" t="str">
        <f t="shared" si="7"/>
        <v/>
      </c>
      <c r="M269" s="411" t="str">
        <f t="shared" si="8"/>
        <v/>
      </c>
      <c r="O269" s="56"/>
    </row>
    <row r="270" spans="1:15" ht="15" hidden="1">
      <c r="A270" s="23"/>
      <c r="B270" s="23"/>
      <c r="C270" s="23"/>
      <c r="D270" s="24"/>
      <c r="E270" s="28" t="str">
        <f>IF('1.4 AIZ-BWH'!E279="","",'1.4 AIZ-BWH'!E279)</f>
        <v/>
      </c>
      <c r="F270" s="49"/>
      <c r="G270" s="500" t="str" cm="1">
        <f t="array" aca="1" ref="G270" ca="1">IFERROR(IF(M270=0,SUMIFS(G271:G$1006,L271:L$1006,$L270,M271:M$1006,"&gt;0"),INDIRECT("'"&amp;$E270&amp;"'!E4")),"")</f>
        <v/>
      </c>
      <c r="H270" s="500" t="str" cm="1">
        <f t="array" aca="1" ref="H270" ca="1">IFERROR(IF(M270=0,SUMIFS(H271:H$1006,L271:L$1006,$L270,M271:M$1006,"&gt;0"),INDIRECT("'"&amp;$E270&amp;"'!E6")),"")</f>
        <v/>
      </c>
      <c r="I270" s="502" t="str" cm="1">
        <f t="array" aca="1" ref="I270" ca="1">IF(E270="","",IFERROR(IF(M270=0,SUMIFS(I271:I$1006,L271:L$1006,$L270,M271:M$1006,"&gt;0"),INDIRECT("'"&amp;$E270&amp;"'!E7")),""))</f>
        <v/>
      </c>
      <c r="J270" s="502" t="str" cm="1">
        <f t="array" aca="1" ref="J270" ca="1">IF(E270="","",IFERROR(IF(M270=0,SUMIFS(J271:J$1006,L271:L$1006,$L270,M271:M$1006,"&gt;0"),INDIRECT("'"&amp;$E270&amp;"'!E8")),""))</f>
        <v/>
      </c>
      <c r="K270" s="55" t="str">
        <f t="shared" si="6"/>
        <v/>
      </c>
      <c r="L270" s="411" t="str">
        <f t="shared" si="7"/>
        <v/>
      </c>
      <c r="M270" s="411" t="str">
        <f t="shared" si="8"/>
        <v/>
      </c>
      <c r="O270" s="56"/>
    </row>
    <row r="271" spans="1:15" ht="15" hidden="1">
      <c r="A271" s="23"/>
      <c r="B271" s="23"/>
      <c r="C271" s="23"/>
      <c r="D271" s="24"/>
      <c r="E271" s="28" t="str">
        <f>IF('1.4 AIZ-BWH'!E280="","",'1.4 AIZ-BWH'!E280)</f>
        <v/>
      </c>
      <c r="F271" s="49"/>
      <c r="G271" s="500" t="str" cm="1">
        <f t="array" aca="1" ref="G271" ca="1">IFERROR(IF(M271=0,SUMIFS(G272:G$1006,L272:L$1006,$L271,M272:M$1006,"&gt;0"),INDIRECT("'"&amp;$E271&amp;"'!E4")),"")</f>
        <v/>
      </c>
      <c r="H271" s="500" t="str" cm="1">
        <f t="array" aca="1" ref="H271" ca="1">IFERROR(IF(M271=0,SUMIFS(H272:H$1006,L272:L$1006,$L271,M272:M$1006,"&gt;0"),INDIRECT("'"&amp;$E271&amp;"'!E6")),"")</f>
        <v/>
      </c>
      <c r="I271" s="502" t="str" cm="1">
        <f t="array" aca="1" ref="I271" ca="1">IF(E271="","",IFERROR(IF(M271=0,SUMIFS(I272:I$1006,L272:L$1006,$L271,M272:M$1006,"&gt;0"),INDIRECT("'"&amp;$E271&amp;"'!E7")),""))</f>
        <v/>
      </c>
      <c r="J271" s="502" t="str" cm="1">
        <f t="array" aca="1" ref="J271" ca="1">IF(E271="","",IFERROR(IF(M271=0,SUMIFS(J272:J$1006,L272:L$1006,$L271,M272:M$1006,"&gt;0"),INDIRECT("'"&amp;$E271&amp;"'!E8")),""))</f>
        <v/>
      </c>
      <c r="K271" s="55" t="str">
        <f t="shared" si="6"/>
        <v/>
      </c>
      <c r="L271" s="411" t="str">
        <f t="shared" si="7"/>
        <v/>
      </c>
      <c r="M271" s="411" t="str">
        <f t="shared" si="8"/>
        <v/>
      </c>
      <c r="O271" s="56"/>
    </row>
    <row r="272" spans="1:15" ht="15" hidden="1">
      <c r="A272" s="23"/>
      <c r="B272" s="23"/>
      <c r="C272" s="23"/>
      <c r="D272" s="24"/>
      <c r="E272" s="28" t="str">
        <f>IF('1.4 AIZ-BWH'!E281="","",'1.4 AIZ-BWH'!E281)</f>
        <v/>
      </c>
      <c r="F272" s="49"/>
      <c r="G272" s="500" t="str" cm="1">
        <f t="array" aca="1" ref="G272" ca="1">IFERROR(IF(M272=0,SUMIFS(G273:G$1006,L273:L$1006,$L272,M273:M$1006,"&gt;0"),INDIRECT("'"&amp;$E272&amp;"'!E4")),"")</f>
        <v/>
      </c>
      <c r="H272" s="500" t="str" cm="1">
        <f t="array" aca="1" ref="H272" ca="1">IFERROR(IF(M272=0,SUMIFS(H273:H$1006,L273:L$1006,$L272,M273:M$1006,"&gt;0"),INDIRECT("'"&amp;$E272&amp;"'!E6")),"")</f>
        <v/>
      </c>
      <c r="I272" s="502" t="str" cm="1">
        <f t="array" aca="1" ref="I272" ca="1">IF(E272="","",IFERROR(IF(M272=0,SUMIFS(I273:I$1006,L273:L$1006,$L272,M273:M$1006,"&gt;0"),INDIRECT("'"&amp;$E272&amp;"'!E7")),""))</f>
        <v/>
      </c>
      <c r="J272" s="502" t="str" cm="1">
        <f t="array" aca="1" ref="J272" ca="1">IF(E272="","",IFERROR(IF(M272=0,SUMIFS(J273:J$1006,L273:L$1006,$L272,M273:M$1006,"&gt;0"),INDIRECT("'"&amp;$E272&amp;"'!E8")),""))</f>
        <v/>
      </c>
      <c r="K272" s="55" t="str">
        <f t="shared" si="6"/>
        <v/>
      </c>
      <c r="L272" s="411" t="str">
        <f t="shared" si="7"/>
        <v/>
      </c>
      <c r="M272" s="411" t="str">
        <f t="shared" si="8"/>
        <v/>
      </c>
      <c r="O272" s="56"/>
    </row>
    <row r="273" spans="1:15" ht="15" hidden="1">
      <c r="A273" s="23"/>
      <c r="B273" s="23"/>
      <c r="C273" s="23"/>
      <c r="D273" s="24"/>
      <c r="E273" s="28" t="str">
        <f>IF('1.4 AIZ-BWH'!E282="","",'1.4 AIZ-BWH'!E282)</f>
        <v/>
      </c>
      <c r="F273" s="49"/>
      <c r="G273" s="500" t="str" cm="1">
        <f t="array" aca="1" ref="G273" ca="1">IFERROR(IF(M273=0,SUMIFS(G274:G$1006,L274:L$1006,$L273,M274:M$1006,"&gt;0"),INDIRECT("'"&amp;$E273&amp;"'!E4")),"")</f>
        <v/>
      </c>
      <c r="H273" s="500" t="str" cm="1">
        <f t="array" aca="1" ref="H273" ca="1">IFERROR(IF(M273=0,SUMIFS(H274:H$1006,L274:L$1006,$L273,M274:M$1006,"&gt;0"),INDIRECT("'"&amp;$E273&amp;"'!E6")),"")</f>
        <v/>
      </c>
      <c r="I273" s="502" t="str" cm="1">
        <f t="array" aca="1" ref="I273" ca="1">IF(E273="","",IFERROR(IF(M273=0,SUMIFS(I274:I$1006,L274:L$1006,$L273,M274:M$1006,"&gt;0"),INDIRECT("'"&amp;$E273&amp;"'!E7")),""))</f>
        <v/>
      </c>
      <c r="J273" s="502" t="str" cm="1">
        <f t="array" aca="1" ref="J273" ca="1">IF(E273="","",IFERROR(IF(M273=0,SUMIFS(J274:J$1006,L274:L$1006,$L273,M274:M$1006,"&gt;0"),INDIRECT("'"&amp;$E273&amp;"'!E8")),""))</f>
        <v/>
      </c>
      <c r="K273" s="55" t="str">
        <f t="shared" ref="K273:K336" si="9">IF(E273="","",IFERROR(H273/G273,0))</f>
        <v/>
      </c>
      <c r="L273" s="411" t="str">
        <f t="shared" si="7"/>
        <v/>
      </c>
      <c r="M273" s="411" t="str">
        <f t="shared" si="8"/>
        <v/>
      </c>
      <c r="O273" s="56"/>
    </row>
    <row r="274" spans="1:15" ht="15" hidden="1">
      <c r="A274" s="23"/>
      <c r="B274" s="23"/>
      <c r="C274" s="23"/>
      <c r="D274" s="24"/>
      <c r="E274" s="28" t="str">
        <f>IF('1.4 AIZ-BWH'!E283="","",'1.4 AIZ-BWH'!E283)</f>
        <v/>
      </c>
      <c r="F274" s="49"/>
      <c r="G274" s="500" t="str" cm="1">
        <f t="array" aca="1" ref="G274" ca="1">IFERROR(IF(M274=0,SUMIFS(G275:G$1006,L275:L$1006,$L274,M275:M$1006,"&gt;0"),INDIRECT("'"&amp;$E274&amp;"'!E4")),"")</f>
        <v/>
      </c>
      <c r="H274" s="500" t="str" cm="1">
        <f t="array" aca="1" ref="H274" ca="1">IFERROR(IF(M274=0,SUMIFS(H275:H$1006,L275:L$1006,$L274,M275:M$1006,"&gt;0"),INDIRECT("'"&amp;$E274&amp;"'!E6")),"")</f>
        <v/>
      </c>
      <c r="I274" s="502" t="str" cm="1">
        <f t="array" aca="1" ref="I274" ca="1">IF(E274="","",IFERROR(IF(M274=0,SUMIFS(I275:I$1006,L275:L$1006,$L274,M275:M$1006,"&gt;0"),INDIRECT("'"&amp;$E274&amp;"'!E7")),""))</f>
        <v/>
      </c>
      <c r="J274" s="502" t="str" cm="1">
        <f t="array" aca="1" ref="J274" ca="1">IF(E274="","",IFERROR(IF(M274=0,SUMIFS(J275:J$1006,L275:L$1006,$L274,M275:M$1006,"&gt;0"),INDIRECT("'"&amp;$E274&amp;"'!E8")),""))</f>
        <v/>
      </c>
      <c r="K274" s="55" t="str">
        <f t="shared" si="9"/>
        <v/>
      </c>
      <c r="L274" s="411" t="str">
        <f t="shared" si="7"/>
        <v/>
      </c>
      <c r="M274" s="411" t="str">
        <f t="shared" si="8"/>
        <v/>
      </c>
      <c r="O274" s="56"/>
    </row>
    <row r="275" spans="1:15" ht="15" hidden="1">
      <c r="A275" s="23"/>
      <c r="B275" s="23"/>
      <c r="C275" s="23"/>
      <c r="D275" s="24"/>
      <c r="E275" s="28" t="str">
        <f>IF('1.4 AIZ-BWH'!E284="","",'1.4 AIZ-BWH'!E284)</f>
        <v/>
      </c>
      <c r="F275" s="49"/>
      <c r="G275" s="500" t="str" cm="1">
        <f t="array" aca="1" ref="G275" ca="1">IFERROR(IF(M275=0,SUMIFS(G276:G$1006,L276:L$1006,$L275,M276:M$1006,"&gt;0"),INDIRECT("'"&amp;$E275&amp;"'!E4")),"")</f>
        <v/>
      </c>
      <c r="H275" s="500" t="str" cm="1">
        <f t="array" aca="1" ref="H275" ca="1">IFERROR(IF(M275=0,SUMIFS(H276:H$1006,L276:L$1006,$L275,M276:M$1006,"&gt;0"),INDIRECT("'"&amp;$E275&amp;"'!E6")),"")</f>
        <v/>
      </c>
      <c r="I275" s="502" t="str" cm="1">
        <f t="array" aca="1" ref="I275" ca="1">IF(E275="","",IFERROR(IF(M275=0,SUMIFS(I276:I$1006,L276:L$1006,$L275,M276:M$1006,"&gt;0"),INDIRECT("'"&amp;$E275&amp;"'!E7")),""))</f>
        <v/>
      </c>
      <c r="J275" s="502" t="str" cm="1">
        <f t="array" aca="1" ref="J275" ca="1">IF(E275="","",IFERROR(IF(M275=0,SUMIFS(J276:J$1006,L276:L$1006,$L275,M276:M$1006,"&gt;0"),INDIRECT("'"&amp;$E275&amp;"'!E8")),""))</f>
        <v/>
      </c>
      <c r="K275" s="55" t="str">
        <f t="shared" si="9"/>
        <v/>
      </c>
      <c r="L275" s="411" t="str">
        <f t="shared" si="7"/>
        <v/>
      </c>
      <c r="M275" s="411" t="str">
        <f t="shared" si="8"/>
        <v/>
      </c>
      <c r="O275" s="56"/>
    </row>
    <row r="276" spans="1:15" ht="15" hidden="1">
      <c r="A276" s="23"/>
      <c r="B276" s="23"/>
      <c r="C276" s="23"/>
      <c r="D276" s="24"/>
      <c r="E276" s="28" t="str">
        <f>IF('1.4 AIZ-BWH'!E285="","",'1.4 AIZ-BWH'!E285)</f>
        <v/>
      </c>
      <c r="F276" s="49"/>
      <c r="G276" s="500" t="str" cm="1">
        <f t="array" aca="1" ref="G276" ca="1">IFERROR(IF(M276=0,SUMIFS(G277:G$1006,L277:L$1006,$L276,M277:M$1006,"&gt;0"),INDIRECT("'"&amp;$E276&amp;"'!E4")),"")</f>
        <v/>
      </c>
      <c r="H276" s="500" t="str" cm="1">
        <f t="array" aca="1" ref="H276" ca="1">IFERROR(IF(M276=0,SUMIFS(H277:H$1006,L277:L$1006,$L276,M277:M$1006,"&gt;0"),INDIRECT("'"&amp;$E276&amp;"'!E6")),"")</f>
        <v/>
      </c>
      <c r="I276" s="502" t="str" cm="1">
        <f t="array" aca="1" ref="I276" ca="1">IF(E276="","",IFERROR(IF(M276=0,SUMIFS(I277:I$1006,L277:L$1006,$L276,M277:M$1006,"&gt;0"),INDIRECT("'"&amp;$E276&amp;"'!E7")),""))</f>
        <v/>
      </c>
      <c r="J276" s="502" t="str" cm="1">
        <f t="array" aca="1" ref="J276" ca="1">IF(E276="","",IFERROR(IF(M276=0,SUMIFS(J277:J$1006,L277:L$1006,$L276,M277:M$1006,"&gt;0"),INDIRECT("'"&amp;$E276&amp;"'!E8")),""))</f>
        <v/>
      </c>
      <c r="K276" s="55" t="str">
        <f t="shared" si="9"/>
        <v/>
      </c>
      <c r="L276" s="411" t="str">
        <f t="shared" si="7"/>
        <v/>
      </c>
      <c r="M276" s="411" t="str">
        <f t="shared" si="8"/>
        <v/>
      </c>
      <c r="O276" s="56"/>
    </row>
    <row r="277" spans="1:15" ht="15" hidden="1">
      <c r="A277" s="23"/>
      <c r="B277" s="23"/>
      <c r="C277" s="23"/>
      <c r="D277" s="24"/>
      <c r="E277" s="28" t="str">
        <f>IF('1.4 AIZ-BWH'!E286="","",'1.4 AIZ-BWH'!E286)</f>
        <v/>
      </c>
      <c r="F277" s="49"/>
      <c r="G277" s="500" t="str" cm="1">
        <f t="array" aca="1" ref="G277" ca="1">IFERROR(IF(M277=0,SUMIFS(G278:G$1006,L278:L$1006,$L277,M278:M$1006,"&gt;0"),INDIRECT("'"&amp;$E277&amp;"'!E4")),"")</f>
        <v/>
      </c>
      <c r="H277" s="500" t="str" cm="1">
        <f t="array" aca="1" ref="H277" ca="1">IFERROR(IF(M277=0,SUMIFS(H278:H$1006,L278:L$1006,$L277,M278:M$1006,"&gt;0"),INDIRECT("'"&amp;$E277&amp;"'!E6")),"")</f>
        <v/>
      </c>
      <c r="I277" s="502" t="str" cm="1">
        <f t="array" aca="1" ref="I277" ca="1">IF(E277="","",IFERROR(IF(M277=0,SUMIFS(I278:I$1006,L278:L$1006,$L277,M278:M$1006,"&gt;0"),INDIRECT("'"&amp;$E277&amp;"'!E7")),""))</f>
        <v/>
      </c>
      <c r="J277" s="502" t="str" cm="1">
        <f t="array" aca="1" ref="J277" ca="1">IF(E277="","",IFERROR(IF(M277=0,SUMIFS(J278:J$1006,L278:L$1006,$L277,M278:M$1006,"&gt;0"),INDIRECT("'"&amp;$E277&amp;"'!E8")),""))</f>
        <v/>
      </c>
      <c r="K277" s="55" t="str">
        <f t="shared" si="9"/>
        <v/>
      </c>
      <c r="L277" s="411" t="str">
        <f t="shared" si="7"/>
        <v/>
      </c>
      <c r="M277" s="411" t="str">
        <f t="shared" si="8"/>
        <v/>
      </c>
      <c r="O277" s="56"/>
    </row>
    <row r="278" spans="1:15" ht="15" hidden="1">
      <c r="A278" s="23"/>
      <c r="B278" s="23"/>
      <c r="C278" s="23"/>
      <c r="D278" s="24"/>
      <c r="E278" s="28" t="str">
        <f>IF('1.4 AIZ-BWH'!E287="","",'1.4 AIZ-BWH'!E287)</f>
        <v/>
      </c>
      <c r="F278" s="49"/>
      <c r="G278" s="500" t="str" cm="1">
        <f t="array" aca="1" ref="G278" ca="1">IFERROR(IF(M278=0,SUMIFS(G279:G$1006,L279:L$1006,$L278,M279:M$1006,"&gt;0"),INDIRECT("'"&amp;$E278&amp;"'!E4")),"")</f>
        <v/>
      </c>
      <c r="H278" s="500" t="str" cm="1">
        <f t="array" aca="1" ref="H278" ca="1">IFERROR(IF(M278=0,SUMIFS(H279:H$1006,L279:L$1006,$L278,M279:M$1006,"&gt;0"),INDIRECT("'"&amp;$E278&amp;"'!E6")),"")</f>
        <v/>
      </c>
      <c r="I278" s="502" t="str" cm="1">
        <f t="array" aca="1" ref="I278" ca="1">IF(E278="","",IFERROR(IF(M278=0,SUMIFS(I279:I$1006,L279:L$1006,$L278,M279:M$1006,"&gt;0"),INDIRECT("'"&amp;$E278&amp;"'!E7")),""))</f>
        <v/>
      </c>
      <c r="J278" s="502" t="str" cm="1">
        <f t="array" aca="1" ref="J278" ca="1">IF(E278="","",IFERROR(IF(M278=0,SUMIFS(J279:J$1006,L279:L$1006,$L278,M279:M$1006,"&gt;0"),INDIRECT("'"&amp;$E278&amp;"'!E8")),""))</f>
        <v/>
      </c>
      <c r="K278" s="55" t="str">
        <f t="shared" si="9"/>
        <v/>
      </c>
      <c r="L278" s="411" t="str">
        <f t="shared" si="7"/>
        <v/>
      </c>
      <c r="M278" s="411" t="str">
        <f t="shared" si="8"/>
        <v/>
      </c>
      <c r="O278" s="56"/>
    </row>
    <row r="279" spans="1:15" ht="15" hidden="1">
      <c r="A279" s="23"/>
      <c r="B279" s="23"/>
      <c r="C279" s="23"/>
      <c r="D279" s="24"/>
      <c r="E279" s="28" t="str">
        <f>IF('1.4 AIZ-BWH'!E288="","",'1.4 AIZ-BWH'!E288)</f>
        <v/>
      </c>
      <c r="F279" s="49"/>
      <c r="G279" s="500" t="str" cm="1">
        <f t="array" aca="1" ref="G279" ca="1">IFERROR(IF(M279=0,SUMIFS(G280:G$1006,L280:L$1006,$L279,M280:M$1006,"&gt;0"),INDIRECT("'"&amp;$E279&amp;"'!E4")),"")</f>
        <v/>
      </c>
      <c r="H279" s="500" t="str" cm="1">
        <f t="array" aca="1" ref="H279" ca="1">IFERROR(IF(M279=0,SUMIFS(H280:H$1006,L280:L$1006,$L279,M280:M$1006,"&gt;0"),INDIRECT("'"&amp;$E279&amp;"'!E6")),"")</f>
        <v/>
      </c>
      <c r="I279" s="502" t="str" cm="1">
        <f t="array" aca="1" ref="I279" ca="1">IF(E279="","",IFERROR(IF(M279=0,SUMIFS(I280:I$1006,L280:L$1006,$L279,M280:M$1006,"&gt;0"),INDIRECT("'"&amp;$E279&amp;"'!E7")),""))</f>
        <v/>
      </c>
      <c r="J279" s="502" t="str" cm="1">
        <f t="array" aca="1" ref="J279" ca="1">IF(E279="","",IFERROR(IF(M279=0,SUMIFS(J280:J$1006,L280:L$1006,$L279,M280:M$1006,"&gt;0"),INDIRECT("'"&amp;$E279&amp;"'!E8")),""))</f>
        <v/>
      </c>
      <c r="K279" s="55" t="str">
        <f t="shared" si="9"/>
        <v/>
      </c>
      <c r="L279" s="411" t="str">
        <f t="shared" si="7"/>
        <v/>
      </c>
      <c r="M279" s="411" t="str">
        <f t="shared" si="8"/>
        <v/>
      </c>
      <c r="O279" s="56"/>
    </row>
    <row r="280" spans="1:15" ht="15" hidden="1">
      <c r="A280" s="23"/>
      <c r="B280" s="23"/>
      <c r="C280" s="23"/>
      <c r="D280" s="24"/>
      <c r="E280" s="28" t="str">
        <f>IF('1.4 AIZ-BWH'!E289="","",'1.4 AIZ-BWH'!E289)</f>
        <v/>
      </c>
      <c r="F280" s="49"/>
      <c r="G280" s="500" t="str" cm="1">
        <f t="array" aca="1" ref="G280" ca="1">IFERROR(IF(M280=0,SUMIFS(G281:G$1006,L281:L$1006,$L280,M281:M$1006,"&gt;0"),INDIRECT("'"&amp;$E280&amp;"'!E4")),"")</f>
        <v/>
      </c>
      <c r="H280" s="500" t="str" cm="1">
        <f t="array" aca="1" ref="H280" ca="1">IFERROR(IF(M280=0,SUMIFS(H281:H$1006,L281:L$1006,$L280,M281:M$1006,"&gt;0"),INDIRECT("'"&amp;$E280&amp;"'!E6")),"")</f>
        <v/>
      </c>
      <c r="I280" s="502" t="str" cm="1">
        <f t="array" aca="1" ref="I280" ca="1">IF(E280="","",IFERROR(IF(M280=0,SUMIFS(I281:I$1006,L281:L$1006,$L280,M281:M$1006,"&gt;0"),INDIRECT("'"&amp;$E280&amp;"'!E7")),""))</f>
        <v/>
      </c>
      <c r="J280" s="502" t="str" cm="1">
        <f t="array" aca="1" ref="J280" ca="1">IF(E280="","",IFERROR(IF(M280=0,SUMIFS(J281:J$1006,L281:L$1006,$L280,M281:M$1006,"&gt;0"),INDIRECT("'"&amp;$E280&amp;"'!E8")),""))</f>
        <v/>
      </c>
      <c r="K280" s="55" t="str">
        <f t="shared" si="9"/>
        <v/>
      </c>
      <c r="L280" s="411" t="str">
        <f t="shared" si="7"/>
        <v/>
      </c>
      <c r="M280" s="411" t="str">
        <f t="shared" si="8"/>
        <v/>
      </c>
      <c r="O280" s="56"/>
    </row>
    <row r="281" spans="1:15" ht="15" hidden="1">
      <c r="A281" s="23"/>
      <c r="B281" s="23"/>
      <c r="C281" s="23"/>
      <c r="D281" s="24"/>
      <c r="E281" s="28" t="str">
        <f>IF('1.4 AIZ-BWH'!E290="","",'1.4 AIZ-BWH'!E290)</f>
        <v/>
      </c>
      <c r="F281" s="49"/>
      <c r="G281" s="500" t="str" cm="1">
        <f t="array" aca="1" ref="G281" ca="1">IFERROR(IF(M281=0,SUMIFS(G282:G$1006,L282:L$1006,$L281,M282:M$1006,"&gt;0"),INDIRECT("'"&amp;$E281&amp;"'!E4")),"")</f>
        <v/>
      </c>
      <c r="H281" s="500" t="str" cm="1">
        <f t="array" aca="1" ref="H281" ca="1">IFERROR(IF(M281=0,SUMIFS(H282:H$1006,L282:L$1006,$L281,M282:M$1006,"&gt;0"),INDIRECT("'"&amp;$E281&amp;"'!E6")),"")</f>
        <v/>
      </c>
      <c r="I281" s="502" t="str" cm="1">
        <f t="array" aca="1" ref="I281" ca="1">IF(E281="","",IFERROR(IF(M281=0,SUMIFS(I282:I$1006,L282:L$1006,$L281,M282:M$1006,"&gt;0"),INDIRECT("'"&amp;$E281&amp;"'!E7")),""))</f>
        <v/>
      </c>
      <c r="J281" s="502" t="str" cm="1">
        <f t="array" aca="1" ref="J281" ca="1">IF(E281="","",IFERROR(IF(M281=0,SUMIFS(J282:J$1006,L282:L$1006,$L281,M282:M$1006,"&gt;0"),INDIRECT("'"&amp;$E281&amp;"'!E8")),""))</f>
        <v/>
      </c>
      <c r="K281" s="55" t="str">
        <f t="shared" si="9"/>
        <v/>
      </c>
      <c r="L281" s="411" t="str">
        <f t="shared" si="7"/>
        <v/>
      </c>
      <c r="M281" s="411" t="str">
        <f t="shared" si="8"/>
        <v/>
      </c>
      <c r="O281" s="56"/>
    </row>
    <row r="282" spans="1:15" ht="15" hidden="1">
      <c r="A282" s="23"/>
      <c r="B282" s="23"/>
      <c r="C282" s="23"/>
      <c r="D282" s="24"/>
      <c r="E282" s="28" t="str">
        <f>IF('1.4 AIZ-BWH'!E291="","",'1.4 AIZ-BWH'!E291)</f>
        <v/>
      </c>
      <c r="F282" s="49"/>
      <c r="G282" s="500" t="str" cm="1">
        <f t="array" aca="1" ref="G282" ca="1">IFERROR(IF(M282=0,SUMIFS(G283:G$1006,L283:L$1006,$L282,M283:M$1006,"&gt;0"),INDIRECT("'"&amp;$E282&amp;"'!E4")),"")</f>
        <v/>
      </c>
      <c r="H282" s="500" t="str" cm="1">
        <f t="array" aca="1" ref="H282" ca="1">IFERROR(IF(M282=0,SUMIFS(H283:H$1006,L283:L$1006,$L282,M283:M$1006,"&gt;0"),INDIRECT("'"&amp;$E282&amp;"'!E6")),"")</f>
        <v/>
      </c>
      <c r="I282" s="502" t="str" cm="1">
        <f t="array" aca="1" ref="I282" ca="1">IF(E282="","",IFERROR(IF(M282=0,SUMIFS(I283:I$1006,L283:L$1006,$L282,M283:M$1006,"&gt;0"),INDIRECT("'"&amp;$E282&amp;"'!E7")),""))</f>
        <v/>
      </c>
      <c r="J282" s="502" t="str" cm="1">
        <f t="array" aca="1" ref="J282" ca="1">IF(E282="","",IFERROR(IF(M282=0,SUMIFS(J283:J$1006,L283:L$1006,$L282,M283:M$1006,"&gt;0"),INDIRECT("'"&amp;$E282&amp;"'!E8")),""))</f>
        <v/>
      </c>
      <c r="K282" s="55" t="str">
        <f t="shared" si="9"/>
        <v/>
      </c>
      <c r="L282" s="411" t="str">
        <f t="shared" si="7"/>
        <v/>
      </c>
      <c r="M282" s="411" t="str">
        <f t="shared" si="8"/>
        <v/>
      </c>
      <c r="O282" s="56"/>
    </row>
    <row r="283" spans="1:15" ht="15" hidden="1">
      <c r="A283" s="23"/>
      <c r="B283" s="23"/>
      <c r="C283" s="23"/>
      <c r="D283" s="24"/>
      <c r="E283" s="28" t="str">
        <f>IF('1.4 AIZ-BWH'!E292="","",'1.4 AIZ-BWH'!E292)</f>
        <v/>
      </c>
      <c r="F283" s="49"/>
      <c r="G283" s="500" t="str" cm="1">
        <f t="array" aca="1" ref="G283" ca="1">IFERROR(IF(M283=0,SUMIFS(G284:G$1006,L284:L$1006,$L283,M284:M$1006,"&gt;0"),INDIRECT("'"&amp;$E283&amp;"'!E4")),"")</f>
        <v/>
      </c>
      <c r="H283" s="500" t="str" cm="1">
        <f t="array" aca="1" ref="H283" ca="1">IFERROR(IF(M283=0,SUMIFS(H284:H$1006,L284:L$1006,$L283,M284:M$1006,"&gt;0"),INDIRECT("'"&amp;$E283&amp;"'!E6")),"")</f>
        <v/>
      </c>
      <c r="I283" s="502" t="str" cm="1">
        <f t="array" aca="1" ref="I283" ca="1">IF(E283="","",IFERROR(IF(M283=0,SUMIFS(I284:I$1006,L284:L$1006,$L283,M284:M$1006,"&gt;0"),INDIRECT("'"&amp;$E283&amp;"'!E7")),""))</f>
        <v/>
      </c>
      <c r="J283" s="502" t="str" cm="1">
        <f t="array" aca="1" ref="J283" ca="1">IF(E283="","",IFERROR(IF(M283=0,SUMIFS(J284:J$1006,L284:L$1006,$L283,M284:M$1006,"&gt;0"),INDIRECT("'"&amp;$E283&amp;"'!E8")),""))</f>
        <v/>
      </c>
      <c r="K283" s="55" t="str">
        <f t="shared" si="9"/>
        <v/>
      </c>
      <c r="L283" s="411" t="str">
        <f t="shared" si="7"/>
        <v/>
      </c>
      <c r="M283" s="411" t="str">
        <f t="shared" si="8"/>
        <v/>
      </c>
      <c r="O283" s="56"/>
    </row>
    <row r="284" spans="1:15" ht="15" hidden="1">
      <c r="A284" s="23"/>
      <c r="B284" s="23"/>
      <c r="C284" s="23"/>
      <c r="D284" s="24"/>
      <c r="E284" s="28" t="str">
        <f>IF('1.4 AIZ-BWH'!E293="","",'1.4 AIZ-BWH'!E293)</f>
        <v/>
      </c>
      <c r="F284" s="49"/>
      <c r="G284" s="500" t="str" cm="1">
        <f t="array" aca="1" ref="G284" ca="1">IFERROR(IF(M284=0,SUMIFS(G285:G$1006,L285:L$1006,$L284,M285:M$1006,"&gt;0"),INDIRECT("'"&amp;$E284&amp;"'!E4")),"")</f>
        <v/>
      </c>
      <c r="H284" s="500" t="str" cm="1">
        <f t="array" aca="1" ref="H284" ca="1">IFERROR(IF(M284=0,SUMIFS(H285:H$1006,L285:L$1006,$L284,M285:M$1006,"&gt;0"),INDIRECT("'"&amp;$E284&amp;"'!E6")),"")</f>
        <v/>
      </c>
      <c r="I284" s="502" t="str" cm="1">
        <f t="array" aca="1" ref="I284" ca="1">IF(E284="","",IFERROR(IF(M284=0,SUMIFS(I285:I$1006,L285:L$1006,$L284,M285:M$1006,"&gt;0"),INDIRECT("'"&amp;$E284&amp;"'!E7")),""))</f>
        <v/>
      </c>
      <c r="J284" s="502" t="str" cm="1">
        <f t="array" aca="1" ref="J284" ca="1">IF(E284="","",IFERROR(IF(M284=0,SUMIFS(J285:J$1006,L285:L$1006,$L284,M285:M$1006,"&gt;0"),INDIRECT("'"&amp;$E284&amp;"'!E8")),""))</f>
        <v/>
      </c>
      <c r="K284" s="55" t="str">
        <f t="shared" si="9"/>
        <v/>
      </c>
      <c r="L284" s="411" t="str">
        <f t="shared" si="7"/>
        <v/>
      </c>
      <c r="M284" s="411" t="str">
        <f t="shared" si="8"/>
        <v/>
      </c>
      <c r="O284" s="56"/>
    </row>
    <row r="285" spans="1:15" ht="15" hidden="1">
      <c r="A285" s="23"/>
      <c r="B285" s="23"/>
      <c r="C285" s="23"/>
      <c r="D285" s="24"/>
      <c r="E285" s="28" t="str">
        <f>IF('1.4 AIZ-BWH'!E294="","",'1.4 AIZ-BWH'!E294)</f>
        <v/>
      </c>
      <c r="F285" s="49"/>
      <c r="G285" s="500" t="str" cm="1">
        <f t="array" aca="1" ref="G285" ca="1">IFERROR(IF(M285=0,SUMIFS(G286:G$1006,L286:L$1006,$L285,M286:M$1006,"&gt;0"),INDIRECT("'"&amp;$E285&amp;"'!E4")),"")</f>
        <v/>
      </c>
      <c r="H285" s="500" t="str" cm="1">
        <f t="array" aca="1" ref="H285" ca="1">IFERROR(IF(M285=0,SUMIFS(H286:H$1006,L286:L$1006,$L285,M286:M$1006,"&gt;0"),INDIRECT("'"&amp;$E285&amp;"'!E6")),"")</f>
        <v/>
      </c>
      <c r="I285" s="502" t="str" cm="1">
        <f t="array" aca="1" ref="I285" ca="1">IF(E285="","",IFERROR(IF(M285=0,SUMIFS(I286:I$1006,L286:L$1006,$L285,M286:M$1006,"&gt;0"),INDIRECT("'"&amp;$E285&amp;"'!E7")),""))</f>
        <v/>
      </c>
      <c r="J285" s="502" t="str" cm="1">
        <f t="array" aca="1" ref="J285" ca="1">IF(E285="","",IFERROR(IF(M285=0,SUMIFS(J286:J$1006,L286:L$1006,$L285,M286:M$1006,"&gt;0"),INDIRECT("'"&amp;$E285&amp;"'!E8")),""))</f>
        <v/>
      </c>
      <c r="K285" s="55" t="str">
        <f t="shared" si="9"/>
        <v/>
      </c>
      <c r="L285" s="411" t="str">
        <f t="shared" si="7"/>
        <v/>
      </c>
      <c r="M285" s="411" t="str">
        <f t="shared" si="8"/>
        <v/>
      </c>
      <c r="O285" s="56"/>
    </row>
    <row r="286" spans="1:15" ht="15" hidden="1">
      <c r="A286" s="23"/>
      <c r="B286" s="23"/>
      <c r="C286" s="23"/>
      <c r="D286" s="24"/>
      <c r="E286" s="28" t="str">
        <f>IF('1.4 AIZ-BWH'!E295="","",'1.4 AIZ-BWH'!E295)</f>
        <v/>
      </c>
      <c r="F286" s="49"/>
      <c r="G286" s="500" t="str" cm="1">
        <f t="array" aca="1" ref="G286" ca="1">IFERROR(IF(M286=0,SUMIFS(G287:G$1006,L287:L$1006,$L286,M287:M$1006,"&gt;0"),INDIRECT("'"&amp;$E286&amp;"'!E4")),"")</f>
        <v/>
      </c>
      <c r="H286" s="500" t="str" cm="1">
        <f t="array" aca="1" ref="H286" ca="1">IFERROR(IF(M286=0,SUMIFS(H287:H$1006,L287:L$1006,$L286,M287:M$1006,"&gt;0"),INDIRECT("'"&amp;$E286&amp;"'!E6")),"")</f>
        <v/>
      </c>
      <c r="I286" s="502" t="str" cm="1">
        <f t="array" aca="1" ref="I286" ca="1">IF(E286="","",IFERROR(IF(M286=0,SUMIFS(I287:I$1006,L287:L$1006,$L286,M287:M$1006,"&gt;0"),INDIRECT("'"&amp;$E286&amp;"'!E7")),""))</f>
        <v/>
      </c>
      <c r="J286" s="502" t="str" cm="1">
        <f t="array" aca="1" ref="J286" ca="1">IF(E286="","",IFERROR(IF(M286=0,SUMIFS(J287:J$1006,L287:L$1006,$L286,M287:M$1006,"&gt;0"),INDIRECT("'"&amp;$E286&amp;"'!E8")),""))</f>
        <v/>
      </c>
      <c r="K286" s="55" t="str">
        <f t="shared" si="9"/>
        <v/>
      </c>
      <c r="L286" s="411" t="str">
        <f t="shared" si="7"/>
        <v/>
      </c>
      <c r="M286" s="411" t="str">
        <f t="shared" si="8"/>
        <v/>
      </c>
      <c r="O286" s="56"/>
    </row>
    <row r="287" spans="1:15" ht="15" hidden="1">
      <c r="A287" s="23"/>
      <c r="B287" s="23"/>
      <c r="C287" s="23"/>
      <c r="D287" s="24"/>
      <c r="E287" s="28" t="str">
        <f>IF('1.4 AIZ-BWH'!E296="","",'1.4 AIZ-BWH'!E296)</f>
        <v/>
      </c>
      <c r="F287" s="49"/>
      <c r="G287" s="500" t="str" cm="1">
        <f t="array" aca="1" ref="G287" ca="1">IFERROR(IF(M287=0,SUMIFS(G288:G$1006,L288:L$1006,$L287,M288:M$1006,"&gt;0"),INDIRECT("'"&amp;$E287&amp;"'!E4")),"")</f>
        <v/>
      </c>
      <c r="H287" s="500" t="str" cm="1">
        <f t="array" aca="1" ref="H287" ca="1">IFERROR(IF(M287=0,SUMIFS(H288:H$1006,L288:L$1006,$L287,M288:M$1006,"&gt;0"),INDIRECT("'"&amp;$E287&amp;"'!E6")),"")</f>
        <v/>
      </c>
      <c r="I287" s="502" t="str" cm="1">
        <f t="array" aca="1" ref="I287" ca="1">IF(E287="","",IFERROR(IF(M287=0,SUMIFS(I288:I$1006,L288:L$1006,$L287,M288:M$1006,"&gt;0"),INDIRECT("'"&amp;$E287&amp;"'!E7")),""))</f>
        <v/>
      </c>
      <c r="J287" s="502" t="str" cm="1">
        <f t="array" aca="1" ref="J287" ca="1">IF(E287="","",IFERROR(IF(M287=0,SUMIFS(J288:J$1006,L288:L$1006,$L287,M288:M$1006,"&gt;0"),INDIRECT("'"&amp;$E287&amp;"'!E8")),""))</f>
        <v/>
      </c>
      <c r="K287" s="55" t="str">
        <f t="shared" si="9"/>
        <v/>
      </c>
      <c r="L287" s="411" t="str">
        <f t="shared" si="7"/>
        <v/>
      </c>
      <c r="M287" s="411" t="str">
        <f t="shared" si="8"/>
        <v/>
      </c>
      <c r="O287" s="56"/>
    </row>
    <row r="288" spans="1:15" ht="15" hidden="1">
      <c r="A288" s="23"/>
      <c r="B288" s="23"/>
      <c r="C288" s="23"/>
      <c r="D288" s="24"/>
      <c r="E288" s="28" t="str">
        <f>IF('1.4 AIZ-BWH'!E297="","",'1.4 AIZ-BWH'!E297)</f>
        <v/>
      </c>
      <c r="F288" s="49"/>
      <c r="G288" s="500" t="str" cm="1">
        <f t="array" aca="1" ref="G288" ca="1">IFERROR(IF(M288=0,SUMIFS(G289:G$1006,L289:L$1006,$L288,M289:M$1006,"&gt;0"),INDIRECT("'"&amp;$E288&amp;"'!E4")),"")</f>
        <v/>
      </c>
      <c r="H288" s="500" t="str" cm="1">
        <f t="array" aca="1" ref="H288" ca="1">IFERROR(IF(M288=0,SUMIFS(H289:H$1006,L289:L$1006,$L288,M289:M$1006,"&gt;0"),INDIRECT("'"&amp;$E288&amp;"'!E6")),"")</f>
        <v/>
      </c>
      <c r="I288" s="502" t="str" cm="1">
        <f t="array" aca="1" ref="I288" ca="1">IF(E288="","",IFERROR(IF(M288=0,SUMIFS(I289:I$1006,L289:L$1006,$L288,M289:M$1006,"&gt;0"),INDIRECT("'"&amp;$E288&amp;"'!E7")),""))</f>
        <v/>
      </c>
      <c r="J288" s="502" t="str" cm="1">
        <f t="array" aca="1" ref="J288" ca="1">IF(E288="","",IFERROR(IF(M288=0,SUMIFS(J289:J$1006,L289:L$1006,$L288,M289:M$1006,"&gt;0"),INDIRECT("'"&amp;$E288&amp;"'!E8")),""))</f>
        <v/>
      </c>
      <c r="K288" s="55" t="str">
        <f t="shared" si="9"/>
        <v/>
      </c>
      <c r="L288" s="411" t="str">
        <f t="shared" si="7"/>
        <v/>
      </c>
      <c r="M288" s="411" t="str">
        <f t="shared" si="8"/>
        <v/>
      </c>
      <c r="O288" s="56"/>
    </row>
    <row r="289" spans="1:15" ht="15" hidden="1">
      <c r="A289" s="23"/>
      <c r="B289" s="23"/>
      <c r="C289" s="23"/>
      <c r="D289" s="24"/>
      <c r="E289" s="28" t="str">
        <f>IF('1.4 AIZ-BWH'!E298="","",'1.4 AIZ-BWH'!E298)</f>
        <v/>
      </c>
      <c r="F289" s="49"/>
      <c r="G289" s="500" t="str" cm="1">
        <f t="array" aca="1" ref="G289" ca="1">IFERROR(IF(M289=0,SUMIFS(G290:G$1006,L290:L$1006,$L289,M290:M$1006,"&gt;0"),INDIRECT("'"&amp;$E289&amp;"'!E4")),"")</f>
        <v/>
      </c>
      <c r="H289" s="500" t="str" cm="1">
        <f t="array" aca="1" ref="H289" ca="1">IFERROR(IF(M289=0,SUMIFS(H290:H$1006,L290:L$1006,$L289,M290:M$1006,"&gt;0"),INDIRECT("'"&amp;$E289&amp;"'!E6")),"")</f>
        <v/>
      </c>
      <c r="I289" s="502" t="str" cm="1">
        <f t="array" aca="1" ref="I289" ca="1">IF(E289="","",IFERROR(IF(M289=0,SUMIFS(I290:I$1006,L290:L$1006,$L289,M290:M$1006,"&gt;0"),INDIRECT("'"&amp;$E289&amp;"'!E7")),""))</f>
        <v/>
      </c>
      <c r="J289" s="502" t="str" cm="1">
        <f t="array" aca="1" ref="J289" ca="1">IF(E289="","",IFERROR(IF(M289=0,SUMIFS(J290:J$1006,L290:L$1006,$L289,M290:M$1006,"&gt;0"),INDIRECT("'"&amp;$E289&amp;"'!E8")),""))</f>
        <v/>
      </c>
      <c r="K289" s="55" t="str">
        <f t="shared" si="9"/>
        <v/>
      </c>
      <c r="L289" s="411" t="str">
        <f t="shared" si="7"/>
        <v/>
      </c>
      <c r="M289" s="411" t="str">
        <f t="shared" si="8"/>
        <v/>
      </c>
      <c r="O289" s="56"/>
    </row>
    <row r="290" spans="1:15" ht="15" hidden="1">
      <c r="A290" s="23"/>
      <c r="B290" s="23"/>
      <c r="C290" s="23"/>
      <c r="D290" s="24"/>
      <c r="E290" s="28" t="str">
        <f>IF('1.4 AIZ-BWH'!E299="","",'1.4 AIZ-BWH'!E299)</f>
        <v/>
      </c>
      <c r="F290" s="49"/>
      <c r="G290" s="500" t="str" cm="1">
        <f t="array" aca="1" ref="G290" ca="1">IFERROR(IF(M290=0,SUMIFS(G291:G$1006,L291:L$1006,$L290,M291:M$1006,"&gt;0"),INDIRECT("'"&amp;$E290&amp;"'!E4")),"")</f>
        <v/>
      </c>
      <c r="H290" s="500" t="str" cm="1">
        <f t="array" aca="1" ref="H290" ca="1">IFERROR(IF(M290=0,SUMIFS(H291:H$1006,L291:L$1006,$L290,M291:M$1006,"&gt;0"),INDIRECT("'"&amp;$E290&amp;"'!E6")),"")</f>
        <v/>
      </c>
      <c r="I290" s="502" t="str" cm="1">
        <f t="array" aca="1" ref="I290" ca="1">IF(E290="","",IFERROR(IF(M290=0,SUMIFS(I291:I$1006,L291:L$1006,$L290,M291:M$1006,"&gt;0"),INDIRECT("'"&amp;$E290&amp;"'!E7")),""))</f>
        <v/>
      </c>
      <c r="J290" s="502" t="str" cm="1">
        <f t="array" aca="1" ref="J290" ca="1">IF(E290="","",IFERROR(IF(M290=0,SUMIFS(J291:J$1006,L291:L$1006,$L290,M291:M$1006,"&gt;0"),INDIRECT("'"&amp;$E290&amp;"'!E8")),""))</f>
        <v/>
      </c>
      <c r="K290" s="55" t="str">
        <f t="shared" si="9"/>
        <v/>
      </c>
      <c r="L290" s="411" t="str">
        <f t="shared" si="7"/>
        <v/>
      </c>
      <c r="M290" s="411" t="str">
        <f t="shared" si="8"/>
        <v/>
      </c>
      <c r="O290" s="56"/>
    </row>
    <row r="291" spans="1:15" ht="15" hidden="1">
      <c r="A291" s="23"/>
      <c r="B291" s="23"/>
      <c r="C291" s="23"/>
      <c r="D291" s="24"/>
      <c r="E291" s="28" t="str">
        <f>IF('1.4 AIZ-BWH'!E300="","",'1.4 AIZ-BWH'!E300)</f>
        <v/>
      </c>
      <c r="F291" s="49"/>
      <c r="G291" s="500" t="str" cm="1">
        <f t="array" aca="1" ref="G291" ca="1">IFERROR(IF(M291=0,SUMIFS(G292:G$1006,L292:L$1006,$L291,M292:M$1006,"&gt;0"),INDIRECT("'"&amp;$E291&amp;"'!E4")),"")</f>
        <v/>
      </c>
      <c r="H291" s="500" t="str" cm="1">
        <f t="array" aca="1" ref="H291" ca="1">IFERROR(IF(M291=0,SUMIFS(H292:H$1006,L292:L$1006,$L291,M292:M$1006,"&gt;0"),INDIRECT("'"&amp;$E291&amp;"'!E6")),"")</f>
        <v/>
      </c>
      <c r="I291" s="502" t="str" cm="1">
        <f t="array" aca="1" ref="I291" ca="1">IF(E291="","",IFERROR(IF(M291=0,SUMIFS(I292:I$1006,L292:L$1006,$L291,M292:M$1006,"&gt;0"),INDIRECT("'"&amp;$E291&amp;"'!E7")),""))</f>
        <v/>
      </c>
      <c r="J291" s="502" t="str" cm="1">
        <f t="array" aca="1" ref="J291" ca="1">IF(E291="","",IFERROR(IF(M291=0,SUMIFS(J292:J$1006,L292:L$1006,$L291,M292:M$1006,"&gt;0"),INDIRECT("'"&amp;$E291&amp;"'!E8")),""))</f>
        <v/>
      </c>
      <c r="K291" s="55" t="str">
        <f t="shared" si="9"/>
        <v/>
      </c>
      <c r="L291" s="411" t="str">
        <f t="shared" si="7"/>
        <v/>
      </c>
      <c r="M291" s="411" t="str">
        <f t="shared" si="8"/>
        <v/>
      </c>
      <c r="O291" s="56"/>
    </row>
    <row r="292" spans="1:15" ht="15" hidden="1">
      <c r="A292" s="23"/>
      <c r="B292" s="23"/>
      <c r="C292" s="23"/>
      <c r="D292" s="24"/>
      <c r="E292" s="28" t="str">
        <f>IF('1.4 AIZ-BWH'!E301="","",'1.4 AIZ-BWH'!E301)</f>
        <v/>
      </c>
      <c r="F292" s="49"/>
      <c r="G292" s="500" t="str" cm="1">
        <f t="array" aca="1" ref="G292" ca="1">IFERROR(IF(M292=0,SUMIFS(G293:G$1006,L293:L$1006,$L292,M293:M$1006,"&gt;0"),INDIRECT("'"&amp;$E292&amp;"'!E4")),"")</f>
        <v/>
      </c>
      <c r="H292" s="500" t="str" cm="1">
        <f t="array" aca="1" ref="H292" ca="1">IFERROR(IF(M292=0,SUMIFS(H293:H$1006,L293:L$1006,$L292,M293:M$1006,"&gt;0"),INDIRECT("'"&amp;$E292&amp;"'!E6")),"")</f>
        <v/>
      </c>
      <c r="I292" s="502" t="str" cm="1">
        <f t="array" aca="1" ref="I292" ca="1">IF(E292="","",IFERROR(IF(M292=0,SUMIFS(I293:I$1006,L293:L$1006,$L292,M293:M$1006,"&gt;0"),INDIRECT("'"&amp;$E292&amp;"'!E7")),""))</f>
        <v/>
      </c>
      <c r="J292" s="502" t="str" cm="1">
        <f t="array" aca="1" ref="J292" ca="1">IF(E292="","",IFERROR(IF(M292=0,SUMIFS(J293:J$1006,L293:L$1006,$L292,M293:M$1006,"&gt;0"),INDIRECT("'"&amp;$E292&amp;"'!E8")),""))</f>
        <v/>
      </c>
      <c r="K292" s="55" t="str">
        <f t="shared" si="9"/>
        <v/>
      </c>
      <c r="L292" s="411" t="str">
        <f t="shared" si="7"/>
        <v/>
      </c>
      <c r="M292" s="411" t="str">
        <f t="shared" si="8"/>
        <v/>
      </c>
      <c r="O292" s="56"/>
    </row>
    <row r="293" spans="1:15" ht="15" hidden="1">
      <c r="A293" s="23"/>
      <c r="B293" s="23"/>
      <c r="C293" s="23"/>
      <c r="D293" s="24"/>
      <c r="E293" s="28" t="str">
        <f>IF('1.4 AIZ-BWH'!E302="","",'1.4 AIZ-BWH'!E302)</f>
        <v/>
      </c>
      <c r="F293" s="49"/>
      <c r="G293" s="500" t="str" cm="1">
        <f t="array" aca="1" ref="G293" ca="1">IFERROR(IF(M293=0,SUMIFS(G294:G$1006,L294:L$1006,$L293,M294:M$1006,"&gt;0"),INDIRECT("'"&amp;$E293&amp;"'!E4")),"")</f>
        <v/>
      </c>
      <c r="H293" s="500" t="str" cm="1">
        <f t="array" aca="1" ref="H293" ca="1">IFERROR(IF(M293=0,SUMIFS(H294:H$1006,L294:L$1006,$L293,M294:M$1006,"&gt;0"),INDIRECT("'"&amp;$E293&amp;"'!E6")),"")</f>
        <v/>
      </c>
      <c r="I293" s="502" t="str" cm="1">
        <f t="array" aca="1" ref="I293" ca="1">IF(E293="","",IFERROR(IF(M293=0,SUMIFS(I294:I$1006,L294:L$1006,$L293,M294:M$1006,"&gt;0"),INDIRECT("'"&amp;$E293&amp;"'!E7")),""))</f>
        <v/>
      </c>
      <c r="J293" s="502" t="str" cm="1">
        <f t="array" aca="1" ref="J293" ca="1">IF(E293="","",IFERROR(IF(M293=0,SUMIFS(J294:J$1006,L294:L$1006,$L293,M294:M$1006,"&gt;0"),INDIRECT("'"&amp;$E293&amp;"'!E8")),""))</f>
        <v/>
      </c>
      <c r="K293" s="55" t="str">
        <f t="shared" si="9"/>
        <v/>
      </c>
      <c r="L293" s="411" t="str">
        <f t="shared" si="7"/>
        <v/>
      </c>
      <c r="M293" s="411" t="str">
        <f t="shared" si="8"/>
        <v/>
      </c>
      <c r="O293" s="56"/>
    </row>
    <row r="294" spans="1:15" ht="15" hidden="1">
      <c r="A294" s="23"/>
      <c r="B294" s="23"/>
      <c r="C294" s="23"/>
      <c r="D294" s="24"/>
      <c r="E294" s="28" t="str">
        <f>IF('1.4 AIZ-BWH'!E303="","",'1.4 AIZ-BWH'!E303)</f>
        <v/>
      </c>
      <c r="F294" s="49"/>
      <c r="G294" s="500" t="str" cm="1">
        <f t="array" aca="1" ref="G294" ca="1">IFERROR(IF(M294=0,SUMIFS(G295:G$1006,L295:L$1006,$L294,M295:M$1006,"&gt;0"),INDIRECT("'"&amp;$E294&amp;"'!E4")),"")</f>
        <v/>
      </c>
      <c r="H294" s="500" t="str" cm="1">
        <f t="array" aca="1" ref="H294" ca="1">IFERROR(IF(M294=0,SUMIFS(H295:H$1006,L295:L$1006,$L294,M295:M$1006,"&gt;0"),INDIRECT("'"&amp;$E294&amp;"'!E6")),"")</f>
        <v/>
      </c>
      <c r="I294" s="502" t="str" cm="1">
        <f t="array" aca="1" ref="I294" ca="1">IF(E294="","",IFERROR(IF(M294=0,SUMIFS(I295:I$1006,L295:L$1006,$L294,M295:M$1006,"&gt;0"),INDIRECT("'"&amp;$E294&amp;"'!E7")),""))</f>
        <v/>
      </c>
      <c r="J294" s="502" t="str" cm="1">
        <f t="array" aca="1" ref="J294" ca="1">IF(E294="","",IFERROR(IF(M294=0,SUMIFS(J295:J$1006,L295:L$1006,$L294,M295:M$1006,"&gt;0"),INDIRECT("'"&amp;$E294&amp;"'!E8")),""))</f>
        <v/>
      </c>
      <c r="K294" s="55" t="str">
        <f t="shared" si="9"/>
        <v/>
      </c>
      <c r="L294" s="411" t="str">
        <f t="shared" ref="L294:L357" si="10">IFERROR(VALUE(LEFT($E294,SEARCH(".",$E294)-1)),"")</f>
        <v/>
      </c>
      <c r="M294" s="411" t="str">
        <f t="shared" ref="M294:M357" si="11">IFERROR(VALUE(MID($E294,SEARCH(".",$E294)+1,1)),"")</f>
        <v/>
      </c>
      <c r="O294" s="56"/>
    </row>
    <row r="295" spans="1:15" ht="15" hidden="1">
      <c r="A295" s="23"/>
      <c r="B295" s="23"/>
      <c r="C295" s="23"/>
      <c r="D295" s="24"/>
      <c r="E295" s="28" t="str">
        <f>IF('1.4 AIZ-BWH'!E304="","",'1.4 AIZ-BWH'!E304)</f>
        <v/>
      </c>
      <c r="F295" s="49"/>
      <c r="G295" s="500" t="str" cm="1">
        <f t="array" aca="1" ref="G295" ca="1">IFERROR(IF(M295=0,SUMIFS(G296:G$1006,L296:L$1006,$L295,M296:M$1006,"&gt;0"),INDIRECT("'"&amp;$E295&amp;"'!E4")),"")</f>
        <v/>
      </c>
      <c r="H295" s="500" t="str" cm="1">
        <f t="array" aca="1" ref="H295" ca="1">IFERROR(IF(M295=0,SUMIFS(H296:H$1006,L296:L$1006,$L295,M296:M$1006,"&gt;0"),INDIRECT("'"&amp;$E295&amp;"'!E6")),"")</f>
        <v/>
      </c>
      <c r="I295" s="502" t="str" cm="1">
        <f t="array" aca="1" ref="I295" ca="1">IF(E295="","",IFERROR(IF(M295=0,SUMIFS(I296:I$1006,L296:L$1006,$L295,M296:M$1006,"&gt;0"),INDIRECT("'"&amp;$E295&amp;"'!E7")),""))</f>
        <v/>
      </c>
      <c r="J295" s="502" t="str" cm="1">
        <f t="array" aca="1" ref="J295" ca="1">IF(E295="","",IFERROR(IF(M295=0,SUMIFS(J296:J$1006,L296:L$1006,$L295,M296:M$1006,"&gt;0"),INDIRECT("'"&amp;$E295&amp;"'!E8")),""))</f>
        <v/>
      </c>
      <c r="K295" s="55" t="str">
        <f t="shared" si="9"/>
        <v/>
      </c>
      <c r="L295" s="411" t="str">
        <f t="shared" si="10"/>
        <v/>
      </c>
      <c r="M295" s="411" t="str">
        <f t="shared" si="11"/>
        <v/>
      </c>
      <c r="O295" s="56"/>
    </row>
    <row r="296" spans="1:15" ht="15" hidden="1">
      <c r="A296" s="23"/>
      <c r="B296" s="23"/>
      <c r="C296" s="23"/>
      <c r="D296" s="24"/>
      <c r="E296" s="28" t="str">
        <f>IF('1.4 AIZ-BWH'!E305="","",'1.4 AIZ-BWH'!E305)</f>
        <v/>
      </c>
      <c r="F296" s="49"/>
      <c r="G296" s="500" t="str" cm="1">
        <f t="array" aca="1" ref="G296" ca="1">IFERROR(IF(M296=0,SUMIFS(G297:G$1006,L297:L$1006,$L296,M297:M$1006,"&gt;0"),INDIRECT("'"&amp;$E296&amp;"'!E4")),"")</f>
        <v/>
      </c>
      <c r="H296" s="500" t="str" cm="1">
        <f t="array" aca="1" ref="H296" ca="1">IFERROR(IF(M296=0,SUMIFS(H297:H$1006,L297:L$1006,$L296,M297:M$1006,"&gt;0"),INDIRECT("'"&amp;$E296&amp;"'!E6")),"")</f>
        <v/>
      </c>
      <c r="I296" s="502" t="str" cm="1">
        <f t="array" aca="1" ref="I296" ca="1">IF(E296="","",IFERROR(IF(M296=0,SUMIFS(I297:I$1006,L297:L$1006,$L296,M297:M$1006,"&gt;0"),INDIRECT("'"&amp;$E296&amp;"'!E7")),""))</f>
        <v/>
      </c>
      <c r="J296" s="502" t="str" cm="1">
        <f t="array" aca="1" ref="J296" ca="1">IF(E296="","",IFERROR(IF(M296=0,SUMIFS(J297:J$1006,L297:L$1006,$L296,M297:M$1006,"&gt;0"),INDIRECT("'"&amp;$E296&amp;"'!E8")),""))</f>
        <v/>
      </c>
      <c r="K296" s="55" t="str">
        <f t="shared" si="9"/>
        <v/>
      </c>
      <c r="L296" s="411" t="str">
        <f t="shared" si="10"/>
        <v/>
      </c>
      <c r="M296" s="411" t="str">
        <f t="shared" si="11"/>
        <v/>
      </c>
      <c r="O296" s="56"/>
    </row>
    <row r="297" spans="1:15" ht="15" hidden="1">
      <c r="A297" s="23"/>
      <c r="B297" s="23"/>
      <c r="C297" s="23"/>
      <c r="D297" s="24"/>
      <c r="E297" s="28" t="str">
        <f>IF('1.4 AIZ-BWH'!E306="","",'1.4 AIZ-BWH'!E306)</f>
        <v/>
      </c>
      <c r="F297" s="49"/>
      <c r="G297" s="500" t="str" cm="1">
        <f t="array" aca="1" ref="G297" ca="1">IFERROR(IF(M297=0,SUMIFS(G298:G$1006,L298:L$1006,$L297,M298:M$1006,"&gt;0"),INDIRECT("'"&amp;$E297&amp;"'!E4")),"")</f>
        <v/>
      </c>
      <c r="H297" s="500" t="str" cm="1">
        <f t="array" aca="1" ref="H297" ca="1">IFERROR(IF(M297=0,SUMIFS(H298:H$1006,L298:L$1006,$L297,M298:M$1006,"&gt;0"),INDIRECT("'"&amp;$E297&amp;"'!E6")),"")</f>
        <v/>
      </c>
      <c r="I297" s="502" t="str" cm="1">
        <f t="array" aca="1" ref="I297" ca="1">IF(E297="","",IFERROR(IF(M297=0,SUMIFS(I298:I$1006,L298:L$1006,$L297,M298:M$1006,"&gt;0"),INDIRECT("'"&amp;$E297&amp;"'!E7")),""))</f>
        <v/>
      </c>
      <c r="J297" s="502" t="str" cm="1">
        <f t="array" aca="1" ref="J297" ca="1">IF(E297="","",IFERROR(IF(M297=0,SUMIFS(J298:J$1006,L298:L$1006,$L297,M298:M$1006,"&gt;0"),INDIRECT("'"&amp;$E297&amp;"'!E8")),""))</f>
        <v/>
      </c>
      <c r="K297" s="55" t="str">
        <f t="shared" si="9"/>
        <v/>
      </c>
      <c r="L297" s="411" t="str">
        <f t="shared" si="10"/>
        <v/>
      </c>
      <c r="M297" s="411" t="str">
        <f t="shared" si="11"/>
        <v/>
      </c>
      <c r="O297" s="56"/>
    </row>
    <row r="298" spans="1:15" ht="15" hidden="1">
      <c r="A298" s="23"/>
      <c r="B298" s="23"/>
      <c r="C298" s="23"/>
      <c r="D298" s="24"/>
      <c r="E298" s="28" t="str">
        <f>IF('1.4 AIZ-BWH'!E307="","",'1.4 AIZ-BWH'!E307)</f>
        <v/>
      </c>
      <c r="F298" s="49"/>
      <c r="G298" s="500" t="str" cm="1">
        <f t="array" aca="1" ref="G298" ca="1">IFERROR(IF(M298=0,SUMIFS(G299:G$1006,L299:L$1006,$L298,M299:M$1006,"&gt;0"),INDIRECT("'"&amp;$E298&amp;"'!E4")),"")</f>
        <v/>
      </c>
      <c r="H298" s="500" t="str" cm="1">
        <f t="array" aca="1" ref="H298" ca="1">IFERROR(IF(M298=0,SUMIFS(H299:H$1006,L299:L$1006,$L298,M299:M$1006,"&gt;0"),INDIRECT("'"&amp;$E298&amp;"'!E6")),"")</f>
        <v/>
      </c>
      <c r="I298" s="502" t="str" cm="1">
        <f t="array" aca="1" ref="I298" ca="1">IF(E298="","",IFERROR(IF(M298=0,SUMIFS(I299:I$1006,L299:L$1006,$L298,M299:M$1006,"&gt;0"),INDIRECT("'"&amp;$E298&amp;"'!E7")),""))</f>
        <v/>
      </c>
      <c r="J298" s="502" t="str" cm="1">
        <f t="array" aca="1" ref="J298" ca="1">IF(E298="","",IFERROR(IF(M298=0,SUMIFS(J299:J$1006,L299:L$1006,$L298,M299:M$1006,"&gt;0"),INDIRECT("'"&amp;$E298&amp;"'!E8")),""))</f>
        <v/>
      </c>
      <c r="K298" s="55" t="str">
        <f t="shared" si="9"/>
        <v/>
      </c>
      <c r="L298" s="411" t="str">
        <f t="shared" si="10"/>
        <v/>
      </c>
      <c r="M298" s="411" t="str">
        <f t="shared" si="11"/>
        <v/>
      </c>
      <c r="O298" s="56"/>
    </row>
    <row r="299" spans="1:15" ht="15" hidden="1">
      <c r="A299" s="23"/>
      <c r="B299" s="23"/>
      <c r="C299" s="23"/>
      <c r="D299" s="24"/>
      <c r="E299" s="28" t="str">
        <f>IF('1.4 AIZ-BWH'!E308="","",'1.4 AIZ-BWH'!E308)</f>
        <v/>
      </c>
      <c r="F299" s="49"/>
      <c r="G299" s="500" t="str" cm="1">
        <f t="array" aca="1" ref="G299" ca="1">IFERROR(IF(M299=0,SUMIFS(G300:G$1006,L300:L$1006,$L299,M300:M$1006,"&gt;0"),INDIRECT("'"&amp;$E299&amp;"'!E4")),"")</f>
        <v/>
      </c>
      <c r="H299" s="500" t="str" cm="1">
        <f t="array" aca="1" ref="H299" ca="1">IFERROR(IF(M299=0,SUMIFS(H300:H$1006,L300:L$1006,$L299,M300:M$1006,"&gt;0"),INDIRECT("'"&amp;$E299&amp;"'!E6")),"")</f>
        <v/>
      </c>
      <c r="I299" s="502" t="str" cm="1">
        <f t="array" aca="1" ref="I299" ca="1">IF(E299="","",IFERROR(IF(M299=0,SUMIFS(I300:I$1006,L300:L$1006,$L299,M300:M$1006,"&gt;0"),INDIRECT("'"&amp;$E299&amp;"'!E7")),""))</f>
        <v/>
      </c>
      <c r="J299" s="502" t="str" cm="1">
        <f t="array" aca="1" ref="J299" ca="1">IF(E299="","",IFERROR(IF(M299=0,SUMIFS(J300:J$1006,L300:L$1006,$L299,M300:M$1006,"&gt;0"),INDIRECT("'"&amp;$E299&amp;"'!E8")),""))</f>
        <v/>
      </c>
      <c r="K299" s="55" t="str">
        <f t="shared" si="9"/>
        <v/>
      </c>
      <c r="L299" s="411" t="str">
        <f t="shared" si="10"/>
        <v/>
      </c>
      <c r="M299" s="411" t="str">
        <f t="shared" si="11"/>
        <v/>
      </c>
      <c r="O299" s="56"/>
    </row>
    <row r="300" spans="1:15" ht="15" hidden="1">
      <c r="A300" s="23"/>
      <c r="B300" s="23"/>
      <c r="C300" s="23"/>
      <c r="D300" s="24"/>
      <c r="E300" s="28" t="str">
        <f>IF('1.4 AIZ-BWH'!E309="","",'1.4 AIZ-BWH'!E309)</f>
        <v/>
      </c>
      <c r="F300" s="49"/>
      <c r="G300" s="500" t="str" cm="1">
        <f t="array" aca="1" ref="G300" ca="1">IFERROR(IF(M300=0,SUMIFS(G301:G$1006,L301:L$1006,$L300,M301:M$1006,"&gt;0"),INDIRECT("'"&amp;$E300&amp;"'!E4")),"")</f>
        <v/>
      </c>
      <c r="H300" s="500" t="str" cm="1">
        <f t="array" aca="1" ref="H300" ca="1">IFERROR(IF(M300=0,SUMIFS(H301:H$1006,L301:L$1006,$L300,M301:M$1006,"&gt;0"),INDIRECT("'"&amp;$E300&amp;"'!E6")),"")</f>
        <v/>
      </c>
      <c r="I300" s="502" t="str" cm="1">
        <f t="array" aca="1" ref="I300" ca="1">IF(E300="","",IFERROR(IF(M300=0,SUMIFS(I301:I$1006,L301:L$1006,$L300,M301:M$1006,"&gt;0"),INDIRECT("'"&amp;$E300&amp;"'!E7")),""))</f>
        <v/>
      </c>
      <c r="J300" s="502" t="str" cm="1">
        <f t="array" aca="1" ref="J300" ca="1">IF(E300="","",IFERROR(IF(M300=0,SUMIFS(J301:J$1006,L301:L$1006,$L300,M301:M$1006,"&gt;0"),INDIRECT("'"&amp;$E300&amp;"'!E8")),""))</f>
        <v/>
      </c>
      <c r="K300" s="55" t="str">
        <f t="shared" si="9"/>
        <v/>
      </c>
      <c r="L300" s="411" t="str">
        <f t="shared" si="10"/>
        <v/>
      </c>
      <c r="M300" s="411" t="str">
        <f t="shared" si="11"/>
        <v/>
      </c>
      <c r="O300" s="56"/>
    </row>
    <row r="301" spans="1:15" ht="15" hidden="1">
      <c r="A301" s="23"/>
      <c r="B301" s="23"/>
      <c r="C301" s="23"/>
      <c r="D301" s="24"/>
      <c r="E301" s="28" t="str">
        <f>IF('1.4 AIZ-BWH'!E310="","",'1.4 AIZ-BWH'!E310)</f>
        <v/>
      </c>
      <c r="F301" s="49"/>
      <c r="G301" s="500" t="str" cm="1">
        <f t="array" aca="1" ref="G301" ca="1">IFERROR(IF(M301=0,SUMIFS(G302:G$1006,L302:L$1006,$L301,M302:M$1006,"&gt;0"),INDIRECT("'"&amp;$E301&amp;"'!E4")),"")</f>
        <v/>
      </c>
      <c r="H301" s="500" t="str" cm="1">
        <f t="array" aca="1" ref="H301" ca="1">IFERROR(IF(M301=0,SUMIFS(H302:H$1006,L302:L$1006,$L301,M302:M$1006,"&gt;0"),INDIRECT("'"&amp;$E301&amp;"'!E6")),"")</f>
        <v/>
      </c>
      <c r="I301" s="502" t="str" cm="1">
        <f t="array" aca="1" ref="I301" ca="1">IF(E301="","",IFERROR(IF(M301=0,SUMIFS(I302:I$1006,L302:L$1006,$L301,M302:M$1006,"&gt;0"),INDIRECT("'"&amp;$E301&amp;"'!E7")),""))</f>
        <v/>
      </c>
      <c r="J301" s="502" t="str" cm="1">
        <f t="array" aca="1" ref="J301" ca="1">IF(E301="","",IFERROR(IF(M301=0,SUMIFS(J302:J$1006,L302:L$1006,$L301,M302:M$1006,"&gt;0"),INDIRECT("'"&amp;$E301&amp;"'!E8")),""))</f>
        <v/>
      </c>
      <c r="K301" s="55" t="str">
        <f t="shared" si="9"/>
        <v/>
      </c>
      <c r="L301" s="411" t="str">
        <f t="shared" si="10"/>
        <v/>
      </c>
      <c r="M301" s="411" t="str">
        <f t="shared" si="11"/>
        <v/>
      </c>
      <c r="O301" s="56"/>
    </row>
    <row r="302" spans="1:15" ht="15" hidden="1">
      <c r="A302" s="23"/>
      <c r="B302" s="23"/>
      <c r="C302" s="23"/>
      <c r="D302" s="24"/>
      <c r="E302" s="28" t="str">
        <f>IF('1.4 AIZ-BWH'!E311="","",'1.4 AIZ-BWH'!E311)</f>
        <v/>
      </c>
      <c r="F302" s="49"/>
      <c r="G302" s="500" t="str" cm="1">
        <f t="array" aca="1" ref="G302" ca="1">IFERROR(IF(M302=0,SUMIFS(G303:G$1006,L303:L$1006,$L302,M303:M$1006,"&gt;0"),INDIRECT("'"&amp;$E302&amp;"'!E4")),"")</f>
        <v/>
      </c>
      <c r="H302" s="500" t="str" cm="1">
        <f t="array" aca="1" ref="H302" ca="1">IFERROR(IF(M302=0,SUMIFS(H303:H$1006,L303:L$1006,$L302,M303:M$1006,"&gt;0"),INDIRECT("'"&amp;$E302&amp;"'!E6")),"")</f>
        <v/>
      </c>
      <c r="I302" s="502" t="str" cm="1">
        <f t="array" aca="1" ref="I302" ca="1">IF(E302="","",IFERROR(IF(M302=0,SUMIFS(I303:I$1006,L303:L$1006,$L302,M303:M$1006,"&gt;0"),INDIRECT("'"&amp;$E302&amp;"'!E7")),""))</f>
        <v/>
      </c>
      <c r="J302" s="502" t="str" cm="1">
        <f t="array" aca="1" ref="J302" ca="1">IF(E302="","",IFERROR(IF(M302=0,SUMIFS(J303:J$1006,L303:L$1006,$L302,M303:M$1006,"&gt;0"),INDIRECT("'"&amp;$E302&amp;"'!E8")),""))</f>
        <v/>
      </c>
      <c r="K302" s="55" t="str">
        <f t="shared" si="9"/>
        <v/>
      </c>
      <c r="L302" s="411" t="str">
        <f t="shared" si="10"/>
        <v/>
      </c>
      <c r="M302" s="411" t="str">
        <f t="shared" si="11"/>
        <v/>
      </c>
      <c r="O302" s="56"/>
    </row>
    <row r="303" spans="1:15" ht="15" hidden="1">
      <c r="A303" s="23"/>
      <c r="B303" s="23"/>
      <c r="C303" s="23"/>
      <c r="D303" s="24"/>
      <c r="E303" s="28" t="str">
        <f>IF('1.4 AIZ-BWH'!E312="","",'1.4 AIZ-BWH'!E312)</f>
        <v/>
      </c>
      <c r="F303" s="49"/>
      <c r="G303" s="500" t="str" cm="1">
        <f t="array" aca="1" ref="G303" ca="1">IFERROR(IF(M303=0,SUMIFS(G304:G$1006,L304:L$1006,$L303,M304:M$1006,"&gt;0"),INDIRECT("'"&amp;$E303&amp;"'!E4")),"")</f>
        <v/>
      </c>
      <c r="H303" s="500" t="str" cm="1">
        <f t="array" aca="1" ref="H303" ca="1">IFERROR(IF(M303=0,SUMIFS(H304:H$1006,L304:L$1006,$L303,M304:M$1006,"&gt;0"),INDIRECT("'"&amp;$E303&amp;"'!E6")),"")</f>
        <v/>
      </c>
      <c r="I303" s="502" t="str" cm="1">
        <f t="array" aca="1" ref="I303" ca="1">IF(E303="","",IFERROR(IF(M303=0,SUMIFS(I304:I$1006,L304:L$1006,$L303,M304:M$1006,"&gt;0"),INDIRECT("'"&amp;$E303&amp;"'!E7")),""))</f>
        <v/>
      </c>
      <c r="J303" s="502" t="str" cm="1">
        <f t="array" aca="1" ref="J303" ca="1">IF(E303="","",IFERROR(IF(M303=0,SUMIFS(J304:J$1006,L304:L$1006,$L303,M304:M$1006,"&gt;0"),INDIRECT("'"&amp;$E303&amp;"'!E8")),""))</f>
        <v/>
      </c>
      <c r="K303" s="55" t="str">
        <f t="shared" si="9"/>
        <v/>
      </c>
      <c r="L303" s="411" t="str">
        <f t="shared" si="10"/>
        <v/>
      </c>
      <c r="M303" s="411" t="str">
        <f t="shared" si="11"/>
        <v/>
      </c>
      <c r="O303" s="56"/>
    </row>
    <row r="304" spans="1:15" ht="15" hidden="1">
      <c r="A304" s="23"/>
      <c r="B304" s="23"/>
      <c r="C304" s="23"/>
      <c r="D304" s="24"/>
      <c r="E304" s="28" t="str">
        <f>IF('1.4 AIZ-BWH'!E313="","",'1.4 AIZ-BWH'!E313)</f>
        <v/>
      </c>
      <c r="F304" s="49"/>
      <c r="G304" s="500" t="str" cm="1">
        <f t="array" aca="1" ref="G304" ca="1">IFERROR(IF(M304=0,SUMIFS(G305:G$1006,L305:L$1006,$L304,M305:M$1006,"&gt;0"),INDIRECT("'"&amp;$E304&amp;"'!E4")),"")</f>
        <v/>
      </c>
      <c r="H304" s="500" t="str" cm="1">
        <f t="array" aca="1" ref="H304" ca="1">IFERROR(IF(M304=0,SUMIFS(H305:H$1006,L305:L$1006,$L304,M305:M$1006,"&gt;0"),INDIRECT("'"&amp;$E304&amp;"'!E6")),"")</f>
        <v/>
      </c>
      <c r="I304" s="502" t="str" cm="1">
        <f t="array" aca="1" ref="I304" ca="1">IF(E304="","",IFERROR(IF(M304=0,SUMIFS(I305:I$1006,L305:L$1006,$L304,M305:M$1006,"&gt;0"),INDIRECT("'"&amp;$E304&amp;"'!E7")),""))</f>
        <v/>
      </c>
      <c r="J304" s="502" t="str" cm="1">
        <f t="array" aca="1" ref="J304" ca="1">IF(E304="","",IFERROR(IF(M304=0,SUMIFS(J305:J$1006,L305:L$1006,$L304,M305:M$1006,"&gt;0"),INDIRECT("'"&amp;$E304&amp;"'!E8")),""))</f>
        <v/>
      </c>
      <c r="K304" s="55" t="str">
        <f t="shared" si="9"/>
        <v/>
      </c>
      <c r="L304" s="411" t="str">
        <f t="shared" si="10"/>
        <v/>
      </c>
      <c r="M304" s="411" t="str">
        <f t="shared" si="11"/>
        <v/>
      </c>
      <c r="O304" s="56"/>
    </row>
    <row r="305" spans="1:15" ht="15" hidden="1">
      <c r="A305" s="23"/>
      <c r="B305" s="23"/>
      <c r="C305" s="23"/>
      <c r="D305" s="24"/>
      <c r="E305" s="28" t="str">
        <f>IF('1.4 AIZ-BWH'!E314="","",'1.4 AIZ-BWH'!E314)</f>
        <v/>
      </c>
      <c r="F305" s="49"/>
      <c r="G305" s="500" t="str" cm="1">
        <f t="array" aca="1" ref="G305" ca="1">IFERROR(IF(M305=0,SUMIFS(G306:G$1006,L306:L$1006,$L305,M306:M$1006,"&gt;0"),INDIRECT("'"&amp;$E305&amp;"'!E4")),"")</f>
        <v/>
      </c>
      <c r="H305" s="500" t="str" cm="1">
        <f t="array" aca="1" ref="H305" ca="1">IFERROR(IF(M305=0,SUMIFS(H306:H$1006,L306:L$1006,$L305,M306:M$1006,"&gt;0"),INDIRECT("'"&amp;$E305&amp;"'!E6")),"")</f>
        <v/>
      </c>
      <c r="I305" s="502" t="str" cm="1">
        <f t="array" aca="1" ref="I305" ca="1">IF(E305="","",IFERROR(IF(M305=0,SUMIFS(I306:I$1006,L306:L$1006,$L305,M306:M$1006,"&gt;0"),INDIRECT("'"&amp;$E305&amp;"'!E7")),""))</f>
        <v/>
      </c>
      <c r="J305" s="502" t="str" cm="1">
        <f t="array" aca="1" ref="J305" ca="1">IF(E305="","",IFERROR(IF(M305=0,SUMIFS(J306:J$1006,L306:L$1006,$L305,M306:M$1006,"&gt;0"),INDIRECT("'"&amp;$E305&amp;"'!E8")),""))</f>
        <v/>
      </c>
      <c r="K305" s="55" t="str">
        <f t="shared" si="9"/>
        <v/>
      </c>
      <c r="L305" s="411" t="str">
        <f t="shared" si="10"/>
        <v/>
      </c>
      <c r="M305" s="411" t="str">
        <f t="shared" si="11"/>
        <v/>
      </c>
      <c r="O305" s="56"/>
    </row>
    <row r="306" spans="1:15" ht="15" hidden="1">
      <c r="A306" s="23"/>
      <c r="B306" s="23"/>
      <c r="C306" s="23"/>
      <c r="D306" s="24"/>
      <c r="E306" s="28" t="str">
        <f>IF('1.4 AIZ-BWH'!E315="","",'1.4 AIZ-BWH'!E315)</f>
        <v/>
      </c>
      <c r="F306" s="49"/>
      <c r="G306" s="500" t="str" cm="1">
        <f t="array" aca="1" ref="G306" ca="1">IFERROR(IF(M306=0,SUMIFS(G307:G$1006,L307:L$1006,$L306,M307:M$1006,"&gt;0"),INDIRECT("'"&amp;$E306&amp;"'!E4")),"")</f>
        <v/>
      </c>
      <c r="H306" s="500" t="str" cm="1">
        <f t="array" aca="1" ref="H306" ca="1">IFERROR(IF(M306=0,SUMIFS(H307:H$1006,L307:L$1006,$L306,M307:M$1006,"&gt;0"),INDIRECT("'"&amp;$E306&amp;"'!E6")),"")</f>
        <v/>
      </c>
      <c r="I306" s="502" t="str" cm="1">
        <f t="array" aca="1" ref="I306" ca="1">IF(E306="","",IFERROR(IF(M306=0,SUMIFS(I307:I$1006,L307:L$1006,$L306,M307:M$1006,"&gt;0"),INDIRECT("'"&amp;$E306&amp;"'!E7")),""))</f>
        <v/>
      </c>
      <c r="J306" s="502" t="str" cm="1">
        <f t="array" aca="1" ref="J306" ca="1">IF(E306="","",IFERROR(IF(M306=0,SUMIFS(J307:J$1006,L307:L$1006,$L306,M307:M$1006,"&gt;0"),INDIRECT("'"&amp;$E306&amp;"'!E8")),""))</f>
        <v/>
      </c>
      <c r="K306" s="55" t="str">
        <f t="shared" si="9"/>
        <v/>
      </c>
      <c r="L306" s="411" t="str">
        <f t="shared" si="10"/>
        <v/>
      </c>
      <c r="M306" s="411" t="str">
        <f t="shared" si="11"/>
        <v/>
      </c>
      <c r="O306" s="56"/>
    </row>
    <row r="307" spans="1:15" ht="15" hidden="1">
      <c r="A307" s="23"/>
      <c r="B307" s="23"/>
      <c r="C307" s="23"/>
      <c r="D307" s="24"/>
      <c r="E307" s="28" t="str">
        <f>IF('1.4 AIZ-BWH'!E316="","",'1.4 AIZ-BWH'!E316)</f>
        <v/>
      </c>
      <c r="F307" s="49"/>
      <c r="G307" s="500" t="str" cm="1">
        <f t="array" aca="1" ref="G307" ca="1">IFERROR(IF(M307=0,SUMIFS(G308:G$1006,L308:L$1006,$L307,M308:M$1006,"&gt;0"),INDIRECT("'"&amp;$E307&amp;"'!E4")),"")</f>
        <v/>
      </c>
      <c r="H307" s="500" t="str" cm="1">
        <f t="array" aca="1" ref="H307" ca="1">IFERROR(IF(M307=0,SUMIFS(H308:H$1006,L308:L$1006,$L307,M308:M$1006,"&gt;0"),INDIRECT("'"&amp;$E307&amp;"'!E6")),"")</f>
        <v/>
      </c>
      <c r="I307" s="502" t="str" cm="1">
        <f t="array" aca="1" ref="I307" ca="1">IF(E307="","",IFERROR(IF(M307=0,SUMIFS(I308:I$1006,L308:L$1006,$L307,M308:M$1006,"&gt;0"),INDIRECT("'"&amp;$E307&amp;"'!E7")),""))</f>
        <v/>
      </c>
      <c r="J307" s="502" t="str" cm="1">
        <f t="array" aca="1" ref="J307" ca="1">IF(E307="","",IFERROR(IF(M307=0,SUMIFS(J308:J$1006,L308:L$1006,$L307,M308:M$1006,"&gt;0"),INDIRECT("'"&amp;$E307&amp;"'!E8")),""))</f>
        <v/>
      </c>
      <c r="K307" s="55" t="str">
        <f t="shared" si="9"/>
        <v/>
      </c>
      <c r="L307" s="411" t="str">
        <f t="shared" si="10"/>
        <v/>
      </c>
      <c r="M307" s="411" t="str">
        <f t="shared" si="11"/>
        <v/>
      </c>
      <c r="O307" s="56"/>
    </row>
    <row r="308" spans="1:15" ht="15" hidden="1">
      <c r="A308" s="23"/>
      <c r="B308" s="23"/>
      <c r="C308" s="23"/>
      <c r="D308" s="24"/>
      <c r="E308" s="28" t="str">
        <f>IF('1.4 AIZ-BWH'!E317="","",'1.4 AIZ-BWH'!E317)</f>
        <v/>
      </c>
      <c r="F308" s="49"/>
      <c r="G308" s="500" t="str" cm="1">
        <f t="array" aca="1" ref="G308" ca="1">IFERROR(IF(M308=0,SUMIFS(G309:G$1006,L309:L$1006,$L308,M309:M$1006,"&gt;0"),INDIRECT("'"&amp;$E308&amp;"'!E4")),"")</f>
        <v/>
      </c>
      <c r="H308" s="500" t="str" cm="1">
        <f t="array" aca="1" ref="H308" ca="1">IFERROR(IF(M308=0,SUMIFS(H309:H$1006,L309:L$1006,$L308,M309:M$1006,"&gt;0"),INDIRECT("'"&amp;$E308&amp;"'!E6")),"")</f>
        <v/>
      </c>
      <c r="I308" s="502" t="str" cm="1">
        <f t="array" aca="1" ref="I308" ca="1">IF(E308="","",IFERROR(IF(M308=0,SUMIFS(I309:I$1006,L309:L$1006,$L308,M309:M$1006,"&gt;0"),INDIRECT("'"&amp;$E308&amp;"'!E7")),""))</f>
        <v/>
      </c>
      <c r="J308" s="502" t="str" cm="1">
        <f t="array" aca="1" ref="J308" ca="1">IF(E308="","",IFERROR(IF(M308=0,SUMIFS(J309:J$1006,L309:L$1006,$L308,M309:M$1006,"&gt;0"),INDIRECT("'"&amp;$E308&amp;"'!E8")),""))</f>
        <v/>
      </c>
      <c r="K308" s="55" t="str">
        <f t="shared" si="9"/>
        <v/>
      </c>
      <c r="L308" s="411" t="str">
        <f t="shared" si="10"/>
        <v/>
      </c>
      <c r="M308" s="411" t="str">
        <f t="shared" si="11"/>
        <v/>
      </c>
      <c r="O308" s="56"/>
    </row>
    <row r="309" spans="1:15" ht="15" hidden="1">
      <c r="A309" s="23"/>
      <c r="B309" s="23"/>
      <c r="C309" s="23"/>
      <c r="D309" s="24"/>
      <c r="E309" s="28" t="str">
        <f>IF('1.4 AIZ-BWH'!E318="","",'1.4 AIZ-BWH'!E318)</f>
        <v/>
      </c>
      <c r="F309" s="49"/>
      <c r="G309" s="500" t="str" cm="1">
        <f t="array" aca="1" ref="G309" ca="1">IFERROR(IF(M309=0,SUMIFS(G310:G$1006,L310:L$1006,$L309,M310:M$1006,"&gt;0"),INDIRECT("'"&amp;$E309&amp;"'!E4")),"")</f>
        <v/>
      </c>
      <c r="H309" s="500" t="str" cm="1">
        <f t="array" aca="1" ref="H309" ca="1">IFERROR(IF(M309=0,SUMIFS(H310:H$1006,L310:L$1006,$L309,M310:M$1006,"&gt;0"),INDIRECT("'"&amp;$E309&amp;"'!E6")),"")</f>
        <v/>
      </c>
      <c r="I309" s="502" t="str" cm="1">
        <f t="array" aca="1" ref="I309" ca="1">IF(E309="","",IFERROR(IF(M309=0,SUMIFS(I310:I$1006,L310:L$1006,$L309,M310:M$1006,"&gt;0"),INDIRECT("'"&amp;$E309&amp;"'!E7")),""))</f>
        <v/>
      </c>
      <c r="J309" s="502" t="str" cm="1">
        <f t="array" aca="1" ref="J309" ca="1">IF(E309="","",IFERROR(IF(M309=0,SUMIFS(J310:J$1006,L310:L$1006,$L309,M310:M$1006,"&gt;0"),INDIRECT("'"&amp;$E309&amp;"'!E8")),""))</f>
        <v/>
      </c>
      <c r="K309" s="55" t="str">
        <f t="shared" si="9"/>
        <v/>
      </c>
      <c r="L309" s="411" t="str">
        <f t="shared" si="10"/>
        <v/>
      </c>
      <c r="M309" s="411" t="str">
        <f t="shared" si="11"/>
        <v/>
      </c>
      <c r="O309" s="56"/>
    </row>
    <row r="310" spans="1:15" ht="15" hidden="1">
      <c r="A310" s="23"/>
      <c r="B310" s="23"/>
      <c r="C310" s="23"/>
      <c r="D310" s="24"/>
      <c r="E310" s="28" t="str">
        <f>IF('1.4 AIZ-BWH'!E319="","",'1.4 AIZ-BWH'!E319)</f>
        <v/>
      </c>
      <c r="F310" s="49"/>
      <c r="G310" s="500" t="str" cm="1">
        <f t="array" aca="1" ref="G310" ca="1">IFERROR(IF(M310=0,SUMIFS(G311:G$1006,L311:L$1006,$L310,M311:M$1006,"&gt;0"),INDIRECT("'"&amp;$E310&amp;"'!E4")),"")</f>
        <v/>
      </c>
      <c r="H310" s="500" t="str" cm="1">
        <f t="array" aca="1" ref="H310" ca="1">IFERROR(IF(M310=0,SUMIFS(H311:H$1006,L311:L$1006,$L310,M311:M$1006,"&gt;0"),INDIRECT("'"&amp;$E310&amp;"'!E6")),"")</f>
        <v/>
      </c>
      <c r="I310" s="502" t="str" cm="1">
        <f t="array" aca="1" ref="I310" ca="1">IF(E310="","",IFERROR(IF(M310=0,SUMIFS(I311:I$1006,L311:L$1006,$L310,M311:M$1006,"&gt;0"),INDIRECT("'"&amp;$E310&amp;"'!E7")),""))</f>
        <v/>
      </c>
      <c r="J310" s="502" t="str" cm="1">
        <f t="array" aca="1" ref="J310" ca="1">IF(E310="","",IFERROR(IF(M310=0,SUMIFS(J311:J$1006,L311:L$1006,$L310,M311:M$1006,"&gt;0"),INDIRECT("'"&amp;$E310&amp;"'!E8")),""))</f>
        <v/>
      </c>
      <c r="K310" s="55" t="str">
        <f t="shared" si="9"/>
        <v/>
      </c>
      <c r="L310" s="411" t="str">
        <f t="shared" si="10"/>
        <v/>
      </c>
      <c r="M310" s="411" t="str">
        <f t="shared" si="11"/>
        <v/>
      </c>
      <c r="O310" s="56"/>
    </row>
    <row r="311" spans="1:15" ht="15" hidden="1">
      <c r="A311" s="23"/>
      <c r="B311" s="23"/>
      <c r="C311" s="23"/>
      <c r="D311" s="24"/>
      <c r="E311" s="28" t="str">
        <f>IF('1.4 AIZ-BWH'!E320="","",'1.4 AIZ-BWH'!E320)</f>
        <v/>
      </c>
      <c r="F311" s="49"/>
      <c r="G311" s="500" t="str" cm="1">
        <f t="array" aca="1" ref="G311" ca="1">IFERROR(IF(M311=0,SUMIFS(G312:G$1006,L312:L$1006,$L311,M312:M$1006,"&gt;0"),INDIRECT("'"&amp;$E311&amp;"'!E4")),"")</f>
        <v/>
      </c>
      <c r="H311" s="500" t="str" cm="1">
        <f t="array" aca="1" ref="H311" ca="1">IFERROR(IF(M311=0,SUMIFS(H312:H$1006,L312:L$1006,$L311,M312:M$1006,"&gt;0"),INDIRECT("'"&amp;$E311&amp;"'!E6")),"")</f>
        <v/>
      </c>
      <c r="I311" s="502" t="str" cm="1">
        <f t="array" aca="1" ref="I311" ca="1">IF(E311="","",IFERROR(IF(M311=0,SUMIFS(I312:I$1006,L312:L$1006,$L311,M312:M$1006,"&gt;0"),INDIRECT("'"&amp;$E311&amp;"'!E7")),""))</f>
        <v/>
      </c>
      <c r="J311" s="502" t="str" cm="1">
        <f t="array" aca="1" ref="J311" ca="1">IF(E311="","",IFERROR(IF(M311=0,SUMIFS(J312:J$1006,L312:L$1006,$L311,M312:M$1006,"&gt;0"),INDIRECT("'"&amp;$E311&amp;"'!E8")),""))</f>
        <v/>
      </c>
      <c r="K311" s="55" t="str">
        <f t="shared" si="9"/>
        <v/>
      </c>
      <c r="L311" s="411" t="str">
        <f t="shared" si="10"/>
        <v/>
      </c>
      <c r="M311" s="411" t="str">
        <f t="shared" si="11"/>
        <v/>
      </c>
      <c r="O311" s="56"/>
    </row>
    <row r="312" spans="1:15" ht="15" hidden="1">
      <c r="A312" s="23"/>
      <c r="B312" s="23"/>
      <c r="C312" s="23"/>
      <c r="D312" s="24"/>
      <c r="E312" s="28" t="str">
        <f>IF('1.4 AIZ-BWH'!E321="","",'1.4 AIZ-BWH'!E321)</f>
        <v/>
      </c>
      <c r="F312" s="49"/>
      <c r="G312" s="500" t="str" cm="1">
        <f t="array" aca="1" ref="G312" ca="1">IFERROR(IF(M312=0,SUMIFS(G313:G$1006,L313:L$1006,$L312,M313:M$1006,"&gt;0"),INDIRECT("'"&amp;$E312&amp;"'!E4")),"")</f>
        <v/>
      </c>
      <c r="H312" s="500" t="str" cm="1">
        <f t="array" aca="1" ref="H312" ca="1">IFERROR(IF(M312=0,SUMIFS(H313:H$1006,L313:L$1006,$L312,M313:M$1006,"&gt;0"),INDIRECT("'"&amp;$E312&amp;"'!E6")),"")</f>
        <v/>
      </c>
      <c r="I312" s="502" t="str" cm="1">
        <f t="array" aca="1" ref="I312" ca="1">IF(E312="","",IFERROR(IF(M312=0,SUMIFS(I313:I$1006,L313:L$1006,$L312,M313:M$1006,"&gt;0"),INDIRECT("'"&amp;$E312&amp;"'!E7")),""))</f>
        <v/>
      </c>
      <c r="J312" s="502" t="str" cm="1">
        <f t="array" aca="1" ref="J312" ca="1">IF(E312="","",IFERROR(IF(M312=0,SUMIFS(J313:J$1006,L313:L$1006,$L312,M313:M$1006,"&gt;0"),INDIRECT("'"&amp;$E312&amp;"'!E8")),""))</f>
        <v/>
      </c>
      <c r="K312" s="55" t="str">
        <f t="shared" si="9"/>
        <v/>
      </c>
      <c r="L312" s="411" t="str">
        <f t="shared" si="10"/>
        <v/>
      </c>
      <c r="M312" s="411" t="str">
        <f t="shared" si="11"/>
        <v/>
      </c>
      <c r="O312" s="56"/>
    </row>
    <row r="313" spans="1:15" ht="15" hidden="1">
      <c r="A313" s="23"/>
      <c r="B313" s="23"/>
      <c r="C313" s="23"/>
      <c r="D313" s="24"/>
      <c r="E313" s="28" t="str">
        <f>IF('1.4 AIZ-BWH'!E322="","",'1.4 AIZ-BWH'!E322)</f>
        <v/>
      </c>
      <c r="F313" s="49"/>
      <c r="G313" s="500" t="str" cm="1">
        <f t="array" aca="1" ref="G313" ca="1">IFERROR(IF(M313=0,SUMIFS(G314:G$1006,L314:L$1006,$L313,M314:M$1006,"&gt;0"),INDIRECT("'"&amp;$E313&amp;"'!E4")),"")</f>
        <v/>
      </c>
      <c r="H313" s="500" t="str" cm="1">
        <f t="array" aca="1" ref="H313" ca="1">IFERROR(IF(M313=0,SUMIFS(H314:H$1006,L314:L$1006,$L313,M314:M$1006,"&gt;0"),INDIRECT("'"&amp;$E313&amp;"'!E6")),"")</f>
        <v/>
      </c>
      <c r="I313" s="502" t="str" cm="1">
        <f t="array" aca="1" ref="I313" ca="1">IF(E313="","",IFERROR(IF(M313=0,SUMIFS(I314:I$1006,L314:L$1006,$L313,M314:M$1006,"&gt;0"),INDIRECT("'"&amp;$E313&amp;"'!E7")),""))</f>
        <v/>
      </c>
      <c r="J313" s="502" t="str" cm="1">
        <f t="array" aca="1" ref="J313" ca="1">IF(E313="","",IFERROR(IF(M313=0,SUMIFS(J314:J$1006,L314:L$1006,$L313,M314:M$1006,"&gt;0"),INDIRECT("'"&amp;$E313&amp;"'!E8")),""))</f>
        <v/>
      </c>
      <c r="K313" s="55" t="str">
        <f t="shared" si="9"/>
        <v/>
      </c>
      <c r="L313" s="411" t="str">
        <f t="shared" si="10"/>
        <v/>
      </c>
      <c r="M313" s="411" t="str">
        <f t="shared" si="11"/>
        <v/>
      </c>
      <c r="O313" s="56"/>
    </row>
    <row r="314" spans="1:15" ht="15" hidden="1">
      <c r="A314" s="23"/>
      <c r="B314" s="23"/>
      <c r="C314" s="23"/>
      <c r="D314" s="24"/>
      <c r="E314" s="28" t="str">
        <f>IF('1.4 AIZ-BWH'!E323="","",'1.4 AIZ-BWH'!E323)</f>
        <v/>
      </c>
      <c r="F314" s="49"/>
      <c r="G314" s="500" t="str" cm="1">
        <f t="array" aca="1" ref="G314" ca="1">IFERROR(IF(M314=0,SUMIFS(G315:G$1006,L315:L$1006,$L314,M315:M$1006,"&gt;0"),INDIRECT("'"&amp;$E314&amp;"'!E4")),"")</f>
        <v/>
      </c>
      <c r="H314" s="500" t="str" cm="1">
        <f t="array" aca="1" ref="H314" ca="1">IFERROR(IF(M314=0,SUMIFS(H315:H$1006,L315:L$1006,$L314,M315:M$1006,"&gt;0"),INDIRECT("'"&amp;$E314&amp;"'!E6")),"")</f>
        <v/>
      </c>
      <c r="I314" s="502" t="str" cm="1">
        <f t="array" aca="1" ref="I314" ca="1">IF(E314="","",IFERROR(IF(M314=0,SUMIFS(I315:I$1006,L315:L$1006,$L314,M315:M$1006,"&gt;0"),INDIRECT("'"&amp;$E314&amp;"'!E7")),""))</f>
        <v/>
      </c>
      <c r="J314" s="502" t="str" cm="1">
        <f t="array" aca="1" ref="J314" ca="1">IF(E314="","",IFERROR(IF(M314=0,SUMIFS(J315:J$1006,L315:L$1006,$L314,M315:M$1006,"&gt;0"),INDIRECT("'"&amp;$E314&amp;"'!E8")),""))</f>
        <v/>
      </c>
      <c r="K314" s="55" t="str">
        <f t="shared" si="9"/>
        <v/>
      </c>
      <c r="L314" s="411" t="str">
        <f t="shared" si="10"/>
        <v/>
      </c>
      <c r="M314" s="411" t="str">
        <f t="shared" si="11"/>
        <v/>
      </c>
      <c r="O314" s="56"/>
    </row>
    <row r="315" spans="1:15" ht="15" hidden="1">
      <c r="A315" s="23"/>
      <c r="B315" s="23"/>
      <c r="C315" s="23"/>
      <c r="D315" s="24"/>
      <c r="E315" s="28" t="str">
        <f>IF('1.4 AIZ-BWH'!E324="","",'1.4 AIZ-BWH'!E324)</f>
        <v/>
      </c>
      <c r="F315" s="49"/>
      <c r="G315" s="500" t="str" cm="1">
        <f t="array" aca="1" ref="G315" ca="1">IFERROR(IF(M315=0,SUMIFS(G316:G$1006,L316:L$1006,$L315,M316:M$1006,"&gt;0"),INDIRECT("'"&amp;$E315&amp;"'!E4")),"")</f>
        <v/>
      </c>
      <c r="H315" s="500" t="str" cm="1">
        <f t="array" aca="1" ref="H315" ca="1">IFERROR(IF(M315=0,SUMIFS(H316:H$1006,L316:L$1006,$L315,M316:M$1006,"&gt;0"),INDIRECT("'"&amp;$E315&amp;"'!E6")),"")</f>
        <v/>
      </c>
      <c r="I315" s="502" t="str" cm="1">
        <f t="array" aca="1" ref="I315" ca="1">IF(E315="","",IFERROR(IF(M315=0,SUMIFS(I316:I$1006,L316:L$1006,$L315,M316:M$1006,"&gt;0"),INDIRECT("'"&amp;$E315&amp;"'!E7")),""))</f>
        <v/>
      </c>
      <c r="J315" s="502" t="str" cm="1">
        <f t="array" aca="1" ref="J315" ca="1">IF(E315="","",IFERROR(IF(M315=0,SUMIFS(J316:J$1006,L316:L$1006,$L315,M316:M$1006,"&gt;0"),INDIRECT("'"&amp;$E315&amp;"'!E8")),""))</f>
        <v/>
      </c>
      <c r="K315" s="55" t="str">
        <f t="shared" si="9"/>
        <v/>
      </c>
      <c r="L315" s="411" t="str">
        <f t="shared" si="10"/>
        <v/>
      </c>
      <c r="M315" s="411" t="str">
        <f t="shared" si="11"/>
        <v/>
      </c>
      <c r="O315" s="56"/>
    </row>
    <row r="316" spans="1:15" ht="15" hidden="1">
      <c r="A316" s="23"/>
      <c r="B316" s="23"/>
      <c r="C316" s="23"/>
      <c r="D316" s="24"/>
      <c r="E316" s="28" t="str">
        <f>IF('1.4 AIZ-BWH'!E325="","",'1.4 AIZ-BWH'!E325)</f>
        <v/>
      </c>
      <c r="F316" s="49"/>
      <c r="G316" s="500" t="str" cm="1">
        <f t="array" aca="1" ref="G316" ca="1">IFERROR(IF(M316=0,SUMIFS(G317:G$1006,L317:L$1006,$L316,M317:M$1006,"&gt;0"),INDIRECT("'"&amp;$E316&amp;"'!E4")),"")</f>
        <v/>
      </c>
      <c r="H316" s="500" t="str" cm="1">
        <f t="array" aca="1" ref="H316" ca="1">IFERROR(IF(M316=0,SUMIFS(H317:H$1006,L317:L$1006,$L316,M317:M$1006,"&gt;0"),INDIRECT("'"&amp;$E316&amp;"'!E6")),"")</f>
        <v/>
      </c>
      <c r="I316" s="502" t="str" cm="1">
        <f t="array" aca="1" ref="I316" ca="1">IF(E316="","",IFERROR(IF(M316=0,SUMIFS(I317:I$1006,L317:L$1006,$L316,M317:M$1006,"&gt;0"),INDIRECT("'"&amp;$E316&amp;"'!E7")),""))</f>
        <v/>
      </c>
      <c r="J316" s="502" t="str" cm="1">
        <f t="array" aca="1" ref="J316" ca="1">IF(E316="","",IFERROR(IF(M316=0,SUMIFS(J317:J$1006,L317:L$1006,$L316,M317:M$1006,"&gt;0"),INDIRECT("'"&amp;$E316&amp;"'!E8")),""))</f>
        <v/>
      </c>
      <c r="K316" s="55" t="str">
        <f t="shared" si="9"/>
        <v/>
      </c>
      <c r="L316" s="411" t="str">
        <f t="shared" si="10"/>
        <v/>
      </c>
      <c r="M316" s="411" t="str">
        <f t="shared" si="11"/>
        <v/>
      </c>
      <c r="O316" s="56"/>
    </row>
    <row r="317" spans="1:15" ht="15" hidden="1">
      <c r="A317" s="23"/>
      <c r="B317" s="23"/>
      <c r="C317" s="23"/>
      <c r="D317" s="24"/>
      <c r="E317" s="28" t="str">
        <f>IF('1.4 AIZ-BWH'!E326="","",'1.4 AIZ-BWH'!E326)</f>
        <v/>
      </c>
      <c r="F317" s="49"/>
      <c r="G317" s="500" t="str" cm="1">
        <f t="array" aca="1" ref="G317" ca="1">IFERROR(IF(M317=0,SUMIFS(G318:G$1006,L318:L$1006,$L317,M318:M$1006,"&gt;0"),INDIRECT("'"&amp;$E317&amp;"'!E4")),"")</f>
        <v/>
      </c>
      <c r="H317" s="500" t="str" cm="1">
        <f t="array" aca="1" ref="H317" ca="1">IFERROR(IF(M317=0,SUMIFS(H318:H$1006,L318:L$1006,$L317,M318:M$1006,"&gt;0"),INDIRECT("'"&amp;$E317&amp;"'!E6")),"")</f>
        <v/>
      </c>
      <c r="I317" s="502" t="str" cm="1">
        <f t="array" aca="1" ref="I317" ca="1">IF(E317="","",IFERROR(IF(M317=0,SUMIFS(I318:I$1006,L318:L$1006,$L317,M318:M$1006,"&gt;0"),INDIRECT("'"&amp;$E317&amp;"'!E7")),""))</f>
        <v/>
      </c>
      <c r="J317" s="502" t="str" cm="1">
        <f t="array" aca="1" ref="J317" ca="1">IF(E317="","",IFERROR(IF(M317=0,SUMIFS(J318:J$1006,L318:L$1006,$L317,M318:M$1006,"&gt;0"),INDIRECT("'"&amp;$E317&amp;"'!E8")),""))</f>
        <v/>
      </c>
      <c r="K317" s="55" t="str">
        <f t="shared" si="9"/>
        <v/>
      </c>
      <c r="L317" s="411" t="str">
        <f t="shared" si="10"/>
        <v/>
      </c>
      <c r="M317" s="411" t="str">
        <f t="shared" si="11"/>
        <v/>
      </c>
      <c r="O317" s="56"/>
    </row>
    <row r="318" spans="1:15" ht="15" hidden="1">
      <c r="A318" s="23"/>
      <c r="B318" s="23"/>
      <c r="C318" s="23"/>
      <c r="D318" s="24"/>
      <c r="E318" s="28" t="str">
        <f>IF('1.4 AIZ-BWH'!E327="","",'1.4 AIZ-BWH'!E327)</f>
        <v/>
      </c>
      <c r="F318" s="49"/>
      <c r="G318" s="500" t="str" cm="1">
        <f t="array" aca="1" ref="G318" ca="1">IFERROR(IF(M318=0,SUMIFS(G319:G$1006,L319:L$1006,$L318,M319:M$1006,"&gt;0"),INDIRECT("'"&amp;$E318&amp;"'!E4")),"")</f>
        <v/>
      </c>
      <c r="H318" s="500" t="str" cm="1">
        <f t="array" aca="1" ref="H318" ca="1">IFERROR(IF(M318=0,SUMIFS(H319:H$1006,L319:L$1006,$L318,M319:M$1006,"&gt;0"),INDIRECT("'"&amp;$E318&amp;"'!E6")),"")</f>
        <v/>
      </c>
      <c r="I318" s="502" t="str" cm="1">
        <f t="array" aca="1" ref="I318" ca="1">IF(E318="","",IFERROR(IF(M318=0,SUMIFS(I319:I$1006,L319:L$1006,$L318,M319:M$1006,"&gt;0"),INDIRECT("'"&amp;$E318&amp;"'!E7")),""))</f>
        <v/>
      </c>
      <c r="J318" s="502" t="str" cm="1">
        <f t="array" aca="1" ref="J318" ca="1">IF(E318="","",IFERROR(IF(M318=0,SUMIFS(J319:J$1006,L319:L$1006,$L318,M319:M$1006,"&gt;0"),INDIRECT("'"&amp;$E318&amp;"'!E8")),""))</f>
        <v/>
      </c>
      <c r="K318" s="55" t="str">
        <f t="shared" si="9"/>
        <v/>
      </c>
      <c r="L318" s="411" t="str">
        <f t="shared" si="10"/>
        <v/>
      </c>
      <c r="M318" s="411" t="str">
        <f t="shared" si="11"/>
        <v/>
      </c>
      <c r="O318" s="56"/>
    </row>
    <row r="319" spans="1:15" ht="15" hidden="1">
      <c r="A319" s="23"/>
      <c r="B319" s="23"/>
      <c r="C319" s="23"/>
      <c r="D319" s="24"/>
      <c r="E319" s="28" t="str">
        <f>IF('1.4 AIZ-BWH'!E328="","",'1.4 AIZ-BWH'!E328)</f>
        <v/>
      </c>
      <c r="F319" s="49"/>
      <c r="G319" s="500" t="str" cm="1">
        <f t="array" aca="1" ref="G319" ca="1">IFERROR(IF(M319=0,SUMIFS(G320:G$1006,L320:L$1006,$L319,M320:M$1006,"&gt;0"),INDIRECT("'"&amp;$E319&amp;"'!E4")),"")</f>
        <v/>
      </c>
      <c r="H319" s="500" t="str" cm="1">
        <f t="array" aca="1" ref="H319" ca="1">IFERROR(IF(M319=0,SUMIFS(H320:H$1006,L320:L$1006,$L319,M320:M$1006,"&gt;0"),INDIRECT("'"&amp;$E319&amp;"'!E6")),"")</f>
        <v/>
      </c>
      <c r="I319" s="502" t="str" cm="1">
        <f t="array" aca="1" ref="I319" ca="1">IF(E319="","",IFERROR(IF(M319=0,SUMIFS(I320:I$1006,L320:L$1006,$L319,M320:M$1006,"&gt;0"),INDIRECT("'"&amp;$E319&amp;"'!E7")),""))</f>
        <v/>
      </c>
      <c r="J319" s="502" t="str" cm="1">
        <f t="array" aca="1" ref="J319" ca="1">IF(E319="","",IFERROR(IF(M319=0,SUMIFS(J320:J$1006,L320:L$1006,$L319,M320:M$1006,"&gt;0"),INDIRECT("'"&amp;$E319&amp;"'!E8")),""))</f>
        <v/>
      </c>
      <c r="K319" s="55" t="str">
        <f t="shared" si="9"/>
        <v/>
      </c>
      <c r="L319" s="411" t="str">
        <f t="shared" si="10"/>
        <v/>
      </c>
      <c r="M319" s="411" t="str">
        <f t="shared" si="11"/>
        <v/>
      </c>
      <c r="O319" s="56"/>
    </row>
    <row r="320" spans="1:15" ht="15" hidden="1">
      <c r="A320" s="23"/>
      <c r="B320" s="23"/>
      <c r="C320" s="23"/>
      <c r="D320" s="24"/>
      <c r="E320" s="28" t="str">
        <f>IF('1.4 AIZ-BWH'!E329="","",'1.4 AIZ-BWH'!E329)</f>
        <v/>
      </c>
      <c r="F320" s="49"/>
      <c r="G320" s="500" t="str" cm="1">
        <f t="array" aca="1" ref="G320" ca="1">IFERROR(IF(M320=0,SUMIFS(G321:G$1006,L321:L$1006,$L320,M321:M$1006,"&gt;0"),INDIRECT("'"&amp;$E320&amp;"'!E4")),"")</f>
        <v/>
      </c>
      <c r="H320" s="500" t="str" cm="1">
        <f t="array" aca="1" ref="H320" ca="1">IFERROR(IF(M320=0,SUMIFS(H321:H$1006,L321:L$1006,$L320,M321:M$1006,"&gt;0"),INDIRECT("'"&amp;$E320&amp;"'!E6")),"")</f>
        <v/>
      </c>
      <c r="I320" s="502" t="str" cm="1">
        <f t="array" aca="1" ref="I320" ca="1">IF(E320="","",IFERROR(IF(M320=0,SUMIFS(I321:I$1006,L321:L$1006,$L320,M321:M$1006,"&gt;0"),INDIRECT("'"&amp;$E320&amp;"'!E7")),""))</f>
        <v/>
      </c>
      <c r="J320" s="502" t="str" cm="1">
        <f t="array" aca="1" ref="J320" ca="1">IF(E320="","",IFERROR(IF(M320=0,SUMIFS(J321:J$1006,L321:L$1006,$L320,M321:M$1006,"&gt;0"),INDIRECT("'"&amp;$E320&amp;"'!E8")),""))</f>
        <v/>
      </c>
      <c r="K320" s="55" t="str">
        <f t="shared" si="9"/>
        <v/>
      </c>
      <c r="L320" s="411" t="str">
        <f t="shared" si="10"/>
        <v/>
      </c>
      <c r="M320" s="411" t="str">
        <f t="shared" si="11"/>
        <v/>
      </c>
      <c r="O320" s="56"/>
    </row>
    <row r="321" spans="1:15" ht="15" hidden="1">
      <c r="A321" s="23"/>
      <c r="B321" s="23"/>
      <c r="C321" s="23"/>
      <c r="D321" s="24"/>
      <c r="E321" s="28" t="str">
        <f>IF('1.4 AIZ-BWH'!E330="","",'1.4 AIZ-BWH'!E330)</f>
        <v/>
      </c>
      <c r="F321" s="49"/>
      <c r="G321" s="500" t="str" cm="1">
        <f t="array" aca="1" ref="G321" ca="1">IFERROR(IF(M321=0,SUMIFS(G322:G$1006,L322:L$1006,$L321,M322:M$1006,"&gt;0"),INDIRECT("'"&amp;$E321&amp;"'!E4")),"")</f>
        <v/>
      </c>
      <c r="H321" s="500" t="str" cm="1">
        <f t="array" aca="1" ref="H321" ca="1">IFERROR(IF(M321=0,SUMIFS(H322:H$1006,L322:L$1006,$L321,M322:M$1006,"&gt;0"),INDIRECT("'"&amp;$E321&amp;"'!E6")),"")</f>
        <v/>
      </c>
      <c r="I321" s="502" t="str" cm="1">
        <f t="array" aca="1" ref="I321" ca="1">IF(E321="","",IFERROR(IF(M321=0,SUMIFS(I322:I$1006,L322:L$1006,$L321,M322:M$1006,"&gt;0"),INDIRECT("'"&amp;$E321&amp;"'!E7")),""))</f>
        <v/>
      </c>
      <c r="J321" s="502" t="str" cm="1">
        <f t="array" aca="1" ref="J321" ca="1">IF(E321="","",IFERROR(IF(M321=0,SUMIFS(J322:J$1006,L322:L$1006,$L321,M322:M$1006,"&gt;0"),INDIRECT("'"&amp;$E321&amp;"'!E8")),""))</f>
        <v/>
      </c>
      <c r="K321" s="55" t="str">
        <f t="shared" si="9"/>
        <v/>
      </c>
      <c r="L321" s="411" t="str">
        <f t="shared" si="10"/>
        <v/>
      </c>
      <c r="M321" s="411" t="str">
        <f t="shared" si="11"/>
        <v/>
      </c>
      <c r="O321" s="56"/>
    </row>
    <row r="322" spans="1:15" ht="15" hidden="1">
      <c r="A322" s="23"/>
      <c r="B322" s="23"/>
      <c r="C322" s="23"/>
      <c r="D322" s="24"/>
      <c r="E322" s="28" t="str">
        <f>IF('1.4 AIZ-BWH'!E331="","",'1.4 AIZ-BWH'!E331)</f>
        <v/>
      </c>
      <c r="F322" s="49"/>
      <c r="G322" s="500" t="str" cm="1">
        <f t="array" aca="1" ref="G322" ca="1">IFERROR(IF(M322=0,SUMIFS(G323:G$1006,L323:L$1006,$L322,M323:M$1006,"&gt;0"),INDIRECT("'"&amp;$E322&amp;"'!E4")),"")</f>
        <v/>
      </c>
      <c r="H322" s="500" t="str" cm="1">
        <f t="array" aca="1" ref="H322" ca="1">IFERROR(IF(M322=0,SUMIFS(H323:H$1006,L323:L$1006,$L322,M323:M$1006,"&gt;0"),INDIRECT("'"&amp;$E322&amp;"'!E6")),"")</f>
        <v/>
      </c>
      <c r="I322" s="502" t="str" cm="1">
        <f t="array" aca="1" ref="I322" ca="1">IF(E322="","",IFERROR(IF(M322=0,SUMIFS(I323:I$1006,L323:L$1006,$L322,M323:M$1006,"&gt;0"),INDIRECT("'"&amp;$E322&amp;"'!E7")),""))</f>
        <v/>
      </c>
      <c r="J322" s="502" t="str" cm="1">
        <f t="array" aca="1" ref="J322" ca="1">IF(E322="","",IFERROR(IF(M322=0,SUMIFS(J323:J$1006,L323:L$1006,$L322,M323:M$1006,"&gt;0"),INDIRECT("'"&amp;$E322&amp;"'!E8")),""))</f>
        <v/>
      </c>
      <c r="K322" s="55" t="str">
        <f t="shared" si="9"/>
        <v/>
      </c>
      <c r="L322" s="411" t="str">
        <f t="shared" si="10"/>
        <v/>
      </c>
      <c r="M322" s="411" t="str">
        <f t="shared" si="11"/>
        <v/>
      </c>
      <c r="O322" s="56"/>
    </row>
    <row r="323" spans="1:15" ht="15" hidden="1">
      <c r="A323" s="23"/>
      <c r="B323" s="23"/>
      <c r="C323" s="23"/>
      <c r="D323" s="24"/>
      <c r="E323" s="28" t="str">
        <f>IF('1.4 AIZ-BWH'!E332="","",'1.4 AIZ-BWH'!E332)</f>
        <v/>
      </c>
      <c r="F323" s="49"/>
      <c r="G323" s="500" t="str" cm="1">
        <f t="array" aca="1" ref="G323" ca="1">IFERROR(IF(M323=0,SUMIFS(G324:G$1006,L324:L$1006,$L323,M324:M$1006,"&gt;0"),INDIRECT("'"&amp;$E323&amp;"'!E4")),"")</f>
        <v/>
      </c>
      <c r="H323" s="500" t="str" cm="1">
        <f t="array" aca="1" ref="H323" ca="1">IFERROR(IF(M323=0,SUMIFS(H324:H$1006,L324:L$1006,$L323,M324:M$1006,"&gt;0"),INDIRECT("'"&amp;$E323&amp;"'!E6")),"")</f>
        <v/>
      </c>
      <c r="I323" s="502" t="str" cm="1">
        <f t="array" aca="1" ref="I323" ca="1">IF(E323="","",IFERROR(IF(M323=0,SUMIFS(I324:I$1006,L324:L$1006,$L323,M324:M$1006,"&gt;0"),INDIRECT("'"&amp;$E323&amp;"'!E7")),""))</f>
        <v/>
      </c>
      <c r="J323" s="502" t="str" cm="1">
        <f t="array" aca="1" ref="J323" ca="1">IF(E323="","",IFERROR(IF(M323=0,SUMIFS(J324:J$1006,L324:L$1006,$L323,M324:M$1006,"&gt;0"),INDIRECT("'"&amp;$E323&amp;"'!E8")),""))</f>
        <v/>
      </c>
      <c r="K323" s="55" t="str">
        <f t="shared" si="9"/>
        <v/>
      </c>
      <c r="L323" s="411" t="str">
        <f t="shared" si="10"/>
        <v/>
      </c>
      <c r="M323" s="411" t="str">
        <f t="shared" si="11"/>
        <v/>
      </c>
      <c r="O323" s="56"/>
    </row>
    <row r="324" spans="1:15" ht="15" hidden="1">
      <c r="A324" s="23"/>
      <c r="B324" s="23"/>
      <c r="C324" s="23"/>
      <c r="D324" s="24"/>
      <c r="E324" s="28" t="str">
        <f>IF('1.4 AIZ-BWH'!E333="","",'1.4 AIZ-BWH'!E333)</f>
        <v/>
      </c>
      <c r="F324" s="49"/>
      <c r="G324" s="500" t="str" cm="1">
        <f t="array" aca="1" ref="G324" ca="1">IFERROR(IF(M324=0,SUMIFS(G325:G$1006,L325:L$1006,$L324,M325:M$1006,"&gt;0"),INDIRECT("'"&amp;$E324&amp;"'!E4")),"")</f>
        <v/>
      </c>
      <c r="H324" s="500" t="str" cm="1">
        <f t="array" aca="1" ref="H324" ca="1">IFERROR(IF(M324=0,SUMIFS(H325:H$1006,L325:L$1006,$L324,M325:M$1006,"&gt;0"),INDIRECT("'"&amp;$E324&amp;"'!E6")),"")</f>
        <v/>
      </c>
      <c r="I324" s="502" t="str" cm="1">
        <f t="array" aca="1" ref="I324" ca="1">IF(E324="","",IFERROR(IF(M324=0,SUMIFS(I325:I$1006,L325:L$1006,$L324,M325:M$1006,"&gt;0"),INDIRECT("'"&amp;$E324&amp;"'!E7")),""))</f>
        <v/>
      </c>
      <c r="J324" s="502" t="str" cm="1">
        <f t="array" aca="1" ref="J324" ca="1">IF(E324="","",IFERROR(IF(M324=0,SUMIFS(J325:J$1006,L325:L$1006,$L324,M325:M$1006,"&gt;0"),INDIRECT("'"&amp;$E324&amp;"'!E8")),""))</f>
        <v/>
      </c>
      <c r="K324" s="55" t="str">
        <f t="shared" si="9"/>
        <v/>
      </c>
      <c r="L324" s="411" t="str">
        <f t="shared" si="10"/>
        <v/>
      </c>
      <c r="M324" s="411" t="str">
        <f t="shared" si="11"/>
        <v/>
      </c>
      <c r="O324" s="56"/>
    </row>
    <row r="325" spans="1:15" ht="15" hidden="1">
      <c r="A325" s="23"/>
      <c r="B325" s="23"/>
      <c r="C325" s="23"/>
      <c r="D325" s="24"/>
      <c r="E325" s="28" t="str">
        <f>IF('1.4 AIZ-BWH'!E334="","",'1.4 AIZ-BWH'!E334)</f>
        <v/>
      </c>
      <c r="F325" s="49"/>
      <c r="G325" s="500" t="str" cm="1">
        <f t="array" aca="1" ref="G325" ca="1">IFERROR(IF(M325=0,SUMIFS(G326:G$1006,L326:L$1006,$L325,M326:M$1006,"&gt;0"),INDIRECT("'"&amp;$E325&amp;"'!E4")),"")</f>
        <v/>
      </c>
      <c r="H325" s="500" t="str" cm="1">
        <f t="array" aca="1" ref="H325" ca="1">IFERROR(IF(M325=0,SUMIFS(H326:H$1006,L326:L$1006,$L325,M326:M$1006,"&gt;0"),INDIRECT("'"&amp;$E325&amp;"'!E6")),"")</f>
        <v/>
      </c>
      <c r="I325" s="502" t="str" cm="1">
        <f t="array" aca="1" ref="I325" ca="1">IF(E325="","",IFERROR(IF(M325=0,SUMIFS(I326:I$1006,L326:L$1006,$L325,M326:M$1006,"&gt;0"),INDIRECT("'"&amp;$E325&amp;"'!E7")),""))</f>
        <v/>
      </c>
      <c r="J325" s="502" t="str" cm="1">
        <f t="array" aca="1" ref="J325" ca="1">IF(E325="","",IFERROR(IF(M325=0,SUMIFS(J326:J$1006,L326:L$1006,$L325,M326:M$1006,"&gt;0"),INDIRECT("'"&amp;$E325&amp;"'!E8")),""))</f>
        <v/>
      </c>
      <c r="K325" s="55" t="str">
        <f t="shared" si="9"/>
        <v/>
      </c>
      <c r="L325" s="411" t="str">
        <f t="shared" si="10"/>
        <v/>
      </c>
      <c r="M325" s="411" t="str">
        <f t="shared" si="11"/>
        <v/>
      </c>
      <c r="O325" s="56"/>
    </row>
    <row r="326" spans="1:15" ht="15" hidden="1">
      <c r="A326" s="23"/>
      <c r="B326" s="23"/>
      <c r="C326" s="23"/>
      <c r="D326" s="24"/>
      <c r="E326" s="28" t="str">
        <f>IF('1.4 AIZ-BWH'!E335="","",'1.4 AIZ-BWH'!E335)</f>
        <v/>
      </c>
      <c r="F326" s="49"/>
      <c r="G326" s="500" t="str" cm="1">
        <f t="array" aca="1" ref="G326" ca="1">IFERROR(IF(M326=0,SUMIFS(G327:G$1006,L327:L$1006,$L326,M327:M$1006,"&gt;0"),INDIRECT("'"&amp;$E326&amp;"'!E4")),"")</f>
        <v/>
      </c>
      <c r="H326" s="500" t="str" cm="1">
        <f t="array" aca="1" ref="H326" ca="1">IFERROR(IF(M326=0,SUMIFS(H327:H$1006,L327:L$1006,$L326,M327:M$1006,"&gt;0"),INDIRECT("'"&amp;$E326&amp;"'!E6")),"")</f>
        <v/>
      </c>
      <c r="I326" s="502" t="str" cm="1">
        <f t="array" aca="1" ref="I326" ca="1">IF(E326="","",IFERROR(IF(M326=0,SUMIFS(I327:I$1006,L327:L$1006,$L326,M327:M$1006,"&gt;0"),INDIRECT("'"&amp;$E326&amp;"'!E7")),""))</f>
        <v/>
      </c>
      <c r="J326" s="502" t="str" cm="1">
        <f t="array" aca="1" ref="J326" ca="1">IF(E326="","",IFERROR(IF(M326=0,SUMIFS(J327:J$1006,L327:L$1006,$L326,M327:M$1006,"&gt;0"),INDIRECT("'"&amp;$E326&amp;"'!E8")),""))</f>
        <v/>
      </c>
      <c r="K326" s="55" t="str">
        <f t="shared" si="9"/>
        <v/>
      </c>
      <c r="L326" s="411" t="str">
        <f t="shared" si="10"/>
        <v/>
      </c>
      <c r="M326" s="411" t="str">
        <f t="shared" si="11"/>
        <v/>
      </c>
      <c r="O326" s="56"/>
    </row>
    <row r="327" spans="1:15" ht="15" hidden="1">
      <c r="A327" s="23"/>
      <c r="B327" s="23"/>
      <c r="C327" s="23"/>
      <c r="D327" s="24"/>
      <c r="E327" s="28" t="str">
        <f>IF('1.4 AIZ-BWH'!E336="","",'1.4 AIZ-BWH'!E336)</f>
        <v/>
      </c>
      <c r="F327" s="49"/>
      <c r="G327" s="500" t="str" cm="1">
        <f t="array" aca="1" ref="G327" ca="1">IFERROR(IF(M327=0,SUMIFS(G328:G$1006,L328:L$1006,$L327,M328:M$1006,"&gt;0"),INDIRECT("'"&amp;$E327&amp;"'!E4")),"")</f>
        <v/>
      </c>
      <c r="H327" s="500" t="str" cm="1">
        <f t="array" aca="1" ref="H327" ca="1">IFERROR(IF(M327=0,SUMIFS(H328:H$1006,L328:L$1006,$L327,M328:M$1006,"&gt;0"),INDIRECT("'"&amp;$E327&amp;"'!E6")),"")</f>
        <v/>
      </c>
      <c r="I327" s="502" t="str" cm="1">
        <f t="array" aca="1" ref="I327" ca="1">IF(E327="","",IFERROR(IF(M327=0,SUMIFS(I328:I$1006,L328:L$1006,$L327,M328:M$1006,"&gt;0"),INDIRECT("'"&amp;$E327&amp;"'!E7")),""))</f>
        <v/>
      </c>
      <c r="J327" s="502" t="str" cm="1">
        <f t="array" aca="1" ref="J327" ca="1">IF(E327="","",IFERROR(IF(M327=0,SUMIFS(J328:J$1006,L328:L$1006,$L327,M328:M$1006,"&gt;0"),INDIRECT("'"&amp;$E327&amp;"'!E8")),""))</f>
        <v/>
      </c>
      <c r="K327" s="55" t="str">
        <f t="shared" si="9"/>
        <v/>
      </c>
      <c r="L327" s="411" t="str">
        <f t="shared" si="10"/>
        <v/>
      </c>
      <c r="M327" s="411" t="str">
        <f t="shared" si="11"/>
        <v/>
      </c>
      <c r="O327" s="56"/>
    </row>
    <row r="328" spans="1:15" ht="15" hidden="1">
      <c r="A328" s="23"/>
      <c r="B328" s="23"/>
      <c r="C328" s="23"/>
      <c r="D328" s="24"/>
      <c r="E328" s="28" t="str">
        <f>IF('1.4 AIZ-BWH'!E337="","",'1.4 AIZ-BWH'!E337)</f>
        <v/>
      </c>
      <c r="F328" s="49"/>
      <c r="G328" s="500" t="str" cm="1">
        <f t="array" aca="1" ref="G328" ca="1">IFERROR(IF(M328=0,SUMIFS(G329:G$1006,L329:L$1006,$L328,M329:M$1006,"&gt;0"),INDIRECT("'"&amp;$E328&amp;"'!E4")),"")</f>
        <v/>
      </c>
      <c r="H328" s="500" t="str" cm="1">
        <f t="array" aca="1" ref="H328" ca="1">IFERROR(IF(M328=0,SUMIFS(H329:H$1006,L329:L$1006,$L328,M329:M$1006,"&gt;0"),INDIRECT("'"&amp;$E328&amp;"'!E6")),"")</f>
        <v/>
      </c>
      <c r="I328" s="502" t="str" cm="1">
        <f t="array" aca="1" ref="I328" ca="1">IF(E328="","",IFERROR(IF(M328=0,SUMIFS(I329:I$1006,L329:L$1006,$L328,M329:M$1006,"&gt;0"),INDIRECT("'"&amp;$E328&amp;"'!E7")),""))</f>
        <v/>
      </c>
      <c r="J328" s="502" t="str" cm="1">
        <f t="array" aca="1" ref="J328" ca="1">IF(E328="","",IFERROR(IF(M328=0,SUMIFS(J329:J$1006,L329:L$1006,$L328,M329:M$1006,"&gt;0"),INDIRECT("'"&amp;$E328&amp;"'!E8")),""))</f>
        <v/>
      </c>
      <c r="K328" s="55" t="str">
        <f t="shared" si="9"/>
        <v/>
      </c>
      <c r="L328" s="411" t="str">
        <f t="shared" si="10"/>
        <v/>
      </c>
      <c r="M328" s="411" t="str">
        <f t="shared" si="11"/>
        <v/>
      </c>
      <c r="O328" s="56"/>
    </row>
    <row r="329" spans="1:15" ht="15" hidden="1">
      <c r="A329" s="23"/>
      <c r="B329" s="23"/>
      <c r="C329" s="23"/>
      <c r="D329" s="24"/>
      <c r="E329" s="28" t="str">
        <f>IF('1.4 AIZ-BWH'!E338="","",'1.4 AIZ-BWH'!E338)</f>
        <v/>
      </c>
      <c r="F329" s="49"/>
      <c r="G329" s="500" t="str" cm="1">
        <f t="array" aca="1" ref="G329" ca="1">IFERROR(IF(M329=0,SUMIFS(G330:G$1006,L330:L$1006,$L329,M330:M$1006,"&gt;0"),INDIRECT("'"&amp;$E329&amp;"'!E4")),"")</f>
        <v/>
      </c>
      <c r="H329" s="500" t="str" cm="1">
        <f t="array" aca="1" ref="H329" ca="1">IFERROR(IF(M329=0,SUMIFS(H330:H$1006,L330:L$1006,$L329,M330:M$1006,"&gt;0"),INDIRECT("'"&amp;$E329&amp;"'!E6")),"")</f>
        <v/>
      </c>
      <c r="I329" s="502" t="str" cm="1">
        <f t="array" aca="1" ref="I329" ca="1">IF(E329="","",IFERROR(IF(M329=0,SUMIFS(I330:I$1006,L330:L$1006,$L329,M330:M$1006,"&gt;0"),INDIRECT("'"&amp;$E329&amp;"'!E7")),""))</f>
        <v/>
      </c>
      <c r="J329" s="502" t="str" cm="1">
        <f t="array" aca="1" ref="J329" ca="1">IF(E329="","",IFERROR(IF(M329=0,SUMIFS(J330:J$1006,L330:L$1006,$L329,M330:M$1006,"&gt;0"),INDIRECT("'"&amp;$E329&amp;"'!E8")),""))</f>
        <v/>
      </c>
      <c r="K329" s="55" t="str">
        <f t="shared" si="9"/>
        <v/>
      </c>
      <c r="L329" s="411" t="str">
        <f t="shared" si="10"/>
        <v/>
      </c>
      <c r="M329" s="411" t="str">
        <f t="shared" si="11"/>
        <v/>
      </c>
      <c r="O329" s="56"/>
    </row>
    <row r="330" spans="1:15" ht="15" hidden="1">
      <c r="A330" s="23"/>
      <c r="B330" s="23"/>
      <c r="C330" s="23"/>
      <c r="D330" s="24"/>
      <c r="E330" s="28" t="str">
        <f>IF('1.4 AIZ-BWH'!E339="","",'1.4 AIZ-BWH'!E339)</f>
        <v/>
      </c>
      <c r="F330" s="49"/>
      <c r="G330" s="500" t="str" cm="1">
        <f t="array" aca="1" ref="G330" ca="1">IFERROR(IF(M330=0,SUMIFS(G331:G$1006,L331:L$1006,$L330,M331:M$1006,"&gt;0"),INDIRECT("'"&amp;$E330&amp;"'!E4")),"")</f>
        <v/>
      </c>
      <c r="H330" s="500" t="str" cm="1">
        <f t="array" aca="1" ref="H330" ca="1">IFERROR(IF(M330=0,SUMIFS(H331:H$1006,L331:L$1006,$L330,M331:M$1006,"&gt;0"),INDIRECT("'"&amp;$E330&amp;"'!E6")),"")</f>
        <v/>
      </c>
      <c r="I330" s="502" t="str" cm="1">
        <f t="array" aca="1" ref="I330" ca="1">IF(E330="","",IFERROR(IF(M330=0,SUMIFS(I331:I$1006,L331:L$1006,$L330,M331:M$1006,"&gt;0"),INDIRECT("'"&amp;$E330&amp;"'!E7")),""))</f>
        <v/>
      </c>
      <c r="J330" s="502" t="str" cm="1">
        <f t="array" aca="1" ref="J330" ca="1">IF(E330="","",IFERROR(IF(M330=0,SUMIFS(J331:J$1006,L331:L$1006,$L330,M331:M$1006,"&gt;0"),INDIRECT("'"&amp;$E330&amp;"'!E8")),""))</f>
        <v/>
      </c>
      <c r="K330" s="55" t="str">
        <f t="shared" si="9"/>
        <v/>
      </c>
      <c r="L330" s="411" t="str">
        <f t="shared" si="10"/>
        <v/>
      </c>
      <c r="M330" s="411" t="str">
        <f t="shared" si="11"/>
        <v/>
      </c>
      <c r="O330" s="56"/>
    </row>
    <row r="331" spans="1:15" ht="15" hidden="1">
      <c r="A331" s="23"/>
      <c r="B331" s="23"/>
      <c r="C331" s="23"/>
      <c r="D331" s="24"/>
      <c r="E331" s="28" t="str">
        <f>IF('1.4 AIZ-BWH'!E340="","",'1.4 AIZ-BWH'!E340)</f>
        <v/>
      </c>
      <c r="F331" s="49"/>
      <c r="G331" s="500" t="str" cm="1">
        <f t="array" aca="1" ref="G331" ca="1">IFERROR(IF(M331=0,SUMIFS(G332:G$1006,L332:L$1006,$L331,M332:M$1006,"&gt;0"),INDIRECT("'"&amp;$E331&amp;"'!E4")),"")</f>
        <v/>
      </c>
      <c r="H331" s="500" t="str" cm="1">
        <f t="array" aca="1" ref="H331" ca="1">IFERROR(IF(M331=0,SUMIFS(H332:H$1006,L332:L$1006,$L331,M332:M$1006,"&gt;0"),INDIRECT("'"&amp;$E331&amp;"'!E6")),"")</f>
        <v/>
      </c>
      <c r="I331" s="502" t="str" cm="1">
        <f t="array" aca="1" ref="I331" ca="1">IF(E331="","",IFERROR(IF(M331=0,SUMIFS(I332:I$1006,L332:L$1006,$L331,M332:M$1006,"&gt;0"),INDIRECT("'"&amp;$E331&amp;"'!E7")),""))</f>
        <v/>
      </c>
      <c r="J331" s="502" t="str" cm="1">
        <f t="array" aca="1" ref="J331" ca="1">IF(E331="","",IFERROR(IF(M331=0,SUMIFS(J332:J$1006,L332:L$1006,$L331,M332:M$1006,"&gt;0"),INDIRECT("'"&amp;$E331&amp;"'!E8")),""))</f>
        <v/>
      </c>
      <c r="K331" s="55" t="str">
        <f t="shared" si="9"/>
        <v/>
      </c>
      <c r="L331" s="411" t="str">
        <f t="shared" si="10"/>
        <v/>
      </c>
      <c r="M331" s="411" t="str">
        <f t="shared" si="11"/>
        <v/>
      </c>
      <c r="O331" s="56"/>
    </row>
    <row r="332" spans="1:15" ht="15" hidden="1">
      <c r="A332" s="23"/>
      <c r="B332" s="23"/>
      <c r="C332" s="23"/>
      <c r="D332" s="24"/>
      <c r="E332" s="28" t="str">
        <f>IF('1.4 AIZ-BWH'!E341="","",'1.4 AIZ-BWH'!E341)</f>
        <v/>
      </c>
      <c r="F332" s="49"/>
      <c r="G332" s="500" t="str" cm="1">
        <f t="array" aca="1" ref="G332" ca="1">IFERROR(IF(M332=0,SUMIFS(G333:G$1006,L333:L$1006,$L332,M333:M$1006,"&gt;0"),INDIRECT("'"&amp;$E332&amp;"'!E4")),"")</f>
        <v/>
      </c>
      <c r="H332" s="500" t="str" cm="1">
        <f t="array" aca="1" ref="H332" ca="1">IFERROR(IF(M332=0,SUMIFS(H333:H$1006,L333:L$1006,$L332,M333:M$1006,"&gt;0"),INDIRECT("'"&amp;$E332&amp;"'!E6")),"")</f>
        <v/>
      </c>
      <c r="I332" s="502" t="str" cm="1">
        <f t="array" aca="1" ref="I332" ca="1">IF(E332="","",IFERROR(IF(M332=0,SUMIFS(I333:I$1006,L333:L$1006,$L332,M333:M$1006,"&gt;0"),INDIRECT("'"&amp;$E332&amp;"'!E7")),""))</f>
        <v/>
      </c>
      <c r="J332" s="502" t="str" cm="1">
        <f t="array" aca="1" ref="J332" ca="1">IF(E332="","",IFERROR(IF(M332=0,SUMIFS(J333:J$1006,L333:L$1006,$L332,M333:M$1006,"&gt;0"),INDIRECT("'"&amp;$E332&amp;"'!E8")),""))</f>
        <v/>
      </c>
      <c r="K332" s="55" t="str">
        <f t="shared" si="9"/>
        <v/>
      </c>
      <c r="L332" s="411" t="str">
        <f t="shared" si="10"/>
        <v/>
      </c>
      <c r="M332" s="411" t="str">
        <f t="shared" si="11"/>
        <v/>
      </c>
      <c r="O332" s="56"/>
    </row>
    <row r="333" spans="1:15" ht="15" hidden="1">
      <c r="A333" s="23"/>
      <c r="B333" s="23"/>
      <c r="C333" s="23"/>
      <c r="D333" s="24"/>
      <c r="E333" s="28" t="str">
        <f>IF('1.4 AIZ-BWH'!E342="","",'1.4 AIZ-BWH'!E342)</f>
        <v/>
      </c>
      <c r="F333" s="49"/>
      <c r="G333" s="500" t="str" cm="1">
        <f t="array" aca="1" ref="G333" ca="1">IFERROR(IF(M333=0,SUMIFS(G334:G$1006,L334:L$1006,$L333,M334:M$1006,"&gt;0"),INDIRECT("'"&amp;$E333&amp;"'!E4")),"")</f>
        <v/>
      </c>
      <c r="H333" s="500" t="str" cm="1">
        <f t="array" aca="1" ref="H333" ca="1">IFERROR(IF(M333=0,SUMIFS(H334:H$1006,L334:L$1006,$L333,M334:M$1006,"&gt;0"),INDIRECT("'"&amp;$E333&amp;"'!E6")),"")</f>
        <v/>
      </c>
      <c r="I333" s="502" t="str" cm="1">
        <f t="array" aca="1" ref="I333" ca="1">IF(E333="","",IFERROR(IF(M333=0,SUMIFS(I334:I$1006,L334:L$1006,$L333,M334:M$1006,"&gt;0"),INDIRECT("'"&amp;$E333&amp;"'!E7")),""))</f>
        <v/>
      </c>
      <c r="J333" s="502" t="str" cm="1">
        <f t="array" aca="1" ref="J333" ca="1">IF(E333="","",IFERROR(IF(M333=0,SUMIFS(J334:J$1006,L334:L$1006,$L333,M334:M$1006,"&gt;0"),INDIRECT("'"&amp;$E333&amp;"'!E8")),""))</f>
        <v/>
      </c>
      <c r="K333" s="55" t="str">
        <f t="shared" si="9"/>
        <v/>
      </c>
      <c r="L333" s="411" t="str">
        <f t="shared" si="10"/>
        <v/>
      </c>
      <c r="M333" s="411" t="str">
        <f t="shared" si="11"/>
        <v/>
      </c>
      <c r="O333" s="56"/>
    </row>
    <row r="334" spans="1:15" ht="15" hidden="1">
      <c r="A334" s="23"/>
      <c r="B334" s="23"/>
      <c r="C334" s="23"/>
      <c r="D334" s="24"/>
      <c r="E334" s="28" t="str">
        <f>IF('1.4 AIZ-BWH'!E343="","",'1.4 AIZ-BWH'!E343)</f>
        <v/>
      </c>
      <c r="F334" s="49"/>
      <c r="G334" s="500" t="str" cm="1">
        <f t="array" aca="1" ref="G334" ca="1">IFERROR(IF(M334=0,SUMIFS(G335:G$1006,L335:L$1006,$L334,M335:M$1006,"&gt;0"),INDIRECT("'"&amp;$E334&amp;"'!E4")),"")</f>
        <v/>
      </c>
      <c r="H334" s="500" t="str" cm="1">
        <f t="array" aca="1" ref="H334" ca="1">IFERROR(IF(M334=0,SUMIFS(H335:H$1006,L335:L$1006,$L334,M335:M$1006,"&gt;0"),INDIRECT("'"&amp;$E334&amp;"'!E6")),"")</f>
        <v/>
      </c>
      <c r="I334" s="502" t="str" cm="1">
        <f t="array" aca="1" ref="I334" ca="1">IF(E334="","",IFERROR(IF(M334=0,SUMIFS(I335:I$1006,L335:L$1006,$L334,M335:M$1006,"&gt;0"),INDIRECT("'"&amp;$E334&amp;"'!E7")),""))</f>
        <v/>
      </c>
      <c r="J334" s="502" t="str" cm="1">
        <f t="array" aca="1" ref="J334" ca="1">IF(E334="","",IFERROR(IF(M334=0,SUMIFS(J335:J$1006,L335:L$1006,$L334,M335:M$1006,"&gt;0"),INDIRECT("'"&amp;$E334&amp;"'!E8")),""))</f>
        <v/>
      </c>
      <c r="K334" s="55" t="str">
        <f t="shared" si="9"/>
        <v/>
      </c>
      <c r="L334" s="411" t="str">
        <f t="shared" si="10"/>
        <v/>
      </c>
      <c r="M334" s="411" t="str">
        <f t="shared" si="11"/>
        <v/>
      </c>
      <c r="O334" s="56"/>
    </row>
    <row r="335" spans="1:15" ht="15" hidden="1">
      <c r="A335" s="23"/>
      <c r="B335" s="23"/>
      <c r="C335" s="23"/>
      <c r="D335" s="24"/>
      <c r="E335" s="28" t="str">
        <f>IF('1.4 AIZ-BWH'!E344="","",'1.4 AIZ-BWH'!E344)</f>
        <v/>
      </c>
      <c r="F335" s="49"/>
      <c r="G335" s="500" t="str" cm="1">
        <f t="array" aca="1" ref="G335" ca="1">IFERROR(IF(M335=0,SUMIFS(G336:G$1006,L336:L$1006,$L335,M336:M$1006,"&gt;0"),INDIRECT("'"&amp;$E335&amp;"'!E4")),"")</f>
        <v/>
      </c>
      <c r="H335" s="500" t="str" cm="1">
        <f t="array" aca="1" ref="H335" ca="1">IFERROR(IF(M335=0,SUMIFS(H336:H$1006,L336:L$1006,$L335,M336:M$1006,"&gt;0"),INDIRECT("'"&amp;$E335&amp;"'!E6")),"")</f>
        <v/>
      </c>
      <c r="I335" s="502" t="str" cm="1">
        <f t="array" aca="1" ref="I335" ca="1">IF(E335="","",IFERROR(IF(M335=0,SUMIFS(I336:I$1006,L336:L$1006,$L335,M336:M$1006,"&gt;0"),INDIRECT("'"&amp;$E335&amp;"'!E7")),""))</f>
        <v/>
      </c>
      <c r="J335" s="502" t="str" cm="1">
        <f t="array" aca="1" ref="J335" ca="1">IF(E335="","",IFERROR(IF(M335=0,SUMIFS(J336:J$1006,L336:L$1006,$L335,M336:M$1006,"&gt;0"),INDIRECT("'"&amp;$E335&amp;"'!E8")),""))</f>
        <v/>
      </c>
      <c r="K335" s="55" t="str">
        <f t="shared" si="9"/>
        <v/>
      </c>
      <c r="L335" s="411" t="str">
        <f t="shared" si="10"/>
        <v/>
      </c>
      <c r="M335" s="411" t="str">
        <f t="shared" si="11"/>
        <v/>
      </c>
      <c r="O335" s="56"/>
    </row>
    <row r="336" spans="1:15" ht="15" hidden="1">
      <c r="A336" s="23"/>
      <c r="B336" s="23"/>
      <c r="C336" s="23"/>
      <c r="D336" s="24"/>
      <c r="E336" s="28" t="str">
        <f>IF('1.4 AIZ-BWH'!E345="","",'1.4 AIZ-BWH'!E345)</f>
        <v/>
      </c>
      <c r="F336" s="49"/>
      <c r="G336" s="500" t="str" cm="1">
        <f t="array" aca="1" ref="G336" ca="1">IFERROR(IF(M336=0,SUMIFS(G337:G$1006,L337:L$1006,$L336,M337:M$1006,"&gt;0"),INDIRECT("'"&amp;$E336&amp;"'!E4")),"")</f>
        <v/>
      </c>
      <c r="H336" s="500" t="str" cm="1">
        <f t="array" aca="1" ref="H336" ca="1">IFERROR(IF(M336=0,SUMIFS(H337:H$1006,L337:L$1006,$L336,M337:M$1006,"&gt;0"),INDIRECT("'"&amp;$E336&amp;"'!E6")),"")</f>
        <v/>
      </c>
      <c r="I336" s="502" t="str" cm="1">
        <f t="array" aca="1" ref="I336" ca="1">IF(E336="","",IFERROR(IF(M336=0,SUMIFS(I337:I$1006,L337:L$1006,$L336,M337:M$1006,"&gt;0"),INDIRECT("'"&amp;$E336&amp;"'!E7")),""))</f>
        <v/>
      </c>
      <c r="J336" s="502" t="str" cm="1">
        <f t="array" aca="1" ref="J336" ca="1">IF(E336="","",IFERROR(IF(M336=0,SUMIFS(J337:J$1006,L337:L$1006,$L336,M337:M$1006,"&gt;0"),INDIRECT("'"&amp;$E336&amp;"'!E8")),""))</f>
        <v/>
      </c>
      <c r="K336" s="55" t="str">
        <f t="shared" si="9"/>
        <v/>
      </c>
      <c r="L336" s="411" t="str">
        <f t="shared" si="10"/>
        <v/>
      </c>
      <c r="M336" s="411" t="str">
        <f t="shared" si="11"/>
        <v/>
      </c>
      <c r="O336" s="56"/>
    </row>
    <row r="337" spans="1:15" ht="15" hidden="1">
      <c r="A337" s="23"/>
      <c r="B337" s="23"/>
      <c r="C337" s="23"/>
      <c r="D337" s="24"/>
      <c r="E337" s="28" t="str">
        <f>IF('1.4 AIZ-BWH'!E346="","",'1.4 AIZ-BWH'!E346)</f>
        <v/>
      </c>
      <c r="F337" s="49"/>
      <c r="G337" s="500" t="str" cm="1">
        <f t="array" aca="1" ref="G337" ca="1">IFERROR(IF(M337=0,SUMIFS(G338:G$1006,L338:L$1006,$L337,M338:M$1006,"&gt;0"),INDIRECT("'"&amp;$E337&amp;"'!E4")),"")</f>
        <v/>
      </c>
      <c r="H337" s="500" t="str" cm="1">
        <f t="array" aca="1" ref="H337" ca="1">IFERROR(IF(M337=0,SUMIFS(H338:H$1006,L338:L$1006,$L337,M338:M$1006,"&gt;0"),INDIRECT("'"&amp;$E337&amp;"'!E6")),"")</f>
        <v/>
      </c>
      <c r="I337" s="502" t="str" cm="1">
        <f t="array" aca="1" ref="I337" ca="1">IF(E337="","",IFERROR(IF(M337=0,SUMIFS(I338:I$1006,L338:L$1006,$L337,M338:M$1006,"&gt;0"),INDIRECT("'"&amp;$E337&amp;"'!E7")),""))</f>
        <v/>
      </c>
      <c r="J337" s="502" t="str" cm="1">
        <f t="array" aca="1" ref="J337" ca="1">IF(E337="","",IFERROR(IF(M337=0,SUMIFS(J338:J$1006,L338:L$1006,$L337,M338:M$1006,"&gt;0"),INDIRECT("'"&amp;$E337&amp;"'!E8")),""))</f>
        <v/>
      </c>
      <c r="K337" s="55" t="str">
        <f t="shared" ref="K337:K400" si="12">IF(E337="","",IFERROR(H337/G337,0))</f>
        <v/>
      </c>
      <c r="L337" s="411" t="str">
        <f t="shared" si="10"/>
        <v/>
      </c>
      <c r="M337" s="411" t="str">
        <f t="shared" si="11"/>
        <v/>
      </c>
      <c r="O337" s="56"/>
    </row>
    <row r="338" spans="1:15" ht="15" hidden="1">
      <c r="A338" s="23"/>
      <c r="B338" s="23"/>
      <c r="C338" s="23"/>
      <c r="D338" s="24"/>
      <c r="E338" s="28" t="str">
        <f>IF('1.4 AIZ-BWH'!E347="","",'1.4 AIZ-BWH'!E347)</f>
        <v/>
      </c>
      <c r="F338" s="49"/>
      <c r="G338" s="500" t="str" cm="1">
        <f t="array" aca="1" ref="G338" ca="1">IFERROR(IF(M338=0,SUMIFS(G339:G$1006,L339:L$1006,$L338,M339:M$1006,"&gt;0"),INDIRECT("'"&amp;$E338&amp;"'!E4")),"")</f>
        <v/>
      </c>
      <c r="H338" s="500" t="str" cm="1">
        <f t="array" aca="1" ref="H338" ca="1">IFERROR(IF(M338=0,SUMIFS(H339:H$1006,L339:L$1006,$L338,M339:M$1006,"&gt;0"),INDIRECT("'"&amp;$E338&amp;"'!E6")),"")</f>
        <v/>
      </c>
      <c r="I338" s="502" t="str" cm="1">
        <f t="array" aca="1" ref="I338" ca="1">IF(E338="","",IFERROR(IF(M338=0,SUMIFS(I339:I$1006,L339:L$1006,$L338,M339:M$1006,"&gt;0"),INDIRECT("'"&amp;$E338&amp;"'!E7")),""))</f>
        <v/>
      </c>
      <c r="J338" s="502" t="str" cm="1">
        <f t="array" aca="1" ref="J338" ca="1">IF(E338="","",IFERROR(IF(M338=0,SUMIFS(J339:J$1006,L339:L$1006,$L338,M339:M$1006,"&gt;0"),INDIRECT("'"&amp;$E338&amp;"'!E8")),""))</f>
        <v/>
      </c>
      <c r="K338" s="55" t="str">
        <f t="shared" si="12"/>
        <v/>
      </c>
      <c r="L338" s="411" t="str">
        <f t="shared" si="10"/>
        <v/>
      </c>
      <c r="M338" s="411" t="str">
        <f t="shared" si="11"/>
        <v/>
      </c>
      <c r="O338" s="56"/>
    </row>
    <row r="339" spans="1:15" ht="15" hidden="1">
      <c r="A339" s="23"/>
      <c r="B339" s="23"/>
      <c r="C339" s="23"/>
      <c r="D339" s="24"/>
      <c r="E339" s="28" t="str">
        <f>IF('1.4 AIZ-BWH'!E348="","",'1.4 AIZ-BWH'!E348)</f>
        <v/>
      </c>
      <c r="F339" s="49"/>
      <c r="G339" s="500" t="str" cm="1">
        <f t="array" aca="1" ref="G339" ca="1">IFERROR(IF(M339=0,SUMIFS(G340:G$1006,L340:L$1006,$L339,M340:M$1006,"&gt;0"),INDIRECT("'"&amp;$E339&amp;"'!E4")),"")</f>
        <v/>
      </c>
      <c r="H339" s="500" t="str" cm="1">
        <f t="array" aca="1" ref="H339" ca="1">IFERROR(IF(M339=0,SUMIFS(H340:H$1006,L340:L$1006,$L339,M340:M$1006,"&gt;0"),INDIRECT("'"&amp;$E339&amp;"'!E6")),"")</f>
        <v/>
      </c>
      <c r="I339" s="502" t="str" cm="1">
        <f t="array" aca="1" ref="I339" ca="1">IF(E339="","",IFERROR(IF(M339=0,SUMIFS(I340:I$1006,L340:L$1006,$L339,M340:M$1006,"&gt;0"),INDIRECT("'"&amp;$E339&amp;"'!E7")),""))</f>
        <v/>
      </c>
      <c r="J339" s="502" t="str" cm="1">
        <f t="array" aca="1" ref="J339" ca="1">IF(E339="","",IFERROR(IF(M339=0,SUMIFS(J340:J$1006,L340:L$1006,$L339,M340:M$1006,"&gt;0"),INDIRECT("'"&amp;$E339&amp;"'!E8")),""))</f>
        <v/>
      </c>
      <c r="K339" s="55" t="str">
        <f t="shared" si="12"/>
        <v/>
      </c>
      <c r="L339" s="411" t="str">
        <f t="shared" si="10"/>
        <v/>
      </c>
      <c r="M339" s="411" t="str">
        <f t="shared" si="11"/>
        <v/>
      </c>
      <c r="O339" s="56"/>
    </row>
    <row r="340" spans="1:15" ht="15" hidden="1">
      <c r="A340" s="23"/>
      <c r="B340" s="23"/>
      <c r="C340" s="23"/>
      <c r="D340" s="24"/>
      <c r="E340" s="28" t="str">
        <f>IF('1.4 AIZ-BWH'!E349="","",'1.4 AIZ-BWH'!E349)</f>
        <v/>
      </c>
      <c r="F340" s="49"/>
      <c r="G340" s="500" t="str" cm="1">
        <f t="array" aca="1" ref="G340" ca="1">IFERROR(IF(M340=0,SUMIFS(G341:G$1006,L341:L$1006,$L340,M341:M$1006,"&gt;0"),INDIRECT("'"&amp;$E340&amp;"'!E4")),"")</f>
        <v/>
      </c>
      <c r="H340" s="500" t="str" cm="1">
        <f t="array" aca="1" ref="H340" ca="1">IFERROR(IF(M340=0,SUMIFS(H341:H$1006,L341:L$1006,$L340,M341:M$1006,"&gt;0"),INDIRECT("'"&amp;$E340&amp;"'!E6")),"")</f>
        <v/>
      </c>
      <c r="I340" s="502" t="str" cm="1">
        <f t="array" aca="1" ref="I340" ca="1">IF(E340="","",IFERROR(IF(M340=0,SUMIFS(I341:I$1006,L341:L$1006,$L340,M341:M$1006,"&gt;0"),INDIRECT("'"&amp;$E340&amp;"'!E7")),""))</f>
        <v/>
      </c>
      <c r="J340" s="502" t="str" cm="1">
        <f t="array" aca="1" ref="J340" ca="1">IF(E340="","",IFERROR(IF(M340=0,SUMIFS(J341:J$1006,L341:L$1006,$L340,M341:M$1006,"&gt;0"),INDIRECT("'"&amp;$E340&amp;"'!E8")),""))</f>
        <v/>
      </c>
      <c r="K340" s="55" t="str">
        <f t="shared" si="12"/>
        <v/>
      </c>
      <c r="L340" s="411" t="str">
        <f t="shared" si="10"/>
        <v/>
      </c>
      <c r="M340" s="411" t="str">
        <f t="shared" si="11"/>
        <v/>
      </c>
      <c r="O340" s="56"/>
    </row>
    <row r="341" spans="1:15" ht="15" hidden="1">
      <c r="A341" s="23"/>
      <c r="B341" s="23"/>
      <c r="C341" s="23"/>
      <c r="D341" s="24"/>
      <c r="E341" s="28" t="str">
        <f>IF('1.4 AIZ-BWH'!E350="","",'1.4 AIZ-BWH'!E350)</f>
        <v/>
      </c>
      <c r="F341" s="49"/>
      <c r="G341" s="500" t="str" cm="1">
        <f t="array" aca="1" ref="G341" ca="1">IFERROR(IF(M341=0,SUMIFS(G342:G$1006,L342:L$1006,$L341,M342:M$1006,"&gt;0"),INDIRECT("'"&amp;$E341&amp;"'!E4")),"")</f>
        <v/>
      </c>
      <c r="H341" s="500" t="str" cm="1">
        <f t="array" aca="1" ref="H341" ca="1">IFERROR(IF(M341=0,SUMIFS(H342:H$1006,L342:L$1006,$L341,M342:M$1006,"&gt;0"),INDIRECT("'"&amp;$E341&amp;"'!E6")),"")</f>
        <v/>
      </c>
      <c r="I341" s="502" t="str" cm="1">
        <f t="array" aca="1" ref="I341" ca="1">IF(E341="","",IFERROR(IF(M341=0,SUMIFS(I342:I$1006,L342:L$1006,$L341,M342:M$1006,"&gt;0"),INDIRECT("'"&amp;$E341&amp;"'!E7")),""))</f>
        <v/>
      </c>
      <c r="J341" s="502" t="str" cm="1">
        <f t="array" aca="1" ref="J341" ca="1">IF(E341="","",IFERROR(IF(M341=0,SUMIFS(J342:J$1006,L342:L$1006,$L341,M342:M$1006,"&gt;0"),INDIRECT("'"&amp;$E341&amp;"'!E8")),""))</f>
        <v/>
      </c>
      <c r="K341" s="55" t="str">
        <f t="shared" si="12"/>
        <v/>
      </c>
      <c r="L341" s="411" t="str">
        <f t="shared" si="10"/>
        <v/>
      </c>
      <c r="M341" s="411" t="str">
        <f t="shared" si="11"/>
        <v/>
      </c>
      <c r="O341" s="56"/>
    </row>
    <row r="342" spans="1:15" ht="15" hidden="1">
      <c r="A342" s="23"/>
      <c r="B342" s="23"/>
      <c r="C342" s="23"/>
      <c r="D342" s="24"/>
      <c r="E342" s="28" t="str">
        <f>IF('1.4 AIZ-BWH'!E351="","",'1.4 AIZ-BWH'!E351)</f>
        <v/>
      </c>
      <c r="F342" s="49"/>
      <c r="G342" s="500" t="str" cm="1">
        <f t="array" aca="1" ref="G342" ca="1">IFERROR(IF(M342=0,SUMIFS(G343:G$1006,L343:L$1006,$L342,M343:M$1006,"&gt;0"),INDIRECT("'"&amp;$E342&amp;"'!E4")),"")</f>
        <v/>
      </c>
      <c r="H342" s="500" t="str" cm="1">
        <f t="array" aca="1" ref="H342" ca="1">IFERROR(IF(M342=0,SUMIFS(H343:H$1006,L343:L$1006,$L342,M343:M$1006,"&gt;0"),INDIRECT("'"&amp;$E342&amp;"'!E6")),"")</f>
        <v/>
      </c>
      <c r="I342" s="502" t="str" cm="1">
        <f t="array" aca="1" ref="I342" ca="1">IF(E342="","",IFERROR(IF(M342=0,SUMIFS(I343:I$1006,L343:L$1006,$L342,M343:M$1006,"&gt;0"),INDIRECT("'"&amp;$E342&amp;"'!E7")),""))</f>
        <v/>
      </c>
      <c r="J342" s="502" t="str" cm="1">
        <f t="array" aca="1" ref="J342" ca="1">IF(E342="","",IFERROR(IF(M342=0,SUMIFS(J343:J$1006,L343:L$1006,$L342,M343:M$1006,"&gt;0"),INDIRECT("'"&amp;$E342&amp;"'!E8")),""))</f>
        <v/>
      </c>
      <c r="K342" s="55" t="str">
        <f t="shared" si="12"/>
        <v/>
      </c>
      <c r="L342" s="411" t="str">
        <f t="shared" si="10"/>
        <v/>
      </c>
      <c r="M342" s="411" t="str">
        <f t="shared" si="11"/>
        <v/>
      </c>
      <c r="O342" s="56"/>
    </row>
    <row r="343" spans="1:15" ht="15" hidden="1">
      <c r="A343" s="23"/>
      <c r="B343" s="23"/>
      <c r="C343" s="23"/>
      <c r="D343" s="24"/>
      <c r="E343" s="28" t="str">
        <f>IF('1.4 AIZ-BWH'!E352="","",'1.4 AIZ-BWH'!E352)</f>
        <v/>
      </c>
      <c r="F343" s="49"/>
      <c r="G343" s="500" t="str" cm="1">
        <f t="array" aca="1" ref="G343" ca="1">IFERROR(IF(M343=0,SUMIFS(G344:G$1006,L344:L$1006,$L343,M344:M$1006,"&gt;0"),INDIRECT("'"&amp;$E343&amp;"'!E4")),"")</f>
        <v/>
      </c>
      <c r="H343" s="500" t="str" cm="1">
        <f t="array" aca="1" ref="H343" ca="1">IFERROR(IF(M343=0,SUMIFS(H344:H$1006,L344:L$1006,$L343,M344:M$1006,"&gt;0"),INDIRECT("'"&amp;$E343&amp;"'!E6")),"")</f>
        <v/>
      </c>
      <c r="I343" s="502" t="str" cm="1">
        <f t="array" aca="1" ref="I343" ca="1">IF(E343="","",IFERROR(IF(M343=0,SUMIFS(I344:I$1006,L344:L$1006,$L343,M344:M$1006,"&gt;0"),INDIRECT("'"&amp;$E343&amp;"'!E7")),""))</f>
        <v/>
      </c>
      <c r="J343" s="502" t="str" cm="1">
        <f t="array" aca="1" ref="J343" ca="1">IF(E343="","",IFERROR(IF(M343=0,SUMIFS(J344:J$1006,L344:L$1006,$L343,M344:M$1006,"&gt;0"),INDIRECT("'"&amp;$E343&amp;"'!E8")),""))</f>
        <v/>
      </c>
      <c r="K343" s="55" t="str">
        <f t="shared" si="12"/>
        <v/>
      </c>
      <c r="L343" s="411" t="str">
        <f t="shared" si="10"/>
        <v/>
      </c>
      <c r="M343" s="411" t="str">
        <f t="shared" si="11"/>
        <v/>
      </c>
      <c r="O343" s="56"/>
    </row>
    <row r="344" spans="1:15" ht="15" hidden="1">
      <c r="A344" s="23"/>
      <c r="B344" s="23"/>
      <c r="C344" s="23"/>
      <c r="D344" s="24"/>
      <c r="E344" s="28" t="str">
        <f>IF('1.4 AIZ-BWH'!E353="","",'1.4 AIZ-BWH'!E353)</f>
        <v/>
      </c>
      <c r="F344" s="49"/>
      <c r="G344" s="500" t="str" cm="1">
        <f t="array" aca="1" ref="G344" ca="1">IFERROR(IF(M344=0,SUMIFS(G345:G$1006,L345:L$1006,$L344,M345:M$1006,"&gt;0"),INDIRECT("'"&amp;$E344&amp;"'!E4")),"")</f>
        <v/>
      </c>
      <c r="H344" s="500" t="str" cm="1">
        <f t="array" aca="1" ref="H344" ca="1">IFERROR(IF(M344=0,SUMIFS(H345:H$1006,L345:L$1006,$L344,M345:M$1006,"&gt;0"),INDIRECT("'"&amp;$E344&amp;"'!E6")),"")</f>
        <v/>
      </c>
      <c r="I344" s="502" t="str" cm="1">
        <f t="array" aca="1" ref="I344" ca="1">IF(E344="","",IFERROR(IF(M344=0,SUMIFS(I345:I$1006,L345:L$1006,$L344,M345:M$1006,"&gt;0"),INDIRECT("'"&amp;$E344&amp;"'!E7")),""))</f>
        <v/>
      </c>
      <c r="J344" s="502" t="str" cm="1">
        <f t="array" aca="1" ref="J344" ca="1">IF(E344="","",IFERROR(IF(M344=0,SUMIFS(J345:J$1006,L345:L$1006,$L344,M345:M$1006,"&gt;0"),INDIRECT("'"&amp;$E344&amp;"'!E8")),""))</f>
        <v/>
      </c>
      <c r="K344" s="55" t="str">
        <f t="shared" si="12"/>
        <v/>
      </c>
      <c r="L344" s="411" t="str">
        <f t="shared" si="10"/>
        <v/>
      </c>
      <c r="M344" s="411" t="str">
        <f t="shared" si="11"/>
        <v/>
      </c>
      <c r="O344" s="56"/>
    </row>
    <row r="345" spans="1:15" ht="15" hidden="1">
      <c r="A345" s="23"/>
      <c r="B345" s="23"/>
      <c r="C345" s="23"/>
      <c r="D345" s="24"/>
      <c r="E345" s="28" t="str">
        <f>IF('1.4 AIZ-BWH'!E354="","",'1.4 AIZ-BWH'!E354)</f>
        <v/>
      </c>
      <c r="F345" s="49"/>
      <c r="G345" s="500" t="str" cm="1">
        <f t="array" aca="1" ref="G345" ca="1">IFERROR(IF(M345=0,SUMIFS(G346:G$1006,L346:L$1006,$L345,M346:M$1006,"&gt;0"),INDIRECT("'"&amp;$E345&amp;"'!E4")),"")</f>
        <v/>
      </c>
      <c r="H345" s="500" t="str" cm="1">
        <f t="array" aca="1" ref="H345" ca="1">IFERROR(IF(M345=0,SUMIFS(H346:H$1006,L346:L$1006,$L345,M346:M$1006,"&gt;0"),INDIRECT("'"&amp;$E345&amp;"'!E6")),"")</f>
        <v/>
      </c>
      <c r="I345" s="502" t="str" cm="1">
        <f t="array" aca="1" ref="I345" ca="1">IF(E345="","",IFERROR(IF(M345=0,SUMIFS(I346:I$1006,L346:L$1006,$L345,M346:M$1006,"&gt;0"),INDIRECT("'"&amp;$E345&amp;"'!E7")),""))</f>
        <v/>
      </c>
      <c r="J345" s="502" t="str" cm="1">
        <f t="array" aca="1" ref="J345" ca="1">IF(E345="","",IFERROR(IF(M345=0,SUMIFS(J346:J$1006,L346:L$1006,$L345,M346:M$1006,"&gt;0"),INDIRECT("'"&amp;$E345&amp;"'!E8")),""))</f>
        <v/>
      </c>
      <c r="K345" s="55" t="str">
        <f t="shared" si="12"/>
        <v/>
      </c>
      <c r="L345" s="411" t="str">
        <f t="shared" si="10"/>
        <v/>
      </c>
      <c r="M345" s="411" t="str">
        <f t="shared" si="11"/>
        <v/>
      </c>
      <c r="O345" s="56"/>
    </row>
    <row r="346" spans="1:15" ht="15" hidden="1">
      <c r="A346" s="23"/>
      <c r="B346" s="23"/>
      <c r="C346" s="23"/>
      <c r="D346" s="24"/>
      <c r="E346" s="28" t="str">
        <f>IF('1.4 AIZ-BWH'!E355="","",'1.4 AIZ-BWH'!E355)</f>
        <v/>
      </c>
      <c r="F346" s="49"/>
      <c r="G346" s="500" t="str" cm="1">
        <f t="array" aca="1" ref="G346" ca="1">IFERROR(IF(M346=0,SUMIFS(G347:G$1006,L347:L$1006,$L346,M347:M$1006,"&gt;0"),INDIRECT("'"&amp;$E346&amp;"'!E4")),"")</f>
        <v/>
      </c>
      <c r="H346" s="500" t="str" cm="1">
        <f t="array" aca="1" ref="H346" ca="1">IFERROR(IF(M346=0,SUMIFS(H347:H$1006,L347:L$1006,$L346,M347:M$1006,"&gt;0"),INDIRECT("'"&amp;$E346&amp;"'!E6")),"")</f>
        <v/>
      </c>
      <c r="I346" s="502" t="str" cm="1">
        <f t="array" aca="1" ref="I346" ca="1">IF(E346="","",IFERROR(IF(M346=0,SUMIFS(I347:I$1006,L347:L$1006,$L346,M347:M$1006,"&gt;0"),INDIRECT("'"&amp;$E346&amp;"'!E7")),""))</f>
        <v/>
      </c>
      <c r="J346" s="502" t="str" cm="1">
        <f t="array" aca="1" ref="J346" ca="1">IF(E346="","",IFERROR(IF(M346=0,SUMIFS(J347:J$1006,L347:L$1006,$L346,M347:M$1006,"&gt;0"),INDIRECT("'"&amp;$E346&amp;"'!E8")),""))</f>
        <v/>
      </c>
      <c r="K346" s="55" t="str">
        <f t="shared" si="12"/>
        <v/>
      </c>
      <c r="L346" s="411" t="str">
        <f t="shared" si="10"/>
        <v/>
      </c>
      <c r="M346" s="411" t="str">
        <f t="shared" si="11"/>
        <v/>
      </c>
      <c r="O346" s="56"/>
    </row>
    <row r="347" spans="1:15" ht="15" hidden="1">
      <c r="A347" s="23"/>
      <c r="B347" s="23"/>
      <c r="C347" s="23"/>
      <c r="D347" s="24"/>
      <c r="E347" s="28" t="str">
        <f>IF('1.4 AIZ-BWH'!E356="","",'1.4 AIZ-BWH'!E356)</f>
        <v/>
      </c>
      <c r="F347" s="49"/>
      <c r="G347" s="500" t="str" cm="1">
        <f t="array" aca="1" ref="G347" ca="1">IFERROR(IF(M347=0,SUMIFS(G348:G$1006,L348:L$1006,$L347,M348:M$1006,"&gt;0"),INDIRECT("'"&amp;$E347&amp;"'!E4")),"")</f>
        <v/>
      </c>
      <c r="H347" s="500" t="str" cm="1">
        <f t="array" aca="1" ref="H347" ca="1">IFERROR(IF(M347=0,SUMIFS(H348:H$1006,L348:L$1006,$L347,M348:M$1006,"&gt;0"),INDIRECT("'"&amp;$E347&amp;"'!E6")),"")</f>
        <v/>
      </c>
      <c r="I347" s="502" t="str" cm="1">
        <f t="array" aca="1" ref="I347" ca="1">IF(E347="","",IFERROR(IF(M347=0,SUMIFS(I348:I$1006,L348:L$1006,$L347,M348:M$1006,"&gt;0"),INDIRECT("'"&amp;$E347&amp;"'!E7")),""))</f>
        <v/>
      </c>
      <c r="J347" s="502" t="str" cm="1">
        <f t="array" aca="1" ref="J347" ca="1">IF(E347="","",IFERROR(IF(M347=0,SUMIFS(J348:J$1006,L348:L$1006,$L347,M348:M$1006,"&gt;0"),INDIRECT("'"&amp;$E347&amp;"'!E8")),""))</f>
        <v/>
      </c>
      <c r="K347" s="55" t="str">
        <f t="shared" si="12"/>
        <v/>
      </c>
      <c r="L347" s="411" t="str">
        <f t="shared" si="10"/>
        <v/>
      </c>
      <c r="M347" s="411" t="str">
        <f t="shared" si="11"/>
        <v/>
      </c>
      <c r="O347" s="56"/>
    </row>
    <row r="348" spans="1:15" ht="15" hidden="1">
      <c r="A348" s="23"/>
      <c r="B348" s="23"/>
      <c r="C348" s="23"/>
      <c r="D348" s="24"/>
      <c r="E348" s="28" t="str">
        <f>IF('1.4 AIZ-BWH'!E357="","",'1.4 AIZ-BWH'!E357)</f>
        <v/>
      </c>
      <c r="F348" s="49"/>
      <c r="G348" s="500" t="str" cm="1">
        <f t="array" aca="1" ref="G348" ca="1">IFERROR(IF(M348=0,SUMIFS(G349:G$1006,L349:L$1006,$L348,M349:M$1006,"&gt;0"),INDIRECT("'"&amp;$E348&amp;"'!E4")),"")</f>
        <v/>
      </c>
      <c r="H348" s="500" t="str" cm="1">
        <f t="array" aca="1" ref="H348" ca="1">IFERROR(IF(M348=0,SUMIFS(H349:H$1006,L349:L$1006,$L348,M349:M$1006,"&gt;0"),INDIRECT("'"&amp;$E348&amp;"'!E6")),"")</f>
        <v/>
      </c>
      <c r="I348" s="502" t="str" cm="1">
        <f t="array" aca="1" ref="I348" ca="1">IF(E348="","",IFERROR(IF(M348=0,SUMIFS(I349:I$1006,L349:L$1006,$L348,M349:M$1006,"&gt;0"),INDIRECT("'"&amp;$E348&amp;"'!E7")),""))</f>
        <v/>
      </c>
      <c r="J348" s="502" t="str" cm="1">
        <f t="array" aca="1" ref="J348" ca="1">IF(E348="","",IFERROR(IF(M348=0,SUMIFS(J349:J$1006,L349:L$1006,$L348,M349:M$1006,"&gt;0"),INDIRECT("'"&amp;$E348&amp;"'!E8")),""))</f>
        <v/>
      </c>
      <c r="K348" s="55" t="str">
        <f t="shared" si="12"/>
        <v/>
      </c>
      <c r="L348" s="411" t="str">
        <f t="shared" si="10"/>
        <v/>
      </c>
      <c r="M348" s="411" t="str">
        <f t="shared" si="11"/>
        <v/>
      </c>
      <c r="O348" s="56"/>
    </row>
    <row r="349" spans="1:15" ht="15" hidden="1">
      <c r="A349" s="23"/>
      <c r="B349" s="23"/>
      <c r="C349" s="23"/>
      <c r="D349" s="24"/>
      <c r="E349" s="28" t="str">
        <f>IF('1.4 AIZ-BWH'!E358="","",'1.4 AIZ-BWH'!E358)</f>
        <v/>
      </c>
      <c r="F349" s="49"/>
      <c r="G349" s="500" t="str" cm="1">
        <f t="array" aca="1" ref="G349" ca="1">IFERROR(IF(M349=0,SUMIFS(G350:G$1006,L350:L$1006,$L349,M350:M$1006,"&gt;0"),INDIRECT("'"&amp;$E349&amp;"'!E4")),"")</f>
        <v/>
      </c>
      <c r="H349" s="500" t="str" cm="1">
        <f t="array" aca="1" ref="H349" ca="1">IFERROR(IF(M349=0,SUMIFS(H350:H$1006,L350:L$1006,$L349,M350:M$1006,"&gt;0"),INDIRECT("'"&amp;$E349&amp;"'!E6")),"")</f>
        <v/>
      </c>
      <c r="I349" s="502" t="str" cm="1">
        <f t="array" aca="1" ref="I349" ca="1">IF(E349="","",IFERROR(IF(M349=0,SUMIFS(I350:I$1006,L350:L$1006,$L349,M350:M$1006,"&gt;0"),INDIRECT("'"&amp;$E349&amp;"'!E7")),""))</f>
        <v/>
      </c>
      <c r="J349" s="502" t="str" cm="1">
        <f t="array" aca="1" ref="J349" ca="1">IF(E349="","",IFERROR(IF(M349=0,SUMIFS(J350:J$1006,L350:L$1006,$L349,M350:M$1006,"&gt;0"),INDIRECT("'"&amp;$E349&amp;"'!E8")),""))</f>
        <v/>
      </c>
      <c r="K349" s="55" t="str">
        <f t="shared" si="12"/>
        <v/>
      </c>
      <c r="L349" s="411" t="str">
        <f t="shared" si="10"/>
        <v/>
      </c>
      <c r="M349" s="411" t="str">
        <f t="shared" si="11"/>
        <v/>
      </c>
      <c r="O349" s="56"/>
    </row>
    <row r="350" spans="1:15" ht="15" hidden="1">
      <c r="A350" s="23"/>
      <c r="B350" s="23"/>
      <c r="C350" s="23"/>
      <c r="D350" s="24"/>
      <c r="E350" s="28" t="str">
        <f>IF('1.4 AIZ-BWH'!E359="","",'1.4 AIZ-BWH'!E359)</f>
        <v/>
      </c>
      <c r="F350" s="49"/>
      <c r="G350" s="500" t="str" cm="1">
        <f t="array" aca="1" ref="G350" ca="1">IFERROR(IF(M350=0,SUMIFS(G351:G$1006,L351:L$1006,$L350,M351:M$1006,"&gt;0"),INDIRECT("'"&amp;$E350&amp;"'!E4")),"")</f>
        <v/>
      </c>
      <c r="H350" s="500" t="str" cm="1">
        <f t="array" aca="1" ref="H350" ca="1">IFERROR(IF(M350=0,SUMIFS(H351:H$1006,L351:L$1006,$L350,M351:M$1006,"&gt;0"),INDIRECT("'"&amp;$E350&amp;"'!E6")),"")</f>
        <v/>
      </c>
      <c r="I350" s="502" t="str" cm="1">
        <f t="array" aca="1" ref="I350" ca="1">IF(E350="","",IFERROR(IF(M350=0,SUMIFS(I351:I$1006,L351:L$1006,$L350,M351:M$1006,"&gt;0"),INDIRECT("'"&amp;$E350&amp;"'!E7")),""))</f>
        <v/>
      </c>
      <c r="J350" s="502" t="str" cm="1">
        <f t="array" aca="1" ref="J350" ca="1">IF(E350="","",IFERROR(IF(M350=0,SUMIFS(J351:J$1006,L351:L$1006,$L350,M351:M$1006,"&gt;0"),INDIRECT("'"&amp;$E350&amp;"'!E8")),""))</f>
        <v/>
      </c>
      <c r="K350" s="55" t="str">
        <f t="shared" si="12"/>
        <v/>
      </c>
      <c r="L350" s="411" t="str">
        <f t="shared" si="10"/>
        <v/>
      </c>
      <c r="M350" s="411" t="str">
        <f t="shared" si="11"/>
        <v/>
      </c>
      <c r="O350" s="56"/>
    </row>
    <row r="351" spans="1:15" ht="15" hidden="1">
      <c r="A351" s="23"/>
      <c r="B351" s="23"/>
      <c r="C351" s="23"/>
      <c r="D351" s="24"/>
      <c r="E351" s="28" t="str">
        <f>IF('1.4 AIZ-BWH'!E360="","",'1.4 AIZ-BWH'!E360)</f>
        <v/>
      </c>
      <c r="F351" s="49"/>
      <c r="G351" s="500" t="str" cm="1">
        <f t="array" aca="1" ref="G351" ca="1">IFERROR(IF(M351=0,SUMIFS(G352:G$1006,L352:L$1006,$L351,M352:M$1006,"&gt;0"),INDIRECT("'"&amp;$E351&amp;"'!E4")),"")</f>
        <v/>
      </c>
      <c r="H351" s="500" t="str" cm="1">
        <f t="array" aca="1" ref="H351" ca="1">IFERROR(IF(M351=0,SUMIFS(H352:H$1006,L352:L$1006,$L351,M352:M$1006,"&gt;0"),INDIRECT("'"&amp;$E351&amp;"'!E6")),"")</f>
        <v/>
      </c>
      <c r="I351" s="502" t="str" cm="1">
        <f t="array" aca="1" ref="I351" ca="1">IF(E351="","",IFERROR(IF(M351=0,SUMIFS(I352:I$1006,L352:L$1006,$L351,M352:M$1006,"&gt;0"),INDIRECT("'"&amp;$E351&amp;"'!E7")),""))</f>
        <v/>
      </c>
      <c r="J351" s="502" t="str" cm="1">
        <f t="array" aca="1" ref="J351" ca="1">IF(E351="","",IFERROR(IF(M351=0,SUMIFS(J352:J$1006,L352:L$1006,$L351,M352:M$1006,"&gt;0"),INDIRECT("'"&amp;$E351&amp;"'!E8")),""))</f>
        <v/>
      </c>
      <c r="K351" s="55" t="str">
        <f t="shared" si="12"/>
        <v/>
      </c>
      <c r="L351" s="411" t="str">
        <f t="shared" si="10"/>
        <v/>
      </c>
      <c r="M351" s="411" t="str">
        <f t="shared" si="11"/>
        <v/>
      </c>
      <c r="O351" s="56"/>
    </row>
    <row r="352" spans="1:15" ht="15" hidden="1">
      <c r="A352" s="23"/>
      <c r="B352" s="23"/>
      <c r="C352" s="23"/>
      <c r="D352" s="24"/>
      <c r="E352" s="28" t="str">
        <f>IF('1.4 AIZ-BWH'!E361="","",'1.4 AIZ-BWH'!E361)</f>
        <v/>
      </c>
      <c r="F352" s="49"/>
      <c r="G352" s="500" t="str" cm="1">
        <f t="array" aca="1" ref="G352" ca="1">IFERROR(IF(M352=0,SUMIFS(G353:G$1006,L353:L$1006,$L352,M353:M$1006,"&gt;0"),INDIRECT("'"&amp;$E352&amp;"'!E4")),"")</f>
        <v/>
      </c>
      <c r="H352" s="500" t="str" cm="1">
        <f t="array" aca="1" ref="H352" ca="1">IFERROR(IF(M352=0,SUMIFS(H353:H$1006,L353:L$1006,$L352,M353:M$1006,"&gt;0"),INDIRECT("'"&amp;$E352&amp;"'!E6")),"")</f>
        <v/>
      </c>
      <c r="I352" s="502" t="str" cm="1">
        <f t="array" aca="1" ref="I352" ca="1">IF(E352="","",IFERROR(IF(M352=0,SUMIFS(I353:I$1006,L353:L$1006,$L352,M353:M$1006,"&gt;0"),INDIRECT("'"&amp;$E352&amp;"'!E7")),""))</f>
        <v/>
      </c>
      <c r="J352" s="502" t="str" cm="1">
        <f t="array" aca="1" ref="J352" ca="1">IF(E352="","",IFERROR(IF(M352=0,SUMIFS(J353:J$1006,L353:L$1006,$L352,M353:M$1006,"&gt;0"),INDIRECT("'"&amp;$E352&amp;"'!E8")),""))</f>
        <v/>
      </c>
      <c r="K352" s="55" t="str">
        <f t="shared" si="12"/>
        <v/>
      </c>
      <c r="L352" s="411" t="str">
        <f t="shared" si="10"/>
        <v/>
      </c>
      <c r="M352" s="411" t="str">
        <f t="shared" si="11"/>
        <v/>
      </c>
      <c r="O352" s="56"/>
    </row>
    <row r="353" spans="1:15" ht="15" hidden="1">
      <c r="A353" s="23"/>
      <c r="B353" s="23"/>
      <c r="C353" s="23"/>
      <c r="D353" s="24"/>
      <c r="E353" s="28" t="str">
        <f>IF('1.4 AIZ-BWH'!E362="","",'1.4 AIZ-BWH'!E362)</f>
        <v/>
      </c>
      <c r="F353" s="49"/>
      <c r="G353" s="500" t="str" cm="1">
        <f t="array" aca="1" ref="G353" ca="1">IFERROR(IF(M353=0,SUMIFS(G354:G$1006,L354:L$1006,$L353,M354:M$1006,"&gt;0"),INDIRECT("'"&amp;$E353&amp;"'!E4")),"")</f>
        <v/>
      </c>
      <c r="H353" s="500" t="str" cm="1">
        <f t="array" aca="1" ref="H353" ca="1">IFERROR(IF(M353=0,SUMIFS(H354:H$1006,L354:L$1006,$L353,M354:M$1006,"&gt;0"),INDIRECT("'"&amp;$E353&amp;"'!E6")),"")</f>
        <v/>
      </c>
      <c r="I353" s="502" t="str" cm="1">
        <f t="array" aca="1" ref="I353" ca="1">IF(E353="","",IFERROR(IF(M353=0,SUMIFS(I354:I$1006,L354:L$1006,$L353,M354:M$1006,"&gt;0"),INDIRECT("'"&amp;$E353&amp;"'!E7")),""))</f>
        <v/>
      </c>
      <c r="J353" s="502" t="str" cm="1">
        <f t="array" aca="1" ref="J353" ca="1">IF(E353="","",IFERROR(IF(M353=0,SUMIFS(J354:J$1006,L354:L$1006,$L353,M354:M$1006,"&gt;0"),INDIRECT("'"&amp;$E353&amp;"'!E8")),""))</f>
        <v/>
      </c>
      <c r="K353" s="55" t="str">
        <f t="shared" si="12"/>
        <v/>
      </c>
      <c r="L353" s="411" t="str">
        <f t="shared" si="10"/>
        <v/>
      </c>
      <c r="M353" s="411" t="str">
        <f t="shared" si="11"/>
        <v/>
      </c>
      <c r="O353" s="56"/>
    </row>
    <row r="354" spans="1:15" ht="15" hidden="1">
      <c r="A354" s="23"/>
      <c r="B354" s="23"/>
      <c r="C354" s="23"/>
      <c r="D354" s="24"/>
      <c r="E354" s="28" t="str">
        <f>IF('1.4 AIZ-BWH'!E363="","",'1.4 AIZ-BWH'!E363)</f>
        <v/>
      </c>
      <c r="F354" s="49"/>
      <c r="G354" s="500" t="str" cm="1">
        <f t="array" aca="1" ref="G354" ca="1">IFERROR(IF(M354=0,SUMIFS(G355:G$1006,L355:L$1006,$L354,M355:M$1006,"&gt;0"),INDIRECT("'"&amp;$E354&amp;"'!E4")),"")</f>
        <v/>
      </c>
      <c r="H354" s="500" t="str" cm="1">
        <f t="array" aca="1" ref="H354" ca="1">IFERROR(IF(M354=0,SUMIFS(H355:H$1006,L355:L$1006,$L354,M355:M$1006,"&gt;0"),INDIRECT("'"&amp;$E354&amp;"'!E6")),"")</f>
        <v/>
      </c>
      <c r="I354" s="502" t="str" cm="1">
        <f t="array" aca="1" ref="I354" ca="1">IF(E354="","",IFERROR(IF(M354=0,SUMIFS(I355:I$1006,L355:L$1006,$L354,M355:M$1006,"&gt;0"),INDIRECT("'"&amp;$E354&amp;"'!E7")),""))</f>
        <v/>
      </c>
      <c r="J354" s="502" t="str" cm="1">
        <f t="array" aca="1" ref="J354" ca="1">IF(E354="","",IFERROR(IF(M354=0,SUMIFS(J355:J$1006,L355:L$1006,$L354,M355:M$1006,"&gt;0"),INDIRECT("'"&amp;$E354&amp;"'!E8")),""))</f>
        <v/>
      </c>
      <c r="K354" s="55" t="str">
        <f t="shared" si="12"/>
        <v/>
      </c>
      <c r="L354" s="411" t="str">
        <f t="shared" si="10"/>
        <v/>
      </c>
      <c r="M354" s="411" t="str">
        <f t="shared" si="11"/>
        <v/>
      </c>
      <c r="O354" s="56"/>
    </row>
    <row r="355" spans="1:15" ht="15" hidden="1">
      <c r="A355" s="23"/>
      <c r="B355" s="23"/>
      <c r="C355" s="23"/>
      <c r="D355" s="24"/>
      <c r="E355" s="28" t="str">
        <f>IF('1.4 AIZ-BWH'!E364="","",'1.4 AIZ-BWH'!E364)</f>
        <v/>
      </c>
      <c r="F355" s="49"/>
      <c r="G355" s="500" t="str" cm="1">
        <f t="array" aca="1" ref="G355" ca="1">IFERROR(IF(M355=0,SUMIFS(G356:G$1006,L356:L$1006,$L355,M356:M$1006,"&gt;0"),INDIRECT("'"&amp;$E355&amp;"'!E4")),"")</f>
        <v/>
      </c>
      <c r="H355" s="500" t="str" cm="1">
        <f t="array" aca="1" ref="H355" ca="1">IFERROR(IF(M355=0,SUMIFS(H356:H$1006,L356:L$1006,$L355,M356:M$1006,"&gt;0"),INDIRECT("'"&amp;$E355&amp;"'!E6")),"")</f>
        <v/>
      </c>
      <c r="I355" s="502" t="str" cm="1">
        <f t="array" aca="1" ref="I355" ca="1">IF(E355="","",IFERROR(IF(M355=0,SUMIFS(I356:I$1006,L356:L$1006,$L355,M356:M$1006,"&gt;0"),INDIRECT("'"&amp;$E355&amp;"'!E7")),""))</f>
        <v/>
      </c>
      <c r="J355" s="502" t="str" cm="1">
        <f t="array" aca="1" ref="J355" ca="1">IF(E355="","",IFERROR(IF(M355=0,SUMIFS(J356:J$1006,L356:L$1006,$L355,M356:M$1006,"&gt;0"),INDIRECT("'"&amp;$E355&amp;"'!E8")),""))</f>
        <v/>
      </c>
      <c r="K355" s="55" t="str">
        <f t="shared" si="12"/>
        <v/>
      </c>
      <c r="L355" s="411" t="str">
        <f t="shared" si="10"/>
        <v/>
      </c>
      <c r="M355" s="411" t="str">
        <f t="shared" si="11"/>
        <v/>
      </c>
      <c r="O355" s="56"/>
    </row>
    <row r="356" spans="1:15" ht="15" hidden="1">
      <c r="A356" s="23"/>
      <c r="B356" s="23"/>
      <c r="C356" s="23"/>
      <c r="D356" s="24"/>
      <c r="E356" s="28" t="str">
        <f>IF('1.4 AIZ-BWH'!E365="","",'1.4 AIZ-BWH'!E365)</f>
        <v/>
      </c>
      <c r="F356" s="49"/>
      <c r="G356" s="500" t="str" cm="1">
        <f t="array" aca="1" ref="G356" ca="1">IFERROR(IF(M356=0,SUMIFS(G357:G$1006,L357:L$1006,$L356,M357:M$1006,"&gt;0"),INDIRECT("'"&amp;$E356&amp;"'!E4")),"")</f>
        <v/>
      </c>
      <c r="H356" s="500" t="str" cm="1">
        <f t="array" aca="1" ref="H356" ca="1">IFERROR(IF(M356=0,SUMIFS(H357:H$1006,L357:L$1006,$L356,M357:M$1006,"&gt;0"),INDIRECT("'"&amp;$E356&amp;"'!E6")),"")</f>
        <v/>
      </c>
      <c r="I356" s="502" t="str" cm="1">
        <f t="array" aca="1" ref="I356" ca="1">IF(E356="","",IFERROR(IF(M356=0,SUMIFS(I357:I$1006,L357:L$1006,$L356,M357:M$1006,"&gt;0"),INDIRECT("'"&amp;$E356&amp;"'!E7")),""))</f>
        <v/>
      </c>
      <c r="J356" s="502" t="str" cm="1">
        <f t="array" aca="1" ref="J356" ca="1">IF(E356="","",IFERROR(IF(M356=0,SUMIFS(J357:J$1006,L357:L$1006,$L356,M357:M$1006,"&gt;0"),INDIRECT("'"&amp;$E356&amp;"'!E8")),""))</f>
        <v/>
      </c>
      <c r="K356" s="55" t="str">
        <f t="shared" si="12"/>
        <v/>
      </c>
      <c r="L356" s="411" t="str">
        <f t="shared" si="10"/>
        <v/>
      </c>
      <c r="M356" s="411" t="str">
        <f t="shared" si="11"/>
        <v/>
      </c>
      <c r="O356" s="56"/>
    </row>
    <row r="357" spans="1:15" ht="15" hidden="1">
      <c r="A357" s="23"/>
      <c r="B357" s="23"/>
      <c r="C357" s="23"/>
      <c r="D357" s="24"/>
      <c r="E357" s="28" t="str">
        <f>IF('1.4 AIZ-BWH'!E366="","",'1.4 AIZ-BWH'!E366)</f>
        <v/>
      </c>
      <c r="F357" s="49"/>
      <c r="G357" s="500" t="str" cm="1">
        <f t="array" aca="1" ref="G357" ca="1">IFERROR(IF(M357=0,SUMIFS(G358:G$1006,L358:L$1006,$L357,M358:M$1006,"&gt;0"),INDIRECT("'"&amp;$E357&amp;"'!E4")),"")</f>
        <v/>
      </c>
      <c r="H357" s="500" t="str" cm="1">
        <f t="array" aca="1" ref="H357" ca="1">IFERROR(IF(M357=0,SUMIFS(H358:H$1006,L358:L$1006,$L357,M358:M$1006,"&gt;0"),INDIRECT("'"&amp;$E357&amp;"'!E6")),"")</f>
        <v/>
      </c>
      <c r="I357" s="502" t="str" cm="1">
        <f t="array" aca="1" ref="I357" ca="1">IF(E357="","",IFERROR(IF(M357=0,SUMIFS(I358:I$1006,L358:L$1006,$L357,M358:M$1006,"&gt;0"),INDIRECT("'"&amp;$E357&amp;"'!E7")),""))</f>
        <v/>
      </c>
      <c r="J357" s="502" t="str" cm="1">
        <f t="array" aca="1" ref="J357" ca="1">IF(E357="","",IFERROR(IF(M357=0,SUMIFS(J358:J$1006,L358:L$1006,$L357,M358:M$1006,"&gt;0"),INDIRECT("'"&amp;$E357&amp;"'!E8")),""))</f>
        <v/>
      </c>
      <c r="K357" s="55" t="str">
        <f t="shared" si="12"/>
        <v/>
      </c>
      <c r="L357" s="411" t="str">
        <f t="shared" si="10"/>
        <v/>
      </c>
      <c r="M357" s="411" t="str">
        <f t="shared" si="11"/>
        <v/>
      </c>
      <c r="O357" s="56"/>
    </row>
    <row r="358" spans="1:15" ht="15" hidden="1">
      <c r="A358" s="23"/>
      <c r="B358" s="23"/>
      <c r="C358" s="23"/>
      <c r="D358" s="24"/>
      <c r="E358" s="28" t="str">
        <f>IF('1.4 AIZ-BWH'!E367="","",'1.4 AIZ-BWH'!E367)</f>
        <v/>
      </c>
      <c r="F358" s="49"/>
      <c r="G358" s="500" t="str" cm="1">
        <f t="array" aca="1" ref="G358" ca="1">IFERROR(IF(M358=0,SUMIFS(G359:G$1006,L359:L$1006,$L358,M359:M$1006,"&gt;0"),INDIRECT("'"&amp;$E358&amp;"'!E4")),"")</f>
        <v/>
      </c>
      <c r="H358" s="500" t="str" cm="1">
        <f t="array" aca="1" ref="H358" ca="1">IFERROR(IF(M358=0,SUMIFS(H359:H$1006,L359:L$1006,$L358,M359:M$1006,"&gt;0"),INDIRECT("'"&amp;$E358&amp;"'!E6")),"")</f>
        <v/>
      </c>
      <c r="I358" s="502" t="str" cm="1">
        <f t="array" aca="1" ref="I358" ca="1">IF(E358="","",IFERROR(IF(M358=0,SUMIFS(I359:I$1006,L359:L$1006,$L358,M359:M$1006,"&gt;0"),INDIRECT("'"&amp;$E358&amp;"'!E7")),""))</f>
        <v/>
      </c>
      <c r="J358" s="502" t="str" cm="1">
        <f t="array" aca="1" ref="J358" ca="1">IF(E358="","",IFERROR(IF(M358=0,SUMIFS(J359:J$1006,L359:L$1006,$L358,M359:M$1006,"&gt;0"),INDIRECT("'"&amp;$E358&amp;"'!E8")),""))</f>
        <v/>
      </c>
      <c r="K358" s="55" t="str">
        <f t="shared" si="12"/>
        <v/>
      </c>
      <c r="L358" s="411" t="str">
        <f t="shared" ref="L358:L421" si="13">IFERROR(VALUE(LEFT($E358,SEARCH(".",$E358)-1)),"")</f>
        <v/>
      </c>
      <c r="M358" s="411" t="str">
        <f t="shared" ref="M358:M421" si="14">IFERROR(VALUE(MID($E358,SEARCH(".",$E358)+1,1)),"")</f>
        <v/>
      </c>
      <c r="O358" s="56"/>
    </row>
    <row r="359" spans="1:15" ht="15" hidden="1">
      <c r="A359" s="23"/>
      <c r="B359" s="23"/>
      <c r="C359" s="23"/>
      <c r="D359" s="24"/>
      <c r="E359" s="28" t="str">
        <f>IF('1.4 AIZ-BWH'!E368="","",'1.4 AIZ-BWH'!E368)</f>
        <v/>
      </c>
      <c r="F359" s="49"/>
      <c r="G359" s="500" t="str" cm="1">
        <f t="array" aca="1" ref="G359" ca="1">IFERROR(IF(M359=0,SUMIFS(G360:G$1006,L360:L$1006,$L359,M360:M$1006,"&gt;0"),INDIRECT("'"&amp;$E359&amp;"'!E4")),"")</f>
        <v/>
      </c>
      <c r="H359" s="500" t="str" cm="1">
        <f t="array" aca="1" ref="H359" ca="1">IFERROR(IF(M359=0,SUMIFS(H360:H$1006,L360:L$1006,$L359,M360:M$1006,"&gt;0"),INDIRECT("'"&amp;$E359&amp;"'!E6")),"")</f>
        <v/>
      </c>
      <c r="I359" s="502" t="str" cm="1">
        <f t="array" aca="1" ref="I359" ca="1">IF(E359="","",IFERROR(IF(M359=0,SUMIFS(I360:I$1006,L360:L$1006,$L359,M360:M$1006,"&gt;0"),INDIRECT("'"&amp;$E359&amp;"'!E7")),""))</f>
        <v/>
      </c>
      <c r="J359" s="502" t="str" cm="1">
        <f t="array" aca="1" ref="J359" ca="1">IF(E359="","",IFERROR(IF(M359=0,SUMIFS(J360:J$1006,L360:L$1006,$L359,M360:M$1006,"&gt;0"),INDIRECT("'"&amp;$E359&amp;"'!E8")),""))</f>
        <v/>
      </c>
      <c r="K359" s="55" t="str">
        <f t="shared" si="12"/>
        <v/>
      </c>
      <c r="L359" s="411" t="str">
        <f t="shared" si="13"/>
        <v/>
      </c>
      <c r="M359" s="411" t="str">
        <f t="shared" si="14"/>
        <v/>
      </c>
      <c r="O359" s="56"/>
    </row>
    <row r="360" spans="1:15" ht="15" hidden="1">
      <c r="A360" s="23"/>
      <c r="B360" s="23"/>
      <c r="C360" s="23"/>
      <c r="D360" s="24"/>
      <c r="E360" s="28" t="str">
        <f>IF('1.4 AIZ-BWH'!E369="","",'1.4 AIZ-BWH'!E369)</f>
        <v/>
      </c>
      <c r="F360" s="49"/>
      <c r="G360" s="500" t="str" cm="1">
        <f t="array" aca="1" ref="G360" ca="1">IFERROR(IF(M360=0,SUMIFS(G361:G$1006,L361:L$1006,$L360,M361:M$1006,"&gt;0"),INDIRECT("'"&amp;$E360&amp;"'!E4")),"")</f>
        <v/>
      </c>
      <c r="H360" s="500" t="str" cm="1">
        <f t="array" aca="1" ref="H360" ca="1">IFERROR(IF(M360=0,SUMIFS(H361:H$1006,L361:L$1006,$L360,M361:M$1006,"&gt;0"),INDIRECT("'"&amp;$E360&amp;"'!E6")),"")</f>
        <v/>
      </c>
      <c r="I360" s="502" t="str" cm="1">
        <f t="array" aca="1" ref="I360" ca="1">IF(E360="","",IFERROR(IF(M360=0,SUMIFS(I361:I$1006,L361:L$1006,$L360,M361:M$1006,"&gt;0"),INDIRECT("'"&amp;$E360&amp;"'!E7")),""))</f>
        <v/>
      </c>
      <c r="J360" s="502" t="str" cm="1">
        <f t="array" aca="1" ref="J360" ca="1">IF(E360="","",IFERROR(IF(M360=0,SUMIFS(J361:J$1006,L361:L$1006,$L360,M361:M$1006,"&gt;0"),INDIRECT("'"&amp;$E360&amp;"'!E8")),""))</f>
        <v/>
      </c>
      <c r="K360" s="55" t="str">
        <f t="shared" si="12"/>
        <v/>
      </c>
      <c r="L360" s="411" t="str">
        <f t="shared" si="13"/>
        <v/>
      </c>
      <c r="M360" s="411" t="str">
        <f t="shared" si="14"/>
        <v/>
      </c>
      <c r="O360" s="56"/>
    </row>
    <row r="361" spans="1:15" ht="15" hidden="1">
      <c r="A361" s="23"/>
      <c r="B361" s="23"/>
      <c r="C361" s="23"/>
      <c r="D361" s="24"/>
      <c r="E361" s="28" t="str">
        <f>IF('1.4 AIZ-BWH'!E370="","",'1.4 AIZ-BWH'!E370)</f>
        <v/>
      </c>
      <c r="F361" s="49"/>
      <c r="G361" s="500" t="str" cm="1">
        <f t="array" aca="1" ref="G361" ca="1">IFERROR(IF(M361=0,SUMIFS(G362:G$1006,L362:L$1006,$L361,M362:M$1006,"&gt;0"),INDIRECT("'"&amp;$E361&amp;"'!E4")),"")</f>
        <v/>
      </c>
      <c r="H361" s="500" t="str" cm="1">
        <f t="array" aca="1" ref="H361" ca="1">IFERROR(IF(M361=0,SUMIFS(H362:H$1006,L362:L$1006,$L361,M362:M$1006,"&gt;0"),INDIRECT("'"&amp;$E361&amp;"'!E6")),"")</f>
        <v/>
      </c>
      <c r="I361" s="502" t="str" cm="1">
        <f t="array" aca="1" ref="I361" ca="1">IF(E361="","",IFERROR(IF(M361=0,SUMIFS(I362:I$1006,L362:L$1006,$L361,M362:M$1006,"&gt;0"),INDIRECT("'"&amp;$E361&amp;"'!E7")),""))</f>
        <v/>
      </c>
      <c r="J361" s="502" t="str" cm="1">
        <f t="array" aca="1" ref="J361" ca="1">IF(E361="","",IFERROR(IF(M361=0,SUMIFS(J362:J$1006,L362:L$1006,$L361,M362:M$1006,"&gt;0"),INDIRECT("'"&amp;$E361&amp;"'!E8")),""))</f>
        <v/>
      </c>
      <c r="K361" s="55" t="str">
        <f t="shared" si="12"/>
        <v/>
      </c>
      <c r="L361" s="411" t="str">
        <f t="shared" si="13"/>
        <v/>
      </c>
      <c r="M361" s="411" t="str">
        <f t="shared" si="14"/>
        <v/>
      </c>
      <c r="O361" s="56"/>
    </row>
    <row r="362" spans="1:15" ht="15" hidden="1">
      <c r="A362" s="23"/>
      <c r="B362" s="23"/>
      <c r="C362" s="23"/>
      <c r="D362" s="24"/>
      <c r="E362" s="28" t="str">
        <f>IF('1.4 AIZ-BWH'!E371="","",'1.4 AIZ-BWH'!E371)</f>
        <v/>
      </c>
      <c r="F362" s="49"/>
      <c r="G362" s="500" t="str" cm="1">
        <f t="array" aca="1" ref="G362" ca="1">IFERROR(IF(M362=0,SUMIFS(G363:G$1006,L363:L$1006,$L362,M363:M$1006,"&gt;0"),INDIRECT("'"&amp;$E362&amp;"'!E4")),"")</f>
        <v/>
      </c>
      <c r="H362" s="500" t="str" cm="1">
        <f t="array" aca="1" ref="H362" ca="1">IFERROR(IF(M362=0,SUMIFS(H363:H$1006,L363:L$1006,$L362,M363:M$1006,"&gt;0"),INDIRECT("'"&amp;$E362&amp;"'!E6")),"")</f>
        <v/>
      </c>
      <c r="I362" s="502" t="str" cm="1">
        <f t="array" aca="1" ref="I362" ca="1">IF(E362="","",IFERROR(IF(M362=0,SUMIFS(I363:I$1006,L363:L$1006,$L362,M363:M$1006,"&gt;0"),INDIRECT("'"&amp;$E362&amp;"'!E7")),""))</f>
        <v/>
      </c>
      <c r="J362" s="502" t="str" cm="1">
        <f t="array" aca="1" ref="J362" ca="1">IF(E362="","",IFERROR(IF(M362=0,SUMIFS(J363:J$1006,L363:L$1006,$L362,M363:M$1006,"&gt;0"),INDIRECT("'"&amp;$E362&amp;"'!E8")),""))</f>
        <v/>
      </c>
      <c r="K362" s="55" t="str">
        <f t="shared" si="12"/>
        <v/>
      </c>
      <c r="L362" s="411" t="str">
        <f t="shared" si="13"/>
        <v/>
      </c>
      <c r="M362" s="411" t="str">
        <f t="shared" si="14"/>
        <v/>
      </c>
      <c r="O362" s="56"/>
    </row>
    <row r="363" spans="1:15" ht="15" hidden="1">
      <c r="A363" s="23"/>
      <c r="B363" s="23"/>
      <c r="C363" s="23"/>
      <c r="D363" s="24"/>
      <c r="E363" s="28" t="str">
        <f>IF('1.4 AIZ-BWH'!E372="","",'1.4 AIZ-BWH'!E372)</f>
        <v/>
      </c>
      <c r="F363" s="49"/>
      <c r="G363" s="500" t="str" cm="1">
        <f t="array" aca="1" ref="G363" ca="1">IFERROR(IF(M363=0,SUMIFS(G364:G$1006,L364:L$1006,$L363,M364:M$1006,"&gt;0"),INDIRECT("'"&amp;$E363&amp;"'!E4")),"")</f>
        <v/>
      </c>
      <c r="H363" s="500" t="str" cm="1">
        <f t="array" aca="1" ref="H363" ca="1">IFERROR(IF(M363=0,SUMIFS(H364:H$1006,L364:L$1006,$L363,M364:M$1006,"&gt;0"),INDIRECT("'"&amp;$E363&amp;"'!E6")),"")</f>
        <v/>
      </c>
      <c r="I363" s="502" t="str" cm="1">
        <f t="array" aca="1" ref="I363" ca="1">IF(E363="","",IFERROR(IF(M363=0,SUMIFS(I364:I$1006,L364:L$1006,$L363,M364:M$1006,"&gt;0"),INDIRECT("'"&amp;$E363&amp;"'!E7")),""))</f>
        <v/>
      </c>
      <c r="J363" s="502" t="str" cm="1">
        <f t="array" aca="1" ref="J363" ca="1">IF(E363="","",IFERROR(IF(M363=0,SUMIFS(J364:J$1006,L364:L$1006,$L363,M364:M$1006,"&gt;0"),INDIRECT("'"&amp;$E363&amp;"'!E8")),""))</f>
        <v/>
      </c>
      <c r="K363" s="55" t="str">
        <f t="shared" si="12"/>
        <v/>
      </c>
      <c r="L363" s="411" t="str">
        <f t="shared" si="13"/>
        <v/>
      </c>
      <c r="M363" s="411" t="str">
        <f t="shared" si="14"/>
        <v/>
      </c>
      <c r="O363" s="56"/>
    </row>
    <row r="364" spans="1:15" ht="15" hidden="1">
      <c r="A364" s="23"/>
      <c r="B364" s="23"/>
      <c r="C364" s="23"/>
      <c r="D364" s="24"/>
      <c r="E364" s="28" t="str">
        <f>IF('1.4 AIZ-BWH'!E373="","",'1.4 AIZ-BWH'!E373)</f>
        <v/>
      </c>
      <c r="F364" s="49"/>
      <c r="G364" s="500" t="str" cm="1">
        <f t="array" aca="1" ref="G364" ca="1">IFERROR(IF(M364=0,SUMIFS(G365:G$1006,L365:L$1006,$L364,M365:M$1006,"&gt;0"),INDIRECT("'"&amp;$E364&amp;"'!E4")),"")</f>
        <v/>
      </c>
      <c r="H364" s="500" t="str" cm="1">
        <f t="array" aca="1" ref="H364" ca="1">IFERROR(IF(M364=0,SUMIFS(H365:H$1006,L365:L$1006,$L364,M365:M$1006,"&gt;0"),INDIRECT("'"&amp;$E364&amp;"'!E6")),"")</f>
        <v/>
      </c>
      <c r="I364" s="502" t="str" cm="1">
        <f t="array" aca="1" ref="I364" ca="1">IF(E364="","",IFERROR(IF(M364=0,SUMIFS(I365:I$1006,L365:L$1006,$L364,M365:M$1006,"&gt;0"),INDIRECT("'"&amp;$E364&amp;"'!E7")),""))</f>
        <v/>
      </c>
      <c r="J364" s="502" t="str" cm="1">
        <f t="array" aca="1" ref="J364" ca="1">IF(E364="","",IFERROR(IF(M364=0,SUMIFS(J365:J$1006,L365:L$1006,$L364,M365:M$1006,"&gt;0"),INDIRECT("'"&amp;$E364&amp;"'!E8")),""))</f>
        <v/>
      </c>
      <c r="K364" s="55" t="str">
        <f t="shared" si="12"/>
        <v/>
      </c>
      <c r="L364" s="411" t="str">
        <f t="shared" si="13"/>
        <v/>
      </c>
      <c r="M364" s="411" t="str">
        <f t="shared" si="14"/>
        <v/>
      </c>
      <c r="O364" s="56"/>
    </row>
    <row r="365" spans="1:15" ht="15" hidden="1">
      <c r="A365" s="23"/>
      <c r="B365" s="23"/>
      <c r="C365" s="23"/>
      <c r="D365" s="24"/>
      <c r="E365" s="28" t="str">
        <f>IF('1.4 AIZ-BWH'!E374="","",'1.4 AIZ-BWH'!E374)</f>
        <v/>
      </c>
      <c r="F365" s="49"/>
      <c r="G365" s="500" t="str" cm="1">
        <f t="array" aca="1" ref="G365" ca="1">IFERROR(IF(M365=0,SUMIFS(G366:G$1006,L366:L$1006,$L365,M366:M$1006,"&gt;0"),INDIRECT("'"&amp;$E365&amp;"'!E4")),"")</f>
        <v/>
      </c>
      <c r="H365" s="500" t="str" cm="1">
        <f t="array" aca="1" ref="H365" ca="1">IFERROR(IF(M365=0,SUMIFS(H366:H$1006,L366:L$1006,$L365,M366:M$1006,"&gt;0"),INDIRECT("'"&amp;$E365&amp;"'!E6")),"")</f>
        <v/>
      </c>
      <c r="I365" s="502" t="str" cm="1">
        <f t="array" aca="1" ref="I365" ca="1">IF(E365="","",IFERROR(IF(M365=0,SUMIFS(I366:I$1006,L366:L$1006,$L365,M366:M$1006,"&gt;0"),INDIRECT("'"&amp;$E365&amp;"'!E7")),""))</f>
        <v/>
      </c>
      <c r="J365" s="502" t="str" cm="1">
        <f t="array" aca="1" ref="J365" ca="1">IF(E365="","",IFERROR(IF(M365=0,SUMIFS(J366:J$1006,L366:L$1006,$L365,M366:M$1006,"&gt;0"),INDIRECT("'"&amp;$E365&amp;"'!E8")),""))</f>
        <v/>
      </c>
      <c r="K365" s="55" t="str">
        <f t="shared" si="12"/>
        <v/>
      </c>
      <c r="L365" s="411" t="str">
        <f t="shared" si="13"/>
        <v/>
      </c>
      <c r="M365" s="411" t="str">
        <f t="shared" si="14"/>
        <v/>
      </c>
      <c r="O365" s="56"/>
    </row>
    <row r="366" spans="1:15" ht="15" hidden="1">
      <c r="A366" s="23"/>
      <c r="B366" s="23"/>
      <c r="C366" s="23"/>
      <c r="D366" s="24"/>
      <c r="E366" s="28" t="str">
        <f>IF('1.4 AIZ-BWH'!E375="","",'1.4 AIZ-BWH'!E375)</f>
        <v/>
      </c>
      <c r="F366" s="49"/>
      <c r="G366" s="500" t="str" cm="1">
        <f t="array" aca="1" ref="G366" ca="1">IFERROR(IF(M366=0,SUMIFS(G367:G$1006,L367:L$1006,$L366,M367:M$1006,"&gt;0"),INDIRECT("'"&amp;$E366&amp;"'!E4")),"")</f>
        <v/>
      </c>
      <c r="H366" s="500" t="str" cm="1">
        <f t="array" aca="1" ref="H366" ca="1">IFERROR(IF(M366=0,SUMIFS(H367:H$1006,L367:L$1006,$L366,M367:M$1006,"&gt;0"),INDIRECT("'"&amp;$E366&amp;"'!E6")),"")</f>
        <v/>
      </c>
      <c r="I366" s="502" t="str" cm="1">
        <f t="array" aca="1" ref="I366" ca="1">IF(E366="","",IFERROR(IF(M366=0,SUMIFS(I367:I$1006,L367:L$1006,$L366,M367:M$1006,"&gt;0"),INDIRECT("'"&amp;$E366&amp;"'!E7")),""))</f>
        <v/>
      </c>
      <c r="J366" s="502" t="str" cm="1">
        <f t="array" aca="1" ref="J366" ca="1">IF(E366="","",IFERROR(IF(M366=0,SUMIFS(J367:J$1006,L367:L$1006,$L366,M367:M$1006,"&gt;0"),INDIRECT("'"&amp;$E366&amp;"'!E8")),""))</f>
        <v/>
      </c>
      <c r="K366" s="55" t="str">
        <f t="shared" si="12"/>
        <v/>
      </c>
      <c r="L366" s="411" t="str">
        <f t="shared" si="13"/>
        <v/>
      </c>
      <c r="M366" s="411" t="str">
        <f t="shared" si="14"/>
        <v/>
      </c>
      <c r="O366" s="56"/>
    </row>
    <row r="367" spans="1:15" ht="15" hidden="1">
      <c r="A367" s="23"/>
      <c r="B367" s="23"/>
      <c r="C367" s="23"/>
      <c r="D367" s="24"/>
      <c r="E367" s="28" t="str">
        <f>IF('1.4 AIZ-BWH'!E376="","",'1.4 AIZ-BWH'!E376)</f>
        <v/>
      </c>
      <c r="F367" s="49"/>
      <c r="G367" s="500" t="str" cm="1">
        <f t="array" aca="1" ref="G367" ca="1">IFERROR(IF(M367=0,SUMIFS(G368:G$1006,L368:L$1006,$L367,M368:M$1006,"&gt;0"),INDIRECT("'"&amp;$E367&amp;"'!E4")),"")</f>
        <v/>
      </c>
      <c r="H367" s="500" t="str" cm="1">
        <f t="array" aca="1" ref="H367" ca="1">IFERROR(IF(M367=0,SUMIFS(H368:H$1006,L368:L$1006,$L367,M368:M$1006,"&gt;0"),INDIRECT("'"&amp;$E367&amp;"'!E6")),"")</f>
        <v/>
      </c>
      <c r="I367" s="502" t="str" cm="1">
        <f t="array" aca="1" ref="I367" ca="1">IF(E367="","",IFERROR(IF(M367=0,SUMIFS(I368:I$1006,L368:L$1006,$L367,M368:M$1006,"&gt;0"),INDIRECT("'"&amp;$E367&amp;"'!E7")),""))</f>
        <v/>
      </c>
      <c r="J367" s="502" t="str" cm="1">
        <f t="array" aca="1" ref="J367" ca="1">IF(E367="","",IFERROR(IF(M367=0,SUMIFS(J368:J$1006,L368:L$1006,$L367,M368:M$1006,"&gt;0"),INDIRECT("'"&amp;$E367&amp;"'!E8")),""))</f>
        <v/>
      </c>
      <c r="K367" s="55" t="str">
        <f t="shared" si="12"/>
        <v/>
      </c>
      <c r="L367" s="411" t="str">
        <f t="shared" si="13"/>
        <v/>
      </c>
      <c r="M367" s="411" t="str">
        <f t="shared" si="14"/>
        <v/>
      </c>
      <c r="O367" s="56"/>
    </row>
    <row r="368" spans="1:15" ht="15" hidden="1">
      <c r="A368" s="23"/>
      <c r="B368" s="23"/>
      <c r="C368" s="23"/>
      <c r="D368" s="24"/>
      <c r="E368" s="28" t="str">
        <f>IF('1.4 AIZ-BWH'!E377="","",'1.4 AIZ-BWH'!E377)</f>
        <v/>
      </c>
      <c r="F368" s="49"/>
      <c r="G368" s="500" t="str" cm="1">
        <f t="array" aca="1" ref="G368" ca="1">IFERROR(IF(M368=0,SUMIFS(G369:G$1006,L369:L$1006,$L368,M369:M$1006,"&gt;0"),INDIRECT("'"&amp;$E368&amp;"'!E4")),"")</f>
        <v/>
      </c>
      <c r="H368" s="500" t="str" cm="1">
        <f t="array" aca="1" ref="H368" ca="1">IFERROR(IF(M368=0,SUMIFS(H369:H$1006,L369:L$1006,$L368,M369:M$1006,"&gt;0"),INDIRECT("'"&amp;$E368&amp;"'!E6")),"")</f>
        <v/>
      </c>
      <c r="I368" s="502" t="str" cm="1">
        <f t="array" aca="1" ref="I368" ca="1">IF(E368="","",IFERROR(IF(M368=0,SUMIFS(I369:I$1006,L369:L$1006,$L368,M369:M$1006,"&gt;0"),INDIRECT("'"&amp;$E368&amp;"'!E7")),""))</f>
        <v/>
      </c>
      <c r="J368" s="502" t="str" cm="1">
        <f t="array" aca="1" ref="J368" ca="1">IF(E368="","",IFERROR(IF(M368=0,SUMIFS(J369:J$1006,L369:L$1006,$L368,M369:M$1006,"&gt;0"),INDIRECT("'"&amp;$E368&amp;"'!E8")),""))</f>
        <v/>
      </c>
      <c r="K368" s="55" t="str">
        <f t="shared" si="12"/>
        <v/>
      </c>
      <c r="L368" s="411" t="str">
        <f t="shared" si="13"/>
        <v/>
      </c>
      <c r="M368" s="411" t="str">
        <f t="shared" si="14"/>
        <v/>
      </c>
      <c r="O368" s="56"/>
    </row>
    <row r="369" spans="1:15" ht="15" hidden="1">
      <c r="A369" s="23"/>
      <c r="B369" s="23"/>
      <c r="C369" s="23"/>
      <c r="D369" s="24"/>
      <c r="E369" s="28" t="str">
        <f>IF('1.4 AIZ-BWH'!E378="","",'1.4 AIZ-BWH'!E378)</f>
        <v/>
      </c>
      <c r="F369" s="49"/>
      <c r="G369" s="500" t="str" cm="1">
        <f t="array" aca="1" ref="G369" ca="1">IFERROR(IF(M369=0,SUMIFS(G370:G$1006,L370:L$1006,$L369,M370:M$1006,"&gt;0"),INDIRECT("'"&amp;$E369&amp;"'!E4")),"")</f>
        <v/>
      </c>
      <c r="H369" s="500" t="str" cm="1">
        <f t="array" aca="1" ref="H369" ca="1">IFERROR(IF(M369=0,SUMIFS(H370:H$1006,L370:L$1006,$L369,M370:M$1006,"&gt;0"),INDIRECT("'"&amp;$E369&amp;"'!E6")),"")</f>
        <v/>
      </c>
      <c r="I369" s="502" t="str" cm="1">
        <f t="array" aca="1" ref="I369" ca="1">IF(E369="","",IFERROR(IF(M369=0,SUMIFS(I370:I$1006,L370:L$1006,$L369,M370:M$1006,"&gt;0"),INDIRECT("'"&amp;$E369&amp;"'!E7")),""))</f>
        <v/>
      </c>
      <c r="J369" s="502" t="str" cm="1">
        <f t="array" aca="1" ref="J369" ca="1">IF(E369="","",IFERROR(IF(M369=0,SUMIFS(J370:J$1006,L370:L$1006,$L369,M370:M$1006,"&gt;0"),INDIRECT("'"&amp;$E369&amp;"'!E8")),""))</f>
        <v/>
      </c>
      <c r="K369" s="55" t="str">
        <f t="shared" si="12"/>
        <v/>
      </c>
      <c r="L369" s="411" t="str">
        <f t="shared" si="13"/>
        <v/>
      </c>
      <c r="M369" s="411" t="str">
        <f t="shared" si="14"/>
        <v/>
      </c>
      <c r="O369" s="56"/>
    </row>
    <row r="370" spans="1:15" ht="15" hidden="1">
      <c r="A370" s="23"/>
      <c r="B370" s="23"/>
      <c r="C370" s="23"/>
      <c r="D370" s="24"/>
      <c r="E370" s="28" t="str">
        <f>IF('1.4 AIZ-BWH'!E379="","",'1.4 AIZ-BWH'!E379)</f>
        <v/>
      </c>
      <c r="F370" s="49"/>
      <c r="G370" s="500" t="str" cm="1">
        <f t="array" aca="1" ref="G370" ca="1">IFERROR(IF(M370=0,SUMIFS(G371:G$1006,L371:L$1006,$L370,M371:M$1006,"&gt;0"),INDIRECT("'"&amp;$E370&amp;"'!E4")),"")</f>
        <v/>
      </c>
      <c r="H370" s="500" t="str" cm="1">
        <f t="array" aca="1" ref="H370" ca="1">IFERROR(IF(M370=0,SUMIFS(H371:H$1006,L371:L$1006,$L370,M371:M$1006,"&gt;0"),INDIRECT("'"&amp;$E370&amp;"'!E6")),"")</f>
        <v/>
      </c>
      <c r="I370" s="502" t="str" cm="1">
        <f t="array" aca="1" ref="I370" ca="1">IF(E370="","",IFERROR(IF(M370=0,SUMIFS(I371:I$1006,L371:L$1006,$L370,M371:M$1006,"&gt;0"),INDIRECT("'"&amp;$E370&amp;"'!E7")),""))</f>
        <v/>
      </c>
      <c r="J370" s="502" t="str" cm="1">
        <f t="array" aca="1" ref="J370" ca="1">IF(E370="","",IFERROR(IF(M370=0,SUMIFS(J371:J$1006,L371:L$1006,$L370,M371:M$1006,"&gt;0"),INDIRECT("'"&amp;$E370&amp;"'!E8")),""))</f>
        <v/>
      </c>
      <c r="K370" s="55" t="str">
        <f t="shared" si="12"/>
        <v/>
      </c>
      <c r="L370" s="411" t="str">
        <f t="shared" si="13"/>
        <v/>
      </c>
      <c r="M370" s="411" t="str">
        <f t="shared" si="14"/>
        <v/>
      </c>
      <c r="O370" s="56"/>
    </row>
    <row r="371" spans="1:15" ht="15" hidden="1">
      <c r="A371" s="23"/>
      <c r="B371" s="23"/>
      <c r="C371" s="23"/>
      <c r="D371" s="24"/>
      <c r="E371" s="28" t="str">
        <f>IF('1.4 AIZ-BWH'!E380="","",'1.4 AIZ-BWH'!E380)</f>
        <v/>
      </c>
      <c r="F371" s="49"/>
      <c r="G371" s="500" t="str" cm="1">
        <f t="array" aca="1" ref="G371" ca="1">IFERROR(IF(M371=0,SUMIFS(G372:G$1006,L372:L$1006,$L371,M372:M$1006,"&gt;0"),INDIRECT("'"&amp;$E371&amp;"'!E4")),"")</f>
        <v/>
      </c>
      <c r="H371" s="500" t="str" cm="1">
        <f t="array" aca="1" ref="H371" ca="1">IFERROR(IF(M371=0,SUMIFS(H372:H$1006,L372:L$1006,$L371,M372:M$1006,"&gt;0"),INDIRECT("'"&amp;$E371&amp;"'!E6")),"")</f>
        <v/>
      </c>
      <c r="I371" s="502" t="str" cm="1">
        <f t="array" aca="1" ref="I371" ca="1">IF(E371="","",IFERROR(IF(M371=0,SUMIFS(I372:I$1006,L372:L$1006,$L371,M372:M$1006,"&gt;0"),INDIRECT("'"&amp;$E371&amp;"'!E7")),""))</f>
        <v/>
      </c>
      <c r="J371" s="502" t="str" cm="1">
        <f t="array" aca="1" ref="J371" ca="1">IF(E371="","",IFERROR(IF(M371=0,SUMIFS(J372:J$1006,L372:L$1006,$L371,M372:M$1006,"&gt;0"),INDIRECT("'"&amp;$E371&amp;"'!E8")),""))</f>
        <v/>
      </c>
      <c r="K371" s="55" t="str">
        <f t="shared" si="12"/>
        <v/>
      </c>
      <c r="L371" s="411" t="str">
        <f t="shared" si="13"/>
        <v/>
      </c>
      <c r="M371" s="411" t="str">
        <f t="shared" si="14"/>
        <v/>
      </c>
      <c r="O371" s="56"/>
    </row>
    <row r="372" spans="1:15" ht="15" hidden="1">
      <c r="A372" s="23"/>
      <c r="B372" s="23"/>
      <c r="C372" s="23"/>
      <c r="D372" s="24"/>
      <c r="E372" s="28" t="str">
        <f>IF('1.4 AIZ-BWH'!E381="","",'1.4 AIZ-BWH'!E381)</f>
        <v/>
      </c>
      <c r="F372" s="49"/>
      <c r="G372" s="500" t="str" cm="1">
        <f t="array" aca="1" ref="G372" ca="1">IFERROR(IF(M372=0,SUMIFS(G373:G$1006,L373:L$1006,$L372,M373:M$1006,"&gt;0"),INDIRECT("'"&amp;$E372&amp;"'!E4")),"")</f>
        <v/>
      </c>
      <c r="H372" s="500" t="str" cm="1">
        <f t="array" aca="1" ref="H372" ca="1">IFERROR(IF(M372=0,SUMIFS(H373:H$1006,L373:L$1006,$L372,M373:M$1006,"&gt;0"),INDIRECT("'"&amp;$E372&amp;"'!E6")),"")</f>
        <v/>
      </c>
      <c r="I372" s="502" t="str" cm="1">
        <f t="array" aca="1" ref="I372" ca="1">IF(E372="","",IFERROR(IF(M372=0,SUMIFS(I373:I$1006,L373:L$1006,$L372,M373:M$1006,"&gt;0"),INDIRECT("'"&amp;$E372&amp;"'!E7")),""))</f>
        <v/>
      </c>
      <c r="J372" s="502" t="str" cm="1">
        <f t="array" aca="1" ref="J372" ca="1">IF(E372="","",IFERROR(IF(M372=0,SUMIFS(J373:J$1006,L373:L$1006,$L372,M373:M$1006,"&gt;0"),INDIRECT("'"&amp;$E372&amp;"'!E8")),""))</f>
        <v/>
      </c>
      <c r="K372" s="55" t="str">
        <f t="shared" si="12"/>
        <v/>
      </c>
      <c r="L372" s="411" t="str">
        <f t="shared" si="13"/>
        <v/>
      </c>
      <c r="M372" s="411" t="str">
        <f t="shared" si="14"/>
        <v/>
      </c>
      <c r="O372" s="56"/>
    </row>
    <row r="373" spans="1:15" ht="15" hidden="1">
      <c r="A373" s="23"/>
      <c r="B373" s="23"/>
      <c r="C373" s="23"/>
      <c r="D373" s="24"/>
      <c r="E373" s="28" t="str">
        <f>IF('1.4 AIZ-BWH'!E382="","",'1.4 AIZ-BWH'!E382)</f>
        <v/>
      </c>
      <c r="F373" s="49"/>
      <c r="G373" s="500" t="str" cm="1">
        <f t="array" aca="1" ref="G373" ca="1">IFERROR(IF(M373=0,SUMIFS(G374:G$1006,L374:L$1006,$L373,M374:M$1006,"&gt;0"),INDIRECT("'"&amp;$E373&amp;"'!E4")),"")</f>
        <v/>
      </c>
      <c r="H373" s="500" t="str" cm="1">
        <f t="array" aca="1" ref="H373" ca="1">IFERROR(IF(M373=0,SUMIFS(H374:H$1006,L374:L$1006,$L373,M374:M$1006,"&gt;0"),INDIRECT("'"&amp;$E373&amp;"'!E6")),"")</f>
        <v/>
      </c>
      <c r="I373" s="502" t="str" cm="1">
        <f t="array" aca="1" ref="I373" ca="1">IF(E373="","",IFERROR(IF(M373=0,SUMIFS(I374:I$1006,L374:L$1006,$L373,M374:M$1006,"&gt;0"),INDIRECT("'"&amp;$E373&amp;"'!E7")),""))</f>
        <v/>
      </c>
      <c r="J373" s="502" t="str" cm="1">
        <f t="array" aca="1" ref="J373" ca="1">IF(E373="","",IFERROR(IF(M373=0,SUMIFS(J374:J$1006,L374:L$1006,$L373,M374:M$1006,"&gt;0"),INDIRECT("'"&amp;$E373&amp;"'!E8")),""))</f>
        <v/>
      </c>
      <c r="K373" s="55" t="str">
        <f t="shared" si="12"/>
        <v/>
      </c>
      <c r="L373" s="411" t="str">
        <f t="shared" si="13"/>
        <v/>
      </c>
      <c r="M373" s="411" t="str">
        <f t="shared" si="14"/>
        <v/>
      </c>
      <c r="O373" s="56"/>
    </row>
    <row r="374" spans="1:15" ht="15" hidden="1">
      <c r="A374" s="23"/>
      <c r="B374" s="23"/>
      <c r="C374" s="23"/>
      <c r="D374" s="24"/>
      <c r="E374" s="28" t="str">
        <f>IF('1.4 AIZ-BWH'!E383="","",'1.4 AIZ-BWH'!E383)</f>
        <v/>
      </c>
      <c r="F374" s="49"/>
      <c r="G374" s="500" t="str" cm="1">
        <f t="array" aca="1" ref="G374" ca="1">IFERROR(IF(M374=0,SUMIFS(G375:G$1006,L375:L$1006,$L374,M375:M$1006,"&gt;0"),INDIRECT("'"&amp;$E374&amp;"'!E4")),"")</f>
        <v/>
      </c>
      <c r="H374" s="500" t="str" cm="1">
        <f t="array" aca="1" ref="H374" ca="1">IFERROR(IF(M374=0,SUMIFS(H375:H$1006,L375:L$1006,$L374,M375:M$1006,"&gt;0"),INDIRECT("'"&amp;$E374&amp;"'!E6")),"")</f>
        <v/>
      </c>
      <c r="I374" s="502" t="str" cm="1">
        <f t="array" aca="1" ref="I374" ca="1">IF(E374="","",IFERROR(IF(M374=0,SUMIFS(I375:I$1006,L375:L$1006,$L374,M375:M$1006,"&gt;0"),INDIRECT("'"&amp;$E374&amp;"'!E7")),""))</f>
        <v/>
      </c>
      <c r="J374" s="502" t="str" cm="1">
        <f t="array" aca="1" ref="J374" ca="1">IF(E374="","",IFERROR(IF(M374=0,SUMIFS(J375:J$1006,L375:L$1006,$L374,M375:M$1006,"&gt;0"),INDIRECT("'"&amp;$E374&amp;"'!E8")),""))</f>
        <v/>
      </c>
      <c r="K374" s="55" t="str">
        <f t="shared" si="12"/>
        <v/>
      </c>
      <c r="L374" s="411" t="str">
        <f t="shared" si="13"/>
        <v/>
      </c>
      <c r="M374" s="411" t="str">
        <f t="shared" si="14"/>
        <v/>
      </c>
      <c r="O374" s="56"/>
    </row>
    <row r="375" spans="1:15" ht="15" hidden="1">
      <c r="A375" s="23"/>
      <c r="B375" s="23"/>
      <c r="C375" s="23"/>
      <c r="D375" s="24"/>
      <c r="E375" s="28" t="str">
        <f>IF('1.4 AIZ-BWH'!E384="","",'1.4 AIZ-BWH'!E384)</f>
        <v/>
      </c>
      <c r="F375" s="49"/>
      <c r="G375" s="500" t="str" cm="1">
        <f t="array" aca="1" ref="G375" ca="1">IFERROR(IF(M375=0,SUMIFS(G376:G$1006,L376:L$1006,$L375,M376:M$1006,"&gt;0"),INDIRECT("'"&amp;$E375&amp;"'!E4")),"")</f>
        <v/>
      </c>
      <c r="H375" s="500" t="str" cm="1">
        <f t="array" aca="1" ref="H375" ca="1">IFERROR(IF(M375=0,SUMIFS(H376:H$1006,L376:L$1006,$L375,M376:M$1006,"&gt;0"),INDIRECT("'"&amp;$E375&amp;"'!E6")),"")</f>
        <v/>
      </c>
      <c r="I375" s="502" t="str" cm="1">
        <f t="array" aca="1" ref="I375" ca="1">IF(E375="","",IFERROR(IF(M375=0,SUMIFS(I376:I$1006,L376:L$1006,$L375,M376:M$1006,"&gt;0"),INDIRECT("'"&amp;$E375&amp;"'!E7")),""))</f>
        <v/>
      </c>
      <c r="J375" s="502" t="str" cm="1">
        <f t="array" aca="1" ref="J375" ca="1">IF(E375="","",IFERROR(IF(M375=0,SUMIFS(J376:J$1006,L376:L$1006,$L375,M376:M$1006,"&gt;0"),INDIRECT("'"&amp;$E375&amp;"'!E8")),""))</f>
        <v/>
      </c>
      <c r="K375" s="55" t="str">
        <f t="shared" si="12"/>
        <v/>
      </c>
      <c r="L375" s="411" t="str">
        <f t="shared" si="13"/>
        <v/>
      </c>
      <c r="M375" s="411" t="str">
        <f t="shared" si="14"/>
        <v/>
      </c>
      <c r="O375" s="56"/>
    </row>
    <row r="376" spans="1:15" ht="15" hidden="1">
      <c r="A376" s="23"/>
      <c r="B376" s="23"/>
      <c r="C376" s="23"/>
      <c r="D376" s="24"/>
      <c r="E376" s="28" t="str">
        <f>IF('1.4 AIZ-BWH'!E385="","",'1.4 AIZ-BWH'!E385)</f>
        <v/>
      </c>
      <c r="F376" s="49"/>
      <c r="G376" s="500" t="str" cm="1">
        <f t="array" aca="1" ref="G376" ca="1">IFERROR(IF(M376=0,SUMIFS(G377:G$1006,L377:L$1006,$L376,M377:M$1006,"&gt;0"),INDIRECT("'"&amp;$E376&amp;"'!E4")),"")</f>
        <v/>
      </c>
      <c r="H376" s="500" t="str" cm="1">
        <f t="array" aca="1" ref="H376" ca="1">IFERROR(IF(M376=0,SUMIFS(H377:H$1006,L377:L$1006,$L376,M377:M$1006,"&gt;0"),INDIRECT("'"&amp;$E376&amp;"'!E6")),"")</f>
        <v/>
      </c>
      <c r="I376" s="502" t="str" cm="1">
        <f t="array" aca="1" ref="I376" ca="1">IF(E376="","",IFERROR(IF(M376=0,SUMIFS(I377:I$1006,L377:L$1006,$L376,M377:M$1006,"&gt;0"),INDIRECT("'"&amp;$E376&amp;"'!E7")),""))</f>
        <v/>
      </c>
      <c r="J376" s="502" t="str" cm="1">
        <f t="array" aca="1" ref="J376" ca="1">IF(E376="","",IFERROR(IF(M376=0,SUMIFS(J377:J$1006,L377:L$1006,$L376,M377:M$1006,"&gt;0"),INDIRECT("'"&amp;$E376&amp;"'!E8")),""))</f>
        <v/>
      </c>
      <c r="K376" s="55" t="str">
        <f t="shared" si="12"/>
        <v/>
      </c>
      <c r="L376" s="411" t="str">
        <f t="shared" si="13"/>
        <v/>
      </c>
      <c r="M376" s="411" t="str">
        <f t="shared" si="14"/>
        <v/>
      </c>
      <c r="O376" s="56"/>
    </row>
    <row r="377" spans="1:15" ht="15" hidden="1">
      <c r="A377" s="23"/>
      <c r="B377" s="23"/>
      <c r="C377" s="23"/>
      <c r="D377" s="24"/>
      <c r="E377" s="28" t="str">
        <f>IF('1.4 AIZ-BWH'!E386="","",'1.4 AIZ-BWH'!E386)</f>
        <v/>
      </c>
      <c r="F377" s="49"/>
      <c r="G377" s="500" t="str" cm="1">
        <f t="array" aca="1" ref="G377" ca="1">IFERROR(IF(M377=0,SUMIFS(G378:G$1006,L378:L$1006,$L377,M378:M$1006,"&gt;0"),INDIRECT("'"&amp;$E377&amp;"'!E4")),"")</f>
        <v/>
      </c>
      <c r="H377" s="500" t="str" cm="1">
        <f t="array" aca="1" ref="H377" ca="1">IFERROR(IF(M377=0,SUMIFS(H378:H$1006,L378:L$1006,$L377,M378:M$1006,"&gt;0"),INDIRECT("'"&amp;$E377&amp;"'!E6")),"")</f>
        <v/>
      </c>
      <c r="I377" s="502" t="str" cm="1">
        <f t="array" aca="1" ref="I377" ca="1">IF(E377="","",IFERROR(IF(M377=0,SUMIFS(I378:I$1006,L378:L$1006,$L377,M378:M$1006,"&gt;0"),INDIRECT("'"&amp;$E377&amp;"'!E7")),""))</f>
        <v/>
      </c>
      <c r="J377" s="502" t="str" cm="1">
        <f t="array" aca="1" ref="J377" ca="1">IF(E377="","",IFERROR(IF(M377=0,SUMIFS(J378:J$1006,L378:L$1006,$L377,M378:M$1006,"&gt;0"),INDIRECT("'"&amp;$E377&amp;"'!E8")),""))</f>
        <v/>
      </c>
      <c r="K377" s="55" t="str">
        <f t="shared" si="12"/>
        <v/>
      </c>
      <c r="L377" s="411" t="str">
        <f t="shared" si="13"/>
        <v/>
      </c>
      <c r="M377" s="411" t="str">
        <f t="shared" si="14"/>
        <v/>
      </c>
      <c r="O377" s="56"/>
    </row>
    <row r="378" spans="1:15" ht="15" hidden="1">
      <c r="A378" s="23"/>
      <c r="B378" s="23"/>
      <c r="C378" s="23"/>
      <c r="D378" s="24"/>
      <c r="E378" s="28" t="str">
        <f>IF('1.4 AIZ-BWH'!E387="","",'1.4 AIZ-BWH'!E387)</f>
        <v/>
      </c>
      <c r="F378" s="49"/>
      <c r="G378" s="500" t="str" cm="1">
        <f t="array" aca="1" ref="G378" ca="1">IFERROR(IF(M378=0,SUMIFS(G379:G$1006,L379:L$1006,$L378,M379:M$1006,"&gt;0"),INDIRECT("'"&amp;$E378&amp;"'!E4")),"")</f>
        <v/>
      </c>
      <c r="H378" s="500" t="str" cm="1">
        <f t="array" aca="1" ref="H378" ca="1">IFERROR(IF(M378=0,SUMIFS(H379:H$1006,L379:L$1006,$L378,M379:M$1006,"&gt;0"),INDIRECT("'"&amp;$E378&amp;"'!E6")),"")</f>
        <v/>
      </c>
      <c r="I378" s="502" t="str" cm="1">
        <f t="array" aca="1" ref="I378" ca="1">IF(E378="","",IFERROR(IF(M378=0,SUMIFS(I379:I$1006,L379:L$1006,$L378,M379:M$1006,"&gt;0"),INDIRECT("'"&amp;$E378&amp;"'!E7")),""))</f>
        <v/>
      </c>
      <c r="J378" s="502" t="str" cm="1">
        <f t="array" aca="1" ref="J378" ca="1">IF(E378="","",IFERROR(IF(M378=0,SUMIFS(J379:J$1006,L379:L$1006,$L378,M379:M$1006,"&gt;0"),INDIRECT("'"&amp;$E378&amp;"'!E8")),""))</f>
        <v/>
      </c>
      <c r="K378" s="55" t="str">
        <f t="shared" si="12"/>
        <v/>
      </c>
      <c r="L378" s="411" t="str">
        <f t="shared" si="13"/>
        <v/>
      </c>
      <c r="M378" s="411" t="str">
        <f t="shared" si="14"/>
        <v/>
      </c>
      <c r="O378" s="56"/>
    </row>
    <row r="379" spans="1:15" ht="15" hidden="1">
      <c r="A379" s="23"/>
      <c r="B379" s="23"/>
      <c r="C379" s="23"/>
      <c r="D379" s="24"/>
      <c r="E379" s="28" t="str">
        <f>IF('1.4 AIZ-BWH'!E388="","",'1.4 AIZ-BWH'!E388)</f>
        <v/>
      </c>
      <c r="F379" s="49"/>
      <c r="G379" s="500" t="str" cm="1">
        <f t="array" aca="1" ref="G379" ca="1">IFERROR(IF(M379=0,SUMIFS(G380:G$1006,L380:L$1006,$L379,M380:M$1006,"&gt;0"),INDIRECT("'"&amp;$E379&amp;"'!E4")),"")</f>
        <v/>
      </c>
      <c r="H379" s="500" t="str" cm="1">
        <f t="array" aca="1" ref="H379" ca="1">IFERROR(IF(M379=0,SUMIFS(H380:H$1006,L380:L$1006,$L379,M380:M$1006,"&gt;0"),INDIRECT("'"&amp;$E379&amp;"'!E6")),"")</f>
        <v/>
      </c>
      <c r="I379" s="502" t="str" cm="1">
        <f t="array" aca="1" ref="I379" ca="1">IF(E379="","",IFERROR(IF(M379=0,SUMIFS(I380:I$1006,L380:L$1006,$L379,M380:M$1006,"&gt;0"),INDIRECT("'"&amp;$E379&amp;"'!E7")),""))</f>
        <v/>
      </c>
      <c r="J379" s="502" t="str" cm="1">
        <f t="array" aca="1" ref="J379" ca="1">IF(E379="","",IFERROR(IF(M379=0,SUMIFS(J380:J$1006,L380:L$1006,$L379,M380:M$1006,"&gt;0"),INDIRECT("'"&amp;$E379&amp;"'!E8")),""))</f>
        <v/>
      </c>
      <c r="K379" s="55" t="str">
        <f t="shared" si="12"/>
        <v/>
      </c>
      <c r="L379" s="411" t="str">
        <f t="shared" si="13"/>
        <v/>
      </c>
      <c r="M379" s="411" t="str">
        <f t="shared" si="14"/>
        <v/>
      </c>
      <c r="O379" s="56"/>
    </row>
    <row r="380" spans="1:15" ht="15" hidden="1">
      <c r="A380" s="23"/>
      <c r="B380" s="23"/>
      <c r="C380" s="23"/>
      <c r="D380" s="24"/>
      <c r="E380" s="28" t="str">
        <f>IF('1.4 AIZ-BWH'!E389="","",'1.4 AIZ-BWH'!E389)</f>
        <v/>
      </c>
      <c r="F380" s="49"/>
      <c r="G380" s="500" t="str" cm="1">
        <f t="array" aca="1" ref="G380" ca="1">IFERROR(IF(M380=0,SUMIFS(G381:G$1006,L381:L$1006,$L380,M381:M$1006,"&gt;0"),INDIRECT("'"&amp;$E380&amp;"'!E4")),"")</f>
        <v/>
      </c>
      <c r="H380" s="500" t="str" cm="1">
        <f t="array" aca="1" ref="H380" ca="1">IFERROR(IF(M380=0,SUMIFS(H381:H$1006,L381:L$1006,$L380,M381:M$1006,"&gt;0"),INDIRECT("'"&amp;$E380&amp;"'!E6")),"")</f>
        <v/>
      </c>
      <c r="I380" s="502" t="str" cm="1">
        <f t="array" aca="1" ref="I380" ca="1">IF(E380="","",IFERROR(IF(M380=0,SUMIFS(I381:I$1006,L381:L$1006,$L380,M381:M$1006,"&gt;0"),INDIRECT("'"&amp;$E380&amp;"'!E7")),""))</f>
        <v/>
      </c>
      <c r="J380" s="502" t="str" cm="1">
        <f t="array" aca="1" ref="J380" ca="1">IF(E380="","",IFERROR(IF(M380=0,SUMIFS(J381:J$1006,L381:L$1006,$L380,M381:M$1006,"&gt;0"),INDIRECT("'"&amp;$E380&amp;"'!E8")),""))</f>
        <v/>
      </c>
      <c r="K380" s="55" t="str">
        <f t="shared" si="12"/>
        <v/>
      </c>
      <c r="L380" s="411" t="str">
        <f t="shared" si="13"/>
        <v/>
      </c>
      <c r="M380" s="411" t="str">
        <f t="shared" si="14"/>
        <v/>
      </c>
      <c r="O380" s="56"/>
    </row>
    <row r="381" spans="1:15" ht="15" hidden="1">
      <c r="A381" s="23"/>
      <c r="B381" s="23"/>
      <c r="C381" s="23"/>
      <c r="D381" s="24"/>
      <c r="E381" s="28" t="str">
        <f>IF('1.4 AIZ-BWH'!E390="","",'1.4 AIZ-BWH'!E390)</f>
        <v/>
      </c>
      <c r="F381" s="49"/>
      <c r="G381" s="500" t="str" cm="1">
        <f t="array" aca="1" ref="G381" ca="1">IFERROR(IF(M381=0,SUMIFS(G382:G$1006,L382:L$1006,$L381,M382:M$1006,"&gt;0"),INDIRECT("'"&amp;$E381&amp;"'!E4")),"")</f>
        <v/>
      </c>
      <c r="H381" s="500" t="str" cm="1">
        <f t="array" aca="1" ref="H381" ca="1">IFERROR(IF(M381=0,SUMIFS(H382:H$1006,L382:L$1006,$L381,M382:M$1006,"&gt;0"),INDIRECT("'"&amp;$E381&amp;"'!E6")),"")</f>
        <v/>
      </c>
      <c r="I381" s="502" t="str" cm="1">
        <f t="array" aca="1" ref="I381" ca="1">IF(E381="","",IFERROR(IF(M381=0,SUMIFS(I382:I$1006,L382:L$1006,$L381,M382:M$1006,"&gt;0"),INDIRECT("'"&amp;$E381&amp;"'!E7")),""))</f>
        <v/>
      </c>
      <c r="J381" s="502" t="str" cm="1">
        <f t="array" aca="1" ref="J381" ca="1">IF(E381="","",IFERROR(IF(M381=0,SUMIFS(J382:J$1006,L382:L$1006,$L381,M382:M$1006,"&gt;0"),INDIRECT("'"&amp;$E381&amp;"'!E8")),""))</f>
        <v/>
      </c>
      <c r="K381" s="55" t="str">
        <f t="shared" si="12"/>
        <v/>
      </c>
      <c r="L381" s="411" t="str">
        <f t="shared" si="13"/>
        <v/>
      </c>
      <c r="M381" s="411" t="str">
        <f t="shared" si="14"/>
        <v/>
      </c>
      <c r="O381" s="56"/>
    </row>
    <row r="382" spans="1:15" ht="15" hidden="1">
      <c r="A382" s="23"/>
      <c r="B382" s="23"/>
      <c r="C382" s="23"/>
      <c r="D382" s="24"/>
      <c r="E382" s="28" t="str">
        <f>IF('1.4 AIZ-BWH'!E391="","",'1.4 AIZ-BWH'!E391)</f>
        <v/>
      </c>
      <c r="F382" s="49"/>
      <c r="G382" s="500" t="str" cm="1">
        <f t="array" aca="1" ref="G382" ca="1">IFERROR(IF(M382=0,SUMIFS(G383:G$1006,L383:L$1006,$L382,M383:M$1006,"&gt;0"),INDIRECT("'"&amp;$E382&amp;"'!E4")),"")</f>
        <v/>
      </c>
      <c r="H382" s="500" t="str" cm="1">
        <f t="array" aca="1" ref="H382" ca="1">IFERROR(IF(M382=0,SUMIFS(H383:H$1006,L383:L$1006,$L382,M383:M$1006,"&gt;0"),INDIRECT("'"&amp;$E382&amp;"'!E6")),"")</f>
        <v/>
      </c>
      <c r="I382" s="502" t="str" cm="1">
        <f t="array" aca="1" ref="I382" ca="1">IF(E382="","",IFERROR(IF(M382=0,SUMIFS(I383:I$1006,L383:L$1006,$L382,M383:M$1006,"&gt;0"),INDIRECT("'"&amp;$E382&amp;"'!E7")),""))</f>
        <v/>
      </c>
      <c r="J382" s="502" t="str" cm="1">
        <f t="array" aca="1" ref="J382" ca="1">IF(E382="","",IFERROR(IF(M382=0,SUMIFS(J383:J$1006,L383:L$1006,$L382,M383:M$1006,"&gt;0"),INDIRECT("'"&amp;$E382&amp;"'!E8")),""))</f>
        <v/>
      </c>
      <c r="K382" s="55" t="str">
        <f t="shared" si="12"/>
        <v/>
      </c>
      <c r="L382" s="411" t="str">
        <f t="shared" si="13"/>
        <v/>
      </c>
      <c r="M382" s="411" t="str">
        <f t="shared" si="14"/>
        <v/>
      </c>
      <c r="O382" s="56"/>
    </row>
    <row r="383" spans="1:15" ht="15" hidden="1">
      <c r="A383" s="23"/>
      <c r="B383" s="23"/>
      <c r="C383" s="23"/>
      <c r="D383" s="24"/>
      <c r="E383" s="28" t="str">
        <f>IF('1.4 AIZ-BWH'!E392="","",'1.4 AIZ-BWH'!E392)</f>
        <v/>
      </c>
      <c r="F383" s="49"/>
      <c r="G383" s="500" t="str" cm="1">
        <f t="array" aca="1" ref="G383" ca="1">IFERROR(IF(M383=0,SUMIFS(G384:G$1006,L384:L$1006,$L383,M384:M$1006,"&gt;0"),INDIRECT("'"&amp;$E383&amp;"'!E4")),"")</f>
        <v/>
      </c>
      <c r="H383" s="500" t="str" cm="1">
        <f t="array" aca="1" ref="H383" ca="1">IFERROR(IF(M383=0,SUMIFS(H384:H$1006,L384:L$1006,$L383,M384:M$1006,"&gt;0"),INDIRECT("'"&amp;$E383&amp;"'!E6")),"")</f>
        <v/>
      </c>
      <c r="I383" s="502" t="str" cm="1">
        <f t="array" aca="1" ref="I383" ca="1">IF(E383="","",IFERROR(IF(M383=0,SUMIFS(I384:I$1006,L384:L$1006,$L383,M384:M$1006,"&gt;0"),INDIRECT("'"&amp;$E383&amp;"'!E7")),""))</f>
        <v/>
      </c>
      <c r="J383" s="502" t="str" cm="1">
        <f t="array" aca="1" ref="J383" ca="1">IF(E383="","",IFERROR(IF(M383=0,SUMIFS(J384:J$1006,L384:L$1006,$L383,M384:M$1006,"&gt;0"),INDIRECT("'"&amp;$E383&amp;"'!E8")),""))</f>
        <v/>
      </c>
      <c r="K383" s="55" t="str">
        <f t="shared" si="12"/>
        <v/>
      </c>
      <c r="L383" s="411" t="str">
        <f t="shared" si="13"/>
        <v/>
      </c>
      <c r="M383" s="411" t="str">
        <f t="shared" si="14"/>
        <v/>
      </c>
      <c r="O383" s="56"/>
    </row>
    <row r="384" spans="1:15" ht="15" hidden="1">
      <c r="A384" s="23"/>
      <c r="B384" s="23"/>
      <c r="C384" s="23"/>
      <c r="D384" s="24"/>
      <c r="E384" s="28" t="str">
        <f>IF('1.4 AIZ-BWH'!E393="","",'1.4 AIZ-BWH'!E393)</f>
        <v/>
      </c>
      <c r="F384" s="49"/>
      <c r="G384" s="500" t="str" cm="1">
        <f t="array" aca="1" ref="G384" ca="1">IFERROR(IF(M384=0,SUMIFS(G385:G$1006,L385:L$1006,$L384,M385:M$1006,"&gt;0"),INDIRECT("'"&amp;$E384&amp;"'!E4")),"")</f>
        <v/>
      </c>
      <c r="H384" s="500" t="str" cm="1">
        <f t="array" aca="1" ref="H384" ca="1">IFERROR(IF(M384=0,SUMIFS(H385:H$1006,L385:L$1006,$L384,M385:M$1006,"&gt;0"),INDIRECT("'"&amp;$E384&amp;"'!E6")),"")</f>
        <v/>
      </c>
      <c r="I384" s="502" t="str" cm="1">
        <f t="array" aca="1" ref="I384" ca="1">IF(E384="","",IFERROR(IF(M384=0,SUMIFS(I385:I$1006,L385:L$1006,$L384,M385:M$1006,"&gt;0"),INDIRECT("'"&amp;$E384&amp;"'!E7")),""))</f>
        <v/>
      </c>
      <c r="J384" s="502" t="str" cm="1">
        <f t="array" aca="1" ref="J384" ca="1">IF(E384="","",IFERROR(IF(M384=0,SUMIFS(J385:J$1006,L385:L$1006,$L384,M385:M$1006,"&gt;0"),INDIRECT("'"&amp;$E384&amp;"'!E8")),""))</f>
        <v/>
      </c>
      <c r="K384" s="55" t="str">
        <f t="shared" si="12"/>
        <v/>
      </c>
      <c r="L384" s="411" t="str">
        <f t="shared" si="13"/>
        <v/>
      </c>
      <c r="M384" s="411" t="str">
        <f t="shared" si="14"/>
        <v/>
      </c>
      <c r="O384" s="56"/>
    </row>
    <row r="385" spans="1:15" ht="15" hidden="1">
      <c r="A385" s="23"/>
      <c r="B385" s="23"/>
      <c r="C385" s="23"/>
      <c r="D385" s="24"/>
      <c r="E385" s="28" t="str">
        <f>IF('1.4 AIZ-BWH'!E394="","",'1.4 AIZ-BWH'!E394)</f>
        <v/>
      </c>
      <c r="F385" s="49"/>
      <c r="G385" s="500" t="str" cm="1">
        <f t="array" aca="1" ref="G385" ca="1">IFERROR(IF(M385=0,SUMIFS(G386:G$1006,L386:L$1006,$L385,M386:M$1006,"&gt;0"),INDIRECT("'"&amp;$E385&amp;"'!E4")),"")</f>
        <v/>
      </c>
      <c r="H385" s="500" t="str" cm="1">
        <f t="array" aca="1" ref="H385" ca="1">IFERROR(IF(M385=0,SUMIFS(H386:H$1006,L386:L$1006,$L385,M386:M$1006,"&gt;0"),INDIRECT("'"&amp;$E385&amp;"'!E6")),"")</f>
        <v/>
      </c>
      <c r="I385" s="502" t="str" cm="1">
        <f t="array" aca="1" ref="I385" ca="1">IF(E385="","",IFERROR(IF(M385=0,SUMIFS(I386:I$1006,L386:L$1006,$L385,M386:M$1006,"&gt;0"),INDIRECT("'"&amp;$E385&amp;"'!E7")),""))</f>
        <v/>
      </c>
      <c r="J385" s="502" t="str" cm="1">
        <f t="array" aca="1" ref="J385" ca="1">IF(E385="","",IFERROR(IF(M385=0,SUMIFS(J386:J$1006,L386:L$1006,$L385,M386:M$1006,"&gt;0"),INDIRECT("'"&amp;$E385&amp;"'!E8")),""))</f>
        <v/>
      </c>
      <c r="K385" s="55" t="str">
        <f t="shared" si="12"/>
        <v/>
      </c>
      <c r="L385" s="411" t="str">
        <f t="shared" si="13"/>
        <v/>
      </c>
      <c r="M385" s="411" t="str">
        <f t="shared" si="14"/>
        <v/>
      </c>
      <c r="O385" s="56"/>
    </row>
    <row r="386" spans="1:15" ht="15" hidden="1">
      <c r="A386" s="23"/>
      <c r="B386" s="23"/>
      <c r="C386" s="23"/>
      <c r="D386" s="24"/>
      <c r="E386" s="28" t="str">
        <f>IF('1.4 AIZ-BWH'!E395="","",'1.4 AIZ-BWH'!E395)</f>
        <v/>
      </c>
      <c r="F386" s="49"/>
      <c r="G386" s="500" t="str" cm="1">
        <f t="array" aca="1" ref="G386" ca="1">IFERROR(IF(M386=0,SUMIFS(G387:G$1006,L387:L$1006,$L386,M387:M$1006,"&gt;0"),INDIRECT("'"&amp;$E386&amp;"'!E4")),"")</f>
        <v/>
      </c>
      <c r="H386" s="500" t="str" cm="1">
        <f t="array" aca="1" ref="H386" ca="1">IFERROR(IF(M386=0,SUMIFS(H387:H$1006,L387:L$1006,$L386,M387:M$1006,"&gt;0"),INDIRECT("'"&amp;$E386&amp;"'!E6")),"")</f>
        <v/>
      </c>
      <c r="I386" s="502" t="str" cm="1">
        <f t="array" aca="1" ref="I386" ca="1">IF(E386="","",IFERROR(IF(M386=0,SUMIFS(I387:I$1006,L387:L$1006,$L386,M387:M$1006,"&gt;0"),INDIRECT("'"&amp;$E386&amp;"'!E7")),""))</f>
        <v/>
      </c>
      <c r="J386" s="502" t="str" cm="1">
        <f t="array" aca="1" ref="J386" ca="1">IF(E386="","",IFERROR(IF(M386=0,SUMIFS(J387:J$1006,L387:L$1006,$L386,M387:M$1006,"&gt;0"),INDIRECT("'"&amp;$E386&amp;"'!E8")),""))</f>
        <v/>
      </c>
      <c r="K386" s="55" t="str">
        <f t="shared" si="12"/>
        <v/>
      </c>
      <c r="L386" s="411" t="str">
        <f t="shared" si="13"/>
        <v/>
      </c>
      <c r="M386" s="411" t="str">
        <f t="shared" si="14"/>
        <v/>
      </c>
      <c r="O386" s="56"/>
    </row>
    <row r="387" spans="1:15" ht="15" hidden="1">
      <c r="A387" s="23"/>
      <c r="B387" s="23"/>
      <c r="C387" s="23"/>
      <c r="D387" s="24"/>
      <c r="E387" s="28" t="str">
        <f>IF('1.4 AIZ-BWH'!E396="","",'1.4 AIZ-BWH'!E396)</f>
        <v/>
      </c>
      <c r="F387" s="49"/>
      <c r="G387" s="500" t="str" cm="1">
        <f t="array" aca="1" ref="G387" ca="1">IFERROR(IF(M387=0,SUMIFS(G388:G$1006,L388:L$1006,$L387,M388:M$1006,"&gt;0"),INDIRECT("'"&amp;$E387&amp;"'!E4")),"")</f>
        <v/>
      </c>
      <c r="H387" s="500" t="str" cm="1">
        <f t="array" aca="1" ref="H387" ca="1">IFERROR(IF(M387=0,SUMIFS(H388:H$1006,L388:L$1006,$L387,M388:M$1006,"&gt;0"),INDIRECT("'"&amp;$E387&amp;"'!E6")),"")</f>
        <v/>
      </c>
      <c r="I387" s="502" t="str" cm="1">
        <f t="array" aca="1" ref="I387" ca="1">IF(E387="","",IFERROR(IF(M387=0,SUMIFS(I388:I$1006,L388:L$1006,$L387,M388:M$1006,"&gt;0"),INDIRECT("'"&amp;$E387&amp;"'!E7")),""))</f>
        <v/>
      </c>
      <c r="J387" s="502" t="str" cm="1">
        <f t="array" aca="1" ref="J387" ca="1">IF(E387="","",IFERROR(IF(M387=0,SUMIFS(J388:J$1006,L388:L$1006,$L387,M388:M$1006,"&gt;0"),INDIRECT("'"&amp;$E387&amp;"'!E8")),""))</f>
        <v/>
      </c>
      <c r="K387" s="55" t="str">
        <f t="shared" si="12"/>
        <v/>
      </c>
      <c r="L387" s="411" t="str">
        <f t="shared" si="13"/>
        <v/>
      </c>
      <c r="M387" s="411" t="str">
        <f t="shared" si="14"/>
        <v/>
      </c>
      <c r="O387" s="56"/>
    </row>
    <row r="388" spans="1:15" ht="15" hidden="1">
      <c r="A388" s="23"/>
      <c r="B388" s="23"/>
      <c r="C388" s="23"/>
      <c r="D388" s="24"/>
      <c r="E388" s="28" t="str">
        <f>IF('1.4 AIZ-BWH'!E397="","",'1.4 AIZ-BWH'!E397)</f>
        <v/>
      </c>
      <c r="F388" s="49"/>
      <c r="G388" s="500" t="str" cm="1">
        <f t="array" aca="1" ref="G388" ca="1">IFERROR(IF(M388=0,SUMIFS(G389:G$1006,L389:L$1006,$L388,M389:M$1006,"&gt;0"),INDIRECT("'"&amp;$E388&amp;"'!E4")),"")</f>
        <v/>
      </c>
      <c r="H388" s="500" t="str" cm="1">
        <f t="array" aca="1" ref="H388" ca="1">IFERROR(IF(M388=0,SUMIFS(H389:H$1006,L389:L$1006,$L388,M389:M$1006,"&gt;0"),INDIRECT("'"&amp;$E388&amp;"'!E6")),"")</f>
        <v/>
      </c>
      <c r="I388" s="502" t="str" cm="1">
        <f t="array" aca="1" ref="I388" ca="1">IF(E388="","",IFERROR(IF(M388=0,SUMIFS(I389:I$1006,L389:L$1006,$L388,M389:M$1006,"&gt;0"),INDIRECT("'"&amp;$E388&amp;"'!E7")),""))</f>
        <v/>
      </c>
      <c r="J388" s="502" t="str" cm="1">
        <f t="array" aca="1" ref="J388" ca="1">IF(E388="","",IFERROR(IF(M388=0,SUMIFS(J389:J$1006,L389:L$1006,$L388,M389:M$1006,"&gt;0"),INDIRECT("'"&amp;$E388&amp;"'!E8")),""))</f>
        <v/>
      </c>
      <c r="K388" s="55" t="str">
        <f t="shared" si="12"/>
        <v/>
      </c>
      <c r="L388" s="411" t="str">
        <f t="shared" si="13"/>
        <v/>
      </c>
      <c r="M388" s="411" t="str">
        <f t="shared" si="14"/>
        <v/>
      </c>
      <c r="O388" s="56"/>
    </row>
    <row r="389" spans="1:15" ht="15" hidden="1">
      <c r="A389" s="23"/>
      <c r="B389" s="23"/>
      <c r="C389" s="23"/>
      <c r="D389" s="24"/>
      <c r="E389" s="28" t="str">
        <f>IF('1.4 AIZ-BWH'!E398="","",'1.4 AIZ-BWH'!E398)</f>
        <v/>
      </c>
      <c r="F389" s="49"/>
      <c r="G389" s="500" t="str" cm="1">
        <f t="array" aca="1" ref="G389" ca="1">IFERROR(IF(M389=0,SUMIFS(G390:G$1006,L390:L$1006,$L389,M390:M$1006,"&gt;0"),INDIRECT("'"&amp;$E389&amp;"'!E4")),"")</f>
        <v/>
      </c>
      <c r="H389" s="500" t="str" cm="1">
        <f t="array" aca="1" ref="H389" ca="1">IFERROR(IF(M389=0,SUMIFS(H390:H$1006,L390:L$1006,$L389,M390:M$1006,"&gt;0"),INDIRECT("'"&amp;$E389&amp;"'!E6")),"")</f>
        <v/>
      </c>
      <c r="I389" s="502" t="str" cm="1">
        <f t="array" aca="1" ref="I389" ca="1">IF(E389="","",IFERROR(IF(M389=0,SUMIFS(I390:I$1006,L390:L$1006,$L389,M390:M$1006,"&gt;0"),INDIRECT("'"&amp;$E389&amp;"'!E7")),""))</f>
        <v/>
      </c>
      <c r="J389" s="502" t="str" cm="1">
        <f t="array" aca="1" ref="J389" ca="1">IF(E389="","",IFERROR(IF(M389=0,SUMIFS(J390:J$1006,L390:L$1006,$L389,M390:M$1006,"&gt;0"),INDIRECT("'"&amp;$E389&amp;"'!E8")),""))</f>
        <v/>
      </c>
      <c r="K389" s="55" t="str">
        <f t="shared" si="12"/>
        <v/>
      </c>
      <c r="L389" s="411" t="str">
        <f t="shared" si="13"/>
        <v/>
      </c>
      <c r="M389" s="411" t="str">
        <f t="shared" si="14"/>
        <v/>
      </c>
      <c r="O389" s="56"/>
    </row>
    <row r="390" spans="1:15" ht="15" hidden="1">
      <c r="A390" s="23"/>
      <c r="B390" s="23"/>
      <c r="C390" s="23"/>
      <c r="D390" s="24"/>
      <c r="E390" s="28" t="str">
        <f>IF('1.4 AIZ-BWH'!E399="","",'1.4 AIZ-BWH'!E399)</f>
        <v/>
      </c>
      <c r="F390" s="49"/>
      <c r="G390" s="500" t="str" cm="1">
        <f t="array" aca="1" ref="G390" ca="1">IFERROR(IF(M390=0,SUMIFS(G391:G$1006,L391:L$1006,$L390,M391:M$1006,"&gt;0"),INDIRECT("'"&amp;$E390&amp;"'!E4")),"")</f>
        <v/>
      </c>
      <c r="H390" s="500" t="str" cm="1">
        <f t="array" aca="1" ref="H390" ca="1">IFERROR(IF(M390=0,SUMIFS(H391:H$1006,L391:L$1006,$L390,M391:M$1006,"&gt;0"),INDIRECT("'"&amp;$E390&amp;"'!E6")),"")</f>
        <v/>
      </c>
      <c r="I390" s="502" t="str" cm="1">
        <f t="array" aca="1" ref="I390" ca="1">IF(E390="","",IFERROR(IF(M390=0,SUMIFS(I391:I$1006,L391:L$1006,$L390,M391:M$1006,"&gt;0"),INDIRECT("'"&amp;$E390&amp;"'!E7")),""))</f>
        <v/>
      </c>
      <c r="J390" s="502" t="str" cm="1">
        <f t="array" aca="1" ref="J390" ca="1">IF(E390="","",IFERROR(IF(M390=0,SUMIFS(J391:J$1006,L391:L$1006,$L390,M391:M$1006,"&gt;0"),INDIRECT("'"&amp;$E390&amp;"'!E8")),""))</f>
        <v/>
      </c>
      <c r="K390" s="55" t="str">
        <f t="shared" si="12"/>
        <v/>
      </c>
      <c r="L390" s="411" t="str">
        <f t="shared" si="13"/>
        <v/>
      </c>
      <c r="M390" s="411" t="str">
        <f t="shared" si="14"/>
        <v/>
      </c>
      <c r="O390" s="56"/>
    </row>
    <row r="391" spans="1:15" ht="15" hidden="1">
      <c r="A391" s="23"/>
      <c r="B391" s="23"/>
      <c r="C391" s="23"/>
      <c r="D391" s="24"/>
      <c r="E391" s="28" t="str">
        <f>IF('1.4 AIZ-BWH'!E400="","",'1.4 AIZ-BWH'!E400)</f>
        <v/>
      </c>
      <c r="F391" s="49"/>
      <c r="G391" s="500" t="str" cm="1">
        <f t="array" aca="1" ref="G391" ca="1">IFERROR(IF(M391=0,SUMIFS(G392:G$1006,L392:L$1006,$L391,M392:M$1006,"&gt;0"),INDIRECT("'"&amp;$E391&amp;"'!E4")),"")</f>
        <v/>
      </c>
      <c r="H391" s="500" t="str" cm="1">
        <f t="array" aca="1" ref="H391" ca="1">IFERROR(IF(M391=0,SUMIFS(H392:H$1006,L392:L$1006,$L391,M392:M$1006,"&gt;0"),INDIRECT("'"&amp;$E391&amp;"'!E6")),"")</f>
        <v/>
      </c>
      <c r="I391" s="502" t="str" cm="1">
        <f t="array" aca="1" ref="I391" ca="1">IF(E391="","",IFERROR(IF(M391=0,SUMIFS(I392:I$1006,L392:L$1006,$L391,M392:M$1006,"&gt;0"),INDIRECT("'"&amp;$E391&amp;"'!E7")),""))</f>
        <v/>
      </c>
      <c r="J391" s="502" t="str" cm="1">
        <f t="array" aca="1" ref="J391" ca="1">IF(E391="","",IFERROR(IF(M391=0,SUMIFS(J392:J$1006,L392:L$1006,$L391,M392:M$1006,"&gt;0"),INDIRECT("'"&amp;$E391&amp;"'!E8")),""))</f>
        <v/>
      </c>
      <c r="K391" s="55" t="str">
        <f t="shared" si="12"/>
        <v/>
      </c>
      <c r="L391" s="411" t="str">
        <f t="shared" si="13"/>
        <v/>
      </c>
      <c r="M391" s="411" t="str">
        <f t="shared" si="14"/>
        <v/>
      </c>
      <c r="O391" s="56"/>
    </row>
    <row r="392" spans="1:15" ht="15" hidden="1">
      <c r="A392" s="23"/>
      <c r="B392" s="23"/>
      <c r="C392" s="23"/>
      <c r="D392" s="24"/>
      <c r="E392" s="28" t="str">
        <f>IF('1.4 AIZ-BWH'!E401="","",'1.4 AIZ-BWH'!E401)</f>
        <v/>
      </c>
      <c r="F392" s="49"/>
      <c r="G392" s="500" t="str" cm="1">
        <f t="array" aca="1" ref="G392" ca="1">IFERROR(IF(M392=0,SUMIFS(G393:G$1006,L393:L$1006,$L392,M393:M$1006,"&gt;0"),INDIRECT("'"&amp;$E392&amp;"'!E4")),"")</f>
        <v/>
      </c>
      <c r="H392" s="500" t="str" cm="1">
        <f t="array" aca="1" ref="H392" ca="1">IFERROR(IF(M392=0,SUMIFS(H393:H$1006,L393:L$1006,$L392,M393:M$1006,"&gt;0"),INDIRECT("'"&amp;$E392&amp;"'!E6")),"")</f>
        <v/>
      </c>
      <c r="I392" s="502" t="str" cm="1">
        <f t="array" aca="1" ref="I392" ca="1">IF(E392="","",IFERROR(IF(M392=0,SUMIFS(I393:I$1006,L393:L$1006,$L392,M393:M$1006,"&gt;0"),INDIRECT("'"&amp;$E392&amp;"'!E7")),""))</f>
        <v/>
      </c>
      <c r="J392" s="502" t="str" cm="1">
        <f t="array" aca="1" ref="J392" ca="1">IF(E392="","",IFERROR(IF(M392=0,SUMIFS(J393:J$1006,L393:L$1006,$L392,M393:M$1006,"&gt;0"),INDIRECT("'"&amp;$E392&amp;"'!E8")),""))</f>
        <v/>
      </c>
      <c r="K392" s="55" t="str">
        <f t="shared" si="12"/>
        <v/>
      </c>
      <c r="L392" s="411" t="str">
        <f t="shared" si="13"/>
        <v/>
      </c>
      <c r="M392" s="411" t="str">
        <f t="shared" si="14"/>
        <v/>
      </c>
      <c r="O392" s="56"/>
    </row>
    <row r="393" spans="1:15" ht="15" hidden="1">
      <c r="A393" s="23"/>
      <c r="B393" s="23"/>
      <c r="C393" s="23"/>
      <c r="D393" s="24"/>
      <c r="E393" s="28" t="str">
        <f>IF('1.4 AIZ-BWH'!E402="","",'1.4 AIZ-BWH'!E402)</f>
        <v/>
      </c>
      <c r="F393" s="49"/>
      <c r="G393" s="500" t="str" cm="1">
        <f t="array" aca="1" ref="G393" ca="1">IFERROR(IF(M393=0,SUMIFS(G394:G$1006,L394:L$1006,$L393,M394:M$1006,"&gt;0"),INDIRECT("'"&amp;$E393&amp;"'!E4")),"")</f>
        <v/>
      </c>
      <c r="H393" s="500" t="str" cm="1">
        <f t="array" aca="1" ref="H393" ca="1">IFERROR(IF(M393=0,SUMIFS(H394:H$1006,L394:L$1006,$L393,M394:M$1006,"&gt;0"),INDIRECT("'"&amp;$E393&amp;"'!E6")),"")</f>
        <v/>
      </c>
      <c r="I393" s="502" t="str" cm="1">
        <f t="array" aca="1" ref="I393" ca="1">IF(E393="","",IFERROR(IF(M393=0,SUMIFS(I394:I$1006,L394:L$1006,$L393,M394:M$1006,"&gt;0"),INDIRECT("'"&amp;$E393&amp;"'!E7")),""))</f>
        <v/>
      </c>
      <c r="J393" s="502" t="str" cm="1">
        <f t="array" aca="1" ref="J393" ca="1">IF(E393="","",IFERROR(IF(M393=0,SUMIFS(J394:J$1006,L394:L$1006,$L393,M394:M$1006,"&gt;0"),INDIRECT("'"&amp;$E393&amp;"'!E8")),""))</f>
        <v/>
      </c>
      <c r="K393" s="55" t="str">
        <f t="shared" si="12"/>
        <v/>
      </c>
      <c r="L393" s="411" t="str">
        <f t="shared" si="13"/>
        <v/>
      </c>
      <c r="M393" s="411" t="str">
        <f t="shared" si="14"/>
        <v/>
      </c>
      <c r="O393" s="56"/>
    </row>
    <row r="394" spans="1:15" ht="15" hidden="1">
      <c r="A394" s="23"/>
      <c r="B394" s="23"/>
      <c r="C394" s="23"/>
      <c r="D394" s="24"/>
      <c r="E394" s="28" t="str">
        <f>IF('1.4 AIZ-BWH'!E403="","",'1.4 AIZ-BWH'!E403)</f>
        <v/>
      </c>
      <c r="F394" s="49"/>
      <c r="G394" s="500" t="str" cm="1">
        <f t="array" aca="1" ref="G394" ca="1">IFERROR(IF(M394=0,SUMIFS(G395:G$1006,L395:L$1006,$L394,M395:M$1006,"&gt;0"),INDIRECT("'"&amp;$E394&amp;"'!E4")),"")</f>
        <v/>
      </c>
      <c r="H394" s="500" t="str" cm="1">
        <f t="array" aca="1" ref="H394" ca="1">IFERROR(IF(M394=0,SUMIFS(H395:H$1006,L395:L$1006,$L394,M395:M$1006,"&gt;0"),INDIRECT("'"&amp;$E394&amp;"'!E6")),"")</f>
        <v/>
      </c>
      <c r="I394" s="502" t="str" cm="1">
        <f t="array" aca="1" ref="I394" ca="1">IF(E394="","",IFERROR(IF(M394=0,SUMIFS(I395:I$1006,L395:L$1006,$L394,M395:M$1006,"&gt;0"),INDIRECT("'"&amp;$E394&amp;"'!E7")),""))</f>
        <v/>
      </c>
      <c r="J394" s="502" t="str" cm="1">
        <f t="array" aca="1" ref="J394" ca="1">IF(E394="","",IFERROR(IF(M394=0,SUMIFS(J395:J$1006,L395:L$1006,$L394,M395:M$1006,"&gt;0"),INDIRECT("'"&amp;$E394&amp;"'!E8")),""))</f>
        <v/>
      </c>
      <c r="K394" s="55" t="str">
        <f t="shared" si="12"/>
        <v/>
      </c>
      <c r="L394" s="411" t="str">
        <f t="shared" si="13"/>
        <v/>
      </c>
      <c r="M394" s="411" t="str">
        <f t="shared" si="14"/>
        <v/>
      </c>
      <c r="O394" s="56"/>
    </row>
    <row r="395" spans="1:15" ht="15" hidden="1">
      <c r="A395" s="23"/>
      <c r="B395" s="23"/>
      <c r="C395" s="23"/>
      <c r="D395" s="24"/>
      <c r="E395" s="28" t="str">
        <f>IF('1.4 AIZ-BWH'!E404="","",'1.4 AIZ-BWH'!E404)</f>
        <v/>
      </c>
      <c r="F395" s="49"/>
      <c r="G395" s="500" t="str" cm="1">
        <f t="array" aca="1" ref="G395" ca="1">IFERROR(IF(M395=0,SUMIFS(G396:G$1006,L396:L$1006,$L395,M396:M$1006,"&gt;0"),INDIRECT("'"&amp;$E395&amp;"'!E4")),"")</f>
        <v/>
      </c>
      <c r="H395" s="500" t="str" cm="1">
        <f t="array" aca="1" ref="H395" ca="1">IFERROR(IF(M395=0,SUMIFS(H396:H$1006,L396:L$1006,$L395,M396:M$1006,"&gt;0"),INDIRECT("'"&amp;$E395&amp;"'!E6")),"")</f>
        <v/>
      </c>
      <c r="I395" s="502" t="str" cm="1">
        <f t="array" aca="1" ref="I395" ca="1">IF(E395="","",IFERROR(IF(M395=0,SUMIFS(I396:I$1006,L396:L$1006,$L395,M396:M$1006,"&gt;0"),INDIRECT("'"&amp;$E395&amp;"'!E7")),""))</f>
        <v/>
      </c>
      <c r="J395" s="502" t="str" cm="1">
        <f t="array" aca="1" ref="J395" ca="1">IF(E395="","",IFERROR(IF(M395=0,SUMIFS(J396:J$1006,L396:L$1006,$L395,M396:M$1006,"&gt;0"),INDIRECT("'"&amp;$E395&amp;"'!E8")),""))</f>
        <v/>
      </c>
      <c r="K395" s="55" t="str">
        <f t="shared" si="12"/>
        <v/>
      </c>
      <c r="L395" s="411" t="str">
        <f t="shared" si="13"/>
        <v/>
      </c>
      <c r="M395" s="411" t="str">
        <f t="shared" si="14"/>
        <v/>
      </c>
      <c r="O395" s="56"/>
    </row>
    <row r="396" spans="1:15" ht="15" hidden="1">
      <c r="A396" s="23"/>
      <c r="B396" s="23"/>
      <c r="C396" s="23"/>
      <c r="D396" s="24"/>
      <c r="E396" s="28" t="str">
        <f>IF('1.4 AIZ-BWH'!E405="","",'1.4 AIZ-BWH'!E405)</f>
        <v/>
      </c>
      <c r="F396" s="49"/>
      <c r="G396" s="500" t="str" cm="1">
        <f t="array" aca="1" ref="G396" ca="1">IFERROR(IF(M396=0,SUMIFS(G397:G$1006,L397:L$1006,$L396,M397:M$1006,"&gt;0"),INDIRECT("'"&amp;$E396&amp;"'!E4")),"")</f>
        <v/>
      </c>
      <c r="H396" s="500" t="str" cm="1">
        <f t="array" aca="1" ref="H396" ca="1">IFERROR(IF(M396=0,SUMIFS(H397:H$1006,L397:L$1006,$L396,M397:M$1006,"&gt;0"),INDIRECT("'"&amp;$E396&amp;"'!E6")),"")</f>
        <v/>
      </c>
      <c r="I396" s="502" t="str" cm="1">
        <f t="array" aca="1" ref="I396" ca="1">IF(E396="","",IFERROR(IF(M396=0,SUMIFS(I397:I$1006,L397:L$1006,$L396,M397:M$1006,"&gt;0"),INDIRECT("'"&amp;$E396&amp;"'!E7")),""))</f>
        <v/>
      </c>
      <c r="J396" s="502" t="str" cm="1">
        <f t="array" aca="1" ref="J396" ca="1">IF(E396="","",IFERROR(IF(M396=0,SUMIFS(J397:J$1006,L397:L$1006,$L396,M397:M$1006,"&gt;0"),INDIRECT("'"&amp;$E396&amp;"'!E8")),""))</f>
        <v/>
      </c>
      <c r="K396" s="55" t="str">
        <f t="shared" si="12"/>
        <v/>
      </c>
      <c r="L396" s="411" t="str">
        <f t="shared" si="13"/>
        <v/>
      </c>
      <c r="M396" s="411" t="str">
        <f t="shared" si="14"/>
        <v/>
      </c>
      <c r="O396" s="56"/>
    </row>
    <row r="397" spans="1:15" ht="15" hidden="1">
      <c r="A397" s="23"/>
      <c r="B397" s="23"/>
      <c r="C397" s="23"/>
      <c r="D397" s="24"/>
      <c r="E397" s="28" t="str">
        <f>IF('1.4 AIZ-BWH'!E406="","",'1.4 AIZ-BWH'!E406)</f>
        <v/>
      </c>
      <c r="F397" s="49"/>
      <c r="G397" s="500" t="str" cm="1">
        <f t="array" aca="1" ref="G397" ca="1">IFERROR(IF(M397=0,SUMIFS(G398:G$1006,L398:L$1006,$L397,M398:M$1006,"&gt;0"),INDIRECT("'"&amp;$E397&amp;"'!E4")),"")</f>
        <v/>
      </c>
      <c r="H397" s="500" t="str" cm="1">
        <f t="array" aca="1" ref="H397" ca="1">IFERROR(IF(M397=0,SUMIFS(H398:H$1006,L398:L$1006,$L397,M398:M$1006,"&gt;0"),INDIRECT("'"&amp;$E397&amp;"'!E6")),"")</f>
        <v/>
      </c>
      <c r="I397" s="502" t="str" cm="1">
        <f t="array" aca="1" ref="I397" ca="1">IF(E397="","",IFERROR(IF(M397=0,SUMIFS(I398:I$1006,L398:L$1006,$L397,M398:M$1006,"&gt;0"),INDIRECT("'"&amp;$E397&amp;"'!E7")),""))</f>
        <v/>
      </c>
      <c r="J397" s="502" t="str" cm="1">
        <f t="array" aca="1" ref="J397" ca="1">IF(E397="","",IFERROR(IF(M397=0,SUMIFS(J398:J$1006,L398:L$1006,$L397,M398:M$1006,"&gt;0"),INDIRECT("'"&amp;$E397&amp;"'!E8")),""))</f>
        <v/>
      </c>
      <c r="K397" s="55" t="str">
        <f t="shared" si="12"/>
        <v/>
      </c>
      <c r="L397" s="411" t="str">
        <f t="shared" si="13"/>
        <v/>
      </c>
      <c r="M397" s="411" t="str">
        <f t="shared" si="14"/>
        <v/>
      </c>
      <c r="O397" s="56"/>
    </row>
    <row r="398" spans="1:15" ht="15" hidden="1">
      <c r="A398" s="23"/>
      <c r="B398" s="23"/>
      <c r="C398" s="23"/>
      <c r="D398" s="24"/>
      <c r="E398" s="28" t="str">
        <f>IF('1.4 AIZ-BWH'!E407="","",'1.4 AIZ-BWH'!E407)</f>
        <v/>
      </c>
      <c r="F398" s="49"/>
      <c r="G398" s="500" t="str" cm="1">
        <f t="array" aca="1" ref="G398" ca="1">IFERROR(IF(M398=0,SUMIFS(G399:G$1006,L399:L$1006,$L398,M399:M$1006,"&gt;0"),INDIRECT("'"&amp;$E398&amp;"'!E4")),"")</f>
        <v/>
      </c>
      <c r="H398" s="500" t="str" cm="1">
        <f t="array" aca="1" ref="H398" ca="1">IFERROR(IF(M398=0,SUMIFS(H399:H$1006,L399:L$1006,$L398,M399:M$1006,"&gt;0"),INDIRECT("'"&amp;$E398&amp;"'!E6")),"")</f>
        <v/>
      </c>
      <c r="I398" s="502" t="str" cm="1">
        <f t="array" aca="1" ref="I398" ca="1">IF(E398="","",IFERROR(IF(M398=0,SUMIFS(I399:I$1006,L399:L$1006,$L398,M399:M$1006,"&gt;0"),INDIRECT("'"&amp;$E398&amp;"'!E7")),""))</f>
        <v/>
      </c>
      <c r="J398" s="502" t="str" cm="1">
        <f t="array" aca="1" ref="J398" ca="1">IF(E398="","",IFERROR(IF(M398=0,SUMIFS(J399:J$1006,L399:L$1006,$L398,M399:M$1006,"&gt;0"),INDIRECT("'"&amp;$E398&amp;"'!E8")),""))</f>
        <v/>
      </c>
      <c r="K398" s="55" t="str">
        <f t="shared" si="12"/>
        <v/>
      </c>
      <c r="L398" s="411" t="str">
        <f t="shared" si="13"/>
        <v/>
      </c>
      <c r="M398" s="411" t="str">
        <f t="shared" si="14"/>
        <v/>
      </c>
      <c r="O398" s="56"/>
    </row>
    <row r="399" spans="1:15" ht="15" hidden="1">
      <c r="A399" s="23"/>
      <c r="B399" s="23"/>
      <c r="C399" s="23"/>
      <c r="D399" s="24"/>
      <c r="E399" s="28" t="str">
        <f>IF('1.4 AIZ-BWH'!E408="","",'1.4 AIZ-BWH'!E408)</f>
        <v/>
      </c>
      <c r="F399" s="49"/>
      <c r="G399" s="500" t="str" cm="1">
        <f t="array" aca="1" ref="G399" ca="1">IFERROR(IF(M399=0,SUMIFS(G400:G$1006,L400:L$1006,$L399,M400:M$1006,"&gt;0"),INDIRECT("'"&amp;$E399&amp;"'!E4")),"")</f>
        <v/>
      </c>
      <c r="H399" s="500" t="str" cm="1">
        <f t="array" aca="1" ref="H399" ca="1">IFERROR(IF(M399=0,SUMIFS(H400:H$1006,L400:L$1006,$L399,M400:M$1006,"&gt;0"),INDIRECT("'"&amp;$E399&amp;"'!E6")),"")</f>
        <v/>
      </c>
      <c r="I399" s="502" t="str" cm="1">
        <f t="array" aca="1" ref="I399" ca="1">IF(E399="","",IFERROR(IF(M399=0,SUMIFS(I400:I$1006,L400:L$1006,$L399,M400:M$1006,"&gt;0"),INDIRECT("'"&amp;$E399&amp;"'!E7")),""))</f>
        <v/>
      </c>
      <c r="J399" s="502" t="str" cm="1">
        <f t="array" aca="1" ref="J399" ca="1">IF(E399="","",IFERROR(IF(M399=0,SUMIFS(J400:J$1006,L400:L$1006,$L399,M400:M$1006,"&gt;0"),INDIRECT("'"&amp;$E399&amp;"'!E8")),""))</f>
        <v/>
      </c>
      <c r="K399" s="55" t="str">
        <f t="shared" si="12"/>
        <v/>
      </c>
      <c r="L399" s="411" t="str">
        <f t="shared" si="13"/>
        <v/>
      </c>
      <c r="M399" s="411" t="str">
        <f t="shared" si="14"/>
        <v/>
      </c>
      <c r="O399" s="56"/>
    </row>
    <row r="400" spans="1:15" ht="15" hidden="1">
      <c r="A400" s="23"/>
      <c r="B400" s="23"/>
      <c r="C400" s="23"/>
      <c r="D400" s="24"/>
      <c r="E400" s="28" t="str">
        <f>IF('1.4 AIZ-BWH'!E409="","",'1.4 AIZ-BWH'!E409)</f>
        <v/>
      </c>
      <c r="F400" s="49"/>
      <c r="G400" s="500" t="str" cm="1">
        <f t="array" aca="1" ref="G400" ca="1">IFERROR(IF(M400=0,SUMIFS(G401:G$1006,L401:L$1006,$L400,M401:M$1006,"&gt;0"),INDIRECT("'"&amp;$E400&amp;"'!E4")),"")</f>
        <v/>
      </c>
      <c r="H400" s="500" t="str" cm="1">
        <f t="array" aca="1" ref="H400" ca="1">IFERROR(IF(M400=0,SUMIFS(H401:H$1006,L401:L$1006,$L400,M401:M$1006,"&gt;0"),INDIRECT("'"&amp;$E400&amp;"'!E6")),"")</f>
        <v/>
      </c>
      <c r="I400" s="502" t="str" cm="1">
        <f t="array" aca="1" ref="I400" ca="1">IF(E400="","",IFERROR(IF(M400=0,SUMIFS(I401:I$1006,L401:L$1006,$L400,M401:M$1006,"&gt;0"),INDIRECT("'"&amp;$E400&amp;"'!E7")),""))</f>
        <v/>
      </c>
      <c r="J400" s="502" t="str" cm="1">
        <f t="array" aca="1" ref="J400" ca="1">IF(E400="","",IFERROR(IF(M400=0,SUMIFS(J401:J$1006,L401:L$1006,$L400,M401:M$1006,"&gt;0"),INDIRECT("'"&amp;$E400&amp;"'!E8")),""))</f>
        <v/>
      </c>
      <c r="K400" s="55" t="str">
        <f t="shared" si="12"/>
        <v/>
      </c>
      <c r="L400" s="411" t="str">
        <f t="shared" si="13"/>
        <v/>
      </c>
      <c r="M400" s="411" t="str">
        <f t="shared" si="14"/>
        <v/>
      </c>
      <c r="O400" s="56"/>
    </row>
    <row r="401" spans="1:15" ht="15" hidden="1">
      <c r="A401" s="23"/>
      <c r="B401" s="23"/>
      <c r="C401" s="23"/>
      <c r="D401" s="24"/>
      <c r="E401" s="28" t="str">
        <f>IF('1.4 AIZ-BWH'!E410="","",'1.4 AIZ-BWH'!E410)</f>
        <v/>
      </c>
      <c r="F401" s="49"/>
      <c r="G401" s="500" t="str" cm="1">
        <f t="array" aca="1" ref="G401" ca="1">IFERROR(IF(M401=0,SUMIFS(G402:G$1006,L402:L$1006,$L401,M402:M$1006,"&gt;0"),INDIRECT("'"&amp;$E401&amp;"'!E4")),"")</f>
        <v/>
      </c>
      <c r="H401" s="500" t="str" cm="1">
        <f t="array" aca="1" ref="H401" ca="1">IFERROR(IF(M401=0,SUMIFS(H402:H$1006,L402:L$1006,$L401,M402:M$1006,"&gt;0"),INDIRECT("'"&amp;$E401&amp;"'!E6")),"")</f>
        <v/>
      </c>
      <c r="I401" s="502" t="str" cm="1">
        <f t="array" aca="1" ref="I401" ca="1">IF(E401="","",IFERROR(IF(M401=0,SUMIFS(I402:I$1006,L402:L$1006,$L401,M402:M$1006,"&gt;0"),INDIRECT("'"&amp;$E401&amp;"'!E7")),""))</f>
        <v/>
      </c>
      <c r="J401" s="502" t="str" cm="1">
        <f t="array" aca="1" ref="J401" ca="1">IF(E401="","",IFERROR(IF(M401=0,SUMIFS(J402:J$1006,L402:L$1006,$L401,M402:M$1006,"&gt;0"),INDIRECT("'"&amp;$E401&amp;"'!E8")),""))</f>
        <v/>
      </c>
      <c r="K401" s="55" t="str">
        <f t="shared" ref="K401:K464" si="15">IF(E401="","",IFERROR(H401/G401,0))</f>
        <v/>
      </c>
      <c r="L401" s="411" t="str">
        <f t="shared" si="13"/>
        <v/>
      </c>
      <c r="M401" s="411" t="str">
        <f t="shared" si="14"/>
        <v/>
      </c>
      <c r="O401" s="56"/>
    </row>
    <row r="402" spans="1:15" ht="15" hidden="1">
      <c r="A402" s="23"/>
      <c r="B402" s="23"/>
      <c r="C402" s="23"/>
      <c r="D402" s="24"/>
      <c r="E402" s="28" t="str">
        <f>IF('1.4 AIZ-BWH'!E411="","",'1.4 AIZ-BWH'!E411)</f>
        <v/>
      </c>
      <c r="F402" s="49"/>
      <c r="G402" s="500" t="str" cm="1">
        <f t="array" aca="1" ref="G402" ca="1">IFERROR(IF(M402=0,SUMIFS(G403:G$1006,L403:L$1006,$L402,M403:M$1006,"&gt;0"),INDIRECT("'"&amp;$E402&amp;"'!E4")),"")</f>
        <v/>
      </c>
      <c r="H402" s="500" t="str" cm="1">
        <f t="array" aca="1" ref="H402" ca="1">IFERROR(IF(M402=0,SUMIFS(H403:H$1006,L403:L$1006,$L402,M403:M$1006,"&gt;0"),INDIRECT("'"&amp;$E402&amp;"'!E6")),"")</f>
        <v/>
      </c>
      <c r="I402" s="502" t="str" cm="1">
        <f t="array" aca="1" ref="I402" ca="1">IF(E402="","",IFERROR(IF(M402=0,SUMIFS(I403:I$1006,L403:L$1006,$L402,M403:M$1006,"&gt;0"),INDIRECT("'"&amp;$E402&amp;"'!E7")),""))</f>
        <v/>
      </c>
      <c r="J402" s="502" t="str" cm="1">
        <f t="array" aca="1" ref="J402" ca="1">IF(E402="","",IFERROR(IF(M402=0,SUMIFS(J403:J$1006,L403:L$1006,$L402,M403:M$1006,"&gt;0"),INDIRECT("'"&amp;$E402&amp;"'!E8")),""))</f>
        <v/>
      </c>
      <c r="K402" s="55" t="str">
        <f t="shared" si="15"/>
        <v/>
      </c>
      <c r="L402" s="411" t="str">
        <f t="shared" si="13"/>
        <v/>
      </c>
      <c r="M402" s="411" t="str">
        <f t="shared" si="14"/>
        <v/>
      </c>
      <c r="O402" s="56"/>
    </row>
    <row r="403" spans="1:15" ht="15" hidden="1">
      <c r="A403" s="23"/>
      <c r="B403" s="23"/>
      <c r="C403" s="23"/>
      <c r="D403" s="24"/>
      <c r="E403" s="28" t="str">
        <f>IF('1.4 AIZ-BWH'!E412="","",'1.4 AIZ-BWH'!E412)</f>
        <v/>
      </c>
      <c r="F403" s="49"/>
      <c r="G403" s="500" t="str" cm="1">
        <f t="array" aca="1" ref="G403" ca="1">IFERROR(IF(M403=0,SUMIFS(G404:G$1006,L404:L$1006,$L403,M404:M$1006,"&gt;0"),INDIRECT("'"&amp;$E403&amp;"'!E4")),"")</f>
        <v/>
      </c>
      <c r="H403" s="500" t="str" cm="1">
        <f t="array" aca="1" ref="H403" ca="1">IFERROR(IF(M403=0,SUMIFS(H404:H$1006,L404:L$1006,$L403,M404:M$1006,"&gt;0"),INDIRECT("'"&amp;$E403&amp;"'!E6")),"")</f>
        <v/>
      </c>
      <c r="I403" s="502" t="str" cm="1">
        <f t="array" aca="1" ref="I403" ca="1">IF(E403="","",IFERROR(IF(M403=0,SUMIFS(I404:I$1006,L404:L$1006,$L403,M404:M$1006,"&gt;0"),INDIRECT("'"&amp;$E403&amp;"'!E7")),""))</f>
        <v/>
      </c>
      <c r="J403" s="502" t="str" cm="1">
        <f t="array" aca="1" ref="J403" ca="1">IF(E403="","",IFERROR(IF(M403=0,SUMIFS(J404:J$1006,L404:L$1006,$L403,M404:M$1006,"&gt;0"),INDIRECT("'"&amp;$E403&amp;"'!E8")),""))</f>
        <v/>
      </c>
      <c r="K403" s="55" t="str">
        <f t="shared" si="15"/>
        <v/>
      </c>
      <c r="L403" s="411" t="str">
        <f t="shared" si="13"/>
        <v/>
      </c>
      <c r="M403" s="411" t="str">
        <f t="shared" si="14"/>
        <v/>
      </c>
      <c r="O403" s="56"/>
    </row>
    <row r="404" spans="1:15" ht="15" hidden="1">
      <c r="A404" s="23"/>
      <c r="B404" s="23"/>
      <c r="C404" s="23"/>
      <c r="D404" s="24"/>
      <c r="E404" s="28" t="str">
        <f>IF('1.4 AIZ-BWH'!E413="","",'1.4 AIZ-BWH'!E413)</f>
        <v/>
      </c>
      <c r="F404" s="49"/>
      <c r="G404" s="500" t="str" cm="1">
        <f t="array" aca="1" ref="G404" ca="1">IFERROR(IF(M404=0,SUMIFS(G405:G$1006,L405:L$1006,$L404,M405:M$1006,"&gt;0"),INDIRECT("'"&amp;$E404&amp;"'!E4")),"")</f>
        <v/>
      </c>
      <c r="H404" s="500" t="str" cm="1">
        <f t="array" aca="1" ref="H404" ca="1">IFERROR(IF(M404=0,SUMIFS(H405:H$1006,L405:L$1006,$L404,M405:M$1006,"&gt;0"),INDIRECT("'"&amp;$E404&amp;"'!E6")),"")</f>
        <v/>
      </c>
      <c r="I404" s="502" t="str" cm="1">
        <f t="array" aca="1" ref="I404" ca="1">IF(E404="","",IFERROR(IF(M404=0,SUMIFS(I405:I$1006,L405:L$1006,$L404,M405:M$1006,"&gt;0"),INDIRECT("'"&amp;$E404&amp;"'!E7")),""))</f>
        <v/>
      </c>
      <c r="J404" s="502" t="str" cm="1">
        <f t="array" aca="1" ref="J404" ca="1">IF(E404="","",IFERROR(IF(M404=0,SUMIFS(J405:J$1006,L405:L$1006,$L404,M405:M$1006,"&gt;0"),INDIRECT("'"&amp;$E404&amp;"'!E8")),""))</f>
        <v/>
      </c>
      <c r="K404" s="55" t="str">
        <f t="shared" si="15"/>
        <v/>
      </c>
      <c r="L404" s="411" t="str">
        <f t="shared" si="13"/>
        <v/>
      </c>
      <c r="M404" s="411" t="str">
        <f t="shared" si="14"/>
        <v/>
      </c>
      <c r="O404" s="56"/>
    </row>
    <row r="405" spans="1:15" ht="15" hidden="1">
      <c r="A405" s="23"/>
      <c r="B405" s="23"/>
      <c r="C405" s="23"/>
      <c r="D405" s="24"/>
      <c r="E405" s="28" t="str">
        <f>IF('1.4 AIZ-BWH'!E414="","",'1.4 AIZ-BWH'!E414)</f>
        <v/>
      </c>
      <c r="F405" s="49"/>
      <c r="G405" s="500" t="str" cm="1">
        <f t="array" aca="1" ref="G405" ca="1">IFERROR(IF(M405=0,SUMIFS(G406:G$1006,L406:L$1006,$L405,M406:M$1006,"&gt;0"),INDIRECT("'"&amp;$E405&amp;"'!E4")),"")</f>
        <v/>
      </c>
      <c r="H405" s="500" t="str" cm="1">
        <f t="array" aca="1" ref="H405" ca="1">IFERROR(IF(M405=0,SUMIFS(H406:H$1006,L406:L$1006,$L405,M406:M$1006,"&gt;0"),INDIRECT("'"&amp;$E405&amp;"'!E6")),"")</f>
        <v/>
      </c>
      <c r="I405" s="502" t="str" cm="1">
        <f t="array" aca="1" ref="I405" ca="1">IF(E405="","",IFERROR(IF(M405=0,SUMIFS(I406:I$1006,L406:L$1006,$L405,M406:M$1006,"&gt;0"),INDIRECT("'"&amp;$E405&amp;"'!E7")),""))</f>
        <v/>
      </c>
      <c r="J405" s="502" t="str" cm="1">
        <f t="array" aca="1" ref="J405" ca="1">IF(E405="","",IFERROR(IF(M405=0,SUMIFS(J406:J$1006,L406:L$1006,$L405,M406:M$1006,"&gt;0"),INDIRECT("'"&amp;$E405&amp;"'!E8")),""))</f>
        <v/>
      </c>
      <c r="K405" s="55" t="str">
        <f t="shared" si="15"/>
        <v/>
      </c>
      <c r="L405" s="411" t="str">
        <f t="shared" si="13"/>
        <v/>
      </c>
      <c r="M405" s="411" t="str">
        <f t="shared" si="14"/>
        <v/>
      </c>
      <c r="O405" s="56"/>
    </row>
    <row r="406" spans="1:15" ht="15" hidden="1">
      <c r="A406" s="23"/>
      <c r="B406" s="23"/>
      <c r="C406" s="23"/>
      <c r="D406" s="24"/>
      <c r="E406" s="28" t="str">
        <f>IF('1.4 AIZ-BWH'!E415="","",'1.4 AIZ-BWH'!E415)</f>
        <v/>
      </c>
      <c r="F406" s="49"/>
      <c r="G406" s="500" t="str" cm="1">
        <f t="array" aca="1" ref="G406" ca="1">IFERROR(IF(M406=0,SUMIFS(G407:G$1006,L407:L$1006,$L406,M407:M$1006,"&gt;0"),INDIRECT("'"&amp;$E406&amp;"'!E4")),"")</f>
        <v/>
      </c>
      <c r="H406" s="500" t="str" cm="1">
        <f t="array" aca="1" ref="H406" ca="1">IFERROR(IF(M406=0,SUMIFS(H407:H$1006,L407:L$1006,$L406,M407:M$1006,"&gt;0"),INDIRECT("'"&amp;$E406&amp;"'!E6")),"")</f>
        <v/>
      </c>
      <c r="I406" s="502" t="str" cm="1">
        <f t="array" aca="1" ref="I406" ca="1">IF(E406="","",IFERROR(IF(M406=0,SUMIFS(I407:I$1006,L407:L$1006,$L406,M407:M$1006,"&gt;0"),INDIRECT("'"&amp;$E406&amp;"'!E7")),""))</f>
        <v/>
      </c>
      <c r="J406" s="502" t="str" cm="1">
        <f t="array" aca="1" ref="J406" ca="1">IF(E406="","",IFERROR(IF(M406=0,SUMIFS(J407:J$1006,L407:L$1006,$L406,M407:M$1006,"&gt;0"),INDIRECT("'"&amp;$E406&amp;"'!E8")),""))</f>
        <v/>
      </c>
      <c r="K406" s="55" t="str">
        <f t="shared" si="15"/>
        <v/>
      </c>
      <c r="L406" s="411" t="str">
        <f t="shared" si="13"/>
        <v/>
      </c>
      <c r="M406" s="411" t="str">
        <f t="shared" si="14"/>
        <v/>
      </c>
      <c r="O406" s="56"/>
    </row>
    <row r="407" spans="1:15" ht="15" hidden="1">
      <c r="A407" s="23"/>
      <c r="B407" s="23"/>
      <c r="C407" s="23"/>
      <c r="D407" s="24"/>
      <c r="E407" s="28" t="str">
        <f>IF('1.4 AIZ-BWH'!E416="","",'1.4 AIZ-BWH'!E416)</f>
        <v/>
      </c>
      <c r="F407" s="49"/>
      <c r="G407" s="500" t="str" cm="1">
        <f t="array" aca="1" ref="G407" ca="1">IFERROR(IF(M407=0,SUMIFS(G408:G$1006,L408:L$1006,$L407,M408:M$1006,"&gt;0"),INDIRECT("'"&amp;$E407&amp;"'!E4")),"")</f>
        <v/>
      </c>
      <c r="H407" s="500" t="str" cm="1">
        <f t="array" aca="1" ref="H407" ca="1">IFERROR(IF(M407=0,SUMIFS(H408:H$1006,L408:L$1006,$L407,M408:M$1006,"&gt;0"),INDIRECT("'"&amp;$E407&amp;"'!E6")),"")</f>
        <v/>
      </c>
      <c r="I407" s="502" t="str" cm="1">
        <f t="array" aca="1" ref="I407" ca="1">IF(E407="","",IFERROR(IF(M407=0,SUMIFS(I408:I$1006,L408:L$1006,$L407,M408:M$1006,"&gt;0"),INDIRECT("'"&amp;$E407&amp;"'!E7")),""))</f>
        <v/>
      </c>
      <c r="J407" s="502" t="str" cm="1">
        <f t="array" aca="1" ref="J407" ca="1">IF(E407="","",IFERROR(IF(M407=0,SUMIFS(J408:J$1006,L408:L$1006,$L407,M408:M$1006,"&gt;0"),INDIRECT("'"&amp;$E407&amp;"'!E8")),""))</f>
        <v/>
      </c>
      <c r="K407" s="55" t="str">
        <f t="shared" si="15"/>
        <v/>
      </c>
      <c r="L407" s="411" t="str">
        <f t="shared" si="13"/>
        <v/>
      </c>
      <c r="M407" s="411" t="str">
        <f t="shared" si="14"/>
        <v/>
      </c>
      <c r="O407" s="56"/>
    </row>
    <row r="408" spans="1:15" ht="15" hidden="1">
      <c r="A408" s="23"/>
      <c r="B408" s="23"/>
      <c r="C408" s="23"/>
      <c r="D408" s="24"/>
      <c r="E408" s="28" t="str">
        <f>IF('1.4 AIZ-BWH'!E417="","",'1.4 AIZ-BWH'!E417)</f>
        <v/>
      </c>
      <c r="F408" s="49"/>
      <c r="G408" s="500" t="str" cm="1">
        <f t="array" aca="1" ref="G408" ca="1">IFERROR(IF(M408=0,SUMIFS(G409:G$1006,L409:L$1006,$L408,M409:M$1006,"&gt;0"),INDIRECT("'"&amp;$E408&amp;"'!E4")),"")</f>
        <v/>
      </c>
      <c r="H408" s="500" t="str" cm="1">
        <f t="array" aca="1" ref="H408" ca="1">IFERROR(IF(M408=0,SUMIFS(H409:H$1006,L409:L$1006,$L408,M409:M$1006,"&gt;0"),INDIRECT("'"&amp;$E408&amp;"'!E6")),"")</f>
        <v/>
      </c>
      <c r="I408" s="502" t="str" cm="1">
        <f t="array" aca="1" ref="I408" ca="1">IF(E408="","",IFERROR(IF(M408=0,SUMIFS(I409:I$1006,L409:L$1006,$L408,M409:M$1006,"&gt;0"),INDIRECT("'"&amp;$E408&amp;"'!E7")),""))</f>
        <v/>
      </c>
      <c r="J408" s="502" t="str" cm="1">
        <f t="array" aca="1" ref="J408" ca="1">IF(E408="","",IFERROR(IF(M408=0,SUMIFS(J409:J$1006,L409:L$1006,$L408,M409:M$1006,"&gt;0"),INDIRECT("'"&amp;$E408&amp;"'!E8")),""))</f>
        <v/>
      </c>
      <c r="K408" s="55" t="str">
        <f t="shared" si="15"/>
        <v/>
      </c>
      <c r="L408" s="411" t="str">
        <f t="shared" si="13"/>
        <v/>
      </c>
      <c r="M408" s="411" t="str">
        <f t="shared" si="14"/>
        <v/>
      </c>
      <c r="O408" s="56"/>
    </row>
    <row r="409" spans="1:15" ht="15" hidden="1">
      <c r="A409" s="23"/>
      <c r="B409" s="23"/>
      <c r="C409" s="23"/>
      <c r="D409" s="24"/>
      <c r="E409" s="28" t="str">
        <f>IF('1.4 AIZ-BWH'!E418="","",'1.4 AIZ-BWH'!E418)</f>
        <v/>
      </c>
      <c r="F409" s="49"/>
      <c r="G409" s="500" t="str" cm="1">
        <f t="array" aca="1" ref="G409" ca="1">IFERROR(IF(M409=0,SUMIFS(G410:G$1006,L410:L$1006,$L409,M410:M$1006,"&gt;0"),INDIRECT("'"&amp;$E409&amp;"'!E4")),"")</f>
        <v/>
      </c>
      <c r="H409" s="500" t="str" cm="1">
        <f t="array" aca="1" ref="H409" ca="1">IFERROR(IF(M409=0,SUMIFS(H410:H$1006,L410:L$1006,$L409,M410:M$1006,"&gt;0"),INDIRECT("'"&amp;$E409&amp;"'!E6")),"")</f>
        <v/>
      </c>
      <c r="I409" s="502" t="str" cm="1">
        <f t="array" aca="1" ref="I409" ca="1">IF(E409="","",IFERROR(IF(M409=0,SUMIFS(I410:I$1006,L410:L$1006,$L409,M410:M$1006,"&gt;0"),INDIRECT("'"&amp;$E409&amp;"'!E7")),""))</f>
        <v/>
      </c>
      <c r="J409" s="502" t="str" cm="1">
        <f t="array" aca="1" ref="J409" ca="1">IF(E409="","",IFERROR(IF(M409=0,SUMIFS(J410:J$1006,L410:L$1006,$L409,M410:M$1006,"&gt;0"),INDIRECT("'"&amp;$E409&amp;"'!E8")),""))</f>
        <v/>
      </c>
      <c r="K409" s="55" t="str">
        <f t="shared" si="15"/>
        <v/>
      </c>
      <c r="L409" s="411" t="str">
        <f t="shared" si="13"/>
        <v/>
      </c>
      <c r="M409" s="411" t="str">
        <f t="shared" si="14"/>
        <v/>
      </c>
      <c r="O409" s="56"/>
    </row>
    <row r="410" spans="1:15" ht="15" hidden="1">
      <c r="A410" s="23"/>
      <c r="B410" s="23"/>
      <c r="C410" s="23"/>
      <c r="D410" s="24"/>
      <c r="E410" s="28" t="str">
        <f>IF('1.4 AIZ-BWH'!E419="","",'1.4 AIZ-BWH'!E419)</f>
        <v/>
      </c>
      <c r="F410" s="49"/>
      <c r="G410" s="500" t="str" cm="1">
        <f t="array" aca="1" ref="G410" ca="1">IFERROR(IF(M410=0,SUMIFS(G411:G$1006,L411:L$1006,$L410,M411:M$1006,"&gt;0"),INDIRECT("'"&amp;$E410&amp;"'!E4")),"")</f>
        <v/>
      </c>
      <c r="H410" s="500" t="str" cm="1">
        <f t="array" aca="1" ref="H410" ca="1">IFERROR(IF(M410=0,SUMIFS(H411:H$1006,L411:L$1006,$L410,M411:M$1006,"&gt;0"),INDIRECT("'"&amp;$E410&amp;"'!E6")),"")</f>
        <v/>
      </c>
      <c r="I410" s="502" t="str" cm="1">
        <f t="array" aca="1" ref="I410" ca="1">IF(E410="","",IFERROR(IF(M410=0,SUMIFS(I411:I$1006,L411:L$1006,$L410,M411:M$1006,"&gt;0"),INDIRECT("'"&amp;$E410&amp;"'!E7")),""))</f>
        <v/>
      </c>
      <c r="J410" s="502" t="str" cm="1">
        <f t="array" aca="1" ref="J410" ca="1">IF(E410="","",IFERROR(IF(M410=0,SUMIFS(J411:J$1006,L411:L$1006,$L410,M411:M$1006,"&gt;0"),INDIRECT("'"&amp;$E410&amp;"'!E8")),""))</f>
        <v/>
      </c>
      <c r="K410" s="55" t="str">
        <f t="shared" si="15"/>
        <v/>
      </c>
      <c r="L410" s="411" t="str">
        <f t="shared" si="13"/>
        <v/>
      </c>
      <c r="M410" s="411" t="str">
        <f t="shared" si="14"/>
        <v/>
      </c>
      <c r="O410" s="56"/>
    </row>
    <row r="411" spans="1:15" ht="15" hidden="1">
      <c r="A411" s="23"/>
      <c r="B411" s="23"/>
      <c r="C411" s="23"/>
      <c r="D411" s="24"/>
      <c r="E411" s="28" t="str">
        <f>IF('1.4 AIZ-BWH'!E420="","",'1.4 AIZ-BWH'!E420)</f>
        <v/>
      </c>
      <c r="F411" s="49"/>
      <c r="G411" s="500" t="str" cm="1">
        <f t="array" aca="1" ref="G411" ca="1">IFERROR(IF(M411=0,SUMIFS(G412:G$1006,L412:L$1006,$L411,M412:M$1006,"&gt;0"),INDIRECT("'"&amp;$E411&amp;"'!E4")),"")</f>
        <v/>
      </c>
      <c r="H411" s="500" t="str" cm="1">
        <f t="array" aca="1" ref="H411" ca="1">IFERROR(IF(M411=0,SUMIFS(H412:H$1006,L412:L$1006,$L411,M412:M$1006,"&gt;0"),INDIRECT("'"&amp;$E411&amp;"'!E6")),"")</f>
        <v/>
      </c>
      <c r="I411" s="502" t="str" cm="1">
        <f t="array" aca="1" ref="I411" ca="1">IF(E411="","",IFERROR(IF(M411=0,SUMIFS(I412:I$1006,L412:L$1006,$L411,M412:M$1006,"&gt;0"),INDIRECT("'"&amp;$E411&amp;"'!E7")),""))</f>
        <v/>
      </c>
      <c r="J411" s="502" t="str" cm="1">
        <f t="array" aca="1" ref="J411" ca="1">IF(E411="","",IFERROR(IF(M411=0,SUMIFS(J412:J$1006,L412:L$1006,$L411,M412:M$1006,"&gt;0"),INDIRECT("'"&amp;$E411&amp;"'!E8")),""))</f>
        <v/>
      </c>
      <c r="K411" s="55" t="str">
        <f t="shared" si="15"/>
        <v/>
      </c>
      <c r="L411" s="411" t="str">
        <f t="shared" si="13"/>
        <v/>
      </c>
      <c r="M411" s="411" t="str">
        <f t="shared" si="14"/>
        <v/>
      </c>
      <c r="O411" s="56"/>
    </row>
    <row r="412" spans="1:15" ht="15" hidden="1">
      <c r="A412" s="23"/>
      <c r="B412" s="23"/>
      <c r="C412" s="23"/>
      <c r="D412" s="24"/>
      <c r="E412" s="28" t="str">
        <f>IF('1.4 AIZ-BWH'!E421="","",'1.4 AIZ-BWH'!E421)</f>
        <v/>
      </c>
      <c r="F412" s="49"/>
      <c r="G412" s="500" t="str" cm="1">
        <f t="array" aca="1" ref="G412" ca="1">IFERROR(IF(M412=0,SUMIFS(G413:G$1006,L413:L$1006,$L412,M413:M$1006,"&gt;0"),INDIRECT("'"&amp;$E412&amp;"'!E4")),"")</f>
        <v/>
      </c>
      <c r="H412" s="500" t="str" cm="1">
        <f t="array" aca="1" ref="H412" ca="1">IFERROR(IF(M412=0,SUMIFS(H413:H$1006,L413:L$1006,$L412,M413:M$1006,"&gt;0"),INDIRECT("'"&amp;$E412&amp;"'!E6")),"")</f>
        <v/>
      </c>
      <c r="I412" s="502" t="str" cm="1">
        <f t="array" aca="1" ref="I412" ca="1">IF(E412="","",IFERROR(IF(M412=0,SUMIFS(I413:I$1006,L413:L$1006,$L412,M413:M$1006,"&gt;0"),INDIRECT("'"&amp;$E412&amp;"'!E7")),""))</f>
        <v/>
      </c>
      <c r="J412" s="502" t="str" cm="1">
        <f t="array" aca="1" ref="J412" ca="1">IF(E412="","",IFERROR(IF(M412=0,SUMIFS(J413:J$1006,L413:L$1006,$L412,M413:M$1006,"&gt;0"),INDIRECT("'"&amp;$E412&amp;"'!E8")),""))</f>
        <v/>
      </c>
      <c r="K412" s="55" t="str">
        <f t="shared" si="15"/>
        <v/>
      </c>
      <c r="L412" s="411" t="str">
        <f t="shared" si="13"/>
        <v/>
      </c>
      <c r="M412" s="411" t="str">
        <f t="shared" si="14"/>
        <v/>
      </c>
      <c r="O412" s="56"/>
    </row>
    <row r="413" spans="1:15" ht="15" hidden="1">
      <c r="A413" s="23"/>
      <c r="B413" s="23"/>
      <c r="C413" s="23"/>
      <c r="D413" s="24"/>
      <c r="E413" s="28" t="str">
        <f>IF('1.4 AIZ-BWH'!E422="","",'1.4 AIZ-BWH'!E422)</f>
        <v/>
      </c>
      <c r="F413" s="49"/>
      <c r="G413" s="500" t="str" cm="1">
        <f t="array" aca="1" ref="G413" ca="1">IFERROR(IF(M413=0,SUMIFS(G414:G$1006,L414:L$1006,$L413,M414:M$1006,"&gt;0"),INDIRECT("'"&amp;$E413&amp;"'!E4")),"")</f>
        <v/>
      </c>
      <c r="H413" s="500" t="str" cm="1">
        <f t="array" aca="1" ref="H413" ca="1">IFERROR(IF(M413=0,SUMIFS(H414:H$1006,L414:L$1006,$L413,M414:M$1006,"&gt;0"),INDIRECT("'"&amp;$E413&amp;"'!E6")),"")</f>
        <v/>
      </c>
      <c r="I413" s="502" t="str" cm="1">
        <f t="array" aca="1" ref="I413" ca="1">IF(E413="","",IFERROR(IF(M413=0,SUMIFS(I414:I$1006,L414:L$1006,$L413,M414:M$1006,"&gt;0"),INDIRECT("'"&amp;$E413&amp;"'!E7")),""))</f>
        <v/>
      </c>
      <c r="J413" s="502" t="str" cm="1">
        <f t="array" aca="1" ref="J413" ca="1">IF(E413="","",IFERROR(IF(M413=0,SUMIFS(J414:J$1006,L414:L$1006,$L413,M414:M$1006,"&gt;0"),INDIRECT("'"&amp;$E413&amp;"'!E8")),""))</f>
        <v/>
      </c>
      <c r="K413" s="55" t="str">
        <f t="shared" si="15"/>
        <v/>
      </c>
      <c r="L413" s="411" t="str">
        <f t="shared" si="13"/>
        <v/>
      </c>
      <c r="M413" s="411" t="str">
        <f t="shared" si="14"/>
        <v/>
      </c>
      <c r="O413" s="56"/>
    </row>
    <row r="414" spans="1:15" ht="15" hidden="1">
      <c r="A414" s="23"/>
      <c r="B414" s="23"/>
      <c r="C414" s="23"/>
      <c r="D414" s="24"/>
      <c r="E414" s="28" t="str">
        <f>IF('1.4 AIZ-BWH'!E423="","",'1.4 AIZ-BWH'!E423)</f>
        <v/>
      </c>
      <c r="F414" s="49"/>
      <c r="G414" s="500" t="str" cm="1">
        <f t="array" aca="1" ref="G414" ca="1">IFERROR(IF(M414=0,SUMIFS(G415:G$1006,L415:L$1006,$L414,M415:M$1006,"&gt;0"),INDIRECT("'"&amp;$E414&amp;"'!E4")),"")</f>
        <v/>
      </c>
      <c r="H414" s="500" t="str" cm="1">
        <f t="array" aca="1" ref="H414" ca="1">IFERROR(IF(M414=0,SUMIFS(H415:H$1006,L415:L$1006,$L414,M415:M$1006,"&gt;0"),INDIRECT("'"&amp;$E414&amp;"'!E6")),"")</f>
        <v/>
      </c>
      <c r="I414" s="502" t="str" cm="1">
        <f t="array" aca="1" ref="I414" ca="1">IF(E414="","",IFERROR(IF(M414=0,SUMIFS(I415:I$1006,L415:L$1006,$L414,M415:M$1006,"&gt;0"),INDIRECT("'"&amp;$E414&amp;"'!E7")),""))</f>
        <v/>
      </c>
      <c r="J414" s="502" t="str" cm="1">
        <f t="array" aca="1" ref="J414" ca="1">IF(E414="","",IFERROR(IF(M414=0,SUMIFS(J415:J$1006,L415:L$1006,$L414,M415:M$1006,"&gt;0"),INDIRECT("'"&amp;$E414&amp;"'!E8")),""))</f>
        <v/>
      </c>
      <c r="K414" s="55" t="str">
        <f t="shared" si="15"/>
        <v/>
      </c>
      <c r="L414" s="411" t="str">
        <f t="shared" si="13"/>
        <v/>
      </c>
      <c r="M414" s="411" t="str">
        <f t="shared" si="14"/>
        <v/>
      </c>
      <c r="O414" s="56"/>
    </row>
    <row r="415" spans="1:15" ht="15" hidden="1">
      <c r="A415" s="23"/>
      <c r="B415" s="23"/>
      <c r="C415" s="23"/>
      <c r="D415" s="24"/>
      <c r="E415" s="28" t="str">
        <f>IF('1.4 AIZ-BWH'!E424="","",'1.4 AIZ-BWH'!E424)</f>
        <v/>
      </c>
      <c r="F415" s="49"/>
      <c r="G415" s="500" t="str" cm="1">
        <f t="array" aca="1" ref="G415" ca="1">IFERROR(IF(M415=0,SUMIFS(G416:G$1006,L416:L$1006,$L415,M416:M$1006,"&gt;0"),INDIRECT("'"&amp;$E415&amp;"'!E4")),"")</f>
        <v/>
      </c>
      <c r="H415" s="500" t="str" cm="1">
        <f t="array" aca="1" ref="H415" ca="1">IFERROR(IF(M415=0,SUMIFS(H416:H$1006,L416:L$1006,$L415,M416:M$1006,"&gt;0"),INDIRECT("'"&amp;$E415&amp;"'!E6")),"")</f>
        <v/>
      </c>
      <c r="I415" s="502" t="str" cm="1">
        <f t="array" aca="1" ref="I415" ca="1">IF(E415="","",IFERROR(IF(M415=0,SUMIFS(I416:I$1006,L416:L$1006,$L415,M416:M$1006,"&gt;0"),INDIRECT("'"&amp;$E415&amp;"'!E7")),""))</f>
        <v/>
      </c>
      <c r="J415" s="502" t="str" cm="1">
        <f t="array" aca="1" ref="J415" ca="1">IF(E415="","",IFERROR(IF(M415=0,SUMIFS(J416:J$1006,L416:L$1006,$L415,M416:M$1006,"&gt;0"),INDIRECT("'"&amp;$E415&amp;"'!E8")),""))</f>
        <v/>
      </c>
      <c r="K415" s="55" t="str">
        <f t="shared" si="15"/>
        <v/>
      </c>
      <c r="L415" s="411" t="str">
        <f t="shared" si="13"/>
        <v/>
      </c>
      <c r="M415" s="411" t="str">
        <f t="shared" si="14"/>
        <v/>
      </c>
      <c r="O415" s="56"/>
    </row>
    <row r="416" spans="1:15" ht="15" hidden="1">
      <c r="A416" s="23"/>
      <c r="B416" s="23"/>
      <c r="C416" s="23"/>
      <c r="D416" s="24"/>
      <c r="E416" s="28" t="str">
        <f>IF('1.4 AIZ-BWH'!E425="","",'1.4 AIZ-BWH'!E425)</f>
        <v/>
      </c>
      <c r="F416" s="49"/>
      <c r="G416" s="500" t="str" cm="1">
        <f t="array" aca="1" ref="G416" ca="1">IFERROR(IF(M416=0,SUMIFS(G417:G$1006,L417:L$1006,$L416,M417:M$1006,"&gt;0"),INDIRECT("'"&amp;$E416&amp;"'!E4")),"")</f>
        <v/>
      </c>
      <c r="H416" s="500" t="str" cm="1">
        <f t="array" aca="1" ref="H416" ca="1">IFERROR(IF(M416=0,SUMIFS(H417:H$1006,L417:L$1006,$L416,M417:M$1006,"&gt;0"),INDIRECT("'"&amp;$E416&amp;"'!E6")),"")</f>
        <v/>
      </c>
      <c r="I416" s="502" t="str" cm="1">
        <f t="array" aca="1" ref="I416" ca="1">IF(E416="","",IFERROR(IF(M416=0,SUMIFS(I417:I$1006,L417:L$1006,$L416,M417:M$1006,"&gt;0"),INDIRECT("'"&amp;$E416&amp;"'!E7")),""))</f>
        <v/>
      </c>
      <c r="J416" s="502" t="str" cm="1">
        <f t="array" aca="1" ref="J416" ca="1">IF(E416="","",IFERROR(IF(M416=0,SUMIFS(J417:J$1006,L417:L$1006,$L416,M417:M$1006,"&gt;0"),INDIRECT("'"&amp;$E416&amp;"'!E8")),""))</f>
        <v/>
      </c>
      <c r="K416" s="55" t="str">
        <f t="shared" si="15"/>
        <v/>
      </c>
      <c r="L416" s="411" t="str">
        <f t="shared" si="13"/>
        <v/>
      </c>
      <c r="M416" s="411" t="str">
        <f t="shared" si="14"/>
        <v/>
      </c>
      <c r="O416" s="56"/>
    </row>
    <row r="417" spans="1:15" ht="15" hidden="1">
      <c r="A417" s="23"/>
      <c r="B417" s="23"/>
      <c r="C417" s="23"/>
      <c r="D417" s="24"/>
      <c r="E417" s="28" t="str">
        <f>IF('1.4 AIZ-BWH'!E426="","",'1.4 AIZ-BWH'!E426)</f>
        <v/>
      </c>
      <c r="F417" s="49"/>
      <c r="G417" s="500" t="str" cm="1">
        <f t="array" aca="1" ref="G417" ca="1">IFERROR(IF(M417=0,SUMIFS(G418:G$1006,L418:L$1006,$L417,M418:M$1006,"&gt;0"),INDIRECT("'"&amp;$E417&amp;"'!E4")),"")</f>
        <v/>
      </c>
      <c r="H417" s="500" t="str" cm="1">
        <f t="array" aca="1" ref="H417" ca="1">IFERROR(IF(M417=0,SUMIFS(H418:H$1006,L418:L$1006,$L417,M418:M$1006,"&gt;0"),INDIRECT("'"&amp;$E417&amp;"'!E6")),"")</f>
        <v/>
      </c>
      <c r="I417" s="502" t="str" cm="1">
        <f t="array" aca="1" ref="I417" ca="1">IF(E417="","",IFERROR(IF(M417=0,SUMIFS(I418:I$1006,L418:L$1006,$L417,M418:M$1006,"&gt;0"),INDIRECT("'"&amp;$E417&amp;"'!E7")),""))</f>
        <v/>
      </c>
      <c r="J417" s="502" t="str" cm="1">
        <f t="array" aca="1" ref="J417" ca="1">IF(E417="","",IFERROR(IF(M417=0,SUMIFS(J418:J$1006,L418:L$1006,$L417,M418:M$1006,"&gt;0"),INDIRECT("'"&amp;$E417&amp;"'!E8")),""))</f>
        <v/>
      </c>
      <c r="K417" s="55" t="str">
        <f t="shared" si="15"/>
        <v/>
      </c>
      <c r="L417" s="411" t="str">
        <f t="shared" si="13"/>
        <v/>
      </c>
      <c r="M417" s="411" t="str">
        <f t="shared" si="14"/>
        <v/>
      </c>
      <c r="O417" s="56"/>
    </row>
    <row r="418" spans="1:15" ht="15" hidden="1">
      <c r="A418" s="23"/>
      <c r="B418" s="23"/>
      <c r="C418" s="23"/>
      <c r="D418" s="24"/>
      <c r="E418" s="28" t="str">
        <f>IF('1.4 AIZ-BWH'!E427="","",'1.4 AIZ-BWH'!E427)</f>
        <v/>
      </c>
      <c r="F418" s="49"/>
      <c r="G418" s="500" t="str" cm="1">
        <f t="array" aca="1" ref="G418" ca="1">IFERROR(IF(M418=0,SUMIFS(G419:G$1006,L419:L$1006,$L418,M419:M$1006,"&gt;0"),INDIRECT("'"&amp;$E418&amp;"'!E4")),"")</f>
        <v/>
      </c>
      <c r="H418" s="500" t="str" cm="1">
        <f t="array" aca="1" ref="H418" ca="1">IFERROR(IF(M418=0,SUMIFS(H419:H$1006,L419:L$1006,$L418,M419:M$1006,"&gt;0"),INDIRECT("'"&amp;$E418&amp;"'!E6")),"")</f>
        <v/>
      </c>
      <c r="I418" s="502" t="str" cm="1">
        <f t="array" aca="1" ref="I418" ca="1">IF(E418="","",IFERROR(IF(M418=0,SUMIFS(I419:I$1006,L419:L$1006,$L418,M419:M$1006,"&gt;0"),INDIRECT("'"&amp;$E418&amp;"'!E7")),""))</f>
        <v/>
      </c>
      <c r="J418" s="502" t="str" cm="1">
        <f t="array" aca="1" ref="J418" ca="1">IF(E418="","",IFERROR(IF(M418=0,SUMIFS(J419:J$1006,L419:L$1006,$L418,M419:M$1006,"&gt;0"),INDIRECT("'"&amp;$E418&amp;"'!E8")),""))</f>
        <v/>
      </c>
      <c r="K418" s="55" t="str">
        <f t="shared" si="15"/>
        <v/>
      </c>
      <c r="L418" s="411" t="str">
        <f t="shared" si="13"/>
        <v/>
      </c>
      <c r="M418" s="411" t="str">
        <f t="shared" si="14"/>
        <v/>
      </c>
      <c r="O418" s="56"/>
    </row>
    <row r="419" spans="1:15" ht="15" hidden="1">
      <c r="A419" s="23"/>
      <c r="B419" s="23"/>
      <c r="C419" s="23"/>
      <c r="D419" s="24"/>
      <c r="E419" s="28" t="str">
        <f>IF('1.4 AIZ-BWH'!E428="","",'1.4 AIZ-BWH'!E428)</f>
        <v/>
      </c>
      <c r="F419" s="49"/>
      <c r="G419" s="500" t="str" cm="1">
        <f t="array" aca="1" ref="G419" ca="1">IFERROR(IF(M419=0,SUMIFS(G420:G$1006,L420:L$1006,$L419,M420:M$1006,"&gt;0"),INDIRECT("'"&amp;$E419&amp;"'!E4")),"")</f>
        <v/>
      </c>
      <c r="H419" s="500" t="str" cm="1">
        <f t="array" aca="1" ref="H419" ca="1">IFERROR(IF(M419=0,SUMIFS(H420:H$1006,L420:L$1006,$L419,M420:M$1006,"&gt;0"),INDIRECT("'"&amp;$E419&amp;"'!E6")),"")</f>
        <v/>
      </c>
      <c r="I419" s="502" t="str" cm="1">
        <f t="array" aca="1" ref="I419" ca="1">IF(E419="","",IFERROR(IF(M419=0,SUMIFS(I420:I$1006,L420:L$1006,$L419,M420:M$1006,"&gt;0"),INDIRECT("'"&amp;$E419&amp;"'!E7")),""))</f>
        <v/>
      </c>
      <c r="J419" s="502" t="str" cm="1">
        <f t="array" aca="1" ref="J419" ca="1">IF(E419="","",IFERROR(IF(M419=0,SUMIFS(J420:J$1006,L420:L$1006,$L419,M420:M$1006,"&gt;0"),INDIRECT("'"&amp;$E419&amp;"'!E8")),""))</f>
        <v/>
      </c>
      <c r="K419" s="55" t="str">
        <f t="shared" si="15"/>
        <v/>
      </c>
      <c r="L419" s="411" t="str">
        <f t="shared" si="13"/>
        <v/>
      </c>
      <c r="M419" s="411" t="str">
        <f t="shared" si="14"/>
        <v/>
      </c>
      <c r="O419" s="56"/>
    </row>
    <row r="420" spans="1:15" ht="15" hidden="1">
      <c r="A420" s="23"/>
      <c r="B420" s="23"/>
      <c r="C420" s="23"/>
      <c r="D420" s="24"/>
      <c r="E420" s="28" t="str">
        <f>IF('1.4 AIZ-BWH'!E429="","",'1.4 AIZ-BWH'!E429)</f>
        <v/>
      </c>
      <c r="F420" s="49"/>
      <c r="G420" s="500" t="str" cm="1">
        <f t="array" aca="1" ref="G420" ca="1">IFERROR(IF(M420=0,SUMIFS(G421:G$1006,L421:L$1006,$L420,M421:M$1006,"&gt;0"),INDIRECT("'"&amp;$E420&amp;"'!E4")),"")</f>
        <v/>
      </c>
      <c r="H420" s="500" t="str" cm="1">
        <f t="array" aca="1" ref="H420" ca="1">IFERROR(IF(M420=0,SUMIFS(H421:H$1006,L421:L$1006,$L420,M421:M$1006,"&gt;0"),INDIRECT("'"&amp;$E420&amp;"'!E6")),"")</f>
        <v/>
      </c>
      <c r="I420" s="502" t="str" cm="1">
        <f t="array" aca="1" ref="I420" ca="1">IF(E420="","",IFERROR(IF(M420=0,SUMIFS(I421:I$1006,L421:L$1006,$L420,M421:M$1006,"&gt;0"),INDIRECT("'"&amp;$E420&amp;"'!E7")),""))</f>
        <v/>
      </c>
      <c r="J420" s="502" t="str" cm="1">
        <f t="array" aca="1" ref="J420" ca="1">IF(E420="","",IFERROR(IF(M420=0,SUMIFS(J421:J$1006,L421:L$1006,$L420,M421:M$1006,"&gt;0"),INDIRECT("'"&amp;$E420&amp;"'!E8")),""))</f>
        <v/>
      </c>
      <c r="K420" s="55" t="str">
        <f t="shared" si="15"/>
        <v/>
      </c>
      <c r="L420" s="411" t="str">
        <f t="shared" si="13"/>
        <v/>
      </c>
      <c r="M420" s="411" t="str">
        <f t="shared" si="14"/>
        <v/>
      </c>
      <c r="O420" s="56"/>
    </row>
    <row r="421" spans="1:15" ht="15" hidden="1">
      <c r="A421" s="23"/>
      <c r="B421" s="23"/>
      <c r="C421" s="23"/>
      <c r="D421" s="24"/>
      <c r="E421" s="28" t="str">
        <f>IF('1.4 AIZ-BWH'!E430="","",'1.4 AIZ-BWH'!E430)</f>
        <v/>
      </c>
      <c r="F421" s="49"/>
      <c r="G421" s="500" t="str" cm="1">
        <f t="array" aca="1" ref="G421" ca="1">IFERROR(IF(M421=0,SUMIFS(G422:G$1006,L422:L$1006,$L421,M422:M$1006,"&gt;0"),INDIRECT("'"&amp;$E421&amp;"'!E4")),"")</f>
        <v/>
      </c>
      <c r="H421" s="500" t="str" cm="1">
        <f t="array" aca="1" ref="H421" ca="1">IFERROR(IF(M421=0,SUMIFS(H422:H$1006,L422:L$1006,$L421,M422:M$1006,"&gt;0"),INDIRECT("'"&amp;$E421&amp;"'!E6")),"")</f>
        <v/>
      </c>
      <c r="I421" s="502" t="str" cm="1">
        <f t="array" aca="1" ref="I421" ca="1">IF(E421="","",IFERROR(IF(M421=0,SUMIFS(I422:I$1006,L422:L$1006,$L421,M422:M$1006,"&gt;0"),INDIRECT("'"&amp;$E421&amp;"'!E7")),""))</f>
        <v/>
      </c>
      <c r="J421" s="502" t="str" cm="1">
        <f t="array" aca="1" ref="J421" ca="1">IF(E421="","",IFERROR(IF(M421=0,SUMIFS(J422:J$1006,L422:L$1006,$L421,M422:M$1006,"&gt;0"),INDIRECT("'"&amp;$E421&amp;"'!E8")),""))</f>
        <v/>
      </c>
      <c r="K421" s="55" t="str">
        <f t="shared" si="15"/>
        <v/>
      </c>
      <c r="L421" s="411" t="str">
        <f t="shared" si="13"/>
        <v/>
      </c>
      <c r="M421" s="411" t="str">
        <f t="shared" si="14"/>
        <v/>
      </c>
      <c r="O421" s="56"/>
    </row>
    <row r="422" spans="1:15" ht="15" hidden="1">
      <c r="A422" s="23"/>
      <c r="B422" s="23"/>
      <c r="C422" s="23"/>
      <c r="D422" s="24"/>
      <c r="E422" s="28" t="str">
        <f>IF('1.4 AIZ-BWH'!E431="","",'1.4 AIZ-BWH'!E431)</f>
        <v/>
      </c>
      <c r="F422" s="49"/>
      <c r="G422" s="500" t="str" cm="1">
        <f t="array" aca="1" ref="G422" ca="1">IFERROR(IF(M422=0,SUMIFS(G423:G$1006,L423:L$1006,$L422,M423:M$1006,"&gt;0"),INDIRECT("'"&amp;$E422&amp;"'!E4")),"")</f>
        <v/>
      </c>
      <c r="H422" s="500" t="str" cm="1">
        <f t="array" aca="1" ref="H422" ca="1">IFERROR(IF(M422=0,SUMIFS(H423:H$1006,L423:L$1006,$L422,M423:M$1006,"&gt;0"),INDIRECT("'"&amp;$E422&amp;"'!E6")),"")</f>
        <v/>
      </c>
      <c r="I422" s="502" t="str" cm="1">
        <f t="array" aca="1" ref="I422" ca="1">IF(E422="","",IFERROR(IF(M422=0,SUMIFS(I423:I$1006,L423:L$1006,$L422,M423:M$1006,"&gt;0"),INDIRECT("'"&amp;$E422&amp;"'!E7")),""))</f>
        <v/>
      </c>
      <c r="J422" s="502" t="str" cm="1">
        <f t="array" aca="1" ref="J422" ca="1">IF(E422="","",IFERROR(IF(M422=0,SUMIFS(J423:J$1006,L423:L$1006,$L422,M423:M$1006,"&gt;0"),INDIRECT("'"&amp;$E422&amp;"'!E8")),""))</f>
        <v/>
      </c>
      <c r="K422" s="55" t="str">
        <f t="shared" si="15"/>
        <v/>
      </c>
      <c r="L422" s="411" t="str">
        <f t="shared" ref="L422:L485" si="16">IFERROR(VALUE(LEFT($E422,SEARCH(".",$E422)-1)),"")</f>
        <v/>
      </c>
      <c r="M422" s="411" t="str">
        <f t="shared" ref="M422:M485" si="17">IFERROR(VALUE(MID($E422,SEARCH(".",$E422)+1,1)),"")</f>
        <v/>
      </c>
      <c r="O422" s="56"/>
    </row>
    <row r="423" spans="1:15" ht="15" hidden="1">
      <c r="A423" s="23"/>
      <c r="B423" s="23"/>
      <c r="C423" s="23"/>
      <c r="D423" s="24"/>
      <c r="E423" s="28" t="str">
        <f>IF('1.4 AIZ-BWH'!E432="","",'1.4 AIZ-BWH'!E432)</f>
        <v/>
      </c>
      <c r="F423" s="49"/>
      <c r="G423" s="500" t="str" cm="1">
        <f t="array" aca="1" ref="G423" ca="1">IFERROR(IF(M423=0,SUMIFS(G424:G$1006,L424:L$1006,$L423,M424:M$1006,"&gt;0"),INDIRECT("'"&amp;$E423&amp;"'!E4")),"")</f>
        <v/>
      </c>
      <c r="H423" s="500" t="str" cm="1">
        <f t="array" aca="1" ref="H423" ca="1">IFERROR(IF(M423=0,SUMIFS(H424:H$1006,L424:L$1006,$L423,M424:M$1006,"&gt;0"),INDIRECT("'"&amp;$E423&amp;"'!E6")),"")</f>
        <v/>
      </c>
      <c r="I423" s="502" t="str" cm="1">
        <f t="array" aca="1" ref="I423" ca="1">IF(E423="","",IFERROR(IF(M423=0,SUMIFS(I424:I$1006,L424:L$1006,$L423,M424:M$1006,"&gt;0"),INDIRECT("'"&amp;$E423&amp;"'!E7")),""))</f>
        <v/>
      </c>
      <c r="J423" s="502" t="str" cm="1">
        <f t="array" aca="1" ref="J423" ca="1">IF(E423="","",IFERROR(IF(M423=0,SUMIFS(J424:J$1006,L424:L$1006,$L423,M424:M$1006,"&gt;0"),INDIRECT("'"&amp;$E423&amp;"'!E8")),""))</f>
        <v/>
      </c>
      <c r="K423" s="55" t="str">
        <f t="shared" si="15"/>
        <v/>
      </c>
      <c r="L423" s="411" t="str">
        <f t="shared" si="16"/>
        <v/>
      </c>
      <c r="M423" s="411" t="str">
        <f t="shared" si="17"/>
        <v/>
      </c>
      <c r="O423" s="56"/>
    </row>
    <row r="424" spans="1:15" ht="15" hidden="1">
      <c r="A424" s="23"/>
      <c r="B424" s="23"/>
      <c r="C424" s="23"/>
      <c r="D424" s="24"/>
      <c r="E424" s="28" t="str">
        <f>IF('1.4 AIZ-BWH'!E433="","",'1.4 AIZ-BWH'!E433)</f>
        <v/>
      </c>
      <c r="F424" s="49"/>
      <c r="G424" s="500" t="str" cm="1">
        <f t="array" aca="1" ref="G424" ca="1">IFERROR(IF(M424=0,SUMIFS(G425:G$1006,L425:L$1006,$L424,M425:M$1006,"&gt;0"),INDIRECT("'"&amp;$E424&amp;"'!E4")),"")</f>
        <v/>
      </c>
      <c r="H424" s="500" t="str" cm="1">
        <f t="array" aca="1" ref="H424" ca="1">IFERROR(IF(M424=0,SUMIFS(H425:H$1006,L425:L$1006,$L424,M425:M$1006,"&gt;0"),INDIRECT("'"&amp;$E424&amp;"'!E6")),"")</f>
        <v/>
      </c>
      <c r="I424" s="502" t="str" cm="1">
        <f t="array" aca="1" ref="I424" ca="1">IF(E424="","",IFERROR(IF(M424=0,SUMIFS(I425:I$1006,L425:L$1006,$L424,M425:M$1006,"&gt;0"),INDIRECT("'"&amp;$E424&amp;"'!E7")),""))</f>
        <v/>
      </c>
      <c r="J424" s="502" t="str" cm="1">
        <f t="array" aca="1" ref="J424" ca="1">IF(E424="","",IFERROR(IF(M424=0,SUMIFS(J425:J$1006,L425:L$1006,$L424,M425:M$1006,"&gt;0"),INDIRECT("'"&amp;$E424&amp;"'!E8")),""))</f>
        <v/>
      </c>
      <c r="K424" s="55" t="str">
        <f t="shared" si="15"/>
        <v/>
      </c>
      <c r="L424" s="411" t="str">
        <f t="shared" si="16"/>
        <v/>
      </c>
      <c r="M424" s="411" t="str">
        <f t="shared" si="17"/>
        <v/>
      </c>
      <c r="O424" s="56"/>
    </row>
    <row r="425" spans="1:15" ht="15" hidden="1">
      <c r="A425" s="23"/>
      <c r="B425" s="23"/>
      <c r="C425" s="23"/>
      <c r="D425" s="24"/>
      <c r="E425" s="28" t="str">
        <f>IF('1.4 AIZ-BWH'!E434="","",'1.4 AIZ-BWH'!E434)</f>
        <v/>
      </c>
      <c r="F425" s="49"/>
      <c r="G425" s="500" t="str" cm="1">
        <f t="array" aca="1" ref="G425" ca="1">IFERROR(IF(M425=0,SUMIFS(G426:G$1006,L426:L$1006,$L425,M426:M$1006,"&gt;0"),INDIRECT("'"&amp;$E425&amp;"'!E4")),"")</f>
        <v/>
      </c>
      <c r="H425" s="500" t="str" cm="1">
        <f t="array" aca="1" ref="H425" ca="1">IFERROR(IF(M425=0,SUMIFS(H426:H$1006,L426:L$1006,$L425,M426:M$1006,"&gt;0"),INDIRECT("'"&amp;$E425&amp;"'!E6")),"")</f>
        <v/>
      </c>
      <c r="I425" s="502" t="str" cm="1">
        <f t="array" aca="1" ref="I425" ca="1">IF(E425="","",IFERROR(IF(M425=0,SUMIFS(I426:I$1006,L426:L$1006,$L425,M426:M$1006,"&gt;0"),INDIRECT("'"&amp;$E425&amp;"'!E7")),""))</f>
        <v/>
      </c>
      <c r="J425" s="502" t="str" cm="1">
        <f t="array" aca="1" ref="J425" ca="1">IF(E425="","",IFERROR(IF(M425=0,SUMIFS(J426:J$1006,L426:L$1006,$L425,M426:M$1006,"&gt;0"),INDIRECT("'"&amp;$E425&amp;"'!E8")),""))</f>
        <v/>
      </c>
      <c r="K425" s="55" t="str">
        <f t="shared" si="15"/>
        <v/>
      </c>
      <c r="L425" s="411" t="str">
        <f t="shared" si="16"/>
        <v/>
      </c>
      <c r="M425" s="411" t="str">
        <f t="shared" si="17"/>
        <v/>
      </c>
      <c r="O425" s="56"/>
    </row>
    <row r="426" spans="1:15" ht="15" hidden="1">
      <c r="A426" s="23"/>
      <c r="B426" s="23"/>
      <c r="C426" s="23"/>
      <c r="D426" s="24"/>
      <c r="E426" s="28" t="str">
        <f>IF('1.4 AIZ-BWH'!E435="","",'1.4 AIZ-BWH'!E435)</f>
        <v/>
      </c>
      <c r="F426" s="49"/>
      <c r="G426" s="500" t="str" cm="1">
        <f t="array" aca="1" ref="G426" ca="1">IFERROR(IF(M426=0,SUMIFS(G427:G$1006,L427:L$1006,$L426,M427:M$1006,"&gt;0"),INDIRECT("'"&amp;$E426&amp;"'!E4")),"")</f>
        <v/>
      </c>
      <c r="H426" s="500" t="str" cm="1">
        <f t="array" aca="1" ref="H426" ca="1">IFERROR(IF(M426=0,SUMIFS(H427:H$1006,L427:L$1006,$L426,M427:M$1006,"&gt;0"),INDIRECT("'"&amp;$E426&amp;"'!E6")),"")</f>
        <v/>
      </c>
      <c r="I426" s="502" t="str" cm="1">
        <f t="array" aca="1" ref="I426" ca="1">IF(E426="","",IFERROR(IF(M426=0,SUMIFS(I427:I$1006,L427:L$1006,$L426,M427:M$1006,"&gt;0"),INDIRECT("'"&amp;$E426&amp;"'!E7")),""))</f>
        <v/>
      </c>
      <c r="J426" s="502" t="str" cm="1">
        <f t="array" aca="1" ref="J426" ca="1">IF(E426="","",IFERROR(IF(M426=0,SUMIFS(J427:J$1006,L427:L$1006,$L426,M427:M$1006,"&gt;0"),INDIRECT("'"&amp;$E426&amp;"'!E8")),""))</f>
        <v/>
      </c>
      <c r="K426" s="55" t="str">
        <f t="shared" si="15"/>
        <v/>
      </c>
      <c r="L426" s="411" t="str">
        <f t="shared" si="16"/>
        <v/>
      </c>
      <c r="M426" s="411" t="str">
        <f t="shared" si="17"/>
        <v/>
      </c>
      <c r="O426" s="56"/>
    </row>
    <row r="427" spans="1:15" ht="15" hidden="1">
      <c r="A427" s="23"/>
      <c r="B427" s="23"/>
      <c r="C427" s="23"/>
      <c r="D427" s="24"/>
      <c r="E427" s="28" t="str">
        <f>IF('1.4 AIZ-BWH'!E436="","",'1.4 AIZ-BWH'!E436)</f>
        <v/>
      </c>
      <c r="F427" s="49"/>
      <c r="G427" s="500" t="str" cm="1">
        <f t="array" aca="1" ref="G427" ca="1">IFERROR(IF(M427=0,SUMIFS(G428:G$1006,L428:L$1006,$L427,M428:M$1006,"&gt;0"),INDIRECT("'"&amp;$E427&amp;"'!E4")),"")</f>
        <v/>
      </c>
      <c r="H427" s="500" t="str" cm="1">
        <f t="array" aca="1" ref="H427" ca="1">IFERROR(IF(M427=0,SUMIFS(H428:H$1006,L428:L$1006,$L427,M428:M$1006,"&gt;0"),INDIRECT("'"&amp;$E427&amp;"'!E6")),"")</f>
        <v/>
      </c>
      <c r="I427" s="502" t="str" cm="1">
        <f t="array" aca="1" ref="I427" ca="1">IF(E427="","",IFERROR(IF(M427=0,SUMIFS(I428:I$1006,L428:L$1006,$L427,M428:M$1006,"&gt;0"),INDIRECT("'"&amp;$E427&amp;"'!E7")),""))</f>
        <v/>
      </c>
      <c r="J427" s="502" t="str" cm="1">
        <f t="array" aca="1" ref="J427" ca="1">IF(E427="","",IFERROR(IF(M427=0,SUMIFS(J428:J$1006,L428:L$1006,$L427,M428:M$1006,"&gt;0"),INDIRECT("'"&amp;$E427&amp;"'!E8")),""))</f>
        <v/>
      </c>
      <c r="K427" s="55" t="str">
        <f t="shared" si="15"/>
        <v/>
      </c>
      <c r="L427" s="411" t="str">
        <f t="shared" si="16"/>
        <v/>
      </c>
      <c r="M427" s="411" t="str">
        <f t="shared" si="17"/>
        <v/>
      </c>
      <c r="O427" s="56"/>
    </row>
    <row r="428" spans="1:15" ht="15" hidden="1">
      <c r="A428" s="23"/>
      <c r="B428" s="23"/>
      <c r="C428" s="23"/>
      <c r="D428" s="24"/>
      <c r="E428" s="28" t="str">
        <f>IF('1.4 AIZ-BWH'!E437="","",'1.4 AIZ-BWH'!E437)</f>
        <v/>
      </c>
      <c r="F428" s="49"/>
      <c r="G428" s="500" t="str" cm="1">
        <f t="array" aca="1" ref="G428" ca="1">IFERROR(IF(M428=0,SUMIFS(G429:G$1006,L429:L$1006,$L428,M429:M$1006,"&gt;0"),INDIRECT("'"&amp;$E428&amp;"'!E4")),"")</f>
        <v/>
      </c>
      <c r="H428" s="500" t="str" cm="1">
        <f t="array" aca="1" ref="H428" ca="1">IFERROR(IF(M428=0,SUMIFS(H429:H$1006,L429:L$1006,$L428,M429:M$1006,"&gt;0"),INDIRECT("'"&amp;$E428&amp;"'!E6")),"")</f>
        <v/>
      </c>
      <c r="I428" s="502" t="str" cm="1">
        <f t="array" aca="1" ref="I428" ca="1">IF(E428="","",IFERROR(IF(M428=0,SUMIFS(I429:I$1006,L429:L$1006,$L428,M429:M$1006,"&gt;0"),INDIRECT("'"&amp;$E428&amp;"'!E7")),""))</f>
        <v/>
      </c>
      <c r="J428" s="502" t="str" cm="1">
        <f t="array" aca="1" ref="J428" ca="1">IF(E428="","",IFERROR(IF(M428=0,SUMIFS(J429:J$1006,L429:L$1006,$L428,M429:M$1006,"&gt;0"),INDIRECT("'"&amp;$E428&amp;"'!E8")),""))</f>
        <v/>
      </c>
      <c r="K428" s="55" t="str">
        <f t="shared" si="15"/>
        <v/>
      </c>
      <c r="L428" s="411" t="str">
        <f t="shared" si="16"/>
        <v/>
      </c>
      <c r="M428" s="411" t="str">
        <f t="shared" si="17"/>
        <v/>
      </c>
      <c r="O428" s="56"/>
    </row>
    <row r="429" spans="1:15" ht="15" hidden="1">
      <c r="A429" s="23"/>
      <c r="B429" s="23"/>
      <c r="C429" s="23"/>
      <c r="D429" s="24"/>
      <c r="E429" s="28" t="str">
        <f>IF('1.4 AIZ-BWH'!E438="","",'1.4 AIZ-BWH'!E438)</f>
        <v/>
      </c>
      <c r="F429" s="49"/>
      <c r="G429" s="500" t="str" cm="1">
        <f t="array" aca="1" ref="G429" ca="1">IFERROR(IF(M429=0,SUMIFS(G430:G$1006,L430:L$1006,$L429,M430:M$1006,"&gt;0"),INDIRECT("'"&amp;$E429&amp;"'!E4")),"")</f>
        <v/>
      </c>
      <c r="H429" s="500" t="str" cm="1">
        <f t="array" aca="1" ref="H429" ca="1">IFERROR(IF(M429=0,SUMIFS(H430:H$1006,L430:L$1006,$L429,M430:M$1006,"&gt;0"),INDIRECT("'"&amp;$E429&amp;"'!E6")),"")</f>
        <v/>
      </c>
      <c r="I429" s="502" t="str" cm="1">
        <f t="array" aca="1" ref="I429" ca="1">IF(E429="","",IFERROR(IF(M429=0,SUMIFS(I430:I$1006,L430:L$1006,$L429,M430:M$1006,"&gt;0"),INDIRECT("'"&amp;$E429&amp;"'!E7")),""))</f>
        <v/>
      </c>
      <c r="J429" s="502" t="str" cm="1">
        <f t="array" aca="1" ref="J429" ca="1">IF(E429="","",IFERROR(IF(M429=0,SUMIFS(J430:J$1006,L430:L$1006,$L429,M430:M$1006,"&gt;0"),INDIRECT("'"&amp;$E429&amp;"'!E8")),""))</f>
        <v/>
      </c>
      <c r="K429" s="55" t="str">
        <f t="shared" si="15"/>
        <v/>
      </c>
      <c r="L429" s="411" t="str">
        <f t="shared" si="16"/>
        <v/>
      </c>
      <c r="M429" s="411" t="str">
        <f t="shared" si="17"/>
        <v/>
      </c>
      <c r="O429" s="56"/>
    </row>
    <row r="430" spans="1:15" ht="15" hidden="1">
      <c r="A430" s="23"/>
      <c r="B430" s="23"/>
      <c r="C430" s="23"/>
      <c r="D430" s="24"/>
      <c r="E430" s="28" t="str">
        <f>IF('1.4 AIZ-BWH'!E439="","",'1.4 AIZ-BWH'!E439)</f>
        <v/>
      </c>
      <c r="F430" s="49"/>
      <c r="G430" s="500" t="str" cm="1">
        <f t="array" aca="1" ref="G430" ca="1">IFERROR(IF(M430=0,SUMIFS(G431:G$1006,L431:L$1006,$L430,M431:M$1006,"&gt;0"),INDIRECT("'"&amp;$E430&amp;"'!E4")),"")</f>
        <v/>
      </c>
      <c r="H430" s="500" t="str" cm="1">
        <f t="array" aca="1" ref="H430" ca="1">IFERROR(IF(M430=0,SUMIFS(H431:H$1006,L431:L$1006,$L430,M431:M$1006,"&gt;0"),INDIRECT("'"&amp;$E430&amp;"'!E6")),"")</f>
        <v/>
      </c>
      <c r="I430" s="502" t="str" cm="1">
        <f t="array" aca="1" ref="I430" ca="1">IF(E430="","",IFERROR(IF(M430=0,SUMIFS(I431:I$1006,L431:L$1006,$L430,M431:M$1006,"&gt;0"),INDIRECT("'"&amp;$E430&amp;"'!E7")),""))</f>
        <v/>
      </c>
      <c r="J430" s="502" t="str" cm="1">
        <f t="array" aca="1" ref="J430" ca="1">IF(E430="","",IFERROR(IF(M430=0,SUMIFS(J431:J$1006,L431:L$1006,$L430,M431:M$1006,"&gt;0"),INDIRECT("'"&amp;$E430&amp;"'!E8")),""))</f>
        <v/>
      </c>
      <c r="K430" s="55" t="str">
        <f t="shared" si="15"/>
        <v/>
      </c>
      <c r="L430" s="411" t="str">
        <f t="shared" si="16"/>
        <v/>
      </c>
      <c r="M430" s="411" t="str">
        <f t="shared" si="17"/>
        <v/>
      </c>
      <c r="O430" s="56"/>
    </row>
    <row r="431" spans="1:15" ht="15" hidden="1">
      <c r="A431" s="23"/>
      <c r="B431" s="23"/>
      <c r="C431" s="23"/>
      <c r="D431" s="24"/>
      <c r="E431" s="28" t="str">
        <f>IF('1.4 AIZ-BWH'!E440="","",'1.4 AIZ-BWH'!E440)</f>
        <v/>
      </c>
      <c r="F431" s="49"/>
      <c r="G431" s="500" t="str" cm="1">
        <f t="array" aca="1" ref="G431" ca="1">IFERROR(IF(M431=0,SUMIFS(G432:G$1006,L432:L$1006,$L431,M432:M$1006,"&gt;0"),INDIRECT("'"&amp;$E431&amp;"'!E4")),"")</f>
        <v/>
      </c>
      <c r="H431" s="500" t="str" cm="1">
        <f t="array" aca="1" ref="H431" ca="1">IFERROR(IF(M431=0,SUMIFS(H432:H$1006,L432:L$1006,$L431,M432:M$1006,"&gt;0"),INDIRECT("'"&amp;$E431&amp;"'!E6")),"")</f>
        <v/>
      </c>
      <c r="I431" s="502" t="str" cm="1">
        <f t="array" aca="1" ref="I431" ca="1">IF(E431="","",IFERROR(IF(M431=0,SUMIFS(I432:I$1006,L432:L$1006,$L431,M432:M$1006,"&gt;0"),INDIRECT("'"&amp;$E431&amp;"'!E7")),""))</f>
        <v/>
      </c>
      <c r="J431" s="502" t="str" cm="1">
        <f t="array" aca="1" ref="J431" ca="1">IF(E431="","",IFERROR(IF(M431=0,SUMIFS(J432:J$1006,L432:L$1006,$L431,M432:M$1006,"&gt;0"),INDIRECT("'"&amp;$E431&amp;"'!E8")),""))</f>
        <v/>
      </c>
      <c r="K431" s="55" t="str">
        <f t="shared" si="15"/>
        <v/>
      </c>
      <c r="L431" s="411" t="str">
        <f t="shared" si="16"/>
        <v/>
      </c>
      <c r="M431" s="411" t="str">
        <f t="shared" si="17"/>
        <v/>
      </c>
      <c r="O431" s="56"/>
    </row>
    <row r="432" spans="1:15" ht="15" hidden="1">
      <c r="A432" s="23"/>
      <c r="B432" s="23"/>
      <c r="C432" s="23"/>
      <c r="D432" s="24"/>
      <c r="E432" s="28" t="str">
        <f>IF('1.4 AIZ-BWH'!E441="","",'1.4 AIZ-BWH'!E441)</f>
        <v/>
      </c>
      <c r="F432" s="49"/>
      <c r="G432" s="500" t="str" cm="1">
        <f t="array" aca="1" ref="G432" ca="1">IFERROR(IF(M432=0,SUMIFS(G433:G$1006,L433:L$1006,$L432,M433:M$1006,"&gt;0"),INDIRECT("'"&amp;$E432&amp;"'!E4")),"")</f>
        <v/>
      </c>
      <c r="H432" s="500" t="str" cm="1">
        <f t="array" aca="1" ref="H432" ca="1">IFERROR(IF(M432=0,SUMIFS(H433:H$1006,L433:L$1006,$L432,M433:M$1006,"&gt;0"),INDIRECT("'"&amp;$E432&amp;"'!E6")),"")</f>
        <v/>
      </c>
      <c r="I432" s="502" t="str" cm="1">
        <f t="array" aca="1" ref="I432" ca="1">IF(E432="","",IFERROR(IF(M432=0,SUMIFS(I433:I$1006,L433:L$1006,$L432,M433:M$1006,"&gt;0"),INDIRECT("'"&amp;$E432&amp;"'!E7")),""))</f>
        <v/>
      </c>
      <c r="J432" s="502" t="str" cm="1">
        <f t="array" aca="1" ref="J432" ca="1">IF(E432="","",IFERROR(IF(M432=0,SUMIFS(J433:J$1006,L433:L$1006,$L432,M433:M$1006,"&gt;0"),INDIRECT("'"&amp;$E432&amp;"'!E8")),""))</f>
        <v/>
      </c>
      <c r="K432" s="55" t="str">
        <f t="shared" si="15"/>
        <v/>
      </c>
      <c r="L432" s="411" t="str">
        <f t="shared" si="16"/>
        <v/>
      </c>
      <c r="M432" s="411" t="str">
        <f t="shared" si="17"/>
        <v/>
      </c>
      <c r="O432" s="56"/>
    </row>
    <row r="433" spans="1:15" ht="15" hidden="1">
      <c r="A433" s="23"/>
      <c r="B433" s="23"/>
      <c r="C433" s="23"/>
      <c r="D433" s="24"/>
      <c r="E433" s="28" t="str">
        <f>IF('1.4 AIZ-BWH'!E442="","",'1.4 AIZ-BWH'!E442)</f>
        <v/>
      </c>
      <c r="F433" s="49"/>
      <c r="G433" s="500" t="str" cm="1">
        <f t="array" aca="1" ref="G433" ca="1">IFERROR(IF(M433=0,SUMIFS(G434:G$1006,L434:L$1006,$L433,M434:M$1006,"&gt;0"),INDIRECT("'"&amp;$E433&amp;"'!E4")),"")</f>
        <v/>
      </c>
      <c r="H433" s="500" t="str" cm="1">
        <f t="array" aca="1" ref="H433" ca="1">IFERROR(IF(M433=0,SUMIFS(H434:H$1006,L434:L$1006,$L433,M434:M$1006,"&gt;0"),INDIRECT("'"&amp;$E433&amp;"'!E6")),"")</f>
        <v/>
      </c>
      <c r="I433" s="502" t="str" cm="1">
        <f t="array" aca="1" ref="I433" ca="1">IF(E433="","",IFERROR(IF(M433=0,SUMIFS(I434:I$1006,L434:L$1006,$L433,M434:M$1006,"&gt;0"),INDIRECT("'"&amp;$E433&amp;"'!E7")),""))</f>
        <v/>
      </c>
      <c r="J433" s="502" t="str" cm="1">
        <f t="array" aca="1" ref="J433" ca="1">IF(E433="","",IFERROR(IF(M433=0,SUMIFS(J434:J$1006,L434:L$1006,$L433,M434:M$1006,"&gt;0"),INDIRECT("'"&amp;$E433&amp;"'!E8")),""))</f>
        <v/>
      </c>
      <c r="K433" s="55" t="str">
        <f t="shared" si="15"/>
        <v/>
      </c>
      <c r="L433" s="411" t="str">
        <f t="shared" si="16"/>
        <v/>
      </c>
      <c r="M433" s="411" t="str">
        <f t="shared" si="17"/>
        <v/>
      </c>
      <c r="O433" s="56"/>
    </row>
    <row r="434" spans="1:15" ht="15" hidden="1">
      <c r="A434" s="23"/>
      <c r="B434" s="23"/>
      <c r="C434" s="23"/>
      <c r="D434" s="24"/>
      <c r="E434" s="28" t="str">
        <f>IF('1.4 AIZ-BWH'!E443="","",'1.4 AIZ-BWH'!E443)</f>
        <v/>
      </c>
      <c r="F434" s="49"/>
      <c r="G434" s="500" t="str" cm="1">
        <f t="array" aca="1" ref="G434" ca="1">IFERROR(IF(M434=0,SUMIFS(G435:G$1006,L435:L$1006,$L434,M435:M$1006,"&gt;0"),INDIRECT("'"&amp;$E434&amp;"'!E4")),"")</f>
        <v/>
      </c>
      <c r="H434" s="500" t="str" cm="1">
        <f t="array" aca="1" ref="H434" ca="1">IFERROR(IF(M434=0,SUMIFS(H435:H$1006,L435:L$1006,$L434,M435:M$1006,"&gt;0"),INDIRECT("'"&amp;$E434&amp;"'!E6")),"")</f>
        <v/>
      </c>
      <c r="I434" s="502" t="str" cm="1">
        <f t="array" aca="1" ref="I434" ca="1">IF(E434="","",IFERROR(IF(M434=0,SUMIFS(I435:I$1006,L435:L$1006,$L434,M435:M$1006,"&gt;0"),INDIRECT("'"&amp;$E434&amp;"'!E7")),""))</f>
        <v/>
      </c>
      <c r="J434" s="502" t="str" cm="1">
        <f t="array" aca="1" ref="J434" ca="1">IF(E434="","",IFERROR(IF(M434=0,SUMIFS(J435:J$1006,L435:L$1006,$L434,M435:M$1006,"&gt;0"),INDIRECT("'"&amp;$E434&amp;"'!E8")),""))</f>
        <v/>
      </c>
      <c r="K434" s="55" t="str">
        <f t="shared" si="15"/>
        <v/>
      </c>
      <c r="L434" s="411" t="str">
        <f t="shared" si="16"/>
        <v/>
      </c>
      <c r="M434" s="411" t="str">
        <f t="shared" si="17"/>
        <v/>
      </c>
      <c r="O434" s="56"/>
    </row>
    <row r="435" spans="1:15" ht="15" hidden="1">
      <c r="A435" s="23"/>
      <c r="B435" s="23"/>
      <c r="C435" s="23"/>
      <c r="D435" s="24"/>
      <c r="E435" s="28" t="str">
        <f>IF('1.4 AIZ-BWH'!E444="","",'1.4 AIZ-BWH'!E444)</f>
        <v/>
      </c>
      <c r="F435" s="49"/>
      <c r="G435" s="500" t="str" cm="1">
        <f t="array" aca="1" ref="G435" ca="1">IFERROR(IF(M435=0,SUMIFS(G436:G$1006,L436:L$1006,$L435,M436:M$1006,"&gt;0"),INDIRECT("'"&amp;$E435&amp;"'!E4")),"")</f>
        <v/>
      </c>
      <c r="H435" s="500" t="str" cm="1">
        <f t="array" aca="1" ref="H435" ca="1">IFERROR(IF(M435=0,SUMIFS(H436:H$1006,L436:L$1006,$L435,M436:M$1006,"&gt;0"),INDIRECT("'"&amp;$E435&amp;"'!E6")),"")</f>
        <v/>
      </c>
      <c r="I435" s="502" t="str" cm="1">
        <f t="array" aca="1" ref="I435" ca="1">IF(E435="","",IFERROR(IF(M435=0,SUMIFS(I436:I$1006,L436:L$1006,$L435,M436:M$1006,"&gt;0"),INDIRECT("'"&amp;$E435&amp;"'!E7")),""))</f>
        <v/>
      </c>
      <c r="J435" s="502" t="str" cm="1">
        <f t="array" aca="1" ref="J435" ca="1">IF(E435="","",IFERROR(IF(M435=0,SUMIFS(J436:J$1006,L436:L$1006,$L435,M436:M$1006,"&gt;0"),INDIRECT("'"&amp;$E435&amp;"'!E8")),""))</f>
        <v/>
      </c>
      <c r="K435" s="55" t="str">
        <f t="shared" si="15"/>
        <v/>
      </c>
      <c r="L435" s="411" t="str">
        <f t="shared" si="16"/>
        <v/>
      </c>
      <c r="M435" s="411" t="str">
        <f t="shared" si="17"/>
        <v/>
      </c>
      <c r="O435" s="56"/>
    </row>
    <row r="436" spans="1:15" ht="15" hidden="1">
      <c r="A436" s="23"/>
      <c r="B436" s="23"/>
      <c r="C436" s="23"/>
      <c r="D436" s="24"/>
      <c r="E436" s="28" t="str">
        <f>IF('1.4 AIZ-BWH'!E445="","",'1.4 AIZ-BWH'!E445)</f>
        <v/>
      </c>
      <c r="F436" s="49"/>
      <c r="G436" s="500" t="str" cm="1">
        <f t="array" aca="1" ref="G436" ca="1">IFERROR(IF(M436=0,SUMIFS(G437:G$1006,L437:L$1006,$L436,M437:M$1006,"&gt;0"),INDIRECT("'"&amp;$E436&amp;"'!E4")),"")</f>
        <v/>
      </c>
      <c r="H436" s="500" t="str" cm="1">
        <f t="array" aca="1" ref="H436" ca="1">IFERROR(IF(M436=0,SUMIFS(H437:H$1006,L437:L$1006,$L436,M437:M$1006,"&gt;0"),INDIRECT("'"&amp;$E436&amp;"'!E6")),"")</f>
        <v/>
      </c>
      <c r="I436" s="502" t="str" cm="1">
        <f t="array" aca="1" ref="I436" ca="1">IF(E436="","",IFERROR(IF(M436=0,SUMIFS(I437:I$1006,L437:L$1006,$L436,M437:M$1006,"&gt;0"),INDIRECT("'"&amp;$E436&amp;"'!E7")),""))</f>
        <v/>
      </c>
      <c r="J436" s="502" t="str" cm="1">
        <f t="array" aca="1" ref="J436" ca="1">IF(E436="","",IFERROR(IF(M436=0,SUMIFS(J437:J$1006,L437:L$1006,$L436,M437:M$1006,"&gt;0"),INDIRECT("'"&amp;$E436&amp;"'!E8")),""))</f>
        <v/>
      </c>
      <c r="K436" s="55" t="str">
        <f t="shared" si="15"/>
        <v/>
      </c>
      <c r="L436" s="411" t="str">
        <f t="shared" si="16"/>
        <v/>
      </c>
      <c r="M436" s="411" t="str">
        <f t="shared" si="17"/>
        <v/>
      </c>
      <c r="O436" s="56"/>
    </row>
    <row r="437" spans="1:15" ht="15" hidden="1">
      <c r="A437" s="23"/>
      <c r="B437" s="23"/>
      <c r="C437" s="23"/>
      <c r="D437" s="24"/>
      <c r="E437" s="28" t="str">
        <f>IF('1.4 AIZ-BWH'!E446="","",'1.4 AIZ-BWH'!E446)</f>
        <v/>
      </c>
      <c r="F437" s="49"/>
      <c r="G437" s="500" t="str" cm="1">
        <f t="array" aca="1" ref="G437" ca="1">IFERROR(IF(M437=0,SUMIFS(G438:G$1006,L438:L$1006,$L437,M438:M$1006,"&gt;0"),INDIRECT("'"&amp;$E437&amp;"'!E4")),"")</f>
        <v/>
      </c>
      <c r="H437" s="500" t="str" cm="1">
        <f t="array" aca="1" ref="H437" ca="1">IFERROR(IF(M437=0,SUMIFS(H438:H$1006,L438:L$1006,$L437,M438:M$1006,"&gt;0"),INDIRECT("'"&amp;$E437&amp;"'!E6")),"")</f>
        <v/>
      </c>
      <c r="I437" s="502" t="str" cm="1">
        <f t="array" aca="1" ref="I437" ca="1">IF(E437="","",IFERROR(IF(M437=0,SUMIFS(I438:I$1006,L438:L$1006,$L437,M438:M$1006,"&gt;0"),INDIRECT("'"&amp;$E437&amp;"'!E7")),""))</f>
        <v/>
      </c>
      <c r="J437" s="502" t="str" cm="1">
        <f t="array" aca="1" ref="J437" ca="1">IF(E437="","",IFERROR(IF(M437=0,SUMIFS(J438:J$1006,L438:L$1006,$L437,M438:M$1006,"&gt;0"),INDIRECT("'"&amp;$E437&amp;"'!E8")),""))</f>
        <v/>
      </c>
      <c r="K437" s="55" t="str">
        <f t="shared" si="15"/>
        <v/>
      </c>
      <c r="L437" s="411" t="str">
        <f t="shared" si="16"/>
        <v/>
      </c>
      <c r="M437" s="411" t="str">
        <f t="shared" si="17"/>
        <v/>
      </c>
      <c r="O437" s="56"/>
    </row>
    <row r="438" spans="1:15" ht="15" hidden="1">
      <c r="A438" s="23"/>
      <c r="B438" s="23"/>
      <c r="C438" s="23"/>
      <c r="D438" s="24"/>
      <c r="E438" s="28" t="str">
        <f>IF('1.4 AIZ-BWH'!E447="","",'1.4 AIZ-BWH'!E447)</f>
        <v/>
      </c>
      <c r="F438" s="49"/>
      <c r="G438" s="500" t="str" cm="1">
        <f t="array" aca="1" ref="G438" ca="1">IFERROR(IF(M438=0,SUMIFS(G439:G$1006,L439:L$1006,$L438,M439:M$1006,"&gt;0"),INDIRECT("'"&amp;$E438&amp;"'!E4")),"")</f>
        <v/>
      </c>
      <c r="H438" s="500" t="str" cm="1">
        <f t="array" aca="1" ref="H438" ca="1">IFERROR(IF(M438=0,SUMIFS(H439:H$1006,L439:L$1006,$L438,M439:M$1006,"&gt;0"),INDIRECT("'"&amp;$E438&amp;"'!E6")),"")</f>
        <v/>
      </c>
      <c r="I438" s="502" t="str" cm="1">
        <f t="array" aca="1" ref="I438" ca="1">IF(E438="","",IFERROR(IF(M438=0,SUMIFS(I439:I$1006,L439:L$1006,$L438,M439:M$1006,"&gt;0"),INDIRECT("'"&amp;$E438&amp;"'!E7")),""))</f>
        <v/>
      </c>
      <c r="J438" s="502" t="str" cm="1">
        <f t="array" aca="1" ref="J438" ca="1">IF(E438="","",IFERROR(IF(M438=0,SUMIFS(J439:J$1006,L439:L$1006,$L438,M439:M$1006,"&gt;0"),INDIRECT("'"&amp;$E438&amp;"'!E8")),""))</f>
        <v/>
      </c>
      <c r="K438" s="55" t="str">
        <f t="shared" si="15"/>
        <v/>
      </c>
      <c r="L438" s="411" t="str">
        <f t="shared" si="16"/>
        <v/>
      </c>
      <c r="M438" s="411" t="str">
        <f t="shared" si="17"/>
        <v/>
      </c>
      <c r="O438" s="56"/>
    </row>
    <row r="439" spans="1:15" ht="15" hidden="1">
      <c r="A439" s="23"/>
      <c r="B439" s="23"/>
      <c r="C439" s="23"/>
      <c r="D439" s="24"/>
      <c r="E439" s="28" t="str">
        <f>IF('1.4 AIZ-BWH'!E448="","",'1.4 AIZ-BWH'!E448)</f>
        <v/>
      </c>
      <c r="F439" s="49"/>
      <c r="G439" s="500" t="str" cm="1">
        <f t="array" aca="1" ref="G439" ca="1">IFERROR(IF(M439=0,SUMIFS(G440:G$1006,L440:L$1006,$L439,M440:M$1006,"&gt;0"),INDIRECT("'"&amp;$E439&amp;"'!E4")),"")</f>
        <v/>
      </c>
      <c r="H439" s="500" t="str" cm="1">
        <f t="array" aca="1" ref="H439" ca="1">IFERROR(IF(M439=0,SUMIFS(H440:H$1006,L440:L$1006,$L439,M440:M$1006,"&gt;0"),INDIRECT("'"&amp;$E439&amp;"'!E6")),"")</f>
        <v/>
      </c>
      <c r="I439" s="502" t="str" cm="1">
        <f t="array" aca="1" ref="I439" ca="1">IF(E439="","",IFERROR(IF(M439=0,SUMIFS(I440:I$1006,L440:L$1006,$L439,M440:M$1006,"&gt;0"),INDIRECT("'"&amp;$E439&amp;"'!E7")),""))</f>
        <v/>
      </c>
      <c r="J439" s="502" t="str" cm="1">
        <f t="array" aca="1" ref="J439" ca="1">IF(E439="","",IFERROR(IF(M439=0,SUMIFS(J440:J$1006,L440:L$1006,$L439,M440:M$1006,"&gt;0"),INDIRECT("'"&amp;$E439&amp;"'!E8")),""))</f>
        <v/>
      </c>
      <c r="K439" s="55" t="str">
        <f t="shared" si="15"/>
        <v/>
      </c>
      <c r="L439" s="411" t="str">
        <f t="shared" si="16"/>
        <v/>
      </c>
      <c r="M439" s="411" t="str">
        <f t="shared" si="17"/>
        <v/>
      </c>
      <c r="O439" s="56"/>
    </row>
    <row r="440" spans="1:15" ht="15" hidden="1">
      <c r="A440" s="23"/>
      <c r="B440" s="23"/>
      <c r="C440" s="23"/>
      <c r="D440" s="24"/>
      <c r="E440" s="28" t="str">
        <f>IF('1.4 AIZ-BWH'!E449="","",'1.4 AIZ-BWH'!E449)</f>
        <v/>
      </c>
      <c r="F440" s="49"/>
      <c r="G440" s="500" t="str" cm="1">
        <f t="array" aca="1" ref="G440" ca="1">IFERROR(IF(M440=0,SUMIFS(G441:G$1006,L441:L$1006,$L440,M441:M$1006,"&gt;0"),INDIRECT("'"&amp;$E440&amp;"'!E4")),"")</f>
        <v/>
      </c>
      <c r="H440" s="500" t="str" cm="1">
        <f t="array" aca="1" ref="H440" ca="1">IFERROR(IF(M440=0,SUMIFS(H441:H$1006,L441:L$1006,$L440,M441:M$1006,"&gt;0"),INDIRECT("'"&amp;$E440&amp;"'!E6")),"")</f>
        <v/>
      </c>
      <c r="I440" s="502" t="str" cm="1">
        <f t="array" aca="1" ref="I440" ca="1">IF(E440="","",IFERROR(IF(M440=0,SUMIFS(I441:I$1006,L441:L$1006,$L440,M441:M$1006,"&gt;0"),INDIRECT("'"&amp;$E440&amp;"'!E7")),""))</f>
        <v/>
      </c>
      <c r="J440" s="502" t="str" cm="1">
        <f t="array" aca="1" ref="J440" ca="1">IF(E440="","",IFERROR(IF(M440=0,SUMIFS(J441:J$1006,L441:L$1006,$L440,M441:M$1006,"&gt;0"),INDIRECT("'"&amp;$E440&amp;"'!E8")),""))</f>
        <v/>
      </c>
      <c r="K440" s="55" t="str">
        <f t="shared" si="15"/>
        <v/>
      </c>
      <c r="L440" s="411" t="str">
        <f t="shared" si="16"/>
        <v/>
      </c>
      <c r="M440" s="411" t="str">
        <f t="shared" si="17"/>
        <v/>
      </c>
      <c r="O440" s="56"/>
    </row>
    <row r="441" spans="1:15" ht="15" hidden="1">
      <c r="A441" s="23"/>
      <c r="B441" s="23"/>
      <c r="C441" s="23"/>
      <c r="D441" s="24"/>
      <c r="E441" s="28" t="str">
        <f>IF('1.4 AIZ-BWH'!E450="","",'1.4 AIZ-BWH'!E450)</f>
        <v/>
      </c>
      <c r="F441" s="49"/>
      <c r="G441" s="500" t="str" cm="1">
        <f t="array" aca="1" ref="G441" ca="1">IFERROR(IF(M441=0,SUMIFS(G442:G$1006,L442:L$1006,$L441,M442:M$1006,"&gt;0"),INDIRECT("'"&amp;$E441&amp;"'!E4")),"")</f>
        <v/>
      </c>
      <c r="H441" s="500" t="str" cm="1">
        <f t="array" aca="1" ref="H441" ca="1">IFERROR(IF(M441=0,SUMIFS(H442:H$1006,L442:L$1006,$L441,M442:M$1006,"&gt;0"),INDIRECT("'"&amp;$E441&amp;"'!E6")),"")</f>
        <v/>
      </c>
      <c r="I441" s="502" t="str" cm="1">
        <f t="array" aca="1" ref="I441" ca="1">IF(E441="","",IFERROR(IF(M441=0,SUMIFS(I442:I$1006,L442:L$1006,$L441,M442:M$1006,"&gt;0"),INDIRECT("'"&amp;$E441&amp;"'!E7")),""))</f>
        <v/>
      </c>
      <c r="J441" s="502" t="str" cm="1">
        <f t="array" aca="1" ref="J441" ca="1">IF(E441="","",IFERROR(IF(M441=0,SUMIFS(J442:J$1006,L442:L$1006,$L441,M442:M$1006,"&gt;0"),INDIRECT("'"&amp;$E441&amp;"'!E8")),""))</f>
        <v/>
      </c>
      <c r="K441" s="55" t="str">
        <f t="shared" si="15"/>
        <v/>
      </c>
      <c r="L441" s="411" t="str">
        <f t="shared" si="16"/>
        <v/>
      </c>
      <c r="M441" s="411" t="str">
        <f t="shared" si="17"/>
        <v/>
      </c>
      <c r="O441" s="56"/>
    </row>
    <row r="442" spans="1:15" ht="15" hidden="1">
      <c r="A442" s="23"/>
      <c r="B442" s="23"/>
      <c r="C442" s="23"/>
      <c r="D442" s="24"/>
      <c r="E442" s="28" t="str">
        <f>IF('1.4 AIZ-BWH'!E451="","",'1.4 AIZ-BWH'!E451)</f>
        <v/>
      </c>
      <c r="F442" s="49"/>
      <c r="G442" s="500" t="str" cm="1">
        <f t="array" aca="1" ref="G442" ca="1">IFERROR(IF(M442=0,SUMIFS(G443:G$1006,L443:L$1006,$L442,M443:M$1006,"&gt;0"),INDIRECT("'"&amp;$E442&amp;"'!E4")),"")</f>
        <v/>
      </c>
      <c r="H442" s="500" t="str" cm="1">
        <f t="array" aca="1" ref="H442" ca="1">IFERROR(IF(M442=0,SUMIFS(H443:H$1006,L443:L$1006,$L442,M443:M$1006,"&gt;0"),INDIRECT("'"&amp;$E442&amp;"'!E6")),"")</f>
        <v/>
      </c>
      <c r="I442" s="502" t="str" cm="1">
        <f t="array" aca="1" ref="I442" ca="1">IF(E442="","",IFERROR(IF(M442=0,SUMIFS(I443:I$1006,L443:L$1006,$L442,M443:M$1006,"&gt;0"),INDIRECT("'"&amp;$E442&amp;"'!E7")),""))</f>
        <v/>
      </c>
      <c r="J442" s="502" t="str" cm="1">
        <f t="array" aca="1" ref="J442" ca="1">IF(E442="","",IFERROR(IF(M442=0,SUMIFS(J443:J$1006,L443:L$1006,$L442,M443:M$1006,"&gt;0"),INDIRECT("'"&amp;$E442&amp;"'!E8")),""))</f>
        <v/>
      </c>
      <c r="K442" s="55" t="str">
        <f t="shared" si="15"/>
        <v/>
      </c>
      <c r="L442" s="411" t="str">
        <f t="shared" si="16"/>
        <v/>
      </c>
      <c r="M442" s="411" t="str">
        <f t="shared" si="17"/>
        <v/>
      </c>
      <c r="O442" s="56"/>
    </row>
    <row r="443" spans="1:15" ht="15" hidden="1">
      <c r="A443" s="23"/>
      <c r="B443" s="23"/>
      <c r="C443" s="23"/>
      <c r="D443" s="24"/>
      <c r="E443" s="28" t="str">
        <f>IF('1.4 AIZ-BWH'!E452="","",'1.4 AIZ-BWH'!E452)</f>
        <v/>
      </c>
      <c r="F443" s="49"/>
      <c r="G443" s="500" t="str" cm="1">
        <f t="array" aca="1" ref="G443" ca="1">IFERROR(IF(M443=0,SUMIFS(G444:G$1006,L444:L$1006,$L443,M444:M$1006,"&gt;0"),INDIRECT("'"&amp;$E443&amp;"'!E4")),"")</f>
        <v/>
      </c>
      <c r="H443" s="500" t="str" cm="1">
        <f t="array" aca="1" ref="H443" ca="1">IFERROR(IF(M443=0,SUMIFS(H444:H$1006,L444:L$1006,$L443,M444:M$1006,"&gt;0"),INDIRECT("'"&amp;$E443&amp;"'!E6")),"")</f>
        <v/>
      </c>
      <c r="I443" s="502" t="str" cm="1">
        <f t="array" aca="1" ref="I443" ca="1">IF(E443="","",IFERROR(IF(M443=0,SUMIFS(I444:I$1006,L444:L$1006,$L443,M444:M$1006,"&gt;0"),INDIRECT("'"&amp;$E443&amp;"'!E7")),""))</f>
        <v/>
      </c>
      <c r="J443" s="502" t="str" cm="1">
        <f t="array" aca="1" ref="J443" ca="1">IF(E443="","",IFERROR(IF(M443=0,SUMIFS(J444:J$1006,L444:L$1006,$L443,M444:M$1006,"&gt;0"),INDIRECT("'"&amp;$E443&amp;"'!E8")),""))</f>
        <v/>
      </c>
      <c r="K443" s="55" t="str">
        <f t="shared" si="15"/>
        <v/>
      </c>
      <c r="L443" s="411" t="str">
        <f t="shared" si="16"/>
        <v/>
      </c>
      <c r="M443" s="411" t="str">
        <f t="shared" si="17"/>
        <v/>
      </c>
      <c r="O443" s="56"/>
    </row>
    <row r="444" spans="1:15" ht="15" hidden="1">
      <c r="A444" s="23"/>
      <c r="B444" s="23"/>
      <c r="C444" s="23"/>
      <c r="D444" s="24"/>
      <c r="E444" s="28" t="str">
        <f>IF('1.4 AIZ-BWH'!E453="","",'1.4 AIZ-BWH'!E453)</f>
        <v/>
      </c>
      <c r="F444" s="49"/>
      <c r="G444" s="500" t="str" cm="1">
        <f t="array" aca="1" ref="G444" ca="1">IFERROR(IF(M444=0,SUMIFS(G445:G$1006,L445:L$1006,$L444,M445:M$1006,"&gt;0"),INDIRECT("'"&amp;$E444&amp;"'!E4")),"")</f>
        <v/>
      </c>
      <c r="H444" s="500" t="str" cm="1">
        <f t="array" aca="1" ref="H444" ca="1">IFERROR(IF(M444=0,SUMIFS(H445:H$1006,L445:L$1006,$L444,M445:M$1006,"&gt;0"),INDIRECT("'"&amp;$E444&amp;"'!E6")),"")</f>
        <v/>
      </c>
      <c r="I444" s="502" t="str" cm="1">
        <f t="array" aca="1" ref="I444" ca="1">IF(E444="","",IFERROR(IF(M444=0,SUMIFS(I445:I$1006,L445:L$1006,$L444,M445:M$1006,"&gt;0"),INDIRECT("'"&amp;$E444&amp;"'!E7")),""))</f>
        <v/>
      </c>
      <c r="J444" s="502" t="str" cm="1">
        <f t="array" aca="1" ref="J444" ca="1">IF(E444="","",IFERROR(IF(M444=0,SUMIFS(J445:J$1006,L445:L$1006,$L444,M445:M$1006,"&gt;0"),INDIRECT("'"&amp;$E444&amp;"'!E8")),""))</f>
        <v/>
      </c>
      <c r="K444" s="55" t="str">
        <f t="shared" si="15"/>
        <v/>
      </c>
      <c r="L444" s="411" t="str">
        <f t="shared" si="16"/>
        <v/>
      </c>
      <c r="M444" s="411" t="str">
        <f t="shared" si="17"/>
        <v/>
      </c>
      <c r="O444" s="56"/>
    </row>
    <row r="445" spans="1:15" ht="15" hidden="1">
      <c r="A445" s="23"/>
      <c r="B445" s="23"/>
      <c r="C445" s="23"/>
      <c r="D445" s="24"/>
      <c r="E445" s="28" t="str">
        <f>IF('1.4 AIZ-BWH'!E454="","",'1.4 AIZ-BWH'!E454)</f>
        <v/>
      </c>
      <c r="F445" s="49"/>
      <c r="G445" s="500" t="str" cm="1">
        <f t="array" aca="1" ref="G445" ca="1">IFERROR(IF(M445=0,SUMIFS(G446:G$1006,L446:L$1006,$L445,M446:M$1006,"&gt;0"),INDIRECT("'"&amp;$E445&amp;"'!E4")),"")</f>
        <v/>
      </c>
      <c r="H445" s="500" t="str" cm="1">
        <f t="array" aca="1" ref="H445" ca="1">IFERROR(IF(M445=0,SUMIFS(H446:H$1006,L446:L$1006,$L445,M446:M$1006,"&gt;0"),INDIRECT("'"&amp;$E445&amp;"'!E6")),"")</f>
        <v/>
      </c>
      <c r="I445" s="502" t="str" cm="1">
        <f t="array" aca="1" ref="I445" ca="1">IF(E445="","",IFERROR(IF(M445=0,SUMIFS(I446:I$1006,L446:L$1006,$L445,M446:M$1006,"&gt;0"),INDIRECT("'"&amp;$E445&amp;"'!E7")),""))</f>
        <v/>
      </c>
      <c r="J445" s="502" t="str" cm="1">
        <f t="array" aca="1" ref="J445" ca="1">IF(E445="","",IFERROR(IF(M445=0,SUMIFS(J446:J$1006,L446:L$1006,$L445,M446:M$1006,"&gt;0"),INDIRECT("'"&amp;$E445&amp;"'!E8")),""))</f>
        <v/>
      </c>
      <c r="K445" s="55" t="str">
        <f t="shared" si="15"/>
        <v/>
      </c>
      <c r="L445" s="411" t="str">
        <f t="shared" si="16"/>
        <v/>
      </c>
      <c r="M445" s="411" t="str">
        <f t="shared" si="17"/>
        <v/>
      </c>
      <c r="O445" s="56"/>
    </row>
    <row r="446" spans="1:15" ht="15" hidden="1">
      <c r="A446" s="23"/>
      <c r="B446" s="23"/>
      <c r="C446" s="23"/>
      <c r="D446" s="24"/>
      <c r="E446" s="28" t="str">
        <f>IF('1.4 AIZ-BWH'!E455="","",'1.4 AIZ-BWH'!E455)</f>
        <v/>
      </c>
      <c r="F446" s="49"/>
      <c r="G446" s="500" t="str" cm="1">
        <f t="array" aca="1" ref="G446" ca="1">IFERROR(IF(M446=0,SUMIFS(G447:G$1006,L447:L$1006,$L446,M447:M$1006,"&gt;0"),INDIRECT("'"&amp;$E446&amp;"'!E4")),"")</f>
        <v/>
      </c>
      <c r="H446" s="500" t="str" cm="1">
        <f t="array" aca="1" ref="H446" ca="1">IFERROR(IF(M446=0,SUMIFS(H447:H$1006,L447:L$1006,$L446,M447:M$1006,"&gt;0"),INDIRECT("'"&amp;$E446&amp;"'!E6")),"")</f>
        <v/>
      </c>
      <c r="I446" s="502" t="str" cm="1">
        <f t="array" aca="1" ref="I446" ca="1">IF(E446="","",IFERROR(IF(M446=0,SUMIFS(I447:I$1006,L447:L$1006,$L446,M447:M$1006,"&gt;0"),INDIRECT("'"&amp;$E446&amp;"'!E7")),""))</f>
        <v/>
      </c>
      <c r="J446" s="502" t="str" cm="1">
        <f t="array" aca="1" ref="J446" ca="1">IF(E446="","",IFERROR(IF(M446=0,SUMIFS(J447:J$1006,L447:L$1006,$L446,M447:M$1006,"&gt;0"),INDIRECT("'"&amp;$E446&amp;"'!E8")),""))</f>
        <v/>
      </c>
      <c r="K446" s="55" t="str">
        <f t="shared" si="15"/>
        <v/>
      </c>
      <c r="L446" s="411" t="str">
        <f t="shared" si="16"/>
        <v/>
      </c>
      <c r="M446" s="411" t="str">
        <f t="shared" si="17"/>
        <v/>
      </c>
      <c r="O446" s="56"/>
    </row>
    <row r="447" spans="1:15" ht="15" hidden="1">
      <c r="A447" s="23"/>
      <c r="B447" s="23"/>
      <c r="C447" s="23"/>
      <c r="D447" s="24"/>
      <c r="E447" s="28" t="str">
        <f>IF('1.4 AIZ-BWH'!E456="","",'1.4 AIZ-BWH'!E456)</f>
        <v/>
      </c>
      <c r="F447" s="49"/>
      <c r="G447" s="500" t="str" cm="1">
        <f t="array" aca="1" ref="G447" ca="1">IFERROR(IF(M447=0,SUMIFS(G448:G$1006,L448:L$1006,$L447,M448:M$1006,"&gt;0"),INDIRECT("'"&amp;$E447&amp;"'!E4")),"")</f>
        <v/>
      </c>
      <c r="H447" s="500" t="str" cm="1">
        <f t="array" aca="1" ref="H447" ca="1">IFERROR(IF(M447=0,SUMIFS(H448:H$1006,L448:L$1006,$L447,M448:M$1006,"&gt;0"),INDIRECT("'"&amp;$E447&amp;"'!E6")),"")</f>
        <v/>
      </c>
      <c r="I447" s="502" t="str" cm="1">
        <f t="array" aca="1" ref="I447" ca="1">IF(E447="","",IFERROR(IF(M447=0,SUMIFS(I448:I$1006,L448:L$1006,$L447,M448:M$1006,"&gt;0"),INDIRECT("'"&amp;$E447&amp;"'!E7")),""))</f>
        <v/>
      </c>
      <c r="J447" s="502" t="str" cm="1">
        <f t="array" aca="1" ref="J447" ca="1">IF(E447="","",IFERROR(IF(M447=0,SUMIFS(J448:J$1006,L448:L$1006,$L447,M448:M$1006,"&gt;0"),INDIRECT("'"&amp;$E447&amp;"'!E8")),""))</f>
        <v/>
      </c>
      <c r="K447" s="55" t="str">
        <f t="shared" si="15"/>
        <v/>
      </c>
      <c r="L447" s="411" t="str">
        <f t="shared" si="16"/>
        <v/>
      </c>
      <c r="M447" s="411" t="str">
        <f t="shared" si="17"/>
        <v/>
      </c>
      <c r="O447" s="56"/>
    </row>
    <row r="448" spans="1:15" ht="15" hidden="1">
      <c r="A448" s="23"/>
      <c r="B448" s="23"/>
      <c r="C448" s="23"/>
      <c r="D448" s="24"/>
      <c r="E448" s="28" t="str">
        <f>IF('1.4 AIZ-BWH'!E457="","",'1.4 AIZ-BWH'!E457)</f>
        <v/>
      </c>
      <c r="F448" s="49"/>
      <c r="G448" s="500" t="str" cm="1">
        <f t="array" aca="1" ref="G448" ca="1">IFERROR(IF(M448=0,SUMIFS(G449:G$1006,L449:L$1006,$L448,M449:M$1006,"&gt;0"),INDIRECT("'"&amp;$E448&amp;"'!E4")),"")</f>
        <v/>
      </c>
      <c r="H448" s="500" t="str" cm="1">
        <f t="array" aca="1" ref="H448" ca="1">IFERROR(IF(M448=0,SUMIFS(H449:H$1006,L449:L$1006,$L448,M449:M$1006,"&gt;0"),INDIRECT("'"&amp;$E448&amp;"'!E6")),"")</f>
        <v/>
      </c>
      <c r="I448" s="502" t="str" cm="1">
        <f t="array" aca="1" ref="I448" ca="1">IF(E448="","",IFERROR(IF(M448=0,SUMIFS(I449:I$1006,L449:L$1006,$L448,M449:M$1006,"&gt;0"),INDIRECT("'"&amp;$E448&amp;"'!E7")),""))</f>
        <v/>
      </c>
      <c r="J448" s="502" t="str" cm="1">
        <f t="array" aca="1" ref="J448" ca="1">IF(E448="","",IFERROR(IF(M448=0,SUMIFS(J449:J$1006,L449:L$1006,$L448,M449:M$1006,"&gt;0"),INDIRECT("'"&amp;$E448&amp;"'!E8")),""))</f>
        <v/>
      </c>
      <c r="K448" s="55" t="str">
        <f t="shared" si="15"/>
        <v/>
      </c>
      <c r="L448" s="411" t="str">
        <f t="shared" si="16"/>
        <v/>
      </c>
      <c r="M448" s="411" t="str">
        <f t="shared" si="17"/>
        <v/>
      </c>
      <c r="O448" s="56"/>
    </row>
    <row r="449" spans="1:15" ht="15" hidden="1">
      <c r="A449" s="23"/>
      <c r="B449" s="23"/>
      <c r="C449" s="23"/>
      <c r="D449" s="24"/>
      <c r="E449" s="28" t="str">
        <f>IF('1.4 AIZ-BWH'!E458="","",'1.4 AIZ-BWH'!E458)</f>
        <v/>
      </c>
      <c r="F449" s="49"/>
      <c r="G449" s="500" t="str" cm="1">
        <f t="array" aca="1" ref="G449" ca="1">IFERROR(IF(M449=0,SUMIFS(G450:G$1006,L450:L$1006,$L449,M450:M$1006,"&gt;0"),INDIRECT("'"&amp;$E449&amp;"'!E4")),"")</f>
        <v/>
      </c>
      <c r="H449" s="500" t="str" cm="1">
        <f t="array" aca="1" ref="H449" ca="1">IFERROR(IF(M449=0,SUMIFS(H450:H$1006,L450:L$1006,$L449,M450:M$1006,"&gt;0"),INDIRECT("'"&amp;$E449&amp;"'!E6")),"")</f>
        <v/>
      </c>
      <c r="I449" s="502" t="str" cm="1">
        <f t="array" aca="1" ref="I449" ca="1">IF(E449="","",IFERROR(IF(M449=0,SUMIFS(I450:I$1006,L450:L$1006,$L449,M450:M$1006,"&gt;0"),INDIRECT("'"&amp;$E449&amp;"'!E7")),""))</f>
        <v/>
      </c>
      <c r="J449" s="502" t="str" cm="1">
        <f t="array" aca="1" ref="J449" ca="1">IF(E449="","",IFERROR(IF(M449=0,SUMIFS(J450:J$1006,L450:L$1006,$L449,M450:M$1006,"&gt;0"),INDIRECT("'"&amp;$E449&amp;"'!E8")),""))</f>
        <v/>
      </c>
      <c r="K449" s="55" t="str">
        <f t="shared" si="15"/>
        <v/>
      </c>
      <c r="L449" s="411" t="str">
        <f t="shared" si="16"/>
        <v/>
      </c>
      <c r="M449" s="411" t="str">
        <f t="shared" si="17"/>
        <v/>
      </c>
      <c r="O449" s="56"/>
    </row>
    <row r="450" spans="1:15" ht="15" hidden="1">
      <c r="A450" s="23"/>
      <c r="B450" s="23"/>
      <c r="C450" s="23"/>
      <c r="D450" s="24"/>
      <c r="E450" s="28" t="str">
        <f>IF('1.4 AIZ-BWH'!E459="","",'1.4 AIZ-BWH'!E459)</f>
        <v/>
      </c>
      <c r="F450" s="49"/>
      <c r="G450" s="500" t="str" cm="1">
        <f t="array" aca="1" ref="G450" ca="1">IFERROR(IF(M450=0,SUMIFS(G451:G$1006,L451:L$1006,$L450,M451:M$1006,"&gt;0"),INDIRECT("'"&amp;$E450&amp;"'!E4")),"")</f>
        <v/>
      </c>
      <c r="H450" s="500" t="str" cm="1">
        <f t="array" aca="1" ref="H450" ca="1">IFERROR(IF(M450=0,SUMIFS(H451:H$1006,L451:L$1006,$L450,M451:M$1006,"&gt;0"),INDIRECT("'"&amp;$E450&amp;"'!E6")),"")</f>
        <v/>
      </c>
      <c r="I450" s="502" t="str" cm="1">
        <f t="array" aca="1" ref="I450" ca="1">IF(E450="","",IFERROR(IF(M450=0,SUMIFS(I451:I$1006,L451:L$1006,$L450,M451:M$1006,"&gt;0"),INDIRECT("'"&amp;$E450&amp;"'!E7")),""))</f>
        <v/>
      </c>
      <c r="J450" s="502" t="str" cm="1">
        <f t="array" aca="1" ref="J450" ca="1">IF(E450="","",IFERROR(IF(M450=0,SUMIFS(J451:J$1006,L451:L$1006,$L450,M451:M$1006,"&gt;0"),INDIRECT("'"&amp;$E450&amp;"'!E8")),""))</f>
        <v/>
      </c>
      <c r="K450" s="55" t="str">
        <f t="shared" si="15"/>
        <v/>
      </c>
      <c r="L450" s="411" t="str">
        <f t="shared" si="16"/>
        <v/>
      </c>
      <c r="M450" s="411" t="str">
        <f t="shared" si="17"/>
        <v/>
      </c>
      <c r="O450" s="56"/>
    </row>
    <row r="451" spans="1:15" ht="15" hidden="1">
      <c r="A451" s="23"/>
      <c r="B451" s="23"/>
      <c r="C451" s="23"/>
      <c r="D451" s="24"/>
      <c r="E451" s="28" t="str">
        <f>IF('1.4 AIZ-BWH'!E460="","",'1.4 AIZ-BWH'!E460)</f>
        <v/>
      </c>
      <c r="F451" s="49"/>
      <c r="G451" s="500" t="str" cm="1">
        <f t="array" aca="1" ref="G451" ca="1">IFERROR(IF(M451=0,SUMIFS(G452:G$1006,L452:L$1006,$L451,M452:M$1006,"&gt;0"),INDIRECT("'"&amp;$E451&amp;"'!E4")),"")</f>
        <v/>
      </c>
      <c r="H451" s="500" t="str" cm="1">
        <f t="array" aca="1" ref="H451" ca="1">IFERROR(IF(M451=0,SUMIFS(H452:H$1006,L452:L$1006,$L451,M452:M$1006,"&gt;0"),INDIRECT("'"&amp;$E451&amp;"'!E6")),"")</f>
        <v/>
      </c>
      <c r="I451" s="502" t="str" cm="1">
        <f t="array" aca="1" ref="I451" ca="1">IF(E451="","",IFERROR(IF(M451=0,SUMIFS(I452:I$1006,L452:L$1006,$L451,M452:M$1006,"&gt;0"),INDIRECT("'"&amp;$E451&amp;"'!E7")),""))</f>
        <v/>
      </c>
      <c r="J451" s="502" t="str" cm="1">
        <f t="array" aca="1" ref="J451" ca="1">IF(E451="","",IFERROR(IF(M451=0,SUMIFS(J452:J$1006,L452:L$1006,$L451,M452:M$1006,"&gt;0"),INDIRECT("'"&amp;$E451&amp;"'!E8")),""))</f>
        <v/>
      </c>
      <c r="K451" s="55" t="str">
        <f t="shared" si="15"/>
        <v/>
      </c>
      <c r="L451" s="411" t="str">
        <f t="shared" si="16"/>
        <v/>
      </c>
      <c r="M451" s="411" t="str">
        <f t="shared" si="17"/>
        <v/>
      </c>
      <c r="O451" s="56"/>
    </row>
    <row r="452" spans="1:15" ht="15" hidden="1">
      <c r="A452" s="23"/>
      <c r="B452" s="23"/>
      <c r="C452" s="23"/>
      <c r="D452" s="24"/>
      <c r="E452" s="28" t="str">
        <f>IF('1.4 AIZ-BWH'!E461="","",'1.4 AIZ-BWH'!E461)</f>
        <v/>
      </c>
      <c r="F452" s="49"/>
      <c r="G452" s="500" t="str" cm="1">
        <f t="array" aca="1" ref="G452" ca="1">IFERROR(IF(M452=0,SUMIFS(G453:G$1006,L453:L$1006,$L452,M453:M$1006,"&gt;0"),INDIRECT("'"&amp;$E452&amp;"'!E4")),"")</f>
        <v/>
      </c>
      <c r="H452" s="500" t="str" cm="1">
        <f t="array" aca="1" ref="H452" ca="1">IFERROR(IF(M452=0,SUMIFS(H453:H$1006,L453:L$1006,$L452,M453:M$1006,"&gt;0"),INDIRECT("'"&amp;$E452&amp;"'!E6")),"")</f>
        <v/>
      </c>
      <c r="I452" s="502" t="str" cm="1">
        <f t="array" aca="1" ref="I452" ca="1">IF(E452="","",IFERROR(IF(M452=0,SUMIFS(I453:I$1006,L453:L$1006,$L452,M453:M$1006,"&gt;0"),INDIRECT("'"&amp;$E452&amp;"'!E7")),""))</f>
        <v/>
      </c>
      <c r="J452" s="502" t="str" cm="1">
        <f t="array" aca="1" ref="J452" ca="1">IF(E452="","",IFERROR(IF(M452=0,SUMIFS(J453:J$1006,L453:L$1006,$L452,M453:M$1006,"&gt;0"),INDIRECT("'"&amp;$E452&amp;"'!E8")),""))</f>
        <v/>
      </c>
      <c r="K452" s="55" t="str">
        <f t="shared" si="15"/>
        <v/>
      </c>
      <c r="L452" s="411" t="str">
        <f t="shared" si="16"/>
        <v/>
      </c>
      <c r="M452" s="411" t="str">
        <f t="shared" si="17"/>
        <v/>
      </c>
      <c r="O452" s="56"/>
    </row>
    <row r="453" spans="1:15" ht="15" hidden="1">
      <c r="A453" s="23"/>
      <c r="B453" s="23"/>
      <c r="C453" s="23"/>
      <c r="D453" s="24"/>
      <c r="E453" s="28" t="str">
        <f>IF('1.4 AIZ-BWH'!E462="","",'1.4 AIZ-BWH'!E462)</f>
        <v/>
      </c>
      <c r="F453" s="49"/>
      <c r="G453" s="500" t="str" cm="1">
        <f t="array" aca="1" ref="G453" ca="1">IFERROR(IF(M453=0,SUMIFS(G454:G$1006,L454:L$1006,$L453,M454:M$1006,"&gt;0"),INDIRECT("'"&amp;$E453&amp;"'!E4")),"")</f>
        <v/>
      </c>
      <c r="H453" s="500" t="str" cm="1">
        <f t="array" aca="1" ref="H453" ca="1">IFERROR(IF(M453=0,SUMIFS(H454:H$1006,L454:L$1006,$L453,M454:M$1006,"&gt;0"),INDIRECT("'"&amp;$E453&amp;"'!E6")),"")</f>
        <v/>
      </c>
      <c r="I453" s="502" t="str" cm="1">
        <f t="array" aca="1" ref="I453" ca="1">IF(E453="","",IFERROR(IF(M453=0,SUMIFS(I454:I$1006,L454:L$1006,$L453,M454:M$1006,"&gt;0"),INDIRECT("'"&amp;$E453&amp;"'!E7")),""))</f>
        <v/>
      </c>
      <c r="J453" s="502" t="str" cm="1">
        <f t="array" aca="1" ref="J453" ca="1">IF(E453="","",IFERROR(IF(M453=0,SUMIFS(J454:J$1006,L454:L$1006,$L453,M454:M$1006,"&gt;0"),INDIRECT("'"&amp;$E453&amp;"'!E8")),""))</f>
        <v/>
      </c>
      <c r="K453" s="55" t="str">
        <f t="shared" si="15"/>
        <v/>
      </c>
      <c r="L453" s="411" t="str">
        <f t="shared" si="16"/>
        <v/>
      </c>
      <c r="M453" s="411" t="str">
        <f t="shared" si="17"/>
        <v/>
      </c>
      <c r="O453" s="56"/>
    </row>
    <row r="454" spans="1:15" ht="15" hidden="1">
      <c r="A454" s="23"/>
      <c r="B454" s="23"/>
      <c r="C454" s="23"/>
      <c r="D454" s="24"/>
      <c r="E454" s="28" t="str">
        <f>IF('1.4 AIZ-BWH'!E463="","",'1.4 AIZ-BWH'!E463)</f>
        <v/>
      </c>
      <c r="F454" s="49"/>
      <c r="G454" s="500" t="str" cm="1">
        <f t="array" aca="1" ref="G454" ca="1">IFERROR(IF(M454=0,SUMIFS(G455:G$1006,L455:L$1006,$L454,M455:M$1006,"&gt;0"),INDIRECT("'"&amp;$E454&amp;"'!E4")),"")</f>
        <v/>
      </c>
      <c r="H454" s="500" t="str" cm="1">
        <f t="array" aca="1" ref="H454" ca="1">IFERROR(IF(M454=0,SUMIFS(H455:H$1006,L455:L$1006,$L454,M455:M$1006,"&gt;0"),INDIRECT("'"&amp;$E454&amp;"'!E6")),"")</f>
        <v/>
      </c>
      <c r="I454" s="502" t="str" cm="1">
        <f t="array" aca="1" ref="I454" ca="1">IF(E454="","",IFERROR(IF(M454=0,SUMIFS(I455:I$1006,L455:L$1006,$L454,M455:M$1006,"&gt;0"),INDIRECT("'"&amp;$E454&amp;"'!E7")),""))</f>
        <v/>
      </c>
      <c r="J454" s="502" t="str" cm="1">
        <f t="array" aca="1" ref="J454" ca="1">IF(E454="","",IFERROR(IF(M454=0,SUMIFS(J455:J$1006,L455:L$1006,$L454,M455:M$1006,"&gt;0"),INDIRECT("'"&amp;$E454&amp;"'!E8")),""))</f>
        <v/>
      </c>
      <c r="K454" s="55" t="str">
        <f t="shared" si="15"/>
        <v/>
      </c>
      <c r="L454" s="411" t="str">
        <f t="shared" si="16"/>
        <v/>
      </c>
      <c r="M454" s="411" t="str">
        <f t="shared" si="17"/>
        <v/>
      </c>
      <c r="O454" s="56"/>
    </row>
    <row r="455" spans="1:15" ht="15" hidden="1">
      <c r="A455" s="23"/>
      <c r="B455" s="23"/>
      <c r="C455" s="23"/>
      <c r="D455" s="24"/>
      <c r="E455" s="28" t="str">
        <f>IF('1.4 AIZ-BWH'!E464="","",'1.4 AIZ-BWH'!E464)</f>
        <v/>
      </c>
      <c r="F455" s="49"/>
      <c r="G455" s="500" t="str" cm="1">
        <f t="array" aca="1" ref="G455" ca="1">IFERROR(IF(M455=0,SUMIFS(G456:G$1006,L456:L$1006,$L455,M456:M$1006,"&gt;0"),INDIRECT("'"&amp;$E455&amp;"'!E4")),"")</f>
        <v/>
      </c>
      <c r="H455" s="500" t="str" cm="1">
        <f t="array" aca="1" ref="H455" ca="1">IFERROR(IF(M455=0,SUMIFS(H456:H$1006,L456:L$1006,$L455,M456:M$1006,"&gt;0"),INDIRECT("'"&amp;$E455&amp;"'!E6")),"")</f>
        <v/>
      </c>
      <c r="I455" s="502" t="str" cm="1">
        <f t="array" aca="1" ref="I455" ca="1">IF(E455="","",IFERROR(IF(M455=0,SUMIFS(I456:I$1006,L456:L$1006,$L455,M456:M$1006,"&gt;0"),INDIRECT("'"&amp;$E455&amp;"'!E7")),""))</f>
        <v/>
      </c>
      <c r="J455" s="502" t="str" cm="1">
        <f t="array" aca="1" ref="J455" ca="1">IF(E455="","",IFERROR(IF(M455=0,SUMIFS(J456:J$1006,L456:L$1006,$L455,M456:M$1006,"&gt;0"),INDIRECT("'"&amp;$E455&amp;"'!E8")),""))</f>
        <v/>
      </c>
      <c r="K455" s="55" t="str">
        <f t="shared" si="15"/>
        <v/>
      </c>
      <c r="L455" s="411" t="str">
        <f t="shared" si="16"/>
        <v/>
      </c>
      <c r="M455" s="411" t="str">
        <f t="shared" si="17"/>
        <v/>
      </c>
      <c r="O455" s="56"/>
    </row>
    <row r="456" spans="1:15" ht="15" hidden="1">
      <c r="A456" s="23"/>
      <c r="B456" s="23"/>
      <c r="C456" s="23"/>
      <c r="D456" s="24"/>
      <c r="E456" s="28" t="str">
        <f>IF('1.4 AIZ-BWH'!E465="","",'1.4 AIZ-BWH'!E465)</f>
        <v/>
      </c>
      <c r="F456" s="49"/>
      <c r="G456" s="500" t="str" cm="1">
        <f t="array" aca="1" ref="G456" ca="1">IFERROR(IF(M456=0,SUMIFS(G457:G$1006,L457:L$1006,$L456,M457:M$1006,"&gt;0"),INDIRECT("'"&amp;$E456&amp;"'!E4")),"")</f>
        <v/>
      </c>
      <c r="H456" s="500" t="str" cm="1">
        <f t="array" aca="1" ref="H456" ca="1">IFERROR(IF(M456=0,SUMIFS(H457:H$1006,L457:L$1006,$L456,M457:M$1006,"&gt;0"),INDIRECT("'"&amp;$E456&amp;"'!E6")),"")</f>
        <v/>
      </c>
      <c r="I456" s="502" t="str" cm="1">
        <f t="array" aca="1" ref="I456" ca="1">IF(E456="","",IFERROR(IF(M456=0,SUMIFS(I457:I$1006,L457:L$1006,$L456,M457:M$1006,"&gt;0"),INDIRECT("'"&amp;$E456&amp;"'!E7")),""))</f>
        <v/>
      </c>
      <c r="J456" s="502" t="str" cm="1">
        <f t="array" aca="1" ref="J456" ca="1">IF(E456="","",IFERROR(IF(M456=0,SUMIFS(J457:J$1006,L457:L$1006,$L456,M457:M$1006,"&gt;0"),INDIRECT("'"&amp;$E456&amp;"'!E8")),""))</f>
        <v/>
      </c>
      <c r="K456" s="55" t="str">
        <f t="shared" si="15"/>
        <v/>
      </c>
      <c r="L456" s="411" t="str">
        <f t="shared" si="16"/>
        <v/>
      </c>
      <c r="M456" s="411" t="str">
        <f t="shared" si="17"/>
        <v/>
      </c>
      <c r="O456" s="56"/>
    </row>
    <row r="457" spans="1:15" ht="15" hidden="1">
      <c r="A457" s="23"/>
      <c r="B457" s="23"/>
      <c r="C457" s="23"/>
      <c r="D457" s="24"/>
      <c r="E457" s="28" t="str">
        <f>IF('1.4 AIZ-BWH'!E466="","",'1.4 AIZ-BWH'!E466)</f>
        <v/>
      </c>
      <c r="F457" s="49"/>
      <c r="G457" s="500" t="str" cm="1">
        <f t="array" aca="1" ref="G457" ca="1">IFERROR(IF(M457=0,SUMIFS(G458:G$1006,L458:L$1006,$L457,M458:M$1006,"&gt;0"),INDIRECT("'"&amp;$E457&amp;"'!E4")),"")</f>
        <v/>
      </c>
      <c r="H457" s="500" t="str" cm="1">
        <f t="array" aca="1" ref="H457" ca="1">IFERROR(IF(M457=0,SUMIFS(H458:H$1006,L458:L$1006,$L457,M458:M$1006,"&gt;0"),INDIRECT("'"&amp;$E457&amp;"'!E6")),"")</f>
        <v/>
      </c>
      <c r="I457" s="502" t="str" cm="1">
        <f t="array" aca="1" ref="I457" ca="1">IF(E457="","",IFERROR(IF(M457=0,SUMIFS(I458:I$1006,L458:L$1006,$L457,M458:M$1006,"&gt;0"),INDIRECT("'"&amp;$E457&amp;"'!E7")),""))</f>
        <v/>
      </c>
      <c r="J457" s="502" t="str" cm="1">
        <f t="array" aca="1" ref="J457" ca="1">IF(E457="","",IFERROR(IF(M457=0,SUMIFS(J458:J$1006,L458:L$1006,$L457,M458:M$1006,"&gt;0"),INDIRECT("'"&amp;$E457&amp;"'!E8")),""))</f>
        <v/>
      </c>
      <c r="K457" s="55" t="str">
        <f t="shared" si="15"/>
        <v/>
      </c>
      <c r="L457" s="411" t="str">
        <f t="shared" si="16"/>
        <v/>
      </c>
      <c r="M457" s="411" t="str">
        <f t="shared" si="17"/>
        <v/>
      </c>
      <c r="O457" s="56"/>
    </row>
    <row r="458" spans="1:15" ht="15" hidden="1">
      <c r="A458" s="23"/>
      <c r="B458" s="23"/>
      <c r="C458" s="23"/>
      <c r="D458" s="24"/>
      <c r="E458" s="28" t="str">
        <f>IF('1.4 AIZ-BWH'!E467="","",'1.4 AIZ-BWH'!E467)</f>
        <v/>
      </c>
      <c r="F458" s="49"/>
      <c r="G458" s="500" t="str" cm="1">
        <f t="array" aca="1" ref="G458" ca="1">IFERROR(IF(M458=0,SUMIFS(G459:G$1006,L459:L$1006,$L458,M459:M$1006,"&gt;0"),INDIRECT("'"&amp;$E458&amp;"'!E4")),"")</f>
        <v/>
      </c>
      <c r="H458" s="500" t="str" cm="1">
        <f t="array" aca="1" ref="H458" ca="1">IFERROR(IF(M458=0,SUMIFS(H459:H$1006,L459:L$1006,$L458,M459:M$1006,"&gt;0"),INDIRECT("'"&amp;$E458&amp;"'!E6")),"")</f>
        <v/>
      </c>
      <c r="I458" s="502" t="str" cm="1">
        <f t="array" aca="1" ref="I458" ca="1">IF(E458="","",IFERROR(IF(M458=0,SUMIFS(I459:I$1006,L459:L$1006,$L458,M459:M$1006,"&gt;0"),INDIRECT("'"&amp;$E458&amp;"'!E7")),""))</f>
        <v/>
      </c>
      <c r="J458" s="502" t="str" cm="1">
        <f t="array" aca="1" ref="J458" ca="1">IF(E458="","",IFERROR(IF(M458=0,SUMIFS(J459:J$1006,L459:L$1006,$L458,M459:M$1006,"&gt;0"),INDIRECT("'"&amp;$E458&amp;"'!E8")),""))</f>
        <v/>
      </c>
      <c r="K458" s="55" t="str">
        <f t="shared" si="15"/>
        <v/>
      </c>
      <c r="L458" s="411" t="str">
        <f t="shared" si="16"/>
        <v/>
      </c>
      <c r="M458" s="411" t="str">
        <f t="shared" si="17"/>
        <v/>
      </c>
      <c r="O458" s="56"/>
    </row>
    <row r="459" spans="1:15" ht="15" hidden="1">
      <c r="A459" s="23"/>
      <c r="B459" s="23"/>
      <c r="C459" s="23"/>
      <c r="D459" s="24"/>
      <c r="E459" s="28" t="str">
        <f>IF('1.4 AIZ-BWH'!E468="","",'1.4 AIZ-BWH'!E468)</f>
        <v/>
      </c>
      <c r="F459" s="49"/>
      <c r="G459" s="500" t="str" cm="1">
        <f t="array" aca="1" ref="G459" ca="1">IFERROR(IF(M459=0,SUMIFS(G460:G$1006,L460:L$1006,$L459,M460:M$1006,"&gt;0"),INDIRECT("'"&amp;$E459&amp;"'!E4")),"")</f>
        <v/>
      </c>
      <c r="H459" s="500" t="str" cm="1">
        <f t="array" aca="1" ref="H459" ca="1">IFERROR(IF(M459=0,SUMIFS(H460:H$1006,L460:L$1006,$L459,M460:M$1006,"&gt;0"),INDIRECT("'"&amp;$E459&amp;"'!E6")),"")</f>
        <v/>
      </c>
      <c r="I459" s="502" t="str" cm="1">
        <f t="array" aca="1" ref="I459" ca="1">IF(E459="","",IFERROR(IF(M459=0,SUMIFS(I460:I$1006,L460:L$1006,$L459,M460:M$1006,"&gt;0"),INDIRECT("'"&amp;$E459&amp;"'!E7")),""))</f>
        <v/>
      </c>
      <c r="J459" s="502" t="str" cm="1">
        <f t="array" aca="1" ref="J459" ca="1">IF(E459="","",IFERROR(IF(M459=0,SUMIFS(J460:J$1006,L460:L$1006,$L459,M460:M$1006,"&gt;0"),INDIRECT("'"&amp;$E459&amp;"'!E8")),""))</f>
        <v/>
      </c>
      <c r="K459" s="55" t="str">
        <f t="shared" si="15"/>
        <v/>
      </c>
      <c r="L459" s="411" t="str">
        <f t="shared" si="16"/>
        <v/>
      </c>
      <c r="M459" s="411" t="str">
        <f t="shared" si="17"/>
        <v/>
      </c>
      <c r="O459" s="56"/>
    </row>
    <row r="460" spans="1:15" ht="15" hidden="1">
      <c r="A460" s="23"/>
      <c r="B460" s="23"/>
      <c r="C460" s="23"/>
      <c r="D460" s="24"/>
      <c r="E460" s="28" t="str">
        <f>IF('1.4 AIZ-BWH'!E469="","",'1.4 AIZ-BWH'!E469)</f>
        <v/>
      </c>
      <c r="F460" s="49"/>
      <c r="G460" s="500" t="str" cm="1">
        <f t="array" aca="1" ref="G460" ca="1">IFERROR(IF(M460=0,SUMIFS(G461:G$1006,L461:L$1006,$L460,M461:M$1006,"&gt;0"),INDIRECT("'"&amp;$E460&amp;"'!E4")),"")</f>
        <v/>
      </c>
      <c r="H460" s="500" t="str" cm="1">
        <f t="array" aca="1" ref="H460" ca="1">IFERROR(IF(M460=0,SUMIFS(H461:H$1006,L461:L$1006,$L460,M461:M$1006,"&gt;0"),INDIRECT("'"&amp;$E460&amp;"'!E6")),"")</f>
        <v/>
      </c>
      <c r="I460" s="502" t="str" cm="1">
        <f t="array" aca="1" ref="I460" ca="1">IF(E460="","",IFERROR(IF(M460=0,SUMIFS(I461:I$1006,L461:L$1006,$L460,M461:M$1006,"&gt;0"),INDIRECT("'"&amp;$E460&amp;"'!E7")),""))</f>
        <v/>
      </c>
      <c r="J460" s="502" t="str" cm="1">
        <f t="array" aca="1" ref="J460" ca="1">IF(E460="","",IFERROR(IF(M460=0,SUMIFS(J461:J$1006,L461:L$1006,$L460,M461:M$1006,"&gt;0"),INDIRECT("'"&amp;$E460&amp;"'!E8")),""))</f>
        <v/>
      </c>
      <c r="K460" s="55" t="str">
        <f t="shared" si="15"/>
        <v/>
      </c>
      <c r="L460" s="411" t="str">
        <f t="shared" si="16"/>
        <v/>
      </c>
      <c r="M460" s="411" t="str">
        <f t="shared" si="17"/>
        <v/>
      </c>
      <c r="O460" s="56"/>
    </row>
    <row r="461" spans="1:15" ht="15" hidden="1">
      <c r="A461" s="23"/>
      <c r="B461" s="23"/>
      <c r="C461" s="23"/>
      <c r="D461" s="24"/>
      <c r="E461" s="28" t="str">
        <f>IF('1.4 AIZ-BWH'!E470="","",'1.4 AIZ-BWH'!E470)</f>
        <v/>
      </c>
      <c r="F461" s="49"/>
      <c r="G461" s="500" t="str" cm="1">
        <f t="array" aca="1" ref="G461" ca="1">IFERROR(IF(M461=0,SUMIFS(G462:G$1006,L462:L$1006,$L461,M462:M$1006,"&gt;0"),INDIRECT("'"&amp;$E461&amp;"'!E4")),"")</f>
        <v/>
      </c>
      <c r="H461" s="500" t="str" cm="1">
        <f t="array" aca="1" ref="H461" ca="1">IFERROR(IF(M461=0,SUMIFS(H462:H$1006,L462:L$1006,$L461,M462:M$1006,"&gt;0"),INDIRECT("'"&amp;$E461&amp;"'!E6")),"")</f>
        <v/>
      </c>
      <c r="I461" s="502" t="str" cm="1">
        <f t="array" aca="1" ref="I461" ca="1">IF(E461="","",IFERROR(IF(M461=0,SUMIFS(I462:I$1006,L462:L$1006,$L461,M462:M$1006,"&gt;0"),INDIRECT("'"&amp;$E461&amp;"'!E7")),""))</f>
        <v/>
      </c>
      <c r="J461" s="502" t="str" cm="1">
        <f t="array" aca="1" ref="J461" ca="1">IF(E461="","",IFERROR(IF(M461=0,SUMIFS(J462:J$1006,L462:L$1006,$L461,M462:M$1006,"&gt;0"),INDIRECT("'"&amp;$E461&amp;"'!E8")),""))</f>
        <v/>
      </c>
      <c r="K461" s="55" t="str">
        <f t="shared" si="15"/>
        <v/>
      </c>
      <c r="L461" s="411" t="str">
        <f t="shared" si="16"/>
        <v/>
      </c>
      <c r="M461" s="411" t="str">
        <f t="shared" si="17"/>
        <v/>
      </c>
      <c r="O461" s="56"/>
    </row>
    <row r="462" spans="1:15" ht="15" hidden="1">
      <c r="A462" s="23"/>
      <c r="B462" s="23"/>
      <c r="C462" s="23"/>
      <c r="D462" s="24"/>
      <c r="E462" s="28" t="str">
        <f>IF('1.4 AIZ-BWH'!E471="","",'1.4 AIZ-BWH'!E471)</f>
        <v/>
      </c>
      <c r="F462" s="49"/>
      <c r="G462" s="500" t="str" cm="1">
        <f t="array" aca="1" ref="G462" ca="1">IFERROR(IF(M462=0,SUMIFS(G463:G$1006,L463:L$1006,$L462,M463:M$1006,"&gt;0"),INDIRECT("'"&amp;$E462&amp;"'!E4")),"")</f>
        <v/>
      </c>
      <c r="H462" s="500" t="str" cm="1">
        <f t="array" aca="1" ref="H462" ca="1">IFERROR(IF(M462=0,SUMIFS(H463:H$1006,L463:L$1006,$L462,M463:M$1006,"&gt;0"),INDIRECT("'"&amp;$E462&amp;"'!E6")),"")</f>
        <v/>
      </c>
      <c r="I462" s="502" t="str" cm="1">
        <f t="array" aca="1" ref="I462" ca="1">IF(E462="","",IFERROR(IF(M462=0,SUMIFS(I463:I$1006,L463:L$1006,$L462,M463:M$1006,"&gt;0"),INDIRECT("'"&amp;$E462&amp;"'!E7")),""))</f>
        <v/>
      </c>
      <c r="J462" s="502" t="str" cm="1">
        <f t="array" aca="1" ref="J462" ca="1">IF(E462="","",IFERROR(IF(M462=0,SUMIFS(J463:J$1006,L463:L$1006,$L462,M463:M$1006,"&gt;0"),INDIRECT("'"&amp;$E462&amp;"'!E8")),""))</f>
        <v/>
      </c>
      <c r="K462" s="55" t="str">
        <f t="shared" si="15"/>
        <v/>
      </c>
      <c r="L462" s="411" t="str">
        <f t="shared" si="16"/>
        <v/>
      </c>
      <c r="M462" s="411" t="str">
        <f t="shared" si="17"/>
        <v/>
      </c>
      <c r="O462" s="56"/>
    </row>
    <row r="463" spans="1:15" ht="15" hidden="1">
      <c r="A463" s="23"/>
      <c r="B463" s="23"/>
      <c r="C463" s="23"/>
      <c r="D463" s="24"/>
      <c r="E463" s="28" t="str">
        <f>IF('1.4 AIZ-BWH'!E472="","",'1.4 AIZ-BWH'!E472)</f>
        <v/>
      </c>
      <c r="F463" s="49"/>
      <c r="G463" s="500" t="str" cm="1">
        <f t="array" aca="1" ref="G463" ca="1">IFERROR(IF(M463=0,SUMIFS(G464:G$1006,L464:L$1006,$L463,M464:M$1006,"&gt;0"),INDIRECT("'"&amp;$E463&amp;"'!E4")),"")</f>
        <v/>
      </c>
      <c r="H463" s="500" t="str" cm="1">
        <f t="array" aca="1" ref="H463" ca="1">IFERROR(IF(M463=0,SUMIFS(H464:H$1006,L464:L$1006,$L463,M464:M$1006,"&gt;0"),INDIRECT("'"&amp;$E463&amp;"'!E6")),"")</f>
        <v/>
      </c>
      <c r="I463" s="502" t="str" cm="1">
        <f t="array" aca="1" ref="I463" ca="1">IF(E463="","",IFERROR(IF(M463=0,SUMIFS(I464:I$1006,L464:L$1006,$L463,M464:M$1006,"&gt;0"),INDIRECT("'"&amp;$E463&amp;"'!E7")),""))</f>
        <v/>
      </c>
      <c r="J463" s="502" t="str" cm="1">
        <f t="array" aca="1" ref="J463" ca="1">IF(E463="","",IFERROR(IF(M463=0,SUMIFS(J464:J$1006,L464:L$1006,$L463,M464:M$1006,"&gt;0"),INDIRECT("'"&amp;$E463&amp;"'!E8")),""))</f>
        <v/>
      </c>
      <c r="K463" s="55" t="str">
        <f t="shared" si="15"/>
        <v/>
      </c>
      <c r="L463" s="411" t="str">
        <f t="shared" si="16"/>
        <v/>
      </c>
      <c r="M463" s="411" t="str">
        <f t="shared" si="17"/>
        <v/>
      </c>
      <c r="O463" s="56"/>
    </row>
    <row r="464" spans="1:15" ht="15" hidden="1">
      <c r="A464" s="23"/>
      <c r="B464" s="23"/>
      <c r="C464" s="23"/>
      <c r="D464" s="24"/>
      <c r="E464" s="28" t="str">
        <f>IF('1.4 AIZ-BWH'!E473="","",'1.4 AIZ-BWH'!E473)</f>
        <v/>
      </c>
      <c r="F464" s="49"/>
      <c r="G464" s="500" t="str" cm="1">
        <f t="array" aca="1" ref="G464" ca="1">IFERROR(IF(M464=0,SUMIFS(G465:G$1006,L465:L$1006,$L464,M465:M$1006,"&gt;0"),INDIRECT("'"&amp;$E464&amp;"'!E4")),"")</f>
        <v/>
      </c>
      <c r="H464" s="500" t="str" cm="1">
        <f t="array" aca="1" ref="H464" ca="1">IFERROR(IF(M464=0,SUMIFS(H465:H$1006,L465:L$1006,$L464,M465:M$1006,"&gt;0"),INDIRECT("'"&amp;$E464&amp;"'!E6")),"")</f>
        <v/>
      </c>
      <c r="I464" s="502" t="str" cm="1">
        <f t="array" aca="1" ref="I464" ca="1">IF(E464="","",IFERROR(IF(M464=0,SUMIFS(I465:I$1006,L465:L$1006,$L464,M465:M$1006,"&gt;0"),INDIRECT("'"&amp;$E464&amp;"'!E7")),""))</f>
        <v/>
      </c>
      <c r="J464" s="502" t="str" cm="1">
        <f t="array" aca="1" ref="J464" ca="1">IF(E464="","",IFERROR(IF(M464=0,SUMIFS(J465:J$1006,L465:L$1006,$L464,M465:M$1006,"&gt;0"),INDIRECT("'"&amp;$E464&amp;"'!E8")),""))</f>
        <v/>
      </c>
      <c r="K464" s="55" t="str">
        <f t="shared" si="15"/>
        <v/>
      </c>
      <c r="L464" s="411" t="str">
        <f t="shared" si="16"/>
        <v/>
      </c>
      <c r="M464" s="411" t="str">
        <f t="shared" si="17"/>
        <v/>
      </c>
      <c r="O464" s="56"/>
    </row>
    <row r="465" spans="1:15" ht="15" hidden="1">
      <c r="A465" s="23"/>
      <c r="B465" s="23"/>
      <c r="C465" s="23"/>
      <c r="D465" s="24"/>
      <c r="E465" s="28" t="str">
        <f>IF('1.4 AIZ-BWH'!E474="","",'1.4 AIZ-BWH'!E474)</f>
        <v/>
      </c>
      <c r="F465" s="49"/>
      <c r="G465" s="500" t="str" cm="1">
        <f t="array" aca="1" ref="G465" ca="1">IFERROR(IF(M465=0,SUMIFS(G466:G$1006,L466:L$1006,$L465,M466:M$1006,"&gt;0"),INDIRECT("'"&amp;$E465&amp;"'!E4")),"")</f>
        <v/>
      </c>
      <c r="H465" s="500" t="str" cm="1">
        <f t="array" aca="1" ref="H465" ca="1">IFERROR(IF(M465=0,SUMIFS(H466:H$1006,L466:L$1006,$L465,M466:M$1006,"&gt;0"),INDIRECT("'"&amp;$E465&amp;"'!E6")),"")</f>
        <v/>
      </c>
      <c r="I465" s="502" t="str" cm="1">
        <f t="array" aca="1" ref="I465" ca="1">IF(E465="","",IFERROR(IF(M465=0,SUMIFS(I466:I$1006,L466:L$1006,$L465,M466:M$1006,"&gt;0"),INDIRECT("'"&amp;$E465&amp;"'!E7")),""))</f>
        <v/>
      </c>
      <c r="J465" s="502" t="str" cm="1">
        <f t="array" aca="1" ref="J465" ca="1">IF(E465="","",IFERROR(IF(M465=0,SUMIFS(J466:J$1006,L466:L$1006,$L465,M466:M$1006,"&gt;0"),INDIRECT("'"&amp;$E465&amp;"'!E8")),""))</f>
        <v/>
      </c>
      <c r="K465" s="55" t="str">
        <f t="shared" ref="K465:K528" si="18">IF(E465="","",IFERROR(H465/G465,0))</f>
        <v/>
      </c>
      <c r="L465" s="411" t="str">
        <f t="shared" si="16"/>
        <v/>
      </c>
      <c r="M465" s="411" t="str">
        <f t="shared" si="17"/>
        <v/>
      </c>
      <c r="O465" s="56"/>
    </row>
    <row r="466" spans="1:15" ht="15" hidden="1">
      <c r="A466" s="23"/>
      <c r="B466" s="23"/>
      <c r="C466" s="23"/>
      <c r="D466" s="24"/>
      <c r="E466" s="28" t="str">
        <f>IF('1.4 AIZ-BWH'!E475="","",'1.4 AIZ-BWH'!E475)</f>
        <v/>
      </c>
      <c r="F466" s="49"/>
      <c r="G466" s="500" t="str" cm="1">
        <f t="array" aca="1" ref="G466" ca="1">IFERROR(IF(M466=0,SUMIFS(G467:G$1006,L467:L$1006,$L466,M467:M$1006,"&gt;0"),INDIRECT("'"&amp;$E466&amp;"'!E4")),"")</f>
        <v/>
      </c>
      <c r="H466" s="500" t="str" cm="1">
        <f t="array" aca="1" ref="H466" ca="1">IFERROR(IF(M466=0,SUMIFS(H467:H$1006,L467:L$1006,$L466,M467:M$1006,"&gt;0"),INDIRECT("'"&amp;$E466&amp;"'!E6")),"")</f>
        <v/>
      </c>
      <c r="I466" s="502" t="str" cm="1">
        <f t="array" aca="1" ref="I466" ca="1">IF(E466="","",IFERROR(IF(M466=0,SUMIFS(I467:I$1006,L467:L$1006,$L466,M467:M$1006,"&gt;0"),INDIRECT("'"&amp;$E466&amp;"'!E7")),""))</f>
        <v/>
      </c>
      <c r="J466" s="502" t="str" cm="1">
        <f t="array" aca="1" ref="J466" ca="1">IF(E466="","",IFERROR(IF(M466=0,SUMIFS(J467:J$1006,L467:L$1006,$L466,M467:M$1006,"&gt;0"),INDIRECT("'"&amp;$E466&amp;"'!E8")),""))</f>
        <v/>
      </c>
      <c r="K466" s="55" t="str">
        <f t="shared" si="18"/>
        <v/>
      </c>
      <c r="L466" s="411" t="str">
        <f t="shared" si="16"/>
        <v/>
      </c>
      <c r="M466" s="411" t="str">
        <f t="shared" si="17"/>
        <v/>
      </c>
      <c r="O466" s="56"/>
    </row>
    <row r="467" spans="1:15" ht="15" hidden="1">
      <c r="A467" s="23"/>
      <c r="B467" s="23"/>
      <c r="C467" s="23"/>
      <c r="D467" s="24"/>
      <c r="E467" s="28" t="str">
        <f>IF('1.4 AIZ-BWH'!E476="","",'1.4 AIZ-BWH'!E476)</f>
        <v/>
      </c>
      <c r="F467" s="49"/>
      <c r="G467" s="500" t="str" cm="1">
        <f t="array" aca="1" ref="G467" ca="1">IFERROR(IF(M467=0,SUMIFS(G468:G$1006,L468:L$1006,$L467,M468:M$1006,"&gt;0"),INDIRECT("'"&amp;$E467&amp;"'!E4")),"")</f>
        <v/>
      </c>
      <c r="H467" s="500" t="str" cm="1">
        <f t="array" aca="1" ref="H467" ca="1">IFERROR(IF(M467=0,SUMIFS(H468:H$1006,L468:L$1006,$L467,M468:M$1006,"&gt;0"),INDIRECT("'"&amp;$E467&amp;"'!E6")),"")</f>
        <v/>
      </c>
      <c r="I467" s="502" t="str" cm="1">
        <f t="array" aca="1" ref="I467" ca="1">IF(E467="","",IFERROR(IF(M467=0,SUMIFS(I468:I$1006,L468:L$1006,$L467,M468:M$1006,"&gt;0"),INDIRECT("'"&amp;$E467&amp;"'!E7")),""))</f>
        <v/>
      </c>
      <c r="J467" s="502" t="str" cm="1">
        <f t="array" aca="1" ref="J467" ca="1">IF(E467="","",IFERROR(IF(M467=0,SUMIFS(J468:J$1006,L468:L$1006,$L467,M468:M$1006,"&gt;0"),INDIRECT("'"&amp;$E467&amp;"'!E8")),""))</f>
        <v/>
      </c>
      <c r="K467" s="55" t="str">
        <f t="shared" si="18"/>
        <v/>
      </c>
      <c r="L467" s="411" t="str">
        <f t="shared" si="16"/>
        <v/>
      </c>
      <c r="M467" s="411" t="str">
        <f t="shared" si="17"/>
        <v/>
      </c>
      <c r="O467" s="56"/>
    </row>
    <row r="468" spans="1:15" ht="15" hidden="1">
      <c r="A468" s="23"/>
      <c r="B468" s="23"/>
      <c r="C468" s="23"/>
      <c r="D468" s="24"/>
      <c r="E468" s="28" t="str">
        <f>IF('1.4 AIZ-BWH'!E477="","",'1.4 AIZ-BWH'!E477)</f>
        <v/>
      </c>
      <c r="F468" s="49"/>
      <c r="G468" s="500" t="str" cm="1">
        <f t="array" aca="1" ref="G468" ca="1">IFERROR(IF(M468=0,SUMIFS(G469:G$1006,L469:L$1006,$L468,M469:M$1006,"&gt;0"),INDIRECT("'"&amp;$E468&amp;"'!E4")),"")</f>
        <v/>
      </c>
      <c r="H468" s="500" t="str" cm="1">
        <f t="array" aca="1" ref="H468" ca="1">IFERROR(IF(M468=0,SUMIFS(H469:H$1006,L469:L$1006,$L468,M469:M$1006,"&gt;0"),INDIRECT("'"&amp;$E468&amp;"'!E6")),"")</f>
        <v/>
      </c>
      <c r="I468" s="502" t="str" cm="1">
        <f t="array" aca="1" ref="I468" ca="1">IF(E468="","",IFERROR(IF(M468=0,SUMIFS(I469:I$1006,L469:L$1006,$L468,M469:M$1006,"&gt;0"),INDIRECT("'"&amp;$E468&amp;"'!E7")),""))</f>
        <v/>
      </c>
      <c r="J468" s="502" t="str" cm="1">
        <f t="array" aca="1" ref="J468" ca="1">IF(E468="","",IFERROR(IF(M468=0,SUMIFS(J469:J$1006,L469:L$1006,$L468,M469:M$1006,"&gt;0"),INDIRECT("'"&amp;$E468&amp;"'!E8")),""))</f>
        <v/>
      </c>
      <c r="K468" s="55" t="str">
        <f t="shared" si="18"/>
        <v/>
      </c>
      <c r="L468" s="411" t="str">
        <f t="shared" si="16"/>
        <v/>
      </c>
      <c r="M468" s="411" t="str">
        <f t="shared" si="17"/>
        <v/>
      </c>
      <c r="O468" s="56"/>
    </row>
    <row r="469" spans="1:15" ht="15" hidden="1">
      <c r="A469" s="23"/>
      <c r="B469" s="23"/>
      <c r="C469" s="23"/>
      <c r="D469" s="24"/>
      <c r="E469" s="28" t="str">
        <f>IF('1.4 AIZ-BWH'!E478="","",'1.4 AIZ-BWH'!E478)</f>
        <v/>
      </c>
      <c r="F469" s="49"/>
      <c r="G469" s="500" t="str" cm="1">
        <f t="array" aca="1" ref="G469" ca="1">IFERROR(IF(M469=0,SUMIFS(G470:G$1006,L470:L$1006,$L469,M470:M$1006,"&gt;0"),INDIRECT("'"&amp;$E469&amp;"'!E4")),"")</f>
        <v/>
      </c>
      <c r="H469" s="500" t="str" cm="1">
        <f t="array" aca="1" ref="H469" ca="1">IFERROR(IF(M469=0,SUMIFS(H470:H$1006,L470:L$1006,$L469,M470:M$1006,"&gt;0"),INDIRECT("'"&amp;$E469&amp;"'!E6")),"")</f>
        <v/>
      </c>
      <c r="I469" s="502" t="str" cm="1">
        <f t="array" aca="1" ref="I469" ca="1">IF(E469="","",IFERROR(IF(M469=0,SUMIFS(I470:I$1006,L470:L$1006,$L469,M470:M$1006,"&gt;0"),INDIRECT("'"&amp;$E469&amp;"'!E7")),""))</f>
        <v/>
      </c>
      <c r="J469" s="502" t="str" cm="1">
        <f t="array" aca="1" ref="J469" ca="1">IF(E469="","",IFERROR(IF(M469=0,SUMIFS(J470:J$1006,L470:L$1006,$L469,M470:M$1006,"&gt;0"),INDIRECT("'"&amp;$E469&amp;"'!E8")),""))</f>
        <v/>
      </c>
      <c r="K469" s="55" t="str">
        <f t="shared" si="18"/>
        <v/>
      </c>
      <c r="L469" s="411" t="str">
        <f t="shared" si="16"/>
        <v/>
      </c>
      <c r="M469" s="411" t="str">
        <f t="shared" si="17"/>
        <v/>
      </c>
      <c r="O469" s="56"/>
    </row>
    <row r="470" spans="1:15" ht="15" hidden="1">
      <c r="A470" s="23"/>
      <c r="B470" s="23"/>
      <c r="C470" s="23"/>
      <c r="D470" s="24"/>
      <c r="E470" s="28" t="str">
        <f>IF('1.4 AIZ-BWH'!E479="","",'1.4 AIZ-BWH'!E479)</f>
        <v/>
      </c>
      <c r="F470" s="49"/>
      <c r="G470" s="500" t="str" cm="1">
        <f t="array" aca="1" ref="G470" ca="1">IFERROR(IF(M470=0,SUMIFS(G471:G$1006,L471:L$1006,$L470,M471:M$1006,"&gt;0"),INDIRECT("'"&amp;$E470&amp;"'!E4")),"")</f>
        <v/>
      </c>
      <c r="H470" s="500" t="str" cm="1">
        <f t="array" aca="1" ref="H470" ca="1">IFERROR(IF(M470=0,SUMIFS(H471:H$1006,L471:L$1006,$L470,M471:M$1006,"&gt;0"),INDIRECT("'"&amp;$E470&amp;"'!E6")),"")</f>
        <v/>
      </c>
      <c r="I470" s="502" t="str" cm="1">
        <f t="array" aca="1" ref="I470" ca="1">IF(E470="","",IFERROR(IF(M470=0,SUMIFS(I471:I$1006,L471:L$1006,$L470,M471:M$1006,"&gt;0"),INDIRECT("'"&amp;$E470&amp;"'!E7")),""))</f>
        <v/>
      </c>
      <c r="J470" s="502" t="str" cm="1">
        <f t="array" aca="1" ref="J470" ca="1">IF(E470="","",IFERROR(IF(M470=0,SUMIFS(J471:J$1006,L471:L$1006,$L470,M471:M$1006,"&gt;0"),INDIRECT("'"&amp;$E470&amp;"'!E8")),""))</f>
        <v/>
      </c>
      <c r="K470" s="55" t="str">
        <f t="shared" si="18"/>
        <v/>
      </c>
      <c r="L470" s="411" t="str">
        <f t="shared" si="16"/>
        <v/>
      </c>
      <c r="M470" s="411" t="str">
        <f t="shared" si="17"/>
        <v/>
      </c>
      <c r="O470" s="56"/>
    </row>
    <row r="471" spans="1:15" ht="15" hidden="1">
      <c r="A471" s="23"/>
      <c r="B471" s="23"/>
      <c r="C471" s="23"/>
      <c r="D471" s="24"/>
      <c r="E471" s="28" t="str">
        <f>IF('1.4 AIZ-BWH'!E480="","",'1.4 AIZ-BWH'!E480)</f>
        <v/>
      </c>
      <c r="F471" s="49"/>
      <c r="G471" s="500" t="str" cm="1">
        <f t="array" aca="1" ref="G471" ca="1">IFERROR(IF(M471=0,SUMIFS(G472:G$1006,L472:L$1006,$L471,M472:M$1006,"&gt;0"),INDIRECT("'"&amp;$E471&amp;"'!E4")),"")</f>
        <v/>
      </c>
      <c r="H471" s="500" t="str" cm="1">
        <f t="array" aca="1" ref="H471" ca="1">IFERROR(IF(M471=0,SUMIFS(H472:H$1006,L472:L$1006,$L471,M472:M$1006,"&gt;0"),INDIRECT("'"&amp;$E471&amp;"'!E6")),"")</f>
        <v/>
      </c>
      <c r="I471" s="502" t="str" cm="1">
        <f t="array" aca="1" ref="I471" ca="1">IF(E471="","",IFERROR(IF(M471=0,SUMIFS(I472:I$1006,L472:L$1006,$L471,M472:M$1006,"&gt;0"),INDIRECT("'"&amp;$E471&amp;"'!E7")),""))</f>
        <v/>
      </c>
      <c r="J471" s="502" t="str" cm="1">
        <f t="array" aca="1" ref="J471" ca="1">IF(E471="","",IFERROR(IF(M471=0,SUMIFS(J472:J$1006,L472:L$1006,$L471,M472:M$1006,"&gt;0"),INDIRECT("'"&amp;$E471&amp;"'!E8")),""))</f>
        <v/>
      </c>
      <c r="K471" s="55" t="str">
        <f t="shared" si="18"/>
        <v/>
      </c>
      <c r="L471" s="411" t="str">
        <f t="shared" si="16"/>
        <v/>
      </c>
      <c r="M471" s="411" t="str">
        <f t="shared" si="17"/>
        <v/>
      </c>
      <c r="O471" s="56"/>
    </row>
    <row r="472" spans="1:15" ht="15" hidden="1">
      <c r="A472" s="23"/>
      <c r="B472" s="23"/>
      <c r="C472" s="23"/>
      <c r="D472" s="24"/>
      <c r="E472" s="28" t="str">
        <f>IF('1.4 AIZ-BWH'!E481="","",'1.4 AIZ-BWH'!E481)</f>
        <v/>
      </c>
      <c r="F472" s="49"/>
      <c r="G472" s="500" t="str" cm="1">
        <f t="array" aca="1" ref="G472" ca="1">IFERROR(IF(M472=0,SUMIFS(G473:G$1006,L473:L$1006,$L472,M473:M$1006,"&gt;0"),INDIRECT("'"&amp;$E472&amp;"'!E4")),"")</f>
        <v/>
      </c>
      <c r="H472" s="500" t="str" cm="1">
        <f t="array" aca="1" ref="H472" ca="1">IFERROR(IF(M472=0,SUMIFS(H473:H$1006,L473:L$1006,$L472,M473:M$1006,"&gt;0"),INDIRECT("'"&amp;$E472&amp;"'!E6")),"")</f>
        <v/>
      </c>
      <c r="I472" s="502" t="str" cm="1">
        <f t="array" aca="1" ref="I472" ca="1">IF(E472="","",IFERROR(IF(M472=0,SUMIFS(I473:I$1006,L473:L$1006,$L472,M473:M$1006,"&gt;0"),INDIRECT("'"&amp;$E472&amp;"'!E7")),""))</f>
        <v/>
      </c>
      <c r="J472" s="502" t="str" cm="1">
        <f t="array" aca="1" ref="J472" ca="1">IF(E472="","",IFERROR(IF(M472=0,SUMIFS(J473:J$1006,L473:L$1006,$L472,M473:M$1006,"&gt;0"),INDIRECT("'"&amp;$E472&amp;"'!E8")),""))</f>
        <v/>
      </c>
      <c r="K472" s="55" t="str">
        <f t="shared" si="18"/>
        <v/>
      </c>
      <c r="L472" s="411" t="str">
        <f t="shared" si="16"/>
        <v/>
      </c>
      <c r="M472" s="411" t="str">
        <f t="shared" si="17"/>
        <v/>
      </c>
      <c r="O472" s="56"/>
    </row>
    <row r="473" spans="1:15" ht="15" hidden="1">
      <c r="A473" s="23"/>
      <c r="B473" s="23"/>
      <c r="C473" s="23"/>
      <c r="D473" s="24"/>
      <c r="E473" s="28" t="str">
        <f>IF('1.4 AIZ-BWH'!E482="","",'1.4 AIZ-BWH'!E482)</f>
        <v/>
      </c>
      <c r="F473" s="49"/>
      <c r="G473" s="500" t="str" cm="1">
        <f t="array" aca="1" ref="G473" ca="1">IFERROR(IF(M473=0,SUMIFS(G474:G$1006,L474:L$1006,$L473,M474:M$1006,"&gt;0"),INDIRECT("'"&amp;$E473&amp;"'!E4")),"")</f>
        <v/>
      </c>
      <c r="H473" s="500" t="str" cm="1">
        <f t="array" aca="1" ref="H473" ca="1">IFERROR(IF(M473=0,SUMIFS(H474:H$1006,L474:L$1006,$L473,M474:M$1006,"&gt;0"),INDIRECT("'"&amp;$E473&amp;"'!E6")),"")</f>
        <v/>
      </c>
      <c r="I473" s="502" t="str" cm="1">
        <f t="array" aca="1" ref="I473" ca="1">IF(E473="","",IFERROR(IF(M473=0,SUMIFS(I474:I$1006,L474:L$1006,$L473,M474:M$1006,"&gt;0"),INDIRECT("'"&amp;$E473&amp;"'!E7")),""))</f>
        <v/>
      </c>
      <c r="J473" s="502" t="str" cm="1">
        <f t="array" aca="1" ref="J473" ca="1">IF(E473="","",IFERROR(IF(M473=0,SUMIFS(J474:J$1006,L474:L$1006,$L473,M474:M$1006,"&gt;0"),INDIRECT("'"&amp;$E473&amp;"'!E8")),""))</f>
        <v/>
      </c>
      <c r="K473" s="55" t="str">
        <f t="shared" si="18"/>
        <v/>
      </c>
      <c r="L473" s="411" t="str">
        <f t="shared" si="16"/>
        <v/>
      </c>
      <c r="M473" s="411" t="str">
        <f t="shared" si="17"/>
        <v/>
      </c>
      <c r="O473" s="56"/>
    </row>
    <row r="474" spans="1:15" ht="15" hidden="1">
      <c r="A474" s="23"/>
      <c r="B474" s="23"/>
      <c r="C474" s="23"/>
      <c r="D474" s="24"/>
      <c r="E474" s="28" t="str">
        <f>IF('1.4 AIZ-BWH'!E483="","",'1.4 AIZ-BWH'!E483)</f>
        <v/>
      </c>
      <c r="F474" s="49"/>
      <c r="G474" s="500" t="str" cm="1">
        <f t="array" aca="1" ref="G474" ca="1">IFERROR(IF(M474=0,SUMIFS(G475:G$1006,L475:L$1006,$L474,M475:M$1006,"&gt;0"),INDIRECT("'"&amp;$E474&amp;"'!E4")),"")</f>
        <v/>
      </c>
      <c r="H474" s="500" t="str" cm="1">
        <f t="array" aca="1" ref="H474" ca="1">IFERROR(IF(M474=0,SUMIFS(H475:H$1006,L475:L$1006,$L474,M475:M$1006,"&gt;0"),INDIRECT("'"&amp;$E474&amp;"'!E6")),"")</f>
        <v/>
      </c>
      <c r="I474" s="502" t="str" cm="1">
        <f t="array" aca="1" ref="I474" ca="1">IF(E474="","",IFERROR(IF(M474=0,SUMIFS(I475:I$1006,L475:L$1006,$L474,M475:M$1006,"&gt;0"),INDIRECT("'"&amp;$E474&amp;"'!E7")),""))</f>
        <v/>
      </c>
      <c r="J474" s="502" t="str" cm="1">
        <f t="array" aca="1" ref="J474" ca="1">IF(E474="","",IFERROR(IF(M474=0,SUMIFS(J475:J$1006,L475:L$1006,$L474,M475:M$1006,"&gt;0"),INDIRECT("'"&amp;$E474&amp;"'!E8")),""))</f>
        <v/>
      </c>
      <c r="K474" s="55" t="str">
        <f t="shared" si="18"/>
        <v/>
      </c>
      <c r="L474" s="411" t="str">
        <f t="shared" si="16"/>
        <v/>
      </c>
      <c r="M474" s="411" t="str">
        <f t="shared" si="17"/>
        <v/>
      </c>
      <c r="O474" s="56"/>
    </row>
    <row r="475" spans="1:15" ht="15" hidden="1">
      <c r="A475" s="23"/>
      <c r="B475" s="23"/>
      <c r="C475" s="23"/>
      <c r="D475" s="24"/>
      <c r="E475" s="28" t="str">
        <f>IF('1.4 AIZ-BWH'!E484="","",'1.4 AIZ-BWH'!E484)</f>
        <v/>
      </c>
      <c r="F475" s="49"/>
      <c r="G475" s="500" t="str" cm="1">
        <f t="array" aca="1" ref="G475" ca="1">IFERROR(IF(M475=0,SUMIFS(G476:G$1006,L476:L$1006,$L475,M476:M$1006,"&gt;0"),INDIRECT("'"&amp;$E475&amp;"'!E4")),"")</f>
        <v/>
      </c>
      <c r="H475" s="500" t="str" cm="1">
        <f t="array" aca="1" ref="H475" ca="1">IFERROR(IF(M475=0,SUMIFS(H476:H$1006,L476:L$1006,$L475,M476:M$1006,"&gt;0"),INDIRECT("'"&amp;$E475&amp;"'!E6")),"")</f>
        <v/>
      </c>
      <c r="I475" s="502" t="str" cm="1">
        <f t="array" aca="1" ref="I475" ca="1">IF(E475="","",IFERROR(IF(M475=0,SUMIFS(I476:I$1006,L476:L$1006,$L475,M476:M$1006,"&gt;0"),INDIRECT("'"&amp;$E475&amp;"'!E7")),""))</f>
        <v/>
      </c>
      <c r="J475" s="502" t="str" cm="1">
        <f t="array" aca="1" ref="J475" ca="1">IF(E475="","",IFERROR(IF(M475=0,SUMIFS(J476:J$1006,L476:L$1006,$L475,M476:M$1006,"&gt;0"),INDIRECT("'"&amp;$E475&amp;"'!E8")),""))</f>
        <v/>
      </c>
      <c r="K475" s="55" t="str">
        <f t="shared" si="18"/>
        <v/>
      </c>
      <c r="L475" s="411" t="str">
        <f t="shared" si="16"/>
        <v/>
      </c>
      <c r="M475" s="411" t="str">
        <f t="shared" si="17"/>
        <v/>
      </c>
      <c r="O475" s="56"/>
    </row>
    <row r="476" spans="1:15" ht="15" hidden="1">
      <c r="A476" s="23"/>
      <c r="B476" s="23"/>
      <c r="C476" s="23"/>
      <c r="D476" s="24"/>
      <c r="E476" s="28" t="str">
        <f>IF('1.4 AIZ-BWH'!E485="","",'1.4 AIZ-BWH'!E485)</f>
        <v/>
      </c>
      <c r="F476" s="49"/>
      <c r="G476" s="500" t="str" cm="1">
        <f t="array" aca="1" ref="G476" ca="1">IFERROR(IF(M476=0,SUMIFS(G477:G$1006,L477:L$1006,$L476,M477:M$1006,"&gt;0"),INDIRECT("'"&amp;$E476&amp;"'!E4")),"")</f>
        <v/>
      </c>
      <c r="H476" s="500" t="str" cm="1">
        <f t="array" aca="1" ref="H476" ca="1">IFERROR(IF(M476=0,SUMIFS(H477:H$1006,L477:L$1006,$L476,M477:M$1006,"&gt;0"),INDIRECT("'"&amp;$E476&amp;"'!E6")),"")</f>
        <v/>
      </c>
      <c r="I476" s="502" t="str" cm="1">
        <f t="array" aca="1" ref="I476" ca="1">IF(E476="","",IFERROR(IF(M476=0,SUMIFS(I477:I$1006,L477:L$1006,$L476,M477:M$1006,"&gt;0"),INDIRECT("'"&amp;$E476&amp;"'!E7")),""))</f>
        <v/>
      </c>
      <c r="J476" s="502" t="str" cm="1">
        <f t="array" aca="1" ref="J476" ca="1">IF(E476="","",IFERROR(IF(M476=0,SUMIFS(J477:J$1006,L477:L$1006,$L476,M477:M$1006,"&gt;0"),INDIRECT("'"&amp;$E476&amp;"'!E8")),""))</f>
        <v/>
      </c>
      <c r="K476" s="55" t="str">
        <f t="shared" si="18"/>
        <v/>
      </c>
      <c r="L476" s="411" t="str">
        <f t="shared" si="16"/>
        <v/>
      </c>
      <c r="M476" s="411" t="str">
        <f t="shared" si="17"/>
        <v/>
      </c>
      <c r="O476" s="56"/>
    </row>
    <row r="477" spans="1:15" ht="15" hidden="1">
      <c r="A477" s="23"/>
      <c r="B477" s="23"/>
      <c r="C477" s="23"/>
      <c r="D477" s="24"/>
      <c r="E477" s="28" t="str">
        <f>IF('1.4 AIZ-BWH'!E486="","",'1.4 AIZ-BWH'!E486)</f>
        <v/>
      </c>
      <c r="F477" s="49"/>
      <c r="G477" s="500" t="str" cm="1">
        <f t="array" aca="1" ref="G477" ca="1">IFERROR(IF(M477=0,SUMIFS(G478:G$1006,L478:L$1006,$L477,M478:M$1006,"&gt;0"),INDIRECT("'"&amp;$E477&amp;"'!E4")),"")</f>
        <v/>
      </c>
      <c r="H477" s="500" t="str" cm="1">
        <f t="array" aca="1" ref="H477" ca="1">IFERROR(IF(M477=0,SUMIFS(H478:H$1006,L478:L$1006,$L477,M478:M$1006,"&gt;0"),INDIRECT("'"&amp;$E477&amp;"'!E6")),"")</f>
        <v/>
      </c>
      <c r="I477" s="502" t="str" cm="1">
        <f t="array" aca="1" ref="I477" ca="1">IF(E477="","",IFERROR(IF(M477=0,SUMIFS(I478:I$1006,L478:L$1006,$L477,M478:M$1006,"&gt;0"),INDIRECT("'"&amp;$E477&amp;"'!E7")),""))</f>
        <v/>
      </c>
      <c r="J477" s="502" t="str" cm="1">
        <f t="array" aca="1" ref="J477" ca="1">IF(E477="","",IFERROR(IF(M477=0,SUMIFS(J478:J$1006,L478:L$1006,$L477,M478:M$1006,"&gt;0"),INDIRECT("'"&amp;$E477&amp;"'!E8")),""))</f>
        <v/>
      </c>
      <c r="K477" s="55" t="str">
        <f t="shared" si="18"/>
        <v/>
      </c>
      <c r="L477" s="411" t="str">
        <f t="shared" si="16"/>
        <v/>
      </c>
      <c r="M477" s="411" t="str">
        <f t="shared" si="17"/>
        <v/>
      </c>
      <c r="O477" s="56"/>
    </row>
    <row r="478" spans="1:15" ht="15" hidden="1">
      <c r="A478" s="23"/>
      <c r="B478" s="23"/>
      <c r="C478" s="23"/>
      <c r="D478" s="24"/>
      <c r="E478" s="28" t="str">
        <f>IF('1.4 AIZ-BWH'!E487="","",'1.4 AIZ-BWH'!E487)</f>
        <v/>
      </c>
      <c r="F478" s="49"/>
      <c r="G478" s="500" t="str" cm="1">
        <f t="array" aca="1" ref="G478" ca="1">IFERROR(IF(M478=0,SUMIFS(G479:G$1006,L479:L$1006,$L478,M479:M$1006,"&gt;0"),INDIRECT("'"&amp;$E478&amp;"'!E4")),"")</f>
        <v/>
      </c>
      <c r="H478" s="500" t="str" cm="1">
        <f t="array" aca="1" ref="H478" ca="1">IFERROR(IF(M478=0,SUMIFS(H479:H$1006,L479:L$1006,$L478,M479:M$1006,"&gt;0"),INDIRECT("'"&amp;$E478&amp;"'!E6")),"")</f>
        <v/>
      </c>
      <c r="I478" s="502" t="str" cm="1">
        <f t="array" aca="1" ref="I478" ca="1">IF(E478="","",IFERROR(IF(M478=0,SUMIFS(I479:I$1006,L479:L$1006,$L478,M479:M$1006,"&gt;0"),INDIRECT("'"&amp;$E478&amp;"'!E7")),""))</f>
        <v/>
      </c>
      <c r="J478" s="502" t="str" cm="1">
        <f t="array" aca="1" ref="J478" ca="1">IF(E478="","",IFERROR(IF(M478=0,SUMIFS(J479:J$1006,L479:L$1006,$L478,M479:M$1006,"&gt;0"),INDIRECT("'"&amp;$E478&amp;"'!E8")),""))</f>
        <v/>
      </c>
      <c r="K478" s="55" t="str">
        <f t="shared" si="18"/>
        <v/>
      </c>
      <c r="L478" s="411" t="str">
        <f t="shared" si="16"/>
        <v/>
      </c>
      <c r="M478" s="411" t="str">
        <f t="shared" si="17"/>
        <v/>
      </c>
      <c r="O478" s="56"/>
    </row>
    <row r="479" spans="1:15" ht="15" hidden="1">
      <c r="A479" s="23"/>
      <c r="B479" s="23"/>
      <c r="C479" s="23"/>
      <c r="D479" s="24"/>
      <c r="E479" s="28" t="str">
        <f>IF('1.4 AIZ-BWH'!E488="","",'1.4 AIZ-BWH'!E488)</f>
        <v/>
      </c>
      <c r="F479" s="49"/>
      <c r="G479" s="500" t="str" cm="1">
        <f t="array" aca="1" ref="G479" ca="1">IFERROR(IF(M479=0,SUMIFS(G480:G$1006,L480:L$1006,$L479,M480:M$1006,"&gt;0"),INDIRECT("'"&amp;$E479&amp;"'!E4")),"")</f>
        <v/>
      </c>
      <c r="H479" s="500" t="str" cm="1">
        <f t="array" aca="1" ref="H479" ca="1">IFERROR(IF(M479=0,SUMIFS(H480:H$1006,L480:L$1006,$L479,M480:M$1006,"&gt;0"),INDIRECT("'"&amp;$E479&amp;"'!E6")),"")</f>
        <v/>
      </c>
      <c r="I479" s="502" t="str" cm="1">
        <f t="array" aca="1" ref="I479" ca="1">IF(E479="","",IFERROR(IF(M479=0,SUMIFS(I480:I$1006,L480:L$1006,$L479,M480:M$1006,"&gt;0"),INDIRECT("'"&amp;$E479&amp;"'!E7")),""))</f>
        <v/>
      </c>
      <c r="J479" s="502" t="str" cm="1">
        <f t="array" aca="1" ref="J479" ca="1">IF(E479="","",IFERROR(IF(M479=0,SUMIFS(J480:J$1006,L480:L$1006,$L479,M480:M$1006,"&gt;0"),INDIRECT("'"&amp;$E479&amp;"'!E8")),""))</f>
        <v/>
      </c>
      <c r="K479" s="55" t="str">
        <f t="shared" si="18"/>
        <v/>
      </c>
      <c r="L479" s="411" t="str">
        <f t="shared" si="16"/>
        <v/>
      </c>
      <c r="M479" s="411" t="str">
        <f t="shared" si="17"/>
        <v/>
      </c>
      <c r="O479" s="56"/>
    </row>
    <row r="480" spans="1:15" ht="15" hidden="1">
      <c r="A480" s="23"/>
      <c r="B480" s="23"/>
      <c r="C480" s="23"/>
      <c r="D480" s="24"/>
      <c r="E480" s="28" t="str">
        <f>IF('1.4 AIZ-BWH'!E489="","",'1.4 AIZ-BWH'!E489)</f>
        <v/>
      </c>
      <c r="F480" s="49"/>
      <c r="G480" s="500" t="str" cm="1">
        <f t="array" aca="1" ref="G480" ca="1">IFERROR(IF(M480=0,SUMIFS(G481:G$1006,L481:L$1006,$L480,M481:M$1006,"&gt;0"),INDIRECT("'"&amp;$E480&amp;"'!E4")),"")</f>
        <v/>
      </c>
      <c r="H480" s="500" t="str" cm="1">
        <f t="array" aca="1" ref="H480" ca="1">IFERROR(IF(M480=0,SUMIFS(H481:H$1006,L481:L$1006,$L480,M481:M$1006,"&gt;0"),INDIRECT("'"&amp;$E480&amp;"'!E6")),"")</f>
        <v/>
      </c>
      <c r="I480" s="502" t="str" cm="1">
        <f t="array" aca="1" ref="I480" ca="1">IF(E480="","",IFERROR(IF(M480=0,SUMIFS(I481:I$1006,L481:L$1006,$L480,M481:M$1006,"&gt;0"),INDIRECT("'"&amp;$E480&amp;"'!E7")),""))</f>
        <v/>
      </c>
      <c r="J480" s="502" t="str" cm="1">
        <f t="array" aca="1" ref="J480" ca="1">IF(E480="","",IFERROR(IF(M480=0,SUMIFS(J481:J$1006,L481:L$1006,$L480,M481:M$1006,"&gt;0"),INDIRECT("'"&amp;$E480&amp;"'!E8")),""))</f>
        <v/>
      </c>
      <c r="K480" s="55" t="str">
        <f t="shared" si="18"/>
        <v/>
      </c>
      <c r="L480" s="411" t="str">
        <f t="shared" si="16"/>
        <v/>
      </c>
      <c r="M480" s="411" t="str">
        <f t="shared" si="17"/>
        <v/>
      </c>
      <c r="O480" s="56"/>
    </row>
    <row r="481" spans="1:15" ht="15" hidden="1">
      <c r="A481" s="23"/>
      <c r="B481" s="23"/>
      <c r="C481" s="23"/>
      <c r="D481" s="24"/>
      <c r="E481" s="28" t="str">
        <f>IF('1.4 AIZ-BWH'!E490="","",'1.4 AIZ-BWH'!E490)</f>
        <v/>
      </c>
      <c r="F481" s="49"/>
      <c r="G481" s="500" t="str" cm="1">
        <f t="array" aca="1" ref="G481" ca="1">IFERROR(IF(M481=0,SUMIFS(G482:G$1006,L482:L$1006,$L481,M482:M$1006,"&gt;0"),INDIRECT("'"&amp;$E481&amp;"'!E4")),"")</f>
        <v/>
      </c>
      <c r="H481" s="500" t="str" cm="1">
        <f t="array" aca="1" ref="H481" ca="1">IFERROR(IF(M481=0,SUMIFS(H482:H$1006,L482:L$1006,$L481,M482:M$1006,"&gt;0"),INDIRECT("'"&amp;$E481&amp;"'!E6")),"")</f>
        <v/>
      </c>
      <c r="I481" s="502" t="str" cm="1">
        <f t="array" aca="1" ref="I481" ca="1">IF(E481="","",IFERROR(IF(M481=0,SUMIFS(I482:I$1006,L482:L$1006,$L481,M482:M$1006,"&gt;0"),INDIRECT("'"&amp;$E481&amp;"'!E7")),""))</f>
        <v/>
      </c>
      <c r="J481" s="502" t="str" cm="1">
        <f t="array" aca="1" ref="J481" ca="1">IF(E481="","",IFERROR(IF(M481=0,SUMIFS(J482:J$1006,L482:L$1006,$L481,M482:M$1006,"&gt;0"),INDIRECT("'"&amp;$E481&amp;"'!E8")),""))</f>
        <v/>
      </c>
      <c r="K481" s="55" t="str">
        <f t="shared" si="18"/>
        <v/>
      </c>
      <c r="L481" s="411" t="str">
        <f t="shared" si="16"/>
        <v/>
      </c>
      <c r="M481" s="411" t="str">
        <f t="shared" si="17"/>
        <v/>
      </c>
      <c r="O481" s="56"/>
    </row>
    <row r="482" spans="1:15" ht="15" hidden="1">
      <c r="A482" s="23"/>
      <c r="B482" s="23"/>
      <c r="C482" s="23"/>
      <c r="D482" s="24"/>
      <c r="E482" s="28" t="str">
        <f>IF('1.4 AIZ-BWH'!E491="","",'1.4 AIZ-BWH'!E491)</f>
        <v/>
      </c>
      <c r="F482" s="49"/>
      <c r="G482" s="500" t="str" cm="1">
        <f t="array" aca="1" ref="G482" ca="1">IFERROR(IF(M482=0,SUMIFS(G483:G$1006,L483:L$1006,$L482,M483:M$1006,"&gt;0"),INDIRECT("'"&amp;$E482&amp;"'!E4")),"")</f>
        <v/>
      </c>
      <c r="H482" s="500" t="str" cm="1">
        <f t="array" aca="1" ref="H482" ca="1">IFERROR(IF(M482=0,SUMIFS(H483:H$1006,L483:L$1006,$L482,M483:M$1006,"&gt;0"),INDIRECT("'"&amp;$E482&amp;"'!E6")),"")</f>
        <v/>
      </c>
      <c r="I482" s="502" t="str" cm="1">
        <f t="array" aca="1" ref="I482" ca="1">IF(E482="","",IFERROR(IF(M482=0,SUMIFS(I483:I$1006,L483:L$1006,$L482,M483:M$1006,"&gt;0"),INDIRECT("'"&amp;$E482&amp;"'!E7")),""))</f>
        <v/>
      </c>
      <c r="J482" s="502" t="str" cm="1">
        <f t="array" aca="1" ref="J482" ca="1">IF(E482="","",IFERROR(IF(M482=0,SUMIFS(J483:J$1006,L483:L$1006,$L482,M483:M$1006,"&gt;0"),INDIRECT("'"&amp;$E482&amp;"'!E8")),""))</f>
        <v/>
      </c>
      <c r="K482" s="55" t="str">
        <f t="shared" si="18"/>
        <v/>
      </c>
      <c r="L482" s="411" t="str">
        <f t="shared" si="16"/>
        <v/>
      </c>
      <c r="M482" s="411" t="str">
        <f t="shared" si="17"/>
        <v/>
      </c>
      <c r="O482" s="56"/>
    </row>
    <row r="483" spans="1:15" ht="15" hidden="1">
      <c r="A483" s="23"/>
      <c r="B483" s="23"/>
      <c r="C483" s="23"/>
      <c r="D483" s="24"/>
      <c r="E483" s="28" t="str">
        <f>IF('1.4 AIZ-BWH'!E492="","",'1.4 AIZ-BWH'!E492)</f>
        <v/>
      </c>
      <c r="F483" s="49"/>
      <c r="G483" s="500" t="str" cm="1">
        <f t="array" aca="1" ref="G483" ca="1">IFERROR(IF(M483=0,SUMIFS(G484:G$1006,L484:L$1006,$L483,M484:M$1006,"&gt;0"),INDIRECT("'"&amp;$E483&amp;"'!E4")),"")</f>
        <v/>
      </c>
      <c r="H483" s="500" t="str" cm="1">
        <f t="array" aca="1" ref="H483" ca="1">IFERROR(IF(M483=0,SUMIFS(H484:H$1006,L484:L$1006,$L483,M484:M$1006,"&gt;0"),INDIRECT("'"&amp;$E483&amp;"'!E6")),"")</f>
        <v/>
      </c>
      <c r="I483" s="502" t="str" cm="1">
        <f t="array" aca="1" ref="I483" ca="1">IF(E483="","",IFERROR(IF(M483=0,SUMIFS(I484:I$1006,L484:L$1006,$L483,M484:M$1006,"&gt;0"),INDIRECT("'"&amp;$E483&amp;"'!E7")),""))</f>
        <v/>
      </c>
      <c r="J483" s="502" t="str" cm="1">
        <f t="array" aca="1" ref="J483" ca="1">IF(E483="","",IFERROR(IF(M483=0,SUMIFS(J484:J$1006,L484:L$1006,$L483,M484:M$1006,"&gt;0"),INDIRECT("'"&amp;$E483&amp;"'!E8")),""))</f>
        <v/>
      </c>
      <c r="K483" s="55" t="str">
        <f t="shared" si="18"/>
        <v/>
      </c>
      <c r="L483" s="411" t="str">
        <f t="shared" si="16"/>
        <v/>
      </c>
      <c r="M483" s="411" t="str">
        <f t="shared" si="17"/>
        <v/>
      </c>
      <c r="O483" s="56"/>
    </row>
    <row r="484" spans="1:15" ht="15" hidden="1">
      <c r="A484" s="23"/>
      <c r="B484" s="23"/>
      <c r="C484" s="23"/>
      <c r="D484" s="24"/>
      <c r="E484" s="28" t="str">
        <f>IF('1.4 AIZ-BWH'!E493="","",'1.4 AIZ-BWH'!E493)</f>
        <v/>
      </c>
      <c r="F484" s="49"/>
      <c r="G484" s="500" t="str" cm="1">
        <f t="array" aca="1" ref="G484" ca="1">IFERROR(IF(M484=0,SUMIFS(G485:G$1006,L485:L$1006,$L484,M485:M$1006,"&gt;0"),INDIRECT("'"&amp;$E484&amp;"'!E4")),"")</f>
        <v/>
      </c>
      <c r="H484" s="500" t="str" cm="1">
        <f t="array" aca="1" ref="H484" ca="1">IFERROR(IF(M484=0,SUMIFS(H485:H$1006,L485:L$1006,$L484,M485:M$1006,"&gt;0"),INDIRECT("'"&amp;$E484&amp;"'!E6")),"")</f>
        <v/>
      </c>
      <c r="I484" s="502" t="str" cm="1">
        <f t="array" aca="1" ref="I484" ca="1">IF(E484="","",IFERROR(IF(M484=0,SUMIFS(I485:I$1006,L485:L$1006,$L484,M485:M$1006,"&gt;0"),INDIRECT("'"&amp;$E484&amp;"'!E7")),""))</f>
        <v/>
      </c>
      <c r="J484" s="502" t="str" cm="1">
        <f t="array" aca="1" ref="J484" ca="1">IF(E484="","",IFERROR(IF(M484=0,SUMIFS(J485:J$1006,L485:L$1006,$L484,M485:M$1006,"&gt;0"),INDIRECT("'"&amp;$E484&amp;"'!E8")),""))</f>
        <v/>
      </c>
      <c r="K484" s="55" t="str">
        <f t="shared" si="18"/>
        <v/>
      </c>
      <c r="L484" s="411" t="str">
        <f t="shared" si="16"/>
        <v/>
      </c>
      <c r="M484" s="411" t="str">
        <f t="shared" si="17"/>
        <v/>
      </c>
      <c r="O484" s="56"/>
    </row>
    <row r="485" spans="1:15" ht="15" hidden="1">
      <c r="A485" s="23"/>
      <c r="B485" s="23"/>
      <c r="C485" s="23"/>
      <c r="D485" s="24"/>
      <c r="E485" s="28" t="str">
        <f>IF('1.4 AIZ-BWH'!E494="","",'1.4 AIZ-BWH'!E494)</f>
        <v/>
      </c>
      <c r="F485" s="49"/>
      <c r="G485" s="500" t="str" cm="1">
        <f t="array" aca="1" ref="G485" ca="1">IFERROR(IF(M485=0,SUMIFS(G486:G$1006,L486:L$1006,$L485,M486:M$1006,"&gt;0"),INDIRECT("'"&amp;$E485&amp;"'!E4")),"")</f>
        <v/>
      </c>
      <c r="H485" s="500" t="str" cm="1">
        <f t="array" aca="1" ref="H485" ca="1">IFERROR(IF(M485=0,SUMIFS(H486:H$1006,L486:L$1006,$L485,M486:M$1006,"&gt;0"),INDIRECT("'"&amp;$E485&amp;"'!E6")),"")</f>
        <v/>
      </c>
      <c r="I485" s="502" t="str" cm="1">
        <f t="array" aca="1" ref="I485" ca="1">IF(E485="","",IFERROR(IF(M485=0,SUMIFS(I486:I$1006,L486:L$1006,$L485,M486:M$1006,"&gt;0"),INDIRECT("'"&amp;$E485&amp;"'!E7")),""))</f>
        <v/>
      </c>
      <c r="J485" s="502" t="str" cm="1">
        <f t="array" aca="1" ref="J485" ca="1">IF(E485="","",IFERROR(IF(M485=0,SUMIFS(J486:J$1006,L486:L$1006,$L485,M486:M$1006,"&gt;0"),INDIRECT("'"&amp;$E485&amp;"'!E8")),""))</f>
        <v/>
      </c>
      <c r="K485" s="55" t="str">
        <f t="shared" si="18"/>
        <v/>
      </c>
      <c r="L485" s="411" t="str">
        <f t="shared" si="16"/>
        <v/>
      </c>
      <c r="M485" s="411" t="str">
        <f t="shared" si="17"/>
        <v/>
      </c>
      <c r="O485" s="56"/>
    </row>
    <row r="486" spans="1:15" ht="15" hidden="1">
      <c r="A486" s="23"/>
      <c r="B486" s="23"/>
      <c r="C486" s="23"/>
      <c r="D486" s="24"/>
      <c r="E486" s="28" t="str">
        <f>IF('1.4 AIZ-BWH'!E495="","",'1.4 AIZ-BWH'!E495)</f>
        <v/>
      </c>
      <c r="F486" s="49"/>
      <c r="G486" s="500" t="str" cm="1">
        <f t="array" aca="1" ref="G486" ca="1">IFERROR(IF(M486=0,SUMIFS(G487:G$1006,L487:L$1006,$L486,M487:M$1006,"&gt;0"),INDIRECT("'"&amp;$E486&amp;"'!E4")),"")</f>
        <v/>
      </c>
      <c r="H486" s="500" t="str" cm="1">
        <f t="array" aca="1" ref="H486" ca="1">IFERROR(IF(M486=0,SUMIFS(H487:H$1006,L487:L$1006,$L486,M487:M$1006,"&gt;0"),INDIRECT("'"&amp;$E486&amp;"'!E6")),"")</f>
        <v/>
      </c>
      <c r="I486" s="502" t="str" cm="1">
        <f t="array" aca="1" ref="I486" ca="1">IF(E486="","",IFERROR(IF(M486=0,SUMIFS(I487:I$1006,L487:L$1006,$L486,M487:M$1006,"&gt;0"),INDIRECT("'"&amp;$E486&amp;"'!E7")),""))</f>
        <v/>
      </c>
      <c r="J486" s="502" t="str" cm="1">
        <f t="array" aca="1" ref="J486" ca="1">IF(E486="","",IFERROR(IF(M486=0,SUMIFS(J487:J$1006,L487:L$1006,$L486,M487:M$1006,"&gt;0"),INDIRECT("'"&amp;$E486&amp;"'!E8")),""))</f>
        <v/>
      </c>
      <c r="K486" s="55" t="str">
        <f t="shared" si="18"/>
        <v/>
      </c>
      <c r="L486" s="411" t="str">
        <f t="shared" ref="L486:L549" si="19">IFERROR(VALUE(LEFT($E486,SEARCH(".",$E486)-1)),"")</f>
        <v/>
      </c>
      <c r="M486" s="411" t="str">
        <f t="shared" ref="M486:M549" si="20">IFERROR(VALUE(MID($E486,SEARCH(".",$E486)+1,1)),"")</f>
        <v/>
      </c>
      <c r="O486" s="56"/>
    </row>
    <row r="487" spans="1:15" ht="15" hidden="1">
      <c r="A487" s="23"/>
      <c r="B487" s="23"/>
      <c r="C487" s="23"/>
      <c r="D487" s="24"/>
      <c r="E487" s="28" t="str">
        <f>IF('1.4 AIZ-BWH'!E496="","",'1.4 AIZ-BWH'!E496)</f>
        <v/>
      </c>
      <c r="F487" s="49"/>
      <c r="G487" s="500" t="str" cm="1">
        <f t="array" aca="1" ref="G487" ca="1">IFERROR(IF(M487=0,SUMIFS(G488:G$1006,L488:L$1006,$L487,M488:M$1006,"&gt;0"),INDIRECT("'"&amp;$E487&amp;"'!E4")),"")</f>
        <v/>
      </c>
      <c r="H487" s="500" t="str" cm="1">
        <f t="array" aca="1" ref="H487" ca="1">IFERROR(IF(M487=0,SUMIFS(H488:H$1006,L488:L$1006,$L487,M488:M$1006,"&gt;0"),INDIRECT("'"&amp;$E487&amp;"'!E6")),"")</f>
        <v/>
      </c>
      <c r="I487" s="502" t="str" cm="1">
        <f t="array" aca="1" ref="I487" ca="1">IF(E487="","",IFERROR(IF(M487=0,SUMIFS(I488:I$1006,L488:L$1006,$L487,M488:M$1006,"&gt;0"),INDIRECT("'"&amp;$E487&amp;"'!E7")),""))</f>
        <v/>
      </c>
      <c r="J487" s="502" t="str" cm="1">
        <f t="array" aca="1" ref="J487" ca="1">IF(E487="","",IFERROR(IF(M487=0,SUMIFS(J488:J$1006,L488:L$1006,$L487,M488:M$1006,"&gt;0"),INDIRECT("'"&amp;$E487&amp;"'!E8")),""))</f>
        <v/>
      </c>
      <c r="K487" s="55" t="str">
        <f t="shared" si="18"/>
        <v/>
      </c>
      <c r="L487" s="411" t="str">
        <f t="shared" si="19"/>
        <v/>
      </c>
      <c r="M487" s="411" t="str">
        <f t="shared" si="20"/>
        <v/>
      </c>
      <c r="O487" s="56"/>
    </row>
    <row r="488" spans="1:15" ht="15" hidden="1">
      <c r="A488" s="23"/>
      <c r="B488" s="23"/>
      <c r="C488" s="23"/>
      <c r="D488" s="24"/>
      <c r="E488" s="28" t="str">
        <f>IF('1.4 AIZ-BWH'!E497="","",'1.4 AIZ-BWH'!E497)</f>
        <v/>
      </c>
      <c r="F488" s="49"/>
      <c r="G488" s="500" t="str" cm="1">
        <f t="array" aca="1" ref="G488" ca="1">IFERROR(IF(M488=0,SUMIFS(G489:G$1006,L489:L$1006,$L488,M489:M$1006,"&gt;0"),INDIRECT("'"&amp;$E488&amp;"'!E4")),"")</f>
        <v/>
      </c>
      <c r="H488" s="500" t="str" cm="1">
        <f t="array" aca="1" ref="H488" ca="1">IFERROR(IF(M488=0,SUMIFS(H489:H$1006,L489:L$1006,$L488,M489:M$1006,"&gt;0"),INDIRECT("'"&amp;$E488&amp;"'!E6")),"")</f>
        <v/>
      </c>
      <c r="I488" s="502" t="str" cm="1">
        <f t="array" aca="1" ref="I488" ca="1">IF(E488="","",IFERROR(IF(M488=0,SUMIFS(I489:I$1006,L489:L$1006,$L488,M489:M$1006,"&gt;0"),INDIRECT("'"&amp;$E488&amp;"'!E7")),""))</f>
        <v/>
      </c>
      <c r="J488" s="502" t="str" cm="1">
        <f t="array" aca="1" ref="J488" ca="1">IF(E488="","",IFERROR(IF(M488=0,SUMIFS(J489:J$1006,L489:L$1006,$L488,M489:M$1006,"&gt;0"),INDIRECT("'"&amp;$E488&amp;"'!E8")),""))</f>
        <v/>
      </c>
      <c r="K488" s="55" t="str">
        <f t="shared" si="18"/>
        <v/>
      </c>
      <c r="L488" s="411" t="str">
        <f t="shared" si="19"/>
        <v/>
      </c>
      <c r="M488" s="411" t="str">
        <f t="shared" si="20"/>
        <v/>
      </c>
      <c r="O488" s="56"/>
    </row>
    <row r="489" spans="1:15" ht="15" hidden="1">
      <c r="A489" s="23"/>
      <c r="B489" s="23"/>
      <c r="C489" s="23"/>
      <c r="D489" s="24"/>
      <c r="E489" s="28" t="str">
        <f>IF('1.4 AIZ-BWH'!E498="","",'1.4 AIZ-BWH'!E498)</f>
        <v/>
      </c>
      <c r="F489" s="49"/>
      <c r="G489" s="500" t="str" cm="1">
        <f t="array" aca="1" ref="G489" ca="1">IFERROR(IF(M489=0,SUMIFS(G490:G$1006,L490:L$1006,$L489,M490:M$1006,"&gt;0"),INDIRECT("'"&amp;$E489&amp;"'!E4")),"")</f>
        <v/>
      </c>
      <c r="H489" s="500" t="str" cm="1">
        <f t="array" aca="1" ref="H489" ca="1">IFERROR(IF(M489=0,SUMIFS(H490:H$1006,L490:L$1006,$L489,M490:M$1006,"&gt;0"),INDIRECT("'"&amp;$E489&amp;"'!E6")),"")</f>
        <v/>
      </c>
      <c r="I489" s="502" t="str" cm="1">
        <f t="array" aca="1" ref="I489" ca="1">IF(E489="","",IFERROR(IF(M489=0,SUMIFS(I490:I$1006,L490:L$1006,$L489,M490:M$1006,"&gt;0"),INDIRECT("'"&amp;$E489&amp;"'!E7")),""))</f>
        <v/>
      </c>
      <c r="J489" s="502" t="str" cm="1">
        <f t="array" aca="1" ref="J489" ca="1">IF(E489="","",IFERROR(IF(M489=0,SUMIFS(J490:J$1006,L490:L$1006,$L489,M490:M$1006,"&gt;0"),INDIRECT("'"&amp;$E489&amp;"'!E8")),""))</f>
        <v/>
      </c>
      <c r="K489" s="55" t="str">
        <f t="shared" si="18"/>
        <v/>
      </c>
      <c r="L489" s="411" t="str">
        <f t="shared" si="19"/>
        <v/>
      </c>
      <c r="M489" s="411" t="str">
        <f t="shared" si="20"/>
        <v/>
      </c>
      <c r="O489" s="56"/>
    </row>
    <row r="490" spans="1:15" ht="15" hidden="1">
      <c r="A490" s="23"/>
      <c r="B490" s="23"/>
      <c r="C490" s="23"/>
      <c r="D490" s="24"/>
      <c r="E490" s="28" t="str">
        <f>IF('1.4 AIZ-BWH'!E499="","",'1.4 AIZ-BWH'!E499)</f>
        <v/>
      </c>
      <c r="F490" s="49"/>
      <c r="G490" s="500" t="str" cm="1">
        <f t="array" aca="1" ref="G490" ca="1">IFERROR(IF(M490=0,SUMIFS(G491:G$1006,L491:L$1006,$L490,M491:M$1006,"&gt;0"),INDIRECT("'"&amp;$E490&amp;"'!E4")),"")</f>
        <v/>
      </c>
      <c r="H490" s="500" t="str" cm="1">
        <f t="array" aca="1" ref="H490" ca="1">IFERROR(IF(M490=0,SUMIFS(H491:H$1006,L491:L$1006,$L490,M491:M$1006,"&gt;0"),INDIRECT("'"&amp;$E490&amp;"'!E6")),"")</f>
        <v/>
      </c>
      <c r="I490" s="502" t="str" cm="1">
        <f t="array" aca="1" ref="I490" ca="1">IF(E490="","",IFERROR(IF(M490=0,SUMIFS(I491:I$1006,L491:L$1006,$L490,M491:M$1006,"&gt;0"),INDIRECT("'"&amp;$E490&amp;"'!E7")),""))</f>
        <v/>
      </c>
      <c r="J490" s="502" t="str" cm="1">
        <f t="array" aca="1" ref="J490" ca="1">IF(E490="","",IFERROR(IF(M490=0,SUMIFS(J491:J$1006,L491:L$1006,$L490,M491:M$1006,"&gt;0"),INDIRECT("'"&amp;$E490&amp;"'!E8")),""))</f>
        <v/>
      </c>
      <c r="K490" s="55" t="str">
        <f t="shared" si="18"/>
        <v/>
      </c>
      <c r="L490" s="411" t="str">
        <f t="shared" si="19"/>
        <v/>
      </c>
      <c r="M490" s="411" t="str">
        <f t="shared" si="20"/>
        <v/>
      </c>
      <c r="O490" s="56"/>
    </row>
    <row r="491" spans="1:15" ht="15" hidden="1">
      <c r="A491" s="23"/>
      <c r="B491" s="23"/>
      <c r="C491" s="23"/>
      <c r="D491" s="24"/>
      <c r="E491" s="28" t="str">
        <f>IF('1.4 AIZ-BWH'!E500="","",'1.4 AIZ-BWH'!E500)</f>
        <v/>
      </c>
      <c r="F491" s="49"/>
      <c r="G491" s="500" t="str" cm="1">
        <f t="array" aca="1" ref="G491" ca="1">IFERROR(IF(M491=0,SUMIFS(G492:G$1006,L492:L$1006,$L491,M492:M$1006,"&gt;0"),INDIRECT("'"&amp;$E491&amp;"'!E4")),"")</f>
        <v/>
      </c>
      <c r="H491" s="500" t="str" cm="1">
        <f t="array" aca="1" ref="H491" ca="1">IFERROR(IF(M491=0,SUMIFS(H492:H$1006,L492:L$1006,$L491,M492:M$1006,"&gt;0"),INDIRECT("'"&amp;$E491&amp;"'!E6")),"")</f>
        <v/>
      </c>
      <c r="I491" s="502" t="str" cm="1">
        <f t="array" aca="1" ref="I491" ca="1">IF(E491="","",IFERROR(IF(M491=0,SUMIFS(I492:I$1006,L492:L$1006,$L491,M492:M$1006,"&gt;0"),INDIRECT("'"&amp;$E491&amp;"'!E7")),""))</f>
        <v/>
      </c>
      <c r="J491" s="502" t="str" cm="1">
        <f t="array" aca="1" ref="J491" ca="1">IF(E491="","",IFERROR(IF(M491=0,SUMIFS(J492:J$1006,L492:L$1006,$L491,M492:M$1006,"&gt;0"),INDIRECT("'"&amp;$E491&amp;"'!E8")),""))</f>
        <v/>
      </c>
      <c r="K491" s="55" t="str">
        <f t="shared" si="18"/>
        <v/>
      </c>
      <c r="L491" s="411" t="str">
        <f t="shared" si="19"/>
        <v/>
      </c>
      <c r="M491" s="411" t="str">
        <f t="shared" si="20"/>
        <v/>
      </c>
      <c r="O491" s="56"/>
    </row>
    <row r="492" spans="1:15" ht="15" hidden="1">
      <c r="A492" s="23"/>
      <c r="B492" s="23"/>
      <c r="C492" s="23"/>
      <c r="D492" s="24"/>
      <c r="E492" s="28" t="str">
        <f>IF('1.4 AIZ-BWH'!E501="","",'1.4 AIZ-BWH'!E501)</f>
        <v/>
      </c>
      <c r="F492" s="49"/>
      <c r="G492" s="500" t="str" cm="1">
        <f t="array" aca="1" ref="G492" ca="1">IFERROR(IF(M492=0,SUMIFS(G493:G$1006,L493:L$1006,$L492,M493:M$1006,"&gt;0"),INDIRECT("'"&amp;$E492&amp;"'!E4")),"")</f>
        <v/>
      </c>
      <c r="H492" s="500" t="str" cm="1">
        <f t="array" aca="1" ref="H492" ca="1">IFERROR(IF(M492=0,SUMIFS(H493:H$1006,L493:L$1006,$L492,M493:M$1006,"&gt;0"),INDIRECT("'"&amp;$E492&amp;"'!E6")),"")</f>
        <v/>
      </c>
      <c r="I492" s="502" t="str" cm="1">
        <f t="array" aca="1" ref="I492" ca="1">IF(E492="","",IFERROR(IF(M492=0,SUMIFS(I493:I$1006,L493:L$1006,$L492,M493:M$1006,"&gt;0"),INDIRECT("'"&amp;$E492&amp;"'!E7")),""))</f>
        <v/>
      </c>
      <c r="J492" s="502" t="str" cm="1">
        <f t="array" aca="1" ref="J492" ca="1">IF(E492="","",IFERROR(IF(M492=0,SUMIFS(J493:J$1006,L493:L$1006,$L492,M493:M$1006,"&gt;0"),INDIRECT("'"&amp;$E492&amp;"'!E8")),""))</f>
        <v/>
      </c>
      <c r="K492" s="55" t="str">
        <f t="shared" si="18"/>
        <v/>
      </c>
      <c r="L492" s="411" t="str">
        <f t="shared" si="19"/>
        <v/>
      </c>
      <c r="M492" s="411" t="str">
        <f t="shared" si="20"/>
        <v/>
      </c>
      <c r="O492" s="56"/>
    </row>
    <row r="493" spans="1:15" ht="15" hidden="1">
      <c r="A493" s="23"/>
      <c r="B493" s="23"/>
      <c r="C493" s="23"/>
      <c r="D493" s="24"/>
      <c r="E493" s="28" t="str">
        <f>IF('1.4 AIZ-BWH'!E502="","",'1.4 AIZ-BWH'!E502)</f>
        <v/>
      </c>
      <c r="F493" s="49"/>
      <c r="G493" s="500" t="str" cm="1">
        <f t="array" aca="1" ref="G493" ca="1">IFERROR(IF(M493=0,SUMIFS(G494:G$1006,L494:L$1006,$L493,M494:M$1006,"&gt;0"),INDIRECT("'"&amp;$E493&amp;"'!E4")),"")</f>
        <v/>
      </c>
      <c r="H493" s="500" t="str" cm="1">
        <f t="array" aca="1" ref="H493" ca="1">IFERROR(IF(M493=0,SUMIFS(H494:H$1006,L494:L$1006,$L493,M494:M$1006,"&gt;0"),INDIRECT("'"&amp;$E493&amp;"'!E6")),"")</f>
        <v/>
      </c>
      <c r="I493" s="502" t="str" cm="1">
        <f t="array" aca="1" ref="I493" ca="1">IF(E493="","",IFERROR(IF(M493=0,SUMIFS(I494:I$1006,L494:L$1006,$L493,M494:M$1006,"&gt;0"),INDIRECT("'"&amp;$E493&amp;"'!E7")),""))</f>
        <v/>
      </c>
      <c r="J493" s="502" t="str" cm="1">
        <f t="array" aca="1" ref="J493" ca="1">IF(E493="","",IFERROR(IF(M493=0,SUMIFS(J494:J$1006,L494:L$1006,$L493,M494:M$1006,"&gt;0"),INDIRECT("'"&amp;$E493&amp;"'!E8")),""))</f>
        <v/>
      </c>
      <c r="K493" s="55" t="str">
        <f t="shared" si="18"/>
        <v/>
      </c>
      <c r="L493" s="411" t="str">
        <f t="shared" si="19"/>
        <v/>
      </c>
      <c r="M493" s="411" t="str">
        <f t="shared" si="20"/>
        <v/>
      </c>
      <c r="O493" s="56"/>
    </row>
    <row r="494" spans="1:15" ht="15" hidden="1">
      <c r="A494" s="23"/>
      <c r="B494" s="23"/>
      <c r="C494" s="23"/>
      <c r="D494" s="24"/>
      <c r="E494" s="28" t="str">
        <f>IF('1.4 AIZ-BWH'!E503="","",'1.4 AIZ-BWH'!E503)</f>
        <v/>
      </c>
      <c r="F494" s="49"/>
      <c r="G494" s="500" t="str" cm="1">
        <f t="array" aca="1" ref="G494" ca="1">IFERROR(IF(M494=0,SUMIFS(G495:G$1006,L495:L$1006,$L494,M495:M$1006,"&gt;0"),INDIRECT("'"&amp;$E494&amp;"'!E4")),"")</f>
        <v/>
      </c>
      <c r="H494" s="500" t="str" cm="1">
        <f t="array" aca="1" ref="H494" ca="1">IFERROR(IF(M494=0,SUMIFS(H495:H$1006,L495:L$1006,$L494,M495:M$1006,"&gt;0"),INDIRECT("'"&amp;$E494&amp;"'!E6")),"")</f>
        <v/>
      </c>
      <c r="I494" s="502" t="str" cm="1">
        <f t="array" aca="1" ref="I494" ca="1">IF(E494="","",IFERROR(IF(M494=0,SUMIFS(I495:I$1006,L495:L$1006,$L494,M495:M$1006,"&gt;0"),INDIRECT("'"&amp;$E494&amp;"'!E7")),""))</f>
        <v/>
      </c>
      <c r="J494" s="502" t="str" cm="1">
        <f t="array" aca="1" ref="J494" ca="1">IF(E494="","",IFERROR(IF(M494=0,SUMIFS(J495:J$1006,L495:L$1006,$L494,M495:M$1006,"&gt;0"),INDIRECT("'"&amp;$E494&amp;"'!E8")),""))</f>
        <v/>
      </c>
      <c r="K494" s="55" t="str">
        <f t="shared" si="18"/>
        <v/>
      </c>
      <c r="L494" s="411" t="str">
        <f t="shared" si="19"/>
        <v/>
      </c>
      <c r="M494" s="411" t="str">
        <f t="shared" si="20"/>
        <v/>
      </c>
      <c r="O494" s="56"/>
    </row>
    <row r="495" spans="1:15" ht="15" hidden="1">
      <c r="A495" s="23"/>
      <c r="B495" s="23"/>
      <c r="C495" s="23"/>
      <c r="D495" s="24"/>
      <c r="E495" s="28" t="str">
        <f>IF('1.4 AIZ-BWH'!E504="","",'1.4 AIZ-BWH'!E504)</f>
        <v/>
      </c>
      <c r="F495" s="49"/>
      <c r="G495" s="500" t="str" cm="1">
        <f t="array" aca="1" ref="G495" ca="1">IFERROR(IF(M495=0,SUMIFS(G496:G$1006,L496:L$1006,$L495,M496:M$1006,"&gt;0"),INDIRECT("'"&amp;$E495&amp;"'!E4")),"")</f>
        <v/>
      </c>
      <c r="H495" s="500" t="str" cm="1">
        <f t="array" aca="1" ref="H495" ca="1">IFERROR(IF(M495=0,SUMIFS(H496:H$1006,L496:L$1006,$L495,M496:M$1006,"&gt;0"),INDIRECT("'"&amp;$E495&amp;"'!E6")),"")</f>
        <v/>
      </c>
      <c r="I495" s="502" t="str" cm="1">
        <f t="array" aca="1" ref="I495" ca="1">IF(E495="","",IFERROR(IF(M495=0,SUMIFS(I496:I$1006,L496:L$1006,$L495,M496:M$1006,"&gt;0"),INDIRECT("'"&amp;$E495&amp;"'!E7")),""))</f>
        <v/>
      </c>
      <c r="J495" s="502" t="str" cm="1">
        <f t="array" aca="1" ref="J495" ca="1">IF(E495="","",IFERROR(IF(M495=0,SUMIFS(J496:J$1006,L496:L$1006,$L495,M496:M$1006,"&gt;0"),INDIRECT("'"&amp;$E495&amp;"'!E8")),""))</f>
        <v/>
      </c>
      <c r="K495" s="55" t="str">
        <f t="shared" si="18"/>
        <v/>
      </c>
      <c r="L495" s="411" t="str">
        <f t="shared" si="19"/>
        <v/>
      </c>
      <c r="M495" s="411" t="str">
        <f t="shared" si="20"/>
        <v/>
      </c>
      <c r="O495" s="56"/>
    </row>
    <row r="496" spans="1:15" ht="15" hidden="1">
      <c r="A496" s="23"/>
      <c r="B496" s="23"/>
      <c r="C496" s="23"/>
      <c r="D496" s="24"/>
      <c r="E496" s="28" t="str">
        <f>IF('1.4 AIZ-BWH'!E505="","",'1.4 AIZ-BWH'!E505)</f>
        <v/>
      </c>
      <c r="F496" s="49"/>
      <c r="G496" s="500" t="str" cm="1">
        <f t="array" aca="1" ref="G496" ca="1">IFERROR(IF(M496=0,SUMIFS(G497:G$1006,L497:L$1006,$L496,M497:M$1006,"&gt;0"),INDIRECT("'"&amp;$E496&amp;"'!E4")),"")</f>
        <v/>
      </c>
      <c r="H496" s="500" t="str" cm="1">
        <f t="array" aca="1" ref="H496" ca="1">IFERROR(IF(M496=0,SUMIFS(H497:H$1006,L497:L$1006,$L496,M497:M$1006,"&gt;0"),INDIRECT("'"&amp;$E496&amp;"'!E6")),"")</f>
        <v/>
      </c>
      <c r="I496" s="502" t="str" cm="1">
        <f t="array" aca="1" ref="I496" ca="1">IF(E496="","",IFERROR(IF(M496=0,SUMIFS(I497:I$1006,L497:L$1006,$L496,M497:M$1006,"&gt;0"),INDIRECT("'"&amp;$E496&amp;"'!E7")),""))</f>
        <v/>
      </c>
      <c r="J496" s="502" t="str" cm="1">
        <f t="array" aca="1" ref="J496" ca="1">IF(E496="","",IFERROR(IF(M496=0,SUMIFS(J497:J$1006,L497:L$1006,$L496,M497:M$1006,"&gt;0"),INDIRECT("'"&amp;$E496&amp;"'!E8")),""))</f>
        <v/>
      </c>
      <c r="K496" s="55" t="str">
        <f t="shared" si="18"/>
        <v/>
      </c>
      <c r="L496" s="411" t="str">
        <f t="shared" si="19"/>
        <v/>
      </c>
      <c r="M496" s="411" t="str">
        <f t="shared" si="20"/>
        <v/>
      </c>
      <c r="O496" s="56"/>
    </row>
    <row r="497" spans="1:15" ht="15" hidden="1">
      <c r="A497" s="23"/>
      <c r="B497" s="23"/>
      <c r="C497" s="23"/>
      <c r="D497" s="24"/>
      <c r="E497" s="28" t="str">
        <f>IF('1.4 AIZ-BWH'!E506="","",'1.4 AIZ-BWH'!E506)</f>
        <v/>
      </c>
      <c r="F497" s="49"/>
      <c r="G497" s="500" t="str" cm="1">
        <f t="array" aca="1" ref="G497" ca="1">IFERROR(IF(M497=0,SUMIFS(G498:G$1006,L498:L$1006,$L497,M498:M$1006,"&gt;0"),INDIRECT("'"&amp;$E497&amp;"'!E4")),"")</f>
        <v/>
      </c>
      <c r="H497" s="500" t="str" cm="1">
        <f t="array" aca="1" ref="H497" ca="1">IFERROR(IF(M497=0,SUMIFS(H498:H$1006,L498:L$1006,$L497,M498:M$1006,"&gt;0"),INDIRECT("'"&amp;$E497&amp;"'!E6")),"")</f>
        <v/>
      </c>
      <c r="I497" s="502" t="str" cm="1">
        <f t="array" aca="1" ref="I497" ca="1">IF(E497="","",IFERROR(IF(M497=0,SUMIFS(I498:I$1006,L498:L$1006,$L497,M498:M$1006,"&gt;0"),INDIRECT("'"&amp;$E497&amp;"'!E7")),""))</f>
        <v/>
      </c>
      <c r="J497" s="502" t="str" cm="1">
        <f t="array" aca="1" ref="J497" ca="1">IF(E497="","",IFERROR(IF(M497=0,SUMIFS(J498:J$1006,L498:L$1006,$L497,M498:M$1006,"&gt;0"),INDIRECT("'"&amp;$E497&amp;"'!E8")),""))</f>
        <v/>
      </c>
      <c r="K497" s="55" t="str">
        <f t="shared" si="18"/>
        <v/>
      </c>
      <c r="L497" s="411" t="str">
        <f t="shared" si="19"/>
        <v/>
      </c>
      <c r="M497" s="411" t="str">
        <f t="shared" si="20"/>
        <v/>
      </c>
      <c r="O497" s="56"/>
    </row>
    <row r="498" spans="1:15" ht="15" hidden="1">
      <c r="A498" s="23"/>
      <c r="B498" s="23"/>
      <c r="C498" s="23"/>
      <c r="D498" s="24"/>
      <c r="E498" s="28" t="str">
        <f>IF('1.4 AIZ-BWH'!E507="","",'1.4 AIZ-BWH'!E507)</f>
        <v/>
      </c>
      <c r="F498" s="49"/>
      <c r="G498" s="500" t="str" cm="1">
        <f t="array" aca="1" ref="G498" ca="1">IFERROR(IF(M498=0,SUMIFS(G499:G$1006,L499:L$1006,$L498,M499:M$1006,"&gt;0"),INDIRECT("'"&amp;$E498&amp;"'!E4")),"")</f>
        <v/>
      </c>
      <c r="H498" s="500" t="str" cm="1">
        <f t="array" aca="1" ref="H498" ca="1">IFERROR(IF(M498=0,SUMIFS(H499:H$1006,L499:L$1006,$L498,M499:M$1006,"&gt;0"),INDIRECT("'"&amp;$E498&amp;"'!E6")),"")</f>
        <v/>
      </c>
      <c r="I498" s="502" t="str" cm="1">
        <f t="array" aca="1" ref="I498" ca="1">IF(E498="","",IFERROR(IF(M498=0,SUMIFS(I499:I$1006,L499:L$1006,$L498,M499:M$1006,"&gt;0"),INDIRECT("'"&amp;$E498&amp;"'!E7")),""))</f>
        <v/>
      </c>
      <c r="J498" s="502" t="str" cm="1">
        <f t="array" aca="1" ref="J498" ca="1">IF(E498="","",IFERROR(IF(M498=0,SUMIFS(J499:J$1006,L499:L$1006,$L498,M499:M$1006,"&gt;0"),INDIRECT("'"&amp;$E498&amp;"'!E8")),""))</f>
        <v/>
      </c>
      <c r="K498" s="55" t="str">
        <f t="shared" si="18"/>
        <v/>
      </c>
      <c r="L498" s="411" t="str">
        <f t="shared" si="19"/>
        <v/>
      </c>
      <c r="M498" s="411" t="str">
        <f t="shared" si="20"/>
        <v/>
      </c>
      <c r="O498" s="56"/>
    </row>
    <row r="499" spans="1:15" ht="15" hidden="1">
      <c r="A499" s="23"/>
      <c r="B499" s="23"/>
      <c r="C499" s="23"/>
      <c r="D499" s="24"/>
      <c r="E499" s="28" t="str">
        <f>IF('1.4 AIZ-BWH'!E508="","",'1.4 AIZ-BWH'!E508)</f>
        <v/>
      </c>
      <c r="F499" s="49"/>
      <c r="G499" s="500" t="str" cm="1">
        <f t="array" aca="1" ref="G499" ca="1">IFERROR(IF(M499=0,SUMIFS(G500:G$1006,L500:L$1006,$L499,M500:M$1006,"&gt;0"),INDIRECT("'"&amp;$E499&amp;"'!E4")),"")</f>
        <v/>
      </c>
      <c r="H499" s="500" t="str" cm="1">
        <f t="array" aca="1" ref="H499" ca="1">IFERROR(IF(M499=0,SUMIFS(H500:H$1006,L500:L$1006,$L499,M500:M$1006,"&gt;0"),INDIRECT("'"&amp;$E499&amp;"'!E6")),"")</f>
        <v/>
      </c>
      <c r="I499" s="502" t="str" cm="1">
        <f t="array" aca="1" ref="I499" ca="1">IF(E499="","",IFERROR(IF(M499=0,SUMIFS(I500:I$1006,L500:L$1006,$L499,M500:M$1006,"&gt;0"),INDIRECT("'"&amp;$E499&amp;"'!E7")),""))</f>
        <v/>
      </c>
      <c r="J499" s="502" t="str" cm="1">
        <f t="array" aca="1" ref="J499" ca="1">IF(E499="","",IFERROR(IF(M499=0,SUMIFS(J500:J$1006,L500:L$1006,$L499,M500:M$1006,"&gt;0"),INDIRECT("'"&amp;$E499&amp;"'!E8")),""))</f>
        <v/>
      </c>
      <c r="K499" s="55" t="str">
        <f t="shared" si="18"/>
        <v/>
      </c>
      <c r="L499" s="411" t="str">
        <f t="shared" si="19"/>
        <v/>
      </c>
      <c r="M499" s="411" t="str">
        <f t="shared" si="20"/>
        <v/>
      </c>
      <c r="O499" s="56"/>
    </row>
    <row r="500" spans="1:15" ht="15" hidden="1">
      <c r="A500" s="23"/>
      <c r="B500" s="23"/>
      <c r="C500" s="23"/>
      <c r="D500" s="24"/>
      <c r="E500" s="28" t="str">
        <f>IF('1.4 AIZ-BWH'!E509="","",'1.4 AIZ-BWH'!E509)</f>
        <v/>
      </c>
      <c r="F500" s="49"/>
      <c r="G500" s="500" t="str" cm="1">
        <f t="array" aca="1" ref="G500" ca="1">IFERROR(IF(M500=0,SUMIFS(G501:G$1006,L501:L$1006,$L500,M501:M$1006,"&gt;0"),INDIRECT("'"&amp;$E500&amp;"'!E4")),"")</f>
        <v/>
      </c>
      <c r="H500" s="500" t="str" cm="1">
        <f t="array" aca="1" ref="H500" ca="1">IFERROR(IF(M500=0,SUMIFS(H501:H$1006,L501:L$1006,$L500,M501:M$1006,"&gt;0"),INDIRECT("'"&amp;$E500&amp;"'!E6")),"")</f>
        <v/>
      </c>
      <c r="I500" s="502" t="str" cm="1">
        <f t="array" aca="1" ref="I500" ca="1">IF(E500="","",IFERROR(IF(M500=0,SUMIFS(I501:I$1006,L501:L$1006,$L500,M501:M$1006,"&gt;0"),INDIRECT("'"&amp;$E500&amp;"'!E7")),""))</f>
        <v/>
      </c>
      <c r="J500" s="502" t="str" cm="1">
        <f t="array" aca="1" ref="J500" ca="1">IF(E500="","",IFERROR(IF(M500=0,SUMIFS(J501:J$1006,L501:L$1006,$L500,M501:M$1006,"&gt;0"),INDIRECT("'"&amp;$E500&amp;"'!E8")),""))</f>
        <v/>
      </c>
      <c r="K500" s="55" t="str">
        <f t="shared" si="18"/>
        <v/>
      </c>
      <c r="L500" s="411" t="str">
        <f t="shared" si="19"/>
        <v/>
      </c>
      <c r="M500" s="411" t="str">
        <f t="shared" si="20"/>
        <v/>
      </c>
      <c r="O500" s="56"/>
    </row>
    <row r="501" spans="1:15" ht="15" hidden="1">
      <c r="A501" s="23"/>
      <c r="B501" s="23"/>
      <c r="C501" s="23"/>
      <c r="D501" s="24"/>
      <c r="E501" s="28" t="str">
        <f>IF('1.4 AIZ-BWH'!E510="","",'1.4 AIZ-BWH'!E510)</f>
        <v/>
      </c>
      <c r="F501" s="49"/>
      <c r="G501" s="500" t="str" cm="1">
        <f t="array" aca="1" ref="G501" ca="1">IFERROR(IF(M501=0,SUMIFS(G502:G$1006,L502:L$1006,$L501,M502:M$1006,"&gt;0"),INDIRECT("'"&amp;$E501&amp;"'!E4")),"")</f>
        <v/>
      </c>
      <c r="H501" s="500" t="str" cm="1">
        <f t="array" aca="1" ref="H501" ca="1">IFERROR(IF(M501=0,SUMIFS(H502:H$1006,L502:L$1006,$L501,M502:M$1006,"&gt;0"),INDIRECT("'"&amp;$E501&amp;"'!E6")),"")</f>
        <v/>
      </c>
      <c r="I501" s="502" t="str" cm="1">
        <f t="array" aca="1" ref="I501" ca="1">IF(E501="","",IFERROR(IF(M501=0,SUMIFS(I502:I$1006,L502:L$1006,$L501,M502:M$1006,"&gt;0"),INDIRECT("'"&amp;$E501&amp;"'!E7")),""))</f>
        <v/>
      </c>
      <c r="J501" s="502" t="str" cm="1">
        <f t="array" aca="1" ref="J501" ca="1">IF(E501="","",IFERROR(IF(M501=0,SUMIFS(J502:J$1006,L502:L$1006,$L501,M502:M$1006,"&gt;0"),INDIRECT("'"&amp;$E501&amp;"'!E8")),""))</f>
        <v/>
      </c>
      <c r="K501" s="55" t="str">
        <f t="shared" si="18"/>
        <v/>
      </c>
      <c r="L501" s="411" t="str">
        <f t="shared" si="19"/>
        <v/>
      </c>
      <c r="M501" s="411" t="str">
        <f t="shared" si="20"/>
        <v/>
      </c>
      <c r="O501" s="56"/>
    </row>
    <row r="502" spans="1:15" ht="15" hidden="1">
      <c r="A502" s="23"/>
      <c r="B502" s="23"/>
      <c r="C502" s="23"/>
      <c r="D502" s="24"/>
      <c r="E502" s="28" t="str">
        <f>IF('1.4 AIZ-BWH'!E511="","",'1.4 AIZ-BWH'!E511)</f>
        <v/>
      </c>
      <c r="F502" s="49"/>
      <c r="G502" s="500" t="str" cm="1">
        <f t="array" aca="1" ref="G502" ca="1">IFERROR(IF(M502=0,SUMIFS(G503:G$1006,L503:L$1006,$L502,M503:M$1006,"&gt;0"),INDIRECT("'"&amp;$E502&amp;"'!E4")),"")</f>
        <v/>
      </c>
      <c r="H502" s="500" t="str" cm="1">
        <f t="array" aca="1" ref="H502" ca="1">IFERROR(IF(M502=0,SUMIFS(H503:H$1006,L503:L$1006,$L502,M503:M$1006,"&gt;0"),INDIRECT("'"&amp;$E502&amp;"'!E6")),"")</f>
        <v/>
      </c>
      <c r="I502" s="502" t="str" cm="1">
        <f t="array" aca="1" ref="I502" ca="1">IF(E502="","",IFERROR(IF(M502=0,SUMIFS(I503:I$1006,L503:L$1006,$L502,M503:M$1006,"&gt;0"),INDIRECT("'"&amp;$E502&amp;"'!E7")),""))</f>
        <v/>
      </c>
      <c r="J502" s="502" t="str" cm="1">
        <f t="array" aca="1" ref="J502" ca="1">IF(E502="","",IFERROR(IF(M502=0,SUMIFS(J503:J$1006,L503:L$1006,$L502,M503:M$1006,"&gt;0"),INDIRECT("'"&amp;$E502&amp;"'!E8")),""))</f>
        <v/>
      </c>
      <c r="K502" s="55" t="str">
        <f t="shared" si="18"/>
        <v/>
      </c>
      <c r="L502" s="411" t="str">
        <f t="shared" si="19"/>
        <v/>
      </c>
      <c r="M502" s="411" t="str">
        <f t="shared" si="20"/>
        <v/>
      </c>
      <c r="O502" s="56"/>
    </row>
    <row r="503" spans="1:15" ht="15" hidden="1">
      <c r="A503" s="23"/>
      <c r="B503" s="23"/>
      <c r="C503" s="23"/>
      <c r="D503" s="24"/>
      <c r="E503" s="28" t="str">
        <f>IF('1.4 AIZ-BWH'!E512="","",'1.4 AIZ-BWH'!E512)</f>
        <v/>
      </c>
      <c r="F503" s="49"/>
      <c r="G503" s="500" t="str" cm="1">
        <f t="array" aca="1" ref="G503" ca="1">IFERROR(IF(M503=0,SUMIFS(G504:G$1006,L504:L$1006,$L503,M504:M$1006,"&gt;0"),INDIRECT("'"&amp;$E503&amp;"'!E4")),"")</f>
        <v/>
      </c>
      <c r="H503" s="500" t="str" cm="1">
        <f t="array" aca="1" ref="H503" ca="1">IFERROR(IF(M503=0,SUMIFS(H504:H$1006,L504:L$1006,$L503,M504:M$1006,"&gt;0"),INDIRECT("'"&amp;$E503&amp;"'!E6")),"")</f>
        <v/>
      </c>
      <c r="I503" s="502" t="str" cm="1">
        <f t="array" aca="1" ref="I503" ca="1">IF(E503="","",IFERROR(IF(M503=0,SUMIFS(I504:I$1006,L504:L$1006,$L503,M504:M$1006,"&gt;0"),INDIRECT("'"&amp;$E503&amp;"'!E7")),""))</f>
        <v/>
      </c>
      <c r="J503" s="502" t="str" cm="1">
        <f t="array" aca="1" ref="J503" ca="1">IF(E503="","",IFERROR(IF(M503=0,SUMIFS(J504:J$1006,L504:L$1006,$L503,M504:M$1006,"&gt;0"),INDIRECT("'"&amp;$E503&amp;"'!E8")),""))</f>
        <v/>
      </c>
      <c r="K503" s="55" t="str">
        <f t="shared" si="18"/>
        <v/>
      </c>
      <c r="L503" s="411" t="str">
        <f t="shared" si="19"/>
        <v/>
      </c>
      <c r="M503" s="411" t="str">
        <f t="shared" si="20"/>
        <v/>
      </c>
      <c r="O503" s="56"/>
    </row>
    <row r="504" spans="1:15" ht="15" hidden="1">
      <c r="A504" s="23"/>
      <c r="B504" s="23"/>
      <c r="C504" s="23"/>
      <c r="D504" s="24"/>
      <c r="E504" s="28" t="str">
        <f>IF('1.4 AIZ-BWH'!E513="","",'1.4 AIZ-BWH'!E513)</f>
        <v/>
      </c>
      <c r="F504" s="49"/>
      <c r="G504" s="500" t="str" cm="1">
        <f t="array" aca="1" ref="G504" ca="1">IFERROR(IF(M504=0,SUMIFS(G505:G$1006,L505:L$1006,$L504,M505:M$1006,"&gt;0"),INDIRECT("'"&amp;$E504&amp;"'!E4")),"")</f>
        <v/>
      </c>
      <c r="H504" s="500" t="str" cm="1">
        <f t="array" aca="1" ref="H504" ca="1">IFERROR(IF(M504=0,SUMIFS(H505:H$1006,L505:L$1006,$L504,M505:M$1006,"&gt;0"),INDIRECT("'"&amp;$E504&amp;"'!E6")),"")</f>
        <v/>
      </c>
      <c r="I504" s="502" t="str" cm="1">
        <f t="array" aca="1" ref="I504" ca="1">IF(E504="","",IFERROR(IF(M504=0,SUMIFS(I505:I$1006,L505:L$1006,$L504,M505:M$1006,"&gt;0"),INDIRECT("'"&amp;$E504&amp;"'!E7")),""))</f>
        <v/>
      </c>
      <c r="J504" s="502" t="str" cm="1">
        <f t="array" aca="1" ref="J504" ca="1">IF(E504="","",IFERROR(IF(M504=0,SUMIFS(J505:J$1006,L505:L$1006,$L504,M505:M$1006,"&gt;0"),INDIRECT("'"&amp;$E504&amp;"'!E8")),""))</f>
        <v/>
      </c>
      <c r="K504" s="55" t="str">
        <f t="shared" si="18"/>
        <v/>
      </c>
      <c r="L504" s="411" t="str">
        <f t="shared" si="19"/>
        <v/>
      </c>
      <c r="M504" s="411" t="str">
        <f t="shared" si="20"/>
        <v/>
      </c>
      <c r="O504" s="56"/>
    </row>
    <row r="505" spans="1:15" ht="15" hidden="1">
      <c r="A505" s="23"/>
      <c r="B505" s="23"/>
      <c r="C505" s="23"/>
      <c r="D505" s="24"/>
      <c r="E505" s="28" t="str">
        <f>IF('1.4 AIZ-BWH'!E514="","",'1.4 AIZ-BWH'!E514)</f>
        <v/>
      </c>
      <c r="F505" s="49"/>
      <c r="G505" s="500" t="str" cm="1">
        <f t="array" aca="1" ref="G505" ca="1">IFERROR(IF(M505=0,SUMIFS(G506:G$1006,L506:L$1006,$L505,M506:M$1006,"&gt;0"),INDIRECT("'"&amp;$E505&amp;"'!E4")),"")</f>
        <v/>
      </c>
      <c r="H505" s="500" t="str" cm="1">
        <f t="array" aca="1" ref="H505" ca="1">IFERROR(IF(M505=0,SUMIFS(H506:H$1006,L506:L$1006,$L505,M506:M$1006,"&gt;0"),INDIRECT("'"&amp;$E505&amp;"'!E6")),"")</f>
        <v/>
      </c>
      <c r="I505" s="502" t="str" cm="1">
        <f t="array" aca="1" ref="I505" ca="1">IF(E505="","",IFERROR(IF(M505=0,SUMIFS(I506:I$1006,L506:L$1006,$L505,M506:M$1006,"&gt;0"),INDIRECT("'"&amp;$E505&amp;"'!E7")),""))</f>
        <v/>
      </c>
      <c r="J505" s="502" t="str" cm="1">
        <f t="array" aca="1" ref="J505" ca="1">IF(E505="","",IFERROR(IF(M505=0,SUMIFS(J506:J$1006,L506:L$1006,$L505,M506:M$1006,"&gt;0"),INDIRECT("'"&amp;$E505&amp;"'!E8")),""))</f>
        <v/>
      </c>
      <c r="K505" s="55" t="str">
        <f t="shared" si="18"/>
        <v/>
      </c>
      <c r="L505" s="411" t="str">
        <f t="shared" si="19"/>
        <v/>
      </c>
      <c r="M505" s="411" t="str">
        <f t="shared" si="20"/>
        <v/>
      </c>
      <c r="O505" s="56"/>
    </row>
    <row r="506" spans="1:15" ht="15" hidden="1">
      <c r="A506" s="23"/>
      <c r="B506" s="23"/>
      <c r="C506" s="23"/>
      <c r="D506" s="24"/>
      <c r="E506" s="28" t="str">
        <f>IF('1.4 AIZ-BWH'!E515="","",'1.4 AIZ-BWH'!E515)</f>
        <v/>
      </c>
      <c r="F506" s="49"/>
      <c r="G506" s="500" t="str" cm="1">
        <f t="array" aca="1" ref="G506" ca="1">IFERROR(IF(M506=0,SUMIFS(G507:G$1006,L507:L$1006,$L506,M507:M$1006,"&gt;0"),INDIRECT("'"&amp;$E506&amp;"'!E4")),"")</f>
        <v/>
      </c>
      <c r="H506" s="500" t="str" cm="1">
        <f t="array" aca="1" ref="H506" ca="1">IFERROR(IF(M506=0,SUMIFS(H507:H$1006,L507:L$1006,$L506,M507:M$1006,"&gt;0"),INDIRECT("'"&amp;$E506&amp;"'!E6")),"")</f>
        <v/>
      </c>
      <c r="I506" s="502" t="str" cm="1">
        <f t="array" aca="1" ref="I506" ca="1">IF(E506="","",IFERROR(IF(M506=0,SUMIFS(I507:I$1006,L507:L$1006,$L506,M507:M$1006,"&gt;0"),INDIRECT("'"&amp;$E506&amp;"'!E7")),""))</f>
        <v/>
      </c>
      <c r="J506" s="502" t="str" cm="1">
        <f t="array" aca="1" ref="J506" ca="1">IF(E506="","",IFERROR(IF(M506=0,SUMIFS(J507:J$1006,L507:L$1006,$L506,M507:M$1006,"&gt;0"),INDIRECT("'"&amp;$E506&amp;"'!E8")),""))</f>
        <v/>
      </c>
      <c r="K506" s="55" t="str">
        <f t="shared" si="18"/>
        <v/>
      </c>
      <c r="L506" s="411" t="str">
        <f t="shared" si="19"/>
        <v/>
      </c>
      <c r="M506" s="411" t="str">
        <f t="shared" si="20"/>
        <v/>
      </c>
      <c r="O506" s="56"/>
    </row>
    <row r="507" spans="1:15" ht="15" hidden="1">
      <c r="A507" s="23"/>
      <c r="B507" s="23"/>
      <c r="C507" s="23"/>
      <c r="D507" s="24"/>
      <c r="E507" s="28" t="str">
        <f>IF('1.4 AIZ-BWH'!E516="","",'1.4 AIZ-BWH'!E516)</f>
        <v/>
      </c>
      <c r="F507" s="49"/>
      <c r="G507" s="500" t="str" cm="1">
        <f t="array" aca="1" ref="G507" ca="1">IFERROR(IF(M507=0,SUMIFS(G508:G$1006,L508:L$1006,$L507,M508:M$1006,"&gt;0"),INDIRECT("'"&amp;$E507&amp;"'!E4")),"")</f>
        <v/>
      </c>
      <c r="H507" s="500" t="str" cm="1">
        <f t="array" aca="1" ref="H507" ca="1">IFERROR(IF(M507=0,SUMIFS(H508:H$1006,L508:L$1006,$L507,M508:M$1006,"&gt;0"),INDIRECT("'"&amp;$E507&amp;"'!E6")),"")</f>
        <v/>
      </c>
      <c r="I507" s="502" t="str" cm="1">
        <f t="array" aca="1" ref="I507" ca="1">IF(E507="","",IFERROR(IF(M507=0,SUMIFS(I508:I$1006,L508:L$1006,$L507,M508:M$1006,"&gt;0"),INDIRECT("'"&amp;$E507&amp;"'!E7")),""))</f>
        <v/>
      </c>
      <c r="J507" s="502" t="str" cm="1">
        <f t="array" aca="1" ref="J507" ca="1">IF(E507="","",IFERROR(IF(M507=0,SUMIFS(J508:J$1006,L508:L$1006,$L507,M508:M$1006,"&gt;0"),INDIRECT("'"&amp;$E507&amp;"'!E8")),""))</f>
        <v/>
      </c>
      <c r="K507" s="55" t="str">
        <f t="shared" si="18"/>
        <v/>
      </c>
      <c r="L507" s="411" t="str">
        <f t="shared" si="19"/>
        <v/>
      </c>
      <c r="M507" s="411" t="str">
        <f t="shared" si="20"/>
        <v/>
      </c>
      <c r="O507" s="56"/>
    </row>
    <row r="508" spans="1:15" ht="15" hidden="1">
      <c r="A508" s="23"/>
      <c r="B508" s="23"/>
      <c r="C508" s="23"/>
      <c r="D508" s="24"/>
      <c r="E508" s="28" t="str">
        <f>IF('1.4 AIZ-BWH'!E517="","",'1.4 AIZ-BWH'!E517)</f>
        <v/>
      </c>
      <c r="F508" s="49"/>
      <c r="G508" s="500" t="str" cm="1">
        <f t="array" aca="1" ref="G508" ca="1">IFERROR(IF(M508=0,SUMIFS(G509:G$1006,L509:L$1006,$L508,M509:M$1006,"&gt;0"),INDIRECT("'"&amp;$E508&amp;"'!E4")),"")</f>
        <v/>
      </c>
      <c r="H508" s="500" t="str" cm="1">
        <f t="array" aca="1" ref="H508" ca="1">IFERROR(IF(M508=0,SUMIFS(H509:H$1006,L509:L$1006,$L508,M509:M$1006,"&gt;0"),INDIRECT("'"&amp;$E508&amp;"'!E6")),"")</f>
        <v/>
      </c>
      <c r="I508" s="502" t="str" cm="1">
        <f t="array" aca="1" ref="I508" ca="1">IF(E508="","",IFERROR(IF(M508=0,SUMIFS(I509:I$1006,L509:L$1006,$L508,M509:M$1006,"&gt;0"),INDIRECT("'"&amp;$E508&amp;"'!E7")),""))</f>
        <v/>
      </c>
      <c r="J508" s="502" t="str" cm="1">
        <f t="array" aca="1" ref="J508" ca="1">IF(E508="","",IFERROR(IF(M508=0,SUMIFS(J509:J$1006,L509:L$1006,$L508,M509:M$1006,"&gt;0"),INDIRECT("'"&amp;$E508&amp;"'!E8")),""))</f>
        <v/>
      </c>
      <c r="K508" s="55" t="str">
        <f t="shared" si="18"/>
        <v/>
      </c>
      <c r="L508" s="411" t="str">
        <f t="shared" si="19"/>
        <v/>
      </c>
      <c r="M508" s="411" t="str">
        <f t="shared" si="20"/>
        <v/>
      </c>
      <c r="O508" s="56"/>
    </row>
    <row r="509" spans="1:15" ht="15" hidden="1">
      <c r="A509" s="23"/>
      <c r="B509" s="23"/>
      <c r="C509" s="23"/>
      <c r="D509" s="24"/>
      <c r="E509" s="28" t="str">
        <f>IF('1.4 AIZ-BWH'!E518="","",'1.4 AIZ-BWH'!E518)</f>
        <v/>
      </c>
      <c r="F509" s="49"/>
      <c r="G509" s="500" t="str" cm="1">
        <f t="array" aca="1" ref="G509" ca="1">IFERROR(IF(M509=0,SUMIFS(G510:G$1006,L510:L$1006,$L509,M510:M$1006,"&gt;0"),INDIRECT("'"&amp;$E509&amp;"'!E4")),"")</f>
        <v/>
      </c>
      <c r="H509" s="500" t="str" cm="1">
        <f t="array" aca="1" ref="H509" ca="1">IFERROR(IF(M509=0,SUMIFS(H510:H$1006,L510:L$1006,$L509,M510:M$1006,"&gt;0"),INDIRECT("'"&amp;$E509&amp;"'!E6")),"")</f>
        <v/>
      </c>
      <c r="I509" s="502" t="str" cm="1">
        <f t="array" aca="1" ref="I509" ca="1">IF(E509="","",IFERROR(IF(M509=0,SUMIFS(I510:I$1006,L510:L$1006,$L509,M510:M$1006,"&gt;0"),INDIRECT("'"&amp;$E509&amp;"'!E7")),""))</f>
        <v/>
      </c>
      <c r="J509" s="502" t="str" cm="1">
        <f t="array" aca="1" ref="J509" ca="1">IF(E509="","",IFERROR(IF(M509=0,SUMIFS(J510:J$1006,L510:L$1006,$L509,M510:M$1006,"&gt;0"),INDIRECT("'"&amp;$E509&amp;"'!E8")),""))</f>
        <v/>
      </c>
      <c r="K509" s="55" t="str">
        <f t="shared" si="18"/>
        <v/>
      </c>
      <c r="L509" s="411" t="str">
        <f t="shared" si="19"/>
        <v/>
      </c>
      <c r="M509" s="411" t="str">
        <f t="shared" si="20"/>
        <v/>
      </c>
      <c r="O509" s="56"/>
    </row>
    <row r="510" spans="1:15" ht="15" hidden="1">
      <c r="A510" s="23"/>
      <c r="B510" s="23"/>
      <c r="C510" s="23"/>
      <c r="D510" s="24"/>
      <c r="E510" s="28" t="str">
        <f>IF('1.4 AIZ-BWH'!E519="","",'1.4 AIZ-BWH'!E519)</f>
        <v/>
      </c>
      <c r="F510" s="49"/>
      <c r="G510" s="500" t="str" cm="1">
        <f t="array" aca="1" ref="G510" ca="1">IFERROR(IF(M510=0,SUMIFS(G511:G$1006,L511:L$1006,$L510,M511:M$1006,"&gt;0"),INDIRECT("'"&amp;$E510&amp;"'!E4")),"")</f>
        <v/>
      </c>
      <c r="H510" s="500" t="str" cm="1">
        <f t="array" aca="1" ref="H510" ca="1">IFERROR(IF(M510=0,SUMIFS(H511:H$1006,L511:L$1006,$L510,M511:M$1006,"&gt;0"),INDIRECT("'"&amp;$E510&amp;"'!E6")),"")</f>
        <v/>
      </c>
      <c r="I510" s="502" t="str" cm="1">
        <f t="array" aca="1" ref="I510" ca="1">IF(E510="","",IFERROR(IF(M510=0,SUMIFS(I511:I$1006,L511:L$1006,$L510,M511:M$1006,"&gt;0"),INDIRECT("'"&amp;$E510&amp;"'!E7")),""))</f>
        <v/>
      </c>
      <c r="J510" s="502" t="str" cm="1">
        <f t="array" aca="1" ref="J510" ca="1">IF(E510="","",IFERROR(IF(M510=0,SUMIFS(J511:J$1006,L511:L$1006,$L510,M511:M$1006,"&gt;0"),INDIRECT("'"&amp;$E510&amp;"'!E8")),""))</f>
        <v/>
      </c>
      <c r="K510" s="55" t="str">
        <f t="shared" si="18"/>
        <v/>
      </c>
      <c r="L510" s="411" t="str">
        <f t="shared" si="19"/>
        <v/>
      </c>
      <c r="M510" s="411" t="str">
        <f t="shared" si="20"/>
        <v/>
      </c>
      <c r="O510" s="56"/>
    </row>
    <row r="511" spans="1:15" ht="15" hidden="1">
      <c r="A511" s="23"/>
      <c r="B511" s="23"/>
      <c r="C511" s="23"/>
      <c r="D511" s="24"/>
      <c r="E511" s="28" t="str">
        <f>IF('1.4 AIZ-BWH'!E520="","",'1.4 AIZ-BWH'!E520)</f>
        <v/>
      </c>
      <c r="F511" s="49"/>
      <c r="G511" s="500" t="str" cm="1">
        <f t="array" aca="1" ref="G511" ca="1">IFERROR(IF(M511=0,SUMIFS(G512:G$1006,L512:L$1006,$L511,M512:M$1006,"&gt;0"),INDIRECT("'"&amp;$E511&amp;"'!E4")),"")</f>
        <v/>
      </c>
      <c r="H511" s="500" t="str" cm="1">
        <f t="array" aca="1" ref="H511" ca="1">IFERROR(IF(M511=0,SUMIFS(H512:H$1006,L512:L$1006,$L511,M512:M$1006,"&gt;0"),INDIRECT("'"&amp;$E511&amp;"'!E6")),"")</f>
        <v/>
      </c>
      <c r="I511" s="502" t="str" cm="1">
        <f t="array" aca="1" ref="I511" ca="1">IF(E511="","",IFERROR(IF(M511=0,SUMIFS(I512:I$1006,L512:L$1006,$L511,M512:M$1006,"&gt;0"),INDIRECT("'"&amp;$E511&amp;"'!E7")),""))</f>
        <v/>
      </c>
      <c r="J511" s="502" t="str" cm="1">
        <f t="array" aca="1" ref="J511" ca="1">IF(E511="","",IFERROR(IF(M511=0,SUMIFS(J512:J$1006,L512:L$1006,$L511,M512:M$1006,"&gt;0"),INDIRECT("'"&amp;$E511&amp;"'!E8")),""))</f>
        <v/>
      </c>
      <c r="K511" s="55" t="str">
        <f t="shared" si="18"/>
        <v/>
      </c>
      <c r="L511" s="411" t="str">
        <f t="shared" si="19"/>
        <v/>
      </c>
      <c r="M511" s="411" t="str">
        <f t="shared" si="20"/>
        <v/>
      </c>
      <c r="O511" s="56"/>
    </row>
    <row r="512" spans="1:15" ht="15" hidden="1">
      <c r="A512" s="23"/>
      <c r="B512" s="23"/>
      <c r="C512" s="23"/>
      <c r="D512" s="24"/>
      <c r="E512" s="28" t="str">
        <f>IF('1.4 AIZ-BWH'!E521="","",'1.4 AIZ-BWH'!E521)</f>
        <v/>
      </c>
      <c r="F512" s="49"/>
      <c r="G512" s="500" t="str" cm="1">
        <f t="array" aca="1" ref="G512" ca="1">IFERROR(IF(M512=0,SUMIFS(G513:G$1006,L513:L$1006,$L512,M513:M$1006,"&gt;0"),INDIRECT("'"&amp;$E512&amp;"'!E4")),"")</f>
        <v/>
      </c>
      <c r="H512" s="500" t="str" cm="1">
        <f t="array" aca="1" ref="H512" ca="1">IFERROR(IF(M512=0,SUMIFS(H513:H$1006,L513:L$1006,$L512,M513:M$1006,"&gt;0"),INDIRECT("'"&amp;$E512&amp;"'!E6")),"")</f>
        <v/>
      </c>
      <c r="I512" s="502" t="str" cm="1">
        <f t="array" aca="1" ref="I512" ca="1">IF(E512="","",IFERROR(IF(M512=0,SUMIFS(I513:I$1006,L513:L$1006,$L512,M513:M$1006,"&gt;0"),INDIRECT("'"&amp;$E512&amp;"'!E7")),""))</f>
        <v/>
      </c>
      <c r="J512" s="502" t="str" cm="1">
        <f t="array" aca="1" ref="J512" ca="1">IF(E512="","",IFERROR(IF(M512=0,SUMIFS(J513:J$1006,L513:L$1006,$L512,M513:M$1006,"&gt;0"),INDIRECT("'"&amp;$E512&amp;"'!E8")),""))</f>
        <v/>
      </c>
      <c r="K512" s="55" t="str">
        <f t="shared" si="18"/>
        <v/>
      </c>
      <c r="L512" s="411" t="str">
        <f t="shared" si="19"/>
        <v/>
      </c>
      <c r="M512" s="411" t="str">
        <f t="shared" si="20"/>
        <v/>
      </c>
      <c r="O512" s="56"/>
    </row>
    <row r="513" spans="1:15" ht="15" hidden="1">
      <c r="A513" s="23"/>
      <c r="B513" s="23"/>
      <c r="C513" s="23"/>
      <c r="D513" s="24"/>
      <c r="E513" s="28" t="str">
        <f>IF('1.4 AIZ-BWH'!E522="","",'1.4 AIZ-BWH'!E522)</f>
        <v/>
      </c>
      <c r="F513" s="49"/>
      <c r="G513" s="500" t="str" cm="1">
        <f t="array" aca="1" ref="G513" ca="1">IFERROR(IF(M513=0,SUMIFS(G514:G$1006,L514:L$1006,$L513,M514:M$1006,"&gt;0"),INDIRECT("'"&amp;$E513&amp;"'!E4")),"")</f>
        <v/>
      </c>
      <c r="H513" s="500" t="str" cm="1">
        <f t="array" aca="1" ref="H513" ca="1">IFERROR(IF(M513=0,SUMIFS(H514:H$1006,L514:L$1006,$L513,M514:M$1006,"&gt;0"),INDIRECT("'"&amp;$E513&amp;"'!E6")),"")</f>
        <v/>
      </c>
      <c r="I513" s="502" t="str" cm="1">
        <f t="array" aca="1" ref="I513" ca="1">IF(E513="","",IFERROR(IF(M513=0,SUMIFS(I514:I$1006,L514:L$1006,$L513,M514:M$1006,"&gt;0"),INDIRECT("'"&amp;$E513&amp;"'!E7")),""))</f>
        <v/>
      </c>
      <c r="J513" s="502" t="str" cm="1">
        <f t="array" aca="1" ref="J513" ca="1">IF(E513="","",IFERROR(IF(M513=0,SUMIFS(J514:J$1006,L514:L$1006,$L513,M514:M$1006,"&gt;0"),INDIRECT("'"&amp;$E513&amp;"'!E8")),""))</f>
        <v/>
      </c>
      <c r="K513" s="55" t="str">
        <f t="shared" si="18"/>
        <v/>
      </c>
      <c r="L513" s="411" t="str">
        <f t="shared" si="19"/>
        <v/>
      </c>
      <c r="M513" s="411" t="str">
        <f t="shared" si="20"/>
        <v/>
      </c>
      <c r="O513" s="56"/>
    </row>
    <row r="514" spans="1:15" ht="15" hidden="1">
      <c r="A514" s="23"/>
      <c r="B514" s="23"/>
      <c r="C514" s="23"/>
      <c r="D514" s="24"/>
      <c r="E514" s="28" t="str">
        <f>IF('1.4 AIZ-BWH'!E523="","",'1.4 AIZ-BWH'!E523)</f>
        <v/>
      </c>
      <c r="F514" s="49"/>
      <c r="G514" s="500" t="str" cm="1">
        <f t="array" aca="1" ref="G514" ca="1">IFERROR(IF(M514=0,SUMIFS(G515:G$1006,L515:L$1006,$L514,M515:M$1006,"&gt;0"),INDIRECT("'"&amp;$E514&amp;"'!E4")),"")</f>
        <v/>
      </c>
      <c r="H514" s="500" t="str" cm="1">
        <f t="array" aca="1" ref="H514" ca="1">IFERROR(IF(M514=0,SUMIFS(H515:H$1006,L515:L$1006,$L514,M515:M$1006,"&gt;0"),INDIRECT("'"&amp;$E514&amp;"'!E6")),"")</f>
        <v/>
      </c>
      <c r="I514" s="502" t="str" cm="1">
        <f t="array" aca="1" ref="I514" ca="1">IF(E514="","",IFERROR(IF(M514=0,SUMIFS(I515:I$1006,L515:L$1006,$L514,M515:M$1006,"&gt;0"),INDIRECT("'"&amp;$E514&amp;"'!E7")),""))</f>
        <v/>
      </c>
      <c r="J514" s="502" t="str" cm="1">
        <f t="array" aca="1" ref="J514" ca="1">IF(E514="","",IFERROR(IF(M514=0,SUMIFS(J515:J$1006,L515:L$1006,$L514,M515:M$1006,"&gt;0"),INDIRECT("'"&amp;$E514&amp;"'!E8")),""))</f>
        <v/>
      </c>
      <c r="K514" s="55" t="str">
        <f t="shared" si="18"/>
        <v/>
      </c>
      <c r="L514" s="411" t="str">
        <f t="shared" si="19"/>
        <v/>
      </c>
      <c r="M514" s="411" t="str">
        <f t="shared" si="20"/>
        <v/>
      </c>
      <c r="O514" s="56"/>
    </row>
    <row r="515" spans="1:15" ht="15" hidden="1">
      <c r="A515" s="23"/>
      <c r="B515" s="23"/>
      <c r="C515" s="23"/>
      <c r="D515" s="24"/>
      <c r="E515" s="28" t="str">
        <f>IF('1.4 AIZ-BWH'!E524="","",'1.4 AIZ-BWH'!E524)</f>
        <v/>
      </c>
      <c r="F515" s="49"/>
      <c r="G515" s="500" t="str" cm="1">
        <f t="array" aca="1" ref="G515" ca="1">IFERROR(IF(M515=0,SUMIFS(G516:G$1006,L516:L$1006,$L515,M516:M$1006,"&gt;0"),INDIRECT("'"&amp;$E515&amp;"'!E4")),"")</f>
        <v/>
      </c>
      <c r="H515" s="500" t="str" cm="1">
        <f t="array" aca="1" ref="H515" ca="1">IFERROR(IF(M515=0,SUMIFS(H516:H$1006,L516:L$1006,$L515,M516:M$1006,"&gt;0"),INDIRECT("'"&amp;$E515&amp;"'!E6")),"")</f>
        <v/>
      </c>
      <c r="I515" s="502" t="str" cm="1">
        <f t="array" aca="1" ref="I515" ca="1">IF(E515="","",IFERROR(IF(M515=0,SUMIFS(I516:I$1006,L516:L$1006,$L515,M516:M$1006,"&gt;0"),INDIRECT("'"&amp;$E515&amp;"'!E7")),""))</f>
        <v/>
      </c>
      <c r="J515" s="502" t="str" cm="1">
        <f t="array" aca="1" ref="J515" ca="1">IF(E515="","",IFERROR(IF(M515=0,SUMIFS(J516:J$1006,L516:L$1006,$L515,M516:M$1006,"&gt;0"),INDIRECT("'"&amp;$E515&amp;"'!E8")),""))</f>
        <v/>
      </c>
      <c r="K515" s="55" t="str">
        <f t="shared" si="18"/>
        <v/>
      </c>
      <c r="L515" s="411" t="str">
        <f t="shared" si="19"/>
        <v/>
      </c>
      <c r="M515" s="411" t="str">
        <f t="shared" si="20"/>
        <v/>
      </c>
      <c r="O515" s="56"/>
    </row>
    <row r="516" spans="1:15" ht="15" hidden="1">
      <c r="A516" s="23"/>
      <c r="B516" s="23"/>
      <c r="C516" s="23"/>
      <c r="D516" s="24"/>
      <c r="E516" s="28" t="str">
        <f>IF('1.4 AIZ-BWH'!E525="","",'1.4 AIZ-BWH'!E525)</f>
        <v/>
      </c>
      <c r="F516" s="49"/>
      <c r="G516" s="500" t="str" cm="1">
        <f t="array" aca="1" ref="G516" ca="1">IFERROR(IF(M516=0,SUMIFS(G517:G$1006,L517:L$1006,$L516,M517:M$1006,"&gt;0"),INDIRECT("'"&amp;$E516&amp;"'!E4")),"")</f>
        <v/>
      </c>
      <c r="H516" s="500" t="str" cm="1">
        <f t="array" aca="1" ref="H516" ca="1">IFERROR(IF(M516=0,SUMIFS(H517:H$1006,L517:L$1006,$L516,M517:M$1006,"&gt;0"),INDIRECT("'"&amp;$E516&amp;"'!E6")),"")</f>
        <v/>
      </c>
      <c r="I516" s="502" t="str" cm="1">
        <f t="array" aca="1" ref="I516" ca="1">IF(E516="","",IFERROR(IF(M516=0,SUMIFS(I517:I$1006,L517:L$1006,$L516,M517:M$1006,"&gt;0"),INDIRECT("'"&amp;$E516&amp;"'!E7")),""))</f>
        <v/>
      </c>
      <c r="J516" s="502" t="str" cm="1">
        <f t="array" aca="1" ref="J516" ca="1">IF(E516="","",IFERROR(IF(M516=0,SUMIFS(J517:J$1006,L517:L$1006,$L516,M517:M$1006,"&gt;0"),INDIRECT("'"&amp;$E516&amp;"'!E8")),""))</f>
        <v/>
      </c>
      <c r="K516" s="55" t="str">
        <f t="shared" si="18"/>
        <v/>
      </c>
      <c r="L516" s="411" t="str">
        <f t="shared" si="19"/>
        <v/>
      </c>
      <c r="M516" s="411" t="str">
        <f t="shared" si="20"/>
        <v/>
      </c>
      <c r="O516" s="56"/>
    </row>
    <row r="517" spans="1:15" ht="15" hidden="1">
      <c r="A517" s="23"/>
      <c r="B517" s="23"/>
      <c r="C517" s="23"/>
      <c r="D517" s="24"/>
      <c r="E517" s="28" t="str">
        <f>IF('1.4 AIZ-BWH'!E526="","",'1.4 AIZ-BWH'!E526)</f>
        <v/>
      </c>
      <c r="F517" s="49"/>
      <c r="G517" s="500" t="str" cm="1">
        <f t="array" aca="1" ref="G517" ca="1">IFERROR(IF(M517=0,SUMIFS(G518:G$1006,L518:L$1006,$L517,M518:M$1006,"&gt;0"),INDIRECT("'"&amp;$E517&amp;"'!E4")),"")</f>
        <v/>
      </c>
      <c r="H517" s="500" t="str" cm="1">
        <f t="array" aca="1" ref="H517" ca="1">IFERROR(IF(M517=0,SUMIFS(H518:H$1006,L518:L$1006,$L517,M518:M$1006,"&gt;0"),INDIRECT("'"&amp;$E517&amp;"'!E6")),"")</f>
        <v/>
      </c>
      <c r="I517" s="502" t="str" cm="1">
        <f t="array" aca="1" ref="I517" ca="1">IF(E517="","",IFERROR(IF(M517=0,SUMIFS(I518:I$1006,L518:L$1006,$L517,M518:M$1006,"&gt;0"),INDIRECT("'"&amp;$E517&amp;"'!E7")),""))</f>
        <v/>
      </c>
      <c r="J517" s="502" t="str" cm="1">
        <f t="array" aca="1" ref="J517" ca="1">IF(E517="","",IFERROR(IF(M517=0,SUMIFS(J518:J$1006,L518:L$1006,$L517,M518:M$1006,"&gt;0"),INDIRECT("'"&amp;$E517&amp;"'!E8")),""))</f>
        <v/>
      </c>
      <c r="K517" s="55" t="str">
        <f t="shared" si="18"/>
        <v/>
      </c>
      <c r="L517" s="411" t="str">
        <f t="shared" si="19"/>
        <v/>
      </c>
      <c r="M517" s="411" t="str">
        <f t="shared" si="20"/>
        <v/>
      </c>
      <c r="O517" s="56"/>
    </row>
    <row r="518" spans="1:15" ht="15" hidden="1">
      <c r="A518" s="23"/>
      <c r="B518" s="23"/>
      <c r="C518" s="23"/>
      <c r="D518" s="24"/>
      <c r="E518" s="28" t="str">
        <f>IF('1.4 AIZ-BWH'!E527="","",'1.4 AIZ-BWH'!E527)</f>
        <v/>
      </c>
      <c r="F518" s="49"/>
      <c r="G518" s="500" t="str" cm="1">
        <f t="array" aca="1" ref="G518" ca="1">IFERROR(IF(M518=0,SUMIFS(G519:G$1006,L519:L$1006,$L518,M519:M$1006,"&gt;0"),INDIRECT("'"&amp;$E518&amp;"'!E4")),"")</f>
        <v/>
      </c>
      <c r="H518" s="500" t="str" cm="1">
        <f t="array" aca="1" ref="H518" ca="1">IFERROR(IF(M518=0,SUMIFS(H519:H$1006,L519:L$1006,$L518,M519:M$1006,"&gt;0"),INDIRECT("'"&amp;$E518&amp;"'!E6")),"")</f>
        <v/>
      </c>
      <c r="I518" s="502" t="str" cm="1">
        <f t="array" aca="1" ref="I518" ca="1">IF(E518="","",IFERROR(IF(M518=0,SUMIFS(I519:I$1006,L519:L$1006,$L518,M519:M$1006,"&gt;0"),INDIRECT("'"&amp;$E518&amp;"'!E7")),""))</f>
        <v/>
      </c>
      <c r="J518" s="502" t="str" cm="1">
        <f t="array" aca="1" ref="J518" ca="1">IF(E518="","",IFERROR(IF(M518=0,SUMIFS(J519:J$1006,L519:L$1006,$L518,M519:M$1006,"&gt;0"),INDIRECT("'"&amp;$E518&amp;"'!E8")),""))</f>
        <v/>
      </c>
      <c r="K518" s="55" t="str">
        <f t="shared" si="18"/>
        <v/>
      </c>
      <c r="L518" s="411" t="str">
        <f t="shared" si="19"/>
        <v/>
      </c>
      <c r="M518" s="411" t="str">
        <f t="shared" si="20"/>
        <v/>
      </c>
      <c r="O518" s="56"/>
    </row>
    <row r="519" spans="1:15" ht="15" hidden="1">
      <c r="A519" s="23"/>
      <c r="B519" s="23"/>
      <c r="C519" s="23"/>
      <c r="D519" s="24"/>
      <c r="E519" s="28" t="str">
        <f>IF('1.4 AIZ-BWH'!E528="","",'1.4 AIZ-BWH'!E528)</f>
        <v/>
      </c>
      <c r="F519" s="49"/>
      <c r="G519" s="500" t="str" cm="1">
        <f t="array" aca="1" ref="G519" ca="1">IFERROR(IF(M519=0,SUMIFS(G520:G$1006,L520:L$1006,$L519,M520:M$1006,"&gt;0"),INDIRECT("'"&amp;$E519&amp;"'!E4")),"")</f>
        <v/>
      </c>
      <c r="H519" s="500" t="str" cm="1">
        <f t="array" aca="1" ref="H519" ca="1">IFERROR(IF(M519=0,SUMIFS(H520:H$1006,L520:L$1006,$L519,M520:M$1006,"&gt;0"),INDIRECT("'"&amp;$E519&amp;"'!E6")),"")</f>
        <v/>
      </c>
      <c r="I519" s="502" t="str" cm="1">
        <f t="array" aca="1" ref="I519" ca="1">IF(E519="","",IFERROR(IF(M519=0,SUMIFS(I520:I$1006,L520:L$1006,$L519,M520:M$1006,"&gt;0"),INDIRECT("'"&amp;$E519&amp;"'!E7")),""))</f>
        <v/>
      </c>
      <c r="J519" s="502" t="str" cm="1">
        <f t="array" aca="1" ref="J519" ca="1">IF(E519="","",IFERROR(IF(M519=0,SUMIFS(J520:J$1006,L520:L$1006,$L519,M520:M$1006,"&gt;0"),INDIRECT("'"&amp;$E519&amp;"'!E8")),""))</f>
        <v/>
      </c>
      <c r="K519" s="55" t="str">
        <f t="shared" si="18"/>
        <v/>
      </c>
      <c r="L519" s="411" t="str">
        <f t="shared" si="19"/>
        <v/>
      </c>
      <c r="M519" s="411" t="str">
        <f t="shared" si="20"/>
        <v/>
      </c>
      <c r="O519" s="56"/>
    </row>
    <row r="520" spans="1:15" ht="15" hidden="1">
      <c r="A520" s="23"/>
      <c r="B520" s="23"/>
      <c r="C520" s="23"/>
      <c r="D520" s="24"/>
      <c r="E520" s="28" t="str">
        <f>IF('1.4 AIZ-BWH'!E529="","",'1.4 AIZ-BWH'!E529)</f>
        <v/>
      </c>
      <c r="F520" s="49"/>
      <c r="G520" s="500" t="str" cm="1">
        <f t="array" aca="1" ref="G520" ca="1">IFERROR(IF(M520=0,SUMIFS(G521:G$1006,L521:L$1006,$L520,M521:M$1006,"&gt;0"),INDIRECT("'"&amp;$E520&amp;"'!E4")),"")</f>
        <v/>
      </c>
      <c r="H520" s="500" t="str" cm="1">
        <f t="array" aca="1" ref="H520" ca="1">IFERROR(IF(M520=0,SUMIFS(H521:H$1006,L521:L$1006,$L520,M521:M$1006,"&gt;0"),INDIRECT("'"&amp;$E520&amp;"'!E6")),"")</f>
        <v/>
      </c>
      <c r="I520" s="502" t="str" cm="1">
        <f t="array" aca="1" ref="I520" ca="1">IF(E520="","",IFERROR(IF(M520=0,SUMIFS(I521:I$1006,L521:L$1006,$L520,M521:M$1006,"&gt;0"),INDIRECT("'"&amp;$E520&amp;"'!E7")),""))</f>
        <v/>
      </c>
      <c r="J520" s="502" t="str" cm="1">
        <f t="array" aca="1" ref="J520" ca="1">IF(E520="","",IFERROR(IF(M520=0,SUMIFS(J521:J$1006,L521:L$1006,$L520,M521:M$1006,"&gt;0"),INDIRECT("'"&amp;$E520&amp;"'!E8")),""))</f>
        <v/>
      </c>
      <c r="K520" s="55" t="str">
        <f t="shared" si="18"/>
        <v/>
      </c>
      <c r="L520" s="411" t="str">
        <f t="shared" si="19"/>
        <v/>
      </c>
      <c r="M520" s="411" t="str">
        <f t="shared" si="20"/>
        <v/>
      </c>
      <c r="O520" s="56"/>
    </row>
    <row r="521" spans="1:15" ht="15" hidden="1">
      <c r="A521" s="23"/>
      <c r="B521" s="23"/>
      <c r="C521" s="23"/>
      <c r="D521" s="24"/>
      <c r="E521" s="28" t="str">
        <f>IF('1.4 AIZ-BWH'!E530="","",'1.4 AIZ-BWH'!E530)</f>
        <v/>
      </c>
      <c r="F521" s="49"/>
      <c r="G521" s="500" t="str" cm="1">
        <f t="array" aca="1" ref="G521" ca="1">IFERROR(IF(M521=0,SUMIFS(G522:G$1006,L522:L$1006,$L521,M522:M$1006,"&gt;0"),INDIRECT("'"&amp;$E521&amp;"'!E4")),"")</f>
        <v/>
      </c>
      <c r="H521" s="500" t="str" cm="1">
        <f t="array" aca="1" ref="H521" ca="1">IFERROR(IF(M521=0,SUMIFS(H522:H$1006,L522:L$1006,$L521,M522:M$1006,"&gt;0"),INDIRECT("'"&amp;$E521&amp;"'!E6")),"")</f>
        <v/>
      </c>
      <c r="I521" s="502" t="str" cm="1">
        <f t="array" aca="1" ref="I521" ca="1">IF(E521="","",IFERROR(IF(M521=0,SUMIFS(I522:I$1006,L522:L$1006,$L521,M522:M$1006,"&gt;0"),INDIRECT("'"&amp;$E521&amp;"'!E7")),""))</f>
        <v/>
      </c>
      <c r="J521" s="502" t="str" cm="1">
        <f t="array" aca="1" ref="J521" ca="1">IF(E521="","",IFERROR(IF(M521=0,SUMIFS(J522:J$1006,L522:L$1006,$L521,M522:M$1006,"&gt;0"),INDIRECT("'"&amp;$E521&amp;"'!E8")),""))</f>
        <v/>
      </c>
      <c r="K521" s="55" t="str">
        <f t="shared" si="18"/>
        <v/>
      </c>
      <c r="L521" s="411" t="str">
        <f t="shared" si="19"/>
        <v/>
      </c>
      <c r="M521" s="411" t="str">
        <f t="shared" si="20"/>
        <v/>
      </c>
      <c r="O521" s="56"/>
    </row>
    <row r="522" spans="1:15" ht="15" hidden="1">
      <c r="A522" s="23"/>
      <c r="B522" s="23"/>
      <c r="C522" s="23"/>
      <c r="D522" s="24"/>
      <c r="E522" s="28" t="str">
        <f>IF('1.4 AIZ-BWH'!E531="","",'1.4 AIZ-BWH'!E531)</f>
        <v/>
      </c>
      <c r="F522" s="49"/>
      <c r="G522" s="500" t="str" cm="1">
        <f t="array" aca="1" ref="G522" ca="1">IFERROR(IF(M522=0,SUMIFS(G523:G$1006,L523:L$1006,$L522,M523:M$1006,"&gt;0"),INDIRECT("'"&amp;$E522&amp;"'!E4")),"")</f>
        <v/>
      </c>
      <c r="H522" s="500" t="str" cm="1">
        <f t="array" aca="1" ref="H522" ca="1">IFERROR(IF(M522=0,SUMIFS(H523:H$1006,L523:L$1006,$L522,M523:M$1006,"&gt;0"),INDIRECT("'"&amp;$E522&amp;"'!E6")),"")</f>
        <v/>
      </c>
      <c r="I522" s="502" t="str" cm="1">
        <f t="array" aca="1" ref="I522" ca="1">IF(E522="","",IFERROR(IF(M522=0,SUMIFS(I523:I$1006,L523:L$1006,$L522,M523:M$1006,"&gt;0"),INDIRECT("'"&amp;$E522&amp;"'!E7")),""))</f>
        <v/>
      </c>
      <c r="J522" s="502" t="str" cm="1">
        <f t="array" aca="1" ref="J522" ca="1">IF(E522="","",IFERROR(IF(M522=0,SUMIFS(J523:J$1006,L523:L$1006,$L522,M523:M$1006,"&gt;0"),INDIRECT("'"&amp;$E522&amp;"'!E8")),""))</f>
        <v/>
      </c>
      <c r="K522" s="55" t="str">
        <f t="shared" si="18"/>
        <v/>
      </c>
      <c r="L522" s="411" t="str">
        <f t="shared" si="19"/>
        <v/>
      </c>
      <c r="M522" s="411" t="str">
        <f t="shared" si="20"/>
        <v/>
      </c>
      <c r="O522" s="56"/>
    </row>
    <row r="523" spans="1:15" ht="15" hidden="1">
      <c r="A523" s="23"/>
      <c r="B523" s="23"/>
      <c r="C523" s="23"/>
      <c r="D523" s="24"/>
      <c r="E523" s="28" t="str">
        <f>IF('1.4 AIZ-BWH'!E532="","",'1.4 AIZ-BWH'!E532)</f>
        <v/>
      </c>
      <c r="F523" s="49"/>
      <c r="G523" s="500" t="str" cm="1">
        <f t="array" aca="1" ref="G523" ca="1">IFERROR(IF(M523=0,SUMIFS(G524:G$1006,L524:L$1006,$L523,M524:M$1006,"&gt;0"),INDIRECT("'"&amp;$E523&amp;"'!E4")),"")</f>
        <v/>
      </c>
      <c r="H523" s="500" t="str" cm="1">
        <f t="array" aca="1" ref="H523" ca="1">IFERROR(IF(M523=0,SUMIFS(H524:H$1006,L524:L$1006,$L523,M524:M$1006,"&gt;0"),INDIRECT("'"&amp;$E523&amp;"'!E6")),"")</f>
        <v/>
      </c>
      <c r="I523" s="502" t="str" cm="1">
        <f t="array" aca="1" ref="I523" ca="1">IF(E523="","",IFERROR(IF(M523=0,SUMIFS(I524:I$1006,L524:L$1006,$L523,M524:M$1006,"&gt;0"),INDIRECT("'"&amp;$E523&amp;"'!E7")),""))</f>
        <v/>
      </c>
      <c r="J523" s="502" t="str" cm="1">
        <f t="array" aca="1" ref="J523" ca="1">IF(E523="","",IFERROR(IF(M523=0,SUMIFS(J524:J$1006,L524:L$1006,$L523,M524:M$1006,"&gt;0"),INDIRECT("'"&amp;$E523&amp;"'!E8")),""))</f>
        <v/>
      </c>
      <c r="K523" s="55" t="str">
        <f t="shared" si="18"/>
        <v/>
      </c>
      <c r="L523" s="411" t="str">
        <f t="shared" si="19"/>
        <v/>
      </c>
      <c r="M523" s="411" t="str">
        <f t="shared" si="20"/>
        <v/>
      </c>
      <c r="O523" s="56"/>
    </row>
    <row r="524" spans="1:15" ht="15" hidden="1">
      <c r="A524" s="23"/>
      <c r="B524" s="23"/>
      <c r="C524" s="23"/>
      <c r="D524" s="24"/>
      <c r="E524" s="28" t="str">
        <f>IF('1.4 AIZ-BWH'!E533="","",'1.4 AIZ-BWH'!E533)</f>
        <v/>
      </c>
      <c r="F524" s="49"/>
      <c r="G524" s="500" t="str" cm="1">
        <f t="array" aca="1" ref="G524" ca="1">IFERROR(IF(M524=0,SUMIFS(G525:G$1006,L525:L$1006,$L524,M525:M$1006,"&gt;0"),INDIRECT("'"&amp;$E524&amp;"'!E4")),"")</f>
        <v/>
      </c>
      <c r="H524" s="500" t="str" cm="1">
        <f t="array" aca="1" ref="H524" ca="1">IFERROR(IF(M524=0,SUMIFS(H525:H$1006,L525:L$1006,$L524,M525:M$1006,"&gt;0"),INDIRECT("'"&amp;$E524&amp;"'!E6")),"")</f>
        <v/>
      </c>
      <c r="I524" s="502" t="str" cm="1">
        <f t="array" aca="1" ref="I524" ca="1">IF(E524="","",IFERROR(IF(M524=0,SUMIFS(I525:I$1006,L525:L$1006,$L524,M525:M$1006,"&gt;0"),INDIRECT("'"&amp;$E524&amp;"'!E7")),""))</f>
        <v/>
      </c>
      <c r="J524" s="502" t="str" cm="1">
        <f t="array" aca="1" ref="J524" ca="1">IF(E524="","",IFERROR(IF(M524=0,SUMIFS(J525:J$1006,L525:L$1006,$L524,M525:M$1006,"&gt;0"),INDIRECT("'"&amp;$E524&amp;"'!E8")),""))</f>
        <v/>
      </c>
      <c r="K524" s="55" t="str">
        <f t="shared" si="18"/>
        <v/>
      </c>
      <c r="L524" s="411" t="str">
        <f t="shared" si="19"/>
        <v/>
      </c>
      <c r="M524" s="411" t="str">
        <f t="shared" si="20"/>
        <v/>
      </c>
      <c r="O524" s="56"/>
    </row>
    <row r="525" spans="1:15" ht="15" hidden="1">
      <c r="A525" s="23"/>
      <c r="B525" s="23"/>
      <c r="C525" s="23"/>
      <c r="D525" s="24"/>
      <c r="E525" s="28" t="str">
        <f>IF('1.4 AIZ-BWH'!E534="","",'1.4 AIZ-BWH'!E534)</f>
        <v/>
      </c>
      <c r="F525" s="49"/>
      <c r="G525" s="500" t="str" cm="1">
        <f t="array" aca="1" ref="G525" ca="1">IFERROR(IF(M525=0,SUMIFS(G526:G$1006,L526:L$1006,$L525,M526:M$1006,"&gt;0"),INDIRECT("'"&amp;$E525&amp;"'!E4")),"")</f>
        <v/>
      </c>
      <c r="H525" s="500" t="str" cm="1">
        <f t="array" aca="1" ref="H525" ca="1">IFERROR(IF(M525=0,SUMIFS(H526:H$1006,L526:L$1006,$L525,M526:M$1006,"&gt;0"),INDIRECT("'"&amp;$E525&amp;"'!E6")),"")</f>
        <v/>
      </c>
      <c r="I525" s="502" t="str" cm="1">
        <f t="array" aca="1" ref="I525" ca="1">IF(E525="","",IFERROR(IF(M525=0,SUMIFS(I526:I$1006,L526:L$1006,$L525,M526:M$1006,"&gt;0"),INDIRECT("'"&amp;$E525&amp;"'!E7")),""))</f>
        <v/>
      </c>
      <c r="J525" s="502" t="str" cm="1">
        <f t="array" aca="1" ref="J525" ca="1">IF(E525="","",IFERROR(IF(M525=0,SUMIFS(J526:J$1006,L526:L$1006,$L525,M526:M$1006,"&gt;0"),INDIRECT("'"&amp;$E525&amp;"'!E8")),""))</f>
        <v/>
      </c>
      <c r="K525" s="55" t="str">
        <f t="shared" si="18"/>
        <v/>
      </c>
      <c r="L525" s="411" t="str">
        <f t="shared" si="19"/>
        <v/>
      </c>
      <c r="M525" s="411" t="str">
        <f t="shared" si="20"/>
        <v/>
      </c>
      <c r="O525" s="56"/>
    </row>
    <row r="526" spans="1:15" ht="15" hidden="1">
      <c r="A526" s="23"/>
      <c r="B526" s="23"/>
      <c r="C526" s="23"/>
      <c r="D526" s="24"/>
      <c r="E526" s="28" t="str">
        <f>IF('1.4 AIZ-BWH'!E535="","",'1.4 AIZ-BWH'!E535)</f>
        <v/>
      </c>
      <c r="F526" s="49"/>
      <c r="G526" s="500" t="str" cm="1">
        <f t="array" aca="1" ref="G526" ca="1">IFERROR(IF(M526=0,SUMIFS(G527:G$1006,L527:L$1006,$L526,M527:M$1006,"&gt;0"),INDIRECT("'"&amp;$E526&amp;"'!E4")),"")</f>
        <v/>
      </c>
      <c r="H526" s="500" t="str" cm="1">
        <f t="array" aca="1" ref="H526" ca="1">IFERROR(IF(M526=0,SUMIFS(H527:H$1006,L527:L$1006,$L526,M527:M$1006,"&gt;0"),INDIRECT("'"&amp;$E526&amp;"'!E6")),"")</f>
        <v/>
      </c>
      <c r="I526" s="502" t="str" cm="1">
        <f t="array" aca="1" ref="I526" ca="1">IF(E526="","",IFERROR(IF(M526=0,SUMIFS(I527:I$1006,L527:L$1006,$L526,M527:M$1006,"&gt;0"),INDIRECT("'"&amp;$E526&amp;"'!E7")),""))</f>
        <v/>
      </c>
      <c r="J526" s="502" t="str" cm="1">
        <f t="array" aca="1" ref="J526" ca="1">IF(E526="","",IFERROR(IF(M526=0,SUMIFS(J527:J$1006,L527:L$1006,$L526,M527:M$1006,"&gt;0"),INDIRECT("'"&amp;$E526&amp;"'!E8")),""))</f>
        <v/>
      </c>
      <c r="K526" s="55" t="str">
        <f t="shared" si="18"/>
        <v/>
      </c>
      <c r="L526" s="411" t="str">
        <f t="shared" si="19"/>
        <v/>
      </c>
      <c r="M526" s="411" t="str">
        <f t="shared" si="20"/>
        <v/>
      </c>
      <c r="O526" s="56"/>
    </row>
    <row r="527" spans="1:15" ht="15" hidden="1">
      <c r="A527" s="23"/>
      <c r="B527" s="23"/>
      <c r="C527" s="23"/>
      <c r="D527" s="24"/>
      <c r="E527" s="28" t="str">
        <f>IF('1.4 AIZ-BWH'!E536="","",'1.4 AIZ-BWH'!E536)</f>
        <v/>
      </c>
      <c r="F527" s="49"/>
      <c r="G527" s="500" t="str" cm="1">
        <f t="array" aca="1" ref="G527" ca="1">IFERROR(IF(M527=0,SUMIFS(G528:G$1006,L528:L$1006,$L527,M528:M$1006,"&gt;0"),INDIRECT("'"&amp;$E527&amp;"'!E4")),"")</f>
        <v/>
      </c>
      <c r="H527" s="500" t="str" cm="1">
        <f t="array" aca="1" ref="H527" ca="1">IFERROR(IF(M527=0,SUMIFS(H528:H$1006,L528:L$1006,$L527,M528:M$1006,"&gt;0"),INDIRECT("'"&amp;$E527&amp;"'!E6")),"")</f>
        <v/>
      </c>
      <c r="I527" s="502" t="str" cm="1">
        <f t="array" aca="1" ref="I527" ca="1">IF(E527="","",IFERROR(IF(M527=0,SUMIFS(I528:I$1006,L528:L$1006,$L527,M528:M$1006,"&gt;0"),INDIRECT("'"&amp;$E527&amp;"'!E7")),""))</f>
        <v/>
      </c>
      <c r="J527" s="502" t="str" cm="1">
        <f t="array" aca="1" ref="J527" ca="1">IF(E527="","",IFERROR(IF(M527=0,SUMIFS(J528:J$1006,L528:L$1006,$L527,M528:M$1006,"&gt;0"),INDIRECT("'"&amp;$E527&amp;"'!E8")),""))</f>
        <v/>
      </c>
      <c r="K527" s="55" t="str">
        <f t="shared" si="18"/>
        <v/>
      </c>
      <c r="L527" s="411" t="str">
        <f t="shared" si="19"/>
        <v/>
      </c>
      <c r="M527" s="411" t="str">
        <f t="shared" si="20"/>
        <v/>
      </c>
      <c r="O527" s="56"/>
    </row>
    <row r="528" spans="1:15" ht="15" hidden="1">
      <c r="A528" s="23"/>
      <c r="B528" s="23"/>
      <c r="C528" s="23"/>
      <c r="D528" s="24"/>
      <c r="E528" s="28" t="str">
        <f>IF('1.4 AIZ-BWH'!E537="","",'1.4 AIZ-BWH'!E537)</f>
        <v/>
      </c>
      <c r="F528" s="49"/>
      <c r="G528" s="500" t="str" cm="1">
        <f t="array" aca="1" ref="G528" ca="1">IFERROR(IF(M528=0,SUMIFS(G529:G$1006,L529:L$1006,$L528,M529:M$1006,"&gt;0"),INDIRECT("'"&amp;$E528&amp;"'!E4")),"")</f>
        <v/>
      </c>
      <c r="H528" s="500" t="str" cm="1">
        <f t="array" aca="1" ref="H528" ca="1">IFERROR(IF(M528=0,SUMIFS(H529:H$1006,L529:L$1006,$L528,M529:M$1006,"&gt;0"),INDIRECT("'"&amp;$E528&amp;"'!E6")),"")</f>
        <v/>
      </c>
      <c r="I528" s="502" t="str" cm="1">
        <f t="array" aca="1" ref="I528" ca="1">IF(E528="","",IFERROR(IF(M528=0,SUMIFS(I529:I$1006,L529:L$1006,$L528,M529:M$1006,"&gt;0"),INDIRECT("'"&amp;$E528&amp;"'!E7")),""))</f>
        <v/>
      </c>
      <c r="J528" s="502" t="str" cm="1">
        <f t="array" aca="1" ref="J528" ca="1">IF(E528="","",IFERROR(IF(M528=0,SUMIFS(J529:J$1006,L529:L$1006,$L528,M529:M$1006,"&gt;0"),INDIRECT("'"&amp;$E528&amp;"'!E8")),""))</f>
        <v/>
      </c>
      <c r="K528" s="55" t="str">
        <f t="shared" si="18"/>
        <v/>
      </c>
      <c r="L528" s="411" t="str">
        <f t="shared" si="19"/>
        <v/>
      </c>
      <c r="M528" s="411" t="str">
        <f t="shared" si="20"/>
        <v/>
      </c>
      <c r="O528" s="56"/>
    </row>
    <row r="529" spans="1:15" ht="15" hidden="1">
      <c r="A529" s="23"/>
      <c r="B529" s="23"/>
      <c r="C529" s="23"/>
      <c r="D529" s="24"/>
      <c r="E529" s="28" t="str">
        <f>IF('1.4 AIZ-BWH'!E538="","",'1.4 AIZ-BWH'!E538)</f>
        <v/>
      </c>
      <c r="F529" s="49"/>
      <c r="G529" s="500" t="str" cm="1">
        <f t="array" aca="1" ref="G529" ca="1">IFERROR(IF(M529=0,SUMIFS(G530:G$1006,L530:L$1006,$L529,M530:M$1006,"&gt;0"),INDIRECT("'"&amp;$E529&amp;"'!E4")),"")</f>
        <v/>
      </c>
      <c r="H529" s="500" t="str" cm="1">
        <f t="array" aca="1" ref="H529" ca="1">IFERROR(IF(M529=0,SUMIFS(H530:H$1006,L530:L$1006,$L529,M530:M$1006,"&gt;0"),INDIRECT("'"&amp;$E529&amp;"'!E6")),"")</f>
        <v/>
      </c>
      <c r="I529" s="502" t="str" cm="1">
        <f t="array" aca="1" ref="I529" ca="1">IF(E529="","",IFERROR(IF(M529=0,SUMIFS(I530:I$1006,L530:L$1006,$L529,M530:M$1006,"&gt;0"),INDIRECT("'"&amp;$E529&amp;"'!E7")),""))</f>
        <v/>
      </c>
      <c r="J529" s="502" t="str" cm="1">
        <f t="array" aca="1" ref="J529" ca="1">IF(E529="","",IFERROR(IF(M529=0,SUMIFS(J530:J$1006,L530:L$1006,$L529,M530:M$1006,"&gt;0"),INDIRECT("'"&amp;$E529&amp;"'!E8")),""))</f>
        <v/>
      </c>
      <c r="K529" s="55" t="str">
        <f t="shared" ref="K529:K592" si="21">IF(E529="","",IFERROR(H529/G529,0))</f>
        <v/>
      </c>
      <c r="L529" s="411" t="str">
        <f t="shared" si="19"/>
        <v/>
      </c>
      <c r="M529" s="411" t="str">
        <f t="shared" si="20"/>
        <v/>
      </c>
      <c r="O529" s="56"/>
    </row>
    <row r="530" spans="1:15" ht="15" hidden="1">
      <c r="A530" s="23"/>
      <c r="B530" s="23"/>
      <c r="C530" s="23"/>
      <c r="D530" s="24"/>
      <c r="E530" s="28" t="str">
        <f>IF('1.4 AIZ-BWH'!E539="","",'1.4 AIZ-BWH'!E539)</f>
        <v/>
      </c>
      <c r="F530" s="49"/>
      <c r="G530" s="500" t="str" cm="1">
        <f t="array" aca="1" ref="G530" ca="1">IFERROR(IF(M530=0,SUMIFS(G531:G$1006,L531:L$1006,$L530,M531:M$1006,"&gt;0"),INDIRECT("'"&amp;$E530&amp;"'!E4")),"")</f>
        <v/>
      </c>
      <c r="H530" s="500" t="str" cm="1">
        <f t="array" aca="1" ref="H530" ca="1">IFERROR(IF(M530=0,SUMIFS(H531:H$1006,L531:L$1006,$L530,M531:M$1006,"&gt;0"),INDIRECT("'"&amp;$E530&amp;"'!E6")),"")</f>
        <v/>
      </c>
      <c r="I530" s="502" t="str" cm="1">
        <f t="array" aca="1" ref="I530" ca="1">IF(E530="","",IFERROR(IF(M530=0,SUMIFS(I531:I$1006,L531:L$1006,$L530,M531:M$1006,"&gt;0"),INDIRECT("'"&amp;$E530&amp;"'!E7")),""))</f>
        <v/>
      </c>
      <c r="J530" s="502" t="str" cm="1">
        <f t="array" aca="1" ref="J530" ca="1">IF(E530="","",IFERROR(IF(M530=0,SUMIFS(J531:J$1006,L531:L$1006,$L530,M531:M$1006,"&gt;0"),INDIRECT("'"&amp;$E530&amp;"'!E8")),""))</f>
        <v/>
      </c>
      <c r="K530" s="55" t="str">
        <f t="shared" si="21"/>
        <v/>
      </c>
      <c r="L530" s="411" t="str">
        <f t="shared" si="19"/>
        <v/>
      </c>
      <c r="M530" s="411" t="str">
        <f t="shared" si="20"/>
        <v/>
      </c>
      <c r="O530" s="56"/>
    </row>
    <row r="531" spans="1:15" ht="15" hidden="1">
      <c r="A531" s="23"/>
      <c r="B531" s="23"/>
      <c r="C531" s="23"/>
      <c r="D531" s="24"/>
      <c r="E531" s="28" t="str">
        <f>IF('1.4 AIZ-BWH'!E540="","",'1.4 AIZ-BWH'!E540)</f>
        <v/>
      </c>
      <c r="F531" s="49"/>
      <c r="G531" s="500" t="str" cm="1">
        <f t="array" aca="1" ref="G531" ca="1">IFERROR(IF(M531=0,SUMIFS(G532:G$1006,L532:L$1006,$L531,M532:M$1006,"&gt;0"),INDIRECT("'"&amp;$E531&amp;"'!E4")),"")</f>
        <v/>
      </c>
      <c r="H531" s="500" t="str" cm="1">
        <f t="array" aca="1" ref="H531" ca="1">IFERROR(IF(M531=0,SUMIFS(H532:H$1006,L532:L$1006,$L531,M532:M$1006,"&gt;0"),INDIRECT("'"&amp;$E531&amp;"'!E6")),"")</f>
        <v/>
      </c>
      <c r="I531" s="502" t="str" cm="1">
        <f t="array" aca="1" ref="I531" ca="1">IF(E531="","",IFERROR(IF(M531=0,SUMIFS(I532:I$1006,L532:L$1006,$L531,M532:M$1006,"&gt;0"),INDIRECT("'"&amp;$E531&amp;"'!E7")),""))</f>
        <v/>
      </c>
      <c r="J531" s="502" t="str" cm="1">
        <f t="array" aca="1" ref="J531" ca="1">IF(E531="","",IFERROR(IF(M531=0,SUMIFS(J532:J$1006,L532:L$1006,$L531,M532:M$1006,"&gt;0"),INDIRECT("'"&amp;$E531&amp;"'!E8")),""))</f>
        <v/>
      </c>
      <c r="K531" s="55" t="str">
        <f t="shared" si="21"/>
        <v/>
      </c>
      <c r="L531" s="411" t="str">
        <f t="shared" si="19"/>
        <v/>
      </c>
      <c r="M531" s="411" t="str">
        <f t="shared" si="20"/>
        <v/>
      </c>
      <c r="O531" s="56"/>
    </row>
    <row r="532" spans="1:15" ht="15" hidden="1">
      <c r="A532" s="23"/>
      <c r="B532" s="23"/>
      <c r="C532" s="23"/>
      <c r="D532" s="24"/>
      <c r="E532" s="28" t="str">
        <f>IF('1.4 AIZ-BWH'!E541="","",'1.4 AIZ-BWH'!E541)</f>
        <v/>
      </c>
      <c r="F532" s="49"/>
      <c r="G532" s="500" t="str" cm="1">
        <f t="array" aca="1" ref="G532" ca="1">IFERROR(IF(M532=0,SUMIFS(G533:G$1006,L533:L$1006,$L532,M533:M$1006,"&gt;0"),INDIRECT("'"&amp;$E532&amp;"'!E4")),"")</f>
        <v/>
      </c>
      <c r="H532" s="500" t="str" cm="1">
        <f t="array" aca="1" ref="H532" ca="1">IFERROR(IF(M532=0,SUMIFS(H533:H$1006,L533:L$1006,$L532,M533:M$1006,"&gt;0"),INDIRECT("'"&amp;$E532&amp;"'!E6")),"")</f>
        <v/>
      </c>
      <c r="I532" s="502" t="str" cm="1">
        <f t="array" aca="1" ref="I532" ca="1">IF(E532="","",IFERROR(IF(M532=0,SUMIFS(I533:I$1006,L533:L$1006,$L532,M533:M$1006,"&gt;0"),INDIRECT("'"&amp;$E532&amp;"'!E7")),""))</f>
        <v/>
      </c>
      <c r="J532" s="502" t="str" cm="1">
        <f t="array" aca="1" ref="J532" ca="1">IF(E532="","",IFERROR(IF(M532=0,SUMIFS(J533:J$1006,L533:L$1006,$L532,M533:M$1006,"&gt;0"),INDIRECT("'"&amp;$E532&amp;"'!E8")),""))</f>
        <v/>
      </c>
      <c r="K532" s="55" t="str">
        <f t="shared" si="21"/>
        <v/>
      </c>
      <c r="L532" s="411" t="str">
        <f t="shared" si="19"/>
        <v/>
      </c>
      <c r="M532" s="411" t="str">
        <f t="shared" si="20"/>
        <v/>
      </c>
      <c r="O532" s="56"/>
    </row>
    <row r="533" spans="1:15" ht="15" hidden="1">
      <c r="A533" s="23"/>
      <c r="B533" s="23"/>
      <c r="C533" s="23"/>
      <c r="D533" s="24"/>
      <c r="E533" s="28" t="str">
        <f>IF('1.4 AIZ-BWH'!E542="","",'1.4 AIZ-BWH'!E542)</f>
        <v/>
      </c>
      <c r="F533" s="49"/>
      <c r="G533" s="500" t="str" cm="1">
        <f t="array" aca="1" ref="G533" ca="1">IFERROR(IF(M533=0,SUMIFS(G534:G$1006,L534:L$1006,$L533,M534:M$1006,"&gt;0"),INDIRECT("'"&amp;$E533&amp;"'!E4")),"")</f>
        <v/>
      </c>
      <c r="H533" s="500" t="str" cm="1">
        <f t="array" aca="1" ref="H533" ca="1">IFERROR(IF(M533=0,SUMIFS(H534:H$1006,L534:L$1006,$L533,M534:M$1006,"&gt;0"),INDIRECT("'"&amp;$E533&amp;"'!E6")),"")</f>
        <v/>
      </c>
      <c r="I533" s="502" t="str" cm="1">
        <f t="array" aca="1" ref="I533" ca="1">IF(E533="","",IFERROR(IF(M533=0,SUMIFS(I534:I$1006,L534:L$1006,$L533,M534:M$1006,"&gt;0"),INDIRECT("'"&amp;$E533&amp;"'!E7")),""))</f>
        <v/>
      </c>
      <c r="J533" s="502" t="str" cm="1">
        <f t="array" aca="1" ref="J533" ca="1">IF(E533="","",IFERROR(IF(M533=0,SUMIFS(J534:J$1006,L534:L$1006,$L533,M534:M$1006,"&gt;0"),INDIRECT("'"&amp;$E533&amp;"'!E8")),""))</f>
        <v/>
      </c>
      <c r="K533" s="55" t="str">
        <f t="shared" si="21"/>
        <v/>
      </c>
      <c r="L533" s="411" t="str">
        <f t="shared" si="19"/>
        <v/>
      </c>
      <c r="M533" s="411" t="str">
        <f t="shared" si="20"/>
        <v/>
      </c>
      <c r="O533" s="56"/>
    </row>
    <row r="534" spans="1:15" ht="15" hidden="1">
      <c r="A534" s="23"/>
      <c r="B534" s="23"/>
      <c r="C534" s="23"/>
      <c r="D534" s="24"/>
      <c r="E534" s="28" t="str">
        <f>IF('1.4 AIZ-BWH'!E543="","",'1.4 AIZ-BWH'!E543)</f>
        <v/>
      </c>
      <c r="F534" s="49"/>
      <c r="G534" s="500" t="str" cm="1">
        <f t="array" aca="1" ref="G534" ca="1">IFERROR(IF(M534=0,SUMIFS(G535:G$1006,L535:L$1006,$L534,M535:M$1006,"&gt;0"),INDIRECT("'"&amp;$E534&amp;"'!E4")),"")</f>
        <v/>
      </c>
      <c r="H534" s="500" t="str" cm="1">
        <f t="array" aca="1" ref="H534" ca="1">IFERROR(IF(M534=0,SUMIFS(H535:H$1006,L535:L$1006,$L534,M535:M$1006,"&gt;0"),INDIRECT("'"&amp;$E534&amp;"'!E6")),"")</f>
        <v/>
      </c>
      <c r="I534" s="502" t="str" cm="1">
        <f t="array" aca="1" ref="I534" ca="1">IF(E534="","",IFERROR(IF(M534=0,SUMIFS(I535:I$1006,L535:L$1006,$L534,M535:M$1006,"&gt;0"),INDIRECT("'"&amp;$E534&amp;"'!E7")),""))</f>
        <v/>
      </c>
      <c r="J534" s="502" t="str" cm="1">
        <f t="array" aca="1" ref="J534" ca="1">IF(E534="","",IFERROR(IF(M534=0,SUMIFS(J535:J$1006,L535:L$1006,$L534,M535:M$1006,"&gt;0"),INDIRECT("'"&amp;$E534&amp;"'!E8")),""))</f>
        <v/>
      </c>
      <c r="K534" s="55" t="str">
        <f t="shared" si="21"/>
        <v/>
      </c>
      <c r="L534" s="411" t="str">
        <f t="shared" si="19"/>
        <v/>
      </c>
      <c r="M534" s="411" t="str">
        <f t="shared" si="20"/>
        <v/>
      </c>
      <c r="O534" s="56"/>
    </row>
    <row r="535" spans="1:15" ht="15" hidden="1">
      <c r="A535" s="23"/>
      <c r="B535" s="23"/>
      <c r="C535" s="23"/>
      <c r="D535" s="24"/>
      <c r="E535" s="28" t="str">
        <f>IF('1.4 AIZ-BWH'!E544="","",'1.4 AIZ-BWH'!E544)</f>
        <v/>
      </c>
      <c r="F535" s="49"/>
      <c r="G535" s="500" t="str" cm="1">
        <f t="array" aca="1" ref="G535" ca="1">IFERROR(IF(M535=0,SUMIFS(G536:G$1006,L536:L$1006,$L535,M536:M$1006,"&gt;0"),INDIRECT("'"&amp;$E535&amp;"'!E4")),"")</f>
        <v/>
      </c>
      <c r="H535" s="500" t="str" cm="1">
        <f t="array" aca="1" ref="H535" ca="1">IFERROR(IF(M535=0,SUMIFS(H536:H$1006,L536:L$1006,$L535,M536:M$1006,"&gt;0"),INDIRECT("'"&amp;$E535&amp;"'!E6")),"")</f>
        <v/>
      </c>
      <c r="I535" s="502" t="str" cm="1">
        <f t="array" aca="1" ref="I535" ca="1">IF(E535="","",IFERROR(IF(M535=0,SUMIFS(I536:I$1006,L536:L$1006,$L535,M536:M$1006,"&gt;0"),INDIRECT("'"&amp;$E535&amp;"'!E7")),""))</f>
        <v/>
      </c>
      <c r="J535" s="502" t="str" cm="1">
        <f t="array" aca="1" ref="J535" ca="1">IF(E535="","",IFERROR(IF(M535=0,SUMIFS(J536:J$1006,L536:L$1006,$L535,M536:M$1006,"&gt;0"),INDIRECT("'"&amp;$E535&amp;"'!E8")),""))</f>
        <v/>
      </c>
      <c r="K535" s="55" t="str">
        <f t="shared" si="21"/>
        <v/>
      </c>
      <c r="L535" s="411" t="str">
        <f t="shared" si="19"/>
        <v/>
      </c>
      <c r="M535" s="411" t="str">
        <f t="shared" si="20"/>
        <v/>
      </c>
      <c r="O535" s="56"/>
    </row>
    <row r="536" spans="1:15" ht="15" hidden="1">
      <c r="A536" s="23"/>
      <c r="B536" s="23"/>
      <c r="C536" s="23"/>
      <c r="D536" s="24"/>
      <c r="E536" s="28" t="str">
        <f>IF('1.4 AIZ-BWH'!E545="","",'1.4 AIZ-BWH'!E545)</f>
        <v/>
      </c>
      <c r="F536" s="49"/>
      <c r="G536" s="500" t="str" cm="1">
        <f t="array" aca="1" ref="G536" ca="1">IFERROR(IF(M536=0,SUMIFS(G537:G$1006,L537:L$1006,$L536,M537:M$1006,"&gt;0"),INDIRECT("'"&amp;$E536&amp;"'!E4")),"")</f>
        <v/>
      </c>
      <c r="H536" s="500" t="str" cm="1">
        <f t="array" aca="1" ref="H536" ca="1">IFERROR(IF(M536=0,SUMIFS(H537:H$1006,L537:L$1006,$L536,M537:M$1006,"&gt;0"),INDIRECT("'"&amp;$E536&amp;"'!E6")),"")</f>
        <v/>
      </c>
      <c r="I536" s="502" t="str" cm="1">
        <f t="array" aca="1" ref="I536" ca="1">IF(E536="","",IFERROR(IF(M536=0,SUMIFS(I537:I$1006,L537:L$1006,$L536,M537:M$1006,"&gt;0"),INDIRECT("'"&amp;$E536&amp;"'!E7")),""))</f>
        <v/>
      </c>
      <c r="J536" s="502" t="str" cm="1">
        <f t="array" aca="1" ref="J536" ca="1">IF(E536="","",IFERROR(IF(M536=0,SUMIFS(J537:J$1006,L537:L$1006,$L536,M537:M$1006,"&gt;0"),INDIRECT("'"&amp;$E536&amp;"'!E8")),""))</f>
        <v/>
      </c>
      <c r="K536" s="55" t="str">
        <f t="shared" si="21"/>
        <v/>
      </c>
      <c r="L536" s="411" t="str">
        <f t="shared" si="19"/>
        <v/>
      </c>
      <c r="M536" s="411" t="str">
        <f t="shared" si="20"/>
        <v/>
      </c>
      <c r="O536" s="56"/>
    </row>
    <row r="537" spans="1:15" ht="15" hidden="1">
      <c r="A537" s="23"/>
      <c r="B537" s="23"/>
      <c r="C537" s="23"/>
      <c r="D537" s="24"/>
      <c r="E537" s="28" t="str">
        <f>IF('1.4 AIZ-BWH'!E546="","",'1.4 AIZ-BWH'!E546)</f>
        <v/>
      </c>
      <c r="F537" s="49"/>
      <c r="G537" s="500" t="str" cm="1">
        <f t="array" aca="1" ref="G537" ca="1">IFERROR(IF(M537=0,SUMIFS(G538:G$1006,L538:L$1006,$L537,M538:M$1006,"&gt;0"),INDIRECT("'"&amp;$E537&amp;"'!E4")),"")</f>
        <v/>
      </c>
      <c r="H537" s="500" t="str" cm="1">
        <f t="array" aca="1" ref="H537" ca="1">IFERROR(IF(M537=0,SUMIFS(H538:H$1006,L538:L$1006,$L537,M538:M$1006,"&gt;0"),INDIRECT("'"&amp;$E537&amp;"'!E6")),"")</f>
        <v/>
      </c>
      <c r="I537" s="502" t="str" cm="1">
        <f t="array" aca="1" ref="I537" ca="1">IF(E537="","",IFERROR(IF(M537=0,SUMIFS(I538:I$1006,L538:L$1006,$L537,M538:M$1006,"&gt;0"),INDIRECT("'"&amp;$E537&amp;"'!E7")),""))</f>
        <v/>
      </c>
      <c r="J537" s="502" t="str" cm="1">
        <f t="array" aca="1" ref="J537" ca="1">IF(E537="","",IFERROR(IF(M537=0,SUMIFS(J538:J$1006,L538:L$1006,$L537,M538:M$1006,"&gt;0"),INDIRECT("'"&amp;$E537&amp;"'!E8")),""))</f>
        <v/>
      </c>
      <c r="K537" s="55" t="str">
        <f t="shared" si="21"/>
        <v/>
      </c>
      <c r="L537" s="411" t="str">
        <f t="shared" si="19"/>
        <v/>
      </c>
      <c r="M537" s="411" t="str">
        <f t="shared" si="20"/>
        <v/>
      </c>
      <c r="O537" s="56"/>
    </row>
    <row r="538" spans="1:15" ht="15" hidden="1">
      <c r="A538" s="23"/>
      <c r="B538" s="23"/>
      <c r="C538" s="23"/>
      <c r="D538" s="24"/>
      <c r="E538" s="28" t="str">
        <f>IF('1.4 AIZ-BWH'!E547="","",'1.4 AIZ-BWH'!E547)</f>
        <v/>
      </c>
      <c r="F538" s="49"/>
      <c r="G538" s="500" t="str" cm="1">
        <f t="array" aca="1" ref="G538" ca="1">IFERROR(IF(M538=0,SUMIFS(G539:G$1006,L539:L$1006,$L538,M539:M$1006,"&gt;0"),INDIRECT("'"&amp;$E538&amp;"'!E4")),"")</f>
        <v/>
      </c>
      <c r="H538" s="500" t="str" cm="1">
        <f t="array" aca="1" ref="H538" ca="1">IFERROR(IF(M538=0,SUMIFS(H539:H$1006,L539:L$1006,$L538,M539:M$1006,"&gt;0"),INDIRECT("'"&amp;$E538&amp;"'!E6")),"")</f>
        <v/>
      </c>
      <c r="I538" s="502" t="str" cm="1">
        <f t="array" aca="1" ref="I538" ca="1">IF(E538="","",IFERROR(IF(M538=0,SUMIFS(I539:I$1006,L539:L$1006,$L538,M539:M$1006,"&gt;0"),INDIRECT("'"&amp;$E538&amp;"'!E7")),""))</f>
        <v/>
      </c>
      <c r="J538" s="502" t="str" cm="1">
        <f t="array" aca="1" ref="J538" ca="1">IF(E538="","",IFERROR(IF(M538=0,SUMIFS(J539:J$1006,L539:L$1006,$L538,M539:M$1006,"&gt;0"),INDIRECT("'"&amp;$E538&amp;"'!E8")),""))</f>
        <v/>
      </c>
      <c r="K538" s="55" t="str">
        <f t="shared" si="21"/>
        <v/>
      </c>
      <c r="L538" s="411" t="str">
        <f t="shared" si="19"/>
        <v/>
      </c>
      <c r="M538" s="411" t="str">
        <f t="shared" si="20"/>
        <v/>
      </c>
      <c r="O538" s="56"/>
    </row>
    <row r="539" spans="1:15" ht="15" hidden="1">
      <c r="A539" s="23"/>
      <c r="B539" s="23"/>
      <c r="C539" s="23"/>
      <c r="D539" s="24"/>
      <c r="E539" s="28" t="str">
        <f>IF('1.4 AIZ-BWH'!E548="","",'1.4 AIZ-BWH'!E548)</f>
        <v/>
      </c>
      <c r="F539" s="49"/>
      <c r="G539" s="500" t="str" cm="1">
        <f t="array" aca="1" ref="G539" ca="1">IFERROR(IF(M539=0,SUMIFS(G540:G$1006,L540:L$1006,$L539,M540:M$1006,"&gt;0"),INDIRECT("'"&amp;$E539&amp;"'!E4")),"")</f>
        <v/>
      </c>
      <c r="H539" s="500" t="str" cm="1">
        <f t="array" aca="1" ref="H539" ca="1">IFERROR(IF(M539=0,SUMIFS(H540:H$1006,L540:L$1006,$L539,M540:M$1006,"&gt;0"),INDIRECT("'"&amp;$E539&amp;"'!E6")),"")</f>
        <v/>
      </c>
      <c r="I539" s="502" t="str" cm="1">
        <f t="array" aca="1" ref="I539" ca="1">IF(E539="","",IFERROR(IF(M539=0,SUMIFS(I540:I$1006,L540:L$1006,$L539,M540:M$1006,"&gt;0"),INDIRECT("'"&amp;$E539&amp;"'!E7")),""))</f>
        <v/>
      </c>
      <c r="J539" s="502" t="str" cm="1">
        <f t="array" aca="1" ref="J539" ca="1">IF(E539="","",IFERROR(IF(M539=0,SUMIFS(J540:J$1006,L540:L$1006,$L539,M540:M$1006,"&gt;0"),INDIRECT("'"&amp;$E539&amp;"'!E8")),""))</f>
        <v/>
      </c>
      <c r="K539" s="55" t="str">
        <f t="shared" si="21"/>
        <v/>
      </c>
      <c r="L539" s="411" t="str">
        <f t="shared" si="19"/>
        <v/>
      </c>
      <c r="M539" s="411" t="str">
        <f t="shared" si="20"/>
        <v/>
      </c>
      <c r="O539" s="56"/>
    </row>
    <row r="540" spans="1:15" ht="15" hidden="1">
      <c r="A540" s="23"/>
      <c r="B540" s="23"/>
      <c r="C540" s="23"/>
      <c r="D540" s="24"/>
      <c r="E540" s="28" t="str">
        <f>IF('1.4 AIZ-BWH'!E549="","",'1.4 AIZ-BWH'!E549)</f>
        <v/>
      </c>
      <c r="F540" s="49"/>
      <c r="G540" s="500" t="str" cm="1">
        <f t="array" aca="1" ref="G540" ca="1">IFERROR(IF(M540=0,SUMIFS(G541:G$1006,L541:L$1006,$L540,M541:M$1006,"&gt;0"),INDIRECT("'"&amp;$E540&amp;"'!E4")),"")</f>
        <v/>
      </c>
      <c r="H540" s="500" t="str" cm="1">
        <f t="array" aca="1" ref="H540" ca="1">IFERROR(IF(M540=0,SUMIFS(H541:H$1006,L541:L$1006,$L540,M541:M$1006,"&gt;0"),INDIRECT("'"&amp;$E540&amp;"'!E6")),"")</f>
        <v/>
      </c>
      <c r="I540" s="502" t="str" cm="1">
        <f t="array" aca="1" ref="I540" ca="1">IF(E540="","",IFERROR(IF(M540=0,SUMIFS(I541:I$1006,L541:L$1006,$L540,M541:M$1006,"&gt;0"),INDIRECT("'"&amp;$E540&amp;"'!E7")),""))</f>
        <v/>
      </c>
      <c r="J540" s="502" t="str" cm="1">
        <f t="array" aca="1" ref="J540" ca="1">IF(E540="","",IFERROR(IF(M540=0,SUMIFS(J541:J$1006,L541:L$1006,$L540,M541:M$1006,"&gt;0"),INDIRECT("'"&amp;$E540&amp;"'!E8")),""))</f>
        <v/>
      </c>
      <c r="K540" s="55" t="str">
        <f t="shared" si="21"/>
        <v/>
      </c>
      <c r="L540" s="411" t="str">
        <f t="shared" si="19"/>
        <v/>
      </c>
      <c r="M540" s="411" t="str">
        <f t="shared" si="20"/>
        <v/>
      </c>
      <c r="O540" s="56"/>
    </row>
    <row r="541" spans="1:15" ht="15" hidden="1">
      <c r="A541" s="23"/>
      <c r="B541" s="23"/>
      <c r="C541" s="23"/>
      <c r="D541" s="24"/>
      <c r="E541" s="28" t="str">
        <f>IF('1.4 AIZ-BWH'!E550="","",'1.4 AIZ-BWH'!E550)</f>
        <v/>
      </c>
      <c r="F541" s="49"/>
      <c r="G541" s="500" t="str" cm="1">
        <f t="array" aca="1" ref="G541" ca="1">IFERROR(IF(M541=0,SUMIFS(G542:G$1006,L542:L$1006,$L541,M542:M$1006,"&gt;0"),INDIRECT("'"&amp;$E541&amp;"'!E4")),"")</f>
        <v/>
      </c>
      <c r="H541" s="500" t="str" cm="1">
        <f t="array" aca="1" ref="H541" ca="1">IFERROR(IF(M541=0,SUMIFS(H542:H$1006,L542:L$1006,$L541,M542:M$1006,"&gt;0"),INDIRECT("'"&amp;$E541&amp;"'!E6")),"")</f>
        <v/>
      </c>
      <c r="I541" s="502" t="str" cm="1">
        <f t="array" aca="1" ref="I541" ca="1">IF(E541="","",IFERROR(IF(M541=0,SUMIFS(I542:I$1006,L542:L$1006,$L541,M542:M$1006,"&gt;0"),INDIRECT("'"&amp;$E541&amp;"'!E7")),""))</f>
        <v/>
      </c>
      <c r="J541" s="502" t="str" cm="1">
        <f t="array" aca="1" ref="J541" ca="1">IF(E541="","",IFERROR(IF(M541=0,SUMIFS(J542:J$1006,L542:L$1006,$L541,M542:M$1006,"&gt;0"),INDIRECT("'"&amp;$E541&amp;"'!E8")),""))</f>
        <v/>
      </c>
      <c r="K541" s="55" t="str">
        <f t="shared" si="21"/>
        <v/>
      </c>
      <c r="L541" s="411" t="str">
        <f t="shared" si="19"/>
        <v/>
      </c>
      <c r="M541" s="411" t="str">
        <f t="shared" si="20"/>
        <v/>
      </c>
      <c r="O541" s="56"/>
    </row>
    <row r="542" spans="1:15" ht="15" hidden="1">
      <c r="A542" s="23"/>
      <c r="B542" s="23"/>
      <c r="C542" s="23"/>
      <c r="D542" s="24"/>
      <c r="E542" s="28" t="str">
        <f>IF('1.4 AIZ-BWH'!E551="","",'1.4 AIZ-BWH'!E551)</f>
        <v/>
      </c>
      <c r="F542" s="49"/>
      <c r="G542" s="500" t="str" cm="1">
        <f t="array" aca="1" ref="G542" ca="1">IFERROR(IF(M542=0,SUMIFS(G543:G$1006,L543:L$1006,$L542,M543:M$1006,"&gt;0"),INDIRECT("'"&amp;$E542&amp;"'!E4")),"")</f>
        <v/>
      </c>
      <c r="H542" s="500" t="str" cm="1">
        <f t="array" aca="1" ref="H542" ca="1">IFERROR(IF(M542=0,SUMIFS(H543:H$1006,L543:L$1006,$L542,M543:M$1006,"&gt;0"),INDIRECT("'"&amp;$E542&amp;"'!E6")),"")</f>
        <v/>
      </c>
      <c r="I542" s="502" t="str" cm="1">
        <f t="array" aca="1" ref="I542" ca="1">IF(E542="","",IFERROR(IF(M542=0,SUMIFS(I543:I$1006,L543:L$1006,$L542,M543:M$1006,"&gt;0"),INDIRECT("'"&amp;$E542&amp;"'!E7")),""))</f>
        <v/>
      </c>
      <c r="J542" s="502" t="str" cm="1">
        <f t="array" aca="1" ref="J542" ca="1">IF(E542="","",IFERROR(IF(M542=0,SUMIFS(J543:J$1006,L543:L$1006,$L542,M543:M$1006,"&gt;0"),INDIRECT("'"&amp;$E542&amp;"'!E8")),""))</f>
        <v/>
      </c>
      <c r="K542" s="55" t="str">
        <f t="shared" si="21"/>
        <v/>
      </c>
      <c r="L542" s="411" t="str">
        <f t="shared" si="19"/>
        <v/>
      </c>
      <c r="M542" s="411" t="str">
        <f t="shared" si="20"/>
        <v/>
      </c>
      <c r="O542" s="56"/>
    </row>
    <row r="543" spans="1:15" ht="15" hidden="1">
      <c r="A543" s="23"/>
      <c r="B543" s="23"/>
      <c r="C543" s="23"/>
      <c r="D543" s="24"/>
      <c r="E543" s="28" t="str">
        <f>IF('1.4 AIZ-BWH'!E552="","",'1.4 AIZ-BWH'!E552)</f>
        <v/>
      </c>
      <c r="F543" s="49"/>
      <c r="G543" s="500" t="str" cm="1">
        <f t="array" aca="1" ref="G543" ca="1">IFERROR(IF(M543=0,SUMIFS(G544:G$1006,L544:L$1006,$L543,M544:M$1006,"&gt;0"),INDIRECT("'"&amp;$E543&amp;"'!E4")),"")</f>
        <v/>
      </c>
      <c r="H543" s="500" t="str" cm="1">
        <f t="array" aca="1" ref="H543" ca="1">IFERROR(IF(M543=0,SUMIFS(H544:H$1006,L544:L$1006,$L543,M544:M$1006,"&gt;0"),INDIRECT("'"&amp;$E543&amp;"'!E6")),"")</f>
        <v/>
      </c>
      <c r="I543" s="502" t="str" cm="1">
        <f t="array" aca="1" ref="I543" ca="1">IF(E543="","",IFERROR(IF(M543=0,SUMIFS(I544:I$1006,L544:L$1006,$L543,M544:M$1006,"&gt;0"),INDIRECT("'"&amp;$E543&amp;"'!E7")),""))</f>
        <v/>
      </c>
      <c r="J543" s="502" t="str" cm="1">
        <f t="array" aca="1" ref="J543" ca="1">IF(E543="","",IFERROR(IF(M543=0,SUMIFS(J544:J$1006,L544:L$1006,$L543,M544:M$1006,"&gt;0"),INDIRECT("'"&amp;$E543&amp;"'!E8")),""))</f>
        <v/>
      </c>
      <c r="K543" s="55" t="str">
        <f t="shared" si="21"/>
        <v/>
      </c>
      <c r="L543" s="411" t="str">
        <f t="shared" si="19"/>
        <v/>
      </c>
      <c r="M543" s="411" t="str">
        <f t="shared" si="20"/>
        <v/>
      </c>
      <c r="O543" s="56"/>
    </row>
    <row r="544" spans="1:15" ht="15" hidden="1">
      <c r="A544" s="23"/>
      <c r="B544" s="23"/>
      <c r="C544" s="23"/>
      <c r="D544" s="24"/>
      <c r="E544" s="28" t="str">
        <f>IF('1.4 AIZ-BWH'!E553="","",'1.4 AIZ-BWH'!E553)</f>
        <v/>
      </c>
      <c r="F544" s="49"/>
      <c r="G544" s="500" t="str" cm="1">
        <f t="array" aca="1" ref="G544" ca="1">IFERROR(IF(M544=0,SUMIFS(G545:G$1006,L545:L$1006,$L544,M545:M$1006,"&gt;0"),INDIRECT("'"&amp;$E544&amp;"'!E4")),"")</f>
        <v/>
      </c>
      <c r="H544" s="500" t="str" cm="1">
        <f t="array" aca="1" ref="H544" ca="1">IFERROR(IF(M544=0,SUMIFS(H545:H$1006,L545:L$1006,$L544,M545:M$1006,"&gt;0"),INDIRECT("'"&amp;$E544&amp;"'!E6")),"")</f>
        <v/>
      </c>
      <c r="I544" s="502" t="str" cm="1">
        <f t="array" aca="1" ref="I544" ca="1">IF(E544="","",IFERROR(IF(M544=0,SUMIFS(I545:I$1006,L545:L$1006,$L544,M545:M$1006,"&gt;0"),INDIRECT("'"&amp;$E544&amp;"'!E7")),""))</f>
        <v/>
      </c>
      <c r="J544" s="502" t="str" cm="1">
        <f t="array" aca="1" ref="J544" ca="1">IF(E544="","",IFERROR(IF(M544=0,SUMIFS(J545:J$1006,L545:L$1006,$L544,M545:M$1006,"&gt;0"),INDIRECT("'"&amp;$E544&amp;"'!E8")),""))</f>
        <v/>
      </c>
      <c r="K544" s="55" t="str">
        <f t="shared" si="21"/>
        <v/>
      </c>
      <c r="L544" s="411" t="str">
        <f t="shared" si="19"/>
        <v/>
      </c>
      <c r="M544" s="411" t="str">
        <f t="shared" si="20"/>
        <v/>
      </c>
      <c r="O544" s="56"/>
    </row>
    <row r="545" spans="1:15" ht="15" hidden="1">
      <c r="A545" s="23"/>
      <c r="B545" s="23"/>
      <c r="C545" s="23"/>
      <c r="D545" s="24"/>
      <c r="E545" s="28" t="str">
        <f>IF('1.4 AIZ-BWH'!E554="","",'1.4 AIZ-BWH'!E554)</f>
        <v/>
      </c>
      <c r="F545" s="49"/>
      <c r="G545" s="500" t="str" cm="1">
        <f t="array" aca="1" ref="G545" ca="1">IFERROR(IF(M545=0,SUMIFS(G546:G$1006,L546:L$1006,$L545,M546:M$1006,"&gt;0"),INDIRECT("'"&amp;$E545&amp;"'!E4")),"")</f>
        <v/>
      </c>
      <c r="H545" s="500" t="str" cm="1">
        <f t="array" aca="1" ref="H545" ca="1">IFERROR(IF(M545=0,SUMIFS(H546:H$1006,L546:L$1006,$L545,M546:M$1006,"&gt;0"),INDIRECT("'"&amp;$E545&amp;"'!E6")),"")</f>
        <v/>
      </c>
      <c r="I545" s="502" t="str" cm="1">
        <f t="array" aca="1" ref="I545" ca="1">IF(E545="","",IFERROR(IF(M545=0,SUMIFS(I546:I$1006,L546:L$1006,$L545,M546:M$1006,"&gt;0"),INDIRECT("'"&amp;$E545&amp;"'!E7")),""))</f>
        <v/>
      </c>
      <c r="J545" s="502" t="str" cm="1">
        <f t="array" aca="1" ref="J545" ca="1">IF(E545="","",IFERROR(IF(M545=0,SUMIFS(J546:J$1006,L546:L$1006,$L545,M546:M$1006,"&gt;0"),INDIRECT("'"&amp;$E545&amp;"'!E8")),""))</f>
        <v/>
      </c>
      <c r="K545" s="55" t="str">
        <f t="shared" si="21"/>
        <v/>
      </c>
      <c r="L545" s="411" t="str">
        <f t="shared" si="19"/>
        <v/>
      </c>
      <c r="M545" s="411" t="str">
        <f t="shared" si="20"/>
        <v/>
      </c>
      <c r="O545" s="56"/>
    </row>
    <row r="546" spans="1:15" ht="15" hidden="1">
      <c r="A546" s="23"/>
      <c r="B546" s="23"/>
      <c r="C546" s="23"/>
      <c r="D546" s="24"/>
      <c r="E546" s="28" t="str">
        <f>IF('1.4 AIZ-BWH'!E555="","",'1.4 AIZ-BWH'!E555)</f>
        <v/>
      </c>
      <c r="F546" s="49"/>
      <c r="G546" s="500" t="str" cm="1">
        <f t="array" aca="1" ref="G546" ca="1">IFERROR(IF(M546=0,SUMIFS(G547:G$1006,L547:L$1006,$L546,M547:M$1006,"&gt;0"),INDIRECT("'"&amp;$E546&amp;"'!E4")),"")</f>
        <v/>
      </c>
      <c r="H546" s="500" t="str" cm="1">
        <f t="array" aca="1" ref="H546" ca="1">IFERROR(IF(M546=0,SUMIFS(H547:H$1006,L547:L$1006,$L546,M547:M$1006,"&gt;0"),INDIRECT("'"&amp;$E546&amp;"'!E6")),"")</f>
        <v/>
      </c>
      <c r="I546" s="502" t="str" cm="1">
        <f t="array" aca="1" ref="I546" ca="1">IF(E546="","",IFERROR(IF(M546=0,SUMIFS(I547:I$1006,L547:L$1006,$L546,M547:M$1006,"&gt;0"),INDIRECT("'"&amp;$E546&amp;"'!E7")),""))</f>
        <v/>
      </c>
      <c r="J546" s="502" t="str" cm="1">
        <f t="array" aca="1" ref="J546" ca="1">IF(E546="","",IFERROR(IF(M546=0,SUMIFS(J547:J$1006,L547:L$1006,$L546,M547:M$1006,"&gt;0"),INDIRECT("'"&amp;$E546&amp;"'!E8")),""))</f>
        <v/>
      </c>
      <c r="K546" s="55" t="str">
        <f t="shared" si="21"/>
        <v/>
      </c>
      <c r="L546" s="411" t="str">
        <f t="shared" si="19"/>
        <v/>
      </c>
      <c r="M546" s="411" t="str">
        <f t="shared" si="20"/>
        <v/>
      </c>
      <c r="O546" s="56"/>
    </row>
    <row r="547" spans="1:15" ht="15" hidden="1">
      <c r="A547" s="23"/>
      <c r="B547" s="23"/>
      <c r="C547" s="23"/>
      <c r="D547" s="24"/>
      <c r="E547" s="28" t="str">
        <f>IF('1.4 AIZ-BWH'!E556="","",'1.4 AIZ-BWH'!E556)</f>
        <v/>
      </c>
      <c r="F547" s="49"/>
      <c r="G547" s="500" t="str" cm="1">
        <f t="array" aca="1" ref="G547" ca="1">IFERROR(IF(M547=0,SUMIFS(G548:G$1006,L548:L$1006,$L547,M548:M$1006,"&gt;0"),INDIRECT("'"&amp;$E547&amp;"'!E4")),"")</f>
        <v/>
      </c>
      <c r="H547" s="500" t="str" cm="1">
        <f t="array" aca="1" ref="H547" ca="1">IFERROR(IF(M547=0,SUMIFS(H548:H$1006,L548:L$1006,$L547,M548:M$1006,"&gt;0"),INDIRECT("'"&amp;$E547&amp;"'!E6")),"")</f>
        <v/>
      </c>
      <c r="I547" s="502" t="str" cm="1">
        <f t="array" aca="1" ref="I547" ca="1">IF(E547="","",IFERROR(IF(M547=0,SUMIFS(I548:I$1006,L548:L$1006,$L547,M548:M$1006,"&gt;0"),INDIRECT("'"&amp;$E547&amp;"'!E7")),""))</f>
        <v/>
      </c>
      <c r="J547" s="502" t="str" cm="1">
        <f t="array" aca="1" ref="J547" ca="1">IF(E547="","",IFERROR(IF(M547=0,SUMIFS(J548:J$1006,L548:L$1006,$L547,M548:M$1006,"&gt;0"),INDIRECT("'"&amp;$E547&amp;"'!E8")),""))</f>
        <v/>
      </c>
      <c r="K547" s="55" t="str">
        <f t="shared" si="21"/>
        <v/>
      </c>
      <c r="L547" s="411" t="str">
        <f t="shared" si="19"/>
        <v/>
      </c>
      <c r="M547" s="411" t="str">
        <f t="shared" si="20"/>
        <v/>
      </c>
      <c r="O547" s="56"/>
    </row>
    <row r="548" spans="1:15" ht="15" hidden="1">
      <c r="A548" s="23"/>
      <c r="B548" s="23"/>
      <c r="C548" s="23"/>
      <c r="D548" s="24"/>
      <c r="E548" s="28" t="str">
        <f>IF('1.4 AIZ-BWH'!E557="","",'1.4 AIZ-BWH'!E557)</f>
        <v/>
      </c>
      <c r="F548" s="49"/>
      <c r="G548" s="500" t="str" cm="1">
        <f t="array" aca="1" ref="G548" ca="1">IFERROR(IF(M548=0,SUMIFS(G549:G$1006,L549:L$1006,$L548,M549:M$1006,"&gt;0"),INDIRECT("'"&amp;$E548&amp;"'!E4")),"")</f>
        <v/>
      </c>
      <c r="H548" s="500" t="str" cm="1">
        <f t="array" aca="1" ref="H548" ca="1">IFERROR(IF(M548=0,SUMIFS(H549:H$1006,L549:L$1006,$L548,M549:M$1006,"&gt;0"),INDIRECT("'"&amp;$E548&amp;"'!E6")),"")</f>
        <v/>
      </c>
      <c r="I548" s="502" t="str" cm="1">
        <f t="array" aca="1" ref="I548" ca="1">IF(E548="","",IFERROR(IF(M548=0,SUMIFS(I549:I$1006,L549:L$1006,$L548,M549:M$1006,"&gt;0"),INDIRECT("'"&amp;$E548&amp;"'!E7")),""))</f>
        <v/>
      </c>
      <c r="J548" s="502" t="str" cm="1">
        <f t="array" aca="1" ref="J548" ca="1">IF(E548="","",IFERROR(IF(M548=0,SUMIFS(J549:J$1006,L549:L$1006,$L548,M549:M$1006,"&gt;0"),INDIRECT("'"&amp;$E548&amp;"'!E8")),""))</f>
        <v/>
      </c>
      <c r="K548" s="55" t="str">
        <f t="shared" si="21"/>
        <v/>
      </c>
      <c r="L548" s="411" t="str">
        <f t="shared" si="19"/>
        <v/>
      </c>
      <c r="M548" s="411" t="str">
        <f t="shared" si="20"/>
        <v/>
      </c>
      <c r="O548" s="56"/>
    </row>
    <row r="549" spans="1:15" ht="15" hidden="1">
      <c r="A549" s="23"/>
      <c r="B549" s="23"/>
      <c r="C549" s="23"/>
      <c r="D549" s="24"/>
      <c r="E549" s="28" t="str">
        <f>IF('1.4 AIZ-BWH'!E558="","",'1.4 AIZ-BWH'!E558)</f>
        <v/>
      </c>
      <c r="F549" s="49"/>
      <c r="G549" s="500" t="str" cm="1">
        <f t="array" aca="1" ref="G549" ca="1">IFERROR(IF(M549=0,SUMIFS(G550:G$1006,L550:L$1006,$L549,M550:M$1006,"&gt;0"),INDIRECT("'"&amp;$E549&amp;"'!E4")),"")</f>
        <v/>
      </c>
      <c r="H549" s="500" t="str" cm="1">
        <f t="array" aca="1" ref="H549" ca="1">IFERROR(IF(M549=0,SUMIFS(H550:H$1006,L550:L$1006,$L549,M550:M$1006,"&gt;0"),INDIRECT("'"&amp;$E549&amp;"'!E6")),"")</f>
        <v/>
      </c>
      <c r="I549" s="502" t="str" cm="1">
        <f t="array" aca="1" ref="I549" ca="1">IF(E549="","",IFERROR(IF(M549=0,SUMIFS(I550:I$1006,L550:L$1006,$L549,M550:M$1006,"&gt;0"),INDIRECT("'"&amp;$E549&amp;"'!E7")),""))</f>
        <v/>
      </c>
      <c r="J549" s="502" t="str" cm="1">
        <f t="array" aca="1" ref="J549" ca="1">IF(E549="","",IFERROR(IF(M549=0,SUMIFS(J550:J$1006,L550:L$1006,$L549,M550:M$1006,"&gt;0"),INDIRECT("'"&amp;$E549&amp;"'!E8")),""))</f>
        <v/>
      </c>
      <c r="K549" s="55" t="str">
        <f t="shared" si="21"/>
        <v/>
      </c>
      <c r="L549" s="411" t="str">
        <f t="shared" si="19"/>
        <v/>
      </c>
      <c r="M549" s="411" t="str">
        <f t="shared" si="20"/>
        <v/>
      </c>
      <c r="O549" s="56"/>
    </row>
    <row r="550" spans="1:15" ht="15" hidden="1">
      <c r="A550" s="23"/>
      <c r="B550" s="23"/>
      <c r="C550" s="23"/>
      <c r="D550" s="24"/>
      <c r="E550" s="28" t="str">
        <f>IF('1.4 AIZ-BWH'!E559="","",'1.4 AIZ-BWH'!E559)</f>
        <v/>
      </c>
      <c r="F550" s="49"/>
      <c r="G550" s="500" t="str" cm="1">
        <f t="array" aca="1" ref="G550" ca="1">IFERROR(IF(M550=0,SUMIFS(G551:G$1006,L551:L$1006,$L550,M551:M$1006,"&gt;0"),INDIRECT("'"&amp;$E550&amp;"'!E4")),"")</f>
        <v/>
      </c>
      <c r="H550" s="500" t="str" cm="1">
        <f t="array" aca="1" ref="H550" ca="1">IFERROR(IF(M550=0,SUMIFS(H551:H$1006,L551:L$1006,$L550,M551:M$1006,"&gt;0"),INDIRECT("'"&amp;$E550&amp;"'!E6")),"")</f>
        <v/>
      </c>
      <c r="I550" s="502" t="str" cm="1">
        <f t="array" aca="1" ref="I550" ca="1">IF(E550="","",IFERROR(IF(M550=0,SUMIFS(I551:I$1006,L551:L$1006,$L550,M551:M$1006,"&gt;0"),INDIRECT("'"&amp;$E550&amp;"'!E7")),""))</f>
        <v/>
      </c>
      <c r="J550" s="502" t="str" cm="1">
        <f t="array" aca="1" ref="J550" ca="1">IF(E550="","",IFERROR(IF(M550=0,SUMIFS(J551:J$1006,L551:L$1006,$L550,M551:M$1006,"&gt;0"),INDIRECT("'"&amp;$E550&amp;"'!E8")),""))</f>
        <v/>
      </c>
      <c r="K550" s="55" t="str">
        <f t="shared" si="21"/>
        <v/>
      </c>
      <c r="L550" s="411" t="str">
        <f t="shared" ref="L550:L613" si="22">IFERROR(VALUE(LEFT($E550,SEARCH(".",$E550)-1)),"")</f>
        <v/>
      </c>
      <c r="M550" s="411" t="str">
        <f t="shared" ref="M550:M613" si="23">IFERROR(VALUE(MID($E550,SEARCH(".",$E550)+1,1)),"")</f>
        <v/>
      </c>
      <c r="O550" s="56"/>
    </row>
    <row r="551" spans="1:15" ht="15" hidden="1">
      <c r="A551" s="23"/>
      <c r="B551" s="23"/>
      <c r="C551" s="23"/>
      <c r="D551" s="24"/>
      <c r="E551" s="28" t="str">
        <f>IF('1.4 AIZ-BWH'!E560="","",'1.4 AIZ-BWH'!E560)</f>
        <v/>
      </c>
      <c r="F551" s="49"/>
      <c r="G551" s="500" t="str" cm="1">
        <f t="array" aca="1" ref="G551" ca="1">IFERROR(IF(M551=0,SUMIFS(G552:G$1006,L552:L$1006,$L551,M552:M$1006,"&gt;0"),INDIRECT("'"&amp;$E551&amp;"'!E4")),"")</f>
        <v/>
      </c>
      <c r="H551" s="500" t="str" cm="1">
        <f t="array" aca="1" ref="H551" ca="1">IFERROR(IF(M551=0,SUMIFS(H552:H$1006,L552:L$1006,$L551,M552:M$1006,"&gt;0"),INDIRECT("'"&amp;$E551&amp;"'!E6")),"")</f>
        <v/>
      </c>
      <c r="I551" s="502" t="str" cm="1">
        <f t="array" aca="1" ref="I551" ca="1">IF(E551="","",IFERROR(IF(M551=0,SUMIFS(I552:I$1006,L552:L$1006,$L551,M552:M$1006,"&gt;0"),INDIRECT("'"&amp;$E551&amp;"'!E7")),""))</f>
        <v/>
      </c>
      <c r="J551" s="502" t="str" cm="1">
        <f t="array" aca="1" ref="J551" ca="1">IF(E551="","",IFERROR(IF(M551=0,SUMIFS(J552:J$1006,L552:L$1006,$L551,M552:M$1006,"&gt;0"),INDIRECT("'"&amp;$E551&amp;"'!E8")),""))</f>
        <v/>
      </c>
      <c r="K551" s="55" t="str">
        <f t="shared" si="21"/>
        <v/>
      </c>
      <c r="L551" s="411" t="str">
        <f t="shared" si="22"/>
        <v/>
      </c>
      <c r="M551" s="411" t="str">
        <f t="shared" si="23"/>
        <v/>
      </c>
      <c r="O551" s="56"/>
    </row>
    <row r="552" spans="1:15" ht="15" hidden="1">
      <c r="A552" s="23"/>
      <c r="B552" s="23"/>
      <c r="C552" s="23"/>
      <c r="D552" s="24"/>
      <c r="E552" s="28" t="str">
        <f>IF('1.4 AIZ-BWH'!E561="","",'1.4 AIZ-BWH'!E561)</f>
        <v/>
      </c>
      <c r="F552" s="49"/>
      <c r="G552" s="500" t="str" cm="1">
        <f t="array" aca="1" ref="G552" ca="1">IFERROR(IF(M552=0,SUMIFS(G553:G$1006,L553:L$1006,$L552,M553:M$1006,"&gt;0"),INDIRECT("'"&amp;$E552&amp;"'!E4")),"")</f>
        <v/>
      </c>
      <c r="H552" s="500" t="str" cm="1">
        <f t="array" aca="1" ref="H552" ca="1">IFERROR(IF(M552=0,SUMIFS(H553:H$1006,L553:L$1006,$L552,M553:M$1006,"&gt;0"),INDIRECT("'"&amp;$E552&amp;"'!E6")),"")</f>
        <v/>
      </c>
      <c r="I552" s="502" t="str" cm="1">
        <f t="array" aca="1" ref="I552" ca="1">IF(E552="","",IFERROR(IF(M552=0,SUMIFS(I553:I$1006,L553:L$1006,$L552,M553:M$1006,"&gt;0"),INDIRECT("'"&amp;$E552&amp;"'!E7")),""))</f>
        <v/>
      </c>
      <c r="J552" s="502" t="str" cm="1">
        <f t="array" aca="1" ref="J552" ca="1">IF(E552="","",IFERROR(IF(M552=0,SUMIFS(J553:J$1006,L553:L$1006,$L552,M553:M$1006,"&gt;0"),INDIRECT("'"&amp;$E552&amp;"'!E8")),""))</f>
        <v/>
      </c>
      <c r="K552" s="55" t="str">
        <f t="shared" si="21"/>
        <v/>
      </c>
      <c r="L552" s="411" t="str">
        <f t="shared" si="22"/>
        <v/>
      </c>
      <c r="M552" s="411" t="str">
        <f t="shared" si="23"/>
        <v/>
      </c>
      <c r="O552" s="56"/>
    </row>
    <row r="553" spans="1:15" ht="15" hidden="1">
      <c r="A553" s="23"/>
      <c r="B553" s="23"/>
      <c r="C553" s="23"/>
      <c r="D553" s="24"/>
      <c r="E553" s="28" t="str">
        <f>IF('1.4 AIZ-BWH'!E562="","",'1.4 AIZ-BWH'!E562)</f>
        <v/>
      </c>
      <c r="F553" s="49"/>
      <c r="G553" s="500" t="str" cm="1">
        <f t="array" aca="1" ref="G553" ca="1">IFERROR(IF(M553=0,SUMIFS(G554:G$1006,L554:L$1006,$L553,M554:M$1006,"&gt;0"),INDIRECT("'"&amp;$E553&amp;"'!E4")),"")</f>
        <v/>
      </c>
      <c r="H553" s="500" t="str" cm="1">
        <f t="array" aca="1" ref="H553" ca="1">IFERROR(IF(M553=0,SUMIFS(H554:H$1006,L554:L$1006,$L553,M554:M$1006,"&gt;0"),INDIRECT("'"&amp;$E553&amp;"'!E6")),"")</f>
        <v/>
      </c>
      <c r="I553" s="502" t="str" cm="1">
        <f t="array" aca="1" ref="I553" ca="1">IF(E553="","",IFERROR(IF(M553=0,SUMIFS(I554:I$1006,L554:L$1006,$L553,M554:M$1006,"&gt;0"),INDIRECT("'"&amp;$E553&amp;"'!E7")),""))</f>
        <v/>
      </c>
      <c r="J553" s="502" t="str" cm="1">
        <f t="array" aca="1" ref="J553" ca="1">IF(E553="","",IFERROR(IF(M553=0,SUMIFS(J554:J$1006,L554:L$1006,$L553,M554:M$1006,"&gt;0"),INDIRECT("'"&amp;$E553&amp;"'!E8")),""))</f>
        <v/>
      </c>
      <c r="K553" s="55" t="str">
        <f t="shared" si="21"/>
        <v/>
      </c>
      <c r="L553" s="411" t="str">
        <f t="shared" si="22"/>
        <v/>
      </c>
      <c r="M553" s="411" t="str">
        <f t="shared" si="23"/>
        <v/>
      </c>
      <c r="O553" s="56"/>
    </row>
    <row r="554" spans="1:15" ht="15" hidden="1">
      <c r="A554" s="23"/>
      <c r="B554" s="23"/>
      <c r="C554" s="23"/>
      <c r="D554" s="24"/>
      <c r="E554" s="28" t="str">
        <f>IF('1.4 AIZ-BWH'!E563="","",'1.4 AIZ-BWH'!E563)</f>
        <v/>
      </c>
      <c r="F554" s="49"/>
      <c r="G554" s="500" t="str" cm="1">
        <f t="array" aca="1" ref="G554" ca="1">IFERROR(IF(M554=0,SUMIFS(G555:G$1006,L555:L$1006,$L554,M555:M$1006,"&gt;0"),INDIRECT("'"&amp;$E554&amp;"'!E4")),"")</f>
        <v/>
      </c>
      <c r="H554" s="500" t="str" cm="1">
        <f t="array" aca="1" ref="H554" ca="1">IFERROR(IF(M554=0,SUMIFS(H555:H$1006,L555:L$1006,$L554,M555:M$1006,"&gt;0"),INDIRECT("'"&amp;$E554&amp;"'!E6")),"")</f>
        <v/>
      </c>
      <c r="I554" s="502" t="str" cm="1">
        <f t="array" aca="1" ref="I554" ca="1">IF(E554="","",IFERROR(IF(M554=0,SUMIFS(I555:I$1006,L555:L$1006,$L554,M555:M$1006,"&gt;0"),INDIRECT("'"&amp;$E554&amp;"'!E7")),""))</f>
        <v/>
      </c>
      <c r="J554" s="502" t="str" cm="1">
        <f t="array" aca="1" ref="J554" ca="1">IF(E554="","",IFERROR(IF(M554=0,SUMIFS(J555:J$1006,L555:L$1006,$L554,M555:M$1006,"&gt;0"),INDIRECT("'"&amp;$E554&amp;"'!E8")),""))</f>
        <v/>
      </c>
      <c r="K554" s="55" t="str">
        <f t="shared" si="21"/>
        <v/>
      </c>
      <c r="L554" s="411" t="str">
        <f t="shared" si="22"/>
        <v/>
      </c>
      <c r="M554" s="411" t="str">
        <f t="shared" si="23"/>
        <v/>
      </c>
      <c r="O554" s="56"/>
    </row>
    <row r="555" spans="1:15" ht="15" hidden="1">
      <c r="A555" s="23"/>
      <c r="B555" s="23"/>
      <c r="C555" s="23"/>
      <c r="D555" s="24"/>
      <c r="E555" s="28" t="str">
        <f>IF('1.4 AIZ-BWH'!E564="","",'1.4 AIZ-BWH'!E564)</f>
        <v/>
      </c>
      <c r="F555" s="49"/>
      <c r="G555" s="500" t="str" cm="1">
        <f t="array" aca="1" ref="G555" ca="1">IFERROR(IF(M555=0,SUMIFS(G556:G$1006,L556:L$1006,$L555,M556:M$1006,"&gt;0"),INDIRECT("'"&amp;$E555&amp;"'!E4")),"")</f>
        <v/>
      </c>
      <c r="H555" s="500" t="str" cm="1">
        <f t="array" aca="1" ref="H555" ca="1">IFERROR(IF(M555=0,SUMIFS(H556:H$1006,L556:L$1006,$L555,M556:M$1006,"&gt;0"),INDIRECT("'"&amp;$E555&amp;"'!E6")),"")</f>
        <v/>
      </c>
      <c r="I555" s="502" t="str" cm="1">
        <f t="array" aca="1" ref="I555" ca="1">IF(E555="","",IFERROR(IF(M555=0,SUMIFS(I556:I$1006,L556:L$1006,$L555,M556:M$1006,"&gt;0"),INDIRECT("'"&amp;$E555&amp;"'!E7")),""))</f>
        <v/>
      </c>
      <c r="J555" s="502" t="str" cm="1">
        <f t="array" aca="1" ref="J555" ca="1">IF(E555="","",IFERROR(IF(M555=0,SUMIFS(J556:J$1006,L556:L$1006,$L555,M556:M$1006,"&gt;0"),INDIRECT("'"&amp;$E555&amp;"'!E8")),""))</f>
        <v/>
      </c>
      <c r="K555" s="55" t="str">
        <f t="shared" si="21"/>
        <v/>
      </c>
      <c r="L555" s="411" t="str">
        <f t="shared" si="22"/>
        <v/>
      </c>
      <c r="M555" s="411" t="str">
        <f t="shared" si="23"/>
        <v/>
      </c>
      <c r="O555" s="56"/>
    </row>
    <row r="556" spans="1:15" ht="15" hidden="1">
      <c r="A556" s="23"/>
      <c r="B556" s="23"/>
      <c r="C556" s="23"/>
      <c r="D556" s="24"/>
      <c r="E556" s="28" t="str">
        <f>IF('1.4 AIZ-BWH'!E565="","",'1.4 AIZ-BWH'!E565)</f>
        <v/>
      </c>
      <c r="F556" s="49"/>
      <c r="G556" s="500" t="str" cm="1">
        <f t="array" aca="1" ref="G556" ca="1">IFERROR(IF(M556=0,SUMIFS(G557:G$1006,L557:L$1006,$L556,M557:M$1006,"&gt;0"),INDIRECT("'"&amp;$E556&amp;"'!E4")),"")</f>
        <v/>
      </c>
      <c r="H556" s="500" t="str" cm="1">
        <f t="array" aca="1" ref="H556" ca="1">IFERROR(IF(M556=0,SUMIFS(H557:H$1006,L557:L$1006,$L556,M557:M$1006,"&gt;0"),INDIRECT("'"&amp;$E556&amp;"'!E6")),"")</f>
        <v/>
      </c>
      <c r="I556" s="502" t="str" cm="1">
        <f t="array" aca="1" ref="I556" ca="1">IF(E556="","",IFERROR(IF(M556=0,SUMIFS(I557:I$1006,L557:L$1006,$L556,M557:M$1006,"&gt;0"),INDIRECT("'"&amp;$E556&amp;"'!E7")),""))</f>
        <v/>
      </c>
      <c r="J556" s="502" t="str" cm="1">
        <f t="array" aca="1" ref="J556" ca="1">IF(E556="","",IFERROR(IF(M556=0,SUMIFS(J557:J$1006,L557:L$1006,$L556,M557:M$1006,"&gt;0"),INDIRECT("'"&amp;$E556&amp;"'!E8")),""))</f>
        <v/>
      </c>
      <c r="K556" s="55" t="str">
        <f t="shared" si="21"/>
        <v/>
      </c>
      <c r="L556" s="411" t="str">
        <f t="shared" si="22"/>
        <v/>
      </c>
      <c r="M556" s="411" t="str">
        <f t="shared" si="23"/>
        <v/>
      </c>
      <c r="O556" s="56"/>
    </row>
    <row r="557" spans="1:15" ht="15" hidden="1">
      <c r="A557" s="23"/>
      <c r="B557" s="23"/>
      <c r="C557" s="23"/>
      <c r="D557" s="24"/>
      <c r="E557" s="28" t="str">
        <f>IF('1.4 AIZ-BWH'!E566="","",'1.4 AIZ-BWH'!E566)</f>
        <v/>
      </c>
      <c r="F557" s="49"/>
      <c r="G557" s="500" t="str" cm="1">
        <f t="array" aca="1" ref="G557" ca="1">IFERROR(IF(M557=0,SUMIFS(G558:G$1006,L558:L$1006,$L557,M558:M$1006,"&gt;0"),INDIRECT("'"&amp;$E557&amp;"'!E4")),"")</f>
        <v/>
      </c>
      <c r="H557" s="500" t="str" cm="1">
        <f t="array" aca="1" ref="H557" ca="1">IFERROR(IF(M557=0,SUMIFS(H558:H$1006,L558:L$1006,$L557,M558:M$1006,"&gt;0"),INDIRECT("'"&amp;$E557&amp;"'!E6")),"")</f>
        <v/>
      </c>
      <c r="I557" s="502" t="str" cm="1">
        <f t="array" aca="1" ref="I557" ca="1">IF(E557="","",IFERROR(IF(M557=0,SUMIFS(I558:I$1006,L558:L$1006,$L557,M558:M$1006,"&gt;0"),INDIRECT("'"&amp;$E557&amp;"'!E7")),""))</f>
        <v/>
      </c>
      <c r="J557" s="502" t="str" cm="1">
        <f t="array" aca="1" ref="J557" ca="1">IF(E557="","",IFERROR(IF(M557=0,SUMIFS(J558:J$1006,L558:L$1006,$L557,M558:M$1006,"&gt;0"),INDIRECT("'"&amp;$E557&amp;"'!E8")),""))</f>
        <v/>
      </c>
      <c r="K557" s="55" t="str">
        <f t="shared" si="21"/>
        <v/>
      </c>
      <c r="L557" s="411" t="str">
        <f t="shared" si="22"/>
        <v/>
      </c>
      <c r="M557" s="411" t="str">
        <f t="shared" si="23"/>
        <v/>
      </c>
      <c r="O557" s="56"/>
    </row>
    <row r="558" spans="1:15" ht="15" hidden="1">
      <c r="A558" s="23"/>
      <c r="B558" s="23"/>
      <c r="C558" s="23"/>
      <c r="D558" s="24"/>
      <c r="E558" s="28" t="str">
        <f>IF('1.4 AIZ-BWH'!E567="","",'1.4 AIZ-BWH'!E567)</f>
        <v/>
      </c>
      <c r="F558" s="49"/>
      <c r="G558" s="500" t="str" cm="1">
        <f t="array" aca="1" ref="G558" ca="1">IFERROR(IF(M558=0,SUMIFS(G559:G$1006,L559:L$1006,$L558,M559:M$1006,"&gt;0"),INDIRECT("'"&amp;$E558&amp;"'!E4")),"")</f>
        <v/>
      </c>
      <c r="H558" s="500" t="str" cm="1">
        <f t="array" aca="1" ref="H558" ca="1">IFERROR(IF(M558=0,SUMIFS(H559:H$1006,L559:L$1006,$L558,M559:M$1006,"&gt;0"),INDIRECT("'"&amp;$E558&amp;"'!E6")),"")</f>
        <v/>
      </c>
      <c r="I558" s="502" t="str" cm="1">
        <f t="array" aca="1" ref="I558" ca="1">IF(E558="","",IFERROR(IF(M558=0,SUMIFS(I559:I$1006,L559:L$1006,$L558,M559:M$1006,"&gt;0"),INDIRECT("'"&amp;$E558&amp;"'!E7")),""))</f>
        <v/>
      </c>
      <c r="J558" s="502" t="str" cm="1">
        <f t="array" aca="1" ref="J558" ca="1">IF(E558="","",IFERROR(IF(M558=0,SUMIFS(J559:J$1006,L559:L$1006,$L558,M559:M$1006,"&gt;0"),INDIRECT("'"&amp;$E558&amp;"'!E8")),""))</f>
        <v/>
      </c>
      <c r="K558" s="55" t="str">
        <f t="shared" si="21"/>
        <v/>
      </c>
      <c r="L558" s="411" t="str">
        <f t="shared" si="22"/>
        <v/>
      </c>
      <c r="M558" s="411" t="str">
        <f t="shared" si="23"/>
        <v/>
      </c>
      <c r="O558" s="56"/>
    </row>
    <row r="559" spans="1:15" ht="15" hidden="1">
      <c r="A559" s="23"/>
      <c r="B559" s="23"/>
      <c r="C559" s="23"/>
      <c r="D559" s="24"/>
      <c r="E559" s="28" t="str">
        <f>IF('1.4 AIZ-BWH'!E568="","",'1.4 AIZ-BWH'!E568)</f>
        <v/>
      </c>
      <c r="F559" s="49"/>
      <c r="G559" s="500" t="str" cm="1">
        <f t="array" aca="1" ref="G559" ca="1">IFERROR(IF(M559=0,SUMIFS(G560:G$1006,L560:L$1006,$L559,M560:M$1006,"&gt;0"),INDIRECT("'"&amp;$E559&amp;"'!E4")),"")</f>
        <v/>
      </c>
      <c r="H559" s="500" t="str" cm="1">
        <f t="array" aca="1" ref="H559" ca="1">IFERROR(IF(M559=0,SUMIFS(H560:H$1006,L560:L$1006,$L559,M560:M$1006,"&gt;0"),INDIRECT("'"&amp;$E559&amp;"'!E6")),"")</f>
        <v/>
      </c>
      <c r="I559" s="502" t="str" cm="1">
        <f t="array" aca="1" ref="I559" ca="1">IF(E559="","",IFERROR(IF(M559=0,SUMIFS(I560:I$1006,L560:L$1006,$L559,M560:M$1006,"&gt;0"),INDIRECT("'"&amp;$E559&amp;"'!E7")),""))</f>
        <v/>
      </c>
      <c r="J559" s="502" t="str" cm="1">
        <f t="array" aca="1" ref="J559" ca="1">IF(E559="","",IFERROR(IF(M559=0,SUMIFS(J560:J$1006,L560:L$1006,$L559,M560:M$1006,"&gt;0"),INDIRECT("'"&amp;$E559&amp;"'!E8")),""))</f>
        <v/>
      </c>
      <c r="K559" s="55" t="str">
        <f t="shared" si="21"/>
        <v/>
      </c>
      <c r="L559" s="411" t="str">
        <f t="shared" si="22"/>
        <v/>
      </c>
      <c r="M559" s="411" t="str">
        <f t="shared" si="23"/>
        <v/>
      </c>
      <c r="O559" s="56"/>
    </row>
    <row r="560" spans="1:15" ht="15" hidden="1">
      <c r="A560" s="23"/>
      <c r="B560" s="23"/>
      <c r="C560" s="23"/>
      <c r="D560" s="24"/>
      <c r="E560" s="28" t="str">
        <f>IF('1.4 AIZ-BWH'!E569="","",'1.4 AIZ-BWH'!E569)</f>
        <v/>
      </c>
      <c r="F560" s="49"/>
      <c r="G560" s="500" t="str" cm="1">
        <f t="array" aca="1" ref="G560" ca="1">IFERROR(IF(M560=0,SUMIFS(G561:G$1006,L561:L$1006,$L560,M561:M$1006,"&gt;0"),INDIRECT("'"&amp;$E560&amp;"'!E4")),"")</f>
        <v/>
      </c>
      <c r="H560" s="500" t="str" cm="1">
        <f t="array" aca="1" ref="H560" ca="1">IFERROR(IF(M560=0,SUMIFS(H561:H$1006,L561:L$1006,$L560,M561:M$1006,"&gt;0"),INDIRECT("'"&amp;$E560&amp;"'!E6")),"")</f>
        <v/>
      </c>
      <c r="I560" s="502" t="str" cm="1">
        <f t="array" aca="1" ref="I560" ca="1">IF(E560="","",IFERROR(IF(M560=0,SUMIFS(I561:I$1006,L561:L$1006,$L560,M561:M$1006,"&gt;0"),INDIRECT("'"&amp;$E560&amp;"'!E7")),""))</f>
        <v/>
      </c>
      <c r="J560" s="502" t="str" cm="1">
        <f t="array" aca="1" ref="J560" ca="1">IF(E560="","",IFERROR(IF(M560=0,SUMIFS(J561:J$1006,L561:L$1006,$L560,M561:M$1006,"&gt;0"),INDIRECT("'"&amp;$E560&amp;"'!E8")),""))</f>
        <v/>
      </c>
      <c r="K560" s="55" t="str">
        <f t="shared" si="21"/>
        <v/>
      </c>
      <c r="L560" s="411" t="str">
        <f t="shared" si="22"/>
        <v/>
      </c>
      <c r="M560" s="411" t="str">
        <f t="shared" si="23"/>
        <v/>
      </c>
      <c r="O560" s="56"/>
    </row>
    <row r="561" spans="1:15" ht="15" hidden="1">
      <c r="A561" s="23"/>
      <c r="B561" s="23"/>
      <c r="C561" s="23"/>
      <c r="D561" s="24"/>
      <c r="E561" s="28" t="str">
        <f>IF('1.4 AIZ-BWH'!E570="","",'1.4 AIZ-BWH'!E570)</f>
        <v/>
      </c>
      <c r="F561" s="49"/>
      <c r="G561" s="500" t="str" cm="1">
        <f t="array" aca="1" ref="G561" ca="1">IFERROR(IF(M561=0,SUMIFS(G562:G$1006,L562:L$1006,$L561,M562:M$1006,"&gt;0"),INDIRECT("'"&amp;$E561&amp;"'!E4")),"")</f>
        <v/>
      </c>
      <c r="H561" s="500" t="str" cm="1">
        <f t="array" aca="1" ref="H561" ca="1">IFERROR(IF(M561=0,SUMIFS(H562:H$1006,L562:L$1006,$L561,M562:M$1006,"&gt;0"),INDIRECT("'"&amp;$E561&amp;"'!E6")),"")</f>
        <v/>
      </c>
      <c r="I561" s="502" t="str" cm="1">
        <f t="array" aca="1" ref="I561" ca="1">IF(E561="","",IFERROR(IF(M561=0,SUMIFS(I562:I$1006,L562:L$1006,$L561,M562:M$1006,"&gt;0"),INDIRECT("'"&amp;$E561&amp;"'!E7")),""))</f>
        <v/>
      </c>
      <c r="J561" s="502" t="str" cm="1">
        <f t="array" aca="1" ref="J561" ca="1">IF(E561="","",IFERROR(IF(M561=0,SUMIFS(J562:J$1006,L562:L$1006,$L561,M562:M$1006,"&gt;0"),INDIRECT("'"&amp;$E561&amp;"'!E8")),""))</f>
        <v/>
      </c>
      <c r="K561" s="55" t="str">
        <f t="shared" si="21"/>
        <v/>
      </c>
      <c r="L561" s="411" t="str">
        <f t="shared" si="22"/>
        <v/>
      </c>
      <c r="M561" s="411" t="str">
        <f t="shared" si="23"/>
        <v/>
      </c>
      <c r="O561" s="56"/>
    </row>
    <row r="562" spans="1:15" ht="15" hidden="1">
      <c r="A562" s="23"/>
      <c r="B562" s="23"/>
      <c r="C562" s="23"/>
      <c r="D562" s="24"/>
      <c r="E562" s="28" t="str">
        <f>IF('1.4 AIZ-BWH'!E571="","",'1.4 AIZ-BWH'!E571)</f>
        <v/>
      </c>
      <c r="F562" s="49"/>
      <c r="G562" s="500" t="str" cm="1">
        <f t="array" aca="1" ref="G562" ca="1">IFERROR(IF(M562=0,SUMIFS(G563:G$1006,L563:L$1006,$L562,M563:M$1006,"&gt;0"),INDIRECT("'"&amp;$E562&amp;"'!E4")),"")</f>
        <v/>
      </c>
      <c r="H562" s="500" t="str" cm="1">
        <f t="array" aca="1" ref="H562" ca="1">IFERROR(IF(M562=0,SUMIFS(H563:H$1006,L563:L$1006,$L562,M563:M$1006,"&gt;0"),INDIRECT("'"&amp;$E562&amp;"'!E6")),"")</f>
        <v/>
      </c>
      <c r="I562" s="502" t="str" cm="1">
        <f t="array" aca="1" ref="I562" ca="1">IF(E562="","",IFERROR(IF(M562=0,SUMIFS(I563:I$1006,L563:L$1006,$L562,M563:M$1006,"&gt;0"),INDIRECT("'"&amp;$E562&amp;"'!E7")),""))</f>
        <v/>
      </c>
      <c r="J562" s="502" t="str" cm="1">
        <f t="array" aca="1" ref="J562" ca="1">IF(E562="","",IFERROR(IF(M562=0,SUMIFS(J563:J$1006,L563:L$1006,$L562,M563:M$1006,"&gt;0"),INDIRECT("'"&amp;$E562&amp;"'!E8")),""))</f>
        <v/>
      </c>
      <c r="K562" s="55" t="str">
        <f t="shared" si="21"/>
        <v/>
      </c>
      <c r="L562" s="411" t="str">
        <f t="shared" si="22"/>
        <v/>
      </c>
      <c r="M562" s="411" t="str">
        <f t="shared" si="23"/>
        <v/>
      </c>
      <c r="O562" s="56"/>
    </row>
    <row r="563" spans="1:15" ht="15" hidden="1">
      <c r="A563" s="23"/>
      <c r="B563" s="23"/>
      <c r="C563" s="23"/>
      <c r="D563" s="24"/>
      <c r="E563" s="28" t="str">
        <f>IF('1.4 AIZ-BWH'!E572="","",'1.4 AIZ-BWH'!E572)</f>
        <v/>
      </c>
      <c r="F563" s="49"/>
      <c r="G563" s="500" t="str" cm="1">
        <f t="array" aca="1" ref="G563" ca="1">IFERROR(IF(M563=0,SUMIFS(G564:G$1006,L564:L$1006,$L563,M564:M$1006,"&gt;0"),INDIRECT("'"&amp;$E563&amp;"'!E4")),"")</f>
        <v/>
      </c>
      <c r="H563" s="500" t="str" cm="1">
        <f t="array" aca="1" ref="H563" ca="1">IFERROR(IF(M563=0,SUMIFS(H564:H$1006,L564:L$1006,$L563,M564:M$1006,"&gt;0"),INDIRECT("'"&amp;$E563&amp;"'!E6")),"")</f>
        <v/>
      </c>
      <c r="I563" s="502" t="str" cm="1">
        <f t="array" aca="1" ref="I563" ca="1">IF(E563="","",IFERROR(IF(M563=0,SUMIFS(I564:I$1006,L564:L$1006,$L563,M564:M$1006,"&gt;0"),INDIRECT("'"&amp;$E563&amp;"'!E7")),""))</f>
        <v/>
      </c>
      <c r="J563" s="502" t="str" cm="1">
        <f t="array" aca="1" ref="J563" ca="1">IF(E563="","",IFERROR(IF(M563=0,SUMIFS(J564:J$1006,L564:L$1006,$L563,M564:M$1006,"&gt;0"),INDIRECT("'"&amp;$E563&amp;"'!E8")),""))</f>
        <v/>
      </c>
      <c r="K563" s="55" t="str">
        <f t="shared" si="21"/>
        <v/>
      </c>
      <c r="L563" s="411" t="str">
        <f t="shared" si="22"/>
        <v/>
      </c>
      <c r="M563" s="411" t="str">
        <f t="shared" si="23"/>
        <v/>
      </c>
      <c r="O563" s="56"/>
    </row>
    <row r="564" spans="1:15" ht="15" hidden="1">
      <c r="A564" s="23"/>
      <c r="B564" s="23"/>
      <c r="C564" s="23"/>
      <c r="D564" s="24"/>
      <c r="E564" s="28" t="str">
        <f>IF('1.4 AIZ-BWH'!E573="","",'1.4 AIZ-BWH'!E573)</f>
        <v/>
      </c>
      <c r="F564" s="49"/>
      <c r="G564" s="500" t="str" cm="1">
        <f t="array" aca="1" ref="G564" ca="1">IFERROR(IF(M564=0,SUMIFS(G565:G$1006,L565:L$1006,$L564,M565:M$1006,"&gt;0"),INDIRECT("'"&amp;$E564&amp;"'!E4")),"")</f>
        <v/>
      </c>
      <c r="H564" s="500" t="str" cm="1">
        <f t="array" aca="1" ref="H564" ca="1">IFERROR(IF(M564=0,SUMIFS(H565:H$1006,L565:L$1006,$L564,M565:M$1006,"&gt;0"),INDIRECT("'"&amp;$E564&amp;"'!E6")),"")</f>
        <v/>
      </c>
      <c r="I564" s="502" t="str" cm="1">
        <f t="array" aca="1" ref="I564" ca="1">IF(E564="","",IFERROR(IF(M564=0,SUMIFS(I565:I$1006,L565:L$1006,$L564,M565:M$1006,"&gt;0"),INDIRECT("'"&amp;$E564&amp;"'!E7")),""))</f>
        <v/>
      </c>
      <c r="J564" s="502" t="str" cm="1">
        <f t="array" aca="1" ref="J564" ca="1">IF(E564="","",IFERROR(IF(M564=0,SUMIFS(J565:J$1006,L565:L$1006,$L564,M565:M$1006,"&gt;0"),INDIRECT("'"&amp;$E564&amp;"'!E8")),""))</f>
        <v/>
      </c>
      <c r="K564" s="55" t="str">
        <f t="shared" si="21"/>
        <v/>
      </c>
      <c r="L564" s="411" t="str">
        <f t="shared" si="22"/>
        <v/>
      </c>
      <c r="M564" s="411" t="str">
        <f t="shared" si="23"/>
        <v/>
      </c>
      <c r="O564" s="56"/>
    </row>
    <row r="565" spans="1:15" ht="15" hidden="1">
      <c r="A565" s="23"/>
      <c r="B565" s="23"/>
      <c r="C565" s="23"/>
      <c r="D565" s="24"/>
      <c r="E565" s="28" t="str">
        <f>IF('1.4 AIZ-BWH'!E574="","",'1.4 AIZ-BWH'!E574)</f>
        <v/>
      </c>
      <c r="F565" s="49"/>
      <c r="G565" s="500" t="str" cm="1">
        <f t="array" aca="1" ref="G565" ca="1">IFERROR(IF(M565=0,SUMIFS(G566:G$1006,L566:L$1006,$L565,M566:M$1006,"&gt;0"),INDIRECT("'"&amp;$E565&amp;"'!E4")),"")</f>
        <v/>
      </c>
      <c r="H565" s="500" t="str" cm="1">
        <f t="array" aca="1" ref="H565" ca="1">IFERROR(IF(M565=0,SUMIFS(H566:H$1006,L566:L$1006,$L565,M566:M$1006,"&gt;0"),INDIRECT("'"&amp;$E565&amp;"'!E6")),"")</f>
        <v/>
      </c>
      <c r="I565" s="502" t="str" cm="1">
        <f t="array" aca="1" ref="I565" ca="1">IF(E565="","",IFERROR(IF(M565=0,SUMIFS(I566:I$1006,L566:L$1006,$L565,M566:M$1006,"&gt;0"),INDIRECT("'"&amp;$E565&amp;"'!E7")),""))</f>
        <v/>
      </c>
      <c r="J565" s="502" t="str" cm="1">
        <f t="array" aca="1" ref="J565" ca="1">IF(E565="","",IFERROR(IF(M565=0,SUMIFS(J566:J$1006,L566:L$1006,$L565,M566:M$1006,"&gt;0"),INDIRECT("'"&amp;$E565&amp;"'!E8")),""))</f>
        <v/>
      </c>
      <c r="K565" s="55" t="str">
        <f t="shared" si="21"/>
        <v/>
      </c>
      <c r="L565" s="411" t="str">
        <f t="shared" si="22"/>
        <v/>
      </c>
      <c r="M565" s="411" t="str">
        <f t="shared" si="23"/>
        <v/>
      </c>
      <c r="O565" s="56"/>
    </row>
    <row r="566" spans="1:15" ht="15" hidden="1">
      <c r="A566" s="23"/>
      <c r="B566" s="23"/>
      <c r="C566" s="23"/>
      <c r="D566" s="24"/>
      <c r="E566" s="28" t="str">
        <f>IF('1.4 AIZ-BWH'!E575="","",'1.4 AIZ-BWH'!E575)</f>
        <v/>
      </c>
      <c r="F566" s="49"/>
      <c r="G566" s="500" t="str" cm="1">
        <f t="array" aca="1" ref="G566" ca="1">IFERROR(IF(M566=0,SUMIFS(G567:G$1006,L567:L$1006,$L566,M567:M$1006,"&gt;0"),INDIRECT("'"&amp;$E566&amp;"'!E4")),"")</f>
        <v/>
      </c>
      <c r="H566" s="500" t="str" cm="1">
        <f t="array" aca="1" ref="H566" ca="1">IFERROR(IF(M566=0,SUMIFS(H567:H$1006,L567:L$1006,$L566,M567:M$1006,"&gt;0"),INDIRECT("'"&amp;$E566&amp;"'!E6")),"")</f>
        <v/>
      </c>
      <c r="I566" s="502" t="str" cm="1">
        <f t="array" aca="1" ref="I566" ca="1">IF(E566="","",IFERROR(IF(M566=0,SUMIFS(I567:I$1006,L567:L$1006,$L566,M567:M$1006,"&gt;0"),INDIRECT("'"&amp;$E566&amp;"'!E7")),""))</f>
        <v/>
      </c>
      <c r="J566" s="502" t="str" cm="1">
        <f t="array" aca="1" ref="J566" ca="1">IF(E566="","",IFERROR(IF(M566=0,SUMIFS(J567:J$1006,L567:L$1006,$L566,M567:M$1006,"&gt;0"),INDIRECT("'"&amp;$E566&amp;"'!E8")),""))</f>
        <v/>
      </c>
      <c r="K566" s="55" t="str">
        <f t="shared" si="21"/>
        <v/>
      </c>
      <c r="L566" s="411" t="str">
        <f t="shared" si="22"/>
        <v/>
      </c>
      <c r="M566" s="411" t="str">
        <f t="shared" si="23"/>
        <v/>
      </c>
      <c r="O566" s="56"/>
    </row>
    <row r="567" spans="1:15" ht="15" hidden="1">
      <c r="A567" s="23"/>
      <c r="B567" s="23"/>
      <c r="C567" s="23"/>
      <c r="D567" s="24"/>
      <c r="E567" s="28" t="str">
        <f>IF('1.4 AIZ-BWH'!E576="","",'1.4 AIZ-BWH'!E576)</f>
        <v/>
      </c>
      <c r="F567" s="49"/>
      <c r="G567" s="500" t="str" cm="1">
        <f t="array" aca="1" ref="G567" ca="1">IFERROR(IF(M567=0,SUMIFS(G568:G$1006,L568:L$1006,$L567,M568:M$1006,"&gt;0"),INDIRECT("'"&amp;$E567&amp;"'!E4")),"")</f>
        <v/>
      </c>
      <c r="H567" s="500" t="str" cm="1">
        <f t="array" aca="1" ref="H567" ca="1">IFERROR(IF(M567=0,SUMIFS(H568:H$1006,L568:L$1006,$L567,M568:M$1006,"&gt;0"),INDIRECT("'"&amp;$E567&amp;"'!E6")),"")</f>
        <v/>
      </c>
      <c r="I567" s="502" t="str" cm="1">
        <f t="array" aca="1" ref="I567" ca="1">IF(E567="","",IFERROR(IF(M567=0,SUMIFS(I568:I$1006,L568:L$1006,$L567,M568:M$1006,"&gt;0"),INDIRECT("'"&amp;$E567&amp;"'!E7")),""))</f>
        <v/>
      </c>
      <c r="J567" s="502" t="str" cm="1">
        <f t="array" aca="1" ref="J567" ca="1">IF(E567="","",IFERROR(IF(M567=0,SUMIFS(J568:J$1006,L568:L$1006,$L567,M568:M$1006,"&gt;0"),INDIRECT("'"&amp;$E567&amp;"'!E8")),""))</f>
        <v/>
      </c>
      <c r="K567" s="55" t="str">
        <f t="shared" si="21"/>
        <v/>
      </c>
      <c r="L567" s="411" t="str">
        <f t="shared" si="22"/>
        <v/>
      </c>
      <c r="M567" s="411" t="str">
        <f t="shared" si="23"/>
        <v/>
      </c>
      <c r="O567" s="56"/>
    </row>
    <row r="568" spans="1:15" ht="15" hidden="1">
      <c r="A568" s="23"/>
      <c r="B568" s="23"/>
      <c r="C568" s="23"/>
      <c r="D568" s="24"/>
      <c r="E568" s="28" t="str">
        <f>IF('1.4 AIZ-BWH'!E577="","",'1.4 AIZ-BWH'!E577)</f>
        <v/>
      </c>
      <c r="F568" s="49"/>
      <c r="G568" s="500" t="str" cm="1">
        <f t="array" aca="1" ref="G568" ca="1">IFERROR(IF(M568=0,SUMIFS(G569:G$1006,L569:L$1006,$L568,M569:M$1006,"&gt;0"),INDIRECT("'"&amp;$E568&amp;"'!E4")),"")</f>
        <v/>
      </c>
      <c r="H568" s="500" t="str" cm="1">
        <f t="array" aca="1" ref="H568" ca="1">IFERROR(IF(M568=0,SUMIFS(H569:H$1006,L569:L$1006,$L568,M569:M$1006,"&gt;0"),INDIRECT("'"&amp;$E568&amp;"'!E6")),"")</f>
        <v/>
      </c>
      <c r="I568" s="502" t="str" cm="1">
        <f t="array" aca="1" ref="I568" ca="1">IF(E568="","",IFERROR(IF(M568=0,SUMIFS(I569:I$1006,L569:L$1006,$L568,M569:M$1006,"&gt;0"),INDIRECT("'"&amp;$E568&amp;"'!E7")),""))</f>
        <v/>
      </c>
      <c r="J568" s="502" t="str" cm="1">
        <f t="array" aca="1" ref="J568" ca="1">IF(E568="","",IFERROR(IF(M568=0,SUMIFS(J569:J$1006,L569:L$1006,$L568,M569:M$1006,"&gt;0"),INDIRECT("'"&amp;$E568&amp;"'!E8")),""))</f>
        <v/>
      </c>
      <c r="K568" s="55" t="str">
        <f t="shared" si="21"/>
        <v/>
      </c>
      <c r="L568" s="411" t="str">
        <f t="shared" si="22"/>
        <v/>
      </c>
      <c r="M568" s="411" t="str">
        <f t="shared" si="23"/>
        <v/>
      </c>
      <c r="O568" s="56"/>
    </row>
    <row r="569" spans="1:15" ht="15" hidden="1">
      <c r="A569" s="23"/>
      <c r="B569" s="23"/>
      <c r="C569" s="23"/>
      <c r="D569" s="24"/>
      <c r="E569" s="28" t="str">
        <f>IF('1.4 AIZ-BWH'!E578="","",'1.4 AIZ-BWH'!E578)</f>
        <v/>
      </c>
      <c r="F569" s="49"/>
      <c r="G569" s="500" t="str" cm="1">
        <f t="array" aca="1" ref="G569" ca="1">IFERROR(IF(M569=0,SUMIFS(G570:G$1006,L570:L$1006,$L569,M570:M$1006,"&gt;0"),INDIRECT("'"&amp;$E569&amp;"'!E4")),"")</f>
        <v/>
      </c>
      <c r="H569" s="500" t="str" cm="1">
        <f t="array" aca="1" ref="H569" ca="1">IFERROR(IF(M569=0,SUMIFS(H570:H$1006,L570:L$1006,$L569,M570:M$1006,"&gt;0"),INDIRECT("'"&amp;$E569&amp;"'!E6")),"")</f>
        <v/>
      </c>
      <c r="I569" s="502" t="str" cm="1">
        <f t="array" aca="1" ref="I569" ca="1">IF(E569="","",IFERROR(IF(M569=0,SUMIFS(I570:I$1006,L570:L$1006,$L569,M570:M$1006,"&gt;0"),INDIRECT("'"&amp;$E569&amp;"'!E7")),""))</f>
        <v/>
      </c>
      <c r="J569" s="502" t="str" cm="1">
        <f t="array" aca="1" ref="J569" ca="1">IF(E569="","",IFERROR(IF(M569=0,SUMIFS(J570:J$1006,L570:L$1006,$L569,M570:M$1006,"&gt;0"),INDIRECT("'"&amp;$E569&amp;"'!E8")),""))</f>
        <v/>
      </c>
      <c r="K569" s="55" t="str">
        <f t="shared" si="21"/>
        <v/>
      </c>
      <c r="L569" s="411" t="str">
        <f t="shared" si="22"/>
        <v/>
      </c>
      <c r="M569" s="411" t="str">
        <f t="shared" si="23"/>
        <v/>
      </c>
      <c r="O569" s="56"/>
    </row>
    <row r="570" spans="1:15" ht="15" hidden="1">
      <c r="A570" s="23"/>
      <c r="B570" s="23"/>
      <c r="C570" s="23"/>
      <c r="D570" s="24"/>
      <c r="E570" s="28" t="str">
        <f>IF('1.4 AIZ-BWH'!E579="","",'1.4 AIZ-BWH'!E579)</f>
        <v/>
      </c>
      <c r="F570" s="49"/>
      <c r="G570" s="500" t="str" cm="1">
        <f t="array" aca="1" ref="G570" ca="1">IFERROR(IF(M570=0,SUMIFS(G571:G$1006,L571:L$1006,$L570,M571:M$1006,"&gt;0"),INDIRECT("'"&amp;$E570&amp;"'!E4")),"")</f>
        <v/>
      </c>
      <c r="H570" s="500" t="str" cm="1">
        <f t="array" aca="1" ref="H570" ca="1">IFERROR(IF(M570=0,SUMIFS(H571:H$1006,L571:L$1006,$L570,M571:M$1006,"&gt;0"),INDIRECT("'"&amp;$E570&amp;"'!E6")),"")</f>
        <v/>
      </c>
      <c r="I570" s="502" t="str" cm="1">
        <f t="array" aca="1" ref="I570" ca="1">IF(E570="","",IFERROR(IF(M570=0,SUMIFS(I571:I$1006,L571:L$1006,$L570,M571:M$1006,"&gt;0"),INDIRECT("'"&amp;$E570&amp;"'!E7")),""))</f>
        <v/>
      </c>
      <c r="J570" s="502" t="str" cm="1">
        <f t="array" aca="1" ref="J570" ca="1">IF(E570="","",IFERROR(IF(M570=0,SUMIFS(J571:J$1006,L571:L$1006,$L570,M571:M$1006,"&gt;0"),INDIRECT("'"&amp;$E570&amp;"'!E8")),""))</f>
        <v/>
      </c>
      <c r="K570" s="55" t="str">
        <f t="shared" si="21"/>
        <v/>
      </c>
      <c r="L570" s="411" t="str">
        <f t="shared" si="22"/>
        <v/>
      </c>
      <c r="M570" s="411" t="str">
        <f t="shared" si="23"/>
        <v/>
      </c>
      <c r="O570" s="56"/>
    </row>
    <row r="571" spans="1:15" ht="15" hidden="1">
      <c r="A571" s="23"/>
      <c r="B571" s="23"/>
      <c r="C571" s="23"/>
      <c r="D571" s="24"/>
      <c r="E571" s="28" t="str">
        <f>IF('1.4 AIZ-BWH'!E580="","",'1.4 AIZ-BWH'!E580)</f>
        <v/>
      </c>
      <c r="F571" s="49"/>
      <c r="G571" s="500" t="str" cm="1">
        <f t="array" aca="1" ref="G571" ca="1">IFERROR(IF(M571=0,SUMIFS(G572:G$1006,L572:L$1006,$L571,M572:M$1006,"&gt;0"),INDIRECT("'"&amp;$E571&amp;"'!E4")),"")</f>
        <v/>
      </c>
      <c r="H571" s="500" t="str" cm="1">
        <f t="array" aca="1" ref="H571" ca="1">IFERROR(IF(M571=0,SUMIFS(H572:H$1006,L572:L$1006,$L571,M572:M$1006,"&gt;0"),INDIRECT("'"&amp;$E571&amp;"'!E6")),"")</f>
        <v/>
      </c>
      <c r="I571" s="502" t="str" cm="1">
        <f t="array" aca="1" ref="I571" ca="1">IF(E571="","",IFERROR(IF(M571=0,SUMIFS(I572:I$1006,L572:L$1006,$L571,M572:M$1006,"&gt;0"),INDIRECT("'"&amp;$E571&amp;"'!E7")),""))</f>
        <v/>
      </c>
      <c r="J571" s="502" t="str" cm="1">
        <f t="array" aca="1" ref="J571" ca="1">IF(E571="","",IFERROR(IF(M571=0,SUMIFS(J572:J$1006,L572:L$1006,$L571,M572:M$1006,"&gt;0"),INDIRECT("'"&amp;$E571&amp;"'!E8")),""))</f>
        <v/>
      </c>
      <c r="K571" s="55" t="str">
        <f t="shared" si="21"/>
        <v/>
      </c>
      <c r="L571" s="411" t="str">
        <f t="shared" si="22"/>
        <v/>
      </c>
      <c r="M571" s="411" t="str">
        <f t="shared" si="23"/>
        <v/>
      </c>
      <c r="O571" s="56"/>
    </row>
    <row r="572" spans="1:15" ht="15" hidden="1">
      <c r="A572" s="23"/>
      <c r="B572" s="23"/>
      <c r="C572" s="23"/>
      <c r="D572" s="24"/>
      <c r="E572" s="28" t="str">
        <f>IF('1.4 AIZ-BWH'!E581="","",'1.4 AIZ-BWH'!E581)</f>
        <v/>
      </c>
      <c r="F572" s="49"/>
      <c r="G572" s="500" t="str" cm="1">
        <f t="array" aca="1" ref="G572" ca="1">IFERROR(IF(M572=0,SUMIFS(G573:G$1006,L573:L$1006,$L572,M573:M$1006,"&gt;0"),INDIRECT("'"&amp;$E572&amp;"'!E4")),"")</f>
        <v/>
      </c>
      <c r="H572" s="500" t="str" cm="1">
        <f t="array" aca="1" ref="H572" ca="1">IFERROR(IF(M572=0,SUMIFS(H573:H$1006,L573:L$1006,$L572,M573:M$1006,"&gt;0"),INDIRECT("'"&amp;$E572&amp;"'!E6")),"")</f>
        <v/>
      </c>
      <c r="I572" s="502" t="str" cm="1">
        <f t="array" aca="1" ref="I572" ca="1">IF(E572="","",IFERROR(IF(M572=0,SUMIFS(I573:I$1006,L573:L$1006,$L572,M573:M$1006,"&gt;0"),INDIRECT("'"&amp;$E572&amp;"'!E7")),""))</f>
        <v/>
      </c>
      <c r="J572" s="502" t="str" cm="1">
        <f t="array" aca="1" ref="J572" ca="1">IF(E572="","",IFERROR(IF(M572=0,SUMIFS(J573:J$1006,L573:L$1006,$L572,M573:M$1006,"&gt;0"),INDIRECT("'"&amp;$E572&amp;"'!E8")),""))</f>
        <v/>
      </c>
      <c r="K572" s="55" t="str">
        <f t="shared" si="21"/>
        <v/>
      </c>
      <c r="L572" s="411" t="str">
        <f t="shared" si="22"/>
        <v/>
      </c>
      <c r="M572" s="411" t="str">
        <f t="shared" si="23"/>
        <v/>
      </c>
      <c r="O572" s="56"/>
    </row>
    <row r="573" spans="1:15" ht="15" hidden="1">
      <c r="A573" s="23"/>
      <c r="B573" s="23"/>
      <c r="C573" s="23"/>
      <c r="D573" s="24"/>
      <c r="E573" s="28" t="str">
        <f>IF('1.4 AIZ-BWH'!E582="","",'1.4 AIZ-BWH'!E582)</f>
        <v/>
      </c>
      <c r="F573" s="49"/>
      <c r="G573" s="500" t="str" cm="1">
        <f t="array" aca="1" ref="G573" ca="1">IFERROR(IF(M573=0,SUMIFS(G574:G$1006,L574:L$1006,$L573,M574:M$1006,"&gt;0"),INDIRECT("'"&amp;$E573&amp;"'!E4")),"")</f>
        <v/>
      </c>
      <c r="H573" s="500" t="str" cm="1">
        <f t="array" aca="1" ref="H573" ca="1">IFERROR(IF(M573=0,SUMIFS(H574:H$1006,L574:L$1006,$L573,M574:M$1006,"&gt;0"),INDIRECT("'"&amp;$E573&amp;"'!E6")),"")</f>
        <v/>
      </c>
      <c r="I573" s="502" t="str" cm="1">
        <f t="array" aca="1" ref="I573" ca="1">IF(E573="","",IFERROR(IF(M573=0,SUMIFS(I574:I$1006,L574:L$1006,$L573,M574:M$1006,"&gt;0"),INDIRECT("'"&amp;$E573&amp;"'!E7")),""))</f>
        <v/>
      </c>
      <c r="J573" s="502" t="str" cm="1">
        <f t="array" aca="1" ref="J573" ca="1">IF(E573="","",IFERROR(IF(M573=0,SUMIFS(J574:J$1006,L574:L$1006,$L573,M574:M$1006,"&gt;0"),INDIRECT("'"&amp;$E573&amp;"'!E8")),""))</f>
        <v/>
      </c>
      <c r="K573" s="55" t="str">
        <f t="shared" si="21"/>
        <v/>
      </c>
      <c r="L573" s="411" t="str">
        <f t="shared" si="22"/>
        <v/>
      </c>
      <c r="M573" s="411" t="str">
        <f t="shared" si="23"/>
        <v/>
      </c>
      <c r="O573" s="56"/>
    </row>
    <row r="574" spans="1:15" ht="15" hidden="1">
      <c r="A574" s="23"/>
      <c r="B574" s="23"/>
      <c r="C574" s="23"/>
      <c r="D574" s="24"/>
      <c r="E574" s="28" t="str">
        <f>IF('1.4 AIZ-BWH'!E583="","",'1.4 AIZ-BWH'!E583)</f>
        <v/>
      </c>
      <c r="F574" s="49"/>
      <c r="G574" s="500" t="str" cm="1">
        <f t="array" aca="1" ref="G574" ca="1">IFERROR(IF(M574=0,SUMIFS(G575:G$1006,L575:L$1006,$L574,M575:M$1006,"&gt;0"),INDIRECT("'"&amp;$E574&amp;"'!E4")),"")</f>
        <v/>
      </c>
      <c r="H574" s="500" t="str" cm="1">
        <f t="array" aca="1" ref="H574" ca="1">IFERROR(IF(M574=0,SUMIFS(H575:H$1006,L575:L$1006,$L574,M575:M$1006,"&gt;0"),INDIRECT("'"&amp;$E574&amp;"'!E6")),"")</f>
        <v/>
      </c>
      <c r="I574" s="502" t="str" cm="1">
        <f t="array" aca="1" ref="I574" ca="1">IF(E574="","",IFERROR(IF(M574=0,SUMIFS(I575:I$1006,L575:L$1006,$L574,M575:M$1006,"&gt;0"),INDIRECT("'"&amp;$E574&amp;"'!E7")),""))</f>
        <v/>
      </c>
      <c r="J574" s="502" t="str" cm="1">
        <f t="array" aca="1" ref="J574" ca="1">IF(E574="","",IFERROR(IF(M574=0,SUMIFS(J575:J$1006,L575:L$1006,$L574,M575:M$1006,"&gt;0"),INDIRECT("'"&amp;$E574&amp;"'!E8")),""))</f>
        <v/>
      </c>
      <c r="K574" s="55" t="str">
        <f t="shared" si="21"/>
        <v/>
      </c>
      <c r="L574" s="411" t="str">
        <f t="shared" si="22"/>
        <v/>
      </c>
      <c r="M574" s="411" t="str">
        <f t="shared" si="23"/>
        <v/>
      </c>
      <c r="O574" s="56"/>
    </row>
    <row r="575" spans="1:15" ht="15" hidden="1">
      <c r="A575" s="23"/>
      <c r="B575" s="23"/>
      <c r="C575" s="23"/>
      <c r="D575" s="24"/>
      <c r="E575" s="28" t="str">
        <f>IF('1.4 AIZ-BWH'!E584="","",'1.4 AIZ-BWH'!E584)</f>
        <v/>
      </c>
      <c r="F575" s="49"/>
      <c r="G575" s="500" t="str" cm="1">
        <f t="array" aca="1" ref="G575" ca="1">IFERROR(IF(M575=0,SUMIFS(G576:G$1006,L576:L$1006,$L575,M576:M$1006,"&gt;0"),INDIRECT("'"&amp;$E575&amp;"'!E4")),"")</f>
        <v/>
      </c>
      <c r="H575" s="500" t="str" cm="1">
        <f t="array" aca="1" ref="H575" ca="1">IFERROR(IF(M575=0,SUMIFS(H576:H$1006,L576:L$1006,$L575,M576:M$1006,"&gt;0"),INDIRECT("'"&amp;$E575&amp;"'!E6")),"")</f>
        <v/>
      </c>
      <c r="I575" s="502" t="str" cm="1">
        <f t="array" aca="1" ref="I575" ca="1">IF(E575="","",IFERROR(IF(M575=0,SUMIFS(I576:I$1006,L576:L$1006,$L575,M576:M$1006,"&gt;0"),INDIRECT("'"&amp;$E575&amp;"'!E7")),""))</f>
        <v/>
      </c>
      <c r="J575" s="502" t="str" cm="1">
        <f t="array" aca="1" ref="J575" ca="1">IF(E575="","",IFERROR(IF(M575=0,SUMIFS(J576:J$1006,L576:L$1006,$L575,M576:M$1006,"&gt;0"),INDIRECT("'"&amp;$E575&amp;"'!E8")),""))</f>
        <v/>
      </c>
      <c r="K575" s="55" t="str">
        <f t="shared" si="21"/>
        <v/>
      </c>
      <c r="L575" s="411" t="str">
        <f t="shared" si="22"/>
        <v/>
      </c>
      <c r="M575" s="411" t="str">
        <f t="shared" si="23"/>
        <v/>
      </c>
      <c r="O575" s="56"/>
    </row>
    <row r="576" spans="1:15" ht="15" hidden="1">
      <c r="A576" s="23"/>
      <c r="B576" s="23"/>
      <c r="C576" s="23"/>
      <c r="D576" s="24"/>
      <c r="E576" s="28" t="str">
        <f>IF('1.4 AIZ-BWH'!E585="","",'1.4 AIZ-BWH'!E585)</f>
        <v/>
      </c>
      <c r="F576" s="49"/>
      <c r="G576" s="500" t="str" cm="1">
        <f t="array" aca="1" ref="G576" ca="1">IFERROR(IF(M576=0,SUMIFS(G577:G$1006,L577:L$1006,$L576,M577:M$1006,"&gt;0"),INDIRECT("'"&amp;$E576&amp;"'!E4")),"")</f>
        <v/>
      </c>
      <c r="H576" s="500" t="str" cm="1">
        <f t="array" aca="1" ref="H576" ca="1">IFERROR(IF(M576=0,SUMIFS(H577:H$1006,L577:L$1006,$L576,M577:M$1006,"&gt;0"),INDIRECT("'"&amp;$E576&amp;"'!E6")),"")</f>
        <v/>
      </c>
      <c r="I576" s="502" t="str" cm="1">
        <f t="array" aca="1" ref="I576" ca="1">IF(E576="","",IFERROR(IF(M576=0,SUMIFS(I577:I$1006,L577:L$1006,$L576,M577:M$1006,"&gt;0"),INDIRECT("'"&amp;$E576&amp;"'!E7")),""))</f>
        <v/>
      </c>
      <c r="J576" s="502" t="str" cm="1">
        <f t="array" aca="1" ref="J576" ca="1">IF(E576="","",IFERROR(IF(M576=0,SUMIFS(J577:J$1006,L577:L$1006,$L576,M577:M$1006,"&gt;0"),INDIRECT("'"&amp;$E576&amp;"'!E8")),""))</f>
        <v/>
      </c>
      <c r="K576" s="55" t="str">
        <f t="shared" si="21"/>
        <v/>
      </c>
      <c r="L576" s="411" t="str">
        <f t="shared" si="22"/>
        <v/>
      </c>
      <c r="M576" s="411" t="str">
        <f t="shared" si="23"/>
        <v/>
      </c>
      <c r="O576" s="56"/>
    </row>
    <row r="577" spans="1:15" ht="15" hidden="1">
      <c r="A577" s="23"/>
      <c r="B577" s="23"/>
      <c r="C577" s="23"/>
      <c r="D577" s="24"/>
      <c r="E577" s="28" t="str">
        <f>IF('1.4 AIZ-BWH'!E586="","",'1.4 AIZ-BWH'!E586)</f>
        <v/>
      </c>
      <c r="F577" s="49"/>
      <c r="G577" s="500" t="str" cm="1">
        <f t="array" aca="1" ref="G577" ca="1">IFERROR(IF(M577=0,SUMIFS(G578:G$1006,L578:L$1006,$L577,M578:M$1006,"&gt;0"),INDIRECT("'"&amp;$E577&amp;"'!E4")),"")</f>
        <v/>
      </c>
      <c r="H577" s="500" t="str" cm="1">
        <f t="array" aca="1" ref="H577" ca="1">IFERROR(IF(M577=0,SUMIFS(H578:H$1006,L578:L$1006,$L577,M578:M$1006,"&gt;0"),INDIRECT("'"&amp;$E577&amp;"'!E6")),"")</f>
        <v/>
      </c>
      <c r="I577" s="502" t="str" cm="1">
        <f t="array" aca="1" ref="I577" ca="1">IF(E577="","",IFERROR(IF(M577=0,SUMIFS(I578:I$1006,L578:L$1006,$L577,M578:M$1006,"&gt;0"),INDIRECT("'"&amp;$E577&amp;"'!E7")),""))</f>
        <v/>
      </c>
      <c r="J577" s="502" t="str" cm="1">
        <f t="array" aca="1" ref="J577" ca="1">IF(E577="","",IFERROR(IF(M577=0,SUMIFS(J578:J$1006,L578:L$1006,$L577,M578:M$1006,"&gt;0"),INDIRECT("'"&amp;$E577&amp;"'!E8")),""))</f>
        <v/>
      </c>
      <c r="K577" s="55" t="str">
        <f t="shared" si="21"/>
        <v/>
      </c>
      <c r="L577" s="411" t="str">
        <f t="shared" si="22"/>
        <v/>
      </c>
      <c r="M577" s="411" t="str">
        <f t="shared" si="23"/>
        <v/>
      </c>
      <c r="O577" s="56"/>
    </row>
    <row r="578" spans="1:15" ht="15" hidden="1">
      <c r="A578" s="23"/>
      <c r="B578" s="23"/>
      <c r="C578" s="23"/>
      <c r="D578" s="24"/>
      <c r="E578" s="28" t="str">
        <f>IF('1.4 AIZ-BWH'!E587="","",'1.4 AIZ-BWH'!E587)</f>
        <v/>
      </c>
      <c r="F578" s="49"/>
      <c r="G578" s="500" t="str" cm="1">
        <f t="array" aca="1" ref="G578" ca="1">IFERROR(IF(M578=0,SUMIFS(G579:G$1006,L579:L$1006,$L578,M579:M$1006,"&gt;0"),INDIRECT("'"&amp;$E578&amp;"'!E4")),"")</f>
        <v/>
      </c>
      <c r="H578" s="500" t="str" cm="1">
        <f t="array" aca="1" ref="H578" ca="1">IFERROR(IF(M578=0,SUMIFS(H579:H$1006,L579:L$1006,$L578,M579:M$1006,"&gt;0"),INDIRECT("'"&amp;$E578&amp;"'!E6")),"")</f>
        <v/>
      </c>
      <c r="I578" s="502" t="str" cm="1">
        <f t="array" aca="1" ref="I578" ca="1">IF(E578="","",IFERROR(IF(M578=0,SUMIFS(I579:I$1006,L579:L$1006,$L578,M579:M$1006,"&gt;0"),INDIRECT("'"&amp;$E578&amp;"'!E7")),""))</f>
        <v/>
      </c>
      <c r="J578" s="502" t="str" cm="1">
        <f t="array" aca="1" ref="J578" ca="1">IF(E578="","",IFERROR(IF(M578=0,SUMIFS(J579:J$1006,L579:L$1006,$L578,M579:M$1006,"&gt;0"),INDIRECT("'"&amp;$E578&amp;"'!E8")),""))</f>
        <v/>
      </c>
      <c r="K578" s="55" t="str">
        <f t="shared" si="21"/>
        <v/>
      </c>
      <c r="L578" s="411" t="str">
        <f t="shared" si="22"/>
        <v/>
      </c>
      <c r="M578" s="411" t="str">
        <f t="shared" si="23"/>
        <v/>
      </c>
      <c r="O578" s="56"/>
    </row>
    <row r="579" spans="1:15" ht="15" hidden="1">
      <c r="A579" s="23"/>
      <c r="B579" s="23"/>
      <c r="C579" s="23"/>
      <c r="D579" s="24"/>
      <c r="E579" s="28" t="str">
        <f>IF('1.4 AIZ-BWH'!E588="","",'1.4 AIZ-BWH'!E588)</f>
        <v/>
      </c>
      <c r="F579" s="49"/>
      <c r="G579" s="500" t="str" cm="1">
        <f t="array" aca="1" ref="G579" ca="1">IFERROR(IF(M579=0,SUMIFS(G580:G$1006,L580:L$1006,$L579,M580:M$1006,"&gt;0"),INDIRECT("'"&amp;$E579&amp;"'!E4")),"")</f>
        <v/>
      </c>
      <c r="H579" s="500" t="str" cm="1">
        <f t="array" aca="1" ref="H579" ca="1">IFERROR(IF(M579=0,SUMIFS(H580:H$1006,L580:L$1006,$L579,M580:M$1006,"&gt;0"),INDIRECT("'"&amp;$E579&amp;"'!E6")),"")</f>
        <v/>
      </c>
      <c r="I579" s="502" t="str" cm="1">
        <f t="array" aca="1" ref="I579" ca="1">IF(E579="","",IFERROR(IF(M579=0,SUMIFS(I580:I$1006,L580:L$1006,$L579,M580:M$1006,"&gt;0"),INDIRECT("'"&amp;$E579&amp;"'!E7")),""))</f>
        <v/>
      </c>
      <c r="J579" s="502" t="str" cm="1">
        <f t="array" aca="1" ref="J579" ca="1">IF(E579="","",IFERROR(IF(M579=0,SUMIFS(J580:J$1006,L580:L$1006,$L579,M580:M$1006,"&gt;0"),INDIRECT("'"&amp;$E579&amp;"'!E8")),""))</f>
        <v/>
      </c>
      <c r="K579" s="55" t="str">
        <f t="shared" si="21"/>
        <v/>
      </c>
      <c r="L579" s="411" t="str">
        <f t="shared" si="22"/>
        <v/>
      </c>
      <c r="M579" s="411" t="str">
        <f t="shared" si="23"/>
        <v/>
      </c>
      <c r="O579" s="56"/>
    </row>
    <row r="580" spans="1:15" ht="15" hidden="1">
      <c r="A580" s="23"/>
      <c r="B580" s="23"/>
      <c r="C580" s="23"/>
      <c r="D580" s="24"/>
      <c r="E580" s="28" t="str">
        <f>IF('1.4 AIZ-BWH'!E589="","",'1.4 AIZ-BWH'!E589)</f>
        <v/>
      </c>
      <c r="F580" s="49"/>
      <c r="G580" s="500" t="str" cm="1">
        <f t="array" aca="1" ref="G580" ca="1">IFERROR(IF(M580=0,SUMIFS(G581:G$1006,L581:L$1006,$L580,M581:M$1006,"&gt;0"),INDIRECT("'"&amp;$E580&amp;"'!E4")),"")</f>
        <v/>
      </c>
      <c r="H580" s="500" t="str" cm="1">
        <f t="array" aca="1" ref="H580" ca="1">IFERROR(IF(M580=0,SUMIFS(H581:H$1006,L581:L$1006,$L580,M581:M$1006,"&gt;0"),INDIRECT("'"&amp;$E580&amp;"'!E6")),"")</f>
        <v/>
      </c>
      <c r="I580" s="502" t="str" cm="1">
        <f t="array" aca="1" ref="I580" ca="1">IF(E580="","",IFERROR(IF(M580=0,SUMIFS(I581:I$1006,L581:L$1006,$L580,M581:M$1006,"&gt;0"),INDIRECT("'"&amp;$E580&amp;"'!E7")),""))</f>
        <v/>
      </c>
      <c r="J580" s="502" t="str" cm="1">
        <f t="array" aca="1" ref="J580" ca="1">IF(E580="","",IFERROR(IF(M580=0,SUMIFS(J581:J$1006,L581:L$1006,$L580,M581:M$1006,"&gt;0"),INDIRECT("'"&amp;$E580&amp;"'!E8")),""))</f>
        <v/>
      </c>
      <c r="K580" s="55" t="str">
        <f t="shared" si="21"/>
        <v/>
      </c>
      <c r="L580" s="411" t="str">
        <f t="shared" si="22"/>
        <v/>
      </c>
      <c r="M580" s="411" t="str">
        <f t="shared" si="23"/>
        <v/>
      </c>
      <c r="O580" s="56"/>
    </row>
    <row r="581" spans="1:15" ht="15" hidden="1">
      <c r="A581" s="23"/>
      <c r="B581" s="23"/>
      <c r="C581" s="23"/>
      <c r="D581" s="24"/>
      <c r="E581" s="28" t="str">
        <f>IF('1.4 AIZ-BWH'!E590="","",'1.4 AIZ-BWH'!E590)</f>
        <v/>
      </c>
      <c r="F581" s="49"/>
      <c r="G581" s="500" t="str" cm="1">
        <f t="array" aca="1" ref="G581" ca="1">IFERROR(IF(M581=0,SUMIFS(G582:G$1006,L582:L$1006,$L581,M582:M$1006,"&gt;0"),INDIRECT("'"&amp;$E581&amp;"'!E4")),"")</f>
        <v/>
      </c>
      <c r="H581" s="500" t="str" cm="1">
        <f t="array" aca="1" ref="H581" ca="1">IFERROR(IF(M581=0,SUMIFS(H582:H$1006,L582:L$1006,$L581,M582:M$1006,"&gt;0"),INDIRECT("'"&amp;$E581&amp;"'!E6")),"")</f>
        <v/>
      </c>
      <c r="I581" s="502" t="str" cm="1">
        <f t="array" aca="1" ref="I581" ca="1">IF(E581="","",IFERROR(IF(M581=0,SUMIFS(I582:I$1006,L582:L$1006,$L581,M582:M$1006,"&gt;0"),INDIRECT("'"&amp;$E581&amp;"'!E7")),""))</f>
        <v/>
      </c>
      <c r="J581" s="502" t="str" cm="1">
        <f t="array" aca="1" ref="J581" ca="1">IF(E581="","",IFERROR(IF(M581=0,SUMIFS(J582:J$1006,L582:L$1006,$L581,M582:M$1006,"&gt;0"),INDIRECT("'"&amp;$E581&amp;"'!E8")),""))</f>
        <v/>
      </c>
      <c r="K581" s="55" t="str">
        <f t="shared" si="21"/>
        <v/>
      </c>
      <c r="L581" s="411" t="str">
        <f t="shared" si="22"/>
        <v/>
      </c>
      <c r="M581" s="411" t="str">
        <f t="shared" si="23"/>
        <v/>
      </c>
      <c r="O581" s="56"/>
    </row>
    <row r="582" spans="1:15" ht="15" hidden="1">
      <c r="A582" s="23"/>
      <c r="B582" s="23"/>
      <c r="C582" s="23"/>
      <c r="D582" s="24"/>
      <c r="E582" s="28" t="str">
        <f>IF('1.4 AIZ-BWH'!E591="","",'1.4 AIZ-BWH'!E591)</f>
        <v/>
      </c>
      <c r="F582" s="49"/>
      <c r="G582" s="500" t="str" cm="1">
        <f t="array" aca="1" ref="G582" ca="1">IFERROR(IF(M582=0,SUMIFS(G583:G$1006,L583:L$1006,$L582,M583:M$1006,"&gt;0"),INDIRECT("'"&amp;$E582&amp;"'!E4")),"")</f>
        <v/>
      </c>
      <c r="H582" s="500" t="str" cm="1">
        <f t="array" aca="1" ref="H582" ca="1">IFERROR(IF(M582=0,SUMIFS(H583:H$1006,L583:L$1006,$L582,M583:M$1006,"&gt;0"),INDIRECT("'"&amp;$E582&amp;"'!E6")),"")</f>
        <v/>
      </c>
      <c r="I582" s="502" t="str" cm="1">
        <f t="array" aca="1" ref="I582" ca="1">IF(E582="","",IFERROR(IF(M582=0,SUMIFS(I583:I$1006,L583:L$1006,$L582,M583:M$1006,"&gt;0"),INDIRECT("'"&amp;$E582&amp;"'!E7")),""))</f>
        <v/>
      </c>
      <c r="J582" s="502" t="str" cm="1">
        <f t="array" aca="1" ref="J582" ca="1">IF(E582="","",IFERROR(IF(M582=0,SUMIFS(J583:J$1006,L583:L$1006,$L582,M583:M$1006,"&gt;0"),INDIRECT("'"&amp;$E582&amp;"'!E8")),""))</f>
        <v/>
      </c>
      <c r="K582" s="55" t="str">
        <f t="shared" si="21"/>
        <v/>
      </c>
      <c r="L582" s="411" t="str">
        <f t="shared" si="22"/>
        <v/>
      </c>
      <c r="M582" s="411" t="str">
        <f t="shared" si="23"/>
        <v/>
      </c>
      <c r="O582" s="56"/>
    </row>
    <row r="583" spans="1:15" ht="15" hidden="1">
      <c r="A583" s="23"/>
      <c r="B583" s="23"/>
      <c r="C583" s="23"/>
      <c r="D583" s="24"/>
      <c r="E583" s="28" t="str">
        <f>IF('1.4 AIZ-BWH'!E592="","",'1.4 AIZ-BWH'!E592)</f>
        <v/>
      </c>
      <c r="F583" s="49"/>
      <c r="G583" s="500" t="str" cm="1">
        <f t="array" aca="1" ref="G583" ca="1">IFERROR(IF(M583=0,SUMIFS(G584:G$1006,L584:L$1006,$L583,M584:M$1006,"&gt;0"),INDIRECT("'"&amp;$E583&amp;"'!E4")),"")</f>
        <v/>
      </c>
      <c r="H583" s="500" t="str" cm="1">
        <f t="array" aca="1" ref="H583" ca="1">IFERROR(IF(M583=0,SUMIFS(H584:H$1006,L584:L$1006,$L583,M584:M$1006,"&gt;0"),INDIRECT("'"&amp;$E583&amp;"'!E6")),"")</f>
        <v/>
      </c>
      <c r="I583" s="502" t="str" cm="1">
        <f t="array" aca="1" ref="I583" ca="1">IF(E583="","",IFERROR(IF(M583=0,SUMIFS(I584:I$1006,L584:L$1006,$L583,M584:M$1006,"&gt;0"),INDIRECT("'"&amp;$E583&amp;"'!E7")),""))</f>
        <v/>
      </c>
      <c r="J583" s="502" t="str" cm="1">
        <f t="array" aca="1" ref="J583" ca="1">IF(E583="","",IFERROR(IF(M583=0,SUMIFS(J584:J$1006,L584:L$1006,$L583,M584:M$1006,"&gt;0"),INDIRECT("'"&amp;$E583&amp;"'!E8")),""))</f>
        <v/>
      </c>
      <c r="K583" s="55" t="str">
        <f t="shared" si="21"/>
        <v/>
      </c>
      <c r="L583" s="411" t="str">
        <f t="shared" si="22"/>
        <v/>
      </c>
      <c r="M583" s="411" t="str">
        <f t="shared" si="23"/>
        <v/>
      </c>
      <c r="O583" s="56"/>
    </row>
    <row r="584" spans="1:15" ht="15" hidden="1">
      <c r="A584" s="23"/>
      <c r="B584" s="23"/>
      <c r="C584" s="23"/>
      <c r="D584" s="24"/>
      <c r="E584" s="28" t="str">
        <f>IF('1.4 AIZ-BWH'!E593="","",'1.4 AIZ-BWH'!E593)</f>
        <v/>
      </c>
      <c r="F584" s="49"/>
      <c r="G584" s="500" t="str" cm="1">
        <f t="array" aca="1" ref="G584" ca="1">IFERROR(IF(M584=0,SUMIFS(G585:G$1006,L585:L$1006,$L584,M585:M$1006,"&gt;0"),INDIRECT("'"&amp;$E584&amp;"'!E4")),"")</f>
        <v/>
      </c>
      <c r="H584" s="500" t="str" cm="1">
        <f t="array" aca="1" ref="H584" ca="1">IFERROR(IF(M584=0,SUMIFS(H585:H$1006,L585:L$1006,$L584,M585:M$1006,"&gt;0"),INDIRECT("'"&amp;$E584&amp;"'!E6")),"")</f>
        <v/>
      </c>
      <c r="I584" s="502" t="str" cm="1">
        <f t="array" aca="1" ref="I584" ca="1">IF(E584="","",IFERROR(IF(M584=0,SUMIFS(I585:I$1006,L585:L$1006,$L584,M585:M$1006,"&gt;0"),INDIRECT("'"&amp;$E584&amp;"'!E7")),""))</f>
        <v/>
      </c>
      <c r="J584" s="502" t="str" cm="1">
        <f t="array" aca="1" ref="J584" ca="1">IF(E584="","",IFERROR(IF(M584=0,SUMIFS(J585:J$1006,L585:L$1006,$L584,M585:M$1006,"&gt;0"),INDIRECT("'"&amp;$E584&amp;"'!E8")),""))</f>
        <v/>
      </c>
      <c r="K584" s="55" t="str">
        <f t="shared" si="21"/>
        <v/>
      </c>
      <c r="L584" s="411" t="str">
        <f t="shared" si="22"/>
        <v/>
      </c>
      <c r="M584" s="411" t="str">
        <f t="shared" si="23"/>
        <v/>
      </c>
      <c r="O584" s="56"/>
    </row>
    <row r="585" spans="1:15" ht="15" hidden="1">
      <c r="A585" s="23"/>
      <c r="B585" s="23"/>
      <c r="C585" s="23"/>
      <c r="D585" s="24"/>
      <c r="E585" s="28" t="str">
        <f>IF('1.4 AIZ-BWH'!E594="","",'1.4 AIZ-BWH'!E594)</f>
        <v/>
      </c>
      <c r="F585" s="49"/>
      <c r="G585" s="500" t="str" cm="1">
        <f t="array" aca="1" ref="G585" ca="1">IFERROR(IF(M585=0,SUMIFS(G586:G$1006,L586:L$1006,$L585,M586:M$1006,"&gt;0"),INDIRECT("'"&amp;$E585&amp;"'!E4")),"")</f>
        <v/>
      </c>
      <c r="H585" s="500" t="str" cm="1">
        <f t="array" aca="1" ref="H585" ca="1">IFERROR(IF(M585=0,SUMIFS(H586:H$1006,L586:L$1006,$L585,M586:M$1006,"&gt;0"),INDIRECT("'"&amp;$E585&amp;"'!E6")),"")</f>
        <v/>
      </c>
      <c r="I585" s="502" t="str" cm="1">
        <f t="array" aca="1" ref="I585" ca="1">IF(E585="","",IFERROR(IF(M585=0,SUMIFS(I586:I$1006,L586:L$1006,$L585,M586:M$1006,"&gt;0"),INDIRECT("'"&amp;$E585&amp;"'!E7")),""))</f>
        <v/>
      </c>
      <c r="J585" s="502" t="str" cm="1">
        <f t="array" aca="1" ref="J585" ca="1">IF(E585="","",IFERROR(IF(M585=0,SUMIFS(J586:J$1006,L586:L$1006,$L585,M586:M$1006,"&gt;0"),INDIRECT("'"&amp;$E585&amp;"'!E8")),""))</f>
        <v/>
      </c>
      <c r="K585" s="55" t="str">
        <f t="shared" si="21"/>
        <v/>
      </c>
      <c r="L585" s="411" t="str">
        <f t="shared" si="22"/>
        <v/>
      </c>
      <c r="M585" s="411" t="str">
        <f t="shared" si="23"/>
        <v/>
      </c>
      <c r="O585" s="56"/>
    </row>
    <row r="586" spans="1:15" ht="15" hidden="1">
      <c r="A586" s="23"/>
      <c r="B586" s="23"/>
      <c r="C586" s="23"/>
      <c r="D586" s="24"/>
      <c r="E586" s="28" t="str">
        <f>IF('1.4 AIZ-BWH'!E595="","",'1.4 AIZ-BWH'!E595)</f>
        <v/>
      </c>
      <c r="F586" s="49"/>
      <c r="G586" s="500" t="str" cm="1">
        <f t="array" aca="1" ref="G586" ca="1">IFERROR(IF(M586=0,SUMIFS(G587:G$1006,L587:L$1006,$L586,M587:M$1006,"&gt;0"),INDIRECT("'"&amp;$E586&amp;"'!E4")),"")</f>
        <v/>
      </c>
      <c r="H586" s="500" t="str" cm="1">
        <f t="array" aca="1" ref="H586" ca="1">IFERROR(IF(M586=0,SUMIFS(H587:H$1006,L587:L$1006,$L586,M587:M$1006,"&gt;0"),INDIRECT("'"&amp;$E586&amp;"'!E6")),"")</f>
        <v/>
      </c>
      <c r="I586" s="502" t="str" cm="1">
        <f t="array" aca="1" ref="I586" ca="1">IF(E586="","",IFERROR(IF(M586=0,SUMIFS(I587:I$1006,L587:L$1006,$L586,M587:M$1006,"&gt;0"),INDIRECT("'"&amp;$E586&amp;"'!E7")),""))</f>
        <v/>
      </c>
      <c r="J586" s="502" t="str" cm="1">
        <f t="array" aca="1" ref="J586" ca="1">IF(E586="","",IFERROR(IF(M586=0,SUMIFS(J587:J$1006,L587:L$1006,$L586,M587:M$1006,"&gt;0"),INDIRECT("'"&amp;$E586&amp;"'!E8")),""))</f>
        <v/>
      </c>
      <c r="K586" s="55" t="str">
        <f t="shared" si="21"/>
        <v/>
      </c>
      <c r="L586" s="411" t="str">
        <f t="shared" si="22"/>
        <v/>
      </c>
      <c r="M586" s="411" t="str">
        <f t="shared" si="23"/>
        <v/>
      </c>
      <c r="O586" s="56"/>
    </row>
    <row r="587" spans="1:15" ht="15" hidden="1">
      <c r="A587" s="23"/>
      <c r="B587" s="23"/>
      <c r="C587" s="23"/>
      <c r="D587" s="24"/>
      <c r="E587" s="28" t="str">
        <f>IF('1.4 AIZ-BWH'!E596="","",'1.4 AIZ-BWH'!E596)</f>
        <v/>
      </c>
      <c r="F587" s="49"/>
      <c r="G587" s="500" t="str" cm="1">
        <f t="array" aca="1" ref="G587" ca="1">IFERROR(IF(M587=0,SUMIFS(G588:G$1006,L588:L$1006,$L587,M588:M$1006,"&gt;0"),INDIRECT("'"&amp;$E587&amp;"'!E4")),"")</f>
        <v/>
      </c>
      <c r="H587" s="500" t="str" cm="1">
        <f t="array" aca="1" ref="H587" ca="1">IFERROR(IF(M587=0,SUMIFS(H588:H$1006,L588:L$1006,$L587,M588:M$1006,"&gt;0"),INDIRECT("'"&amp;$E587&amp;"'!E6")),"")</f>
        <v/>
      </c>
      <c r="I587" s="502" t="str" cm="1">
        <f t="array" aca="1" ref="I587" ca="1">IF(E587="","",IFERROR(IF(M587=0,SUMIFS(I588:I$1006,L588:L$1006,$L587,M588:M$1006,"&gt;0"),INDIRECT("'"&amp;$E587&amp;"'!E7")),""))</f>
        <v/>
      </c>
      <c r="J587" s="502" t="str" cm="1">
        <f t="array" aca="1" ref="J587" ca="1">IF(E587="","",IFERROR(IF(M587=0,SUMIFS(J588:J$1006,L588:L$1006,$L587,M588:M$1006,"&gt;0"),INDIRECT("'"&amp;$E587&amp;"'!E8")),""))</f>
        <v/>
      </c>
      <c r="K587" s="55" t="str">
        <f t="shared" si="21"/>
        <v/>
      </c>
      <c r="L587" s="411" t="str">
        <f t="shared" si="22"/>
        <v/>
      </c>
      <c r="M587" s="411" t="str">
        <f t="shared" si="23"/>
        <v/>
      </c>
      <c r="O587" s="56"/>
    </row>
    <row r="588" spans="1:15" ht="15" hidden="1">
      <c r="A588" s="23"/>
      <c r="B588" s="23"/>
      <c r="C588" s="23"/>
      <c r="D588" s="24"/>
      <c r="E588" s="28" t="str">
        <f>IF('1.4 AIZ-BWH'!E597="","",'1.4 AIZ-BWH'!E597)</f>
        <v/>
      </c>
      <c r="F588" s="49"/>
      <c r="G588" s="500" t="str" cm="1">
        <f t="array" aca="1" ref="G588" ca="1">IFERROR(IF(M588=0,SUMIFS(G589:G$1006,L589:L$1006,$L588,M589:M$1006,"&gt;0"),INDIRECT("'"&amp;$E588&amp;"'!E4")),"")</f>
        <v/>
      </c>
      <c r="H588" s="500" t="str" cm="1">
        <f t="array" aca="1" ref="H588" ca="1">IFERROR(IF(M588=0,SUMIFS(H589:H$1006,L589:L$1006,$L588,M589:M$1006,"&gt;0"),INDIRECT("'"&amp;$E588&amp;"'!E6")),"")</f>
        <v/>
      </c>
      <c r="I588" s="502" t="str" cm="1">
        <f t="array" aca="1" ref="I588" ca="1">IF(E588="","",IFERROR(IF(M588=0,SUMIFS(I589:I$1006,L589:L$1006,$L588,M589:M$1006,"&gt;0"),INDIRECT("'"&amp;$E588&amp;"'!E7")),""))</f>
        <v/>
      </c>
      <c r="J588" s="502" t="str" cm="1">
        <f t="array" aca="1" ref="J588" ca="1">IF(E588="","",IFERROR(IF(M588=0,SUMIFS(J589:J$1006,L589:L$1006,$L588,M589:M$1006,"&gt;0"),INDIRECT("'"&amp;$E588&amp;"'!E8")),""))</f>
        <v/>
      </c>
      <c r="K588" s="55" t="str">
        <f t="shared" si="21"/>
        <v/>
      </c>
      <c r="L588" s="411" t="str">
        <f t="shared" si="22"/>
        <v/>
      </c>
      <c r="M588" s="411" t="str">
        <f t="shared" si="23"/>
        <v/>
      </c>
      <c r="O588" s="56"/>
    </row>
    <row r="589" spans="1:15" ht="15" hidden="1">
      <c r="A589" s="23"/>
      <c r="B589" s="23"/>
      <c r="C589" s="23"/>
      <c r="D589" s="24"/>
      <c r="E589" s="28" t="str">
        <f>IF('1.4 AIZ-BWH'!E598="","",'1.4 AIZ-BWH'!E598)</f>
        <v/>
      </c>
      <c r="F589" s="49"/>
      <c r="G589" s="500" t="str" cm="1">
        <f t="array" aca="1" ref="G589" ca="1">IFERROR(IF(M589=0,SUMIFS(G590:G$1006,L590:L$1006,$L589,M590:M$1006,"&gt;0"),INDIRECT("'"&amp;$E589&amp;"'!E4")),"")</f>
        <v/>
      </c>
      <c r="H589" s="500" t="str" cm="1">
        <f t="array" aca="1" ref="H589" ca="1">IFERROR(IF(M589=0,SUMIFS(H590:H$1006,L590:L$1006,$L589,M590:M$1006,"&gt;0"),INDIRECT("'"&amp;$E589&amp;"'!E6")),"")</f>
        <v/>
      </c>
      <c r="I589" s="502" t="str" cm="1">
        <f t="array" aca="1" ref="I589" ca="1">IF(E589="","",IFERROR(IF(M589=0,SUMIFS(I590:I$1006,L590:L$1006,$L589,M590:M$1006,"&gt;0"),INDIRECT("'"&amp;$E589&amp;"'!E7")),""))</f>
        <v/>
      </c>
      <c r="J589" s="502" t="str" cm="1">
        <f t="array" aca="1" ref="J589" ca="1">IF(E589="","",IFERROR(IF(M589=0,SUMIFS(J590:J$1006,L590:L$1006,$L589,M590:M$1006,"&gt;0"),INDIRECT("'"&amp;$E589&amp;"'!E8")),""))</f>
        <v/>
      </c>
      <c r="K589" s="55" t="str">
        <f t="shared" si="21"/>
        <v/>
      </c>
      <c r="L589" s="411" t="str">
        <f t="shared" si="22"/>
        <v/>
      </c>
      <c r="M589" s="411" t="str">
        <f t="shared" si="23"/>
        <v/>
      </c>
      <c r="O589" s="56"/>
    </row>
    <row r="590" spans="1:15" ht="15" hidden="1">
      <c r="A590" s="23"/>
      <c r="B590" s="23"/>
      <c r="C590" s="23"/>
      <c r="D590" s="24"/>
      <c r="E590" s="28" t="str">
        <f>IF('1.4 AIZ-BWH'!E599="","",'1.4 AIZ-BWH'!E599)</f>
        <v/>
      </c>
      <c r="F590" s="49"/>
      <c r="G590" s="500" t="str" cm="1">
        <f t="array" aca="1" ref="G590" ca="1">IFERROR(IF(M590=0,SUMIFS(G591:G$1006,L591:L$1006,$L590,M591:M$1006,"&gt;0"),INDIRECT("'"&amp;$E590&amp;"'!E4")),"")</f>
        <v/>
      </c>
      <c r="H590" s="500" t="str" cm="1">
        <f t="array" aca="1" ref="H590" ca="1">IFERROR(IF(M590=0,SUMIFS(H591:H$1006,L591:L$1006,$L590,M591:M$1006,"&gt;0"),INDIRECT("'"&amp;$E590&amp;"'!E6")),"")</f>
        <v/>
      </c>
      <c r="I590" s="502" t="str" cm="1">
        <f t="array" aca="1" ref="I590" ca="1">IF(E590="","",IFERROR(IF(M590=0,SUMIFS(I591:I$1006,L591:L$1006,$L590,M591:M$1006,"&gt;0"),INDIRECT("'"&amp;$E590&amp;"'!E7")),""))</f>
        <v/>
      </c>
      <c r="J590" s="502" t="str" cm="1">
        <f t="array" aca="1" ref="J590" ca="1">IF(E590="","",IFERROR(IF(M590=0,SUMIFS(J591:J$1006,L591:L$1006,$L590,M591:M$1006,"&gt;0"),INDIRECT("'"&amp;$E590&amp;"'!E8")),""))</f>
        <v/>
      </c>
      <c r="K590" s="55" t="str">
        <f t="shared" si="21"/>
        <v/>
      </c>
      <c r="L590" s="411" t="str">
        <f t="shared" si="22"/>
        <v/>
      </c>
      <c r="M590" s="411" t="str">
        <f t="shared" si="23"/>
        <v/>
      </c>
      <c r="O590" s="56"/>
    </row>
    <row r="591" spans="1:15" ht="15" hidden="1">
      <c r="A591" s="23"/>
      <c r="B591" s="23"/>
      <c r="C591" s="23"/>
      <c r="D591" s="24"/>
      <c r="E591" s="28" t="str">
        <f>IF('1.4 AIZ-BWH'!E600="","",'1.4 AIZ-BWH'!E600)</f>
        <v/>
      </c>
      <c r="F591" s="49"/>
      <c r="G591" s="500" t="str" cm="1">
        <f t="array" aca="1" ref="G591" ca="1">IFERROR(IF(M591=0,SUMIFS(G592:G$1006,L592:L$1006,$L591,M592:M$1006,"&gt;0"),INDIRECT("'"&amp;$E591&amp;"'!E4")),"")</f>
        <v/>
      </c>
      <c r="H591" s="500" t="str" cm="1">
        <f t="array" aca="1" ref="H591" ca="1">IFERROR(IF(M591=0,SUMIFS(H592:H$1006,L592:L$1006,$L591,M592:M$1006,"&gt;0"),INDIRECT("'"&amp;$E591&amp;"'!E6")),"")</f>
        <v/>
      </c>
      <c r="I591" s="502" t="str" cm="1">
        <f t="array" aca="1" ref="I591" ca="1">IF(E591="","",IFERROR(IF(M591=0,SUMIFS(I592:I$1006,L592:L$1006,$L591,M592:M$1006,"&gt;0"),INDIRECT("'"&amp;$E591&amp;"'!E7")),""))</f>
        <v/>
      </c>
      <c r="J591" s="502" t="str" cm="1">
        <f t="array" aca="1" ref="J591" ca="1">IF(E591="","",IFERROR(IF(M591=0,SUMIFS(J592:J$1006,L592:L$1006,$L591,M592:M$1006,"&gt;0"),INDIRECT("'"&amp;$E591&amp;"'!E8")),""))</f>
        <v/>
      </c>
      <c r="K591" s="55" t="str">
        <f t="shared" si="21"/>
        <v/>
      </c>
      <c r="L591" s="411" t="str">
        <f t="shared" si="22"/>
        <v/>
      </c>
      <c r="M591" s="411" t="str">
        <f t="shared" si="23"/>
        <v/>
      </c>
      <c r="O591" s="56"/>
    </row>
    <row r="592" spans="1:15" ht="15" hidden="1">
      <c r="A592" s="23"/>
      <c r="B592" s="23"/>
      <c r="C592" s="23"/>
      <c r="D592" s="24"/>
      <c r="E592" s="28" t="str">
        <f>IF('1.4 AIZ-BWH'!E601="","",'1.4 AIZ-BWH'!E601)</f>
        <v/>
      </c>
      <c r="F592" s="49"/>
      <c r="G592" s="500" t="str" cm="1">
        <f t="array" aca="1" ref="G592" ca="1">IFERROR(IF(M592=0,SUMIFS(G593:G$1006,L593:L$1006,$L592,M593:M$1006,"&gt;0"),INDIRECT("'"&amp;$E592&amp;"'!E4")),"")</f>
        <v/>
      </c>
      <c r="H592" s="500" t="str" cm="1">
        <f t="array" aca="1" ref="H592" ca="1">IFERROR(IF(M592=0,SUMIFS(H593:H$1006,L593:L$1006,$L592,M593:M$1006,"&gt;0"),INDIRECT("'"&amp;$E592&amp;"'!E6")),"")</f>
        <v/>
      </c>
      <c r="I592" s="502" t="str" cm="1">
        <f t="array" aca="1" ref="I592" ca="1">IF(E592="","",IFERROR(IF(M592=0,SUMIFS(I593:I$1006,L593:L$1006,$L592,M593:M$1006,"&gt;0"),INDIRECT("'"&amp;$E592&amp;"'!E7")),""))</f>
        <v/>
      </c>
      <c r="J592" s="502" t="str" cm="1">
        <f t="array" aca="1" ref="J592" ca="1">IF(E592="","",IFERROR(IF(M592=0,SUMIFS(J593:J$1006,L593:L$1006,$L592,M593:M$1006,"&gt;0"),INDIRECT("'"&amp;$E592&amp;"'!E8")),""))</f>
        <v/>
      </c>
      <c r="K592" s="55" t="str">
        <f t="shared" si="21"/>
        <v/>
      </c>
      <c r="L592" s="411" t="str">
        <f t="shared" si="22"/>
        <v/>
      </c>
      <c r="M592" s="411" t="str">
        <f t="shared" si="23"/>
        <v/>
      </c>
      <c r="O592" s="56"/>
    </row>
    <row r="593" spans="1:15" ht="15" hidden="1">
      <c r="A593" s="23"/>
      <c r="B593" s="23"/>
      <c r="C593" s="23"/>
      <c r="D593" s="24"/>
      <c r="E593" s="28" t="str">
        <f>IF('1.4 AIZ-BWH'!E602="","",'1.4 AIZ-BWH'!E602)</f>
        <v/>
      </c>
      <c r="F593" s="49"/>
      <c r="G593" s="500" t="str" cm="1">
        <f t="array" aca="1" ref="G593" ca="1">IFERROR(IF(M593=0,SUMIFS(G594:G$1006,L594:L$1006,$L593,M594:M$1006,"&gt;0"),INDIRECT("'"&amp;$E593&amp;"'!E4")),"")</f>
        <v/>
      </c>
      <c r="H593" s="500" t="str" cm="1">
        <f t="array" aca="1" ref="H593" ca="1">IFERROR(IF(M593=0,SUMIFS(H594:H$1006,L594:L$1006,$L593,M594:M$1006,"&gt;0"),INDIRECT("'"&amp;$E593&amp;"'!E6")),"")</f>
        <v/>
      </c>
      <c r="I593" s="502" t="str" cm="1">
        <f t="array" aca="1" ref="I593" ca="1">IF(E593="","",IFERROR(IF(M593=0,SUMIFS(I594:I$1006,L594:L$1006,$L593,M594:M$1006,"&gt;0"),INDIRECT("'"&amp;$E593&amp;"'!E7")),""))</f>
        <v/>
      </c>
      <c r="J593" s="502" t="str" cm="1">
        <f t="array" aca="1" ref="J593" ca="1">IF(E593="","",IFERROR(IF(M593=0,SUMIFS(J594:J$1006,L594:L$1006,$L593,M594:M$1006,"&gt;0"),INDIRECT("'"&amp;$E593&amp;"'!E8")),""))</f>
        <v/>
      </c>
      <c r="K593" s="55" t="str">
        <f t="shared" ref="K593:K656" si="24">IF(E593="","",IFERROR(H593/G593,0))</f>
        <v/>
      </c>
      <c r="L593" s="411" t="str">
        <f t="shared" si="22"/>
        <v/>
      </c>
      <c r="M593" s="411" t="str">
        <f t="shared" si="23"/>
        <v/>
      </c>
      <c r="O593" s="56"/>
    </row>
    <row r="594" spans="1:15" ht="15" hidden="1">
      <c r="A594" s="23"/>
      <c r="B594" s="23"/>
      <c r="C594" s="23"/>
      <c r="D594" s="24"/>
      <c r="E594" s="28" t="str">
        <f>IF('1.4 AIZ-BWH'!E603="","",'1.4 AIZ-BWH'!E603)</f>
        <v/>
      </c>
      <c r="F594" s="49"/>
      <c r="G594" s="500" t="str" cm="1">
        <f t="array" aca="1" ref="G594" ca="1">IFERROR(IF(M594=0,SUMIFS(G595:G$1006,L595:L$1006,$L594,M595:M$1006,"&gt;0"),INDIRECT("'"&amp;$E594&amp;"'!E4")),"")</f>
        <v/>
      </c>
      <c r="H594" s="500" t="str" cm="1">
        <f t="array" aca="1" ref="H594" ca="1">IFERROR(IF(M594=0,SUMIFS(H595:H$1006,L595:L$1006,$L594,M595:M$1006,"&gt;0"),INDIRECT("'"&amp;$E594&amp;"'!E6")),"")</f>
        <v/>
      </c>
      <c r="I594" s="502" t="str" cm="1">
        <f t="array" aca="1" ref="I594" ca="1">IF(E594="","",IFERROR(IF(M594=0,SUMIFS(I595:I$1006,L595:L$1006,$L594,M595:M$1006,"&gt;0"),INDIRECT("'"&amp;$E594&amp;"'!E7")),""))</f>
        <v/>
      </c>
      <c r="J594" s="502" t="str" cm="1">
        <f t="array" aca="1" ref="J594" ca="1">IF(E594="","",IFERROR(IF(M594=0,SUMIFS(J595:J$1006,L595:L$1006,$L594,M595:M$1006,"&gt;0"),INDIRECT("'"&amp;$E594&amp;"'!E8")),""))</f>
        <v/>
      </c>
      <c r="K594" s="55" t="str">
        <f t="shared" si="24"/>
        <v/>
      </c>
      <c r="L594" s="411" t="str">
        <f t="shared" si="22"/>
        <v/>
      </c>
      <c r="M594" s="411" t="str">
        <f t="shared" si="23"/>
        <v/>
      </c>
      <c r="O594" s="56"/>
    </row>
    <row r="595" spans="1:15" ht="15" hidden="1">
      <c r="A595" s="23"/>
      <c r="B595" s="23"/>
      <c r="C595" s="23"/>
      <c r="D595" s="24"/>
      <c r="E595" s="28" t="str">
        <f>IF('1.4 AIZ-BWH'!E604="","",'1.4 AIZ-BWH'!E604)</f>
        <v/>
      </c>
      <c r="F595" s="49"/>
      <c r="G595" s="500" t="str" cm="1">
        <f t="array" aca="1" ref="G595" ca="1">IFERROR(IF(M595=0,SUMIFS(G596:G$1006,L596:L$1006,$L595,M596:M$1006,"&gt;0"),INDIRECT("'"&amp;$E595&amp;"'!E4")),"")</f>
        <v/>
      </c>
      <c r="H595" s="500" t="str" cm="1">
        <f t="array" aca="1" ref="H595" ca="1">IFERROR(IF(M595=0,SUMIFS(H596:H$1006,L596:L$1006,$L595,M596:M$1006,"&gt;0"),INDIRECT("'"&amp;$E595&amp;"'!E6")),"")</f>
        <v/>
      </c>
      <c r="I595" s="502" t="str" cm="1">
        <f t="array" aca="1" ref="I595" ca="1">IF(E595="","",IFERROR(IF(M595=0,SUMIFS(I596:I$1006,L596:L$1006,$L595,M596:M$1006,"&gt;0"),INDIRECT("'"&amp;$E595&amp;"'!E7")),""))</f>
        <v/>
      </c>
      <c r="J595" s="502" t="str" cm="1">
        <f t="array" aca="1" ref="J595" ca="1">IF(E595="","",IFERROR(IF(M595=0,SUMIFS(J596:J$1006,L596:L$1006,$L595,M596:M$1006,"&gt;0"),INDIRECT("'"&amp;$E595&amp;"'!E8")),""))</f>
        <v/>
      </c>
      <c r="K595" s="55" t="str">
        <f t="shared" si="24"/>
        <v/>
      </c>
      <c r="L595" s="411" t="str">
        <f t="shared" si="22"/>
        <v/>
      </c>
      <c r="M595" s="411" t="str">
        <f t="shared" si="23"/>
        <v/>
      </c>
      <c r="O595" s="56"/>
    </row>
    <row r="596" spans="1:15" ht="15" hidden="1">
      <c r="A596" s="23"/>
      <c r="B596" s="23"/>
      <c r="C596" s="23"/>
      <c r="D596" s="24"/>
      <c r="E596" s="28" t="str">
        <f>IF('1.4 AIZ-BWH'!E605="","",'1.4 AIZ-BWH'!E605)</f>
        <v/>
      </c>
      <c r="F596" s="49"/>
      <c r="G596" s="500" t="str" cm="1">
        <f t="array" aca="1" ref="G596" ca="1">IFERROR(IF(M596=0,SUMIFS(G597:G$1006,L597:L$1006,$L596,M597:M$1006,"&gt;0"),INDIRECT("'"&amp;$E596&amp;"'!E4")),"")</f>
        <v/>
      </c>
      <c r="H596" s="500" t="str" cm="1">
        <f t="array" aca="1" ref="H596" ca="1">IFERROR(IF(M596=0,SUMIFS(H597:H$1006,L597:L$1006,$L596,M597:M$1006,"&gt;0"),INDIRECT("'"&amp;$E596&amp;"'!E6")),"")</f>
        <v/>
      </c>
      <c r="I596" s="502" t="str" cm="1">
        <f t="array" aca="1" ref="I596" ca="1">IF(E596="","",IFERROR(IF(M596=0,SUMIFS(I597:I$1006,L597:L$1006,$L596,M597:M$1006,"&gt;0"),INDIRECT("'"&amp;$E596&amp;"'!E7")),""))</f>
        <v/>
      </c>
      <c r="J596" s="502" t="str" cm="1">
        <f t="array" aca="1" ref="J596" ca="1">IF(E596="","",IFERROR(IF(M596=0,SUMIFS(J597:J$1006,L597:L$1006,$L596,M597:M$1006,"&gt;0"),INDIRECT("'"&amp;$E596&amp;"'!E8")),""))</f>
        <v/>
      </c>
      <c r="K596" s="55" t="str">
        <f t="shared" si="24"/>
        <v/>
      </c>
      <c r="L596" s="411" t="str">
        <f t="shared" si="22"/>
        <v/>
      </c>
      <c r="M596" s="411" t="str">
        <f t="shared" si="23"/>
        <v/>
      </c>
      <c r="O596" s="56"/>
    </row>
    <row r="597" spans="1:15" ht="15" hidden="1">
      <c r="A597" s="23"/>
      <c r="B597" s="23"/>
      <c r="C597" s="23"/>
      <c r="D597" s="24"/>
      <c r="E597" s="28" t="str">
        <f>IF('1.4 AIZ-BWH'!E606="","",'1.4 AIZ-BWH'!E606)</f>
        <v/>
      </c>
      <c r="F597" s="49"/>
      <c r="G597" s="500" t="str" cm="1">
        <f t="array" aca="1" ref="G597" ca="1">IFERROR(IF(M597=0,SUMIFS(G598:G$1006,L598:L$1006,$L597,M598:M$1006,"&gt;0"),INDIRECT("'"&amp;$E597&amp;"'!E4")),"")</f>
        <v/>
      </c>
      <c r="H597" s="500" t="str" cm="1">
        <f t="array" aca="1" ref="H597" ca="1">IFERROR(IF(M597=0,SUMIFS(H598:H$1006,L598:L$1006,$L597,M598:M$1006,"&gt;0"),INDIRECT("'"&amp;$E597&amp;"'!E6")),"")</f>
        <v/>
      </c>
      <c r="I597" s="502" t="str" cm="1">
        <f t="array" aca="1" ref="I597" ca="1">IF(E597="","",IFERROR(IF(M597=0,SUMIFS(I598:I$1006,L598:L$1006,$L597,M598:M$1006,"&gt;0"),INDIRECT("'"&amp;$E597&amp;"'!E7")),""))</f>
        <v/>
      </c>
      <c r="J597" s="502" t="str" cm="1">
        <f t="array" aca="1" ref="J597" ca="1">IF(E597="","",IFERROR(IF(M597=0,SUMIFS(J598:J$1006,L598:L$1006,$L597,M598:M$1006,"&gt;0"),INDIRECT("'"&amp;$E597&amp;"'!E8")),""))</f>
        <v/>
      </c>
      <c r="K597" s="55" t="str">
        <f t="shared" si="24"/>
        <v/>
      </c>
      <c r="L597" s="411" t="str">
        <f t="shared" si="22"/>
        <v/>
      </c>
      <c r="M597" s="411" t="str">
        <f t="shared" si="23"/>
        <v/>
      </c>
      <c r="O597" s="56"/>
    </row>
    <row r="598" spans="1:15" ht="15" hidden="1">
      <c r="A598" s="23"/>
      <c r="B598" s="23"/>
      <c r="C598" s="23"/>
      <c r="D598" s="24"/>
      <c r="E598" s="28" t="str">
        <f>IF('1.4 AIZ-BWH'!E607="","",'1.4 AIZ-BWH'!E607)</f>
        <v/>
      </c>
      <c r="F598" s="49"/>
      <c r="G598" s="500" t="str" cm="1">
        <f t="array" aca="1" ref="G598" ca="1">IFERROR(IF(M598=0,SUMIFS(G599:G$1006,L599:L$1006,$L598,M599:M$1006,"&gt;0"),INDIRECT("'"&amp;$E598&amp;"'!E4")),"")</f>
        <v/>
      </c>
      <c r="H598" s="500" t="str" cm="1">
        <f t="array" aca="1" ref="H598" ca="1">IFERROR(IF(M598=0,SUMIFS(H599:H$1006,L599:L$1006,$L598,M599:M$1006,"&gt;0"),INDIRECT("'"&amp;$E598&amp;"'!E6")),"")</f>
        <v/>
      </c>
      <c r="I598" s="502" t="str" cm="1">
        <f t="array" aca="1" ref="I598" ca="1">IF(E598="","",IFERROR(IF(M598=0,SUMIFS(I599:I$1006,L599:L$1006,$L598,M599:M$1006,"&gt;0"),INDIRECT("'"&amp;$E598&amp;"'!E7")),""))</f>
        <v/>
      </c>
      <c r="J598" s="502" t="str" cm="1">
        <f t="array" aca="1" ref="J598" ca="1">IF(E598="","",IFERROR(IF(M598=0,SUMIFS(J599:J$1006,L599:L$1006,$L598,M599:M$1006,"&gt;0"),INDIRECT("'"&amp;$E598&amp;"'!E8")),""))</f>
        <v/>
      </c>
      <c r="K598" s="55" t="str">
        <f t="shared" si="24"/>
        <v/>
      </c>
      <c r="L598" s="411" t="str">
        <f t="shared" si="22"/>
        <v/>
      </c>
      <c r="M598" s="411" t="str">
        <f t="shared" si="23"/>
        <v/>
      </c>
      <c r="O598" s="56"/>
    </row>
    <row r="599" spans="1:15" ht="15" hidden="1">
      <c r="A599" s="23"/>
      <c r="B599" s="23"/>
      <c r="C599" s="23"/>
      <c r="D599" s="24"/>
      <c r="E599" s="28" t="str">
        <f>IF('1.4 AIZ-BWH'!E608="","",'1.4 AIZ-BWH'!E608)</f>
        <v/>
      </c>
      <c r="F599" s="49"/>
      <c r="G599" s="500" t="str" cm="1">
        <f t="array" aca="1" ref="G599" ca="1">IFERROR(IF(M599=0,SUMIFS(G600:G$1006,L600:L$1006,$L599,M600:M$1006,"&gt;0"),INDIRECT("'"&amp;$E599&amp;"'!E4")),"")</f>
        <v/>
      </c>
      <c r="H599" s="500" t="str" cm="1">
        <f t="array" aca="1" ref="H599" ca="1">IFERROR(IF(M599=0,SUMIFS(H600:H$1006,L600:L$1006,$L599,M600:M$1006,"&gt;0"),INDIRECT("'"&amp;$E599&amp;"'!E6")),"")</f>
        <v/>
      </c>
      <c r="I599" s="502" t="str" cm="1">
        <f t="array" aca="1" ref="I599" ca="1">IF(E599="","",IFERROR(IF(M599=0,SUMIFS(I600:I$1006,L600:L$1006,$L599,M600:M$1006,"&gt;0"),INDIRECT("'"&amp;$E599&amp;"'!E7")),""))</f>
        <v/>
      </c>
      <c r="J599" s="502" t="str" cm="1">
        <f t="array" aca="1" ref="J599" ca="1">IF(E599="","",IFERROR(IF(M599=0,SUMIFS(J600:J$1006,L600:L$1006,$L599,M600:M$1006,"&gt;0"),INDIRECT("'"&amp;$E599&amp;"'!E8")),""))</f>
        <v/>
      </c>
      <c r="K599" s="55" t="str">
        <f t="shared" si="24"/>
        <v/>
      </c>
      <c r="L599" s="411" t="str">
        <f t="shared" si="22"/>
        <v/>
      </c>
      <c r="M599" s="411" t="str">
        <f t="shared" si="23"/>
        <v/>
      </c>
      <c r="O599" s="56"/>
    </row>
    <row r="600" spans="1:15" ht="15" hidden="1">
      <c r="A600" s="23"/>
      <c r="B600" s="23"/>
      <c r="C600" s="23"/>
      <c r="D600" s="24"/>
      <c r="E600" s="28" t="str">
        <f>IF('1.4 AIZ-BWH'!E609="","",'1.4 AIZ-BWH'!E609)</f>
        <v/>
      </c>
      <c r="F600" s="49"/>
      <c r="G600" s="500" t="str" cm="1">
        <f t="array" aca="1" ref="G600" ca="1">IFERROR(IF(M600=0,SUMIFS(G601:G$1006,L601:L$1006,$L600,M601:M$1006,"&gt;0"),INDIRECT("'"&amp;$E600&amp;"'!E4")),"")</f>
        <v/>
      </c>
      <c r="H600" s="500" t="str" cm="1">
        <f t="array" aca="1" ref="H600" ca="1">IFERROR(IF(M600=0,SUMIFS(H601:H$1006,L601:L$1006,$L600,M601:M$1006,"&gt;0"),INDIRECT("'"&amp;$E600&amp;"'!E6")),"")</f>
        <v/>
      </c>
      <c r="I600" s="502" t="str" cm="1">
        <f t="array" aca="1" ref="I600" ca="1">IF(E600="","",IFERROR(IF(M600=0,SUMIFS(I601:I$1006,L601:L$1006,$L600,M601:M$1006,"&gt;0"),INDIRECT("'"&amp;$E600&amp;"'!E7")),""))</f>
        <v/>
      </c>
      <c r="J600" s="502" t="str" cm="1">
        <f t="array" aca="1" ref="J600" ca="1">IF(E600="","",IFERROR(IF(M600=0,SUMIFS(J601:J$1006,L601:L$1006,$L600,M601:M$1006,"&gt;0"),INDIRECT("'"&amp;$E600&amp;"'!E8")),""))</f>
        <v/>
      </c>
      <c r="K600" s="55" t="str">
        <f t="shared" si="24"/>
        <v/>
      </c>
      <c r="L600" s="411" t="str">
        <f t="shared" si="22"/>
        <v/>
      </c>
      <c r="M600" s="411" t="str">
        <f t="shared" si="23"/>
        <v/>
      </c>
      <c r="O600" s="56"/>
    </row>
    <row r="601" spans="1:15" ht="15" hidden="1">
      <c r="A601" s="23"/>
      <c r="B601" s="23"/>
      <c r="C601" s="23"/>
      <c r="D601" s="24"/>
      <c r="E601" s="28" t="str">
        <f>IF('1.4 AIZ-BWH'!E610="","",'1.4 AIZ-BWH'!E610)</f>
        <v/>
      </c>
      <c r="F601" s="49"/>
      <c r="G601" s="500" t="str" cm="1">
        <f t="array" aca="1" ref="G601" ca="1">IFERROR(IF(M601=0,SUMIFS(G602:G$1006,L602:L$1006,$L601,M602:M$1006,"&gt;0"),INDIRECT("'"&amp;$E601&amp;"'!E4")),"")</f>
        <v/>
      </c>
      <c r="H601" s="500" t="str" cm="1">
        <f t="array" aca="1" ref="H601" ca="1">IFERROR(IF(M601=0,SUMIFS(H602:H$1006,L602:L$1006,$L601,M602:M$1006,"&gt;0"),INDIRECT("'"&amp;$E601&amp;"'!E6")),"")</f>
        <v/>
      </c>
      <c r="I601" s="502" t="str" cm="1">
        <f t="array" aca="1" ref="I601" ca="1">IF(E601="","",IFERROR(IF(M601=0,SUMIFS(I602:I$1006,L602:L$1006,$L601,M602:M$1006,"&gt;0"),INDIRECT("'"&amp;$E601&amp;"'!E7")),""))</f>
        <v/>
      </c>
      <c r="J601" s="502" t="str" cm="1">
        <f t="array" aca="1" ref="J601" ca="1">IF(E601="","",IFERROR(IF(M601=0,SUMIFS(J602:J$1006,L602:L$1006,$L601,M602:M$1006,"&gt;0"),INDIRECT("'"&amp;$E601&amp;"'!E8")),""))</f>
        <v/>
      </c>
      <c r="K601" s="55" t="str">
        <f t="shared" si="24"/>
        <v/>
      </c>
      <c r="L601" s="411" t="str">
        <f t="shared" si="22"/>
        <v/>
      </c>
      <c r="M601" s="411" t="str">
        <f t="shared" si="23"/>
        <v/>
      </c>
      <c r="O601" s="56"/>
    </row>
    <row r="602" spans="1:15" ht="15" hidden="1">
      <c r="A602" s="23"/>
      <c r="B602" s="23"/>
      <c r="C602" s="23"/>
      <c r="D602" s="24"/>
      <c r="E602" s="28" t="str">
        <f>IF('1.4 AIZ-BWH'!E611="","",'1.4 AIZ-BWH'!E611)</f>
        <v/>
      </c>
      <c r="F602" s="49"/>
      <c r="G602" s="500" t="str" cm="1">
        <f t="array" aca="1" ref="G602" ca="1">IFERROR(IF(M602=0,SUMIFS(G603:G$1006,L603:L$1006,$L602,M603:M$1006,"&gt;0"),INDIRECT("'"&amp;$E602&amp;"'!E4")),"")</f>
        <v/>
      </c>
      <c r="H602" s="500" t="str" cm="1">
        <f t="array" aca="1" ref="H602" ca="1">IFERROR(IF(M602=0,SUMIFS(H603:H$1006,L603:L$1006,$L602,M603:M$1006,"&gt;0"),INDIRECT("'"&amp;$E602&amp;"'!E6")),"")</f>
        <v/>
      </c>
      <c r="I602" s="502" t="str" cm="1">
        <f t="array" aca="1" ref="I602" ca="1">IF(E602="","",IFERROR(IF(M602=0,SUMIFS(I603:I$1006,L603:L$1006,$L602,M603:M$1006,"&gt;0"),INDIRECT("'"&amp;$E602&amp;"'!E7")),""))</f>
        <v/>
      </c>
      <c r="J602" s="502" t="str" cm="1">
        <f t="array" aca="1" ref="J602" ca="1">IF(E602="","",IFERROR(IF(M602=0,SUMIFS(J603:J$1006,L603:L$1006,$L602,M603:M$1006,"&gt;0"),INDIRECT("'"&amp;$E602&amp;"'!E8")),""))</f>
        <v/>
      </c>
      <c r="K602" s="55" t="str">
        <f t="shared" si="24"/>
        <v/>
      </c>
      <c r="L602" s="411" t="str">
        <f t="shared" si="22"/>
        <v/>
      </c>
      <c r="M602" s="411" t="str">
        <f t="shared" si="23"/>
        <v/>
      </c>
      <c r="O602" s="56"/>
    </row>
    <row r="603" spans="1:15" ht="15" hidden="1">
      <c r="A603" s="23"/>
      <c r="B603" s="23"/>
      <c r="C603" s="23"/>
      <c r="D603" s="24"/>
      <c r="E603" s="28" t="str">
        <f>IF('1.4 AIZ-BWH'!E612="","",'1.4 AIZ-BWH'!E612)</f>
        <v/>
      </c>
      <c r="F603" s="49"/>
      <c r="G603" s="500" t="str" cm="1">
        <f t="array" aca="1" ref="G603" ca="1">IFERROR(IF(M603=0,SUMIFS(G604:G$1006,L604:L$1006,$L603,M604:M$1006,"&gt;0"),INDIRECT("'"&amp;$E603&amp;"'!E4")),"")</f>
        <v/>
      </c>
      <c r="H603" s="500" t="str" cm="1">
        <f t="array" aca="1" ref="H603" ca="1">IFERROR(IF(M603=0,SUMIFS(H604:H$1006,L604:L$1006,$L603,M604:M$1006,"&gt;0"),INDIRECT("'"&amp;$E603&amp;"'!E6")),"")</f>
        <v/>
      </c>
      <c r="I603" s="502" t="str" cm="1">
        <f t="array" aca="1" ref="I603" ca="1">IF(E603="","",IFERROR(IF(M603=0,SUMIFS(I604:I$1006,L604:L$1006,$L603,M604:M$1006,"&gt;0"),INDIRECT("'"&amp;$E603&amp;"'!E7")),""))</f>
        <v/>
      </c>
      <c r="J603" s="502" t="str" cm="1">
        <f t="array" aca="1" ref="J603" ca="1">IF(E603="","",IFERROR(IF(M603=0,SUMIFS(J604:J$1006,L604:L$1006,$L603,M604:M$1006,"&gt;0"),INDIRECT("'"&amp;$E603&amp;"'!E8")),""))</f>
        <v/>
      </c>
      <c r="K603" s="55" t="str">
        <f t="shared" si="24"/>
        <v/>
      </c>
      <c r="L603" s="411" t="str">
        <f t="shared" si="22"/>
        <v/>
      </c>
      <c r="M603" s="411" t="str">
        <f t="shared" si="23"/>
        <v/>
      </c>
      <c r="O603" s="56"/>
    </row>
    <row r="604" spans="1:15" ht="15" hidden="1">
      <c r="A604" s="23"/>
      <c r="B604" s="23"/>
      <c r="C604" s="23"/>
      <c r="D604" s="24"/>
      <c r="E604" s="28" t="str">
        <f>IF('1.4 AIZ-BWH'!E613="","",'1.4 AIZ-BWH'!E613)</f>
        <v/>
      </c>
      <c r="F604" s="49"/>
      <c r="G604" s="500" t="str" cm="1">
        <f t="array" aca="1" ref="G604" ca="1">IFERROR(IF(M604=0,SUMIFS(G605:G$1006,L605:L$1006,$L604,M605:M$1006,"&gt;0"),INDIRECT("'"&amp;$E604&amp;"'!E4")),"")</f>
        <v/>
      </c>
      <c r="H604" s="500" t="str" cm="1">
        <f t="array" aca="1" ref="H604" ca="1">IFERROR(IF(M604=0,SUMIFS(H605:H$1006,L605:L$1006,$L604,M605:M$1006,"&gt;0"),INDIRECT("'"&amp;$E604&amp;"'!E6")),"")</f>
        <v/>
      </c>
      <c r="I604" s="502" t="str" cm="1">
        <f t="array" aca="1" ref="I604" ca="1">IF(E604="","",IFERROR(IF(M604=0,SUMIFS(I605:I$1006,L605:L$1006,$L604,M605:M$1006,"&gt;0"),INDIRECT("'"&amp;$E604&amp;"'!E7")),""))</f>
        <v/>
      </c>
      <c r="J604" s="502" t="str" cm="1">
        <f t="array" aca="1" ref="J604" ca="1">IF(E604="","",IFERROR(IF(M604=0,SUMIFS(J605:J$1006,L605:L$1006,$L604,M605:M$1006,"&gt;0"),INDIRECT("'"&amp;$E604&amp;"'!E8")),""))</f>
        <v/>
      </c>
      <c r="K604" s="55" t="str">
        <f t="shared" si="24"/>
        <v/>
      </c>
      <c r="L604" s="411" t="str">
        <f t="shared" si="22"/>
        <v/>
      </c>
      <c r="M604" s="411" t="str">
        <f t="shared" si="23"/>
        <v/>
      </c>
      <c r="O604" s="56"/>
    </row>
    <row r="605" spans="1:15" ht="15" hidden="1">
      <c r="A605" s="23"/>
      <c r="B605" s="23"/>
      <c r="C605" s="23"/>
      <c r="D605" s="24"/>
      <c r="E605" s="28" t="str">
        <f>IF('1.4 AIZ-BWH'!E614="","",'1.4 AIZ-BWH'!E614)</f>
        <v/>
      </c>
      <c r="F605" s="49"/>
      <c r="G605" s="500" t="str" cm="1">
        <f t="array" aca="1" ref="G605" ca="1">IFERROR(IF(M605=0,SUMIFS(G606:G$1006,L606:L$1006,$L605,M606:M$1006,"&gt;0"),INDIRECT("'"&amp;$E605&amp;"'!E4")),"")</f>
        <v/>
      </c>
      <c r="H605" s="500" t="str" cm="1">
        <f t="array" aca="1" ref="H605" ca="1">IFERROR(IF(M605=0,SUMIFS(H606:H$1006,L606:L$1006,$L605,M606:M$1006,"&gt;0"),INDIRECT("'"&amp;$E605&amp;"'!E6")),"")</f>
        <v/>
      </c>
      <c r="I605" s="502" t="str" cm="1">
        <f t="array" aca="1" ref="I605" ca="1">IF(E605="","",IFERROR(IF(M605=0,SUMIFS(I606:I$1006,L606:L$1006,$L605,M606:M$1006,"&gt;0"),INDIRECT("'"&amp;$E605&amp;"'!E7")),""))</f>
        <v/>
      </c>
      <c r="J605" s="502" t="str" cm="1">
        <f t="array" aca="1" ref="J605" ca="1">IF(E605="","",IFERROR(IF(M605=0,SUMIFS(J606:J$1006,L606:L$1006,$L605,M606:M$1006,"&gt;0"),INDIRECT("'"&amp;$E605&amp;"'!E8")),""))</f>
        <v/>
      </c>
      <c r="K605" s="55" t="str">
        <f t="shared" si="24"/>
        <v/>
      </c>
      <c r="L605" s="411" t="str">
        <f t="shared" si="22"/>
        <v/>
      </c>
      <c r="M605" s="411" t="str">
        <f t="shared" si="23"/>
        <v/>
      </c>
      <c r="O605" s="56"/>
    </row>
    <row r="606" spans="1:15" ht="15" hidden="1">
      <c r="A606" s="23"/>
      <c r="B606" s="23"/>
      <c r="C606" s="23"/>
      <c r="D606" s="24"/>
      <c r="E606" s="28" t="str">
        <f>IF('1.4 AIZ-BWH'!E615="","",'1.4 AIZ-BWH'!E615)</f>
        <v/>
      </c>
      <c r="F606" s="49"/>
      <c r="G606" s="500" t="str" cm="1">
        <f t="array" aca="1" ref="G606" ca="1">IFERROR(IF(M606=0,SUMIFS(G607:G$1006,L607:L$1006,$L606,M607:M$1006,"&gt;0"),INDIRECT("'"&amp;$E606&amp;"'!E4")),"")</f>
        <v/>
      </c>
      <c r="H606" s="500" t="str" cm="1">
        <f t="array" aca="1" ref="H606" ca="1">IFERROR(IF(M606=0,SUMIFS(H607:H$1006,L607:L$1006,$L606,M607:M$1006,"&gt;0"),INDIRECT("'"&amp;$E606&amp;"'!E6")),"")</f>
        <v/>
      </c>
      <c r="I606" s="502" t="str" cm="1">
        <f t="array" aca="1" ref="I606" ca="1">IF(E606="","",IFERROR(IF(M606=0,SUMIFS(I607:I$1006,L607:L$1006,$L606,M607:M$1006,"&gt;0"),INDIRECT("'"&amp;$E606&amp;"'!E7")),""))</f>
        <v/>
      </c>
      <c r="J606" s="502" t="str" cm="1">
        <f t="array" aca="1" ref="J606" ca="1">IF(E606="","",IFERROR(IF(M606=0,SUMIFS(J607:J$1006,L607:L$1006,$L606,M607:M$1006,"&gt;0"),INDIRECT("'"&amp;$E606&amp;"'!E8")),""))</f>
        <v/>
      </c>
      <c r="K606" s="55" t="str">
        <f t="shared" si="24"/>
        <v/>
      </c>
      <c r="L606" s="411" t="str">
        <f t="shared" si="22"/>
        <v/>
      </c>
      <c r="M606" s="411" t="str">
        <f t="shared" si="23"/>
        <v/>
      </c>
      <c r="O606" s="56"/>
    </row>
    <row r="607" spans="1:15" ht="15" hidden="1">
      <c r="A607" s="23"/>
      <c r="B607" s="23"/>
      <c r="C607" s="23"/>
      <c r="D607" s="24"/>
      <c r="E607" s="28" t="str">
        <f>IF('1.4 AIZ-BWH'!E616="","",'1.4 AIZ-BWH'!E616)</f>
        <v/>
      </c>
      <c r="F607" s="49"/>
      <c r="G607" s="500" t="str" cm="1">
        <f t="array" aca="1" ref="G607" ca="1">IFERROR(IF(M607=0,SUMIFS(G608:G$1006,L608:L$1006,$L607,M608:M$1006,"&gt;0"),INDIRECT("'"&amp;$E607&amp;"'!E4")),"")</f>
        <v/>
      </c>
      <c r="H607" s="500" t="str" cm="1">
        <f t="array" aca="1" ref="H607" ca="1">IFERROR(IF(M607=0,SUMIFS(H608:H$1006,L608:L$1006,$L607,M608:M$1006,"&gt;0"),INDIRECT("'"&amp;$E607&amp;"'!E6")),"")</f>
        <v/>
      </c>
      <c r="I607" s="502" t="str" cm="1">
        <f t="array" aca="1" ref="I607" ca="1">IF(E607="","",IFERROR(IF(M607=0,SUMIFS(I608:I$1006,L608:L$1006,$L607,M608:M$1006,"&gt;0"),INDIRECT("'"&amp;$E607&amp;"'!E7")),""))</f>
        <v/>
      </c>
      <c r="J607" s="502" t="str" cm="1">
        <f t="array" aca="1" ref="J607" ca="1">IF(E607="","",IFERROR(IF(M607=0,SUMIFS(J608:J$1006,L608:L$1006,$L607,M608:M$1006,"&gt;0"),INDIRECT("'"&amp;$E607&amp;"'!E8")),""))</f>
        <v/>
      </c>
      <c r="K607" s="55" t="str">
        <f t="shared" si="24"/>
        <v/>
      </c>
      <c r="L607" s="411" t="str">
        <f t="shared" si="22"/>
        <v/>
      </c>
      <c r="M607" s="411" t="str">
        <f t="shared" si="23"/>
        <v/>
      </c>
      <c r="O607" s="56"/>
    </row>
    <row r="608" spans="1:15" ht="15" hidden="1">
      <c r="A608" s="23"/>
      <c r="B608" s="23"/>
      <c r="C608" s="23"/>
      <c r="D608" s="24"/>
      <c r="E608" s="28" t="str">
        <f>IF('1.4 AIZ-BWH'!E617="","",'1.4 AIZ-BWH'!E617)</f>
        <v/>
      </c>
      <c r="F608" s="49"/>
      <c r="G608" s="500" t="str" cm="1">
        <f t="array" aca="1" ref="G608" ca="1">IFERROR(IF(M608=0,SUMIFS(G609:G$1006,L609:L$1006,$L608,M609:M$1006,"&gt;0"),INDIRECT("'"&amp;$E608&amp;"'!E4")),"")</f>
        <v/>
      </c>
      <c r="H608" s="500" t="str" cm="1">
        <f t="array" aca="1" ref="H608" ca="1">IFERROR(IF(M608=0,SUMIFS(H609:H$1006,L609:L$1006,$L608,M609:M$1006,"&gt;0"),INDIRECT("'"&amp;$E608&amp;"'!E6")),"")</f>
        <v/>
      </c>
      <c r="I608" s="502" t="str" cm="1">
        <f t="array" aca="1" ref="I608" ca="1">IF(E608="","",IFERROR(IF(M608=0,SUMIFS(I609:I$1006,L609:L$1006,$L608,M609:M$1006,"&gt;0"),INDIRECT("'"&amp;$E608&amp;"'!E7")),""))</f>
        <v/>
      </c>
      <c r="J608" s="502" t="str" cm="1">
        <f t="array" aca="1" ref="J608" ca="1">IF(E608="","",IFERROR(IF(M608=0,SUMIFS(J609:J$1006,L609:L$1006,$L608,M609:M$1006,"&gt;0"),INDIRECT("'"&amp;$E608&amp;"'!E8")),""))</f>
        <v/>
      </c>
      <c r="K608" s="55" t="str">
        <f t="shared" si="24"/>
        <v/>
      </c>
      <c r="L608" s="411" t="str">
        <f t="shared" si="22"/>
        <v/>
      </c>
      <c r="M608" s="411" t="str">
        <f t="shared" si="23"/>
        <v/>
      </c>
      <c r="O608" s="56"/>
    </row>
    <row r="609" spans="1:15" ht="15" hidden="1">
      <c r="A609" s="23"/>
      <c r="B609" s="23"/>
      <c r="C609" s="23"/>
      <c r="D609" s="24"/>
      <c r="E609" s="28" t="str">
        <f>IF('1.4 AIZ-BWH'!E618="","",'1.4 AIZ-BWH'!E618)</f>
        <v/>
      </c>
      <c r="F609" s="49"/>
      <c r="G609" s="500" t="str" cm="1">
        <f t="array" aca="1" ref="G609" ca="1">IFERROR(IF(M609=0,SUMIFS(G610:G$1006,L610:L$1006,$L609,M610:M$1006,"&gt;0"),INDIRECT("'"&amp;$E609&amp;"'!E4")),"")</f>
        <v/>
      </c>
      <c r="H609" s="500" t="str" cm="1">
        <f t="array" aca="1" ref="H609" ca="1">IFERROR(IF(M609=0,SUMIFS(H610:H$1006,L610:L$1006,$L609,M610:M$1006,"&gt;0"),INDIRECT("'"&amp;$E609&amp;"'!E6")),"")</f>
        <v/>
      </c>
      <c r="I609" s="502" t="str" cm="1">
        <f t="array" aca="1" ref="I609" ca="1">IF(E609="","",IFERROR(IF(M609=0,SUMIFS(I610:I$1006,L610:L$1006,$L609,M610:M$1006,"&gt;0"),INDIRECT("'"&amp;$E609&amp;"'!E7")),""))</f>
        <v/>
      </c>
      <c r="J609" s="502" t="str" cm="1">
        <f t="array" aca="1" ref="J609" ca="1">IF(E609="","",IFERROR(IF(M609=0,SUMIFS(J610:J$1006,L610:L$1006,$L609,M610:M$1006,"&gt;0"),INDIRECT("'"&amp;$E609&amp;"'!E8")),""))</f>
        <v/>
      </c>
      <c r="K609" s="55" t="str">
        <f t="shared" si="24"/>
        <v/>
      </c>
      <c r="L609" s="411" t="str">
        <f t="shared" si="22"/>
        <v/>
      </c>
      <c r="M609" s="411" t="str">
        <f t="shared" si="23"/>
        <v/>
      </c>
      <c r="O609" s="56"/>
    </row>
    <row r="610" spans="1:15" ht="15" hidden="1">
      <c r="A610" s="23"/>
      <c r="B610" s="23"/>
      <c r="C610" s="23"/>
      <c r="D610" s="24"/>
      <c r="E610" s="28" t="str">
        <f>IF('1.4 AIZ-BWH'!E619="","",'1.4 AIZ-BWH'!E619)</f>
        <v/>
      </c>
      <c r="F610" s="49"/>
      <c r="G610" s="500" t="str" cm="1">
        <f t="array" aca="1" ref="G610" ca="1">IFERROR(IF(M610=0,SUMIFS(G611:G$1006,L611:L$1006,$L610,M611:M$1006,"&gt;0"),INDIRECT("'"&amp;$E610&amp;"'!E4")),"")</f>
        <v/>
      </c>
      <c r="H610" s="500" t="str" cm="1">
        <f t="array" aca="1" ref="H610" ca="1">IFERROR(IF(M610=0,SUMIFS(H611:H$1006,L611:L$1006,$L610,M611:M$1006,"&gt;0"),INDIRECT("'"&amp;$E610&amp;"'!E6")),"")</f>
        <v/>
      </c>
      <c r="I610" s="502" t="str" cm="1">
        <f t="array" aca="1" ref="I610" ca="1">IF(E610="","",IFERROR(IF(M610=0,SUMIFS(I611:I$1006,L611:L$1006,$L610,M611:M$1006,"&gt;0"),INDIRECT("'"&amp;$E610&amp;"'!E7")),""))</f>
        <v/>
      </c>
      <c r="J610" s="502" t="str" cm="1">
        <f t="array" aca="1" ref="J610" ca="1">IF(E610="","",IFERROR(IF(M610=0,SUMIFS(J611:J$1006,L611:L$1006,$L610,M611:M$1006,"&gt;0"),INDIRECT("'"&amp;$E610&amp;"'!E8")),""))</f>
        <v/>
      </c>
      <c r="K610" s="55" t="str">
        <f t="shared" si="24"/>
        <v/>
      </c>
      <c r="L610" s="411" t="str">
        <f t="shared" si="22"/>
        <v/>
      </c>
      <c r="M610" s="411" t="str">
        <f t="shared" si="23"/>
        <v/>
      </c>
      <c r="O610" s="56"/>
    </row>
    <row r="611" spans="1:15" ht="15" hidden="1">
      <c r="A611" s="23"/>
      <c r="B611" s="23"/>
      <c r="C611" s="23"/>
      <c r="D611" s="24"/>
      <c r="E611" s="28" t="str">
        <f>IF('1.4 AIZ-BWH'!E620="","",'1.4 AIZ-BWH'!E620)</f>
        <v/>
      </c>
      <c r="F611" s="49"/>
      <c r="G611" s="500" t="str" cm="1">
        <f t="array" aca="1" ref="G611" ca="1">IFERROR(IF(M611=0,SUMIFS(G612:G$1006,L612:L$1006,$L611,M612:M$1006,"&gt;0"),INDIRECT("'"&amp;$E611&amp;"'!E4")),"")</f>
        <v/>
      </c>
      <c r="H611" s="500" t="str" cm="1">
        <f t="array" aca="1" ref="H611" ca="1">IFERROR(IF(M611=0,SUMIFS(H612:H$1006,L612:L$1006,$L611,M612:M$1006,"&gt;0"),INDIRECT("'"&amp;$E611&amp;"'!E6")),"")</f>
        <v/>
      </c>
      <c r="I611" s="502" t="str" cm="1">
        <f t="array" aca="1" ref="I611" ca="1">IF(E611="","",IFERROR(IF(M611=0,SUMIFS(I612:I$1006,L612:L$1006,$L611,M612:M$1006,"&gt;0"),INDIRECT("'"&amp;$E611&amp;"'!E7")),""))</f>
        <v/>
      </c>
      <c r="J611" s="502" t="str" cm="1">
        <f t="array" aca="1" ref="J611" ca="1">IF(E611="","",IFERROR(IF(M611=0,SUMIFS(J612:J$1006,L612:L$1006,$L611,M612:M$1006,"&gt;0"),INDIRECT("'"&amp;$E611&amp;"'!E8")),""))</f>
        <v/>
      </c>
      <c r="K611" s="55" t="str">
        <f t="shared" si="24"/>
        <v/>
      </c>
      <c r="L611" s="411" t="str">
        <f t="shared" si="22"/>
        <v/>
      </c>
      <c r="M611" s="411" t="str">
        <f t="shared" si="23"/>
        <v/>
      </c>
      <c r="O611" s="56"/>
    </row>
    <row r="612" spans="1:15" ht="15" hidden="1">
      <c r="A612" s="23"/>
      <c r="B612" s="23"/>
      <c r="C612" s="23"/>
      <c r="D612" s="24"/>
      <c r="E612" s="28" t="str">
        <f>IF('1.4 AIZ-BWH'!E621="","",'1.4 AIZ-BWH'!E621)</f>
        <v/>
      </c>
      <c r="F612" s="49"/>
      <c r="G612" s="500" t="str" cm="1">
        <f t="array" aca="1" ref="G612" ca="1">IFERROR(IF(M612=0,SUMIFS(G613:G$1006,L613:L$1006,$L612,M613:M$1006,"&gt;0"),INDIRECT("'"&amp;$E612&amp;"'!E4")),"")</f>
        <v/>
      </c>
      <c r="H612" s="500" t="str" cm="1">
        <f t="array" aca="1" ref="H612" ca="1">IFERROR(IF(M612=0,SUMIFS(H613:H$1006,L613:L$1006,$L612,M613:M$1006,"&gt;0"),INDIRECT("'"&amp;$E612&amp;"'!E6")),"")</f>
        <v/>
      </c>
      <c r="I612" s="502" t="str" cm="1">
        <f t="array" aca="1" ref="I612" ca="1">IF(E612="","",IFERROR(IF(M612=0,SUMIFS(I613:I$1006,L613:L$1006,$L612,M613:M$1006,"&gt;0"),INDIRECT("'"&amp;$E612&amp;"'!E7")),""))</f>
        <v/>
      </c>
      <c r="J612" s="502" t="str" cm="1">
        <f t="array" aca="1" ref="J612" ca="1">IF(E612="","",IFERROR(IF(M612=0,SUMIFS(J613:J$1006,L613:L$1006,$L612,M613:M$1006,"&gt;0"),INDIRECT("'"&amp;$E612&amp;"'!E8")),""))</f>
        <v/>
      </c>
      <c r="K612" s="55" t="str">
        <f t="shared" si="24"/>
        <v/>
      </c>
      <c r="L612" s="411" t="str">
        <f t="shared" si="22"/>
        <v/>
      </c>
      <c r="M612" s="411" t="str">
        <f t="shared" si="23"/>
        <v/>
      </c>
      <c r="O612" s="56"/>
    </row>
    <row r="613" spans="1:15" ht="15" hidden="1">
      <c r="A613" s="23"/>
      <c r="B613" s="23"/>
      <c r="C613" s="23"/>
      <c r="D613" s="24"/>
      <c r="E613" s="28" t="str">
        <f>IF('1.4 AIZ-BWH'!E622="","",'1.4 AIZ-BWH'!E622)</f>
        <v/>
      </c>
      <c r="F613" s="49"/>
      <c r="G613" s="500" t="str" cm="1">
        <f t="array" aca="1" ref="G613" ca="1">IFERROR(IF(M613=0,SUMIFS(G614:G$1006,L614:L$1006,$L613,M614:M$1006,"&gt;0"),INDIRECT("'"&amp;$E613&amp;"'!E4")),"")</f>
        <v/>
      </c>
      <c r="H613" s="500" t="str" cm="1">
        <f t="array" aca="1" ref="H613" ca="1">IFERROR(IF(M613=0,SUMIFS(H614:H$1006,L614:L$1006,$L613,M614:M$1006,"&gt;0"),INDIRECT("'"&amp;$E613&amp;"'!E6")),"")</f>
        <v/>
      </c>
      <c r="I613" s="502" t="str" cm="1">
        <f t="array" aca="1" ref="I613" ca="1">IF(E613="","",IFERROR(IF(M613=0,SUMIFS(I614:I$1006,L614:L$1006,$L613,M614:M$1006,"&gt;0"),INDIRECT("'"&amp;$E613&amp;"'!E7")),""))</f>
        <v/>
      </c>
      <c r="J613" s="502" t="str" cm="1">
        <f t="array" aca="1" ref="J613" ca="1">IF(E613="","",IFERROR(IF(M613=0,SUMIFS(J614:J$1006,L614:L$1006,$L613,M614:M$1006,"&gt;0"),INDIRECT("'"&amp;$E613&amp;"'!E8")),""))</f>
        <v/>
      </c>
      <c r="K613" s="55" t="str">
        <f t="shared" si="24"/>
        <v/>
      </c>
      <c r="L613" s="411" t="str">
        <f t="shared" si="22"/>
        <v/>
      </c>
      <c r="M613" s="411" t="str">
        <f t="shared" si="23"/>
        <v/>
      </c>
      <c r="O613" s="56"/>
    </row>
    <row r="614" spans="1:15" ht="15" hidden="1">
      <c r="A614" s="23"/>
      <c r="B614" s="23"/>
      <c r="C614" s="23"/>
      <c r="D614" s="24"/>
      <c r="E614" s="28" t="str">
        <f>IF('1.4 AIZ-BWH'!E623="","",'1.4 AIZ-BWH'!E623)</f>
        <v/>
      </c>
      <c r="F614" s="49"/>
      <c r="G614" s="500" t="str" cm="1">
        <f t="array" aca="1" ref="G614" ca="1">IFERROR(IF(M614=0,SUMIFS(G615:G$1006,L615:L$1006,$L614,M615:M$1006,"&gt;0"),INDIRECT("'"&amp;$E614&amp;"'!E4")),"")</f>
        <v/>
      </c>
      <c r="H614" s="500" t="str" cm="1">
        <f t="array" aca="1" ref="H614" ca="1">IFERROR(IF(M614=0,SUMIFS(H615:H$1006,L615:L$1006,$L614,M615:M$1006,"&gt;0"),INDIRECT("'"&amp;$E614&amp;"'!E6")),"")</f>
        <v/>
      </c>
      <c r="I614" s="502" t="str" cm="1">
        <f t="array" aca="1" ref="I614" ca="1">IF(E614="","",IFERROR(IF(M614=0,SUMIFS(I615:I$1006,L615:L$1006,$L614,M615:M$1006,"&gt;0"),INDIRECT("'"&amp;$E614&amp;"'!E7")),""))</f>
        <v/>
      </c>
      <c r="J614" s="502" t="str" cm="1">
        <f t="array" aca="1" ref="J614" ca="1">IF(E614="","",IFERROR(IF(M614=0,SUMIFS(J615:J$1006,L615:L$1006,$L614,M615:M$1006,"&gt;0"),INDIRECT("'"&amp;$E614&amp;"'!E8")),""))</f>
        <v/>
      </c>
      <c r="K614" s="55" t="str">
        <f t="shared" si="24"/>
        <v/>
      </c>
      <c r="L614" s="411" t="str">
        <f t="shared" ref="L614:L677" si="25">IFERROR(VALUE(LEFT($E614,SEARCH(".",$E614)-1)),"")</f>
        <v/>
      </c>
      <c r="M614" s="411" t="str">
        <f t="shared" ref="M614:M677" si="26">IFERROR(VALUE(MID($E614,SEARCH(".",$E614)+1,1)),"")</f>
        <v/>
      </c>
      <c r="O614" s="56"/>
    </row>
    <row r="615" spans="1:15" ht="15" hidden="1">
      <c r="A615" s="23"/>
      <c r="B615" s="23"/>
      <c r="C615" s="23"/>
      <c r="D615" s="24"/>
      <c r="E615" s="28" t="str">
        <f>IF('1.4 AIZ-BWH'!E624="","",'1.4 AIZ-BWH'!E624)</f>
        <v/>
      </c>
      <c r="F615" s="49"/>
      <c r="G615" s="500" t="str" cm="1">
        <f t="array" aca="1" ref="G615" ca="1">IFERROR(IF(M615=0,SUMIFS(G616:G$1006,L616:L$1006,$L615,M616:M$1006,"&gt;0"),INDIRECT("'"&amp;$E615&amp;"'!E4")),"")</f>
        <v/>
      </c>
      <c r="H615" s="500" t="str" cm="1">
        <f t="array" aca="1" ref="H615" ca="1">IFERROR(IF(M615=0,SUMIFS(H616:H$1006,L616:L$1006,$L615,M616:M$1006,"&gt;0"),INDIRECT("'"&amp;$E615&amp;"'!E6")),"")</f>
        <v/>
      </c>
      <c r="I615" s="502" t="str" cm="1">
        <f t="array" aca="1" ref="I615" ca="1">IF(E615="","",IFERROR(IF(M615=0,SUMIFS(I616:I$1006,L616:L$1006,$L615,M616:M$1006,"&gt;0"),INDIRECT("'"&amp;$E615&amp;"'!E7")),""))</f>
        <v/>
      </c>
      <c r="J615" s="502" t="str" cm="1">
        <f t="array" aca="1" ref="J615" ca="1">IF(E615="","",IFERROR(IF(M615=0,SUMIFS(J616:J$1006,L616:L$1006,$L615,M616:M$1006,"&gt;0"),INDIRECT("'"&amp;$E615&amp;"'!E8")),""))</f>
        <v/>
      </c>
      <c r="K615" s="55" t="str">
        <f t="shared" si="24"/>
        <v/>
      </c>
      <c r="L615" s="411" t="str">
        <f t="shared" si="25"/>
        <v/>
      </c>
      <c r="M615" s="411" t="str">
        <f t="shared" si="26"/>
        <v/>
      </c>
      <c r="O615" s="56"/>
    </row>
    <row r="616" spans="1:15" ht="15" hidden="1">
      <c r="A616" s="23"/>
      <c r="B616" s="23"/>
      <c r="C616" s="23"/>
      <c r="D616" s="24"/>
      <c r="E616" s="28" t="str">
        <f>IF('1.4 AIZ-BWH'!E625="","",'1.4 AIZ-BWH'!E625)</f>
        <v/>
      </c>
      <c r="F616" s="49"/>
      <c r="G616" s="500" t="str" cm="1">
        <f t="array" aca="1" ref="G616" ca="1">IFERROR(IF(M616=0,SUMIFS(G617:G$1006,L617:L$1006,$L616,M617:M$1006,"&gt;0"),INDIRECT("'"&amp;$E616&amp;"'!E4")),"")</f>
        <v/>
      </c>
      <c r="H616" s="500" t="str" cm="1">
        <f t="array" aca="1" ref="H616" ca="1">IFERROR(IF(M616=0,SUMIFS(H617:H$1006,L617:L$1006,$L616,M617:M$1006,"&gt;0"),INDIRECT("'"&amp;$E616&amp;"'!E6")),"")</f>
        <v/>
      </c>
      <c r="I616" s="502" t="str" cm="1">
        <f t="array" aca="1" ref="I616" ca="1">IF(E616="","",IFERROR(IF(M616=0,SUMIFS(I617:I$1006,L617:L$1006,$L616,M617:M$1006,"&gt;0"),INDIRECT("'"&amp;$E616&amp;"'!E7")),""))</f>
        <v/>
      </c>
      <c r="J616" s="502" t="str" cm="1">
        <f t="array" aca="1" ref="J616" ca="1">IF(E616="","",IFERROR(IF(M616=0,SUMIFS(J617:J$1006,L617:L$1006,$L616,M617:M$1006,"&gt;0"),INDIRECT("'"&amp;$E616&amp;"'!E8")),""))</f>
        <v/>
      </c>
      <c r="K616" s="55" t="str">
        <f t="shared" si="24"/>
        <v/>
      </c>
      <c r="L616" s="411" t="str">
        <f t="shared" si="25"/>
        <v/>
      </c>
      <c r="M616" s="411" t="str">
        <f t="shared" si="26"/>
        <v/>
      </c>
      <c r="O616" s="56"/>
    </row>
    <row r="617" spans="1:15" ht="15" hidden="1">
      <c r="A617" s="23"/>
      <c r="B617" s="23"/>
      <c r="C617" s="23"/>
      <c r="D617" s="24"/>
      <c r="E617" s="28" t="str">
        <f>IF('1.4 AIZ-BWH'!E626="","",'1.4 AIZ-BWH'!E626)</f>
        <v/>
      </c>
      <c r="F617" s="49"/>
      <c r="G617" s="500" t="str" cm="1">
        <f t="array" aca="1" ref="G617" ca="1">IFERROR(IF(M617=0,SUMIFS(G618:G$1006,L618:L$1006,$L617,M618:M$1006,"&gt;0"),INDIRECT("'"&amp;$E617&amp;"'!E4")),"")</f>
        <v/>
      </c>
      <c r="H617" s="500" t="str" cm="1">
        <f t="array" aca="1" ref="H617" ca="1">IFERROR(IF(M617=0,SUMIFS(H618:H$1006,L618:L$1006,$L617,M618:M$1006,"&gt;0"),INDIRECT("'"&amp;$E617&amp;"'!E6")),"")</f>
        <v/>
      </c>
      <c r="I617" s="502" t="str" cm="1">
        <f t="array" aca="1" ref="I617" ca="1">IF(E617="","",IFERROR(IF(M617=0,SUMIFS(I618:I$1006,L618:L$1006,$L617,M618:M$1006,"&gt;0"),INDIRECT("'"&amp;$E617&amp;"'!E7")),""))</f>
        <v/>
      </c>
      <c r="J617" s="502" t="str" cm="1">
        <f t="array" aca="1" ref="J617" ca="1">IF(E617="","",IFERROR(IF(M617=0,SUMIFS(J618:J$1006,L618:L$1006,$L617,M618:M$1006,"&gt;0"),INDIRECT("'"&amp;$E617&amp;"'!E8")),""))</f>
        <v/>
      </c>
      <c r="K617" s="55" t="str">
        <f t="shared" si="24"/>
        <v/>
      </c>
      <c r="L617" s="411" t="str">
        <f t="shared" si="25"/>
        <v/>
      </c>
      <c r="M617" s="411" t="str">
        <f t="shared" si="26"/>
        <v/>
      </c>
      <c r="O617" s="56"/>
    </row>
    <row r="618" spans="1:15" ht="15" hidden="1">
      <c r="A618" s="23"/>
      <c r="B618" s="23"/>
      <c r="C618" s="23"/>
      <c r="D618" s="24"/>
      <c r="E618" s="28" t="str">
        <f>IF('1.4 AIZ-BWH'!E627="","",'1.4 AIZ-BWH'!E627)</f>
        <v/>
      </c>
      <c r="F618" s="49"/>
      <c r="G618" s="500" t="str" cm="1">
        <f t="array" aca="1" ref="G618" ca="1">IFERROR(IF(M618=0,SUMIFS(G619:G$1006,L619:L$1006,$L618,M619:M$1006,"&gt;0"),INDIRECT("'"&amp;$E618&amp;"'!E4")),"")</f>
        <v/>
      </c>
      <c r="H618" s="500" t="str" cm="1">
        <f t="array" aca="1" ref="H618" ca="1">IFERROR(IF(M618=0,SUMIFS(H619:H$1006,L619:L$1006,$L618,M619:M$1006,"&gt;0"),INDIRECT("'"&amp;$E618&amp;"'!E6")),"")</f>
        <v/>
      </c>
      <c r="I618" s="502" t="str" cm="1">
        <f t="array" aca="1" ref="I618" ca="1">IF(E618="","",IFERROR(IF(M618=0,SUMIFS(I619:I$1006,L619:L$1006,$L618,M619:M$1006,"&gt;0"),INDIRECT("'"&amp;$E618&amp;"'!E7")),""))</f>
        <v/>
      </c>
      <c r="J618" s="502" t="str" cm="1">
        <f t="array" aca="1" ref="J618" ca="1">IF(E618="","",IFERROR(IF(M618=0,SUMIFS(J619:J$1006,L619:L$1006,$L618,M619:M$1006,"&gt;0"),INDIRECT("'"&amp;$E618&amp;"'!E8")),""))</f>
        <v/>
      </c>
      <c r="K618" s="55" t="str">
        <f t="shared" si="24"/>
        <v/>
      </c>
      <c r="L618" s="411" t="str">
        <f t="shared" si="25"/>
        <v/>
      </c>
      <c r="M618" s="411" t="str">
        <f t="shared" si="26"/>
        <v/>
      </c>
      <c r="O618" s="56"/>
    </row>
    <row r="619" spans="1:15" ht="15" hidden="1">
      <c r="A619" s="23"/>
      <c r="B619" s="23"/>
      <c r="C619" s="23"/>
      <c r="D619" s="24"/>
      <c r="E619" s="28" t="str">
        <f>IF('1.4 AIZ-BWH'!E628="","",'1.4 AIZ-BWH'!E628)</f>
        <v/>
      </c>
      <c r="F619" s="49"/>
      <c r="G619" s="500" t="str" cm="1">
        <f t="array" aca="1" ref="G619" ca="1">IFERROR(IF(M619=0,SUMIFS(G620:G$1006,L620:L$1006,$L619,M620:M$1006,"&gt;0"),INDIRECT("'"&amp;$E619&amp;"'!E4")),"")</f>
        <v/>
      </c>
      <c r="H619" s="500" t="str" cm="1">
        <f t="array" aca="1" ref="H619" ca="1">IFERROR(IF(M619=0,SUMIFS(H620:H$1006,L620:L$1006,$L619,M620:M$1006,"&gt;0"),INDIRECT("'"&amp;$E619&amp;"'!E6")),"")</f>
        <v/>
      </c>
      <c r="I619" s="502" t="str" cm="1">
        <f t="array" aca="1" ref="I619" ca="1">IF(E619="","",IFERROR(IF(M619=0,SUMIFS(I620:I$1006,L620:L$1006,$L619,M620:M$1006,"&gt;0"),INDIRECT("'"&amp;$E619&amp;"'!E7")),""))</f>
        <v/>
      </c>
      <c r="J619" s="502" t="str" cm="1">
        <f t="array" aca="1" ref="J619" ca="1">IF(E619="","",IFERROR(IF(M619=0,SUMIFS(J620:J$1006,L620:L$1006,$L619,M620:M$1006,"&gt;0"),INDIRECT("'"&amp;$E619&amp;"'!E8")),""))</f>
        <v/>
      </c>
      <c r="K619" s="55" t="str">
        <f t="shared" si="24"/>
        <v/>
      </c>
      <c r="L619" s="411" t="str">
        <f t="shared" si="25"/>
        <v/>
      </c>
      <c r="M619" s="411" t="str">
        <f t="shared" si="26"/>
        <v/>
      </c>
      <c r="O619" s="56"/>
    </row>
    <row r="620" spans="1:15" ht="15" hidden="1">
      <c r="A620" s="23"/>
      <c r="B620" s="23"/>
      <c r="C620" s="23"/>
      <c r="D620" s="24"/>
      <c r="E620" s="28" t="str">
        <f>IF('1.4 AIZ-BWH'!E629="","",'1.4 AIZ-BWH'!E629)</f>
        <v/>
      </c>
      <c r="F620" s="49"/>
      <c r="G620" s="500" t="str" cm="1">
        <f t="array" aca="1" ref="G620" ca="1">IFERROR(IF(M620=0,SUMIFS(G621:G$1006,L621:L$1006,$L620,M621:M$1006,"&gt;0"),INDIRECT("'"&amp;$E620&amp;"'!E4")),"")</f>
        <v/>
      </c>
      <c r="H620" s="500" t="str" cm="1">
        <f t="array" aca="1" ref="H620" ca="1">IFERROR(IF(M620=0,SUMIFS(H621:H$1006,L621:L$1006,$L620,M621:M$1006,"&gt;0"),INDIRECT("'"&amp;$E620&amp;"'!E6")),"")</f>
        <v/>
      </c>
      <c r="I620" s="502" t="str" cm="1">
        <f t="array" aca="1" ref="I620" ca="1">IF(E620="","",IFERROR(IF(M620=0,SUMIFS(I621:I$1006,L621:L$1006,$L620,M621:M$1006,"&gt;0"),INDIRECT("'"&amp;$E620&amp;"'!E7")),""))</f>
        <v/>
      </c>
      <c r="J620" s="502" t="str" cm="1">
        <f t="array" aca="1" ref="J620" ca="1">IF(E620="","",IFERROR(IF(M620=0,SUMIFS(J621:J$1006,L621:L$1006,$L620,M621:M$1006,"&gt;0"),INDIRECT("'"&amp;$E620&amp;"'!E8")),""))</f>
        <v/>
      </c>
      <c r="K620" s="55" t="str">
        <f t="shared" si="24"/>
        <v/>
      </c>
      <c r="L620" s="411" t="str">
        <f t="shared" si="25"/>
        <v/>
      </c>
      <c r="M620" s="411" t="str">
        <f t="shared" si="26"/>
        <v/>
      </c>
      <c r="O620" s="56"/>
    </row>
    <row r="621" spans="1:15" ht="15" hidden="1">
      <c r="A621" s="23"/>
      <c r="B621" s="23"/>
      <c r="C621" s="23"/>
      <c r="D621" s="24"/>
      <c r="E621" s="28" t="str">
        <f>IF('1.4 AIZ-BWH'!E630="","",'1.4 AIZ-BWH'!E630)</f>
        <v/>
      </c>
      <c r="F621" s="49"/>
      <c r="G621" s="500" t="str" cm="1">
        <f t="array" aca="1" ref="G621" ca="1">IFERROR(IF(M621=0,SUMIFS(G622:G$1006,L622:L$1006,$L621,M622:M$1006,"&gt;0"),INDIRECT("'"&amp;$E621&amp;"'!E4")),"")</f>
        <v/>
      </c>
      <c r="H621" s="500" t="str" cm="1">
        <f t="array" aca="1" ref="H621" ca="1">IFERROR(IF(M621=0,SUMIFS(H622:H$1006,L622:L$1006,$L621,M622:M$1006,"&gt;0"),INDIRECT("'"&amp;$E621&amp;"'!E6")),"")</f>
        <v/>
      </c>
      <c r="I621" s="502" t="str" cm="1">
        <f t="array" aca="1" ref="I621" ca="1">IF(E621="","",IFERROR(IF(M621=0,SUMIFS(I622:I$1006,L622:L$1006,$L621,M622:M$1006,"&gt;0"),INDIRECT("'"&amp;$E621&amp;"'!E7")),""))</f>
        <v/>
      </c>
      <c r="J621" s="502" t="str" cm="1">
        <f t="array" aca="1" ref="J621" ca="1">IF(E621="","",IFERROR(IF(M621=0,SUMIFS(J622:J$1006,L622:L$1006,$L621,M622:M$1006,"&gt;0"),INDIRECT("'"&amp;$E621&amp;"'!E8")),""))</f>
        <v/>
      </c>
      <c r="K621" s="55" t="str">
        <f t="shared" si="24"/>
        <v/>
      </c>
      <c r="L621" s="411" t="str">
        <f t="shared" si="25"/>
        <v/>
      </c>
      <c r="M621" s="411" t="str">
        <f t="shared" si="26"/>
        <v/>
      </c>
      <c r="O621" s="56"/>
    </row>
    <row r="622" spans="1:15" ht="15" hidden="1">
      <c r="A622" s="23"/>
      <c r="B622" s="23"/>
      <c r="C622" s="23"/>
      <c r="D622" s="24"/>
      <c r="E622" s="28" t="str">
        <f>IF('1.4 AIZ-BWH'!E631="","",'1.4 AIZ-BWH'!E631)</f>
        <v/>
      </c>
      <c r="F622" s="49"/>
      <c r="G622" s="500" t="str" cm="1">
        <f t="array" aca="1" ref="G622" ca="1">IFERROR(IF(M622=0,SUMIFS(G623:G$1006,L623:L$1006,$L622,M623:M$1006,"&gt;0"),INDIRECT("'"&amp;$E622&amp;"'!E4")),"")</f>
        <v/>
      </c>
      <c r="H622" s="500" t="str" cm="1">
        <f t="array" aca="1" ref="H622" ca="1">IFERROR(IF(M622=0,SUMIFS(H623:H$1006,L623:L$1006,$L622,M623:M$1006,"&gt;0"),INDIRECT("'"&amp;$E622&amp;"'!E6")),"")</f>
        <v/>
      </c>
      <c r="I622" s="502" t="str" cm="1">
        <f t="array" aca="1" ref="I622" ca="1">IF(E622="","",IFERROR(IF(M622=0,SUMIFS(I623:I$1006,L623:L$1006,$L622,M623:M$1006,"&gt;0"),INDIRECT("'"&amp;$E622&amp;"'!E7")),""))</f>
        <v/>
      </c>
      <c r="J622" s="502" t="str" cm="1">
        <f t="array" aca="1" ref="J622" ca="1">IF(E622="","",IFERROR(IF(M622=0,SUMIFS(J623:J$1006,L623:L$1006,$L622,M623:M$1006,"&gt;0"),INDIRECT("'"&amp;$E622&amp;"'!E8")),""))</f>
        <v/>
      </c>
      <c r="K622" s="55" t="str">
        <f t="shared" si="24"/>
        <v/>
      </c>
      <c r="L622" s="411" t="str">
        <f t="shared" si="25"/>
        <v/>
      </c>
      <c r="M622" s="411" t="str">
        <f t="shared" si="26"/>
        <v/>
      </c>
      <c r="O622" s="56"/>
    </row>
    <row r="623" spans="1:15" ht="15" hidden="1">
      <c r="A623" s="23"/>
      <c r="B623" s="23"/>
      <c r="C623" s="23"/>
      <c r="D623" s="24"/>
      <c r="E623" s="28" t="str">
        <f>IF('1.4 AIZ-BWH'!E632="","",'1.4 AIZ-BWH'!E632)</f>
        <v/>
      </c>
      <c r="F623" s="49"/>
      <c r="G623" s="500" t="str" cm="1">
        <f t="array" aca="1" ref="G623" ca="1">IFERROR(IF(M623=0,SUMIFS(G624:G$1006,L624:L$1006,$L623,M624:M$1006,"&gt;0"),INDIRECT("'"&amp;$E623&amp;"'!E4")),"")</f>
        <v/>
      </c>
      <c r="H623" s="500" t="str" cm="1">
        <f t="array" aca="1" ref="H623" ca="1">IFERROR(IF(M623=0,SUMIFS(H624:H$1006,L624:L$1006,$L623,M624:M$1006,"&gt;0"),INDIRECT("'"&amp;$E623&amp;"'!E6")),"")</f>
        <v/>
      </c>
      <c r="I623" s="502" t="str" cm="1">
        <f t="array" aca="1" ref="I623" ca="1">IF(E623="","",IFERROR(IF(M623=0,SUMIFS(I624:I$1006,L624:L$1006,$L623,M624:M$1006,"&gt;0"),INDIRECT("'"&amp;$E623&amp;"'!E7")),""))</f>
        <v/>
      </c>
      <c r="J623" s="502" t="str" cm="1">
        <f t="array" aca="1" ref="J623" ca="1">IF(E623="","",IFERROR(IF(M623=0,SUMIFS(J624:J$1006,L624:L$1006,$L623,M624:M$1006,"&gt;0"),INDIRECT("'"&amp;$E623&amp;"'!E8")),""))</f>
        <v/>
      </c>
      <c r="K623" s="55" t="str">
        <f t="shared" si="24"/>
        <v/>
      </c>
      <c r="L623" s="411" t="str">
        <f t="shared" si="25"/>
        <v/>
      </c>
      <c r="M623" s="411" t="str">
        <f t="shared" si="26"/>
        <v/>
      </c>
      <c r="O623" s="56"/>
    </row>
    <row r="624" spans="1:15" ht="15" hidden="1">
      <c r="A624" s="23"/>
      <c r="B624" s="23"/>
      <c r="C624" s="23"/>
      <c r="D624" s="24"/>
      <c r="E624" s="28" t="str">
        <f>IF('1.4 AIZ-BWH'!E633="","",'1.4 AIZ-BWH'!E633)</f>
        <v/>
      </c>
      <c r="F624" s="49"/>
      <c r="G624" s="500" t="str" cm="1">
        <f t="array" aca="1" ref="G624" ca="1">IFERROR(IF(M624=0,SUMIFS(G625:G$1006,L625:L$1006,$L624,M625:M$1006,"&gt;0"),INDIRECT("'"&amp;$E624&amp;"'!E4")),"")</f>
        <v/>
      </c>
      <c r="H624" s="500" t="str" cm="1">
        <f t="array" aca="1" ref="H624" ca="1">IFERROR(IF(M624=0,SUMIFS(H625:H$1006,L625:L$1006,$L624,M625:M$1006,"&gt;0"),INDIRECT("'"&amp;$E624&amp;"'!E6")),"")</f>
        <v/>
      </c>
      <c r="I624" s="502" t="str" cm="1">
        <f t="array" aca="1" ref="I624" ca="1">IF(E624="","",IFERROR(IF(M624=0,SUMIFS(I625:I$1006,L625:L$1006,$L624,M625:M$1006,"&gt;0"),INDIRECT("'"&amp;$E624&amp;"'!E7")),""))</f>
        <v/>
      </c>
      <c r="J624" s="502" t="str" cm="1">
        <f t="array" aca="1" ref="J624" ca="1">IF(E624="","",IFERROR(IF(M624=0,SUMIFS(J625:J$1006,L625:L$1006,$L624,M625:M$1006,"&gt;0"),INDIRECT("'"&amp;$E624&amp;"'!E8")),""))</f>
        <v/>
      </c>
      <c r="K624" s="55" t="str">
        <f t="shared" si="24"/>
        <v/>
      </c>
      <c r="L624" s="411" t="str">
        <f t="shared" si="25"/>
        <v/>
      </c>
      <c r="M624" s="411" t="str">
        <f t="shared" si="26"/>
        <v/>
      </c>
      <c r="O624" s="56"/>
    </row>
    <row r="625" spans="1:15" ht="15" hidden="1">
      <c r="A625" s="23"/>
      <c r="B625" s="23"/>
      <c r="C625" s="23"/>
      <c r="D625" s="24"/>
      <c r="E625" s="28" t="str">
        <f>IF('1.4 AIZ-BWH'!E634="","",'1.4 AIZ-BWH'!E634)</f>
        <v/>
      </c>
      <c r="F625" s="49"/>
      <c r="G625" s="500" t="str" cm="1">
        <f t="array" aca="1" ref="G625" ca="1">IFERROR(IF(M625=0,SUMIFS(G626:G$1006,L626:L$1006,$L625,M626:M$1006,"&gt;0"),INDIRECT("'"&amp;$E625&amp;"'!E4")),"")</f>
        <v/>
      </c>
      <c r="H625" s="500" t="str" cm="1">
        <f t="array" aca="1" ref="H625" ca="1">IFERROR(IF(M625=0,SUMIFS(H626:H$1006,L626:L$1006,$L625,M626:M$1006,"&gt;0"),INDIRECT("'"&amp;$E625&amp;"'!E6")),"")</f>
        <v/>
      </c>
      <c r="I625" s="502" t="str" cm="1">
        <f t="array" aca="1" ref="I625" ca="1">IF(E625="","",IFERROR(IF(M625=0,SUMIFS(I626:I$1006,L626:L$1006,$L625,M626:M$1006,"&gt;0"),INDIRECT("'"&amp;$E625&amp;"'!E7")),""))</f>
        <v/>
      </c>
      <c r="J625" s="502" t="str" cm="1">
        <f t="array" aca="1" ref="J625" ca="1">IF(E625="","",IFERROR(IF(M625=0,SUMIFS(J626:J$1006,L626:L$1006,$L625,M626:M$1006,"&gt;0"),INDIRECT("'"&amp;$E625&amp;"'!E8")),""))</f>
        <v/>
      </c>
      <c r="K625" s="55" t="str">
        <f t="shared" si="24"/>
        <v/>
      </c>
      <c r="L625" s="411" t="str">
        <f t="shared" si="25"/>
        <v/>
      </c>
      <c r="M625" s="411" t="str">
        <f t="shared" si="26"/>
        <v/>
      </c>
      <c r="O625" s="56"/>
    </row>
    <row r="626" spans="1:15" ht="15" hidden="1">
      <c r="A626" s="23"/>
      <c r="B626" s="23"/>
      <c r="C626" s="23"/>
      <c r="D626" s="24"/>
      <c r="E626" s="28" t="str">
        <f>IF('1.4 AIZ-BWH'!E635="","",'1.4 AIZ-BWH'!E635)</f>
        <v/>
      </c>
      <c r="F626" s="49"/>
      <c r="G626" s="500" t="str" cm="1">
        <f t="array" aca="1" ref="G626" ca="1">IFERROR(IF(M626=0,SUMIFS(G627:G$1006,L627:L$1006,$L626,M627:M$1006,"&gt;0"),INDIRECT("'"&amp;$E626&amp;"'!E4")),"")</f>
        <v/>
      </c>
      <c r="H626" s="500" t="str" cm="1">
        <f t="array" aca="1" ref="H626" ca="1">IFERROR(IF(M626=0,SUMIFS(H627:H$1006,L627:L$1006,$L626,M627:M$1006,"&gt;0"),INDIRECT("'"&amp;$E626&amp;"'!E6")),"")</f>
        <v/>
      </c>
      <c r="I626" s="502" t="str" cm="1">
        <f t="array" aca="1" ref="I626" ca="1">IF(E626="","",IFERROR(IF(M626=0,SUMIFS(I627:I$1006,L627:L$1006,$L626,M627:M$1006,"&gt;0"),INDIRECT("'"&amp;$E626&amp;"'!E7")),""))</f>
        <v/>
      </c>
      <c r="J626" s="502" t="str" cm="1">
        <f t="array" aca="1" ref="J626" ca="1">IF(E626="","",IFERROR(IF(M626=0,SUMIFS(J627:J$1006,L627:L$1006,$L626,M627:M$1006,"&gt;0"),INDIRECT("'"&amp;$E626&amp;"'!E8")),""))</f>
        <v/>
      </c>
      <c r="K626" s="55" t="str">
        <f t="shared" si="24"/>
        <v/>
      </c>
      <c r="L626" s="411" t="str">
        <f t="shared" si="25"/>
        <v/>
      </c>
      <c r="M626" s="411" t="str">
        <f t="shared" si="26"/>
        <v/>
      </c>
      <c r="O626" s="56"/>
    </row>
    <row r="627" spans="1:15" ht="15" hidden="1">
      <c r="A627" s="23"/>
      <c r="B627" s="23"/>
      <c r="C627" s="23"/>
      <c r="D627" s="24"/>
      <c r="E627" s="28" t="str">
        <f>IF('1.4 AIZ-BWH'!E636="","",'1.4 AIZ-BWH'!E636)</f>
        <v/>
      </c>
      <c r="F627" s="49"/>
      <c r="G627" s="500" t="str" cm="1">
        <f t="array" aca="1" ref="G627" ca="1">IFERROR(IF(M627=0,SUMIFS(G628:G$1006,L628:L$1006,$L627,M628:M$1006,"&gt;0"),INDIRECT("'"&amp;$E627&amp;"'!E4")),"")</f>
        <v/>
      </c>
      <c r="H627" s="500" t="str" cm="1">
        <f t="array" aca="1" ref="H627" ca="1">IFERROR(IF(M627=0,SUMIFS(H628:H$1006,L628:L$1006,$L627,M628:M$1006,"&gt;0"),INDIRECT("'"&amp;$E627&amp;"'!E6")),"")</f>
        <v/>
      </c>
      <c r="I627" s="502" t="str" cm="1">
        <f t="array" aca="1" ref="I627" ca="1">IF(E627="","",IFERROR(IF(M627=0,SUMIFS(I628:I$1006,L628:L$1006,$L627,M628:M$1006,"&gt;0"),INDIRECT("'"&amp;$E627&amp;"'!E7")),""))</f>
        <v/>
      </c>
      <c r="J627" s="502" t="str" cm="1">
        <f t="array" aca="1" ref="J627" ca="1">IF(E627="","",IFERROR(IF(M627=0,SUMIFS(J628:J$1006,L628:L$1006,$L627,M628:M$1006,"&gt;0"),INDIRECT("'"&amp;$E627&amp;"'!E8")),""))</f>
        <v/>
      </c>
      <c r="K627" s="55" t="str">
        <f t="shared" si="24"/>
        <v/>
      </c>
      <c r="L627" s="411" t="str">
        <f t="shared" si="25"/>
        <v/>
      </c>
      <c r="M627" s="411" t="str">
        <f t="shared" si="26"/>
        <v/>
      </c>
      <c r="O627" s="56"/>
    </row>
    <row r="628" spans="1:15" ht="15" hidden="1">
      <c r="A628" s="23"/>
      <c r="B628" s="23"/>
      <c r="C628" s="23"/>
      <c r="D628" s="24"/>
      <c r="E628" s="28" t="str">
        <f>IF('1.4 AIZ-BWH'!E637="","",'1.4 AIZ-BWH'!E637)</f>
        <v/>
      </c>
      <c r="F628" s="49"/>
      <c r="G628" s="500" t="str" cm="1">
        <f t="array" aca="1" ref="G628" ca="1">IFERROR(IF(M628=0,SUMIFS(G629:G$1006,L629:L$1006,$L628,M629:M$1006,"&gt;0"),INDIRECT("'"&amp;$E628&amp;"'!E4")),"")</f>
        <v/>
      </c>
      <c r="H628" s="500" t="str" cm="1">
        <f t="array" aca="1" ref="H628" ca="1">IFERROR(IF(M628=0,SUMIFS(H629:H$1006,L629:L$1006,$L628,M629:M$1006,"&gt;0"),INDIRECT("'"&amp;$E628&amp;"'!E6")),"")</f>
        <v/>
      </c>
      <c r="I628" s="502" t="str" cm="1">
        <f t="array" aca="1" ref="I628" ca="1">IF(E628="","",IFERROR(IF(M628=0,SUMIFS(I629:I$1006,L629:L$1006,$L628,M629:M$1006,"&gt;0"),INDIRECT("'"&amp;$E628&amp;"'!E7")),""))</f>
        <v/>
      </c>
      <c r="J628" s="502" t="str" cm="1">
        <f t="array" aca="1" ref="J628" ca="1">IF(E628="","",IFERROR(IF(M628=0,SUMIFS(J629:J$1006,L629:L$1006,$L628,M629:M$1006,"&gt;0"),INDIRECT("'"&amp;$E628&amp;"'!E8")),""))</f>
        <v/>
      </c>
      <c r="K628" s="55" t="str">
        <f t="shared" si="24"/>
        <v/>
      </c>
      <c r="L628" s="411" t="str">
        <f t="shared" si="25"/>
        <v/>
      </c>
      <c r="M628" s="411" t="str">
        <f t="shared" si="26"/>
        <v/>
      </c>
      <c r="O628" s="56"/>
    </row>
    <row r="629" spans="1:15" ht="15" hidden="1">
      <c r="A629" s="23"/>
      <c r="B629" s="23"/>
      <c r="C629" s="23"/>
      <c r="D629" s="24"/>
      <c r="E629" s="28" t="str">
        <f>IF('1.4 AIZ-BWH'!E638="","",'1.4 AIZ-BWH'!E638)</f>
        <v/>
      </c>
      <c r="F629" s="49"/>
      <c r="G629" s="500" t="str" cm="1">
        <f t="array" aca="1" ref="G629" ca="1">IFERROR(IF(M629=0,SUMIFS(G630:G$1006,L630:L$1006,$L629,M630:M$1006,"&gt;0"),INDIRECT("'"&amp;$E629&amp;"'!E4")),"")</f>
        <v/>
      </c>
      <c r="H629" s="500" t="str" cm="1">
        <f t="array" aca="1" ref="H629" ca="1">IFERROR(IF(M629=0,SUMIFS(H630:H$1006,L630:L$1006,$L629,M630:M$1006,"&gt;0"),INDIRECT("'"&amp;$E629&amp;"'!E6")),"")</f>
        <v/>
      </c>
      <c r="I629" s="502" t="str" cm="1">
        <f t="array" aca="1" ref="I629" ca="1">IF(E629="","",IFERROR(IF(M629=0,SUMIFS(I630:I$1006,L630:L$1006,$L629,M630:M$1006,"&gt;0"),INDIRECT("'"&amp;$E629&amp;"'!E7")),""))</f>
        <v/>
      </c>
      <c r="J629" s="502" t="str" cm="1">
        <f t="array" aca="1" ref="J629" ca="1">IF(E629="","",IFERROR(IF(M629=0,SUMIFS(J630:J$1006,L630:L$1006,$L629,M630:M$1006,"&gt;0"),INDIRECT("'"&amp;$E629&amp;"'!E8")),""))</f>
        <v/>
      </c>
      <c r="K629" s="55" t="str">
        <f t="shared" si="24"/>
        <v/>
      </c>
      <c r="L629" s="411" t="str">
        <f t="shared" si="25"/>
        <v/>
      </c>
      <c r="M629" s="411" t="str">
        <f t="shared" si="26"/>
        <v/>
      </c>
      <c r="O629" s="56"/>
    </row>
    <row r="630" spans="1:15" ht="15" hidden="1">
      <c r="A630" s="23"/>
      <c r="B630" s="23"/>
      <c r="C630" s="23"/>
      <c r="D630" s="24"/>
      <c r="E630" s="28" t="str">
        <f>IF('1.4 AIZ-BWH'!E639="","",'1.4 AIZ-BWH'!E639)</f>
        <v/>
      </c>
      <c r="F630" s="49"/>
      <c r="G630" s="500" t="str" cm="1">
        <f t="array" aca="1" ref="G630" ca="1">IFERROR(IF(M630=0,SUMIFS(G631:G$1006,L631:L$1006,$L630,M631:M$1006,"&gt;0"),INDIRECT("'"&amp;$E630&amp;"'!E4")),"")</f>
        <v/>
      </c>
      <c r="H630" s="500" t="str" cm="1">
        <f t="array" aca="1" ref="H630" ca="1">IFERROR(IF(M630=0,SUMIFS(H631:H$1006,L631:L$1006,$L630,M631:M$1006,"&gt;0"),INDIRECT("'"&amp;$E630&amp;"'!E6")),"")</f>
        <v/>
      </c>
      <c r="I630" s="502" t="str" cm="1">
        <f t="array" aca="1" ref="I630" ca="1">IF(E630="","",IFERROR(IF(M630=0,SUMIFS(I631:I$1006,L631:L$1006,$L630,M631:M$1006,"&gt;0"),INDIRECT("'"&amp;$E630&amp;"'!E7")),""))</f>
        <v/>
      </c>
      <c r="J630" s="502" t="str" cm="1">
        <f t="array" aca="1" ref="J630" ca="1">IF(E630="","",IFERROR(IF(M630=0,SUMIFS(J631:J$1006,L631:L$1006,$L630,M631:M$1006,"&gt;0"),INDIRECT("'"&amp;$E630&amp;"'!E8")),""))</f>
        <v/>
      </c>
      <c r="K630" s="55" t="str">
        <f t="shared" si="24"/>
        <v/>
      </c>
      <c r="L630" s="411" t="str">
        <f t="shared" si="25"/>
        <v/>
      </c>
      <c r="M630" s="411" t="str">
        <f t="shared" si="26"/>
        <v/>
      </c>
      <c r="O630" s="56"/>
    </row>
    <row r="631" spans="1:15" ht="15" hidden="1">
      <c r="A631" s="23"/>
      <c r="B631" s="23"/>
      <c r="C631" s="23"/>
      <c r="D631" s="24"/>
      <c r="E631" s="28" t="str">
        <f>IF('1.4 AIZ-BWH'!E640="","",'1.4 AIZ-BWH'!E640)</f>
        <v/>
      </c>
      <c r="F631" s="49"/>
      <c r="G631" s="500" t="str" cm="1">
        <f t="array" aca="1" ref="G631" ca="1">IFERROR(IF(M631=0,SUMIFS(G632:G$1006,L632:L$1006,$L631,M632:M$1006,"&gt;0"),INDIRECT("'"&amp;$E631&amp;"'!E4")),"")</f>
        <v/>
      </c>
      <c r="H631" s="500" t="str" cm="1">
        <f t="array" aca="1" ref="H631" ca="1">IFERROR(IF(M631=0,SUMIFS(H632:H$1006,L632:L$1006,$L631,M632:M$1006,"&gt;0"),INDIRECT("'"&amp;$E631&amp;"'!E6")),"")</f>
        <v/>
      </c>
      <c r="I631" s="502" t="str" cm="1">
        <f t="array" aca="1" ref="I631" ca="1">IF(E631="","",IFERROR(IF(M631=0,SUMIFS(I632:I$1006,L632:L$1006,$L631,M632:M$1006,"&gt;0"),INDIRECT("'"&amp;$E631&amp;"'!E7")),""))</f>
        <v/>
      </c>
      <c r="J631" s="502" t="str" cm="1">
        <f t="array" aca="1" ref="J631" ca="1">IF(E631="","",IFERROR(IF(M631=0,SUMIFS(J632:J$1006,L632:L$1006,$L631,M632:M$1006,"&gt;0"),INDIRECT("'"&amp;$E631&amp;"'!E8")),""))</f>
        <v/>
      </c>
      <c r="K631" s="55" t="str">
        <f t="shared" si="24"/>
        <v/>
      </c>
      <c r="L631" s="411" t="str">
        <f t="shared" si="25"/>
        <v/>
      </c>
      <c r="M631" s="411" t="str">
        <f t="shared" si="26"/>
        <v/>
      </c>
      <c r="O631" s="56"/>
    </row>
    <row r="632" spans="1:15" ht="15" hidden="1">
      <c r="A632" s="23"/>
      <c r="B632" s="23"/>
      <c r="C632" s="23"/>
      <c r="D632" s="24"/>
      <c r="E632" s="28" t="str">
        <f>IF('1.4 AIZ-BWH'!E641="","",'1.4 AIZ-BWH'!E641)</f>
        <v/>
      </c>
      <c r="F632" s="49"/>
      <c r="G632" s="500" t="str" cm="1">
        <f t="array" aca="1" ref="G632" ca="1">IFERROR(IF(M632=0,SUMIFS(G633:G$1006,L633:L$1006,$L632,M633:M$1006,"&gt;0"),INDIRECT("'"&amp;$E632&amp;"'!E4")),"")</f>
        <v/>
      </c>
      <c r="H632" s="500" t="str" cm="1">
        <f t="array" aca="1" ref="H632" ca="1">IFERROR(IF(M632=0,SUMIFS(H633:H$1006,L633:L$1006,$L632,M633:M$1006,"&gt;0"),INDIRECT("'"&amp;$E632&amp;"'!E6")),"")</f>
        <v/>
      </c>
      <c r="I632" s="502" t="str" cm="1">
        <f t="array" aca="1" ref="I632" ca="1">IF(E632="","",IFERROR(IF(M632=0,SUMIFS(I633:I$1006,L633:L$1006,$L632,M633:M$1006,"&gt;0"),INDIRECT("'"&amp;$E632&amp;"'!E7")),""))</f>
        <v/>
      </c>
      <c r="J632" s="502" t="str" cm="1">
        <f t="array" aca="1" ref="J632" ca="1">IF(E632="","",IFERROR(IF(M632=0,SUMIFS(J633:J$1006,L633:L$1006,$L632,M633:M$1006,"&gt;0"),INDIRECT("'"&amp;$E632&amp;"'!E8")),""))</f>
        <v/>
      </c>
      <c r="K632" s="55" t="str">
        <f t="shared" si="24"/>
        <v/>
      </c>
      <c r="L632" s="411" t="str">
        <f t="shared" si="25"/>
        <v/>
      </c>
      <c r="M632" s="411" t="str">
        <f t="shared" si="26"/>
        <v/>
      </c>
      <c r="O632" s="56"/>
    </row>
    <row r="633" spans="1:15" ht="15" hidden="1">
      <c r="A633" s="23"/>
      <c r="B633" s="23"/>
      <c r="C633" s="23"/>
      <c r="D633" s="24"/>
      <c r="E633" s="28" t="str">
        <f>IF('1.4 AIZ-BWH'!E642="","",'1.4 AIZ-BWH'!E642)</f>
        <v/>
      </c>
      <c r="F633" s="49"/>
      <c r="G633" s="500" t="str" cm="1">
        <f t="array" aca="1" ref="G633" ca="1">IFERROR(IF(M633=0,SUMIFS(G634:G$1006,L634:L$1006,$L633,M634:M$1006,"&gt;0"),INDIRECT("'"&amp;$E633&amp;"'!E4")),"")</f>
        <v/>
      </c>
      <c r="H633" s="500" t="str" cm="1">
        <f t="array" aca="1" ref="H633" ca="1">IFERROR(IF(M633=0,SUMIFS(H634:H$1006,L634:L$1006,$L633,M634:M$1006,"&gt;0"),INDIRECT("'"&amp;$E633&amp;"'!E6")),"")</f>
        <v/>
      </c>
      <c r="I633" s="502" t="str" cm="1">
        <f t="array" aca="1" ref="I633" ca="1">IF(E633="","",IFERROR(IF(M633=0,SUMIFS(I634:I$1006,L634:L$1006,$L633,M634:M$1006,"&gt;0"),INDIRECT("'"&amp;$E633&amp;"'!E7")),""))</f>
        <v/>
      </c>
      <c r="J633" s="502" t="str" cm="1">
        <f t="array" aca="1" ref="J633" ca="1">IF(E633="","",IFERROR(IF(M633=0,SUMIFS(J634:J$1006,L634:L$1006,$L633,M634:M$1006,"&gt;0"),INDIRECT("'"&amp;$E633&amp;"'!E8")),""))</f>
        <v/>
      </c>
      <c r="K633" s="55" t="str">
        <f t="shared" si="24"/>
        <v/>
      </c>
      <c r="L633" s="411" t="str">
        <f t="shared" si="25"/>
        <v/>
      </c>
      <c r="M633" s="411" t="str">
        <f t="shared" si="26"/>
        <v/>
      </c>
      <c r="O633" s="56"/>
    </row>
    <row r="634" spans="1:15" ht="15" hidden="1">
      <c r="A634" s="23"/>
      <c r="B634" s="23"/>
      <c r="C634" s="23"/>
      <c r="D634" s="24"/>
      <c r="E634" s="28" t="str">
        <f>IF('1.4 AIZ-BWH'!E643="","",'1.4 AIZ-BWH'!E643)</f>
        <v/>
      </c>
      <c r="F634" s="49"/>
      <c r="G634" s="500" t="str" cm="1">
        <f t="array" aca="1" ref="G634" ca="1">IFERROR(IF(M634=0,SUMIFS(G635:G$1006,L635:L$1006,$L634,M635:M$1006,"&gt;0"),INDIRECT("'"&amp;$E634&amp;"'!E4")),"")</f>
        <v/>
      </c>
      <c r="H634" s="500" t="str" cm="1">
        <f t="array" aca="1" ref="H634" ca="1">IFERROR(IF(M634=0,SUMIFS(H635:H$1006,L635:L$1006,$L634,M635:M$1006,"&gt;0"),INDIRECT("'"&amp;$E634&amp;"'!E6")),"")</f>
        <v/>
      </c>
      <c r="I634" s="502" t="str" cm="1">
        <f t="array" aca="1" ref="I634" ca="1">IF(E634="","",IFERROR(IF(M634=0,SUMIFS(I635:I$1006,L635:L$1006,$L634,M635:M$1006,"&gt;0"),INDIRECT("'"&amp;$E634&amp;"'!E7")),""))</f>
        <v/>
      </c>
      <c r="J634" s="502" t="str" cm="1">
        <f t="array" aca="1" ref="J634" ca="1">IF(E634="","",IFERROR(IF(M634=0,SUMIFS(J635:J$1006,L635:L$1006,$L634,M635:M$1006,"&gt;0"),INDIRECT("'"&amp;$E634&amp;"'!E8")),""))</f>
        <v/>
      </c>
      <c r="K634" s="55" t="str">
        <f t="shared" si="24"/>
        <v/>
      </c>
      <c r="L634" s="411" t="str">
        <f t="shared" si="25"/>
        <v/>
      </c>
      <c r="M634" s="411" t="str">
        <f t="shared" si="26"/>
        <v/>
      </c>
      <c r="O634" s="56"/>
    </row>
    <row r="635" spans="1:15" ht="15" hidden="1">
      <c r="A635" s="23"/>
      <c r="B635" s="23"/>
      <c r="C635" s="23"/>
      <c r="D635" s="24"/>
      <c r="E635" s="28" t="str">
        <f>IF('1.4 AIZ-BWH'!E644="","",'1.4 AIZ-BWH'!E644)</f>
        <v/>
      </c>
      <c r="F635" s="49"/>
      <c r="G635" s="500" t="str" cm="1">
        <f t="array" aca="1" ref="G635" ca="1">IFERROR(IF(M635=0,SUMIFS(G636:G$1006,L636:L$1006,$L635,M636:M$1006,"&gt;0"),INDIRECT("'"&amp;$E635&amp;"'!E4")),"")</f>
        <v/>
      </c>
      <c r="H635" s="500" t="str" cm="1">
        <f t="array" aca="1" ref="H635" ca="1">IFERROR(IF(M635=0,SUMIFS(H636:H$1006,L636:L$1006,$L635,M636:M$1006,"&gt;0"),INDIRECT("'"&amp;$E635&amp;"'!E6")),"")</f>
        <v/>
      </c>
      <c r="I635" s="502" t="str" cm="1">
        <f t="array" aca="1" ref="I635" ca="1">IF(E635="","",IFERROR(IF(M635=0,SUMIFS(I636:I$1006,L636:L$1006,$L635,M636:M$1006,"&gt;0"),INDIRECT("'"&amp;$E635&amp;"'!E7")),""))</f>
        <v/>
      </c>
      <c r="J635" s="502" t="str" cm="1">
        <f t="array" aca="1" ref="J635" ca="1">IF(E635="","",IFERROR(IF(M635=0,SUMIFS(J636:J$1006,L636:L$1006,$L635,M636:M$1006,"&gt;0"),INDIRECT("'"&amp;$E635&amp;"'!E8")),""))</f>
        <v/>
      </c>
      <c r="K635" s="55" t="str">
        <f t="shared" si="24"/>
        <v/>
      </c>
      <c r="L635" s="411" t="str">
        <f t="shared" si="25"/>
        <v/>
      </c>
      <c r="M635" s="411" t="str">
        <f t="shared" si="26"/>
        <v/>
      </c>
      <c r="O635" s="56"/>
    </row>
    <row r="636" spans="1:15" ht="15" hidden="1">
      <c r="A636" s="23"/>
      <c r="B636" s="23"/>
      <c r="C636" s="23"/>
      <c r="D636" s="24"/>
      <c r="E636" s="28" t="str">
        <f>IF('1.4 AIZ-BWH'!E645="","",'1.4 AIZ-BWH'!E645)</f>
        <v/>
      </c>
      <c r="F636" s="49"/>
      <c r="G636" s="500" t="str" cm="1">
        <f t="array" aca="1" ref="G636" ca="1">IFERROR(IF(M636=0,SUMIFS(G637:G$1006,L637:L$1006,$L636,M637:M$1006,"&gt;0"),INDIRECT("'"&amp;$E636&amp;"'!E4")),"")</f>
        <v/>
      </c>
      <c r="H636" s="500" t="str" cm="1">
        <f t="array" aca="1" ref="H636" ca="1">IFERROR(IF(M636=0,SUMIFS(H637:H$1006,L637:L$1006,$L636,M637:M$1006,"&gt;0"),INDIRECT("'"&amp;$E636&amp;"'!E6")),"")</f>
        <v/>
      </c>
      <c r="I636" s="502" t="str" cm="1">
        <f t="array" aca="1" ref="I636" ca="1">IF(E636="","",IFERROR(IF(M636=0,SUMIFS(I637:I$1006,L637:L$1006,$L636,M637:M$1006,"&gt;0"),INDIRECT("'"&amp;$E636&amp;"'!E7")),""))</f>
        <v/>
      </c>
      <c r="J636" s="502" t="str" cm="1">
        <f t="array" aca="1" ref="J636" ca="1">IF(E636="","",IFERROR(IF(M636=0,SUMIFS(J637:J$1006,L637:L$1006,$L636,M637:M$1006,"&gt;0"),INDIRECT("'"&amp;$E636&amp;"'!E8")),""))</f>
        <v/>
      </c>
      <c r="K636" s="55" t="str">
        <f t="shared" si="24"/>
        <v/>
      </c>
      <c r="L636" s="411" t="str">
        <f t="shared" si="25"/>
        <v/>
      </c>
      <c r="M636" s="411" t="str">
        <f t="shared" si="26"/>
        <v/>
      </c>
      <c r="O636" s="56"/>
    </row>
    <row r="637" spans="1:15" ht="15" hidden="1">
      <c r="A637" s="23"/>
      <c r="B637" s="23"/>
      <c r="C637" s="23"/>
      <c r="D637" s="24"/>
      <c r="E637" s="28" t="str">
        <f>IF('1.4 AIZ-BWH'!E646="","",'1.4 AIZ-BWH'!E646)</f>
        <v/>
      </c>
      <c r="F637" s="49"/>
      <c r="G637" s="500" t="str" cm="1">
        <f t="array" aca="1" ref="G637" ca="1">IFERROR(IF(M637=0,SUMIFS(G638:G$1006,L638:L$1006,$L637,M638:M$1006,"&gt;0"),INDIRECT("'"&amp;$E637&amp;"'!E4")),"")</f>
        <v/>
      </c>
      <c r="H637" s="500" t="str" cm="1">
        <f t="array" aca="1" ref="H637" ca="1">IFERROR(IF(M637=0,SUMIFS(H638:H$1006,L638:L$1006,$L637,M638:M$1006,"&gt;0"),INDIRECT("'"&amp;$E637&amp;"'!E6")),"")</f>
        <v/>
      </c>
      <c r="I637" s="502" t="str" cm="1">
        <f t="array" aca="1" ref="I637" ca="1">IF(E637="","",IFERROR(IF(M637=0,SUMIFS(I638:I$1006,L638:L$1006,$L637,M638:M$1006,"&gt;0"),INDIRECT("'"&amp;$E637&amp;"'!E7")),""))</f>
        <v/>
      </c>
      <c r="J637" s="502" t="str" cm="1">
        <f t="array" aca="1" ref="J637" ca="1">IF(E637="","",IFERROR(IF(M637=0,SUMIFS(J638:J$1006,L638:L$1006,$L637,M638:M$1006,"&gt;0"),INDIRECT("'"&amp;$E637&amp;"'!E8")),""))</f>
        <v/>
      </c>
      <c r="K637" s="55" t="str">
        <f t="shared" si="24"/>
        <v/>
      </c>
      <c r="L637" s="411" t="str">
        <f t="shared" si="25"/>
        <v/>
      </c>
      <c r="M637" s="411" t="str">
        <f t="shared" si="26"/>
        <v/>
      </c>
      <c r="O637" s="56"/>
    </row>
    <row r="638" spans="1:15" ht="15" hidden="1">
      <c r="A638" s="23"/>
      <c r="B638" s="23"/>
      <c r="C638" s="23"/>
      <c r="D638" s="24"/>
      <c r="E638" s="28" t="str">
        <f>IF('1.4 AIZ-BWH'!E647="","",'1.4 AIZ-BWH'!E647)</f>
        <v/>
      </c>
      <c r="F638" s="49"/>
      <c r="G638" s="500" t="str" cm="1">
        <f t="array" aca="1" ref="G638" ca="1">IFERROR(IF(M638=0,SUMIFS(G639:G$1006,L639:L$1006,$L638,M639:M$1006,"&gt;0"),INDIRECT("'"&amp;$E638&amp;"'!E4")),"")</f>
        <v/>
      </c>
      <c r="H638" s="500" t="str" cm="1">
        <f t="array" aca="1" ref="H638" ca="1">IFERROR(IF(M638=0,SUMIFS(H639:H$1006,L639:L$1006,$L638,M639:M$1006,"&gt;0"),INDIRECT("'"&amp;$E638&amp;"'!E6")),"")</f>
        <v/>
      </c>
      <c r="I638" s="502" t="str" cm="1">
        <f t="array" aca="1" ref="I638" ca="1">IF(E638="","",IFERROR(IF(M638=0,SUMIFS(I639:I$1006,L639:L$1006,$L638,M639:M$1006,"&gt;0"),INDIRECT("'"&amp;$E638&amp;"'!E7")),""))</f>
        <v/>
      </c>
      <c r="J638" s="502" t="str" cm="1">
        <f t="array" aca="1" ref="J638" ca="1">IF(E638="","",IFERROR(IF(M638=0,SUMIFS(J639:J$1006,L639:L$1006,$L638,M639:M$1006,"&gt;0"),INDIRECT("'"&amp;$E638&amp;"'!E8")),""))</f>
        <v/>
      </c>
      <c r="K638" s="55" t="str">
        <f t="shared" si="24"/>
        <v/>
      </c>
      <c r="L638" s="411" t="str">
        <f t="shared" si="25"/>
        <v/>
      </c>
      <c r="M638" s="411" t="str">
        <f t="shared" si="26"/>
        <v/>
      </c>
      <c r="O638" s="56"/>
    </row>
    <row r="639" spans="1:15" ht="15" hidden="1">
      <c r="A639" s="23"/>
      <c r="B639" s="23"/>
      <c r="C639" s="23"/>
      <c r="D639" s="24"/>
      <c r="E639" s="28" t="str">
        <f>IF('1.4 AIZ-BWH'!E648="","",'1.4 AIZ-BWH'!E648)</f>
        <v/>
      </c>
      <c r="F639" s="49"/>
      <c r="G639" s="500" t="str" cm="1">
        <f t="array" aca="1" ref="G639" ca="1">IFERROR(IF(M639=0,SUMIFS(G640:G$1006,L640:L$1006,$L639,M640:M$1006,"&gt;0"),INDIRECT("'"&amp;$E639&amp;"'!E4")),"")</f>
        <v/>
      </c>
      <c r="H639" s="500" t="str" cm="1">
        <f t="array" aca="1" ref="H639" ca="1">IFERROR(IF(M639=0,SUMIFS(H640:H$1006,L640:L$1006,$L639,M640:M$1006,"&gt;0"),INDIRECT("'"&amp;$E639&amp;"'!E6")),"")</f>
        <v/>
      </c>
      <c r="I639" s="502" t="str" cm="1">
        <f t="array" aca="1" ref="I639" ca="1">IF(E639="","",IFERROR(IF(M639=0,SUMIFS(I640:I$1006,L640:L$1006,$L639,M640:M$1006,"&gt;0"),INDIRECT("'"&amp;$E639&amp;"'!E7")),""))</f>
        <v/>
      </c>
      <c r="J639" s="502" t="str" cm="1">
        <f t="array" aca="1" ref="J639" ca="1">IF(E639="","",IFERROR(IF(M639=0,SUMIFS(J640:J$1006,L640:L$1006,$L639,M640:M$1006,"&gt;0"),INDIRECT("'"&amp;$E639&amp;"'!E8")),""))</f>
        <v/>
      </c>
      <c r="K639" s="55" t="str">
        <f t="shared" si="24"/>
        <v/>
      </c>
      <c r="L639" s="411" t="str">
        <f t="shared" si="25"/>
        <v/>
      </c>
      <c r="M639" s="411" t="str">
        <f t="shared" si="26"/>
        <v/>
      </c>
      <c r="O639" s="56"/>
    </row>
    <row r="640" spans="1:15" ht="15" hidden="1">
      <c r="A640" s="23"/>
      <c r="B640" s="23"/>
      <c r="C640" s="23"/>
      <c r="D640" s="24"/>
      <c r="E640" s="28" t="str">
        <f>IF('1.4 AIZ-BWH'!E649="","",'1.4 AIZ-BWH'!E649)</f>
        <v/>
      </c>
      <c r="F640" s="49"/>
      <c r="G640" s="500" t="str" cm="1">
        <f t="array" aca="1" ref="G640" ca="1">IFERROR(IF(M640=0,SUMIFS(G641:G$1006,L641:L$1006,$L640,M641:M$1006,"&gt;0"),INDIRECT("'"&amp;$E640&amp;"'!E4")),"")</f>
        <v/>
      </c>
      <c r="H640" s="500" t="str" cm="1">
        <f t="array" aca="1" ref="H640" ca="1">IFERROR(IF(M640=0,SUMIFS(H641:H$1006,L641:L$1006,$L640,M641:M$1006,"&gt;0"),INDIRECT("'"&amp;$E640&amp;"'!E6")),"")</f>
        <v/>
      </c>
      <c r="I640" s="502" t="str" cm="1">
        <f t="array" aca="1" ref="I640" ca="1">IF(E640="","",IFERROR(IF(M640=0,SUMIFS(I641:I$1006,L641:L$1006,$L640,M641:M$1006,"&gt;0"),INDIRECT("'"&amp;$E640&amp;"'!E7")),""))</f>
        <v/>
      </c>
      <c r="J640" s="502" t="str" cm="1">
        <f t="array" aca="1" ref="J640" ca="1">IF(E640="","",IFERROR(IF(M640=0,SUMIFS(J641:J$1006,L641:L$1006,$L640,M641:M$1006,"&gt;0"),INDIRECT("'"&amp;$E640&amp;"'!E8")),""))</f>
        <v/>
      </c>
      <c r="K640" s="55" t="str">
        <f t="shared" si="24"/>
        <v/>
      </c>
      <c r="L640" s="411" t="str">
        <f t="shared" si="25"/>
        <v/>
      </c>
      <c r="M640" s="411" t="str">
        <f t="shared" si="26"/>
        <v/>
      </c>
      <c r="O640" s="56"/>
    </row>
    <row r="641" spans="1:15" ht="15" hidden="1">
      <c r="A641" s="23"/>
      <c r="B641" s="23"/>
      <c r="C641" s="23"/>
      <c r="D641" s="24"/>
      <c r="E641" s="28" t="str">
        <f>IF('1.4 AIZ-BWH'!E650="","",'1.4 AIZ-BWH'!E650)</f>
        <v/>
      </c>
      <c r="F641" s="49"/>
      <c r="G641" s="500" t="str" cm="1">
        <f t="array" aca="1" ref="G641" ca="1">IFERROR(IF(M641=0,SUMIFS(G642:G$1006,L642:L$1006,$L641,M642:M$1006,"&gt;0"),INDIRECT("'"&amp;$E641&amp;"'!E4")),"")</f>
        <v/>
      </c>
      <c r="H641" s="500" t="str" cm="1">
        <f t="array" aca="1" ref="H641" ca="1">IFERROR(IF(M641=0,SUMIFS(H642:H$1006,L642:L$1006,$L641,M642:M$1006,"&gt;0"),INDIRECT("'"&amp;$E641&amp;"'!E6")),"")</f>
        <v/>
      </c>
      <c r="I641" s="502" t="str" cm="1">
        <f t="array" aca="1" ref="I641" ca="1">IF(E641="","",IFERROR(IF(M641=0,SUMIFS(I642:I$1006,L642:L$1006,$L641,M642:M$1006,"&gt;0"),INDIRECT("'"&amp;$E641&amp;"'!E7")),""))</f>
        <v/>
      </c>
      <c r="J641" s="502" t="str" cm="1">
        <f t="array" aca="1" ref="J641" ca="1">IF(E641="","",IFERROR(IF(M641=0,SUMIFS(J642:J$1006,L642:L$1006,$L641,M642:M$1006,"&gt;0"),INDIRECT("'"&amp;$E641&amp;"'!E8")),""))</f>
        <v/>
      </c>
      <c r="K641" s="55" t="str">
        <f t="shared" si="24"/>
        <v/>
      </c>
      <c r="L641" s="411" t="str">
        <f t="shared" si="25"/>
        <v/>
      </c>
      <c r="M641" s="411" t="str">
        <f t="shared" si="26"/>
        <v/>
      </c>
      <c r="O641" s="56"/>
    </row>
    <row r="642" spans="1:15" ht="15" hidden="1">
      <c r="A642" s="23"/>
      <c r="B642" s="23"/>
      <c r="C642" s="23"/>
      <c r="D642" s="24"/>
      <c r="E642" s="28" t="str">
        <f>IF('1.4 AIZ-BWH'!E651="","",'1.4 AIZ-BWH'!E651)</f>
        <v/>
      </c>
      <c r="F642" s="49"/>
      <c r="G642" s="500" t="str" cm="1">
        <f t="array" aca="1" ref="G642" ca="1">IFERROR(IF(M642=0,SUMIFS(G643:G$1006,L643:L$1006,$L642,M643:M$1006,"&gt;0"),INDIRECT("'"&amp;$E642&amp;"'!E4")),"")</f>
        <v/>
      </c>
      <c r="H642" s="500" t="str" cm="1">
        <f t="array" aca="1" ref="H642" ca="1">IFERROR(IF(M642=0,SUMIFS(H643:H$1006,L643:L$1006,$L642,M643:M$1006,"&gt;0"),INDIRECT("'"&amp;$E642&amp;"'!E6")),"")</f>
        <v/>
      </c>
      <c r="I642" s="502" t="str" cm="1">
        <f t="array" aca="1" ref="I642" ca="1">IF(E642="","",IFERROR(IF(M642=0,SUMIFS(I643:I$1006,L643:L$1006,$L642,M643:M$1006,"&gt;0"),INDIRECT("'"&amp;$E642&amp;"'!E7")),""))</f>
        <v/>
      </c>
      <c r="J642" s="502" t="str" cm="1">
        <f t="array" aca="1" ref="J642" ca="1">IF(E642="","",IFERROR(IF(M642=0,SUMIFS(J643:J$1006,L643:L$1006,$L642,M643:M$1006,"&gt;0"),INDIRECT("'"&amp;$E642&amp;"'!E8")),""))</f>
        <v/>
      </c>
      <c r="K642" s="55" t="str">
        <f t="shared" si="24"/>
        <v/>
      </c>
      <c r="L642" s="411" t="str">
        <f t="shared" si="25"/>
        <v/>
      </c>
      <c r="M642" s="411" t="str">
        <f t="shared" si="26"/>
        <v/>
      </c>
      <c r="O642" s="56"/>
    </row>
    <row r="643" spans="1:15" ht="15" hidden="1">
      <c r="A643" s="23"/>
      <c r="B643" s="23"/>
      <c r="C643" s="23"/>
      <c r="D643" s="24"/>
      <c r="E643" s="28" t="str">
        <f>IF('1.4 AIZ-BWH'!E652="","",'1.4 AIZ-BWH'!E652)</f>
        <v/>
      </c>
      <c r="F643" s="49"/>
      <c r="G643" s="500" t="str" cm="1">
        <f t="array" aca="1" ref="G643" ca="1">IFERROR(IF(M643=0,SUMIFS(G644:G$1006,L644:L$1006,$L643,M644:M$1006,"&gt;0"),INDIRECT("'"&amp;$E643&amp;"'!E4")),"")</f>
        <v/>
      </c>
      <c r="H643" s="500" t="str" cm="1">
        <f t="array" aca="1" ref="H643" ca="1">IFERROR(IF(M643=0,SUMIFS(H644:H$1006,L644:L$1006,$L643,M644:M$1006,"&gt;0"),INDIRECT("'"&amp;$E643&amp;"'!E6")),"")</f>
        <v/>
      </c>
      <c r="I643" s="502" t="str" cm="1">
        <f t="array" aca="1" ref="I643" ca="1">IF(E643="","",IFERROR(IF(M643=0,SUMIFS(I644:I$1006,L644:L$1006,$L643,M644:M$1006,"&gt;0"),INDIRECT("'"&amp;$E643&amp;"'!E7")),""))</f>
        <v/>
      </c>
      <c r="J643" s="502" t="str" cm="1">
        <f t="array" aca="1" ref="J643" ca="1">IF(E643="","",IFERROR(IF(M643=0,SUMIFS(J644:J$1006,L644:L$1006,$L643,M644:M$1006,"&gt;0"),INDIRECT("'"&amp;$E643&amp;"'!E8")),""))</f>
        <v/>
      </c>
      <c r="K643" s="55" t="str">
        <f t="shared" si="24"/>
        <v/>
      </c>
      <c r="L643" s="411" t="str">
        <f t="shared" si="25"/>
        <v/>
      </c>
      <c r="M643" s="411" t="str">
        <f t="shared" si="26"/>
        <v/>
      </c>
      <c r="O643" s="56"/>
    </row>
    <row r="644" spans="1:15" ht="15" hidden="1">
      <c r="A644" s="23"/>
      <c r="B644" s="23"/>
      <c r="C644" s="23"/>
      <c r="D644" s="24"/>
      <c r="E644" s="28" t="str">
        <f>IF('1.4 AIZ-BWH'!E653="","",'1.4 AIZ-BWH'!E653)</f>
        <v/>
      </c>
      <c r="F644" s="49"/>
      <c r="G644" s="500" t="str" cm="1">
        <f t="array" aca="1" ref="G644" ca="1">IFERROR(IF(M644=0,SUMIFS(G645:G$1006,L645:L$1006,$L644,M645:M$1006,"&gt;0"),INDIRECT("'"&amp;$E644&amp;"'!E4")),"")</f>
        <v/>
      </c>
      <c r="H644" s="500" t="str" cm="1">
        <f t="array" aca="1" ref="H644" ca="1">IFERROR(IF(M644=0,SUMIFS(H645:H$1006,L645:L$1006,$L644,M645:M$1006,"&gt;0"),INDIRECT("'"&amp;$E644&amp;"'!E6")),"")</f>
        <v/>
      </c>
      <c r="I644" s="502" t="str" cm="1">
        <f t="array" aca="1" ref="I644" ca="1">IF(E644="","",IFERROR(IF(M644=0,SUMIFS(I645:I$1006,L645:L$1006,$L644,M645:M$1006,"&gt;0"),INDIRECT("'"&amp;$E644&amp;"'!E7")),""))</f>
        <v/>
      </c>
      <c r="J644" s="502" t="str" cm="1">
        <f t="array" aca="1" ref="J644" ca="1">IF(E644="","",IFERROR(IF(M644=0,SUMIFS(J645:J$1006,L645:L$1006,$L644,M645:M$1006,"&gt;0"),INDIRECT("'"&amp;$E644&amp;"'!E8")),""))</f>
        <v/>
      </c>
      <c r="K644" s="55" t="str">
        <f t="shared" si="24"/>
        <v/>
      </c>
      <c r="L644" s="411" t="str">
        <f t="shared" si="25"/>
        <v/>
      </c>
      <c r="M644" s="411" t="str">
        <f t="shared" si="26"/>
        <v/>
      </c>
      <c r="O644" s="56"/>
    </row>
    <row r="645" spans="1:15" ht="15" hidden="1">
      <c r="A645" s="23"/>
      <c r="B645" s="23"/>
      <c r="C645" s="23"/>
      <c r="D645" s="24"/>
      <c r="E645" s="28" t="str">
        <f>IF('1.4 AIZ-BWH'!E654="","",'1.4 AIZ-BWH'!E654)</f>
        <v/>
      </c>
      <c r="F645" s="49"/>
      <c r="G645" s="500" t="str" cm="1">
        <f t="array" aca="1" ref="G645" ca="1">IFERROR(IF(M645=0,SUMIFS(G646:G$1006,L646:L$1006,$L645,M646:M$1006,"&gt;0"),INDIRECT("'"&amp;$E645&amp;"'!E4")),"")</f>
        <v/>
      </c>
      <c r="H645" s="500" t="str" cm="1">
        <f t="array" aca="1" ref="H645" ca="1">IFERROR(IF(M645=0,SUMIFS(H646:H$1006,L646:L$1006,$L645,M646:M$1006,"&gt;0"),INDIRECT("'"&amp;$E645&amp;"'!E6")),"")</f>
        <v/>
      </c>
      <c r="I645" s="502" t="str" cm="1">
        <f t="array" aca="1" ref="I645" ca="1">IF(E645="","",IFERROR(IF(M645=0,SUMIFS(I646:I$1006,L646:L$1006,$L645,M646:M$1006,"&gt;0"),INDIRECT("'"&amp;$E645&amp;"'!E7")),""))</f>
        <v/>
      </c>
      <c r="J645" s="502" t="str" cm="1">
        <f t="array" aca="1" ref="J645" ca="1">IF(E645="","",IFERROR(IF(M645=0,SUMIFS(J646:J$1006,L646:L$1006,$L645,M646:M$1006,"&gt;0"),INDIRECT("'"&amp;$E645&amp;"'!E8")),""))</f>
        <v/>
      </c>
      <c r="K645" s="55" t="str">
        <f t="shared" si="24"/>
        <v/>
      </c>
      <c r="L645" s="411" t="str">
        <f t="shared" si="25"/>
        <v/>
      </c>
      <c r="M645" s="411" t="str">
        <f t="shared" si="26"/>
        <v/>
      </c>
      <c r="O645" s="56"/>
    </row>
    <row r="646" spans="1:15" ht="15" hidden="1">
      <c r="A646" s="23"/>
      <c r="B646" s="23"/>
      <c r="C646" s="23"/>
      <c r="D646" s="24"/>
      <c r="E646" s="28" t="str">
        <f>IF('1.4 AIZ-BWH'!E655="","",'1.4 AIZ-BWH'!E655)</f>
        <v/>
      </c>
      <c r="F646" s="49"/>
      <c r="G646" s="500" t="str" cm="1">
        <f t="array" aca="1" ref="G646" ca="1">IFERROR(IF(M646=0,SUMIFS(G647:G$1006,L647:L$1006,$L646,M647:M$1006,"&gt;0"),INDIRECT("'"&amp;$E646&amp;"'!E4")),"")</f>
        <v/>
      </c>
      <c r="H646" s="500" t="str" cm="1">
        <f t="array" aca="1" ref="H646" ca="1">IFERROR(IF(M646=0,SUMIFS(H647:H$1006,L647:L$1006,$L646,M647:M$1006,"&gt;0"),INDIRECT("'"&amp;$E646&amp;"'!E6")),"")</f>
        <v/>
      </c>
      <c r="I646" s="502" t="str" cm="1">
        <f t="array" aca="1" ref="I646" ca="1">IF(E646="","",IFERROR(IF(M646=0,SUMIFS(I647:I$1006,L647:L$1006,$L646,M647:M$1006,"&gt;0"),INDIRECT("'"&amp;$E646&amp;"'!E7")),""))</f>
        <v/>
      </c>
      <c r="J646" s="502" t="str" cm="1">
        <f t="array" aca="1" ref="J646" ca="1">IF(E646="","",IFERROR(IF(M646=0,SUMIFS(J647:J$1006,L647:L$1006,$L646,M647:M$1006,"&gt;0"),INDIRECT("'"&amp;$E646&amp;"'!E8")),""))</f>
        <v/>
      </c>
      <c r="K646" s="55" t="str">
        <f t="shared" si="24"/>
        <v/>
      </c>
      <c r="L646" s="411" t="str">
        <f t="shared" si="25"/>
        <v/>
      </c>
      <c r="M646" s="411" t="str">
        <f t="shared" si="26"/>
        <v/>
      </c>
      <c r="O646" s="56"/>
    </row>
    <row r="647" spans="1:15" ht="15" hidden="1">
      <c r="A647" s="23"/>
      <c r="B647" s="23"/>
      <c r="C647" s="23"/>
      <c r="D647" s="24"/>
      <c r="E647" s="28" t="str">
        <f>IF('1.4 AIZ-BWH'!E656="","",'1.4 AIZ-BWH'!E656)</f>
        <v/>
      </c>
      <c r="F647" s="49"/>
      <c r="G647" s="500" t="str" cm="1">
        <f t="array" aca="1" ref="G647" ca="1">IFERROR(IF(M647=0,SUMIFS(G648:G$1006,L648:L$1006,$L647,M648:M$1006,"&gt;0"),INDIRECT("'"&amp;$E647&amp;"'!E4")),"")</f>
        <v/>
      </c>
      <c r="H647" s="500" t="str" cm="1">
        <f t="array" aca="1" ref="H647" ca="1">IFERROR(IF(M647=0,SUMIFS(H648:H$1006,L648:L$1006,$L647,M648:M$1006,"&gt;0"),INDIRECT("'"&amp;$E647&amp;"'!E6")),"")</f>
        <v/>
      </c>
      <c r="I647" s="502" t="str" cm="1">
        <f t="array" aca="1" ref="I647" ca="1">IF(E647="","",IFERROR(IF(M647=0,SUMIFS(I648:I$1006,L648:L$1006,$L647,M648:M$1006,"&gt;0"),INDIRECT("'"&amp;$E647&amp;"'!E7")),""))</f>
        <v/>
      </c>
      <c r="J647" s="502" t="str" cm="1">
        <f t="array" aca="1" ref="J647" ca="1">IF(E647="","",IFERROR(IF(M647=0,SUMIFS(J648:J$1006,L648:L$1006,$L647,M648:M$1006,"&gt;0"),INDIRECT("'"&amp;$E647&amp;"'!E8")),""))</f>
        <v/>
      </c>
      <c r="K647" s="55" t="str">
        <f t="shared" si="24"/>
        <v/>
      </c>
      <c r="L647" s="411" t="str">
        <f t="shared" si="25"/>
        <v/>
      </c>
      <c r="M647" s="411" t="str">
        <f t="shared" si="26"/>
        <v/>
      </c>
      <c r="O647" s="56"/>
    </row>
    <row r="648" spans="1:15" ht="15" hidden="1">
      <c r="A648" s="23"/>
      <c r="B648" s="23"/>
      <c r="C648" s="23"/>
      <c r="D648" s="24"/>
      <c r="E648" s="28" t="str">
        <f>IF('1.4 AIZ-BWH'!E657="","",'1.4 AIZ-BWH'!E657)</f>
        <v/>
      </c>
      <c r="F648" s="49"/>
      <c r="G648" s="500" t="str" cm="1">
        <f t="array" aca="1" ref="G648" ca="1">IFERROR(IF(M648=0,SUMIFS(G649:G$1006,L649:L$1006,$L648,M649:M$1006,"&gt;0"),INDIRECT("'"&amp;$E648&amp;"'!E4")),"")</f>
        <v/>
      </c>
      <c r="H648" s="500" t="str" cm="1">
        <f t="array" aca="1" ref="H648" ca="1">IFERROR(IF(M648=0,SUMIFS(H649:H$1006,L649:L$1006,$L648,M649:M$1006,"&gt;0"),INDIRECT("'"&amp;$E648&amp;"'!E6")),"")</f>
        <v/>
      </c>
      <c r="I648" s="502" t="str" cm="1">
        <f t="array" aca="1" ref="I648" ca="1">IF(E648="","",IFERROR(IF(M648=0,SUMIFS(I649:I$1006,L649:L$1006,$L648,M649:M$1006,"&gt;0"),INDIRECT("'"&amp;$E648&amp;"'!E7")),""))</f>
        <v/>
      </c>
      <c r="J648" s="502" t="str" cm="1">
        <f t="array" aca="1" ref="J648" ca="1">IF(E648="","",IFERROR(IF(M648=0,SUMIFS(J649:J$1006,L649:L$1006,$L648,M649:M$1006,"&gt;0"),INDIRECT("'"&amp;$E648&amp;"'!E8")),""))</f>
        <v/>
      </c>
      <c r="K648" s="55" t="str">
        <f t="shared" si="24"/>
        <v/>
      </c>
      <c r="L648" s="411" t="str">
        <f t="shared" si="25"/>
        <v/>
      </c>
      <c r="M648" s="411" t="str">
        <f t="shared" si="26"/>
        <v/>
      </c>
      <c r="O648" s="56"/>
    </row>
    <row r="649" spans="1:15" ht="15" hidden="1">
      <c r="A649" s="23"/>
      <c r="B649" s="23"/>
      <c r="C649" s="23"/>
      <c r="D649" s="24"/>
      <c r="E649" s="28" t="str">
        <f>IF('1.4 AIZ-BWH'!E658="","",'1.4 AIZ-BWH'!E658)</f>
        <v/>
      </c>
      <c r="F649" s="49"/>
      <c r="G649" s="500" t="str" cm="1">
        <f t="array" aca="1" ref="G649" ca="1">IFERROR(IF(M649=0,SUMIFS(G650:G$1006,L650:L$1006,$L649,M650:M$1006,"&gt;0"),INDIRECT("'"&amp;$E649&amp;"'!E4")),"")</f>
        <v/>
      </c>
      <c r="H649" s="500" t="str" cm="1">
        <f t="array" aca="1" ref="H649" ca="1">IFERROR(IF(M649=0,SUMIFS(H650:H$1006,L650:L$1006,$L649,M650:M$1006,"&gt;0"),INDIRECT("'"&amp;$E649&amp;"'!E6")),"")</f>
        <v/>
      </c>
      <c r="I649" s="502" t="str" cm="1">
        <f t="array" aca="1" ref="I649" ca="1">IF(E649="","",IFERROR(IF(M649=0,SUMIFS(I650:I$1006,L650:L$1006,$L649,M650:M$1006,"&gt;0"),INDIRECT("'"&amp;$E649&amp;"'!E7")),""))</f>
        <v/>
      </c>
      <c r="J649" s="502" t="str" cm="1">
        <f t="array" aca="1" ref="J649" ca="1">IF(E649="","",IFERROR(IF(M649=0,SUMIFS(J650:J$1006,L650:L$1006,$L649,M650:M$1006,"&gt;0"),INDIRECT("'"&amp;$E649&amp;"'!E8")),""))</f>
        <v/>
      </c>
      <c r="K649" s="55" t="str">
        <f t="shared" si="24"/>
        <v/>
      </c>
      <c r="L649" s="411" t="str">
        <f t="shared" si="25"/>
        <v/>
      </c>
      <c r="M649" s="411" t="str">
        <f t="shared" si="26"/>
        <v/>
      </c>
      <c r="O649" s="56"/>
    </row>
    <row r="650" spans="1:15" ht="15" hidden="1">
      <c r="A650" s="23"/>
      <c r="B650" s="23"/>
      <c r="C650" s="23"/>
      <c r="D650" s="24"/>
      <c r="E650" s="28" t="str">
        <f>IF('1.4 AIZ-BWH'!E659="","",'1.4 AIZ-BWH'!E659)</f>
        <v/>
      </c>
      <c r="F650" s="49"/>
      <c r="G650" s="500" t="str" cm="1">
        <f t="array" aca="1" ref="G650" ca="1">IFERROR(IF(M650=0,SUMIFS(G651:G$1006,L651:L$1006,$L650,M651:M$1006,"&gt;0"),INDIRECT("'"&amp;$E650&amp;"'!E4")),"")</f>
        <v/>
      </c>
      <c r="H650" s="500" t="str" cm="1">
        <f t="array" aca="1" ref="H650" ca="1">IFERROR(IF(M650=0,SUMIFS(H651:H$1006,L651:L$1006,$L650,M651:M$1006,"&gt;0"),INDIRECT("'"&amp;$E650&amp;"'!E6")),"")</f>
        <v/>
      </c>
      <c r="I650" s="502" t="str" cm="1">
        <f t="array" aca="1" ref="I650" ca="1">IF(E650="","",IFERROR(IF(M650=0,SUMIFS(I651:I$1006,L651:L$1006,$L650,M651:M$1006,"&gt;0"),INDIRECT("'"&amp;$E650&amp;"'!E7")),""))</f>
        <v/>
      </c>
      <c r="J650" s="502" t="str" cm="1">
        <f t="array" aca="1" ref="J650" ca="1">IF(E650="","",IFERROR(IF(M650=0,SUMIFS(J651:J$1006,L651:L$1006,$L650,M651:M$1006,"&gt;0"),INDIRECT("'"&amp;$E650&amp;"'!E8")),""))</f>
        <v/>
      </c>
      <c r="K650" s="55" t="str">
        <f t="shared" si="24"/>
        <v/>
      </c>
      <c r="L650" s="411" t="str">
        <f t="shared" si="25"/>
        <v/>
      </c>
      <c r="M650" s="411" t="str">
        <f t="shared" si="26"/>
        <v/>
      </c>
      <c r="O650" s="56"/>
    </row>
    <row r="651" spans="1:15" ht="15" hidden="1">
      <c r="A651" s="23"/>
      <c r="B651" s="23"/>
      <c r="C651" s="23"/>
      <c r="D651" s="24"/>
      <c r="E651" s="28" t="str">
        <f>IF('1.4 AIZ-BWH'!E660="","",'1.4 AIZ-BWH'!E660)</f>
        <v/>
      </c>
      <c r="F651" s="49"/>
      <c r="G651" s="500" t="str" cm="1">
        <f t="array" aca="1" ref="G651" ca="1">IFERROR(IF(M651=0,SUMIFS(G652:G$1006,L652:L$1006,$L651,M652:M$1006,"&gt;0"),INDIRECT("'"&amp;$E651&amp;"'!E4")),"")</f>
        <v/>
      </c>
      <c r="H651" s="500" t="str" cm="1">
        <f t="array" aca="1" ref="H651" ca="1">IFERROR(IF(M651=0,SUMIFS(H652:H$1006,L652:L$1006,$L651,M652:M$1006,"&gt;0"),INDIRECT("'"&amp;$E651&amp;"'!E6")),"")</f>
        <v/>
      </c>
      <c r="I651" s="502" t="str" cm="1">
        <f t="array" aca="1" ref="I651" ca="1">IF(E651="","",IFERROR(IF(M651=0,SUMIFS(I652:I$1006,L652:L$1006,$L651,M652:M$1006,"&gt;0"),INDIRECT("'"&amp;$E651&amp;"'!E7")),""))</f>
        <v/>
      </c>
      <c r="J651" s="502" t="str" cm="1">
        <f t="array" aca="1" ref="J651" ca="1">IF(E651="","",IFERROR(IF(M651=0,SUMIFS(J652:J$1006,L652:L$1006,$L651,M652:M$1006,"&gt;0"),INDIRECT("'"&amp;$E651&amp;"'!E8")),""))</f>
        <v/>
      </c>
      <c r="K651" s="55" t="str">
        <f t="shared" si="24"/>
        <v/>
      </c>
      <c r="L651" s="411" t="str">
        <f t="shared" si="25"/>
        <v/>
      </c>
      <c r="M651" s="411" t="str">
        <f t="shared" si="26"/>
        <v/>
      </c>
      <c r="O651" s="56"/>
    </row>
    <row r="652" spans="1:15" ht="15" hidden="1">
      <c r="A652" s="23"/>
      <c r="B652" s="23"/>
      <c r="C652" s="23"/>
      <c r="D652" s="24"/>
      <c r="E652" s="28" t="str">
        <f>IF('1.4 AIZ-BWH'!E661="","",'1.4 AIZ-BWH'!E661)</f>
        <v/>
      </c>
      <c r="F652" s="49"/>
      <c r="G652" s="500" t="str" cm="1">
        <f t="array" aca="1" ref="G652" ca="1">IFERROR(IF(M652=0,SUMIFS(G653:G$1006,L653:L$1006,$L652,M653:M$1006,"&gt;0"),INDIRECT("'"&amp;$E652&amp;"'!E4")),"")</f>
        <v/>
      </c>
      <c r="H652" s="500" t="str" cm="1">
        <f t="array" aca="1" ref="H652" ca="1">IFERROR(IF(M652=0,SUMIFS(H653:H$1006,L653:L$1006,$L652,M653:M$1006,"&gt;0"),INDIRECT("'"&amp;$E652&amp;"'!E6")),"")</f>
        <v/>
      </c>
      <c r="I652" s="502" t="str" cm="1">
        <f t="array" aca="1" ref="I652" ca="1">IF(E652="","",IFERROR(IF(M652=0,SUMIFS(I653:I$1006,L653:L$1006,$L652,M653:M$1006,"&gt;0"),INDIRECT("'"&amp;$E652&amp;"'!E7")),""))</f>
        <v/>
      </c>
      <c r="J652" s="502" t="str" cm="1">
        <f t="array" aca="1" ref="J652" ca="1">IF(E652="","",IFERROR(IF(M652=0,SUMIFS(J653:J$1006,L653:L$1006,$L652,M653:M$1006,"&gt;0"),INDIRECT("'"&amp;$E652&amp;"'!E8")),""))</f>
        <v/>
      </c>
      <c r="K652" s="55" t="str">
        <f t="shared" si="24"/>
        <v/>
      </c>
      <c r="L652" s="411" t="str">
        <f t="shared" si="25"/>
        <v/>
      </c>
      <c r="M652" s="411" t="str">
        <f t="shared" si="26"/>
        <v/>
      </c>
      <c r="O652" s="56"/>
    </row>
    <row r="653" spans="1:15" ht="15" hidden="1">
      <c r="A653" s="23"/>
      <c r="B653" s="23"/>
      <c r="C653" s="23"/>
      <c r="D653" s="24"/>
      <c r="E653" s="28" t="str">
        <f>IF('1.4 AIZ-BWH'!E662="","",'1.4 AIZ-BWH'!E662)</f>
        <v/>
      </c>
      <c r="F653" s="49"/>
      <c r="G653" s="500" t="str" cm="1">
        <f t="array" aca="1" ref="G653" ca="1">IFERROR(IF(M653=0,SUMIFS(G654:G$1006,L654:L$1006,$L653,M654:M$1006,"&gt;0"),INDIRECT("'"&amp;$E653&amp;"'!E4")),"")</f>
        <v/>
      </c>
      <c r="H653" s="500" t="str" cm="1">
        <f t="array" aca="1" ref="H653" ca="1">IFERROR(IF(M653=0,SUMIFS(H654:H$1006,L654:L$1006,$L653,M654:M$1006,"&gt;0"),INDIRECT("'"&amp;$E653&amp;"'!E6")),"")</f>
        <v/>
      </c>
      <c r="I653" s="502" t="str" cm="1">
        <f t="array" aca="1" ref="I653" ca="1">IF(E653="","",IFERROR(IF(M653=0,SUMIFS(I654:I$1006,L654:L$1006,$L653,M654:M$1006,"&gt;0"),INDIRECT("'"&amp;$E653&amp;"'!E7")),""))</f>
        <v/>
      </c>
      <c r="J653" s="502" t="str" cm="1">
        <f t="array" aca="1" ref="J653" ca="1">IF(E653="","",IFERROR(IF(M653=0,SUMIFS(J654:J$1006,L654:L$1006,$L653,M654:M$1006,"&gt;0"),INDIRECT("'"&amp;$E653&amp;"'!E8")),""))</f>
        <v/>
      </c>
      <c r="K653" s="55" t="str">
        <f t="shared" si="24"/>
        <v/>
      </c>
      <c r="L653" s="411" t="str">
        <f t="shared" si="25"/>
        <v/>
      </c>
      <c r="M653" s="411" t="str">
        <f t="shared" si="26"/>
        <v/>
      </c>
      <c r="O653" s="56"/>
    </row>
    <row r="654" spans="1:15" ht="15" hidden="1">
      <c r="A654" s="23"/>
      <c r="B654" s="23"/>
      <c r="C654" s="23"/>
      <c r="D654" s="24"/>
      <c r="E654" s="28" t="str">
        <f>IF('1.4 AIZ-BWH'!E663="","",'1.4 AIZ-BWH'!E663)</f>
        <v/>
      </c>
      <c r="F654" s="49"/>
      <c r="G654" s="500" t="str" cm="1">
        <f t="array" aca="1" ref="G654" ca="1">IFERROR(IF(M654=0,SUMIFS(G655:G$1006,L655:L$1006,$L654,M655:M$1006,"&gt;0"),INDIRECT("'"&amp;$E654&amp;"'!E4")),"")</f>
        <v/>
      </c>
      <c r="H654" s="500" t="str" cm="1">
        <f t="array" aca="1" ref="H654" ca="1">IFERROR(IF(M654=0,SUMIFS(H655:H$1006,L655:L$1006,$L654,M655:M$1006,"&gt;0"),INDIRECT("'"&amp;$E654&amp;"'!E6")),"")</f>
        <v/>
      </c>
      <c r="I654" s="502" t="str" cm="1">
        <f t="array" aca="1" ref="I654" ca="1">IF(E654="","",IFERROR(IF(M654=0,SUMIFS(I655:I$1006,L655:L$1006,$L654,M655:M$1006,"&gt;0"),INDIRECT("'"&amp;$E654&amp;"'!E7")),""))</f>
        <v/>
      </c>
      <c r="J654" s="502" t="str" cm="1">
        <f t="array" aca="1" ref="J654" ca="1">IF(E654="","",IFERROR(IF(M654=0,SUMIFS(J655:J$1006,L655:L$1006,$L654,M655:M$1006,"&gt;0"),INDIRECT("'"&amp;$E654&amp;"'!E8")),""))</f>
        <v/>
      </c>
      <c r="K654" s="55" t="str">
        <f t="shared" si="24"/>
        <v/>
      </c>
      <c r="L654" s="411" t="str">
        <f t="shared" si="25"/>
        <v/>
      </c>
      <c r="M654" s="411" t="str">
        <f t="shared" si="26"/>
        <v/>
      </c>
      <c r="O654" s="56"/>
    </row>
    <row r="655" spans="1:15" ht="15" hidden="1">
      <c r="A655" s="23"/>
      <c r="B655" s="23"/>
      <c r="C655" s="23"/>
      <c r="D655" s="24"/>
      <c r="E655" s="28" t="str">
        <f>IF('1.4 AIZ-BWH'!E664="","",'1.4 AIZ-BWH'!E664)</f>
        <v/>
      </c>
      <c r="F655" s="49"/>
      <c r="G655" s="500" t="str" cm="1">
        <f t="array" aca="1" ref="G655" ca="1">IFERROR(IF(M655=0,SUMIFS(G656:G$1006,L656:L$1006,$L655,M656:M$1006,"&gt;0"),INDIRECT("'"&amp;$E655&amp;"'!E4")),"")</f>
        <v/>
      </c>
      <c r="H655" s="500" t="str" cm="1">
        <f t="array" aca="1" ref="H655" ca="1">IFERROR(IF(M655=0,SUMIFS(H656:H$1006,L656:L$1006,$L655,M656:M$1006,"&gt;0"),INDIRECT("'"&amp;$E655&amp;"'!E6")),"")</f>
        <v/>
      </c>
      <c r="I655" s="502" t="str" cm="1">
        <f t="array" aca="1" ref="I655" ca="1">IF(E655="","",IFERROR(IF(M655=0,SUMIFS(I656:I$1006,L656:L$1006,$L655,M656:M$1006,"&gt;0"),INDIRECT("'"&amp;$E655&amp;"'!E7")),""))</f>
        <v/>
      </c>
      <c r="J655" s="502" t="str" cm="1">
        <f t="array" aca="1" ref="J655" ca="1">IF(E655="","",IFERROR(IF(M655=0,SUMIFS(J656:J$1006,L656:L$1006,$L655,M656:M$1006,"&gt;0"),INDIRECT("'"&amp;$E655&amp;"'!E8")),""))</f>
        <v/>
      </c>
      <c r="K655" s="55" t="str">
        <f t="shared" si="24"/>
        <v/>
      </c>
      <c r="L655" s="411" t="str">
        <f t="shared" si="25"/>
        <v/>
      </c>
      <c r="M655" s="411" t="str">
        <f t="shared" si="26"/>
        <v/>
      </c>
      <c r="O655" s="56"/>
    </row>
    <row r="656" spans="1:15" ht="15" hidden="1">
      <c r="A656" s="23"/>
      <c r="B656" s="23"/>
      <c r="C656" s="23"/>
      <c r="D656" s="24"/>
      <c r="E656" s="28" t="str">
        <f>IF('1.4 AIZ-BWH'!E665="","",'1.4 AIZ-BWH'!E665)</f>
        <v/>
      </c>
      <c r="F656" s="49"/>
      <c r="G656" s="500" t="str" cm="1">
        <f t="array" aca="1" ref="G656" ca="1">IFERROR(IF(M656=0,SUMIFS(G657:G$1006,L657:L$1006,$L656,M657:M$1006,"&gt;0"),INDIRECT("'"&amp;$E656&amp;"'!E4")),"")</f>
        <v/>
      </c>
      <c r="H656" s="500" t="str" cm="1">
        <f t="array" aca="1" ref="H656" ca="1">IFERROR(IF(M656=0,SUMIFS(H657:H$1006,L657:L$1006,$L656,M657:M$1006,"&gt;0"),INDIRECT("'"&amp;$E656&amp;"'!E6")),"")</f>
        <v/>
      </c>
      <c r="I656" s="502" t="str" cm="1">
        <f t="array" aca="1" ref="I656" ca="1">IF(E656="","",IFERROR(IF(M656=0,SUMIFS(I657:I$1006,L657:L$1006,$L656,M657:M$1006,"&gt;0"),INDIRECT("'"&amp;$E656&amp;"'!E7")),""))</f>
        <v/>
      </c>
      <c r="J656" s="502" t="str" cm="1">
        <f t="array" aca="1" ref="J656" ca="1">IF(E656="","",IFERROR(IF(M656=0,SUMIFS(J657:J$1006,L657:L$1006,$L656,M657:M$1006,"&gt;0"),INDIRECT("'"&amp;$E656&amp;"'!E8")),""))</f>
        <v/>
      </c>
      <c r="K656" s="55" t="str">
        <f t="shared" si="24"/>
        <v/>
      </c>
      <c r="L656" s="411" t="str">
        <f t="shared" si="25"/>
        <v/>
      </c>
      <c r="M656" s="411" t="str">
        <f t="shared" si="26"/>
        <v/>
      </c>
      <c r="O656" s="56"/>
    </row>
    <row r="657" spans="1:15" ht="15" hidden="1">
      <c r="A657" s="23"/>
      <c r="B657" s="23"/>
      <c r="C657" s="23"/>
      <c r="D657" s="24"/>
      <c r="E657" s="28" t="str">
        <f>IF('1.4 AIZ-BWH'!E666="","",'1.4 AIZ-BWH'!E666)</f>
        <v/>
      </c>
      <c r="F657" s="49"/>
      <c r="G657" s="500" t="str" cm="1">
        <f t="array" aca="1" ref="G657" ca="1">IFERROR(IF(M657=0,SUMIFS(G658:G$1006,L658:L$1006,$L657,M658:M$1006,"&gt;0"),INDIRECT("'"&amp;$E657&amp;"'!E4")),"")</f>
        <v/>
      </c>
      <c r="H657" s="500" t="str" cm="1">
        <f t="array" aca="1" ref="H657" ca="1">IFERROR(IF(M657=0,SUMIFS(H658:H$1006,L658:L$1006,$L657,M658:M$1006,"&gt;0"),INDIRECT("'"&amp;$E657&amp;"'!E6")),"")</f>
        <v/>
      </c>
      <c r="I657" s="502" t="str" cm="1">
        <f t="array" aca="1" ref="I657" ca="1">IF(E657="","",IFERROR(IF(M657=0,SUMIFS(I658:I$1006,L658:L$1006,$L657,M658:M$1006,"&gt;0"),INDIRECT("'"&amp;$E657&amp;"'!E7")),""))</f>
        <v/>
      </c>
      <c r="J657" s="502" t="str" cm="1">
        <f t="array" aca="1" ref="J657" ca="1">IF(E657="","",IFERROR(IF(M657=0,SUMIFS(J658:J$1006,L658:L$1006,$L657,M658:M$1006,"&gt;0"),INDIRECT("'"&amp;$E657&amp;"'!E8")),""))</f>
        <v/>
      </c>
      <c r="K657" s="55" t="str">
        <f t="shared" ref="K657:K720" si="27">IF(E657="","",IFERROR(H657/G657,0))</f>
        <v/>
      </c>
      <c r="L657" s="411" t="str">
        <f t="shared" si="25"/>
        <v/>
      </c>
      <c r="M657" s="411" t="str">
        <f t="shared" si="26"/>
        <v/>
      </c>
      <c r="O657" s="56"/>
    </row>
    <row r="658" spans="1:15" ht="15" hidden="1">
      <c r="A658" s="23"/>
      <c r="B658" s="23"/>
      <c r="C658" s="23"/>
      <c r="D658" s="24"/>
      <c r="E658" s="28" t="str">
        <f>IF('1.4 AIZ-BWH'!E667="","",'1.4 AIZ-BWH'!E667)</f>
        <v/>
      </c>
      <c r="F658" s="49"/>
      <c r="G658" s="500" t="str" cm="1">
        <f t="array" aca="1" ref="G658" ca="1">IFERROR(IF(M658=0,SUMIFS(G659:G$1006,L659:L$1006,$L658,M659:M$1006,"&gt;0"),INDIRECT("'"&amp;$E658&amp;"'!E4")),"")</f>
        <v/>
      </c>
      <c r="H658" s="500" t="str" cm="1">
        <f t="array" aca="1" ref="H658" ca="1">IFERROR(IF(M658=0,SUMIFS(H659:H$1006,L659:L$1006,$L658,M659:M$1006,"&gt;0"),INDIRECT("'"&amp;$E658&amp;"'!E6")),"")</f>
        <v/>
      </c>
      <c r="I658" s="502" t="str" cm="1">
        <f t="array" aca="1" ref="I658" ca="1">IF(E658="","",IFERROR(IF(M658=0,SUMIFS(I659:I$1006,L659:L$1006,$L658,M659:M$1006,"&gt;0"),INDIRECT("'"&amp;$E658&amp;"'!E7")),""))</f>
        <v/>
      </c>
      <c r="J658" s="502" t="str" cm="1">
        <f t="array" aca="1" ref="J658" ca="1">IF(E658="","",IFERROR(IF(M658=0,SUMIFS(J659:J$1006,L659:L$1006,$L658,M659:M$1006,"&gt;0"),INDIRECT("'"&amp;$E658&amp;"'!E8")),""))</f>
        <v/>
      </c>
      <c r="K658" s="55" t="str">
        <f t="shared" si="27"/>
        <v/>
      </c>
      <c r="L658" s="411" t="str">
        <f t="shared" si="25"/>
        <v/>
      </c>
      <c r="M658" s="411" t="str">
        <f t="shared" si="26"/>
        <v/>
      </c>
      <c r="O658" s="56"/>
    </row>
    <row r="659" spans="1:15" ht="15" hidden="1">
      <c r="A659" s="23"/>
      <c r="B659" s="23"/>
      <c r="C659" s="23"/>
      <c r="D659" s="24"/>
      <c r="E659" s="28" t="str">
        <f>IF('1.4 AIZ-BWH'!E668="","",'1.4 AIZ-BWH'!E668)</f>
        <v/>
      </c>
      <c r="F659" s="49"/>
      <c r="G659" s="500" t="str" cm="1">
        <f t="array" aca="1" ref="G659" ca="1">IFERROR(IF(M659=0,SUMIFS(G660:G$1006,L660:L$1006,$L659,M660:M$1006,"&gt;0"),INDIRECT("'"&amp;$E659&amp;"'!E4")),"")</f>
        <v/>
      </c>
      <c r="H659" s="500" t="str" cm="1">
        <f t="array" aca="1" ref="H659" ca="1">IFERROR(IF(M659=0,SUMIFS(H660:H$1006,L660:L$1006,$L659,M660:M$1006,"&gt;0"),INDIRECT("'"&amp;$E659&amp;"'!E6")),"")</f>
        <v/>
      </c>
      <c r="I659" s="502" t="str" cm="1">
        <f t="array" aca="1" ref="I659" ca="1">IF(E659="","",IFERROR(IF(M659=0,SUMIFS(I660:I$1006,L660:L$1006,$L659,M660:M$1006,"&gt;0"),INDIRECT("'"&amp;$E659&amp;"'!E7")),""))</f>
        <v/>
      </c>
      <c r="J659" s="502" t="str" cm="1">
        <f t="array" aca="1" ref="J659" ca="1">IF(E659="","",IFERROR(IF(M659=0,SUMIFS(J660:J$1006,L660:L$1006,$L659,M660:M$1006,"&gt;0"),INDIRECT("'"&amp;$E659&amp;"'!E8")),""))</f>
        <v/>
      </c>
      <c r="K659" s="55" t="str">
        <f t="shared" si="27"/>
        <v/>
      </c>
      <c r="L659" s="411" t="str">
        <f t="shared" si="25"/>
        <v/>
      </c>
      <c r="M659" s="411" t="str">
        <f t="shared" si="26"/>
        <v/>
      </c>
      <c r="O659" s="56"/>
    </row>
    <row r="660" spans="1:15" ht="15" hidden="1">
      <c r="A660" s="23"/>
      <c r="B660" s="23"/>
      <c r="C660" s="23"/>
      <c r="D660" s="24"/>
      <c r="E660" s="28" t="str">
        <f>IF('1.4 AIZ-BWH'!E669="","",'1.4 AIZ-BWH'!E669)</f>
        <v/>
      </c>
      <c r="F660" s="49"/>
      <c r="G660" s="500" t="str" cm="1">
        <f t="array" aca="1" ref="G660" ca="1">IFERROR(IF(M660=0,SUMIFS(G661:G$1006,L661:L$1006,$L660,M661:M$1006,"&gt;0"),INDIRECT("'"&amp;$E660&amp;"'!E4")),"")</f>
        <v/>
      </c>
      <c r="H660" s="500" t="str" cm="1">
        <f t="array" aca="1" ref="H660" ca="1">IFERROR(IF(M660=0,SUMIFS(H661:H$1006,L661:L$1006,$L660,M661:M$1006,"&gt;0"),INDIRECT("'"&amp;$E660&amp;"'!E6")),"")</f>
        <v/>
      </c>
      <c r="I660" s="502" t="str" cm="1">
        <f t="array" aca="1" ref="I660" ca="1">IF(E660="","",IFERROR(IF(M660=0,SUMIFS(I661:I$1006,L661:L$1006,$L660,M661:M$1006,"&gt;0"),INDIRECT("'"&amp;$E660&amp;"'!E7")),""))</f>
        <v/>
      </c>
      <c r="J660" s="502" t="str" cm="1">
        <f t="array" aca="1" ref="J660" ca="1">IF(E660="","",IFERROR(IF(M660=0,SUMIFS(J661:J$1006,L661:L$1006,$L660,M661:M$1006,"&gt;0"),INDIRECT("'"&amp;$E660&amp;"'!E8")),""))</f>
        <v/>
      </c>
      <c r="K660" s="55" t="str">
        <f t="shared" si="27"/>
        <v/>
      </c>
      <c r="L660" s="411" t="str">
        <f t="shared" si="25"/>
        <v/>
      </c>
      <c r="M660" s="411" t="str">
        <f t="shared" si="26"/>
        <v/>
      </c>
      <c r="O660" s="56"/>
    </row>
    <row r="661" spans="1:15" ht="15" hidden="1">
      <c r="A661" s="23"/>
      <c r="B661" s="23"/>
      <c r="C661" s="23"/>
      <c r="D661" s="24"/>
      <c r="E661" s="28" t="str">
        <f>IF('1.4 AIZ-BWH'!E670="","",'1.4 AIZ-BWH'!E670)</f>
        <v/>
      </c>
      <c r="F661" s="49"/>
      <c r="G661" s="500" t="str" cm="1">
        <f t="array" aca="1" ref="G661" ca="1">IFERROR(IF(M661=0,SUMIFS(G662:G$1006,L662:L$1006,$L661,M662:M$1006,"&gt;0"),INDIRECT("'"&amp;$E661&amp;"'!E4")),"")</f>
        <v/>
      </c>
      <c r="H661" s="500" t="str" cm="1">
        <f t="array" aca="1" ref="H661" ca="1">IFERROR(IF(M661=0,SUMIFS(H662:H$1006,L662:L$1006,$L661,M662:M$1006,"&gt;0"),INDIRECT("'"&amp;$E661&amp;"'!E6")),"")</f>
        <v/>
      </c>
      <c r="I661" s="502" t="str" cm="1">
        <f t="array" aca="1" ref="I661" ca="1">IF(E661="","",IFERROR(IF(M661=0,SUMIFS(I662:I$1006,L662:L$1006,$L661,M662:M$1006,"&gt;0"),INDIRECT("'"&amp;$E661&amp;"'!E7")),""))</f>
        <v/>
      </c>
      <c r="J661" s="502" t="str" cm="1">
        <f t="array" aca="1" ref="J661" ca="1">IF(E661="","",IFERROR(IF(M661=0,SUMIFS(J662:J$1006,L662:L$1006,$L661,M662:M$1006,"&gt;0"),INDIRECT("'"&amp;$E661&amp;"'!E8")),""))</f>
        <v/>
      </c>
      <c r="K661" s="55" t="str">
        <f t="shared" si="27"/>
        <v/>
      </c>
      <c r="L661" s="411" t="str">
        <f t="shared" si="25"/>
        <v/>
      </c>
      <c r="M661" s="411" t="str">
        <f t="shared" si="26"/>
        <v/>
      </c>
      <c r="O661" s="56"/>
    </row>
    <row r="662" spans="1:15" ht="15" hidden="1">
      <c r="A662" s="23"/>
      <c r="B662" s="23"/>
      <c r="C662" s="23"/>
      <c r="D662" s="24"/>
      <c r="E662" s="28" t="str">
        <f>IF('1.4 AIZ-BWH'!E671="","",'1.4 AIZ-BWH'!E671)</f>
        <v/>
      </c>
      <c r="F662" s="49"/>
      <c r="G662" s="500" t="str" cm="1">
        <f t="array" aca="1" ref="G662" ca="1">IFERROR(IF(M662=0,SUMIFS(G663:G$1006,L663:L$1006,$L662,M663:M$1006,"&gt;0"),INDIRECT("'"&amp;$E662&amp;"'!E4")),"")</f>
        <v/>
      </c>
      <c r="H662" s="500" t="str" cm="1">
        <f t="array" aca="1" ref="H662" ca="1">IFERROR(IF(M662=0,SUMIFS(H663:H$1006,L663:L$1006,$L662,M663:M$1006,"&gt;0"),INDIRECT("'"&amp;$E662&amp;"'!E6")),"")</f>
        <v/>
      </c>
      <c r="I662" s="502" t="str" cm="1">
        <f t="array" aca="1" ref="I662" ca="1">IF(E662="","",IFERROR(IF(M662=0,SUMIFS(I663:I$1006,L663:L$1006,$L662,M663:M$1006,"&gt;0"),INDIRECT("'"&amp;$E662&amp;"'!E7")),""))</f>
        <v/>
      </c>
      <c r="J662" s="502" t="str" cm="1">
        <f t="array" aca="1" ref="J662" ca="1">IF(E662="","",IFERROR(IF(M662=0,SUMIFS(J663:J$1006,L663:L$1006,$L662,M663:M$1006,"&gt;0"),INDIRECT("'"&amp;$E662&amp;"'!E8")),""))</f>
        <v/>
      </c>
      <c r="K662" s="55" t="str">
        <f t="shared" si="27"/>
        <v/>
      </c>
      <c r="L662" s="411" t="str">
        <f t="shared" si="25"/>
        <v/>
      </c>
      <c r="M662" s="411" t="str">
        <f t="shared" si="26"/>
        <v/>
      </c>
      <c r="O662" s="56"/>
    </row>
    <row r="663" spans="1:15" ht="15" hidden="1">
      <c r="A663" s="23"/>
      <c r="B663" s="23"/>
      <c r="C663" s="23"/>
      <c r="D663" s="24"/>
      <c r="E663" s="28" t="str">
        <f>IF('1.4 AIZ-BWH'!E672="","",'1.4 AIZ-BWH'!E672)</f>
        <v/>
      </c>
      <c r="F663" s="49"/>
      <c r="G663" s="500" t="str" cm="1">
        <f t="array" aca="1" ref="G663" ca="1">IFERROR(IF(M663=0,SUMIFS(G664:G$1006,L664:L$1006,$L663,M664:M$1006,"&gt;0"),INDIRECT("'"&amp;$E663&amp;"'!E4")),"")</f>
        <v/>
      </c>
      <c r="H663" s="500" t="str" cm="1">
        <f t="array" aca="1" ref="H663" ca="1">IFERROR(IF(M663=0,SUMIFS(H664:H$1006,L664:L$1006,$L663,M664:M$1006,"&gt;0"),INDIRECT("'"&amp;$E663&amp;"'!E6")),"")</f>
        <v/>
      </c>
      <c r="I663" s="502" t="str" cm="1">
        <f t="array" aca="1" ref="I663" ca="1">IF(E663="","",IFERROR(IF(M663=0,SUMIFS(I664:I$1006,L664:L$1006,$L663,M664:M$1006,"&gt;0"),INDIRECT("'"&amp;$E663&amp;"'!E7")),""))</f>
        <v/>
      </c>
      <c r="J663" s="502" t="str" cm="1">
        <f t="array" aca="1" ref="J663" ca="1">IF(E663="","",IFERROR(IF(M663=0,SUMIFS(J664:J$1006,L664:L$1006,$L663,M664:M$1006,"&gt;0"),INDIRECT("'"&amp;$E663&amp;"'!E8")),""))</f>
        <v/>
      </c>
      <c r="K663" s="55" t="str">
        <f t="shared" si="27"/>
        <v/>
      </c>
      <c r="L663" s="411" t="str">
        <f t="shared" si="25"/>
        <v/>
      </c>
      <c r="M663" s="411" t="str">
        <f t="shared" si="26"/>
        <v/>
      </c>
      <c r="O663" s="56"/>
    </row>
    <row r="664" spans="1:15" ht="15" hidden="1">
      <c r="A664" s="23"/>
      <c r="B664" s="23"/>
      <c r="C664" s="23"/>
      <c r="D664" s="24"/>
      <c r="E664" s="28" t="str">
        <f>IF('1.4 AIZ-BWH'!E673="","",'1.4 AIZ-BWH'!E673)</f>
        <v/>
      </c>
      <c r="F664" s="49"/>
      <c r="G664" s="500" t="str" cm="1">
        <f t="array" aca="1" ref="G664" ca="1">IFERROR(IF(M664=0,SUMIFS(G665:G$1006,L665:L$1006,$L664,M665:M$1006,"&gt;0"),INDIRECT("'"&amp;$E664&amp;"'!E4")),"")</f>
        <v/>
      </c>
      <c r="H664" s="500" t="str" cm="1">
        <f t="array" aca="1" ref="H664" ca="1">IFERROR(IF(M664=0,SUMIFS(H665:H$1006,L665:L$1006,$L664,M665:M$1006,"&gt;0"),INDIRECT("'"&amp;$E664&amp;"'!E6")),"")</f>
        <v/>
      </c>
      <c r="I664" s="502" t="str" cm="1">
        <f t="array" aca="1" ref="I664" ca="1">IF(E664="","",IFERROR(IF(M664=0,SUMIFS(I665:I$1006,L665:L$1006,$L664,M665:M$1006,"&gt;0"),INDIRECT("'"&amp;$E664&amp;"'!E7")),""))</f>
        <v/>
      </c>
      <c r="J664" s="502" t="str" cm="1">
        <f t="array" aca="1" ref="J664" ca="1">IF(E664="","",IFERROR(IF(M664=0,SUMIFS(J665:J$1006,L665:L$1006,$L664,M665:M$1006,"&gt;0"),INDIRECT("'"&amp;$E664&amp;"'!E8")),""))</f>
        <v/>
      </c>
      <c r="K664" s="55" t="str">
        <f t="shared" si="27"/>
        <v/>
      </c>
      <c r="L664" s="411" t="str">
        <f t="shared" si="25"/>
        <v/>
      </c>
      <c r="M664" s="411" t="str">
        <f t="shared" si="26"/>
        <v/>
      </c>
      <c r="O664" s="56"/>
    </row>
    <row r="665" spans="1:15" ht="15" hidden="1">
      <c r="A665" s="23"/>
      <c r="B665" s="23"/>
      <c r="C665" s="23"/>
      <c r="D665" s="24"/>
      <c r="E665" s="28" t="str">
        <f>IF('1.4 AIZ-BWH'!E674="","",'1.4 AIZ-BWH'!E674)</f>
        <v/>
      </c>
      <c r="F665" s="49"/>
      <c r="G665" s="500" t="str" cm="1">
        <f t="array" aca="1" ref="G665" ca="1">IFERROR(IF(M665=0,SUMIFS(G666:G$1006,L666:L$1006,$L665,M666:M$1006,"&gt;0"),INDIRECT("'"&amp;$E665&amp;"'!E4")),"")</f>
        <v/>
      </c>
      <c r="H665" s="500" t="str" cm="1">
        <f t="array" aca="1" ref="H665" ca="1">IFERROR(IF(M665=0,SUMIFS(H666:H$1006,L666:L$1006,$L665,M666:M$1006,"&gt;0"),INDIRECT("'"&amp;$E665&amp;"'!E6")),"")</f>
        <v/>
      </c>
      <c r="I665" s="502" t="str" cm="1">
        <f t="array" aca="1" ref="I665" ca="1">IF(E665="","",IFERROR(IF(M665=0,SUMIFS(I666:I$1006,L666:L$1006,$L665,M666:M$1006,"&gt;0"),INDIRECT("'"&amp;$E665&amp;"'!E7")),""))</f>
        <v/>
      </c>
      <c r="J665" s="502" t="str" cm="1">
        <f t="array" aca="1" ref="J665" ca="1">IF(E665="","",IFERROR(IF(M665=0,SUMIFS(J666:J$1006,L666:L$1006,$L665,M666:M$1006,"&gt;0"),INDIRECT("'"&amp;$E665&amp;"'!E8")),""))</f>
        <v/>
      </c>
      <c r="K665" s="55" t="str">
        <f t="shared" si="27"/>
        <v/>
      </c>
      <c r="L665" s="411" t="str">
        <f t="shared" si="25"/>
        <v/>
      </c>
      <c r="M665" s="411" t="str">
        <f t="shared" si="26"/>
        <v/>
      </c>
      <c r="O665" s="56"/>
    </row>
    <row r="666" spans="1:15" ht="15" hidden="1">
      <c r="A666" s="23"/>
      <c r="B666" s="23"/>
      <c r="C666" s="23"/>
      <c r="D666" s="24"/>
      <c r="E666" s="28" t="str">
        <f>IF('1.4 AIZ-BWH'!E675="","",'1.4 AIZ-BWH'!E675)</f>
        <v/>
      </c>
      <c r="F666" s="49"/>
      <c r="G666" s="500" t="str" cm="1">
        <f t="array" aca="1" ref="G666" ca="1">IFERROR(IF(M666=0,SUMIFS(G667:G$1006,L667:L$1006,$L666,M667:M$1006,"&gt;0"),INDIRECT("'"&amp;$E666&amp;"'!E4")),"")</f>
        <v/>
      </c>
      <c r="H666" s="500" t="str" cm="1">
        <f t="array" aca="1" ref="H666" ca="1">IFERROR(IF(M666=0,SUMIFS(H667:H$1006,L667:L$1006,$L666,M667:M$1006,"&gt;0"),INDIRECT("'"&amp;$E666&amp;"'!E6")),"")</f>
        <v/>
      </c>
      <c r="I666" s="502" t="str" cm="1">
        <f t="array" aca="1" ref="I666" ca="1">IF(E666="","",IFERROR(IF(M666=0,SUMIFS(I667:I$1006,L667:L$1006,$L666,M667:M$1006,"&gt;0"),INDIRECT("'"&amp;$E666&amp;"'!E7")),""))</f>
        <v/>
      </c>
      <c r="J666" s="502" t="str" cm="1">
        <f t="array" aca="1" ref="J666" ca="1">IF(E666="","",IFERROR(IF(M666=0,SUMIFS(J667:J$1006,L667:L$1006,$L666,M667:M$1006,"&gt;0"),INDIRECT("'"&amp;$E666&amp;"'!E8")),""))</f>
        <v/>
      </c>
      <c r="K666" s="55" t="str">
        <f t="shared" si="27"/>
        <v/>
      </c>
      <c r="L666" s="411" t="str">
        <f t="shared" si="25"/>
        <v/>
      </c>
      <c r="M666" s="411" t="str">
        <f t="shared" si="26"/>
        <v/>
      </c>
      <c r="O666" s="56"/>
    </row>
    <row r="667" spans="1:15" ht="15" hidden="1">
      <c r="A667" s="23"/>
      <c r="B667" s="23"/>
      <c r="C667" s="23"/>
      <c r="D667" s="24"/>
      <c r="E667" s="28" t="str">
        <f>IF('1.4 AIZ-BWH'!E676="","",'1.4 AIZ-BWH'!E676)</f>
        <v/>
      </c>
      <c r="F667" s="49"/>
      <c r="G667" s="500" t="str" cm="1">
        <f t="array" aca="1" ref="G667" ca="1">IFERROR(IF(M667=0,SUMIFS(G668:G$1006,L668:L$1006,$L667,M668:M$1006,"&gt;0"),INDIRECT("'"&amp;$E667&amp;"'!E4")),"")</f>
        <v/>
      </c>
      <c r="H667" s="500" t="str" cm="1">
        <f t="array" aca="1" ref="H667" ca="1">IFERROR(IF(M667=0,SUMIFS(H668:H$1006,L668:L$1006,$L667,M668:M$1006,"&gt;0"),INDIRECT("'"&amp;$E667&amp;"'!E6")),"")</f>
        <v/>
      </c>
      <c r="I667" s="502" t="str" cm="1">
        <f t="array" aca="1" ref="I667" ca="1">IF(E667="","",IFERROR(IF(M667=0,SUMIFS(I668:I$1006,L668:L$1006,$L667,M668:M$1006,"&gt;0"),INDIRECT("'"&amp;$E667&amp;"'!E7")),""))</f>
        <v/>
      </c>
      <c r="J667" s="502" t="str" cm="1">
        <f t="array" aca="1" ref="J667" ca="1">IF(E667="","",IFERROR(IF(M667=0,SUMIFS(J668:J$1006,L668:L$1006,$L667,M668:M$1006,"&gt;0"),INDIRECT("'"&amp;$E667&amp;"'!E8")),""))</f>
        <v/>
      </c>
      <c r="K667" s="55" t="str">
        <f t="shared" si="27"/>
        <v/>
      </c>
      <c r="L667" s="411" t="str">
        <f t="shared" si="25"/>
        <v/>
      </c>
      <c r="M667" s="411" t="str">
        <f t="shared" si="26"/>
        <v/>
      </c>
      <c r="O667" s="56"/>
    </row>
    <row r="668" spans="1:15" ht="15" hidden="1">
      <c r="A668" s="23"/>
      <c r="B668" s="23"/>
      <c r="C668" s="23"/>
      <c r="D668" s="24"/>
      <c r="E668" s="28" t="str">
        <f>IF('1.4 AIZ-BWH'!E677="","",'1.4 AIZ-BWH'!E677)</f>
        <v/>
      </c>
      <c r="F668" s="49"/>
      <c r="G668" s="500" t="str" cm="1">
        <f t="array" aca="1" ref="G668" ca="1">IFERROR(IF(M668=0,SUMIFS(G669:G$1006,L669:L$1006,$L668,M669:M$1006,"&gt;0"),INDIRECT("'"&amp;$E668&amp;"'!E4")),"")</f>
        <v/>
      </c>
      <c r="H668" s="500" t="str" cm="1">
        <f t="array" aca="1" ref="H668" ca="1">IFERROR(IF(M668=0,SUMIFS(H669:H$1006,L669:L$1006,$L668,M669:M$1006,"&gt;0"),INDIRECT("'"&amp;$E668&amp;"'!E6")),"")</f>
        <v/>
      </c>
      <c r="I668" s="502" t="str" cm="1">
        <f t="array" aca="1" ref="I668" ca="1">IF(E668="","",IFERROR(IF(M668=0,SUMIFS(I669:I$1006,L669:L$1006,$L668,M669:M$1006,"&gt;0"),INDIRECT("'"&amp;$E668&amp;"'!E7")),""))</f>
        <v/>
      </c>
      <c r="J668" s="502" t="str" cm="1">
        <f t="array" aca="1" ref="J668" ca="1">IF(E668="","",IFERROR(IF(M668=0,SUMIFS(J669:J$1006,L669:L$1006,$L668,M669:M$1006,"&gt;0"),INDIRECT("'"&amp;$E668&amp;"'!E8")),""))</f>
        <v/>
      </c>
      <c r="K668" s="55" t="str">
        <f t="shared" si="27"/>
        <v/>
      </c>
      <c r="L668" s="411" t="str">
        <f t="shared" si="25"/>
        <v/>
      </c>
      <c r="M668" s="411" t="str">
        <f t="shared" si="26"/>
        <v/>
      </c>
      <c r="O668" s="56"/>
    </row>
    <row r="669" spans="1:15" ht="15" hidden="1">
      <c r="A669" s="23"/>
      <c r="B669" s="23"/>
      <c r="C669" s="23"/>
      <c r="D669" s="24"/>
      <c r="E669" s="28" t="str">
        <f>IF('1.4 AIZ-BWH'!E678="","",'1.4 AIZ-BWH'!E678)</f>
        <v/>
      </c>
      <c r="F669" s="49"/>
      <c r="G669" s="500" t="str" cm="1">
        <f t="array" aca="1" ref="G669" ca="1">IFERROR(IF(M669=0,SUMIFS(G670:G$1006,L670:L$1006,$L669,M670:M$1006,"&gt;0"),INDIRECT("'"&amp;$E669&amp;"'!E4")),"")</f>
        <v/>
      </c>
      <c r="H669" s="500" t="str" cm="1">
        <f t="array" aca="1" ref="H669" ca="1">IFERROR(IF(M669=0,SUMIFS(H670:H$1006,L670:L$1006,$L669,M670:M$1006,"&gt;0"),INDIRECT("'"&amp;$E669&amp;"'!E6")),"")</f>
        <v/>
      </c>
      <c r="I669" s="502" t="str" cm="1">
        <f t="array" aca="1" ref="I669" ca="1">IF(E669="","",IFERROR(IF(M669=0,SUMIFS(I670:I$1006,L670:L$1006,$L669,M670:M$1006,"&gt;0"),INDIRECT("'"&amp;$E669&amp;"'!E7")),""))</f>
        <v/>
      </c>
      <c r="J669" s="502" t="str" cm="1">
        <f t="array" aca="1" ref="J669" ca="1">IF(E669="","",IFERROR(IF(M669=0,SUMIFS(J670:J$1006,L670:L$1006,$L669,M670:M$1006,"&gt;0"),INDIRECT("'"&amp;$E669&amp;"'!E8")),""))</f>
        <v/>
      </c>
      <c r="K669" s="55" t="str">
        <f t="shared" si="27"/>
        <v/>
      </c>
      <c r="L669" s="411" t="str">
        <f t="shared" si="25"/>
        <v/>
      </c>
      <c r="M669" s="411" t="str">
        <f t="shared" si="26"/>
        <v/>
      </c>
      <c r="O669" s="56"/>
    </row>
    <row r="670" spans="1:15" ht="15" hidden="1">
      <c r="A670" s="23"/>
      <c r="B670" s="23"/>
      <c r="C670" s="23"/>
      <c r="D670" s="24"/>
      <c r="E670" s="28" t="str">
        <f>IF('1.4 AIZ-BWH'!E679="","",'1.4 AIZ-BWH'!E679)</f>
        <v/>
      </c>
      <c r="F670" s="49"/>
      <c r="G670" s="500" t="str" cm="1">
        <f t="array" aca="1" ref="G670" ca="1">IFERROR(IF(M670=0,SUMIFS(G671:G$1006,L671:L$1006,$L670,M671:M$1006,"&gt;0"),INDIRECT("'"&amp;$E670&amp;"'!E4")),"")</f>
        <v/>
      </c>
      <c r="H670" s="500" t="str" cm="1">
        <f t="array" aca="1" ref="H670" ca="1">IFERROR(IF(M670=0,SUMIFS(H671:H$1006,L671:L$1006,$L670,M671:M$1006,"&gt;0"),INDIRECT("'"&amp;$E670&amp;"'!E6")),"")</f>
        <v/>
      </c>
      <c r="I670" s="502" t="str" cm="1">
        <f t="array" aca="1" ref="I670" ca="1">IF(E670="","",IFERROR(IF(M670=0,SUMIFS(I671:I$1006,L671:L$1006,$L670,M671:M$1006,"&gt;0"),INDIRECT("'"&amp;$E670&amp;"'!E7")),""))</f>
        <v/>
      </c>
      <c r="J670" s="502" t="str" cm="1">
        <f t="array" aca="1" ref="J670" ca="1">IF(E670="","",IFERROR(IF(M670=0,SUMIFS(J671:J$1006,L671:L$1006,$L670,M671:M$1006,"&gt;0"),INDIRECT("'"&amp;$E670&amp;"'!E8")),""))</f>
        <v/>
      </c>
      <c r="K670" s="55" t="str">
        <f t="shared" si="27"/>
        <v/>
      </c>
      <c r="L670" s="411" t="str">
        <f t="shared" si="25"/>
        <v/>
      </c>
      <c r="M670" s="411" t="str">
        <f t="shared" si="26"/>
        <v/>
      </c>
      <c r="O670" s="56"/>
    </row>
    <row r="671" spans="1:15" ht="15" hidden="1">
      <c r="A671" s="23"/>
      <c r="B671" s="23"/>
      <c r="C671" s="23"/>
      <c r="D671" s="24"/>
      <c r="E671" s="28" t="str">
        <f>IF('1.4 AIZ-BWH'!E680="","",'1.4 AIZ-BWH'!E680)</f>
        <v/>
      </c>
      <c r="F671" s="49"/>
      <c r="G671" s="500" t="str" cm="1">
        <f t="array" aca="1" ref="G671" ca="1">IFERROR(IF(M671=0,SUMIFS(G672:G$1006,L672:L$1006,$L671,M672:M$1006,"&gt;0"),INDIRECT("'"&amp;$E671&amp;"'!E4")),"")</f>
        <v/>
      </c>
      <c r="H671" s="500" t="str" cm="1">
        <f t="array" aca="1" ref="H671" ca="1">IFERROR(IF(M671=0,SUMIFS(H672:H$1006,L672:L$1006,$L671,M672:M$1006,"&gt;0"),INDIRECT("'"&amp;$E671&amp;"'!E6")),"")</f>
        <v/>
      </c>
      <c r="I671" s="502" t="str" cm="1">
        <f t="array" aca="1" ref="I671" ca="1">IF(E671="","",IFERROR(IF(M671=0,SUMIFS(I672:I$1006,L672:L$1006,$L671,M672:M$1006,"&gt;0"),INDIRECT("'"&amp;$E671&amp;"'!E7")),""))</f>
        <v/>
      </c>
      <c r="J671" s="502" t="str" cm="1">
        <f t="array" aca="1" ref="J671" ca="1">IF(E671="","",IFERROR(IF(M671=0,SUMIFS(J672:J$1006,L672:L$1006,$L671,M672:M$1006,"&gt;0"),INDIRECT("'"&amp;$E671&amp;"'!E8")),""))</f>
        <v/>
      </c>
      <c r="K671" s="55" t="str">
        <f t="shared" si="27"/>
        <v/>
      </c>
      <c r="L671" s="411" t="str">
        <f t="shared" si="25"/>
        <v/>
      </c>
      <c r="M671" s="411" t="str">
        <f t="shared" si="26"/>
        <v/>
      </c>
      <c r="O671" s="56"/>
    </row>
    <row r="672" spans="1:15" ht="15" hidden="1">
      <c r="A672" s="23"/>
      <c r="B672" s="23"/>
      <c r="C672" s="23"/>
      <c r="D672" s="24"/>
      <c r="E672" s="28" t="str">
        <f>IF('1.4 AIZ-BWH'!E681="","",'1.4 AIZ-BWH'!E681)</f>
        <v/>
      </c>
      <c r="F672" s="49"/>
      <c r="G672" s="500" t="str" cm="1">
        <f t="array" aca="1" ref="G672" ca="1">IFERROR(IF(M672=0,SUMIFS(G673:G$1006,L673:L$1006,$L672,M673:M$1006,"&gt;0"),INDIRECT("'"&amp;$E672&amp;"'!E4")),"")</f>
        <v/>
      </c>
      <c r="H672" s="500" t="str" cm="1">
        <f t="array" aca="1" ref="H672" ca="1">IFERROR(IF(M672=0,SUMIFS(H673:H$1006,L673:L$1006,$L672,M673:M$1006,"&gt;0"),INDIRECT("'"&amp;$E672&amp;"'!E6")),"")</f>
        <v/>
      </c>
      <c r="I672" s="502" t="str" cm="1">
        <f t="array" aca="1" ref="I672" ca="1">IF(E672="","",IFERROR(IF(M672=0,SUMIFS(I673:I$1006,L673:L$1006,$L672,M673:M$1006,"&gt;0"),INDIRECT("'"&amp;$E672&amp;"'!E7")),""))</f>
        <v/>
      </c>
      <c r="J672" s="502" t="str" cm="1">
        <f t="array" aca="1" ref="J672" ca="1">IF(E672="","",IFERROR(IF(M672=0,SUMIFS(J673:J$1006,L673:L$1006,$L672,M673:M$1006,"&gt;0"),INDIRECT("'"&amp;$E672&amp;"'!E8")),""))</f>
        <v/>
      </c>
      <c r="K672" s="55" t="str">
        <f t="shared" si="27"/>
        <v/>
      </c>
      <c r="L672" s="411" t="str">
        <f t="shared" si="25"/>
        <v/>
      </c>
      <c r="M672" s="411" t="str">
        <f t="shared" si="26"/>
        <v/>
      </c>
      <c r="O672" s="56"/>
    </row>
    <row r="673" spans="1:15" ht="15" hidden="1">
      <c r="A673" s="23"/>
      <c r="B673" s="23"/>
      <c r="C673" s="23"/>
      <c r="D673" s="24"/>
      <c r="E673" s="28" t="str">
        <f>IF('1.4 AIZ-BWH'!E682="","",'1.4 AIZ-BWH'!E682)</f>
        <v/>
      </c>
      <c r="F673" s="49"/>
      <c r="G673" s="500" t="str" cm="1">
        <f t="array" aca="1" ref="G673" ca="1">IFERROR(IF(M673=0,SUMIFS(G674:G$1006,L674:L$1006,$L673,M674:M$1006,"&gt;0"),INDIRECT("'"&amp;$E673&amp;"'!E4")),"")</f>
        <v/>
      </c>
      <c r="H673" s="500" t="str" cm="1">
        <f t="array" aca="1" ref="H673" ca="1">IFERROR(IF(M673=0,SUMIFS(H674:H$1006,L674:L$1006,$L673,M674:M$1006,"&gt;0"),INDIRECT("'"&amp;$E673&amp;"'!E6")),"")</f>
        <v/>
      </c>
      <c r="I673" s="502" t="str" cm="1">
        <f t="array" aca="1" ref="I673" ca="1">IF(E673="","",IFERROR(IF(M673=0,SUMIFS(I674:I$1006,L674:L$1006,$L673,M674:M$1006,"&gt;0"),INDIRECT("'"&amp;$E673&amp;"'!E7")),""))</f>
        <v/>
      </c>
      <c r="J673" s="502" t="str" cm="1">
        <f t="array" aca="1" ref="J673" ca="1">IF(E673="","",IFERROR(IF(M673=0,SUMIFS(J674:J$1006,L674:L$1006,$L673,M674:M$1006,"&gt;0"),INDIRECT("'"&amp;$E673&amp;"'!E8")),""))</f>
        <v/>
      </c>
      <c r="K673" s="55" t="str">
        <f t="shared" si="27"/>
        <v/>
      </c>
      <c r="L673" s="411" t="str">
        <f t="shared" si="25"/>
        <v/>
      </c>
      <c r="M673" s="411" t="str">
        <f t="shared" si="26"/>
        <v/>
      </c>
      <c r="O673" s="56"/>
    </row>
    <row r="674" spans="1:15" ht="15" hidden="1">
      <c r="A674" s="23"/>
      <c r="B674" s="23"/>
      <c r="C674" s="23"/>
      <c r="D674" s="24"/>
      <c r="E674" s="28" t="str">
        <f>IF('1.4 AIZ-BWH'!E683="","",'1.4 AIZ-BWH'!E683)</f>
        <v/>
      </c>
      <c r="F674" s="49"/>
      <c r="G674" s="500" t="str" cm="1">
        <f t="array" aca="1" ref="G674" ca="1">IFERROR(IF(M674=0,SUMIFS(G675:G$1006,L675:L$1006,$L674,M675:M$1006,"&gt;0"),INDIRECT("'"&amp;$E674&amp;"'!E4")),"")</f>
        <v/>
      </c>
      <c r="H674" s="500" t="str" cm="1">
        <f t="array" aca="1" ref="H674" ca="1">IFERROR(IF(M674=0,SUMIFS(H675:H$1006,L675:L$1006,$L674,M675:M$1006,"&gt;0"),INDIRECT("'"&amp;$E674&amp;"'!E6")),"")</f>
        <v/>
      </c>
      <c r="I674" s="502" t="str" cm="1">
        <f t="array" aca="1" ref="I674" ca="1">IF(E674="","",IFERROR(IF(M674=0,SUMIFS(I675:I$1006,L675:L$1006,$L674,M675:M$1006,"&gt;0"),INDIRECT("'"&amp;$E674&amp;"'!E7")),""))</f>
        <v/>
      </c>
      <c r="J674" s="502" t="str" cm="1">
        <f t="array" aca="1" ref="J674" ca="1">IF(E674="","",IFERROR(IF(M674=0,SUMIFS(J675:J$1006,L675:L$1006,$L674,M675:M$1006,"&gt;0"),INDIRECT("'"&amp;$E674&amp;"'!E8")),""))</f>
        <v/>
      </c>
      <c r="K674" s="55" t="str">
        <f t="shared" si="27"/>
        <v/>
      </c>
      <c r="L674" s="411" t="str">
        <f t="shared" si="25"/>
        <v/>
      </c>
      <c r="M674" s="411" t="str">
        <f t="shared" si="26"/>
        <v/>
      </c>
      <c r="O674" s="56"/>
    </row>
    <row r="675" spans="1:15" ht="15" hidden="1">
      <c r="A675" s="23"/>
      <c r="B675" s="23"/>
      <c r="C675" s="23"/>
      <c r="D675" s="24"/>
      <c r="E675" s="28" t="str">
        <f>IF('1.4 AIZ-BWH'!E684="","",'1.4 AIZ-BWH'!E684)</f>
        <v/>
      </c>
      <c r="F675" s="49"/>
      <c r="G675" s="500" t="str" cm="1">
        <f t="array" aca="1" ref="G675" ca="1">IFERROR(IF(M675=0,SUMIFS(G676:G$1006,L676:L$1006,$L675,M676:M$1006,"&gt;0"),INDIRECT("'"&amp;$E675&amp;"'!E4")),"")</f>
        <v/>
      </c>
      <c r="H675" s="500" t="str" cm="1">
        <f t="array" aca="1" ref="H675" ca="1">IFERROR(IF(M675=0,SUMIFS(H676:H$1006,L676:L$1006,$L675,M676:M$1006,"&gt;0"),INDIRECT("'"&amp;$E675&amp;"'!E6")),"")</f>
        <v/>
      </c>
      <c r="I675" s="502" t="str" cm="1">
        <f t="array" aca="1" ref="I675" ca="1">IF(E675="","",IFERROR(IF(M675=0,SUMIFS(I676:I$1006,L676:L$1006,$L675,M676:M$1006,"&gt;0"),INDIRECT("'"&amp;$E675&amp;"'!E7")),""))</f>
        <v/>
      </c>
      <c r="J675" s="502" t="str" cm="1">
        <f t="array" aca="1" ref="J675" ca="1">IF(E675="","",IFERROR(IF(M675=0,SUMIFS(J676:J$1006,L676:L$1006,$L675,M676:M$1006,"&gt;0"),INDIRECT("'"&amp;$E675&amp;"'!E8")),""))</f>
        <v/>
      </c>
      <c r="K675" s="55" t="str">
        <f t="shared" si="27"/>
        <v/>
      </c>
      <c r="L675" s="411" t="str">
        <f t="shared" si="25"/>
        <v/>
      </c>
      <c r="M675" s="411" t="str">
        <f t="shared" si="26"/>
        <v/>
      </c>
      <c r="O675" s="56"/>
    </row>
    <row r="676" spans="1:15" ht="15" hidden="1">
      <c r="A676" s="23"/>
      <c r="B676" s="23"/>
      <c r="C676" s="23"/>
      <c r="D676" s="24"/>
      <c r="E676" s="28" t="str">
        <f>IF('1.4 AIZ-BWH'!E685="","",'1.4 AIZ-BWH'!E685)</f>
        <v/>
      </c>
      <c r="F676" s="49"/>
      <c r="G676" s="500" t="str" cm="1">
        <f t="array" aca="1" ref="G676" ca="1">IFERROR(IF(M676=0,SUMIFS(G677:G$1006,L677:L$1006,$L676,M677:M$1006,"&gt;0"),INDIRECT("'"&amp;$E676&amp;"'!E4")),"")</f>
        <v/>
      </c>
      <c r="H676" s="500" t="str" cm="1">
        <f t="array" aca="1" ref="H676" ca="1">IFERROR(IF(M676=0,SUMIFS(H677:H$1006,L677:L$1006,$L676,M677:M$1006,"&gt;0"),INDIRECT("'"&amp;$E676&amp;"'!E6")),"")</f>
        <v/>
      </c>
      <c r="I676" s="502" t="str" cm="1">
        <f t="array" aca="1" ref="I676" ca="1">IF(E676="","",IFERROR(IF(M676=0,SUMIFS(I677:I$1006,L677:L$1006,$L676,M677:M$1006,"&gt;0"),INDIRECT("'"&amp;$E676&amp;"'!E7")),""))</f>
        <v/>
      </c>
      <c r="J676" s="502" t="str" cm="1">
        <f t="array" aca="1" ref="J676" ca="1">IF(E676="","",IFERROR(IF(M676=0,SUMIFS(J677:J$1006,L677:L$1006,$L676,M677:M$1006,"&gt;0"),INDIRECT("'"&amp;$E676&amp;"'!E8")),""))</f>
        <v/>
      </c>
      <c r="K676" s="55" t="str">
        <f t="shared" si="27"/>
        <v/>
      </c>
      <c r="L676" s="411" t="str">
        <f t="shared" si="25"/>
        <v/>
      </c>
      <c r="M676" s="411" t="str">
        <f t="shared" si="26"/>
        <v/>
      </c>
      <c r="O676" s="56"/>
    </row>
    <row r="677" spans="1:15" ht="15" hidden="1">
      <c r="A677" s="23"/>
      <c r="B677" s="23"/>
      <c r="C677" s="23"/>
      <c r="D677" s="24"/>
      <c r="E677" s="28" t="str">
        <f>IF('1.4 AIZ-BWH'!E686="","",'1.4 AIZ-BWH'!E686)</f>
        <v/>
      </c>
      <c r="F677" s="49"/>
      <c r="G677" s="500" t="str" cm="1">
        <f t="array" aca="1" ref="G677" ca="1">IFERROR(IF(M677=0,SUMIFS(G678:G$1006,L678:L$1006,$L677,M678:M$1006,"&gt;0"),INDIRECT("'"&amp;$E677&amp;"'!E4")),"")</f>
        <v/>
      </c>
      <c r="H677" s="500" t="str" cm="1">
        <f t="array" aca="1" ref="H677" ca="1">IFERROR(IF(M677=0,SUMIFS(H678:H$1006,L678:L$1006,$L677,M678:M$1006,"&gt;0"),INDIRECT("'"&amp;$E677&amp;"'!E6")),"")</f>
        <v/>
      </c>
      <c r="I677" s="502" t="str" cm="1">
        <f t="array" aca="1" ref="I677" ca="1">IF(E677="","",IFERROR(IF(M677=0,SUMIFS(I678:I$1006,L678:L$1006,$L677,M678:M$1006,"&gt;0"),INDIRECT("'"&amp;$E677&amp;"'!E7")),""))</f>
        <v/>
      </c>
      <c r="J677" s="502" t="str" cm="1">
        <f t="array" aca="1" ref="J677" ca="1">IF(E677="","",IFERROR(IF(M677=0,SUMIFS(J678:J$1006,L678:L$1006,$L677,M678:M$1006,"&gt;0"),INDIRECT("'"&amp;$E677&amp;"'!E8")),""))</f>
        <v/>
      </c>
      <c r="K677" s="55" t="str">
        <f t="shared" si="27"/>
        <v/>
      </c>
      <c r="L677" s="411" t="str">
        <f t="shared" si="25"/>
        <v/>
      </c>
      <c r="M677" s="411" t="str">
        <f t="shared" si="26"/>
        <v/>
      </c>
      <c r="O677" s="56"/>
    </row>
    <row r="678" spans="1:15" ht="15" hidden="1">
      <c r="A678" s="23"/>
      <c r="B678" s="23"/>
      <c r="C678" s="23"/>
      <c r="D678" s="24"/>
      <c r="E678" s="28" t="str">
        <f>IF('1.4 AIZ-BWH'!E687="","",'1.4 AIZ-BWH'!E687)</f>
        <v/>
      </c>
      <c r="F678" s="49"/>
      <c r="G678" s="500" t="str" cm="1">
        <f t="array" aca="1" ref="G678" ca="1">IFERROR(IF(M678=0,SUMIFS(G679:G$1006,L679:L$1006,$L678,M679:M$1006,"&gt;0"),INDIRECT("'"&amp;$E678&amp;"'!E4")),"")</f>
        <v/>
      </c>
      <c r="H678" s="500" t="str" cm="1">
        <f t="array" aca="1" ref="H678" ca="1">IFERROR(IF(M678=0,SUMIFS(H679:H$1006,L679:L$1006,$L678,M679:M$1006,"&gt;0"),INDIRECT("'"&amp;$E678&amp;"'!E6")),"")</f>
        <v/>
      </c>
      <c r="I678" s="502" t="str" cm="1">
        <f t="array" aca="1" ref="I678" ca="1">IF(E678="","",IFERROR(IF(M678=0,SUMIFS(I679:I$1006,L679:L$1006,$L678,M679:M$1006,"&gt;0"),INDIRECT("'"&amp;$E678&amp;"'!E7")),""))</f>
        <v/>
      </c>
      <c r="J678" s="502" t="str" cm="1">
        <f t="array" aca="1" ref="J678" ca="1">IF(E678="","",IFERROR(IF(M678=0,SUMIFS(J679:J$1006,L679:L$1006,$L678,M679:M$1006,"&gt;0"),INDIRECT("'"&amp;$E678&amp;"'!E8")),""))</f>
        <v/>
      </c>
      <c r="K678" s="55" t="str">
        <f t="shared" si="27"/>
        <v/>
      </c>
      <c r="L678" s="411" t="str">
        <f t="shared" ref="L678:L741" si="28">IFERROR(VALUE(LEFT($E678,SEARCH(".",$E678)-1)),"")</f>
        <v/>
      </c>
      <c r="M678" s="411" t="str">
        <f t="shared" ref="M678:M741" si="29">IFERROR(VALUE(MID($E678,SEARCH(".",$E678)+1,1)),"")</f>
        <v/>
      </c>
      <c r="O678" s="56"/>
    </row>
    <row r="679" spans="1:15" ht="15" hidden="1">
      <c r="A679" s="23"/>
      <c r="B679" s="23"/>
      <c r="C679" s="23"/>
      <c r="D679" s="24"/>
      <c r="E679" s="28" t="str">
        <f>IF('1.4 AIZ-BWH'!E688="","",'1.4 AIZ-BWH'!E688)</f>
        <v/>
      </c>
      <c r="F679" s="49"/>
      <c r="G679" s="500" t="str" cm="1">
        <f t="array" aca="1" ref="G679" ca="1">IFERROR(IF(M679=0,SUMIFS(G680:G$1006,L680:L$1006,$L679,M680:M$1006,"&gt;0"),INDIRECT("'"&amp;$E679&amp;"'!E4")),"")</f>
        <v/>
      </c>
      <c r="H679" s="500" t="str" cm="1">
        <f t="array" aca="1" ref="H679" ca="1">IFERROR(IF(M679=0,SUMIFS(H680:H$1006,L680:L$1006,$L679,M680:M$1006,"&gt;0"),INDIRECT("'"&amp;$E679&amp;"'!E6")),"")</f>
        <v/>
      </c>
      <c r="I679" s="502" t="str" cm="1">
        <f t="array" aca="1" ref="I679" ca="1">IF(E679="","",IFERROR(IF(M679=0,SUMIFS(I680:I$1006,L680:L$1006,$L679,M680:M$1006,"&gt;0"),INDIRECT("'"&amp;$E679&amp;"'!E7")),""))</f>
        <v/>
      </c>
      <c r="J679" s="502" t="str" cm="1">
        <f t="array" aca="1" ref="J679" ca="1">IF(E679="","",IFERROR(IF(M679=0,SUMIFS(J680:J$1006,L680:L$1006,$L679,M680:M$1006,"&gt;0"),INDIRECT("'"&amp;$E679&amp;"'!E8")),""))</f>
        <v/>
      </c>
      <c r="K679" s="55" t="str">
        <f t="shared" si="27"/>
        <v/>
      </c>
      <c r="L679" s="411" t="str">
        <f t="shared" si="28"/>
        <v/>
      </c>
      <c r="M679" s="411" t="str">
        <f t="shared" si="29"/>
        <v/>
      </c>
      <c r="O679" s="56"/>
    </row>
    <row r="680" spans="1:15" ht="15" hidden="1">
      <c r="A680" s="23"/>
      <c r="B680" s="23"/>
      <c r="C680" s="23"/>
      <c r="D680" s="24"/>
      <c r="E680" s="28" t="str">
        <f>IF('1.4 AIZ-BWH'!E689="","",'1.4 AIZ-BWH'!E689)</f>
        <v/>
      </c>
      <c r="F680" s="49"/>
      <c r="G680" s="500" t="str" cm="1">
        <f t="array" aca="1" ref="G680" ca="1">IFERROR(IF(M680=0,SUMIFS(G681:G$1006,L681:L$1006,$L680,M681:M$1006,"&gt;0"),INDIRECT("'"&amp;$E680&amp;"'!E4")),"")</f>
        <v/>
      </c>
      <c r="H680" s="500" t="str" cm="1">
        <f t="array" aca="1" ref="H680" ca="1">IFERROR(IF(M680=0,SUMIFS(H681:H$1006,L681:L$1006,$L680,M681:M$1006,"&gt;0"),INDIRECT("'"&amp;$E680&amp;"'!E6")),"")</f>
        <v/>
      </c>
      <c r="I680" s="502" t="str" cm="1">
        <f t="array" aca="1" ref="I680" ca="1">IF(E680="","",IFERROR(IF(M680=0,SUMIFS(I681:I$1006,L681:L$1006,$L680,M681:M$1006,"&gt;0"),INDIRECT("'"&amp;$E680&amp;"'!E7")),""))</f>
        <v/>
      </c>
      <c r="J680" s="502" t="str" cm="1">
        <f t="array" aca="1" ref="J680" ca="1">IF(E680="","",IFERROR(IF(M680=0,SUMIFS(J681:J$1006,L681:L$1006,$L680,M681:M$1006,"&gt;0"),INDIRECT("'"&amp;$E680&amp;"'!E8")),""))</f>
        <v/>
      </c>
      <c r="K680" s="55" t="str">
        <f t="shared" si="27"/>
        <v/>
      </c>
      <c r="L680" s="411" t="str">
        <f t="shared" si="28"/>
        <v/>
      </c>
      <c r="M680" s="411" t="str">
        <f t="shared" si="29"/>
        <v/>
      </c>
      <c r="O680" s="56"/>
    </row>
    <row r="681" spans="1:15" ht="15" hidden="1">
      <c r="A681" s="23"/>
      <c r="B681" s="23"/>
      <c r="C681" s="23"/>
      <c r="D681" s="24"/>
      <c r="E681" s="28" t="str">
        <f>IF('1.4 AIZ-BWH'!E690="","",'1.4 AIZ-BWH'!E690)</f>
        <v/>
      </c>
      <c r="F681" s="49"/>
      <c r="G681" s="500" t="str" cm="1">
        <f t="array" aca="1" ref="G681" ca="1">IFERROR(IF(M681=0,SUMIFS(G682:G$1006,L682:L$1006,$L681,M682:M$1006,"&gt;0"),INDIRECT("'"&amp;$E681&amp;"'!E4")),"")</f>
        <v/>
      </c>
      <c r="H681" s="500" t="str" cm="1">
        <f t="array" aca="1" ref="H681" ca="1">IFERROR(IF(M681=0,SUMIFS(H682:H$1006,L682:L$1006,$L681,M682:M$1006,"&gt;0"),INDIRECT("'"&amp;$E681&amp;"'!E6")),"")</f>
        <v/>
      </c>
      <c r="I681" s="502" t="str" cm="1">
        <f t="array" aca="1" ref="I681" ca="1">IF(E681="","",IFERROR(IF(M681=0,SUMIFS(I682:I$1006,L682:L$1006,$L681,M682:M$1006,"&gt;0"),INDIRECT("'"&amp;$E681&amp;"'!E7")),""))</f>
        <v/>
      </c>
      <c r="J681" s="502" t="str" cm="1">
        <f t="array" aca="1" ref="J681" ca="1">IF(E681="","",IFERROR(IF(M681=0,SUMIFS(J682:J$1006,L682:L$1006,$L681,M682:M$1006,"&gt;0"),INDIRECT("'"&amp;$E681&amp;"'!E8")),""))</f>
        <v/>
      </c>
      <c r="K681" s="55" t="str">
        <f t="shared" si="27"/>
        <v/>
      </c>
      <c r="L681" s="411" t="str">
        <f t="shared" si="28"/>
        <v/>
      </c>
      <c r="M681" s="411" t="str">
        <f t="shared" si="29"/>
        <v/>
      </c>
      <c r="O681" s="56"/>
    </row>
    <row r="682" spans="1:15" ht="15" hidden="1">
      <c r="A682" s="23"/>
      <c r="B682" s="23"/>
      <c r="C682" s="23"/>
      <c r="D682" s="24"/>
      <c r="E682" s="28" t="str">
        <f>IF('1.4 AIZ-BWH'!E691="","",'1.4 AIZ-BWH'!E691)</f>
        <v/>
      </c>
      <c r="F682" s="49"/>
      <c r="G682" s="500" t="str" cm="1">
        <f t="array" aca="1" ref="G682" ca="1">IFERROR(IF(M682=0,SUMIFS(G683:G$1006,L683:L$1006,$L682,M683:M$1006,"&gt;0"),INDIRECT("'"&amp;$E682&amp;"'!E4")),"")</f>
        <v/>
      </c>
      <c r="H682" s="500" t="str" cm="1">
        <f t="array" aca="1" ref="H682" ca="1">IFERROR(IF(M682=0,SUMIFS(H683:H$1006,L683:L$1006,$L682,M683:M$1006,"&gt;0"),INDIRECT("'"&amp;$E682&amp;"'!E6")),"")</f>
        <v/>
      </c>
      <c r="I682" s="502" t="str" cm="1">
        <f t="array" aca="1" ref="I682" ca="1">IF(E682="","",IFERROR(IF(M682=0,SUMIFS(I683:I$1006,L683:L$1006,$L682,M683:M$1006,"&gt;0"),INDIRECT("'"&amp;$E682&amp;"'!E7")),""))</f>
        <v/>
      </c>
      <c r="J682" s="502" t="str" cm="1">
        <f t="array" aca="1" ref="J682" ca="1">IF(E682="","",IFERROR(IF(M682=0,SUMIFS(J683:J$1006,L683:L$1006,$L682,M683:M$1006,"&gt;0"),INDIRECT("'"&amp;$E682&amp;"'!E8")),""))</f>
        <v/>
      </c>
      <c r="K682" s="55" t="str">
        <f t="shared" si="27"/>
        <v/>
      </c>
      <c r="L682" s="411" t="str">
        <f t="shared" si="28"/>
        <v/>
      </c>
      <c r="M682" s="411" t="str">
        <f t="shared" si="29"/>
        <v/>
      </c>
      <c r="O682" s="56"/>
    </row>
    <row r="683" spans="1:15" ht="15" hidden="1">
      <c r="A683" s="23"/>
      <c r="B683" s="23"/>
      <c r="C683" s="23"/>
      <c r="D683" s="24"/>
      <c r="E683" s="28" t="str">
        <f>IF('1.4 AIZ-BWH'!E692="","",'1.4 AIZ-BWH'!E692)</f>
        <v/>
      </c>
      <c r="F683" s="49"/>
      <c r="G683" s="500" t="str" cm="1">
        <f t="array" aca="1" ref="G683" ca="1">IFERROR(IF(M683=0,SUMIFS(G684:G$1006,L684:L$1006,$L683,M684:M$1006,"&gt;0"),INDIRECT("'"&amp;$E683&amp;"'!E4")),"")</f>
        <v/>
      </c>
      <c r="H683" s="500" t="str" cm="1">
        <f t="array" aca="1" ref="H683" ca="1">IFERROR(IF(M683=0,SUMIFS(H684:H$1006,L684:L$1006,$L683,M684:M$1006,"&gt;0"),INDIRECT("'"&amp;$E683&amp;"'!E6")),"")</f>
        <v/>
      </c>
      <c r="I683" s="502" t="str" cm="1">
        <f t="array" aca="1" ref="I683" ca="1">IF(E683="","",IFERROR(IF(M683=0,SUMIFS(I684:I$1006,L684:L$1006,$L683,M684:M$1006,"&gt;0"),INDIRECT("'"&amp;$E683&amp;"'!E7")),""))</f>
        <v/>
      </c>
      <c r="J683" s="502" t="str" cm="1">
        <f t="array" aca="1" ref="J683" ca="1">IF(E683="","",IFERROR(IF(M683=0,SUMIFS(J684:J$1006,L684:L$1006,$L683,M684:M$1006,"&gt;0"),INDIRECT("'"&amp;$E683&amp;"'!E8")),""))</f>
        <v/>
      </c>
      <c r="K683" s="55" t="str">
        <f t="shared" si="27"/>
        <v/>
      </c>
      <c r="L683" s="411" t="str">
        <f t="shared" si="28"/>
        <v/>
      </c>
      <c r="M683" s="411" t="str">
        <f t="shared" si="29"/>
        <v/>
      </c>
      <c r="O683" s="56"/>
    </row>
    <row r="684" spans="1:15" ht="15" hidden="1">
      <c r="A684" s="23"/>
      <c r="B684" s="23"/>
      <c r="C684" s="23"/>
      <c r="D684" s="24"/>
      <c r="E684" s="28" t="str">
        <f>IF('1.4 AIZ-BWH'!E693="","",'1.4 AIZ-BWH'!E693)</f>
        <v/>
      </c>
      <c r="F684" s="49"/>
      <c r="G684" s="500" t="str" cm="1">
        <f t="array" aca="1" ref="G684" ca="1">IFERROR(IF(M684=0,SUMIFS(G685:G$1006,L685:L$1006,$L684,M685:M$1006,"&gt;0"),INDIRECT("'"&amp;$E684&amp;"'!E4")),"")</f>
        <v/>
      </c>
      <c r="H684" s="500" t="str" cm="1">
        <f t="array" aca="1" ref="H684" ca="1">IFERROR(IF(M684=0,SUMIFS(H685:H$1006,L685:L$1006,$L684,M685:M$1006,"&gt;0"),INDIRECT("'"&amp;$E684&amp;"'!E6")),"")</f>
        <v/>
      </c>
      <c r="I684" s="502" t="str" cm="1">
        <f t="array" aca="1" ref="I684" ca="1">IF(E684="","",IFERROR(IF(M684=0,SUMIFS(I685:I$1006,L685:L$1006,$L684,M685:M$1006,"&gt;0"),INDIRECT("'"&amp;$E684&amp;"'!E7")),""))</f>
        <v/>
      </c>
      <c r="J684" s="502" t="str" cm="1">
        <f t="array" aca="1" ref="J684" ca="1">IF(E684="","",IFERROR(IF(M684=0,SUMIFS(J685:J$1006,L685:L$1006,$L684,M685:M$1006,"&gt;0"),INDIRECT("'"&amp;$E684&amp;"'!E8")),""))</f>
        <v/>
      </c>
      <c r="K684" s="55" t="str">
        <f t="shared" si="27"/>
        <v/>
      </c>
      <c r="L684" s="411" t="str">
        <f t="shared" si="28"/>
        <v/>
      </c>
      <c r="M684" s="411" t="str">
        <f t="shared" si="29"/>
        <v/>
      </c>
      <c r="O684" s="56"/>
    </row>
    <row r="685" spans="1:15" ht="15" hidden="1">
      <c r="A685" s="23"/>
      <c r="B685" s="23"/>
      <c r="C685" s="23"/>
      <c r="D685" s="24"/>
      <c r="E685" s="28" t="str">
        <f>IF('1.4 AIZ-BWH'!E694="","",'1.4 AIZ-BWH'!E694)</f>
        <v/>
      </c>
      <c r="F685" s="49"/>
      <c r="G685" s="500" t="str" cm="1">
        <f t="array" aca="1" ref="G685" ca="1">IFERROR(IF(M685=0,SUMIFS(G686:G$1006,L686:L$1006,$L685,M686:M$1006,"&gt;0"),INDIRECT("'"&amp;$E685&amp;"'!E4")),"")</f>
        <v/>
      </c>
      <c r="H685" s="500" t="str" cm="1">
        <f t="array" aca="1" ref="H685" ca="1">IFERROR(IF(M685=0,SUMIFS(H686:H$1006,L686:L$1006,$L685,M686:M$1006,"&gt;0"),INDIRECT("'"&amp;$E685&amp;"'!E6")),"")</f>
        <v/>
      </c>
      <c r="I685" s="502" t="str" cm="1">
        <f t="array" aca="1" ref="I685" ca="1">IF(E685="","",IFERROR(IF(M685=0,SUMIFS(I686:I$1006,L686:L$1006,$L685,M686:M$1006,"&gt;0"),INDIRECT("'"&amp;$E685&amp;"'!E7")),""))</f>
        <v/>
      </c>
      <c r="J685" s="502" t="str" cm="1">
        <f t="array" aca="1" ref="J685" ca="1">IF(E685="","",IFERROR(IF(M685=0,SUMIFS(J686:J$1006,L686:L$1006,$L685,M686:M$1006,"&gt;0"),INDIRECT("'"&amp;$E685&amp;"'!E8")),""))</f>
        <v/>
      </c>
      <c r="K685" s="55" t="str">
        <f t="shared" si="27"/>
        <v/>
      </c>
      <c r="L685" s="411" t="str">
        <f t="shared" si="28"/>
        <v/>
      </c>
      <c r="M685" s="411" t="str">
        <f t="shared" si="29"/>
        <v/>
      </c>
      <c r="O685" s="56"/>
    </row>
    <row r="686" spans="1:15" ht="15" hidden="1">
      <c r="A686" s="23"/>
      <c r="B686" s="23"/>
      <c r="C686" s="23"/>
      <c r="D686" s="24"/>
      <c r="E686" s="28" t="str">
        <f>IF('1.4 AIZ-BWH'!E695="","",'1.4 AIZ-BWH'!E695)</f>
        <v/>
      </c>
      <c r="F686" s="49"/>
      <c r="G686" s="500" t="str" cm="1">
        <f t="array" aca="1" ref="G686" ca="1">IFERROR(IF(M686=0,SUMIFS(G687:G$1006,L687:L$1006,$L686,M687:M$1006,"&gt;0"),INDIRECT("'"&amp;$E686&amp;"'!E4")),"")</f>
        <v/>
      </c>
      <c r="H686" s="500" t="str" cm="1">
        <f t="array" aca="1" ref="H686" ca="1">IFERROR(IF(M686=0,SUMIFS(H687:H$1006,L687:L$1006,$L686,M687:M$1006,"&gt;0"),INDIRECT("'"&amp;$E686&amp;"'!E6")),"")</f>
        <v/>
      </c>
      <c r="I686" s="502" t="str" cm="1">
        <f t="array" aca="1" ref="I686" ca="1">IF(E686="","",IFERROR(IF(M686=0,SUMIFS(I687:I$1006,L687:L$1006,$L686,M687:M$1006,"&gt;0"),INDIRECT("'"&amp;$E686&amp;"'!E7")),""))</f>
        <v/>
      </c>
      <c r="J686" s="502" t="str" cm="1">
        <f t="array" aca="1" ref="J686" ca="1">IF(E686="","",IFERROR(IF(M686=0,SUMIFS(J687:J$1006,L687:L$1006,$L686,M687:M$1006,"&gt;0"),INDIRECT("'"&amp;$E686&amp;"'!E8")),""))</f>
        <v/>
      </c>
      <c r="K686" s="55" t="str">
        <f t="shared" si="27"/>
        <v/>
      </c>
      <c r="L686" s="411" t="str">
        <f t="shared" si="28"/>
        <v/>
      </c>
      <c r="M686" s="411" t="str">
        <f t="shared" si="29"/>
        <v/>
      </c>
      <c r="O686" s="56"/>
    </row>
    <row r="687" spans="1:15" ht="15" hidden="1">
      <c r="A687" s="23"/>
      <c r="B687" s="23"/>
      <c r="C687" s="23"/>
      <c r="D687" s="24"/>
      <c r="E687" s="28" t="str">
        <f>IF('1.4 AIZ-BWH'!E696="","",'1.4 AIZ-BWH'!E696)</f>
        <v/>
      </c>
      <c r="F687" s="49"/>
      <c r="G687" s="500" t="str" cm="1">
        <f t="array" aca="1" ref="G687" ca="1">IFERROR(IF(M687=0,SUMIFS(G688:G$1006,L688:L$1006,$L687,M688:M$1006,"&gt;0"),INDIRECT("'"&amp;$E687&amp;"'!E4")),"")</f>
        <v/>
      </c>
      <c r="H687" s="500" t="str" cm="1">
        <f t="array" aca="1" ref="H687" ca="1">IFERROR(IF(M687=0,SUMIFS(H688:H$1006,L688:L$1006,$L687,M688:M$1006,"&gt;0"),INDIRECT("'"&amp;$E687&amp;"'!E6")),"")</f>
        <v/>
      </c>
      <c r="I687" s="502" t="str" cm="1">
        <f t="array" aca="1" ref="I687" ca="1">IF(E687="","",IFERROR(IF(M687=0,SUMIFS(I688:I$1006,L688:L$1006,$L687,M688:M$1006,"&gt;0"),INDIRECT("'"&amp;$E687&amp;"'!E7")),""))</f>
        <v/>
      </c>
      <c r="J687" s="502" t="str" cm="1">
        <f t="array" aca="1" ref="J687" ca="1">IF(E687="","",IFERROR(IF(M687=0,SUMIFS(J688:J$1006,L688:L$1006,$L687,M688:M$1006,"&gt;0"),INDIRECT("'"&amp;$E687&amp;"'!E8")),""))</f>
        <v/>
      </c>
      <c r="K687" s="55" t="str">
        <f t="shared" si="27"/>
        <v/>
      </c>
      <c r="L687" s="411" t="str">
        <f t="shared" si="28"/>
        <v/>
      </c>
      <c r="M687" s="411" t="str">
        <f t="shared" si="29"/>
        <v/>
      </c>
      <c r="O687" s="56"/>
    </row>
    <row r="688" spans="1:15" ht="15" hidden="1">
      <c r="A688" s="23"/>
      <c r="B688" s="23"/>
      <c r="C688" s="23"/>
      <c r="D688" s="24"/>
      <c r="E688" s="28" t="str">
        <f>IF('1.4 AIZ-BWH'!E697="","",'1.4 AIZ-BWH'!E697)</f>
        <v/>
      </c>
      <c r="F688" s="49"/>
      <c r="G688" s="500" t="str" cm="1">
        <f t="array" aca="1" ref="G688" ca="1">IFERROR(IF(M688=0,SUMIFS(G689:G$1006,L689:L$1006,$L688,M689:M$1006,"&gt;0"),INDIRECT("'"&amp;$E688&amp;"'!E4")),"")</f>
        <v/>
      </c>
      <c r="H688" s="500" t="str" cm="1">
        <f t="array" aca="1" ref="H688" ca="1">IFERROR(IF(M688=0,SUMIFS(H689:H$1006,L689:L$1006,$L688,M689:M$1006,"&gt;0"),INDIRECT("'"&amp;$E688&amp;"'!E6")),"")</f>
        <v/>
      </c>
      <c r="I688" s="502" t="str" cm="1">
        <f t="array" aca="1" ref="I688" ca="1">IF(E688="","",IFERROR(IF(M688=0,SUMIFS(I689:I$1006,L689:L$1006,$L688,M689:M$1006,"&gt;0"),INDIRECT("'"&amp;$E688&amp;"'!E7")),""))</f>
        <v/>
      </c>
      <c r="J688" s="502" t="str" cm="1">
        <f t="array" aca="1" ref="J688" ca="1">IF(E688="","",IFERROR(IF(M688=0,SUMIFS(J689:J$1006,L689:L$1006,$L688,M689:M$1006,"&gt;0"),INDIRECT("'"&amp;$E688&amp;"'!E8")),""))</f>
        <v/>
      </c>
      <c r="K688" s="55" t="str">
        <f t="shared" si="27"/>
        <v/>
      </c>
      <c r="L688" s="411" t="str">
        <f t="shared" si="28"/>
        <v/>
      </c>
      <c r="M688" s="411" t="str">
        <f t="shared" si="29"/>
        <v/>
      </c>
      <c r="O688" s="56"/>
    </row>
    <row r="689" spans="1:15" ht="15" hidden="1">
      <c r="A689" s="23"/>
      <c r="B689" s="23"/>
      <c r="C689" s="23"/>
      <c r="D689" s="24"/>
      <c r="E689" s="28" t="str">
        <f>IF('1.4 AIZ-BWH'!E698="","",'1.4 AIZ-BWH'!E698)</f>
        <v/>
      </c>
      <c r="F689" s="49"/>
      <c r="G689" s="500" t="str" cm="1">
        <f t="array" aca="1" ref="G689" ca="1">IFERROR(IF(M689=0,SUMIFS(G690:G$1006,L690:L$1006,$L689,M690:M$1006,"&gt;0"),INDIRECT("'"&amp;$E689&amp;"'!E4")),"")</f>
        <v/>
      </c>
      <c r="H689" s="500" t="str" cm="1">
        <f t="array" aca="1" ref="H689" ca="1">IFERROR(IF(M689=0,SUMIFS(H690:H$1006,L690:L$1006,$L689,M690:M$1006,"&gt;0"),INDIRECT("'"&amp;$E689&amp;"'!E6")),"")</f>
        <v/>
      </c>
      <c r="I689" s="502" t="str" cm="1">
        <f t="array" aca="1" ref="I689" ca="1">IF(E689="","",IFERROR(IF(M689=0,SUMIFS(I690:I$1006,L690:L$1006,$L689,M690:M$1006,"&gt;0"),INDIRECT("'"&amp;$E689&amp;"'!E7")),""))</f>
        <v/>
      </c>
      <c r="J689" s="502" t="str" cm="1">
        <f t="array" aca="1" ref="J689" ca="1">IF(E689="","",IFERROR(IF(M689=0,SUMIFS(J690:J$1006,L690:L$1006,$L689,M690:M$1006,"&gt;0"),INDIRECT("'"&amp;$E689&amp;"'!E8")),""))</f>
        <v/>
      </c>
      <c r="K689" s="55" t="str">
        <f t="shared" si="27"/>
        <v/>
      </c>
      <c r="L689" s="411" t="str">
        <f t="shared" si="28"/>
        <v/>
      </c>
      <c r="M689" s="411" t="str">
        <f t="shared" si="29"/>
        <v/>
      </c>
      <c r="O689" s="56"/>
    </row>
    <row r="690" spans="1:15" ht="15" hidden="1">
      <c r="A690" s="23"/>
      <c r="B690" s="23"/>
      <c r="C690" s="23"/>
      <c r="D690" s="24"/>
      <c r="E690" s="28" t="str">
        <f>IF('1.4 AIZ-BWH'!E699="","",'1.4 AIZ-BWH'!E699)</f>
        <v/>
      </c>
      <c r="F690" s="49"/>
      <c r="G690" s="500" t="str" cm="1">
        <f t="array" aca="1" ref="G690" ca="1">IFERROR(IF(M690=0,SUMIFS(G691:G$1006,L691:L$1006,$L690,M691:M$1006,"&gt;0"),INDIRECT("'"&amp;$E690&amp;"'!E4")),"")</f>
        <v/>
      </c>
      <c r="H690" s="500" t="str" cm="1">
        <f t="array" aca="1" ref="H690" ca="1">IFERROR(IF(M690=0,SUMIFS(H691:H$1006,L691:L$1006,$L690,M691:M$1006,"&gt;0"),INDIRECT("'"&amp;$E690&amp;"'!E6")),"")</f>
        <v/>
      </c>
      <c r="I690" s="502" t="str" cm="1">
        <f t="array" aca="1" ref="I690" ca="1">IF(E690="","",IFERROR(IF(M690=0,SUMIFS(I691:I$1006,L691:L$1006,$L690,M691:M$1006,"&gt;0"),INDIRECT("'"&amp;$E690&amp;"'!E7")),""))</f>
        <v/>
      </c>
      <c r="J690" s="502" t="str" cm="1">
        <f t="array" aca="1" ref="J690" ca="1">IF(E690="","",IFERROR(IF(M690=0,SUMIFS(J691:J$1006,L691:L$1006,$L690,M691:M$1006,"&gt;0"),INDIRECT("'"&amp;$E690&amp;"'!E8")),""))</f>
        <v/>
      </c>
      <c r="K690" s="55" t="str">
        <f t="shared" si="27"/>
        <v/>
      </c>
      <c r="L690" s="411" t="str">
        <f t="shared" si="28"/>
        <v/>
      </c>
      <c r="M690" s="411" t="str">
        <f t="shared" si="29"/>
        <v/>
      </c>
      <c r="O690" s="56"/>
    </row>
    <row r="691" spans="1:15" ht="15" hidden="1">
      <c r="A691" s="23"/>
      <c r="B691" s="23"/>
      <c r="C691" s="23"/>
      <c r="D691" s="24"/>
      <c r="E691" s="28" t="str">
        <f>IF('1.4 AIZ-BWH'!E700="","",'1.4 AIZ-BWH'!E700)</f>
        <v/>
      </c>
      <c r="F691" s="49"/>
      <c r="G691" s="500" t="str" cm="1">
        <f t="array" aca="1" ref="G691" ca="1">IFERROR(IF(M691=0,SUMIFS(G692:G$1006,L692:L$1006,$L691,M692:M$1006,"&gt;0"),INDIRECT("'"&amp;$E691&amp;"'!E4")),"")</f>
        <v/>
      </c>
      <c r="H691" s="500" t="str" cm="1">
        <f t="array" aca="1" ref="H691" ca="1">IFERROR(IF(M691=0,SUMIFS(H692:H$1006,L692:L$1006,$L691,M692:M$1006,"&gt;0"),INDIRECT("'"&amp;$E691&amp;"'!E6")),"")</f>
        <v/>
      </c>
      <c r="I691" s="502" t="str" cm="1">
        <f t="array" aca="1" ref="I691" ca="1">IF(E691="","",IFERROR(IF(M691=0,SUMIFS(I692:I$1006,L692:L$1006,$L691,M692:M$1006,"&gt;0"),INDIRECT("'"&amp;$E691&amp;"'!E7")),""))</f>
        <v/>
      </c>
      <c r="J691" s="502" t="str" cm="1">
        <f t="array" aca="1" ref="J691" ca="1">IF(E691="","",IFERROR(IF(M691=0,SUMIFS(J692:J$1006,L692:L$1006,$L691,M692:M$1006,"&gt;0"),INDIRECT("'"&amp;$E691&amp;"'!E8")),""))</f>
        <v/>
      </c>
      <c r="K691" s="55" t="str">
        <f t="shared" si="27"/>
        <v/>
      </c>
      <c r="L691" s="411" t="str">
        <f t="shared" si="28"/>
        <v/>
      </c>
      <c r="M691" s="411" t="str">
        <f t="shared" si="29"/>
        <v/>
      </c>
      <c r="O691" s="56"/>
    </row>
    <row r="692" spans="1:15" ht="15" hidden="1">
      <c r="A692" s="23"/>
      <c r="B692" s="23"/>
      <c r="C692" s="23"/>
      <c r="D692" s="24"/>
      <c r="E692" s="28" t="str">
        <f>IF('1.4 AIZ-BWH'!E701="","",'1.4 AIZ-BWH'!E701)</f>
        <v/>
      </c>
      <c r="F692" s="49"/>
      <c r="G692" s="500" t="str" cm="1">
        <f t="array" aca="1" ref="G692" ca="1">IFERROR(IF(M692=0,SUMIFS(G693:G$1006,L693:L$1006,$L692,M693:M$1006,"&gt;0"),INDIRECT("'"&amp;$E692&amp;"'!E4")),"")</f>
        <v/>
      </c>
      <c r="H692" s="500" t="str" cm="1">
        <f t="array" aca="1" ref="H692" ca="1">IFERROR(IF(M692=0,SUMIFS(H693:H$1006,L693:L$1006,$L692,M693:M$1006,"&gt;0"),INDIRECT("'"&amp;$E692&amp;"'!E6")),"")</f>
        <v/>
      </c>
      <c r="I692" s="502" t="str" cm="1">
        <f t="array" aca="1" ref="I692" ca="1">IF(E692="","",IFERROR(IF(M692=0,SUMIFS(I693:I$1006,L693:L$1006,$L692,M693:M$1006,"&gt;0"),INDIRECT("'"&amp;$E692&amp;"'!E7")),""))</f>
        <v/>
      </c>
      <c r="J692" s="502" t="str" cm="1">
        <f t="array" aca="1" ref="J692" ca="1">IF(E692="","",IFERROR(IF(M692=0,SUMIFS(J693:J$1006,L693:L$1006,$L692,M693:M$1006,"&gt;0"),INDIRECT("'"&amp;$E692&amp;"'!E8")),""))</f>
        <v/>
      </c>
      <c r="K692" s="55" t="str">
        <f t="shared" si="27"/>
        <v/>
      </c>
      <c r="L692" s="411" t="str">
        <f t="shared" si="28"/>
        <v/>
      </c>
      <c r="M692" s="411" t="str">
        <f t="shared" si="29"/>
        <v/>
      </c>
      <c r="O692" s="56"/>
    </row>
    <row r="693" spans="1:15" ht="15" hidden="1">
      <c r="A693" s="23"/>
      <c r="B693" s="23"/>
      <c r="C693" s="23"/>
      <c r="D693" s="24"/>
      <c r="E693" s="28" t="str">
        <f>IF('1.4 AIZ-BWH'!E702="","",'1.4 AIZ-BWH'!E702)</f>
        <v/>
      </c>
      <c r="F693" s="49"/>
      <c r="G693" s="500" t="str" cm="1">
        <f t="array" aca="1" ref="G693" ca="1">IFERROR(IF(M693=0,SUMIFS(G694:G$1006,L694:L$1006,$L693,M694:M$1006,"&gt;0"),INDIRECT("'"&amp;$E693&amp;"'!E4")),"")</f>
        <v/>
      </c>
      <c r="H693" s="500" t="str" cm="1">
        <f t="array" aca="1" ref="H693" ca="1">IFERROR(IF(M693=0,SUMIFS(H694:H$1006,L694:L$1006,$L693,M694:M$1006,"&gt;0"),INDIRECT("'"&amp;$E693&amp;"'!E6")),"")</f>
        <v/>
      </c>
      <c r="I693" s="502" t="str" cm="1">
        <f t="array" aca="1" ref="I693" ca="1">IF(E693="","",IFERROR(IF(M693=0,SUMIFS(I694:I$1006,L694:L$1006,$L693,M694:M$1006,"&gt;0"),INDIRECT("'"&amp;$E693&amp;"'!E7")),""))</f>
        <v/>
      </c>
      <c r="J693" s="502" t="str" cm="1">
        <f t="array" aca="1" ref="J693" ca="1">IF(E693="","",IFERROR(IF(M693=0,SUMIFS(J694:J$1006,L694:L$1006,$L693,M694:M$1006,"&gt;0"),INDIRECT("'"&amp;$E693&amp;"'!E8")),""))</f>
        <v/>
      </c>
      <c r="K693" s="55" t="str">
        <f t="shared" si="27"/>
        <v/>
      </c>
      <c r="L693" s="411" t="str">
        <f t="shared" si="28"/>
        <v/>
      </c>
      <c r="M693" s="411" t="str">
        <f t="shared" si="29"/>
        <v/>
      </c>
      <c r="O693" s="56"/>
    </row>
    <row r="694" spans="1:15" ht="15" hidden="1">
      <c r="A694" s="23"/>
      <c r="B694" s="23"/>
      <c r="C694" s="23"/>
      <c r="D694" s="24"/>
      <c r="E694" s="28" t="str">
        <f>IF('1.4 AIZ-BWH'!E703="","",'1.4 AIZ-BWH'!E703)</f>
        <v/>
      </c>
      <c r="F694" s="49"/>
      <c r="G694" s="500" t="str" cm="1">
        <f t="array" aca="1" ref="G694" ca="1">IFERROR(IF(M694=0,SUMIFS(G695:G$1006,L695:L$1006,$L694,M695:M$1006,"&gt;0"),INDIRECT("'"&amp;$E694&amp;"'!E4")),"")</f>
        <v/>
      </c>
      <c r="H694" s="500" t="str" cm="1">
        <f t="array" aca="1" ref="H694" ca="1">IFERROR(IF(M694=0,SUMIFS(H695:H$1006,L695:L$1006,$L694,M695:M$1006,"&gt;0"),INDIRECT("'"&amp;$E694&amp;"'!E6")),"")</f>
        <v/>
      </c>
      <c r="I694" s="502" t="str" cm="1">
        <f t="array" aca="1" ref="I694" ca="1">IF(E694="","",IFERROR(IF(M694=0,SUMIFS(I695:I$1006,L695:L$1006,$L694,M695:M$1006,"&gt;0"),INDIRECT("'"&amp;$E694&amp;"'!E7")),""))</f>
        <v/>
      </c>
      <c r="J694" s="502" t="str" cm="1">
        <f t="array" aca="1" ref="J694" ca="1">IF(E694="","",IFERROR(IF(M694=0,SUMIFS(J695:J$1006,L695:L$1006,$L694,M695:M$1006,"&gt;0"),INDIRECT("'"&amp;$E694&amp;"'!E8")),""))</f>
        <v/>
      </c>
      <c r="K694" s="55" t="str">
        <f t="shared" si="27"/>
        <v/>
      </c>
      <c r="L694" s="411" t="str">
        <f t="shared" si="28"/>
        <v/>
      </c>
      <c r="M694" s="411" t="str">
        <f t="shared" si="29"/>
        <v/>
      </c>
      <c r="O694" s="56"/>
    </row>
    <row r="695" spans="1:15" ht="15" hidden="1">
      <c r="A695" s="23"/>
      <c r="B695" s="23"/>
      <c r="C695" s="23"/>
      <c r="D695" s="24"/>
      <c r="E695" s="28" t="str">
        <f>IF('1.4 AIZ-BWH'!E704="","",'1.4 AIZ-BWH'!E704)</f>
        <v/>
      </c>
      <c r="F695" s="49"/>
      <c r="G695" s="500" t="str" cm="1">
        <f t="array" aca="1" ref="G695" ca="1">IFERROR(IF(M695=0,SUMIFS(G696:G$1006,L696:L$1006,$L695,M696:M$1006,"&gt;0"),INDIRECT("'"&amp;$E695&amp;"'!E4")),"")</f>
        <v/>
      </c>
      <c r="H695" s="500" t="str" cm="1">
        <f t="array" aca="1" ref="H695" ca="1">IFERROR(IF(M695=0,SUMIFS(H696:H$1006,L696:L$1006,$L695,M696:M$1006,"&gt;0"),INDIRECT("'"&amp;$E695&amp;"'!E6")),"")</f>
        <v/>
      </c>
      <c r="I695" s="502" t="str" cm="1">
        <f t="array" aca="1" ref="I695" ca="1">IF(E695="","",IFERROR(IF(M695=0,SUMIFS(I696:I$1006,L696:L$1006,$L695,M696:M$1006,"&gt;0"),INDIRECT("'"&amp;$E695&amp;"'!E7")),""))</f>
        <v/>
      </c>
      <c r="J695" s="502" t="str" cm="1">
        <f t="array" aca="1" ref="J695" ca="1">IF(E695="","",IFERROR(IF(M695=0,SUMIFS(J696:J$1006,L696:L$1006,$L695,M696:M$1006,"&gt;0"),INDIRECT("'"&amp;$E695&amp;"'!E8")),""))</f>
        <v/>
      </c>
      <c r="K695" s="55" t="str">
        <f t="shared" si="27"/>
        <v/>
      </c>
      <c r="L695" s="411" t="str">
        <f t="shared" si="28"/>
        <v/>
      </c>
      <c r="M695" s="411" t="str">
        <f t="shared" si="29"/>
        <v/>
      </c>
      <c r="O695" s="56"/>
    </row>
    <row r="696" spans="1:15" ht="15" hidden="1">
      <c r="A696" s="23"/>
      <c r="B696" s="23"/>
      <c r="C696" s="23"/>
      <c r="D696" s="24"/>
      <c r="E696" s="28" t="str">
        <f>IF('1.4 AIZ-BWH'!E705="","",'1.4 AIZ-BWH'!E705)</f>
        <v/>
      </c>
      <c r="F696" s="49"/>
      <c r="G696" s="500" t="str" cm="1">
        <f t="array" aca="1" ref="G696" ca="1">IFERROR(IF(M696=0,SUMIFS(G697:G$1006,L697:L$1006,$L696,M697:M$1006,"&gt;0"),INDIRECT("'"&amp;$E696&amp;"'!E4")),"")</f>
        <v/>
      </c>
      <c r="H696" s="500" t="str" cm="1">
        <f t="array" aca="1" ref="H696" ca="1">IFERROR(IF(M696=0,SUMIFS(H697:H$1006,L697:L$1006,$L696,M697:M$1006,"&gt;0"),INDIRECT("'"&amp;$E696&amp;"'!E6")),"")</f>
        <v/>
      </c>
      <c r="I696" s="502" t="str" cm="1">
        <f t="array" aca="1" ref="I696" ca="1">IF(E696="","",IFERROR(IF(M696=0,SUMIFS(I697:I$1006,L697:L$1006,$L696,M697:M$1006,"&gt;0"),INDIRECT("'"&amp;$E696&amp;"'!E7")),""))</f>
        <v/>
      </c>
      <c r="J696" s="502" t="str" cm="1">
        <f t="array" aca="1" ref="J696" ca="1">IF(E696="","",IFERROR(IF(M696=0,SUMIFS(J697:J$1006,L697:L$1006,$L696,M697:M$1006,"&gt;0"),INDIRECT("'"&amp;$E696&amp;"'!E8")),""))</f>
        <v/>
      </c>
      <c r="K696" s="55" t="str">
        <f t="shared" si="27"/>
        <v/>
      </c>
      <c r="L696" s="411" t="str">
        <f t="shared" si="28"/>
        <v/>
      </c>
      <c r="M696" s="411" t="str">
        <f t="shared" si="29"/>
        <v/>
      </c>
      <c r="O696" s="56"/>
    </row>
    <row r="697" spans="1:15" ht="15" hidden="1">
      <c r="A697" s="23"/>
      <c r="B697" s="23"/>
      <c r="C697" s="23"/>
      <c r="D697" s="24"/>
      <c r="E697" s="28" t="str">
        <f>IF('1.4 AIZ-BWH'!E706="","",'1.4 AIZ-BWH'!E706)</f>
        <v/>
      </c>
      <c r="F697" s="49"/>
      <c r="G697" s="500" t="str" cm="1">
        <f t="array" aca="1" ref="G697" ca="1">IFERROR(IF(M697=0,SUMIFS(G698:G$1006,L698:L$1006,$L697,M698:M$1006,"&gt;0"),INDIRECT("'"&amp;$E697&amp;"'!E4")),"")</f>
        <v/>
      </c>
      <c r="H697" s="500" t="str" cm="1">
        <f t="array" aca="1" ref="H697" ca="1">IFERROR(IF(M697=0,SUMIFS(H698:H$1006,L698:L$1006,$L697,M698:M$1006,"&gt;0"),INDIRECT("'"&amp;$E697&amp;"'!E6")),"")</f>
        <v/>
      </c>
      <c r="I697" s="502" t="str" cm="1">
        <f t="array" aca="1" ref="I697" ca="1">IF(E697="","",IFERROR(IF(M697=0,SUMIFS(I698:I$1006,L698:L$1006,$L697,M698:M$1006,"&gt;0"),INDIRECT("'"&amp;$E697&amp;"'!E7")),""))</f>
        <v/>
      </c>
      <c r="J697" s="502" t="str" cm="1">
        <f t="array" aca="1" ref="J697" ca="1">IF(E697="","",IFERROR(IF(M697=0,SUMIFS(J698:J$1006,L698:L$1006,$L697,M698:M$1006,"&gt;0"),INDIRECT("'"&amp;$E697&amp;"'!E8")),""))</f>
        <v/>
      </c>
      <c r="K697" s="55" t="str">
        <f t="shared" si="27"/>
        <v/>
      </c>
      <c r="L697" s="411" t="str">
        <f t="shared" si="28"/>
        <v/>
      </c>
      <c r="M697" s="411" t="str">
        <f t="shared" si="29"/>
        <v/>
      </c>
      <c r="O697" s="56"/>
    </row>
    <row r="698" spans="1:15" ht="15" hidden="1">
      <c r="A698" s="23"/>
      <c r="B698" s="23"/>
      <c r="C698" s="23"/>
      <c r="D698" s="24"/>
      <c r="E698" s="28" t="str">
        <f>IF('1.4 AIZ-BWH'!E707="","",'1.4 AIZ-BWH'!E707)</f>
        <v/>
      </c>
      <c r="F698" s="49"/>
      <c r="G698" s="500" t="str" cm="1">
        <f t="array" aca="1" ref="G698" ca="1">IFERROR(IF(M698=0,SUMIFS(G699:G$1006,L699:L$1006,$L698,M699:M$1006,"&gt;0"),INDIRECT("'"&amp;$E698&amp;"'!E4")),"")</f>
        <v/>
      </c>
      <c r="H698" s="500" t="str" cm="1">
        <f t="array" aca="1" ref="H698" ca="1">IFERROR(IF(M698=0,SUMIFS(H699:H$1006,L699:L$1006,$L698,M699:M$1006,"&gt;0"),INDIRECT("'"&amp;$E698&amp;"'!E6")),"")</f>
        <v/>
      </c>
      <c r="I698" s="502" t="str" cm="1">
        <f t="array" aca="1" ref="I698" ca="1">IF(E698="","",IFERROR(IF(M698=0,SUMIFS(I699:I$1006,L699:L$1006,$L698,M699:M$1006,"&gt;0"),INDIRECT("'"&amp;$E698&amp;"'!E7")),""))</f>
        <v/>
      </c>
      <c r="J698" s="502" t="str" cm="1">
        <f t="array" aca="1" ref="J698" ca="1">IF(E698="","",IFERROR(IF(M698=0,SUMIFS(J699:J$1006,L699:L$1006,$L698,M699:M$1006,"&gt;0"),INDIRECT("'"&amp;$E698&amp;"'!E8")),""))</f>
        <v/>
      </c>
      <c r="K698" s="55" t="str">
        <f t="shared" si="27"/>
        <v/>
      </c>
      <c r="L698" s="411" t="str">
        <f t="shared" si="28"/>
        <v/>
      </c>
      <c r="M698" s="411" t="str">
        <f t="shared" si="29"/>
        <v/>
      </c>
      <c r="O698" s="56"/>
    </row>
    <row r="699" spans="1:15" ht="15" hidden="1">
      <c r="A699" s="23"/>
      <c r="B699" s="23"/>
      <c r="C699" s="23"/>
      <c r="D699" s="24"/>
      <c r="E699" s="28" t="str">
        <f>IF('1.4 AIZ-BWH'!E708="","",'1.4 AIZ-BWH'!E708)</f>
        <v/>
      </c>
      <c r="F699" s="49"/>
      <c r="G699" s="500" t="str" cm="1">
        <f t="array" aca="1" ref="G699" ca="1">IFERROR(IF(M699=0,SUMIFS(G700:G$1006,L700:L$1006,$L699,M700:M$1006,"&gt;0"),INDIRECT("'"&amp;$E699&amp;"'!E4")),"")</f>
        <v/>
      </c>
      <c r="H699" s="500" t="str" cm="1">
        <f t="array" aca="1" ref="H699" ca="1">IFERROR(IF(M699=0,SUMIFS(H700:H$1006,L700:L$1006,$L699,M700:M$1006,"&gt;0"),INDIRECT("'"&amp;$E699&amp;"'!E6")),"")</f>
        <v/>
      </c>
      <c r="I699" s="502" t="str" cm="1">
        <f t="array" aca="1" ref="I699" ca="1">IF(E699="","",IFERROR(IF(M699=0,SUMIFS(I700:I$1006,L700:L$1006,$L699,M700:M$1006,"&gt;0"),INDIRECT("'"&amp;$E699&amp;"'!E7")),""))</f>
        <v/>
      </c>
      <c r="J699" s="502" t="str" cm="1">
        <f t="array" aca="1" ref="J699" ca="1">IF(E699="","",IFERROR(IF(M699=0,SUMIFS(J700:J$1006,L700:L$1006,$L699,M700:M$1006,"&gt;0"),INDIRECT("'"&amp;$E699&amp;"'!E8")),""))</f>
        <v/>
      </c>
      <c r="K699" s="55" t="str">
        <f t="shared" si="27"/>
        <v/>
      </c>
      <c r="L699" s="411" t="str">
        <f t="shared" si="28"/>
        <v/>
      </c>
      <c r="M699" s="411" t="str">
        <f t="shared" si="29"/>
        <v/>
      </c>
      <c r="O699" s="56"/>
    </row>
    <row r="700" spans="1:15" ht="15" hidden="1">
      <c r="A700" s="23"/>
      <c r="B700" s="23"/>
      <c r="C700" s="23"/>
      <c r="D700" s="24"/>
      <c r="E700" s="28" t="str">
        <f>IF('1.4 AIZ-BWH'!E709="","",'1.4 AIZ-BWH'!E709)</f>
        <v/>
      </c>
      <c r="F700" s="49"/>
      <c r="G700" s="500" t="str" cm="1">
        <f t="array" aca="1" ref="G700" ca="1">IFERROR(IF(M700=0,SUMIFS(G701:G$1006,L701:L$1006,$L700,M701:M$1006,"&gt;0"),INDIRECT("'"&amp;$E700&amp;"'!E4")),"")</f>
        <v/>
      </c>
      <c r="H700" s="500" t="str" cm="1">
        <f t="array" aca="1" ref="H700" ca="1">IFERROR(IF(M700=0,SUMIFS(H701:H$1006,L701:L$1006,$L700,M701:M$1006,"&gt;0"),INDIRECT("'"&amp;$E700&amp;"'!E6")),"")</f>
        <v/>
      </c>
      <c r="I700" s="502" t="str" cm="1">
        <f t="array" aca="1" ref="I700" ca="1">IF(E700="","",IFERROR(IF(M700=0,SUMIFS(I701:I$1006,L701:L$1006,$L700,M701:M$1006,"&gt;0"),INDIRECT("'"&amp;$E700&amp;"'!E7")),""))</f>
        <v/>
      </c>
      <c r="J700" s="502" t="str" cm="1">
        <f t="array" aca="1" ref="J700" ca="1">IF(E700="","",IFERROR(IF(M700=0,SUMIFS(J701:J$1006,L701:L$1006,$L700,M701:M$1006,"&gt;0"),INDIRECT("'"&amp;$E700&amp;"'!E8")),""))</f>
        <v/>
      </c>
      <c r="K700" s="55" t="str">
        <f t="shared" si="27"/>
        <v/>
      </c>
      <c r="L700" s="411" t="str">
        <f t="shared" si="28"/>
        <v/>
      </c>
      <c r="M700" s="411" t="str">
        <f t="shared" si="29"/>
        <v/>
      </c>
      <c r="O700" s="56"/>
    </row>
    <row r="701" spans="1:15" ht="15" hidden="1">
      <c r="A701" s="23"/>
      <c r="B701" s="23"/>
      <c r="C701" s="23"/>
      <c r="D701" s="24"/>
      <c r="E701" s="28" t="str">
        <f>IF('1.4 AIZ-BWH'!E710="","",'1.4 AIZ-BWH'!E710)</f>
        <v/>
      </c>
      <c r="F701" s="49"/>
      <c r="G701" s="500" t="str" cm="1">
        <f t="array" aca="1" ref="G701" ca="1">IFERROR(IF(M701=0,SUMIFS(G702:G$1006,L702:L$1006,$L701,M702:M$1006,"&gt;0"),INDIRECT("'"&amp;$E701&amp;"'!E4")),"")</f>
        <v/>
      </c>
      <c r="H701" s="500" t="str" cm="1">
        <f t="array" aca="1" ref="H701" ca="1">IFERROR(IF(M701=0,SUMIFS(H702:H$1006,L702:L$1006,$L701,M702:M$1006,"&gt;0"),INDIRECT("'"&amp;$E701&amp;"'!E6")),"")</f>
        <v/>
      </c>
      <c r="I701" s="502" t="str" cm="1">
        <f t="array" aca="1" ref="I701" ca="1">IF(E701="","",IFERROR(IF(M701=0,SUMIFS(I702:I$1006,L702:L$1006,$L701,M702:M$1006,"&gt;0"),INDIRECT("'"&amp;$E701&amp;"'!E7")),""))</f>
        <v/>
      </c>
      <c r="J701" s="502" t="str" cm="1">
        <f t="array" aca="1" ref="J701" ca="1">IF(E701="","",IFERROR(IF(M701=0,SUMIFS(J702:J$1006,L702:L$1006,$L701,M702:M$1006,"&gt;0"),INDIRECT("'"&amp;$E701&amp;"'!E8")),""))</f>
        <v/>
      </c>
      <c r="K701" s="55" t="str">
        <f t="shared" si="27"/>
        <v/>
      </c>
      <c r="L701" s="411" t="str">
        <f t="shared" si="28"/>
        <v/>
      </c>
      <c r="M701" s="411" t="str">
        <f t="shared" si="29"/>
        <v/>
      </c>
      <c r="O701" s="56"/>
    </row>
    <row r="702" spans="1:15" ht="15" hidden="1">
      <c r="A702" s="23"/>
      <c r="B702" s="23"/>
      <c r="C702" s="23"/>
      <c r="D702" s="24"/>
      <c r="E702" s="28" t="str">
        <f>IF('1.4 AIZ-BWH'!E711="","",'1.4 AIZ-BWH'!E711)</f>
        <v/>
      </c>
      <c r="F702" s="49"/>
      <c r="G702" s="500" t="str" cm="1">
        <f t="array" aca="1" ref="G702" ca="1">IFERROR(IF(M702=0,SUMIFS(G703:G$1006,L703:L$1006,$L702,M703:M$1006,"&gt;0"),INDIRECT("'"&amp;$E702&amp;"'!E4")),"")</f>
        <v/>
      </c>
      <c r="H702" s="500" t="str" cm="1">
        <f t="array" aca="1" ref="H702" ca="1">IFERROR(IF(M702=0,SUMIFS(H703:H$1006,L703:L$1006,$L702,M703:M$1006,"&gt;0"),INDIRECT("'"&amp;$E702&amp;"'!E6")),"")</f>
        <v/>
      </c>
      <c r="I702" s="502" t="str" cm="1">
        <f t="array" aca="1" ref="I702" ca="1">IF(E702="","",IFERROR(IF(M702=0,SUMIFS(I703:I$1006,L703:L$1006,$L702,M703:M$1006,"&gt;0"),INDIRECT("'"&amp;$E702&amp;"'!E7")),""))</f>
        <v/>
      </c>
      <c r="J702" s="502" t="str" cm="1">
        <f t="array" aca="1" ref="J702" ca="1">IF(E702="","",IFERROR(IF(M702=0,SUMIFS(J703:J$1006,L703:L$1006,$L702,M703:M$1006,"&gt;0"),INDIRECT("'"&amp;$E702&amp;"'!E8")),""))</f>
        <v/>
      </c>
      <c r="K702" s="55" t="str">
        <f t="shared" si="27"/>
        <v/>
      </c>
      <c r="L702" s="411" t="str">
        <f t="shared" si="28"/>
        <v/>
      </c>
      <c r="M702" s="411" t="str">
        <f t="shared" si="29"/>
        <v/>
      </c>
      <c r="O702" s="56"/>
    </row>
    <row r="703" spans="1:15" ht="15" hidden="1">
      <c r="A703" s="23"/>
      <c r="B703" s="23"/>
      <c r="C703" s="23"/>
      <c r="D703" s="24"/>
      <c r="E703" s="28" t="str">
        <f>IF('1.4 AIZ-BWH'!E712="","",'1.4 AIZ-BWH'!E712)</f>
        <v/>
      </c>
      <c r="F703" s="49"/>
      <c r="G703" s="500" t="str" cm="1">
        <f t="array" aca="1" ref="G703" ca="1">IFERROR(IF(M703=0,SUMIFS(G704:G$1006,L704:L$1006,$L703,M704:M$1006,"&gt;0"),INDIRECT("'"&amp;$E703&amp;"'!E4")),"")</f>
        <v/>
      </c>
      <c r="H703" s="500" t="str" cm="1">
        <f t="array" aca="1" ref="H703" ca="1">IFERROR(IF(M703=0,SUMIFS(H704:H$1006,L704:L$1006,$L703,M704:M$1006,"&gt;0"),INDIRECT("'"&amp;$E703&amp;"'!E6")),"")</f>
        <v/>
      </c>
      <c r="I703" s="502" t="str" cm="1">
        <f t="array" aca="1" ref="I703" ca="1">IF(E703="","",IFERROR(IF(M703=0,SUMIFS(I704:I$1006,L704:L$1006,$L703,M704:M$1006,"&gt;0"),INDIRECT("'"&amp;$E703&amp;"'!E7")),""))</f>
        <v/>
      </c>
      <c r="J703" s="502" t="str" cm="1">
        <f t="array" aca="1" ref="J703" ca="1">IF(E703="","",IFERROR(IF(M703=0,SUMIFS(J704:J$1006,L704:L$1006,$L703,M704:M$1006,"&gt;0"),INDIRECT("'"&amp;$E703&amp;"'!E8")),""))</f>
        <v/>
      </c>
      <c r="K703" s="55" t="str">
        <f t="shared" si="27"/>
        <v/>
      </c>
      <c r="L703" s="411" t="str">
        <f t="shared" si="28"/>
        <v/>
      </c>
      <c r="M703" s="411" t="str">
        <f t="shared" si="29"/>
        <v/>
      </c>
      <c r="O703" s="56"/>
    </row>
    <row r="704" spans="1:15" ht="15" hidden="1">
      <c r="A704" s="23"/>
      <c r="B704" s="23"/>
      <c r="C704" s="23"/>
      <c r="D704" s="24"/>
      <c r="E704" s="28" t="str">
        <f>IF('1.4 AIZ-BWH'!E713="","",'1.4 AIZ-BWH'!E713)</f>
        <v/>
      </c>
      <c r="F704" s="49"/>
      <c r="G704" s="500" t="str" cm="1">
        <f t="array" aca="1" ref="G704" ca="1">IFERROR(IF(M704=0,SUMIFS(G705:G$1006,L705:L$1006,$L704,M705:M$1006,"&gt;0"),INDIRECT("'"&amp;$E704&amp;"'!E4")),"")</f>
        <v/>
      </c>
      <c r="H704" s="500" t="str" cm="1">
        <f t="array" aca="1" ref="H704" ca="1">IFERROR(IF(M704=0,SUMIFS(H705:H$1006,L705:L$1006,$L704,M705:M$1006,"&gt;0"),INDIRECT("'"&amp;$E704&amp;"'!E6")),"")</f>
        <v/>
      </c>
      <c r="I704" s="502" t="str" cm="1">
        <f t="array" aca="1" ref="I704" ca="1">IF(E704="","",IFERROR(IF(M704=0,SUMIFS(I705:I$1006,L705:L$1006,$L704,M705:M$1006,"&gt;0"),INDIRECT("'"&amp;$E704&amp;"'!E7")),""))</f>
        <v/>
      </c>
      <c r="J704" s="502" t="str" cm="1">
        <f t="array" aca="1" ref="J704" ca="1">IF(E704="","",IFERROR(IF(M704=0,SUMIFS(J705:J$1006,L705:L$1006,$L704,M705:M$1006,"&gt;0"),INDIRECT("'"&amp;$E704&amp;"'!E8")),""))</f>
        <v/>
      </c>
      <c r="K704" s="55" t="str">
        <f t="shared" si="27"/>
        <v/>
      </c>
      <c r="L704" s="411" t="str">
        <f t="shared" si="28"/>
        <v/>
      </c>
      <c r="M704" s="411" t="str">
        <f t="shared" si="29"/>
        <v/>
      </c>
      <c r="O704" s="56"/>
    </row>
    <row r="705" spans="1:15" ht="15" hidden="1">
      <c r="A705" s="23"/>
      <c r="B705" s="23"/>
      <c r="C705" s="23"/>
      <c r="D705" s="24"/>
      <c r="E705" s="28" t="str">
        <f>IF('1.4 AIZ-BWH'!E714="","",'1.4 AIZ-BWH'!E714)</f>
        <v/>
      </c>
      <c r="F705" s="49"/>
      <c r="G705" s="500" t="str" cm="1">
        <f t="array" aca="1" ref="G705" ca="1">IFERROR(IF(M705=0,SUMIFS(G706:G$1006,L706:L$1006,$L705,M706:M$1006,"&gt;0"),INDIRECT("'"&amp;$E705&amp;"'!E4")),"")</f>
        <v/>
      </c>
      <c r="H705" s="500" t="str" cm="1">
        <f t="array" aca="1" ref="H705" ca="1">IFERROR(IF(M705=0,SUMIFS(H706:H$1006,L706:L$1006,$L705,M706:M$1006,"&gt;0"),INDIRECT("'"&amp;$E705&amp;"'!E6")),"")</f>
        <v/>
      </c>
      <c r="I705" s="502" t="str" cm="1">
        <f t="array" aca="1" ref="I705" ca="1">IF(E705="","",IFERROR(IF(M705=0,SUMIFS(I706:I$1006,L706:L$1006,$L705,M706:M$1006,"&gt;0"),INDIRECT("'"&amp;$E705&amp;"'!E7")),""))</f>
        <v/>
      </c>
      <c r="J705" s="502" t="str" cm="1">
        <f t="array" aca="1" ref="J705" ca="1">IF(E705="","",IFERROR(IF(M705=0,SUMIFS(J706:J$1006,L706:L$1006,$L705,M706:M$1006,"&gt;0"),INDIRECT("'"&amp;$E705&amp;"'!E8")),""))</f>
        <v/>
      </c>
      <c r="K705" s="55" t="str">
        <f t="shared" si="27"/>
        <v/>
      </c>
      <c r="L705" s="411" t="str">
        <f t="shared" si="28"/>
        <v/>
      </c>
      <c r="M705" s="411" t="str">
        <f t="shared" si="29"/>
        <v/>
      </c>
      <c r="O705" s="56"/>
    </row>
    <row r="706" spans="1:15" ht="15" hidden="1">
      <c r="A706" s="23"/>
      <c r="B706" s="23"/>
      <c r="C706" s="23"/>
      <c r="D706" s="24"/>
      <c r="E706" s="28" t="str">
        <f>IF('1.4 AIZ-BWH'!E715="","",'1.4 AIZ-BWH'!E715)</f>
        <v/>
      </c>
      <c r="F706" s="49"/>
      <c r="G706" s="500" t="str" cm="1">
        <f t="array" aca="1" ref="G706" ca="1">IFERROR(IF(M706=0,SUMIFS(G707:G$1006,L707:L$1006,$L706,M707:M$1006,"&gt;0"),INDIRECT("'"&amp;$E706&amp;"'!E4")),"")</f>
        <v/>
      </c>
      <c r="H706" s="500" t="str" cm="1">
        <f t="array" aca="1" ref="H706" ca="1">IFERROR(IF(M706=0,SUMIFS(H707:H$1006,L707:L$1006,$L706,M707:M$1006,"&gt;0"),INDIRECT("'"&amp;$E706&amp;"'!E6")),"")</f>
        <v/>
      </c>
      <c r="I706" s="502" t="str" cm="1">
        <f t="array" aca="1" ref="I706" ca="1">IF(E706="","",IFERROR(IF(M706=0,SUMIFS(I707:I$1006,L707:L$1006,$L706,M707:M$1006,"&gt;0"),INDIRECT("'"&amp;$E706&amp;"'!E7")),""))</f>
        <v/>
      </c>
      <c r="J706" s="502" t="str" cm="1">
        <f t="array" aca="1" ref="J706" ca="1">IF(E706="","",IFERROR(IF(M706=0,SUMIFS(J707:J$1006,L707:L$1006,$L706,M707:M$1006,"&gt;0"),INDIRECT("'"&amp;$E706&amp;"'!E8")),""))</f>
        <v/>
      </c>
      <c r="K706" s="55" t="str">
        <f t="shared" si="27"/>
        <v/>
      </c>
      <c r="L706" s="411" t="str">
        <f t="shared" si="28"/>
        <v/>
      </c>
      <c r="M706" s="411" t="str">
        <f t="shared" si="29"/>
        <v/>
      </c>
      <c r="O706" s="56"/>
    </row>
    <row r="707" spans="1:15" ht="15" hidden="1">
      <c r="A707" s="23"/>
      <c r="B707" s="23"/>
      <c r="C707" s="23"/>
      <c r="D707" s="24"/>
      <c r="E707" s="28" t="str">
        <f>IF('1.4 AIZ-BWH'!E716="","",'1.4 AIZ-BWH'!E716)</f>
        <v/>
      </c>
      <c r="F707" s="49"/>
      <c r="G707" s="500" t="str" cm="1">
        <f t="array" aca="1" ref="G707" ca="1">IFERROR(IF(M707=0,SUMIFS(G708:G$1006,L708:L$1006,$L707,M708:M$1006,"&gt;0"),INDIRECT("'"&amp;$E707&amp;"'!E4")),"")</f>
        <v/>
      </c>
      <c r="H707" s="500" t="str" cm="1">
        <f t="array" aca="1" ref="H707" ca="1">IFERROR(IF(M707=0,SUMIFS(H708:H$1006,L708:L$1006,$L707,M708:M$1006,"&gt;0"),INDIRECT("'"&amp;$E707&amp;"'!E6")),"")</f>
        <v/>
      </c>
      <c r="I707" s="502" t="str" cm="1">
        <f t="array" aca="1" ref="I707" ca="1">IF(E707="","",IFERROR(IF(M707=0,SUMIFS(I708:I$1006,L708:L$1006,$L707,M708:M$1006,"&gt;0"),INDIRECT("'"&amp;$E707&amp;"'!E7")),""))</f>
        <v/>
      </c>
      <c r="J707" s="502" t="str" cm="1">
        <f t="array" aca="1" ref="J707" ca="1">IF(E707="","",IFERROR(IF(M707=0,SUMIFS(J708:J$1006,L708:L$1006,$L707,M708:M$1006,"&gt;0"),INDIRECT("'"&amp;$E707&amp;"'!E8")),""))</f>
        <v/>
      </c>
      <c r="K707" s="55" t="str">
        <f t="shared" si="27"/>
        <v/>
      </c>
      <c r="L707" s="411" t="str">
        <f t="shared" si="28"/>
        <v/>
      </c>
      <c r="M707" s="411" t="str">
        <f t="shared" si="29"/>
        <v/>
      </c>
      <c r="O707" s="56"/>
    </row>
    <row r="708" spans="1:15" ht="15" hidden="1">
      <c r="A708" s="23"/>
      <c r="B708" s="23"/>
      <c r="C708" s="23"/>
      <c r="D708" s="24"/>
      <c r="E708" s="28" t="str">
        <f>IF('1.4 AIZ-BWH'!E717="","",'1.4 AIZ-BWH'!E717)</f>
        <v/>
      </c>
      <c r="F708" s="49"/>
      <c r="G708" s="500" t="str" cm="1">
        <f t="array" aca="1" ref="G708" ca="1">IFERROR(IF(M708=0,SUMIFS(G709:G$1006,L709:L$1006,$L708,M709:M$1006,"&gt;0"),INDIRECT("'"&amp;$E708&amp;"'!E4")),"")</f>
        <v/>
      </c>
      <c r="H708" s="500" t="str" cm="1">
        <f t="array" aca="1" ref="H708" ca="1">IFERROR(IF(M708=0,SUMIFS(H709:H$1006,L709:L$1006,$L708,M709:M$1006,"&gt;0"),INDIRECT("'"&amp;$E708&amp;"'!E6")),"")</f>
        <v/>
      </c>
      <c r="I708" s="502" t="str" cm="1">
        <f t="array" aca="1" ref="I708" ca="1">IF(E708="","",IFERROR(IF(M708=0,SUMIFS(I709:I$1006,L709:L$1006,$L708,M709:M$1006,"&gt;0"),INDIRECT("'"&amp;$E708&amp;"'!E7")),""))</f>
        <v/>
      </c>
      <c r="J708" s="502" t="str" cm="1">
        <f t="array" aca="1" ref="J708" ca="1">IF(E708="","",IFERROR(IF(M708=0,SUMIFS(J709:J$1006,L709:L$1006,$L708,M709:M$1006,"&gt;0"),INDIRECT("'"&amp;$E708&amp;"'!E8")),""))</f>
        <v/>
      </c>
      <c r="K708" s="55" t="str">
        <f t="shared" si="27"/>
        <v/>
      </c>
      <c r="L708" s="411" t="str">
        <f t="shared" si="28"/>
        <v/>
      </c>
      <c r="M708" s="411" t="str">
        <f t="shared" si="29"/>
        <v/>
      </c>
      <c r="O708" s="56"/>
    </row>
    <row r="709" spans="1:15" ht="15" hidden="1">
      <c r="A709" s="23"/>
      <c r="B709" s="23"/>
      <c r="C709" s="23"/>
      <c r="D709" s="24"/>
      <c r="E709" s="28" t="str">
        <f>IF('1.4 AIZ-BWH'!E718="","",'1.4 AIZ-BWH'!E718)</f>
        <v/>
      </c>
      <c r="F709" s="49"/>
      <c r="G709" s="500" t="str" cm="1">
        <f t="array" aca="1" ref="G709" ca="1">IFERROR(IF(M709=0,SUMIFS(G710:G$1006,L710:L$1006,$L709,M710:M$1006,"&gt;0"),INDIRECT("'"&amp;$E709&amp;"'!E4")),"")</f>
        <v/>
      </c>
      <c r="H709" s="500" t="str" cm="1">
        <f t="array" aca="1" ref="H709" ca="1">IFERROR(IF(M709=0,SUMIFS(H710:H$1006,L710:L$1006,$L709,M710:M$1006,"&gt;0"),INDIRECT("'"&amp;$E709&amp;"'!E6")),"")</f>
        <v/>
      </c>
      <c r="I709" s="502" t="str" cm="1">
        <f t="array" aca="1" ref="I709" ca="1">IF(E709="","",IFERROR(IF(M709=0,SUMIFS(I710:I$1006,L710:L$1006,$L709,M710:M$1006,"&gt;0"),INDIRECT("'"&amp;$E709&amp;"'!E7")),""))</f>
        <v/>
      </c>
      <c r="J709" s="502" t="str" cm="1">
        <f t="array" aca="1" ref="J709" ca="1">IF(E709="","",IFERROR(IF(M709=0,SUMIFS(J710:J$1006,L710:L$1006,$L709,M710:M$1006,"&gt;0"),INDIRECT("'"&amp;$E709&amp;"'!E8")),""))</f>
        <v/>
      </c>
      <c r="K709" s="55" t="str">
        <f t="shared" si="27"/>
        <v/>
      </c>
      <c r="L709" s="411" t="str">
        <f t="shared" si="28"/>
        <v/>
      </c>
      <c r="M709" s="411" t="str">
        <f t="shared" si="29"/>
        <v/>
      </c>
      <c r="O709" s="56"/>
    </row>
    <row r="710" spans="1:15" ht="15" hidden="1">
      <c r="A710" s="23"/>
      <c r="B710" s="23"/>
      <c r="C710" s="23"/>
      <c r="D710" s="24"/>
      <c r="E710" s="28" t="str">
        <f>IF('1.4 AIZ-BWH'!E719="","",'1.4 AIZ-BWH'!E719)</f>
        <v/>
      </c>
      <c r="F710" s="49"/>
      <c r="G710" s="500" t="str" cm="1">
        <f t="array" aca="1" ref="G710" ca="1">IFERROR(IF(M710=0,SUMIFS(G711:G$1006,L711:L$1006,$L710,M711:M$1006,"&gt;0"),INDIRECT("'"&amp;$E710&amp;"'!E4")),"")</f>
        <v/>
      </c>
      <c r="H710" s="500" t="str" cm="1">
        <f t="array" aca="1" ref="H710" ca="1">IFERROR(IF(M710=0,SUMIFS(H711:H$1006,L711:L$1006,$L710,M711:M$1006,"&gt;0"),INDIRECT("'"&amp;$E710&amp;"'!E6")),"")</f>
        <v/>
      </c>
      <c r="I710" s="502" t="str" cm="1">
        <f t="array" aca="1" ref="I710" ca="1">IF(E710="","",IFERROR(IF(M710=0,SUMIFS(I711:I$1006,L711:L$1006,$L710,M711:M$1006,"&gt;0"),INDIRECT("'"&amp;$E710&amp;"'!E7")),""))</f>
        <v/>
      </c>
      <c r="J710" s="502" t="str" cm="1">
        <f t="array" aca="1" ref="J710" ca="1">IF(E710="","",IFERROR(IF(M710=0,SUMIFS(J711:J$1006,L711:L$1006,$L710,M711:M$1006,"&gt;0"),INDIRECT("'"&amp;$E710&amp;"'!E8")),""))</f>
        <v/>
      </c>
      <c r="K710" s="55" t="str">
        <f t="shared" si="27"/>
        <v/>
      </c>
      <c r="L710" s="411" t="str">
        <f t="shared" si="28"/>
        <v/>
      </c>
      <c r="M710" s="411" t="str">
        <f t="shared" si="29"/>
        <v/>
      </c>
      <c r="O710" s="56"/>
    </row>
    <row r="711" spans="1:15" ht="15" hidden="1">
      <c r="A711" s="23"/>
      <c r="B711" s="23"/>
      <c r="C711" s="23"/>
      <c r="D711" s="24"/>
      <c r="E711" s="28" t="str">
        <f>IF('1.4 AIZ-BWH'!E720="","",'1.4 AIZ-BWH'!E720)</f>
        <v/>
      </c>
      <c r="F711" s="49"/>
      <c r="G711" s="500" t="str" cm="1">
        <f t="array" aca="1" ref="G711" ca="1">IFERROR(IF(M711=0,SUMIFS(G712:G$1006,L712:L$1006,$L711,M712:M$1006,"&gt;0"),INDIRECT("'"&amp;$E711&amp;"'!E4")),"")</f>
        <v/>
      </c>
      <c r="H711" s="500" t="str" cm="1">
        <f t="array" aca="1" ref="H711" ca="1">IFERROR(IF(M711=0,SUMIFS(H712:H$1006,L712:L$1006,$L711,M712:M$1006,"&gt;0"),INDIRECT("'"&amp;$E711&amp;"'!E6")),"")</f>
        <v/>
      </c>
      <c r="I711" s="502" t="str" cm="1">
        <f t="array" aca="1" ref="I711" ca="1">IF(E711="","",IFERROR(IF(M711=0,SUMIFS(I712:I$1006,L712:L$1006,$L711,M712:M$1006,"&gt;0"),INDIRECT("'"&amp;$E711&amp;"'!E7")),""))</f>
        <v/>
      </c>
      <c r="J711" s="502" t="str" cm="1">
        <f t="array" aca="1" ref="J711" ca="1">IF(E711="","",IFERROR(IF(M711=0,SUMIFS(J712:J$1006,L712:L$1006,$L711,M712:M$1006,"&gt;0"),INDIRECT("'"&amp;$E711&amp;"'!E8")),""))</f>
        <v/>
      </c>
      <c r="K711" s="55" t="str">
        <f t="shared" si="27"/>
        <v/>
      </c>
      <c r="L711" s="411" t="str">
        <f t="shared" si="28"/>
        <v/>
      </c>
      <c r="M711" s="411" t="str">
        <f t="shared" si="29"/>
        <v/>
      </c>
      <c r="O711" s="56"/>
    </row>
    <row r="712" spans="1:15" ht="15" hidden="1">
      <c r="A712" s="23"/>
      <c r="B712" s="23"/>
      <c r="C712" s="23"/>
      <c r="D712" s="24"/>
      <c r="E712" s="28" t="str">
        <f>IF('1.4 AIZ-BWH'!E721="","",'1.4 AIZ-BWH'!E721)</f>
        <v/>
      </c>
      <c r="F712" s="49"/>
      <c r="G712" s="500" t="str" cm="1">
        <f t="array" aca="1" ref="G712" ca="1">IFERROR(IF(M712=0,SUMIFS(G713:G$1006,L713:L$1006,$L712,M713:M$1006,"&gt;0"),INDIRECT("'"&amp;$E712&amp;"'!E4")),"")</f>
        <v/>
      </c>
      <c r="H712" s="500" t="str" cm="1">
        <f t="array" aca="1" ref="H712" ca="1">IFERROR(IF(M712=0,SUMIFS(H713:H$1006,L713:L$1006,$L712,M713:M$1006,"&gt;0"),INDIRECT("'"&amp;$E712&amp;"'!E6")),"")</f>
        <v/>
      </c>
      <c r="I712" s="502" t="str" cm="1">
        <f t="array" aca="1" ref="I712" ca="1">IF(E712="","",IFERROR(IF(M712=0,SUMIFS(I713:I$1006,L713:L$1006,$L712,M713:M$1006,"&gt;0"),INDIRECT("'"&amp;$E712&amp;"'!E7")),""))</f>
        <v/>
      </c>
      <c r="J712" s="502" t="str" cm="1">
        <f t="array" aca="1" ref="J712" ca="1">IF(E712="","",IFERROR(IF(M712=0,SUMIFS(J713:J$1006,L713:L$1006,$L712,M713:M$1006,"&gt;0"),INDIRECT("'"&amp;$E712&amp;"'!E8")),""))</f>
        <v/>
      </c>
      <c r="K712" s="55" t="str">
        <f t="shared" si="27"/>
        <v/>
      </c>
      <c r="L712" s="411" t="str">
        <f t="shared" si="28"/>
        <v/>
      </c>
      <c r="M712" s="411" t="str">
        <f t="shared" si="29"/>
        <v/>
      </c>
      <c r="O712" s="56"/>
    </row>
    <row r="713" spans="1:15" ht="15" hidden="1">
      <c r="A713" s="23"/>
      <c r="B713" s="23"/>
      <c r="C713" s="23"/>
      <c r="D713" s="24"/>
      <c r="E713" s="28" t="str">
        <f>IF('1.4 AIZ-BWH'!E722="","",'1.4 AIZ-BWH'!E722)</f>
        <v/>
      </c>
      <c r="F713" s="49"/>
      <c r="G713" s="500" t="str" cm="1">
        <f t="array" aca="1" ref="G713" ca="1">IFERROR(IF(M713=0,SUMIFS(G714:G$1006,L714:L$1006,$L713,M714:M$1006,"&gt;0"),INDIRECT("'"&amp;$E713&amp;"'!E4")),"")</f>
        <v/>
      </c>
      <c r="H713" s="500" t="str" cm="1">
        <f t="array" aca="1" ref="H713" ca="1">IFERROR(IF(M713=0,SUMIFS(H714:H$1006,L714:L$1006,$L713,M714:M$1006,"&gt;0"),INDIRECT("'"&amp;$E713&amp;"'!E6")),"")</f>
        <v/>
      </c>
      <c r="I713" s="502" t="str" cm="1">
        <f t="array" aca="1" ref="I713" ca="1">IF(E713="","",IFERROR(IF(M713=0,SUMIFS(I714:I$1006,L714:L$1006,$L713,M714:M$1006,"&gt;0"),INDIRECT("'"&amp;$E713&amp;"'!E7")),""))</f>
        <v/>
      </c>
      <c r="J713" s="502" t="str" cm="1">
        <f t="array" aca="1" ref="J713" ca="1">IF(E713="","",IFERROR(IF(M713=0,SUMIFS(J714:J$1006,L714:L$1006,$L713,M714:M$1006,"&gt;0"),INDIRECT("'"&amp;$E713&amp;"'!E8")),""))</f>
        <v/>
      </c>
      <c r="K713" s="55" t="str">
        <f t="shared" si="27"/>
        <v/>
      </c>
      <c r="L713" s="411" t="str">
        <f t="shared" si="28"/>
        <v/>
      </c>
      <c r="M713" s="411" t="str">
        <f t="shared" si="29"/>
        <v/>
      </c>
      <c r="O713" s="56"/>
    </row>
    <row r="714" spans="1:15" ht="15" hidden="1">
      <c r="A714" s="23"/>
      <c r="B714" s="23"/>
      <c r="C714" s="23"/>
      <c r="D714" s="24"/>
      <c r="E714" s="28" t="str">
        <f>IF('1.4 AIZ-BWH'!E723="","",'1.4 AIZ-BWH'!E723)</f>
        <v/>
      </c>
      <c r="F714" s="49"/>
      <c r="G714" s="500" t="str" cm="1">
        <f t="array" aca="1" ref="G714" ca="1">IFERROR(IF(M714=0,SUMIFS(G715:G$1006,L715:L$1006,$L714,M715:M$1006,"&gt;0"),INDIRECT("'"&amp;$E714&amp;"'!E4")),"")</f>
        <v/>
      </c>
      <c r="H714" s="500" t="str" cm="1">
        <f t="array" aca="1" ref="H714" ca="1">IFERROR(IF(M714=0,SUMIFS(H715:H$1006,L715:L$1006,$L714,M715:M$1006,"&gt;0"),INDIRECT("'"&amp;$E714&amp;"'!E6")),"")</f>
        <v/>
      </c>
      <c r="I714" s="502" t="str" cm="1">
        <f t="array" aca="1" ref="I714" ca="1">IF(E714="","",IFERROR(IF(M714=0,SUMIFS(I715:I$1006,L715:L$1006,$L714,M715:M$1006,"&gt;0"),INDIRECT("'"&amp;$E714&amp;"'!E7")),""))</f>
        <v/>
      </c>
      <c r="J714" s="502" t="str" cm="1">
        <f t="array" aca="1" ref="J714" ca="1">IF(E714="","",IFERROR(IF(M714=0,SUMIFS(J715:J$1006,L715:L$1006,$L714,M715:M$1006,"&gt;0"),INDIRECT("'"&amp;$E714&amp;"'!E8")),""))</f>
        <v/>
      </c>
      <c r="K714" s="55" t="str">
        <f t="shared" si="27"/>
        <v/>
      </c>
      <c r="L714" s="411" t="str">
        <f t="shared" si="28"/>
        <v/>
      </c>
      <c r="M714" s="411" t="str">
        <f t="shared" si="29"/>
        <v/>
      </c>
      <c r="O714" s="56"/>
    </row>
    <row r="715" spans="1:15" ht="15" hidden="1">
      <c r="A715" s="23"/>
      <c r="B715" s="23"/>
      <c r="C715" s="23"/>
      <c r="D715" s="24"/>
      <c r="E715" s="28" t="str">
        <f>IF('1.4 AIZ-BWH'!E724="","",'1.4 AIZ-BWH'!E724)</f>
        <v/>
      </c>
      <c r="F715" s="49"/>
      <c r="G715" s="500" t="str" cm="1">
        <f t="array" aca="1" ref="G715" ca="1">IFERROR(IF(M715=0,SUMIFS(G716:G$1006,L716:L$1006,$L715,M716:M$1006,"&gt;0"),INDIRECT("'"&amp;$E715&amp;"'!E4")),"")</f>
        <v/>
      </c>
      <c r="H715" s="500" t="str" cm="1">
        <f t="array" aca="1" ref="H715" ca="1">IFERROR(IF(M715=0,SUMIFS(H716:H$1006,L716:L$1006,$L715,M716:M$1006,"&gt;0"),INDIRECT("'"&amp;$E715&amp;"'!E6")),"")</f>
        <v/>
      </c>
      <c r="I715" s="502" t="str" cm="1">
        <f t="array" aca="1" ref="I715" ca="1">IF(E715="","",IFERROR(IF(M715=0,SUMIFS(I716:I$1006,L716:L$1006,$L715,M716:M$1006,"&gt;0"),INDIRECT("'"&amp;$E715&amp;"'!E7")),""))</f>
        <v/>
      </c>
      <c r="J715" s="502" t="str" cm="1">
        <f t="array" aca="1" ref="J715" ca="1">IF(E715="","",IFERROR(IF(M715=0,SUMIFS(J716:J$1006,L716:L$1006,$L715,M716:M$1006,"&gt;0"),INDIRECT("'"&amp;$E715&amp;"'!E8")),""))</f>
        <v/>
      </c>
      <c r="K715" s="55" t="str">
        <f t="shared" si="27"/>
        <v/>
      </c>
      <c r="L715" s="411" t="str">
        <f t="shared" si="28"/>
        <v/>
      </c>
      <c r="M715" s="411" t="str">
        <f t="shared" si="29"/>
        <v/>
      </c>
      <c r="O715" s="56"/>
    </row>
    <row r="716" spans="1:15" ht="15" hidden="1">
      <c r="A716" s="23"/>
      <c r="B716" s="23"/>
      <c r="C716" s="23"/>
      <c r="D716" s="24"/>
      <c r="E716" s="28" t="str">
        <f>IF('1.4 AIZ-BWH'!E725="","",'1.4 AIZ-BWH'!E725)</f>
        <v/>
      </c>
      <c r="F716" s="49"/>
      <c r="G716" s="500" t="str" cm="1">
        <f t="array" aca="1" ref="G716" ca="1">IFERROR(IF(M716=0,SUMIFS(G717:G$1006,L717:L$1006,$L716,M717:M$1006,"&gt;0"),INDIRECT("'"&amp;$E716&amp;"'!E4")),"")</f>
        <v/>
      </c>
      <c r="H716" s="500" t="str" cm="1">
        <f t="array" aca="1" ref="H716" ca="1">IFERROR(IF(M716=0,SUMIFS(H717:H$1006,L717:L$1006,$L716,M717:M$1006,"&gt;0"),INDIRECT("'"&amp;$E716&amp;"'!E6")),"")</f>
        <v/>
      </c>
      <c r="I716" s="502" t="str" cm="1">
        <f t="array" aca="1" ref="I716" ca="1">IF(E716="","",IFERROR(IF(M716=0,SUMIFS(I717:I$1006,L717:L$1006,$L716,M717:M$1006,"&gt;0"),INDIRECT("'"&amp;$E716&amp;"'!E7")),""))</f>
        <v/>
      </c>
      <c r="J716" s="502" t="str" cm="1">
        <f t="array" aca="1" ref="J716" ca="1">IF(E716="","",IFERROR(IF(M716=0,SUMIFS(J717:J$1006,L717:L$1006,$L716,M717:M$1006,"&gt;0"),INDIRECT("'"&amp;$E716&amp;"'!E8")),""))</f>
        <v/>
      </c>
      <c r="K716" s="55" t="str">
        <f t="shared" si="27"/>
        <v/>
      </c>
      <c r="L716" s="411" t="str">
        <f t="shared" si="28"/>
        <v/>
      </c>
      <c r="M716" s="411" t="str">
        <f t="shared" si="29"/>
        <v/>
      </c>
      <c r="O716" s="56"/>
    </row>
    <row r="717" spans="1:15" ht="15" hidden="1">
      <c r="A717" s="23"/>
      <c r="B717" s="23"/>
      <c r="C717" s="23"/>
      <c r="D717" s="24"/>
      <c r="E717" s="28" t="str">
        <f>IF('1.4 AIZ-BWH'!E726="","",'1.4 AIZ-BWH'!E726)</f>
        <v/>
      </c>
      <c r="F717" s="49"/>
      <c r="G717" s="500" t="str" cm="1">
        <f t="array" aca="1" ref="G717" ca="1">IFERROR(IF(M717=0,SUMIFS(G718:G$1006,L718:L$1006,$L717,M718:M$1006,"&gt;0"),INDIRECT("'"&amp;$E717&amp;"'!E4")),"")</f>
        <v/>
      </c>
      <c r="H717" s="500" t="str" cm="1">
        <f t="array" aca="1" ref="H717" ca="1">IFERROR(IF(M717=0,SUMIFS(H718:H$1006,L718:L$1006,$L717,M718:M$1006,"&gt;0"),INDIRECT("'"&amp;$E717&amp;"'!E6")),"")</f>
        <v/>
      </c>
      <c r="I717" s="502" t="str" cm="1">
        <f t="array" aca="1" ref="I717" ca="1">IF(E717="","",IFERROR(IF(M717=0,SUMIFS(I718:I$1006,L718:L$1006,$L717,M718:M$1006,"&gt;0"),INDIRECT("'"&amp;$E717&amp;"'!E7")),""))</f>
        <v/>
      </c>
      <c r="J717" s="502" t="str" cm="1">
        <f t="array" aca="1" ref="J717" ca="1">IF(E717="","",IFERROR(IF(M717=0,SUMIFS(J718:J$1006,L718:L$1006,$L717,M718:M$1006,"&gt;0"),INDIRECT("'"&amp;$E717&amp;"'!E8")),""))</f>
        <v/>
      </c>
      <c r="K717" s="55" t="str">
        <f t="shared" si="27"/>
        <v/>
      </c>
      <c r="L717" s="411" t="str">
        <f t="shared" si="28"/>
        <v/>
      </c>
      <c r="M717" s="411" t="str">
        <f t="shared" si="29"/>
        <v/>
      </c>
      <c r="O717" s="56"/>
    </row>
    <row r="718" spans="1:15" ht="15" hidden="1">
      <c r="A718" s="23"/>
      <c r="B718" s="23"/>
      <c r="C718" s="23"/>
      <c r="D718" s="24"/>
      <c r="E718" s="28" t="str">
        <f>IF('1.4 AIZ-BWH'!E727="","",'1.4 AIZ-BWH'!E727)</f>
        <v/>
      </c>
      <c r="F718" s="49"/>
      <c r="G718" s="500" t="str" cm="1">
        <f t="array" aca="1" ref="G718" ca="1">IFERROR(IF(M718=0,SUMIFS(G719:G$1006,L719:L$1006,$L718,M719:M$1006,"&gt;0"),INDIRECT("'"&amp;$E718&amp;"'!E4")),"")</f>
        <v/>
      </c>
      <c r="H718" s="500" t="str" cm="1">
        <f t="array" aca="1" ref="H718" ca="1">IFERROR(IF(M718=0,SUMIFS(H719:H$1006,L719:L$1006,$L718,M719:M$1006,"&gt;0"),INDIRECT("'"&amp;$E718&amp;"'!E6")),"")</f>
        <v/>
      </c>
      <c r="I718" s="502" t="str" cm="1">
        <f t="array" aca="1" ref="I718" ca="1">IF(E718="","",IFERROR(IF(M718=0,SUMIFS(I719:I$1006,L719:L$1006,$L718,M719:M$1006,"&gt;0"),INDIRECT("'"&amp;$E718&amp;"'!E7")),""))</f>
        <v/>
      </c>
      <c r="J718" s="502" t="str" cm="1">
        <f t="array" aca="1" ref="J718" ca="1">IF(E718="","",IFERROR(IF(M718=0,SUMIFS(J719:J$1006,L719:L$1006,$L718,M719:M$1006,"&gt;0"),INDIRECT("'"&amp;$E718&amp;"'!E8")),""))</f>
        <v/>
      </c>
      <c r="K718" s="55" t="str">
        <f t="shared" si="27"/>
        <v/>
      </c>
      <c r="L718" s="411" t="str">
        <f t="shared" si="28"/>
        <v/>
      </c>
      <c r="M718" s="411" t="str">
        <f t="shared" si="29"/>
        <v/>
      </c>
      <c r="O718" s="56"/>
    </row>
    <row r="719" spans="1:15" ht="15" hidden="1">
      <c r="A719" s="23"/>
      <c r="B719" s="23"/>
      <c r="C719" s="23"/>
      <c r="D719" s="24"/>
      <c r="E719" s="28" t="str">
        <f>IF('1.4 AIZ-BWH'!E728="","",'1.4 AIZ-BWH'!E728)</f>
        <v/>
      </c>
      <c r="F719" s="49"/>
      <c r="G719" s="500" t="str" cm="1">
        <f t="array" aca="1" ref="G719" ca="1">IFERROR(IF(M719=0,SUMIFS(G720:G$1006,L720:L$1006,$L719,M720:M$1006,"&gt;0"),INDIRECT("'"&amp;$E719&amp;"'!E4")),"")</f>
        <v/>
      </c>
      <c r="H719" s="500" t="str" cm="1">
        <f t="array" aca="1" ref="H719" ca="1">IFERROR(IF(M719=0,SUMIFS(H720:H$1006,L720:L$1006,$L719,M720:M$1006,"&gt;0"),INDIRECT("'"&amp;$E719&amp;"'!E6")),"")</f>
        <v/>
      </c>
      <c r="I719" s="502" t="str" cm="1">
        <f t="array" aca="1" ref="I719" ca="1">IF(E719="","",IFERROR(IF(M719=0,SUMIFS(I720:I$1006,L720:L$1006,$L719,M720:M$1006,"&gt;0"),INDIRECT("'"&amp;$E719&amp;"'!E7")),""))</f>
        <v/>
      </c>
      <c r="J719" s="502" t="str" cm="1">
        <f t="array" aca="1" ref="J719" ca="1">IF(E719="","",IFERROR(IF(M719=0,SUMIFS(J720:J$1006,L720:L$1006,$L719,M720:M$1006,"&gt;0"),INDIRECT("'"&amp;$E719&amp;"'!E8")),""))</f>
        <v/>
      </c>
      <c r="K719" s="55" t="str">
        <f t="shared" si="27"/>
        <v/>
      </c>
      <c r="L719" s="411" t="str">
        <f t="shared" si="28"/>
        <v/>
      </c>
      <c r="M719" s="411" t="str">
        <f t="shared" si="29"/>
        <v/>
      </c>
      <c r="O719" s="56"/>
    </row>
    <row r="720" spans="1:15" ht="15" hidden="1">
      <c r="A720" s="23"/>
      <c r="B720" s="23"/>
      <c r="C720" s="23"/>
      <c r="D720" s="24"/>
      <c r="E720" s="28" t="str">
        <f>IF('1.4 AIZ-BWH'!E729="","",'1.4 AIZ-BWH'!E729)</f>
        <v/>
      </c>
      <c r="F720" s="49"/>
      <c r="G720" s="500" t="str" cm="1">
        <f t="array" aca="1" ref="G720" ca="1">IFERROR(IF(M720=0,SUMIFS(G721:G$1006,L721:L$1006,$L720,M721:M$1006,"&gt;0"),INDIRECT("'"&amp;$E720&amp;"'!E4")),"")</f>
        <v/>
      </c>
      <c r="H720" s="500" t="str" cm="1">
        <f t="array" aca="1" ref="H720" ca="1">IFERROR(IF(M720=0,SUMIFS(H721:H$1006,L721:L$1006,$L720,M721:M$1006,"&gt;0"),INDIRECT("'"&amp;$E720&amp;"'!E6")),"")</f>
        <v/>
      </c>
      <c r="I720" s="502" t="str" cm="1">
        <f t="array" aca="1" ref="I720" ca="1">IF(E720="","",IFERROR(IF(M720=0,SUMIFS(I721:I$1006,L721:L$1006,$L720,M721:M$1006,"&gt;0"),INDIRECT("'"&amp;$E720&amp;"'!E7")),""))</f>
        <v/>
      </c>
      <c r="J720" s="502" t="str" cm="1">
        <f t="array" aca="1" ref="J720" ca="1">IF(E720="","",IFERROR(IF(M720=0,SUMIFS(J721:J$1006,L721:L$1006,$L720,M721:M$1006,"&gt;0"),INDIRECT("'"&amp;$E720&amp;"'!E8")),""))</f>
        <v/>
      </c>
      <c r="K720" s="55" t="str">
        <f t="shared" si="27"/>
        <v/>
      </c>
      <c r="L720" s="411" t="str">
        <f t="shared" si="28"/>
        <v/>
      </c>
      <c r="M720" s="411" t="str">
        <f t="shared" si="29"/>
        <v/>
      </c>
      <c r="O720" s="56"/>
    </row>
    <row r="721" spans="1:15" ht="15" hidden="1">
      <c r="A721" s="23"/>
      <c r="B721" s="23"/>
      <c r="C721" s="23"/>
      <c r="D721" s="24"/>
      <c r="E721" s="28" t="str">
        <f>IF('1.4 AIZ-BWH'!E730="","",'1.4 AIZ-BWH'!E730)</f>
        <v/>
      </c>
      <c r="F721" s="49"/>
      <c r="G721" s="500" t="str" cm="1">
        <f t="array" aca="1" ref="G721" ca="1">IFERROR(IF(M721=0,SUMIFS(G722:G$1006,L722:L$1006,$L721,M722:M$1006,"&gt;0"),INDIRECT("'"&amp;$E721&amp;"'!E4")),"")</f>
        <v/>
      </c>
      <c r="H721" s="500" t="str" cm="1">
        <f t="array" aca="1" ref="H721" ca="1">IFERROR(IF(M721=0,SUMIFS(H722:H$1006,L722:L$1006,$L721,M722:M$1006,"&gt;0"),INDIRECT("'"&amp;$E721&amp;"'!E6")),"")</f>
        <v/>
      </c>
      <c r="I721" s="502" t="str" cm="1">
        <f t="array" aca="1" ref="I721" ca="1">IF(E721="","",IFERROR(IF(M721=0,SUMIFS(I722:I$1006,L722:L$1006,$L721,M722:M$1006,"&gt;0"),INDIRECT("'"&amp;$E721&amp;"'!E7")),""))</f>
        <v/>
      </c>
      <c r="J721" s="502" t="str" cm="1">
        <f t="array" aca="1" ref="J721" ca="1">IF(E721="","",IFERROR(IF(M721=0,SUMIFS(J722:J$1006,L722:L$1006,$L721,M722:M$1006,"&gt;0"),INDIRECT("'"&amp;$E721&amp;"'!E8")),""))</f>
        <v/>
      </c>
      <c r="K721" s="55" t="str">
        <f t="shared" ref="K721:K784" si="30">IF(E721="","",IFERROR(H721/G721,0))</f>
        <v/>
      </c>
      <c r="L721" s="411" t="str">
        <f t="shared" si="28"/>
        <v/>
      </c>
      <c r="M721" s="411" t="str">
        <f t="shared" si="29"/>
        <v/>
      </c>
      <c r="O721" s="56"/>
    </row>
    <row r="722" spans="1:15" ht="15" hidden="1">
      <c r="A722" s="23"/>
      <c r="B722" s="23"/>
      <c r="C722" s="23"/>
      <c r="D722" s="24"/>
      <c r="E722" s="28" t="str">
        <f>IF('1.4 AIZ-BWH'!E731="","",'1.4 AIZ-BWH'!E731)</f>
        <v/>
      </c>
      <c r="F722" s="49"/>
      <c r="G722" s="500" t="str" cm="1">
        <f t="array" aca="1" ref="G722" ca="1">IFERROR(IF(M722=0,SUMIFS(G723:G$1006,L723:L$1006,$L722,M723:M$1006,"&gt;0"),INDIRECT("'"&amp;$E722&amp;"'!E4")),"")</f>
        <v/>
      </c>
      <c r="H722" s="500" t="str" cm="1">
        <f t="array" aca="1" ref="H722" ca="1">IFERROR(IF(M722=0,SUMIFS(H723:H$1006,L723:L$1006,$L722,M723:M$1006,"&gt;0"),INDIRECT("'"&amp;$E722&amp;"'!E6")),"")</f>
        <v/>
      </c>
      <c r="I722" s="502" t="str" cm="1">
        <f t="array" aca="1" ref="I722" ca="1">IF(E722="","",IFERROR(IF(M722=0,SUMIFS(I723:I$1006,L723:L$1006,$L722,M723:M$1006,"&gt;0"),INDIRECT("'"&amp;$E722&amp;"'!E7")),""))</f>
        <v/>
      </c>
      <c r="J722" s="502" t="str" cm="1">
        <f t="array" aca="1" ref="J722" ca="1">IF(E722="","",IFERROR(IF(M722=0,SUMIFS(J723:J$1006,L723:L$1006,$L722,M723:M$1006,"&gt;0"),INDIRECT("'"&amp;$E722&amp;"'!E8")),""))</f>
        <v/>
      </c>
      <c r="K722" s="55" t="str">
        <f t="shared" si="30"/>
        <v/>
      </c>
      <c r="L722" s="411" t="str">
        <f t="shared" si="28"/>
        <v/>
      </c>
      <c r="M722" s="411" t="str">
        <f t="shared" si="29"/>
        <v/>
      </c>
      <c r="O722" s="56"/>
    </row>
    <row r="723" spans="1:15" ht="15" hidden="1">
      <c r="A723" s="23"/>
      <c r="B723" s="23"/>
      <c r="C723" s="23"/>
      <c r="D723" s="24"/>
      <c r="E723" s="28" t="str">
        <f>IF('1.4 AIZ-BWH'!E732="","",'1.4 AIZ-BWH'!E732)</f>
        <v/>
      </c>
      <c r="F723" s="49"/>
      <c r="G723" s="500" t="str" cm="1">
        <f t="array" aca="1" ref="G723" ca="1">IFERROR(IF(M723=0,SUMIFS(G724:G$1006,L724:L$1006,$L723,M724:M$1006,"&gt;0"),INDIRECT("'"&amp;$E723&amp;"'!E4")),"")</f>
        <v/>
      </c>
      <c r="H723" s="500" t="str" cm="1">
        <f t="array" aca="1" ref="H723" ca="1">IFERROR(IF(M723=0,SUMIFS(H724:H$1006,L724:L$1006,$L723,M724:M$1006,"&gt;0"),INDIRECT("'"&amp;$E723&amp;"'!E6")),"")</f>
        <v/>
      </c>
      <c r="I723" s="502" t="str" cm="1">
        <f t="array" aca="1" ref="I723" ca="1">IF(E723="","",IFERROR(IF(M723=0,SUMIFS(I724:I$1006,L724:L$1006,$L723,M724:M$1006,"&gt;0"),INDIRECT("'"&amp;$E723&amp;"'!E7")),""))</f>
        <v/>
      </c>
      <c r="J723" s="502" t="str" cm="1">
        <f t="array" aca="1" ref="J723" ca="1">IF(E723="","",IFERROR(IF(M723=0,SUMIFS(J724:J$1006,L724:L$1006,$L723,M724:M$1006,"&gt;0"),INDIRECT("'"&amp;$E723&amp;"'!E8")),""))</f>
        <v/>
      </c>
      <c r="K723" s="55" t="str">
        <f t="shared" si="30"/>
        <v/>
      </c>
      <c r="L723" s="411" t="str">
        <f t="shared" si="28"/>
        <v/>
      </c>
      <c r="M723" s="411" t="str">
        <f t="shared" si="29"/>
        <v/>
      </c>
      <c r="O723" s="56"/>
    </row>
    <row r="724" spans="1:15" ht="15" hidden="1">
      <c r="A724" s="23"/>
      <c r="B724" s="23"/>
      <c r="C724" s="23"/>
      <c r="D724" s="24"/>
      <c r="E724" s="28" t="str">
        <f>IF('1.4 AIZ-BWH'!E733="","",'1.4 AIZ-BWH'!E733)</f>
        <v/>
      </c>
      <c r="F724" s="49"/>
      <c r="G724" s="500" t="str" cm="1">
        <f t="array" aca="1" ref="G724" ca="1">IFERROR(IF(M724=0,SUMIFS(G725:G$1006,L725:L$1006,$L724,M725:M$1006,"&gt;0"),INDIRECT("'"&amp;$E724&amp;"'!E4")),"")</f>
        <v/>
      </c>
      <c r="H724" s="500" t="str" cm="1">
        <f t="array" aca="1" ref="H724" ca="1">IFERROR(IF(M724=0,SUMIFS(H725:H$1006,L725:L$1006,$L724,M725:M$1006,"&gt;0"),INDIRECT("'"&amp;$E724&amp;"'!E6")),"")</f>
        <v/>
      </c>
      <c r="I724" s="502" t="str" cm="1">
        <f t="array" aca="1" ref="I724" ca="1">IF(E724="","",IFERROR(IF(M724=0,SUMIFS(I725:I$1006,L725:L$1006,$L724,M725:M$1006,"&gt;0"),INDIRECT("'"&amp;$E724&amp;"'!E7")),""))</f>
        <v/>
      </c>
      <c r="J724" s="502" t="str" cm="1">
        <f t="array" aca="1" ref="J724" ca="1">IF(E724="","",IFERROR(IF(M724=0,SUMIFS(J725:J$1006,L725:L$1006,$L724,M725:M$1006,"&gt;0"),INDIRECT("'"&amp;$E724&amp;"'!E8")),""))</f>
        <v/>
      </c>
      <c r="K724" s="55" t="str">
        <f t="shared" si="30"/>
        <v/>
      </c>
      <c r="L724" s="411" t="str">
        <f t="shared" si="28"/>
        <v/>
      </c>
      <c r="M724" s="411" t="str">
        <f t="shared" si="29"/>
        <v/>
      </c>
      <c r="O724" s="56"/>
    </row>
    <row r="725" spans="1:15" ht="15" hidden="1">
      <c r="A725" s="23"/>
      <c r="B725" s="23"/>
      <c r="C725" s="23"/>
      <c r="D725" s="24"/>
      <c r="E725" s="28" t="str">
        <f>IF('1.4 AIZ-BWH'!E734="","",'1.4 AIZ-BWH'!E734)</f>
        <v/>
      </c>
      <c r="F725" s="49"/>
      <c r="G725" s="500" t="str" cm="1">
        <f t="array" aca="1" ref="G725" ca="1">IFERROR(IF(M725=0,SUMIFS(G726:G$1006,L726:L$1006,$L725,M726:M$1006,"&gt;0"),INDIRECT("'"&amp;$E725&amp;"'!E4")),"")</f>
        <v/>
      </c>
      <c r="H725" s="500" t="str" cm="1">
        <f t="array" aca="1" ref="H725" ca="1">IFERROR(IF(M725=0,SUMIFS(H726:H$1006,L726:L$1006,$L725,M726:M$1006,"&gt;0"),INDIRECT("'"&amp;$E725&amp;"'!E6")),"")</f>
        <v/>
      </c>
      <c r="I725" s="502" t="str" cm="1">
        <f t="array" aca="1" ref="I725" ca="1">IF(E725="","",IFERROR(IF(M725=0,SUMIFS(I726:I$1006,L726:L$1006,$L725,M726:M$1006,"&gt;0"),INDIRECT("'"&amp;$E725&amp;"'!E7")),""))</f>
        <v/>
      </c>
      <c r="J725" s="502" t="str" cm="1">
        <f t="array" aca="1" ref="J725" ca="1">IF(E725="","",IFERROR(IF(M725=0,SUMIFS(J726:J$1006,L726:L$1006,$L725,M726:M$1006,"&gt;0"),INDIRECT("'"&amp;$E725&amp;"'!E8")),""))</f>
        <v/>
      </c>
      <c r="K725" s="55" t="str">
        <f t="shared" si="30"/>
        <v/>
      </c>
      <c r="L725" s="411" t="str">
        <f t="shared" si="28"/>
        <v/>
      </c>
      <c r="M725" s="411" t="str">
        <f t="shared" si="29"/>
        <v/>
      </c>
      <c r="O725" s="56"/>
    </row>
    <row r="726" spans="1:15" ht="15" hidden="1">
      <c r="A726" s="23"/>
      <c r="B726" s="23"/>
      <c r="C726" s="23"/>
      <c r="D726" s="24"/>
      <c r="E726" s="28" t="str">
        <f>IF('1.4 AIZ-BWH'!E735="","",'1.4 AIZ-BWH'!E735)</f>
        <v/>
      </c>
      <c r="F726" s="49"/>
      <c r="G726" s="500" t="str" cm="1">
        <f t="array" aca="1" ref="G726" ca="1">IFERROR(IF(M726=0,SUMIFS(G727:G$1006,L727:L$1006,$L726,M727:M$1006,"&gt;0"),INDIRECT("'"&amp;$E726&amp;"'!E4")),"")</f>
        <v/>
      </c>
      <c r="H726" s="500" t="str" cm="1">
        <f t="array" aca="1" ref="H726" ca="1">IFERROR(IF(M726=0,SUMIFS(H727:H$1006,L727:L$1006,$L726,M727:M$1006,"&gt;0"),INDIRECT("'"&amp;$E726&amp;"'!E6")),"")</f>
        <v/>
      </c>
      <c r="I726" s="502" t="str" cm="1">
        <f t="array" aca="1" ref="I726" ca="1">IF(E726="","",IFERROR(IF(M726=0,SUMIFS(I727:I$1006,L727:L$1006,$L726,M727:M$1006,"&gt;0"),INDIRECT("'"&amp;$E726&amp;"'!E7")),""))</f>
        <v/>
      </c>
      <c r="J726" s="502" t="str" cm="1">
        <f t="array" aca="1" ref="J726" ca="1">IF(E726="","",IFERROR(IF(M726=0,SUMIFS(J727:J$1006,L727:L$1006,$L726,M727:M$1006,"&gt;0"),INDIRECT("'"&amp;$E726&amp;"'!E8")),""))</f>
        <v/>
      </c>
      <c r="K726" s="55" t="str">
        <f t="shared" si="30"/>
        <v/>
      </c>
      <c r="L726" s="411" t="str">
        <f t="shared" si="28"/>
        <v/>
      </c>
      <c r="M726" s="411" t="str">
        <f t="shared" si="29"/>
        <v/>
      </c>
      <c r="O726" s="56"/>
    </row>
    <row r="727" spans="1:15" ht="15" hidden="1">
      <c r="A727" s="23"/>
      <c r="B727" s="23"/>
      <c r="C727" s="23"/>
      <c r="D727" s="24"/>
      <c r="E727" s="28" t="str">
        <f>IF('1.4 AIZ-BWH'!E736="","",'1.4 AIZ-BWH'!E736)</f>
        <v/>
      </c>
      <c r="F727" s="49"/>
      <c r="G727" s="500" t="str" cm="1">
        <f t="array" aca="1" ref="G727" ca="1">IFERROR(IF(M727=0,SUMIFS(G728:G$1006,L728:L$1006,$L727,M728:M$1006,"&gt;0"),INDIRECT("'"&amp;$E727&amp;"'!E4")),"")</f>
        <v/>
      </c>
      <c r="H727" s="500" t="str" cm="1">
        <f t="array" aca="1" ref="H727" ca="1">IFERROR(IF(M727=0,SUMIFS(H728:H$1006,L728:L$1006,$L727,M728:M$1006,"&gt;0"),INDIRECT("'"&amp;$E727&amp;"'!E6")),"")</f>
        <v/>
      </c>
      <c r="I727" s="502" t="str" cm="1">
        <f t="array" aca="1" ref="I727" ca="1">IF(E727="","",IFERROR(IF(M727=0,SUMIFS(I728:I$1006,L728:L$1006,$L727,M728:M$1006,"&gt;0"),INDIRECT("'"&amp;$E727&amp;"'!E7")),""))</f>
        <v/>
      </c>
      <c r="J727" s="502" t="str" cm="1">
        <f t="array" aca="1" ref="J727" ca="1">IF(E727="","",IFERROR(IF(M727=0,SUMIFS(J728:J$1006,L728:L$1006,$L727,M728:M$1006,"&gt;0"),INDIRECT("'"&amp;$E727&amp;"'!E8")),""))</f>
        <v/>
      </c>
      <c r="K727" s="55" t="str">
        <f t="shared" si="30"/>
        <v/>
      </c>
      <c r="L727" s="411" t="str">
        <f t="shared" si="28"/>
        <v/>
      </c>
      <c r="M727" s="411" t="str">
        <f t="shared" si="29"/>
        <v/>
      </c>
      <c r="O727" s="56"/>
    </row>
    <row r="728" spans="1:15" ht="15" hidden="1">
      <c r="A728" s="23"/>
      <c r="B728" s="23"/>
      <c r="C728" s="23"/>
      <c r="D728" s="24"/>
      <c r="E728" s="28" t="str">
        <f>IF('1.4 AIZ-BWH'!E737="","",'1.4 AIZ-BWH'!E737)</f>
        <v/>
      </c>
      <c r="F728" s="49"/>
      <c r="G728" s="500" t="str" cm="1">
        <f t="array" aca="1" ref="G728" ca="1">IFERROR(IF(M728=0,SUMIFS(G729:G$1006,L729:L$1006,$L728,M729:M$1006,"&gt;0"),INDIRECT("'"&amp;$E728&amp;"'!E4")),"")</f>
        <v/>
      </c>
      <c r="H728" s="500" t="str" cm="1">
        <f t="array" aca="1" ref="H728" ca="1">IFERROR(IF(M728=0,SUMIFS(H729:H$1006,L729:L$1006,$L728,M729:M$1006,"&gt;0"),INDIRECT("'"&amp;$E728&amp;"'!E6")),"")</f>
        <v/>
      </c>
      <c r="I728" s="502" t="str" cm="1">
        <f t="array" aca="1" ref="I728" ca="1">IF(E728="","",IFERROR(IF(M728=0,SUMIFS(I729:I$1006,L729:L$1006,$L728,M729:M$1006,"&gt;0"),INDIRECT("'"&amp;$E728&amp;"'!E7")),""))</f>
        <v/>
      </c>
      <c r="J728" s="502" t="str" cm="1">
        <f t="array" aca="1" ref="J728" ca="1">IF(E728="","",IFERROR(IF(M728=0,SUMIFS(J729:J$1006,L729:L$1006,$L728,M729:M$1006,"&gt;0"),INDIRECT("'"&amp;$E728&amp;"'!E8")),""))</f>
        <v/>
      </c>
      <c r="K728" s="55" t="str">
        <f t="shared" si="30"/>
        <v/>
      </c>
      <c r="L728" s="411" t="str">
        <f t="shared" si="28"/>
        <v/>
      </c>
      <c r="M728" s="411" t="str">
        <f t="shared" si="29"/>
        <v/>
      </c>
      <c r="O728" s="56"/>
    </row>
    <row r="729" spans="1:15" ht="15" hidden="1">
      <c r="A729" s="23"/>
      <c r="B729" s="23"/>
      <c r="C729" s="23"/>
      <c r="D729" s="24"/>
      <c r="E729" s="28" t="str">
        <f>IF('1.4 AIZ-BWH'!E738="","",'1.4 AIZ-BWH'!E738)</f>
        <v/>
      </c>
      <c r="F729" s="49"/>
      <c r="G729" s="500" t="str" cm="1">
        <f t="array" aca="1" ref="G729" ca="1">IFERROR(IF(M729=0,SUMIFS(G730:G$1006,L730:L$1006,$L729,M730:M$1006,"&gt;0"),INDIRECT("'"&amp;$E729&amp;"'!E4")),"")</f>
        <v/>
      </c>
      <c r="H729" s="500" t="str" cm="1">
        <f t="array" aca="1" ref="H729" ca="1">IFERROR(IF(M729=0,SUMIFS(H730:H$1006,L730:L$1006,$L729,M730:M$1006,"&gt;0"),INDIRECT("'"&amp;$E729&amp;"'!E6")),"")</f>
        <v/>
      </c>
      <c r="I729" s="502" t="str" cm="1">
        <f t="array" aca="1" ref="I729" ca="1">IF(E729="","",IFERROR(IF(M729=0,SUMIFS(I730:I$1006,L730:L$1006,$L729,M730:M$1006,"&gt;0"),INDIRECT("'"&amp;$E729&amp;"'!E7")),""))</f>
        <v/>
      </c>
      <c r="J729" s="502" t="str" cm="1">
        <f t="array" aca="1" ref="J729" ca="1">IF(E729="","",IFERROR(IF(M729=0,SUMIFS(J730:J$1006,L730:L$1006,$L729,M730:M$1006,"&gt;0"),INDIRECT("'"&amp;$E729&amp;"'!E8")),""))</f>
        <v/>
      </c>
      <c r="K729" s="55" t="str">
        <f t="shared" si="30"/>
        <v/>
      </c>
      <c r="L729" s="411" t="str">
        <f t="shared" si="28"/>
        <v/>
      </c>
      <c r="M729" s="411" t="str">
        <f t="shared" si="29"/>
        <v/>
      </c>
      <c r="O729" s="56"/>
    </row>
    <row r="730" spans="1:15" ht="15" hidden="1">
      <c r="A730" s="23"/>
      <c r="B730" s="23"/>
      <c r="C730" s="23"/>
      <c r="D730" s="24"/>
      <c r="E730" s="28" t="str">
        <f>IF('1.4 AIZ-BWH'!E739="","",'1.4 AIZ-BWH'!E739)</f>
        <v/>
      </c>
      <c r="F730" s="49"/>
      <c r="G730" s="500" t="str" cm="1">
        <f t="array" aca="1" ref="G730" ca="1">IFERROR(IF(M730=0,SUMIFS(G731:G$1006,L731:L$1006,$L730,M731:M$1006,"&gt;0"),INDIRECT("'"&amp;$E730&amp;"'!E4")),"")</f>
        <v/>
      </c>
      <c r="H730" s="500" t="str" cm="1">
        <f t="array" aca="1" ref="H730" ca="1">IFERROR(IF(M730=0,SUMIFS(H731:H$1006,L731:L$1006,$L730,M731:M$1006,"&gt;0"),INDIRECT("'"&amp;$E730&amp;"'!E6")),"")</f>
        <v/>
      </c>
      <c r="I730" s="502" t="str" cm="1">
        <f t="array" aca="1" ref="I730" ca="1">IF(E730="","",IFERROR(IF(M730=0,SUMIFS(I731:I$1006,L731:L$1006,$L730,M731:M$1006,"&gt;0"),INDIRECT("'"&amp;$E730&amp;"'!E7")),""))</f>
        <v/>
      </c>
      <c r="J730" s="502" t="str" cm="1">
        <f t="array" aca="1" ref="J730" ca="1">IF(E730="","",IFERROR(IF(M730=0,SUMIFS(J731:J$1006,L731:L$1006,$L730,M731:M$1006,"&gt;0"),INDIRECT("'"&amp;$E730&amp;"'!E8")),""))</f>
        <v/>
      </c>
      <c r="K730" s="55" t="str">
        <f t="shared" si="30"/>
        <v/>
      </c>
      <c r="L730" s="411" t="str">
        <f t="shared" si="28"/>
        <v/>
      </c>
      <c r="M730" s="411" t="str">
        <f t="shared" si="29"/>
        <v/>
      </c>
      <c r="O730" s="56"/>
    </row>
    <row r="731" spans="1:15" ht="15" hidden="1">
      <c r="A731" s="23"/>
      <c r="B731" s="23"/>
      <c r="C731" s="23"/>
      <c r="D731" s="24"/>
      <c r="E731" s="28" t="str">
        <f>IF('1.4 AIZ-BWH'!E740="","",'1.4 AIZ-BWH'!E740)</f>
        <v/>
      </c>
      <c r="F731" s="49"/>
      <c r="G731" s="500" t="str" cm="1">
        <f t="array" aca="1" ref="G731" ca="1">IFERROR(IF(M731=0,SUMIFS(G732:G$1006,L732:L$1006,$L731,M732:M$1006,"&gt;0"),INDIRECT("'"&amp;$E731&amp;"'!E4")),"")</f>
        <v/>
      </c>
      <c r="H731" s="500" t="str" cm="1">
        <f t="array" aca="1" ref="H731" ca="1">IFERROR(IF(M731=0,SUMIFS(H732:H$1006,L732:L$1006,$L731,M732:M$1006,"&gt;0"),INDIRECT("'"&amp;$E731&amp;"'!E6")),"")</f>
        <v/>
      </c>
      <c r="I731" s="502" t="str" cm="1">
        <f t="array" aca="1" ref="I731" ca="1">IF(E731="","",IFERROR(IF(M731=0,SUMIFS(I732:I$1006,L732:L$1006,$L731,M732:M$1006,"&gt;0"),INDIRECT("'"&amp;$E731&amp;"'!E7")),""))</f>
        <v/>
      </c>
      <c r="J731" s="502" t="str" cm="1">
        <f t="array" aca="1" ref="J731" ca="1">IF(E731="","",IFERROR(IF(M731=0,SUMIFS(J732:J$1006,L732:L$1006,$L731,M732:M$1006,"&gt;0"),INDIRECT("'"&amp;$E731&amp;"'!E8")),""))</f>
        <v/>
      </c>
      <c r="K731" s="55" t="str">
        <f t="shared" si="30"/>
        <v/>
      </c>
      <c r="L731" s="411" t="str">
        <f t="shared" si="28"/>
        <v/>
      </c>
      <c r="M731" s="411" t="str">
        <f t="shared" si="29"/>
        <v/>
      </c>
      <c r="O731" s="56"/>
    </row>
    <row r="732" spans="1:15" ht="15" hidden="1">
      <c r="A732" s="23"/>
      <c r="B732" s="23"/>
      <c r="C732" s="23"/>
      <c r="D732" s="24"/>
      <c r="E732" s="28" t="str">
        <f>IF('1.4 AIZ-BWH'!E741="","",'1.4 AIZ-BWH'!E741)</f>
        <v/>
      </c>
      <c r="F732" s="49"/>
      <c r="G732" s="500" t="str" cm="1">
        <f t="array" aca="1" ref="G732" ca="1">IFERROR(IF(M732=0,SUMIFS(G733:G$1006,L733:L$1006,$L732,M733:M$1006,"&gt;0"),INDIRECT("'"&amp;$E732&amp;"'!E4")),"")</f>
        <v/>
      </c>
      <c r="H732" s="500" t="str" cm="1">
        <f t="array" aca="1" ref="H732" ca="1">IFERROR(IF(M732=0,SUMIFS(H733:H$1006,L733:L$1006,$L732,M733:M$1006,"&gt;0"),INDIRECT("'"&amp;$E732&amp;"'!E6")),"")</f>
        <v/>
      </c>
      <c r="I732" s="502" t="str" cm="1">
        <f t="array" aca="1" ref="I732" ca="1">IF(E732="","",IFERROR(IF(M732=0,SUMIFS(I733:I$1006,L733:L$1006,$L732,M733:M$1006,"&gt;0"),INDIRECT("'"&amp;$E732&amp;"'!E7")),""))</f>
        <v/>
      </c>
      <c r="J732" s="502" t="str" cm="1">
        <f t="array" aca="1" ref="J732" ca="1">IF(E732="","",IFERROR(IF(M732=0,SUMIFS(J733:J$1006,L733:L$1006,$L732,M733:M$1006,"&gt;0"),INDIRECT("'"&amp;$E732&amp;"'!E8")),""))</f>
        <v/>
      </c>
      <c r="K732" s="55" t="str">
        <f t="shared" si="30"/>
        <v/>
      </c>
      <c r="L732" s="411" t="str">
        <f t="shared" si="28"/>
        <v/>
      </c>
      <c r="M732" s="411" t="str">
        <f t="shared" si="29"/>
        <v/>
      </c>
      <c r="O732" s="56"/>
    </row>
    <row r="733" spans="1:15" ht="15" hidden="1">
      <c r="A733" s="23"/>
      <c r="B733" s="23"/>
      <c r="C733" s="23"/>
      <c r="D733" s="24"/>
      <c r="E733" s="28" t="str">
        <f>IF('1.4 AIZ-BWH'!E742="","",'1.4 AIZ-BWH'!E742)</f>
        <v/>
      </c>
      <c r="F733" s="49"/>
      <c r="G733" s="500" t="str" cm="1">
        <f t="array" aca="1" ref="G733" ca="1">IFERROR(IF(M733=0,SUMIFS(G734:G$1006,L734:L$1006,$L733,M734:M$1006,"&gt;0"),INDIRECT("'"&amp;$E733&amp;"'!E4")),"")</f>
        <v/>
      </c>
      <c r="H733" s="500" t="str" cm="1">
        <f t="array" aca="1" ref="H733" ca="1">IFERROR(IF(M733=0,SUMIFS(H734:H$1006,L734:L$1006,$L733,M734:M$1006,"&gt;0"),INDIRECT("'"&amp;$E733&amp;"'!E6")),"")</f>
        <v/>
      </c>
      <c r="I733" s="502" t="str" cm="1">
        <f t="array" aca="1" ref="I733" ca="1">IF(E733="","",IFERROR(IF(M733=0,SUMIFS(I734:I$1006,L734:L$1006,$L733,M734:M$1006,"&gt;0"),INDIRECT("'"&amp;$E733&amp;"'!E7")),""))</f>
        <v/>
      </c>
      <c r="J733" s="502" t="str" cm="1">
        <f t="array" aca="1" ref="J733" ca="1">IF(E733="","",IFERROR(IF(M733=0,SUMIFS(J734:J$1006,L734:L$1006,$L733,M734:M$1006,"&gt;0"),INDIRECT("'"&amp;$E733&amp;"'!E8")),""))</f>
        <v/>
      </c>
      <c r="K733" s="55" t="str">
        <f t="shared" si="30"/>
        <v/>
      </c>
      <c r="L733" s="411" t="str">
        <f t="shared" si="28"/>
        <v/>
      </c>
      <c r="M733" s="411" t="str">
        <f t="shared" si="29"/>
        <v/>
      </c>
      <c r="O733" s="56"/>
    </row>
    <row r="734" spans="1:15" ht="15" hidden="1">
      <c r="A734" s="23"/>
      <c r="B734" s="23"/>
      <c r="C734" s="23"/>
      <c r="D734" s="24"/>
      <c r="E734" s="28" t="str">
        <f>IF('1.4 AIZ-BWH'!E743="","",'1.4 AIZ-BWH'!E743)</f>
        <v/>
      </c>
      <c r="F734" s="49"/>
      <c r="G734" s="500" t="str" cm="1">
        <f t="array" aca="1" ref="G734" ca="1">IFERROR(IF(M734=0,SUMIFS(G735:G$1006,L735:L$1006,$L734,M735:M$1006,"&gt;0"),INDIRECT("'"&amp;$E734&amp;"'!E4")),"")</f>
        <v/>
      </c>
      <c r="H734" s="500" t="str" cm="1">
        <f t="array" aca="1" ref="H734" ca="1">IFERROR(IF(M734=0,SUMIFS(H735:H$1006,L735:L$1006,$L734,M735:M$1006,"&gt;0"),INDIRECT("'"&amp;$E734&amp;"'!E6")),"")</f>
        <v/>
      </c>
      <c r="I734" s="502" t="str" cm="1">
        <f t="array" aca="1" ref="I734" ca="1">IF(E734="","",IFERROR(IF(M734=0,SUMIFS(I735:I$1006,L735:L$1006,$L734,M735:M$1006,"&gt;0"),INDIRECT("'"&amp;$E734&amp;"'!E7")),""))</f>
        <v/>
      </c>
      <c r="J734" s="502" t="str" cm="1">
        <f t="array" aca="1" ref="J734" ca="1">IF(E734="","",IFERROR(IF(M734=0,SUMIFS(J735:J$1006,L735:L$1006,$L734,M735:M$1006,"&gt;0"),INDIRECT("'"&amp;$E734&amp;"'!E8")),""))</f>
        <v/>
      </c>
      <c r="K734" s="55" t="str">
        <f t="shared" si="30"/>
        <v/>
      </c>
      <c r="L734" s="411" t="str">
        <f t="shared" si="28"/>
        <v/>
      </c>
      <c r="M734" s="411" t="str">
        <f t="shared" si="29"/>
        <v/>
      </c>
      <c r="O734" s="56"/>
    </row>
    <row r="735" spans="1:15" ht="15" hidden="1">
      <c r="A735" s="23"/>
      <c r="B735" s="23"/>
      <c r="C735" s="23"/>
      <c r="D735" s="24"/>
      <c r="E735" s="28" t="str">
        <f>IF('1.4 AIZ-BWH'!E744="","",'1.4 AIZ-BWH'!E744)</f>
        <v/>
      </c>
      <c r="F735" s="49"/>
      <c r="G735" s="500" t="str" cm="1">
        <f t="array" aca="1" ref="G735" ca="1">IFERROR(IF(M735=0,SUMIFS(G736:G$1006,L736:L$1006,$L735,M736:M$1006,"&gt;0"),INDIRECT("'"&amp;$E735&amp;"'!E4")),"")</f>
        <v/>
      </c>
      <c r="H735" s="500" t="str" cm="1">
        <f t="array" aca="1" ref="H735" ca="1">IFERROR(IF(M735=0,SUMIFS(H736:H$1006,L736:L$1006,$L735,M736:M$1006,"&gt;0"),INDIRECT("'"&amp;$E735&amp;"'!E6")),"")</f>
        <v/>
      </c>
      <c r="I735" s="502" t="str" cm="1">
        <f t="array" aca="1" ref="I735" ca="1">IF(E735="","",IFERROR(IF(M735=0,SUMIFS(I736:I$1006,L736:L$1006,$L735,M736:M$1006,"&gt;0"),INDIRECT("'"&amp;$E735&amp;"'!E7")),""))</f>
        <v/>
      </c>
      <c r="J735" s="502" t="str" cm="1">
        <f t="array" aca="1" ref="J735" ca="1">IF(E735="","",IFERROR(IF(M735=0,SUMIFS(J736:J$1006,L736:L$1006,$L735,M736:M$1006,"&gt;0"),INDIRECT("'"&amp;$E735&amp;"'!E8")),""))</f>
        <v/>
      </c>
      <c r="K735" s="55" t="str">
        <f t="shared" si="30"/>
        <v/>
      </c>
      <c r="L735" s="411" t="str">
        <f t="shared" si="28"/>
        <v/>
      </c>
      <c r="M735" s="411" t="str">
        <f t="shared" si="29"/>
        <v/>
      </c>
      <c r="O735" s="56"/>
    </row>
    <row r="736" spans="1:15" ht="15" hidden="1">
      <c r="A736" s="23"/>
      <c r="B736" s="23"/>
      <c r="C736" s="23"/>
      <c r="D736" s="24"/>
      <c r="E736" s="28" t="str">
        <f>IF('1.4 AIZ-BWH'!E745="","",'1.4 AIZ-BWH'!E745)</f>
        <v/>
      </c>
      <c r="F736" s="49"/>
      <c r="G736" s="500" t="str" cm="1">
        <f t="array" aca="1" ref="G736" ca="1">IFERROR(IF(M736=0,SUMIFS(G737:G$1006,L737:L$1006,$L736,M737:M$1006,"&gt;0"),INDIRECT("'"&amp;$E736&amp;"'!E4")),"")</f>
        <v/>
      </c>
      <c r="H736" s="500" t="str" cm="1">
        <f t="array" aca="1" ref="H736" ca="1">IFERROR(IF(M736=0,SUMIFS(H737:H$1006,L737:L$1006,$L736,M737:M$1006,"&gt;0"),INDIRECT("'"&amp;$E736&amp;"'!E6")),"")</f>
        <v/>
      </c>
      <c r="I736" s="502" t="str" cm="1">
        <f t="array" aca="1" ref="I736" ca="1">IF(E736="","",IFERROR(IF(M736=0,SUMIFS(I737:I$1006,L737:L$1006,$L736,M737:M$1006,"&gt;0"),INDIRECT("'"&amp;$E736&amp;"'!E7")),""))</f>
        <v/>
      </c>
      <c r="J736" s="502" t="str" cm="1">
        <f t="array" aca="1" ref="J736" ca="1">IF(E736="","",IFERROR(IF(M736=0,SUMIFS(J737:J$1006,L737:L$1006,$L736,M737:M$1006,"&gt;0"),INDIRECT("'"&amp;$E736&amp;"'!E8")),""))</f>
        <v/>
      </c>
      <c r="K736" s="55" t="str">
        <f t="shared" si="30"/>
        <v/>
      </c>
      <c r="L736" s="411" t="str">
        <f t="shared" si="28"/>
        <v/>
      </c>
      <c r="M736" s="411" t="str">
        <f t="shared" si="29"/>
        <v/>
      </c>
      <c r="O736" s="56"/>
    </row>
    <row r="737" spans="1:15" ht="15" hidden="1">
      <c r="A737" s="23"/>
      <c r="B737" s="23"/>
      <c r="C737" s="23"/>
      <c r="D737" s="24"/>
      <c r="E737" s="28" t="str">
        <f>IF('1.4 AIZ-BWH'!E746="","",'1.4 AIZ-BWH'!E746)</f>
        <v/>
      </c>
      <c r="F737" s="49"/>
      <c r="G737" s="500" t="str" cm="1">
        <f t="array" aca="1" ref="G737" ca="1">IFERROR(IF(M737=0,SUMIFS(G738:G$1006,L738:L$1006,$L737,M738:M$1006,"&gt;0"),INDIRECT("'"&amp;$E737&amp;"'!E4")),"")</f>
        <v/>
      </c>
      <c r="H737" s="500" t="str" cm="1">
        <f t="array" aca="1" ref="H737" ca="1">IFERROR(IF(M737=0,SUMIFS(H738:H$1006,L738:L$1006,$L737,M738:M$1006,"&gt;0"),INDIRECT("'"&amp;$E737&amp;"'!E6")),"")</f>
        <v/>
      </c>
      <c r="I737" s="502" t="str" cm="1">
        <f t="array" aca="1" ref="I737" ca="1">IF(E737="","",IFERROR(IF(M737=0,SUMIFS(I738:I$1006,L738:L$1006,$L737,M738:M$1006,"&gt;0"),INDIRECT("'"&amp;$E737&amp;"'!E7")),""))</f>
        <v/>
      </c>
      <c r="J737" s="502" t="str" cm="1">
        <f t="array" aca="1" ref="J737" ca="1">IF(E737="","",IFERROR(IF(M737=0,SUMIFS(J738:J$1006,L738:L$1006,$L737,M738:M$1006,"&gt;0"),INDIRECT("'"&amp;$E737&amp;"'!E8")),""))</f>
        <v/>
      </c>
      <c r="K737" s="55" t="str">
        <f t="shared" si="30"/>
        <v/>
      </c>
      <c r="L737" s="411" t="str">
        <f t="shared" si="28"/>
        <v/>
      </c>
      <c r="M737" s="411" t="str">
        <f t="shared" si="29"/>
        <v/>
      </c>
      <c r="O737" s="56"/>
    </row>
    <row r="738" spans="1:15" ht="15" hidden="1">
      <c r="A738" s="23"/>
      <c r="B738" s="23"/>
      <c r="C738" s="23"/>
      <c r="D738" s="24"/>
      <c r="E738" s="28" t="str">
        <f>IF('1.4 AIZ-BWH'!E747="","",'1.4 AIZ-BWH'!E747)</f>
        <v/>
      </c>
      <c r="F738" s="49"/>
      <c r="G738" s="500" t="str" cm="1">
        <f t="array" aca="1" ref="G738" ca="1">IFERROR(IF(M738=0,SUMIFS(G739:G$1006,L739:L$1006,$L738,M739:M$1006,"&gt;0"),INDIRECT("'"&amp;$E738&amp;"'!E4")),"")</f>
        <v/>
      </c>
      <c r="H738" s="500" t="str" cm="1">
        <f t="array" aca="1" ref="H738" ca="1">IFERROR(IF(M738=0,SUMIFS(H739:H$1006,L739:L$1006,$L738,M739:M$1006,"&gt;0"),INDIRECT("'"&amp;$E738&amp;"'!E6")),"")</f>
        <v/>
      </c>
      <c r="I738" s="502" t="str" cm="1">
        <f t="array" aca="1" ref="I738" ca="1">IF(E738="","",IFERROR(IF(M738=0,SUMIFS(I739:I$1006,L739:L$1006,$L738,M739:M$1006,"&gt;0"),INDIRECT("'"&amp;$E738&amp;"'!E7")),""))</f>
        <v/>
      </c>
      <c r="J738" s="502" t="str" cm="1">
        <f t="array" aca="1" ref="J738" ca="1">IF(E738="","",IFERROR(IF(M738=0,SUMIFS(J739:J$1006,L739:L$1006,$L738,M739:M$1006,"&gt;0"),INDIRECT("'"&amp;$E738&amp;"'!E8")),""))</f>
        <v/>
      </c>
      <c r="K738" s="55" t="str">
        <f t="shared" si="30"/>
        <v/>
      </c>
      <c r="L738" s="411" t="str">
        <f t="shared" si="28"/>
        <v/>
      </c>
      <c r="M738" s="411" t="str">
        <f t="shared" si="29"/>
        <v/>
      </c>
      <c r="O738" s="56"/>
    </row>
    <row r="739" spans="1:15" ht="15" hidden="1">
      <c r="A739" s="23"/>
      <c r="B739" s="23"/>
      <c r="C739" s="23"/>
      <c r="D739" s="24"/>
      <c r="E739" s="28" t="str">
        <f>IF('1.4 AIZ-BWH'!E748="","",'1.4 AIZ-BWH'!E748)</f>
        <v/>
      </c>
      <c r="F739" s="49"/>
      <c r="G739" s="500" t="str" cm="1">
        <f t="array" aca="1" ref="G739" ca="1">IFERROR(IF(M739=0,SUMIFS(G740:G$1006,L740:L$1006,$L739,M740:M$1006,"&gt;0"),INDIRECT("'"&amp;$E739&amp;"'!E4")),"")</f>
        <v/>
      </c>
      <c r="H739" s="500" t="str" cm="1">
        <f t="array" aca="1" ref="H739" ca="1">IFERROR(IF(M739=0,SUMIFS(H740:H$1006,L740:L$1006,$L739,M740:M$1006,"&gt;0"),INDIRECT("'"&amp;$E739&amp;"'!E6")),"")</f>
        <v/>
      </c>
      <c r="I739" s="502" t="str" cm="1">
        <f t="array" aca="1" ref="I739" ca="1">IF(E739="","",IFERROR(IF(M739=0,SUMIFS(I740:I$1006,L740:L$1006,$L739,M740:M$1006,"&gt;0"),INDIRECT("'"&amp;$E739&amp;"'!E7")),""))</f>
        <v/>
      </c>
      <c r="J739" s="502" t="str" cm="1">
        <f t="array" aca="1" ref="J739" ca="1">IF(E739="","",IFERROR(IF(M739=0,SUMIFS(J740:J$1006,L740:L$1006,$L739,M740:M$1006,"&gt;0"),INDIRECT("'"&amp;$E739&amp;"'!E8")),""))</f>
        <v/>
      </c>
      <c r="K739" s="55" t="str">
        <f t="shared" si="30"/>
        <v/>
      </c>
      <c r="L739" s="411" t="str">
        <f t="shared" si="28"/>
        <v/>
      </c>
      <c r="M739" s="411" t="str">
        <f t="shared" si="29"/>
        <v/>
      </c>
      <c r="O739" s="56"/>
    </row>
    <row r="740" spans="1:15" ht="15" hidden="1">
      <c r="A740" s="23"/>
      <c r="B740" s="23"/>
      <c r="C740" s="23"/>
      <c r="D740" s="24"/>
      <c r="E740" s="28" t="str">
        <f>IF('1.4 AIZ-BWH'!E749="","",'1.4 AIZ-BWH'!E749)</f>
        <v/>
      </c>
      <c r="F740" s="49"/>
      <c r="G740" s="500" t="str" cm="1">
        <f t="array" aca="1" ref="G740" ca="1">IFERROR(IF(M740=0,SUMIFS(G741:G$1006,L741:L$1006,$L740,M741:M$1006,"&gt;0"),INDIRECT("'"&amp;$E740&amp;"'!E4")),"")</f>
        <v/>
      </c>
      <c r="H740" s="500" t="str" cm="1">
        <f t="array" aca="1" ref="H740" ca="1">IFERROR(IF(M740=0,SUMIFS(H741:H$1006,L741:L$1006,$L740,M741:M$1006,"&gt;0"),INDIRECT("'"&amp;$E740&amp;"'!E6")),"")</f>
        <v/>
      </c>
      <c r="I740" s="502" t="str" cm="1">
        <f t="array" aca="1" ref="I740" ca="1">IF(E740="","",IFERROR(IF(M740=0,SUMIFS(I741:I$1006,L741:L$1006,$L740,M741:M$1006,"&gt;0"),INDIRECT("'"&amp;$E740&amp;"'!E7")),""))</f>
        <v/>
      </c>
      <c r="J740" s="502" t="str" cm="1">
        <f t="array" aca="1" ref="J740" ca="1">IF(E740="","",IFERROR(IF(M740=0,SUMIFS(J741:J$1006,L741:L$1006,$L740,M741:M$1006,"&gt;0"),INDIRECT("'"&amp;$E740&amp;"'!E8")),""))</f>
        <v/>
      </c>
      <c r="K740" s="55" t="str">
        <f t="shared" si="30"/>
        <v/>
      </c>
      <c r="L740" s="411" t="str">
        <f t="shared" si="28"/>
        <v/>
      </c>
      <c r="M740" s="411" t="str">
        <f t="shared" si="29"/>
        <v/>
      </c>
      <c r="O740" s="56"/>
    </row>
    <row r="741" spans="1:15" ht="15" hidden="1">
      <c r="A741" s="23"/>
      <c r="B741" s="23"/>
      <c r="C741" s="23"/>
      <c r="D741" s="24"/>
      <c r="E741" s="28" t="str">
        <f>IF('1.4 AIZ-BWH'!E750="","",'1.4 AIZ-BWH'!E750)</f>
        <v/>
      </c>
      <c r="F741" s="49"/>
      <c r="G741" s="500" t="str" cm="1">
        <f t="array" aca="1" ref="G741" ca="1">IFERROR(IF(M741=0,SUMIFS(G742:G$1006,L742:L$1006,$L741,M742:M$1006,"&gt;0"),INDIRECT("'"&amp;$E741&amp;"'!E4")),"")</f>
        <v/>
      </c>
      <c r="H741" s="500" t="str" cm="1">
        <f t="array" aca="1" ref="H741" ca="1">IFERROR(IF(M741=0,SUMIFS(H742:H$1006,L742:L$1006,$L741,M742:M$1006,"&gt;0"),INDIRECT("'"&amp;$E741&amp;"'!E6")),"")</f>
        <v/>
      </c>
      <c r="I741" s="502" t="str" cm="1">
        <f t="array" aca="1" ref="I741" ca="1">IF(E741="","",IFERROR(IF(M741=0,SUMIFS(I742:I$1006,L742:L$1006,$L741,M742:M$1006,"&gt;0"),INDIRECT("'"&amp;$E741&amp;"'!E7")),""))</f>
        <v/>
      </c>
      <c r="J741" s="502" t="str" cm="1">
        <f t="array" aca="1" ref="J741" ca="1">IF(E741="","",IFERROR(IF(M741=0,SUMIFS(J742:J$1006,L742:L$1006,$L741,M742:M$1006,"&gt;0"),INDIRECT("'"&amp;$E741&amp;"'!E8")),""))</f>
        <v/>
      </c>
      <c r="K741" s="55" t="str">
        <f t="shared" si="30"/>
        <v/>
      </c>
      <c r="L741" s="411" t="str">
        <f t="shared" si="28"/>
        <v/>
      </c>
      <c r="M741" s="411" t="str">
        <f t="shared" si="29"/>
        <v/>
      </c>
      <c r="O741" s="56"/>
    </row>
    <row r="742" spans="1:15" ht="15" hidden="1">
      <c r="A742" s="23"/>
      <c r="B742" s="23"/>
      <c r="C742" s="23"/>
      <c r="D742" s="24"/>
      <c r="E742" s="28" t="str">
        <f>IF('1.4 AIZ-BWH'!E751="","",'1.4 AIZ-BWH'!E751)</f>
        <v/>
      </c>
      <c r="F742" s="49"/>
      <c r="G742" s="500" t="str" cm="1">
        <f t="array" aca="1" ref="G742" ca="1">IFERROR(IF(M742=0,SUMIFS(G743:G$1006,L743:L$1006,$L742,M743:M$1006,"&gt;0"),INDIRECT("'"&amp;$E742&amp;"'!E4")),"")</f>
        <v/>
      </c>
      <c r="H742" s="500" t="str" cm="1">
        <f t="array" aca="1" ref="H742" ca="1">IFERROR(IF(M742=0,SUMIFS(H743:H$1006,L743:L$1006,$L742,M743:M$1006,"&gt;0"),INDIRECT("'"&amp;$E742&amp;"'!E6")),"")</f>
        <v/>
      </c>
      <c r="I742" s="502" t="str" cm="1">
        <f t="array" aca="1" ref="I742" ca="1">IF(E742="","",IFERROR(IF(M742=0,SUMIFS(I743:I$1006,L743:L$1006,$L742,M743:M$1006,"&gt;0"),INDIRECT("'"&amp;$E742&amp;"'!E7")),""))</f>
        <v/>
      </c>
      <c r="J742" s="502" t="str" cm="1">
        <f t="array" aca="1" ref="J742" ca="1">IF(E742="","",IFERROR(IF(M742=0,SUMIFS(J743:J$1006,L743:L$1006,$L742,M743:M$1006,"&gt;0"),INDIRECT("'"&amp;$E742&amp;"'!E8")),""))</f>
        <v/>
      </c>
      <c r="K742" s="55" t="str">
        <f t="shared" si="30"/>
        <v/>
      </c>
      <c r="L742" s="411" t="str">
        <f t="shared" ref="L742:L805" si="31">IFERROR(VALUE(LEFT($E742,SEARCH(".",$E742)-1)),"")</f>
        <v/>
      </c>
      <c r="M742" s="411" t="str">
        <f t="shared" ref="M742:M805" si="32">IFERROR(VALUE(MID($E742,SEARCH(".",$E742)+1,1)),"")</f>
        <v/>
      </c>
      <c r="O742" s="56"/>
    </row>
    <row r="743" spans="1:15" ht="15" hidden="1">
      <c r="A743" s="23"/>
      <c r="B743" s="23"/>
      <c r="C743" s="23"/>
      <c r="D743" s="24"/>
      <c r="E743" s="28" t="str">
        <f>IF('1.4 AIZ-BWH'!E752="","",'1.4 AIZ-BWH'!E752)</f>
        <v/>
      </c>
      <c r="F743" s="49"/>
      <c r="G743" s="500" t="str" cm="1">
        <f t="array" aca="1" ref="G743" ca="1">IFERROR(IF(M743=0,SUMIFS(G744:G$1006,L744:L$1006,$L743,M744:M$1006,"&gt;0"),INDIRECT("'"&amp;$E743&amp;"'!E4")),"")</f>
        <v/>
      </c>
      <c r="H743" s="500" t="str" cm="1">
        <f t="array" aca="1" ref="H743" ca="1">IFERROR(IF(M743=0,SUMIFS(H744:H$1006,L744:L$1006,$L743,M744:M$1006,"&gt;0"),INDIRECT("'"&amp;$E743&amp;"'!E6")),"")</f>
        <v/>
      </c>
      <c r="I743" s="502" t="str" cm="1">
        <f t="array" aca="1" ref="I743" ca="1">IF(E743="","",IFERROR(IF(M743=0,SUMIFS(I744:I$1006,L744:L$1006,$L743,M744:M$1006,"&gt;0"),INDIRECT("'"&amp;$E743&amp;"'!E7")),""))</f>
        <v/>
      </c>
      <c r="J743" s="502" t="str" cm="1">
        <f t="array" aca="1" ref="J743" ca="1">IF(E743="","",IFERROR(IF(M743=0,SUMIFS(J744:J$1006,L744:L$1006,$L743,M744:M$1006,"&gt;0"),INDIRECT("'"&amp;$E743&amp;"'!E8")),""))</f>
        <v/>
      </c>
      <c r="K743" s="55" t="str">
        <f t="shared" si="30"/>
        <v/>
      </c>
      <c r="L743" s="411" t="str">
        <f t="shared" si="31"/>
        <v/>
      </c>
      <c r="M743" s="411" t="str">
        <f t="shared" si="32"/>
        <v/>
      </c>
      <c r="O743" s="56"/>
    </row>
    <row r="744" spans="1:15" ht="15" hidden="1">
      <c r="A744" s="23"/>
      <c r="B744" s="23"/>
      <c r="C744" s="23"/>
      <c r="D744" s="24"/>
      <c r="E744" s="28" t="str">
        <f>IF('1.4 AIZ-BWH'!E753="","",'1.4 AIZ-BWH'!E753)</f>
        <v/>
      </c>
      <c r="F744" s="49"/>
      <c r="G744" s="500" t="str" cm="1">
        <f t="array" aca="1" ref="G744" ca="1">IFERROR(IF(M744=0,SUMIFS(G745:G$1006,L745:L$1006,$L744,M745:M$1006,"&gt;0"),INDIRECT("'"&amp;$E744&amp;"'!E4")),"")</f>
        <v/>
      </c>
      <c r="H744" s="500" t="str" cm="1">
        <f t="array" aca="1" ref="H744" ca="1">IFERROR(IF(M744=0,SUMIFS(H745:H$1006,L745:L$1006,$L744,M745:M$1006,"&gt;0"),INDIRECT("'"&amp;$E744&amp;"'!E6")),"")</f>
        <v/>
      </c>
      <c r="I744" s="502" t="str" cm="1">
        <f t="array" aca="1" ref="I744" ca="1">IF(E744="","",IFERROR(IF(M744=0,SUMIFS(I745:I$1006,L745:L$1006,$L744,M745:M$1006,"&gt;0"),INDIRECT("'"&amp;$E744&amp;"'!E7")),""))</f>
        <v/>
      </c>
      <c r="J744" s="502" t="str" cm="1">
        <f t="array" aca="1" ref="J744" ca="1">IF(E744="","",IFERROR(IF(M744=0,SUMIFS(J745:J$1006,L745:L$1006,$L744,M745:M$1006,"&gt;0"),INDIRECT("'"&amp;$E744&amp;"'!E8")),""))</f>
        <v/>
      </c>
      <c r="K744" s="55" t="str">
        <f t="shared" si="30"/>
        <v/>
      </c>
      <c r="L744" s="411" t="str">
        <f t="shared" si="31"/>
        <v/>
      </c>
      <c r="M744" s="411" t="str">
        <f t="shared" si="32"/>
        <v/>
      </c>
      <c r="O744" s="56"/>
    </row>
    <row r="745" spans="1:15" ht="15" hidden="1">
      <c r="A745" s="23"/>
      <c r="B745" s="23"/>
      <c r="C745" s="23"/>
      <c r="D745" s="24"/>
      <c r="E745" s="28" t="str">
        <f>IF('1.4 AIZ-BWH'!E754="","",'1.4 AIZ-BWH'!E754)</f>
        <v/>
      </c>
      <c r="F745" s="49"/>
      <c r="G745" s="500" t="str" cm="1">
        <f t="array" aca="1" ref="G745" ca="1">IFERROR(IF(M745=0,SUMIFS(G746:G$1006,L746:L$1006,$L745,M746:M$1006,"&gt;0"),INDIRECT("'"&amp;$E745&amp;"'!E4")),"")</f>
        <v/>
      </c>
      <c r="H745" s="500" t="str" cm="1">
        <f t="array" aca="1" ref="H745" ca="1">IFERROR(IF(M745=0,SUMIFS(H746:H$1006,L746:L$1006,$L745,M746:M$1006,"&gt;0"),INDIRECT("'"&amp;$E745&amp;"'!E6")),"")</f>
        <v/>
      </c>
      <c r="I745" s="502" t="str" cm="1">
        <f t="array" aca="1" ref="I745" ca="1">IF(E745="","",IFERROR(IF(M745=0,SUMIFS(I746:I$1006,L746:L$1006,$L745,M746:M$1006,"&gt;0"),INDIRECT("'"&amp;$E745&amp;"'!E7")),""))</f>
        <v/>
      </c>
      <c r="J745" s="502" t="str" cm="1">
        <f t="array" aca="1" ref="J745" ca="1">IF(E745="","",IFERROR(IF(M745=0,SUMIFS(J746:J$1006,L746:L$1006,$L745,M746:M$1006,"&gt;0"),INDIRECT("'"&amp;$E745&amp;"'!E8")),""))</f>
        <v/>
      </c>
      <c r="K745" s="55" t="str">
        <f t="shared" si="30"/>
        <v/>
      </c>
      <c r="L745" s="411" t="str">
        <f t="shared" si="31"/>
        <v/>
      </c>
      <c r="M745" s="411" t="str">
        <f t="shared" si="32"/>
        <v/>
      </c>
      <c r="O745" s="56"/>
    </row>
    <row r="746" spans="1:15" ht="15" hidden="1">
      <c r="A746" s="23"/>
      <c r="B746" s="23"/>
      <c r="C746" s="23"/>
      <c r="D746" s="24"/>
      <c r="E746" s="28" t="str">
        <f>IF('1.4 AIZ-BWH'!E755="","",'1.4 AIZ-BWH'!E755)</f>
        <v/>
      </c>
      <c r="F746" s="49"/>
      <c r="G746" s="500" t="str" cm="1">
        <f t="array" aca="1" ref="G746" ca="1">IFERROR(IF(M746=0,SUMIFS(G747:G$1006,L747:L$1006,$L746,M747:M$1006,"&gt;0"),INDIRECT("'"&amp;$E746&amp;"'!E4")),"")</f>
        <v/>
      </c>
      <c r="H746" s="500" t="str" cm="1">
        <f t="array" aca="1" ref="H746" ca="1">IFERROR(IF(M746=0,SUMIFS(H747:H$1006,L747:L$1006,$L746,M747:M$1006,"&gt;0"),INDIRECT("'"&amp;$E746&amp;"'!E6")),"")</f>
        <v/>
      </c>
      <c r="I746" s="502" t="str" cm="1">
        <f t="array" aca="1" ref="I746" ca="1">IF(E746="","",IFERROR(IF(M746=0,SUMIFS(I747:I$1006,L747:L$1006,$L746,M747:M$1006,"&gt;0"),INDIRECT("'"&amp;$E746&amp;"'!E7")),""))</f>
        <v/>
      </c>
      <c r="J746" s="502" t="str" cm="1">
        <f t="array" aca="1" ref="J746" ca="1">IF(E746="","",IFERROR(IF(M746=0,SUMIFS(J747:J$1006,L747:L$1006,$L746,M747:M$1006,"&gt;0"),INDIRECT("'"&amp;$E746&amp;"'!E8")),""))</f>
        <v/>
      </c>
      <c r="K746" s="55" t="str">
        <f t="shared" si="30"/>
        <v/>
      </c>
      <c r="L746" s="411" t="str">
        <f t="shared" si="31"/>
        <v/>
      </c>
      <c r="M746" s="411" t="str">
        <f t="shared" si="32"/>
        <v/>
      </c>
      <c r="O746" s="56"/>
    </row>
    <row r="747" spans="1:15" ht="15" hidden="1">
      <c r="A747" s="23"/>
      <c r="B747" s="23"/>
      <c r="C747" s="23"/>
      <c r="D747" s="24"/>
      <c r="E747" s="28" t="str">
        <f>IF('1.4 AIZ-BWH'!E756="","",'1.4 AIZ-BWH'!E756)</f>
        <v/>
      </c>
      <c r="F747" s="49"/>
      <c r="G747" s="500" t="str" cm="1">
        <f t="array" aca="1" ref="G747" ca="1">IFERROR(IF(M747=0,SUMIFS(G748:G$1006,L748:L$1006,$L747,M748:M$1006,"&gt;0"),INDIRECT("'"&amp;$E747&amp;"'!E4")),"")</f>
        <v/>
      </c>
      <c r="H747" s="500" t="str" cm="1">
        <f t="array" aca="1" ref="H747" ca="1">IFERROR(IF(M747=0,SUMIFS(H748:H$1006,L748:L$1006,$L747,M748:M$1006,"&gt;0"),INDIRECT("'"&amp;$E747&amp;"'!E6")),"")</f>
        <v/>
      </c>
      <c r="I747" s="502" t="str" cm="1">
        <f t="array" aca="1" ref="I747" ca="1">IF(E747="","",IFERROR(IF(M747=0,SUMIFS(I748:I$1006,L748:L$1006,$L747,M748:M$1006,"&gt;0"),INDIRECT("'"&amp;$E747&amp;"'!E7")),""))</f>
        <v/>
      </c>
      <c r="J747" s="502" t="str" cm="1">
        <f t="array" aca="1" ref="J747" ca="1">IF(E747="","",IFERROR(IF(M747=0,SUMIFS(J748:J$1006,L748:L$1006,$L747,M748:M$1006,"&gt;0"),INDIRECT("'"&amp;$E747&amp;"'!E8")),""))</f>
        <v/>
      </c>
      <c r="K747" s="55" t="str">
        <f t="shared" si="30"/>
        <v/>
      </c>
      <c r="L747" s="411" t="str">
        <f t="shared" si="31"/>
        <v/>
      </c>
      <c r="M747" s="411" t="str">
        <f t="shared" si="32"/>
        <v/>
      </c>
      <c r="O747" s="56"/>
    </row>
    <row r="748" spans="1:15" ht="15" hidden="1">
      <c r="A748" s="23"/>
      <c r="B748" s="23"/>
      <c r="C748" s="23"/>
      <c r="D748" s="24"/>
      <c r="E748" s="28" t="str">
        <f>IF('1.4 AIZ-BWH'!E757="","",'1.4 AIZ-BWH'!E757)</f>
        <v/>
      </c>
      <c r="F748" s="49"/>
      <c r="G748" s="500" t="str" cm="1">
        <f t="array" aca="1" ref="G748" ca="1">IFERROR(IF(M748=0,SUMIFS(G749:G$1006,L749:L$1006,$L748,M749:M$1006,"&gt;0"),INDIRECT("'"&amp;$E748&amp;"'!E4")),"")</f>
        <v/>
      </c>
      <c r="H748" s="500" t="str" cm="1">
        <f t="array" aca="1" ref="H748" ca="1">IFERROR(IF(M748=0,SUMIFS(H749:H$1006,L749:L$1006,$L748,M749:M$1006,"&gt;0"),INDIRECT("'"&amp;$E748&amp;"'!E6")),"")</f>
        <v/>
      </c>
      <c r="I748" s="502" t="str" cm="1">
        <f t="array" aca="1" ref="I748" ca="1">IF(E748="","",IFERROR(IF(M748=0,SUMIFS(I749:I$1006,L749:L$1006,$L748,M749:M$1006,"&gt;0"),INDIRECT("'"&amp;$E748&amp;"'!E7")),""))</f>
        <v/>
      </c>
      <c r="J748" s="502" t="str" cm="1">
        <f t="array" aca="1" ref="J748" ca="1">IF(E748="","",IFERROR(IF(M748=0,SUMIFS(J749:J$1006,L749:L$1006,$L748,M749:M$1006,"&gt;0"),INDIRECT("'"&amp;$E748&amp;"'!E8")),""))</f>
        <v/>
      </c>
      <c r="K748" s="55" t="str">
        <f t="shared" si="30"/>
        <v/>
      </c>
      <c r="L748" s="411" t="str">
        <f t="shared" si="31"/>
        <v/>
      </c>
      <c r="M748" s="411" t="str">
        <f t="shared" si="32"/>
        <v/>
      </c>
      <c r="O748" s="56"/>
    </row>
    <row r="749" spans="1:15" ht="15" hidden="1">
      <c r="A749" s="23"/>
      <c r="B749" s="23"/>
      <c r="C749" s="23"/>
      <c r="D749" s="24"/>
      <c r="E749" s="28" t="str">
        <f>IF('1.4 AIZ-BWH'!E758="","",'1.4 AIZ-BWH'!E758)</f>
        <v/>
      </c>
      <c r="F749" s="49"/>
      <c r="G749" s="500" t="str" cm="1">
        <f t="array" aca="1" ref="G749" ca="1">IFERROR(IF(M749=0,SUMIFS(G750:G$1006,L750:L$1006,$L749,M750:M$1006,"&gt;0"),INDIRECT("'"&amp;$E749&amp;"'!E4")),"")</f>
        <v/>
      </c>
      <c r="H749" s="500" t="str" cm="1">
        <f t="array" aca="1" ref="H749" ca="1">IFERROR(IF(M749=0,SUMIFS(H750:H$1006,L750:L$1006,$L749,M750:M$1006,"&gt;0"),INDIRECT("'"&amp;$E749&amp;"'!E6")),"")</f>
        <v/>
      </c>
      <c r="I749" s="502" t="str" cm="1">
        <f t="array" aca="1" ref="I749" ca="1">IF(E749="","",IFERROR(IF(M749=0,SUMIFS(I750:I$1006,L750:L$1006,$L749,M750:M$1006,"&gt;0"),INDIRECT("'"&amp;$E749&amp;"'!E7")),""))</f>
        <v/>
      </c>
      <c r="J749" s="502" t="str" cm="1">
        <f t="array" aca="1" ref="J749" ca="1">IF(E749="","",IFERROR(IF(M749=0,SUMIFS(J750:J$1006,L750:L$1006,$L749,M750:M$1006,"&gt;0"),INDIRECT("'"&amp;$E749&amp;"'!E8")),""))</f>
        <v/>
      </c>
      <c r="K749" s="55" t="str">
        <f t="shared" si="30"/>
        <v/>
      </c>
      <c r="L749" s="411" t="str">
        <f t="shared" si="31"/>
        <v/>
      </c>
      <c r="M749" s="411" t="str">
        <f t="shared" si="32"/>
        <v/>
      </c>
      <c r="O749" s="56"/>
    </row>
    <row r="750" spans="1:15" ht="15" hidden="1">
      <c r="A750" s="23"/>
      <c r="B750" s="23"/>
      <c r="C750" s="23"/>
      <c r="D750" s="24"/>
      <c r="E750" s="28" t="str">
        <f>IF('1.4 AIZ-BWH'!E759="","",'1.4 AIZ-BWH'!E759)</f>
        <v/>
      </c>
      <c r="F750" s="49"/>
      <c r="G750" s="500" t="str" cm="1">
        <f t="array" aca="1" ref="G750" ca="1">IFERROR(IF(M750=0,SUMIFS(G751:G$1006,L751:L$1006,$L750,M751:M$1006,"&gt;0"),INDIRECT("'"&amp;$E750&amp;"'!E4")),"")</f>
        <v/>
      </c>
      <c r="H750" s="500" t="str" cm="1">
        <f t="array" aca="1" ref="H750" ca="1">IFERROR(IF(M750=0,SUMIFS(H751:H$1006,L751:L$1006,$L750,M751:M$1006,"&gt;0"),INDIRECT("'"&amp;$E750&amp;"'!E6")),"")</f>
        <v/>
      </c>
      <c r="I750" s="502" t="str" cm="1">
        <f t="array" aca="1" ref="I750" ca="1">IF(E750="","",IFERROR(IF(M750=0,SUMIFS(I751:I$1006,L751:L$1006,$L750,M751:M$1006,"&gt;0"),INDIRECT("'"&amp;$E750&amp;"'!E7")),""))</f>
        <v/>
      </c>
      <c r="J750" s="502" t="str" cm="1">
        <f t="array" aca="1" ref="J750" ca="1">IF(E750="","",IFERROR(IF(M750=0,SUMIFS(J751:J$1006,L751:L$1006,$L750,M751:M$1006,"&gt;0"),INDIRECT("'"&amp;$E750&amp;"'!E8")),""))</f>
        <v/>
      </c>
      <c r="K750" s="55" t="str">
        <f t="shared" si="30"/>
        <v/>
      </c>
      <c r="L750" s="411" t="str">
        <f t="shared" si="31"/>
        <v/>
      </c>
      <c r="M750" s="411" t="str">
        <f t="shared" si="32"/>
        <v/>
      </c>
      <c r="O750" s="56"/>
    </row>
    <row r="751" spans="1:15" ht="15" hidden="1">
      <c r="A751" s="23"/>
      <c r="B751" s="23"/>
      <c r="C751" s="23"/>
      <c r="D751" s="24"/>
      <c r="E751" s="28" t="str">
        <f>IF('1.4 AIZ-BWH'!E760="","",'1.4 AIZ-BWH'!E760)</f>
        <v/>
      </c>
      <c r="F751" s="49"/>
      <c r="G751" s="500" t="str" cm="1">
        <f t="array" aca="1" ref="G751" ca="1">IFERROR(IF(M751=0,SUMIFS(G752:G$1006,L752:L$1006,$L751,M752:M$1006,"&gt;0"),INDIRECT("'"&amp;$E751&amp;"'!E4")),"")</f>
        <v/>
      </c>
      <c r="H751" s="500" t="str" cm="1">
        <f t="array" aca="1" ref="H751" ca="1">IFERROR(IF(M751=0,SUMIFS(H752:H$1006,L752:L$1006,$L751,M752:M$1006,"&gt;0"),INDIRECT("'"&amp;$E751&amp;"'!E6")),"")</f>
        <v/>
      </c>
      <c r="I751" s="502" t="str" cm="1">
        <f t="array" aca="1" ref="I751" ca="1">IF(E751="","",IFERROR(IF(M751=0,SUMIFS(I752:I$1006,L752:L$1006,$L751,M752:M$1006,"&gt;0"),INDIRECT("'"&amp;$E751&amp;"'!E7")),""))</f>
        <v/>
      </c>
      <c r="J751" s="502" t="str" cm="1">
        <f t="array" aca="1" ref="J751" ca="1">IF(E751="","",IFERROR(IF(M751=0,SUMIFS(J752:J$1006,L752:L$1006,$L751,M752:M$1006,"&gt;0"),INDIRECT("'"&amp;$E751&amp;"'!E8")),""))</f>
        <v/>
      </c>
      <c r="K751" s="55" t="str">
        <f t="shared" si="30"/>
        <v/>
      </c>
      <c r="L751" s="411" t="str">
        <f t="shared" si="31"/>
        <v/>
      </c>
      <c r="M751" s="411" t="str">
        <f t="shared" si="32"/>
        <v/>
      </c>
      <c r="O751" s="56"/>
    </row>
    <row r="752" spans="1:15" ht="15" hidden="1">
      <c r="A752" s="23"/>
      <c r="B752" s="23"/>
      <c r="C752" s="23"/>
      <c r="D752" s="24"/>
      <c r="E752" s="28" t="str">
        <f>IF('1.4 AIZ-BWH'!E761="","",'1.4 AIZ-BWH'!E761)</f>
        <v/>
      </c>
      <c r="F752" s="49"/>
      <c r="G752" s="500" t="str" cm="1">
        <f t="array" aca="1" ref="G752" ca="1">IFERROR(IF(M752=0,SUMIFS(G753:G$1006,L753:L$1006,$L752,M753:M$1006,"&gt;0"),INDIRECT("'"&amp;$E752&amp;"'!E4")),"")</f>
        <v/>
      </c>
      <c r="H752" s="500" t="str" cm="1">
        <f t="array" aca="1" ref="H752" ca="1">IFERROR(IF(M752=0,SUMIFS(H753:H$1006,L753:L$1006,$L752,M753:M$1006,"&gt;0"),INDIRECT("'"&amp;$E752&amp;"'!E6")),"")</f>
        <v/>
      </c>
      <c r="I752" s="502" t="str" cm="1">
        <f t="array" aca="1" ref="I752" ca="1">IF(E752="","",IFERROR(IF(M752=0,SUMIFS(I753:I$1006,L753:L$1006,$L752,M753:M$1006,"&gt;0"),INDIRECT("'"&amp;$E752&amp;"'!E7")),""))</f>
        <v/>
      </c>
      <c r="J752" s="502" t="str" cm="1">
        <f t="array" aca="1" ref="J752" ca="1">IF(E752="","",IFERROR(IF(M752=0,SUMIFS(J753:J$1006,L753:L$1006,$L752,M753:M$1006,"&gt;0"),INDIRECT("'"&amp;$E752&amp;"'!E8")),""))</f>
        <v/>
      </c>
      <c r="K752" s="55" t="str">
        <f t="shared" si="30"/>
        <v/>
      </c>
      <c r="L752" s="411" t="str">
        <f t="shared" si="31"/>
        <v/>
      </c>
      <c r="M752" s="411" t="str">
        <f t="shared" si="32"/>
        <v/>
      </c>
      <c r="O752" s="56"/>
    </row>
    <row r="753" spans="1:15" ht="15" hidden="1">
      <c r="A753" s="23"/>
      <c r="B753" s="23"/>
      <c r="C753" s="23"/>
      <c r="D753" s="24"/>
      <c r="E753" s="28" t="str">
        <f>IF('1.4 AIZ-BWH'!E762="","",'1.4 AIZ-BWH'!E762)</f>
        <v/>
      </c>
      <c r="F753" s="49"/>
      <c r="G753" s="500" t="str" cm="1">
        <f t="array" aca="1" ref="G753" ca="1">IFERROR(IF(M753=0,SUMIFS(G754:G$1006,L754:L$1006,$L753,M754:M$1006,"&gt;0"),INDIRECT("'"&amp;$E753&amp;"'!E4")),"")</f>
        <v/>
      </c>
      <c r="H753" s="500" t="str" cm="1">
        <f t="array" aca="1" ref="H753" ca="1">IFERROR(IF(M753=0,SUMIFS(H754:H$1006,L754:L$1006,$L753,M754:M$1006,"&gt;0"),INDIRECT("'"&amp;$E753&amp;"'!E6")),"")</f>
        <v/>
      </c>
      <c r="I753" s="502" t="str" cm="1">
        <f t="array" aca="1" ref="I753" ca="1">IF(E753="","",IFERROR(IF(M753=0,SUMIFS(I754:I$1006,L754:L$1006,$L753,M754:M$1006,"&gt;0"),INDIRECT("'"&amp;$E753&amp;"'!E7")),""))</f>
        <v/>
      </c>
      <c r="J753" s="502" t="str" cm="1">
        <f t="array" aca="1" ref="J753" ca="1">IF(E753="","",IFERROR(IF(M753=0,SUMIFS(J754:J$1006,L754:L$1006,$L753,M754:M$1006,"&gt;0"),INDIRECT("'"&amp;$E753&amp;"'!E8")),""))</f>
        <v/>
      </c>
      <c r="K753" s="55" t="str">
        <f t="shared" si="30"/>
        <v/>
      </c>
      <c r="L753" s="411" t="str">
        <f t="shared" si="31"/>
        <v/>
      </c>
      <c r="M753" s="411" t="str">
        <f t="shared" si="32"/>
        <v/>
      </c>
      <c r="O753" s="56"/>
    </row>
    <row r="754" spans="1:15" ht="15" hidden="1">
      <c r="A754" s="23"/>
      <c r="B754" s="23"/>
      <c r="C754" s="23"/>
      <c r="D754" s="24"/>
      <c r="E754" s="28" t="str">
        <f>IF('1.4 AIZ-BWH'!E763="","",'1.4 AIZ-BWH'!E763)</f>
        <v/>
      </c>
      <c r="F754" s="49"/>
      <c r="G754" s="500" t="str" cm="1">
        <f t="array" aca="1" ref="G754" ca="1">IFERROR(IF(M754=0,SUMIFS(G755:G$1006,L755:L$1006,$L754,M755:M$1006,"&gt;0"),INDIRECT("'"&amp;$E754&amp;"'!E4")),"")</f>
        <v/>
      </c>
      <c r="H754" s="500" t="str" cm="1">
        <f t="array" aca="1" ref="H754" ca="1">IFERROR(IF(M754=0,SUMIFS(H755:H$1006,L755:L$1006,$L754,M755:M$1006,"&gt;0"),INDIRECT("'"&amp;$E754&amp;"'!E6")),"")</f>
        <v/>
      </c>
      <c r="I754" s="502" t="str" cm="1">
        <f t="array" aca="1" ref="I754" ca="1">IF(E754="","",IFERROR(IF(M754=0,SUMIFS(I755:I$1006,L755:L$1006,$L754,M755:M$1006,"&gt;0"),INDIRECT("'"&amp;$E754&amp;"'!E7")),""))</f>
        <v/>
      </c>
      <c r="J754" s="502" t="str" cm="1">
        <f t="array" aca="1" ref="J754" ca="1">IF(E754="","",IFERROR(IF(M754=0,SUMIFS(J755:J$1006,L755:L$1006,$L754,M755:M$1006,"&gt;0"),INDIRECT("'"&amp;$E754&amp;"'!E8")),""))</f>
        <v/>
      </c>
      <c r="K754" s="55" t="str">
        <f t="shared" si="30"/>
        <v/>
      </c>
      <c r="L754" s="411" t="str">
        <f t="shared" si="31"/>
        <v/>
      </c>
      <c r="M754" s="411" t="str">
        <f t="shared" si="32"/>
        <v/>
      </c>
      <c r="O754" s="56"/>
    </row>
    <row r="755" spans="1:15" ht="15" hidden="1">
      <c r="A755" s="23"/>
      <c r="B755" s="23"/>
      <c r="C755" s="23"/>
      <c r="D755" s="24"/>
      <c r="E755" s="28" t="str">
        <f>IF('1.4 AIZ-BWH'!E764="","",'1.4 AIZ-BWH'!E764)</f>
        <v/>
      </c>
      <c r="F755" s="49"/>
      <c r="G755" s="500" t="str" cm="1">
        <f t="array" aca="1" ref="G755" ca="1">IFERROR(IF(M755=0,SUMIFS(G756:G$1006,L756:L$1006,$L755,M756:M$1006,"&gt;0"),INDIRECT("'"&amp;$E755&amp;"'!E4")),"")</f>
        <v/>
      </c>
      <c r="H755" s="500" t="str" cm="1">
        <f t="array" aca="1" ref="H755" ca="1">IFERROR(IF(M755=0,SUMIFS(H756:H$1006,L756:L$1006,$L755,M756:M$1006,"&gt;0"),INDIRECT("'"&amp;$E755&amp;"'!E6")),"")</f>
        <v/>
      </c>
      <c r="I755" s="502" t="str" cm="1">
        <f t="array" aca="1" ref="I755" ca="1">IF(E755="","",IFERROR(IF(M755=0,SUMIFS(I756:I$1006,L756:L$1006,$L755,M756:M$1006,"&gt;0"),INDIRECT("'"&amp;$E755&amp;"'!E7")),""))</f>
        <v/>
      </c>
      <c r="J755" s="502" t="str" cm="1">
        <f t="array" aca="1" ref="J755" ca="1">IF(E755="","",IFERROR(IF(M755=0,SUMIFS(J756:J$1006,L756:L$1006,$L755,M756:M$1006,"&gt;0"),INDIRECT("'"&amp;$E755&amp;"'!E8")),""))</f>
        <v/>
      </c>
      <c r="K755" s="55" t="str">
        <f t="shared" si="30"/>
        <v/>
      </c>
      <c r="L755" s="411" t="str">
        <f t="shared" si="31"/>
        <v/>
      </c>
      <c r="M755" s="411" t="str">
        <f t="shared" si="32"/>
        <v/>
      </c>
      <c r="O755" s="56"/>
    </row>
    <row r="756" spans="1:15" ht="15" hidden="1">
      <c r="A756" s="23"/>
      <c r="B756" s="23"/>
      <c r="C756" s="23"/>
      <c r="D756" s="24"/>
      <c r="E756" s="28" t="str">
        <f>IF('1.4 AIZ-BWH'!E765="","",'1.4 AIZ-BWH'!E765)</f>
        <v/>
      </c>
      <c r="F756" s="49"/>
      <c r="G756" s="500" t="str" cm="1">
        <f t="array" aca="1" ref="G756" ca="1">IFERROR(IF(M756=0,SUMIFS(G757:G$1006,L757:L$1006,$L756,M757:M$1006,"&gt;0"),INDIRECT("'"&amp;$E756&amp;"'!E4")),"")</f>
        <v/>
      </c>
      <c r="H756" s="500" t="str" cm="1">
        <f t="array" aca="1" ref="H756" ca="1">IFERROR(IF(M756=0,SUMIFS(H757:H$1006,L757:L$1006,$L756,M757:M$1006,"&gt;0"),INDIRECT("'"&amp;$E756&amp;"'!E6")),"")</f>
        <v/>
      </c>
      <c r="I756" s="502" t="str" cm="1">
        <f t="array" aca="1" ref="I756" ca="1">IF(E756="","",IFERROR(IF(M756=0,SUMIFS(I757:I$1006,L757:L$1006,$L756,M757:M$1006,"&gt;0"),INDIRECT("'"&amp;$E756&amp;"'!E7")),""))</f>
        <v/>
      </c>
      <c r="J756" s="502" t="str" cm="1">
        <f t="array" aca="1" ref="J756" ca="1">IF(E756="","",IFERROR(IF(M756=0,SUMIFS(J757:J$1006,L757:L$1006,$L756,M757:M$1006,"&gt;0"),INDIRECT("'"&amp;$E756&amp;"'!E8")),""))</f>
        <v/>
      </c>
      <c r="K756" s="55" t="str">
        <f t="shared" si="30"/>
        <v/>
      </c>
      <c r="L756" s="411" t="str">
        <f t="shared" si="31"/>
        <v/>
      </c>
      <c r="M756" s="411" t="str">
        <f t="shared" si="32"/>
        <v/>
      </c>
      <c r="O756" s="56"/>
    </row>
    <row r="757" spans="1:15" ht="15" hidden="1">
      <c r="A757" s="23"/>
      <c r="B757" s="23"/>
      <c r="C757" s="23"/>
      <c r="D757" s="24"/>
      <c r="E757" s="28" t="str">
        <f>IF('1.4 AIZ-BWH'!E766="","",'1.4 AIZ-BWH'!E766)</f>
        <v/>
      </c>
      <c r="F757" s="49"/>
      <c r="G757" s="500" t="str" cm="1">
        <f t="array" aca="1" ref="G757" ca="1">IFERROR(IF(M757=0,SUMIFS(G758:G$1006,L758:L$1006,$L757,M758:M$1006,"&gt;0"),INDIRECT("'"&amp;$E757&amp;"'!E4")),"")</f>
        <v/>
      </c>
      <c r="H757" s="500" t="str" cm="1">
        <f t="array" aca="1" ref="H757" ca="1">IFERROR(IF(M757=0,SUMIFS(H758:H$1006,L758:L$1006,$L757,M758:M$1006,"&gt;0"),INDIRECT("'"&amp;$E757&amp;"'!E6")),"")</f>
        <v/>
      </c>
      <c r="I757" s="502" t="str" cm="1">
        <f t="array" aca="1" ref="I757" ca="1">IF(E757="","",IFERROR(IF(M757=0,SUMIFS(I758:I$1006,L758:L$1006,$L757,M758:M$1006,"&gt;0"),INDIRECT("'"&amp;$E757&amp;"'!E7")),""))</f>
        <v/>
      </c>
      <c r="J757" s="502" t="str" cm="1">
        <f t="array" aca="1" ref="J757" ca="1">IF(E757="","",IFERROR(IF(M757=0,SUMIFS(J758:J$1006,L758:L$1006,$L757,M758:M$1006,"&gt;0"),INDIRECT("'"&amp;$E757&amp;"'!E8")),""))</f>
        <v/>
      </c>
      <c r="K757" s="55" t="str">
        <f t="shared" si="30"/>
        <v/>
      </c>
      <c r="L757" s="411" t="str">
        <f t="shared" si="31"/>
        <v/>
      </c>
      <c r="M757" s="411" t="str">
        <f t="shared" si="32"/>
        <v/>
      </c>
      <c r="O757" s="56"/>
    </row>
    <row r="758" spans="1:15" ht="15" hidden="1">
      <c r="A758" s="23"/>
      <c r="B758" s="23"/>
      <c r="C758" s="23"/>
      <c r="D758" s="24"/>
      <c r="E758" s="28" t="str">
        <f>IF('1.4 AIZ-BWH'!E767="","",'1.4 AIZ-BWH'!E767)</f>
        <v/>
      </c>
      <c r="F758" s="49"/>
      <c r="G758" s="500" t="str" cm="1">
        <f t="array" aca="1" ref="G758" ca="1">IFERROR(IF(M758=0,SUMIFS(G759:G$1006,L759:L$1006,$L758,M759:M$1006,"&gt;0"),INDIRECT("'"&amp;$E758&amp;"'!E4")),"")</f>
        <v/>
      </c>
      <c r="H758" s="500" t="str" cm="1">
        <f t="array" aca="1" ref="H758" ca="1">IFERROR(IF(M758=0,SUMIFS(H759:H$1006,L759:L$1006,$L758,M759:M$1006,"&gt;0"),INDIRECT("'"&amp;$E758&amp;"'!E6")),"")</f>
        <v/>
      </c>
      <c r="I758" s="502" t="str" cm="1">
        <f t="array" aca="1" ref="I758" ca="1">IF(E758="","",IFERROR(IF(M758=0,SUMIFS(I759:I$1006,L759:L$1006,$L758,M759:M$1006,"&gt;0"),INDIRECT("'"&amp;$E758&amp;"'!E7")),""))</f>
        <v/>
      </c>
      <c r="J758" s="502" t="str" cm="1">
        <f t="array" aca="1" ref="J758" ca="1">IF(E758="","",IFERROR(IF(M758=0,SUMIFS(J759:J$1006,L759:L$1006,$L758,M759:M$1006,"&gt;0"),INDIRECT("'"&amp;$E758&amp;"'!E8")),""))</f>
        <v/>
      </c>
      <c r="K758" s="55" t="str">
        <f t="shared" si="30"/>
        <v/>
      </c>
      <c r="L758" s="411" t="str">
        <f t="shared" si="31"/>
        <v/>
      </c>
      <c r="M758" s="411" t="str">
        <f t="shared" si="32"/>
        <v/>
      </c>
      <c r="O758" s="56"/>
    </row>
    <row r="759" spans="1:15" ht="15" hidden="1">
      <c r="A759" s="23"/>
      <c r="B759" s="23"/>
      <c r="C759" s="23"/>
      <c r="D759" s="24"/>
      <c r="E759" s="28" t="str">
        <f>IF('1.4 AIZ-BWH'!E768="","",'1.4 AIZ-BWH'!E768)</f>
        <v/>
      </c>
      <c r="F759" s="49"/>
      <c r="G759" s="500" t="str" cm="1">
        <f t="array" aca="1" ref="G759" ca="1">IFERROR(IF(M759=0,SUMIFS(G760:G$1006,L760:L$1006,$L759,M760:M$1006,"&gt;0"),INDIRECT("'"&amp;$E759&amp;"'!E4")),"")</f>
        <v/>
      </c>
      <c r="H759" s="500" t="str" cm="1">
        <f t="array" aca="1" ref="H759" ca="1">IFERROR(IF(M759=0,SUMIFS(H760:H$1006,L760:L$1006,$L759,M760:M$1006,"&gt;0"),INDIRECT("'"&amp;$E759&amp;"'!E6")),"")</f>
        <v/>
      </c>
      <c r="I759" s="502" t="str" cm="1">
        <f t="array" aca="1" ref="I759" ca="1">IF(E759="","",IFERROR(IF(M759=0,SUMIFS(I760:I$1006,L760:L$1006,$L759,M760:M$1006,"&gt;0"),INDIRECT("'"&amp;$E759&amp;"'!E7")),""))</f>
        <v/>
      </c>
      <c r="J759" s="502" t="str" cm="1">
        <f t="array" aca="1" ref="J759" ca="1">IF(E759="","",IFERROR(IF(M759=0,SUMIFS(J760:J$1006,L760:L$1006,$L759,M760:M$1006,"&gt;0"),INDIRECT("'"&amp;$E759&amp;"'!E8")),""))</f>
        <v/>
      </c>
      <c r="K759" s="55" t="str">
        <f t="shared" si="30"/>
        <v/>
      </c>
      <c r="L759" s="411" t="str">
        <f t="shared" si="31"/>
        <v/>
      </c>
      <c r="M759" s="411" t="str">
        <f t="shared" si="32"/>
        <v/>
      </c>
      <c r="O759" s="56"/>
    </row>
    <row r="760" spans="1:15" ht="15" hidden="1">
      <c r="A760" s="23"/>
      <c r="B760" s="23"/>
      <c r="C760" s="23"/>
      <c r="D760" s="24"/>
      <c r="E760" s="28" t="str">
        <f>IF('1.4 AIZ-BWH'!E769="","",'1.4 AIZ-BWH'!E769)</f>
        <v/>
      </c>
      <c r="F760" s="49"/>
      <c r="G760" s="500" t="str" cm="1">
        <f t="array" aca="1" ref="G760" ca="1">IFERROR(IF(M760=0,SUMIFS(G761:G$1006,L761:L$1006,$L760,M761:M$1006,"&gt;0"),INDIRECT("'"&amp;$E760&amp;"'!E4")),"")</f>
        <v/>
      </c>
      <c r="H760" s="500" t="str" cm="1">
        <f t="array" aca="1" ref="H760" ca="1">IFERROR(IF(M760=0,SUMIFS(H761:H$1006,L761:L$1006,$L760,M761:M$1006,"&gt;0"),INDIRECT("'"&amp;$E760&amp;"'!E6")),"")</f>
        <v/>
      </c>
      <c r="I760" s="502" t="str" cm="1">
        <f t="array" aca="1" ref="I760" ca="1">IF(E760="","",IFERROR(IF(M760=0,SUMIFS(I761:I$1006,L761:L$1006,$L760,M761:M$1006,"&gt;0"),INDIRECT("'"&amp;$E760&amp;"'!E7")),""))</f>
        <v/>
      </c>
      <c r="J760" s="502" t="str" cm="1">
        <f t="array" aca="1" ref="J760" ca="1">IF(E760="","",IFERROR(IF(M760=0,SUMIFS(J761:J$1006,L761:L$1006,$L760,M761:M$1006,"&gt;0"),INDIRECT("'"&amp;$E760&amp;"'!E8")),""))</f>
        <v/>
      </c>
      <c r="K760" s="55" t="str">
        <f t="shared" si="30"/>
        <v/>
      </c>
      <c r="L760" s="411" t="str">
        <f t="shared" si="31"/>
        <v/>
      </c>
      <c r="M760" s="411" t="str">
        <f t="shared" si="32"/>
        <v/>
      </c>
      <c r="O760" s="56"/>
    </row>
    <row r="761" spans="1:15" ht="15" hidden="1">
      <c r="A761" s="23"/>
      <c r="B761" s="23"/>
      <c r="C761" s="23"/>
      <c r="D761" s="24"/>
      <c r="E761" s="28" t="str">
        <f>IF('1.4 AIZ-BWH'!E770="","",'1.4 AIZ-BWH'!E770)</f>
        <v/>
      </c>
      <c r="F761" s="49"/>
      <c r="G761" s="500" t="str" cm="1">
        <f t="array" aca="1" ref="G761" ca="1">IFERROR(IF(M761=0,SUMIFS(G762:G$1006,L762:L$1006,$L761,M762:M$1006,"&gt;0"),INDIRECT("'"&amp;$E761&amp;"'!E4")),"")</f>
        <v/>
      </c>
      <c r="H761" s="500" t="str" cm="1">
        <f t="array" aca="1" ref="H761" ca="1">IFERROR(IF(M761=0,SUMIFS(H762:H$1006,L762:L$1006,$L761,M762:M$1006,"&gt;0"),INDIRECT("'"&amp;$E761&amp;"'!E6")),"")</f>
        <v/>
      </c>
      <c r="I761" s="502" t="str" cm="1">
        <f t="array" aca="1" ref="I761" ca="1">IF(E761="","",IFERROR(IF(M761=0,SUMIFS(I762:I$1006,L762:L$1006,$L761,M762:M$1006,"&gt;0"),INDIRECT("'"&amp;$E761&amp;"'!E7")),""))</f>
        <v/>
      </c>
      <c r="J761" s="502" t="str" cm="1">
        <f t="array" aca="1" ref="J761" ca="1">IF(E761="","",IFERROR(IF(M761=0,SUMIFS(J762:J$1006,L762:L$1006,$L761,M762:M$1006,"&gt;0"),INDIRECT("'"&amp;$E761&amp;"'!E8")),""))</f>
        <v/>
      </c>
      <c r="K761" s="55" t="str">
        <f t="shared" si="30"/>
        <v/>
      </c>
      <c r="L761" s="411" t="str">
        <f t="shared" si="31"/>
        <v/>
      </c>
      <c r="M761" s="411" t="str">
        <f t="shared" si="32"/>
        <v/>
      </c>
      <c r="O761" s="56"/>
    </row>
    <row r="762" spans="1:15" ht="15" hidden="1">
      <c r="A762" s="23"/>
      <c r="B762" s="23"/>
      <c r="C762" s="23"/>
      <c r="D762" s="24"/>
      <c r="E762" s="28" t="str">
        <f>IF('1.4 AIZ-BWH'!E771="","",'1.4 AIZ-BWH'!E771)</f>
        <v/>
      </c>
      <c r="F762" s="49"/>
      <c r="G762" s="500" t="str" cm="1">
        <f t="array" aca="1" ref="G762" ca="1">IFERROR(IF(M762=0,SUMIFS(G763:G$1006,L763:L$1006,$L762,M763:M$1006,"&gt;0"),INDIRECT("'"&amp;$E762&amp;"'!E4")),"")</f>
        <v/>
      </c>
      <c r="H762" s="500" t="str" cm="1">
        <f t="array" aca="1" ref="H762" ca="1">IFERROR(IF(M762=0,SUMIFS(H763:H$1006,L763:L$1006,$L762,M763:M$1006,"&gt;0"),INDIRECT("'"&amp;$E762&amp;"'!E6")),"")</f>
        <v/>
      </c>
      <c r="I762" s="502" t="str" cm="1">
        <f t="array" aca="1" ref="I762" ca="1">IF(E762="","",IFERROR(IF(M762=0,SUMIFS(I763:I$1006,L763:L$1006,$L762,M763:M$1006,"&gt;0"),INDIRECT("'"&amp;$E762&amp;"'!E7")),""))</f>
        <v/>
      </c>
      <c r="J762" s="502" t="str" cm="1">
        <f t="array" aca="1" ref="J762" ca="1">IF(E762="","",IFERROR(IF(M762=0,SUMIFS(J763:J$1006,L763:L$1006,$L762,M763:M$1006,"&gt;0"),INDIRECT("'"&amp;$E762&amp;"'!E8")),""))</f>
        <v/>
      </c>
      <c r="K762" s="55" t="str">
        <f t="shared" si="30"/>
        <v/>
      </c>
      <c r="L762" s="411" t="str">
        <f t="shared" si="31"/>
        <v/>
      </c>
      <c r="M762" s="411" t="str">
        <f t="shared" si="32"/>
        <v/>
      </c>
      <c r="O762" s="56"/>
    </row>
    <row r="763" spans="1:15" ht="15" hidden="1">
      <c r="A763" s="23"/>
      <c r="B763" s="23"/>
      <c r="C763" s="23"/>
      <c r="D763" s="24"/>
      <c r="E763" s="28" t="str">
        <f>IF('1.4 AIZ-BWH'!E772="","",'1.4 AIZ-BWH'!E772)</f>
        <v/>
      </c>
      <c r="F763" s="49"/>
      <c r="G763" s="500" t="str" cm="1">
        <f t="array" aca="1" ref="G763" ca="1">IFERROR(IF(M763=0,SUMIFS(G764:G$1006,L764:L$1006,$L763,M764:M$1006,"&gt;0"),INDIRECT("'"&amp;$E763&amp;"'!E4")),"")</f>
        <v/>
      </c>
      <c r="H763" s="500" t="str" cm="1">
        <f t="array" aca="1" ref="H763" ca="1">IFERROR(IF(M763=0,SUMIFS(H764:H$1006,L764:L$1006,$L763,M764:M$1006,"&gt;0"),INDIRECT("'"&amp;$E763&amp;"'!E6")),"")</f>
        <v/>
      </c>
      <c r="I763" s="502" t="str" cm="1">
        <f t="array" aca="1" ref="I763" ca="1">IF(E763="","",IFERROR(IF(M763=0,SUMIFS(I764:I$1006,L764:L$1006,$L763,M764:M$1006,"&gt;0"),INDIRECT("'"&amp;$E763&amp;"'!E7")),""))</f>
        <v/>
      </c>
      <c r="J763" s="502" t="str" cm="1">
        <f t="array" aca="1" ref="J763" ca="1">IF(E763="","",IFERROR(IF(M763=0,SUMIFS(J764:J$1006,L764:L$1006,$L763,M764:M$1006,"&gt;0"),INDIRECT("'"&amp;$E763&amp;"'!E8")),""))</f>
        <v/>
      </c>
      <c r="K763" s="55" t="str">
        <f t="shared" si="30"/>
        <v/>
      </c>
      <c r="L763" s="411" t="str">
        <f t="shared" si="31"/>
        <v/>
      </c>
      <c r="M763" s="411" t="str">
        <f t="shared" si="32"/>
        <v/>
      </c>
      <c r="O763" s="56"/>
    </row>
    <row r="764" spans="1:15" ht="15" hidden="1">
      <c r="A764" s="23"/>
      <c r="B764" s="23"/>
      <c r="C764" s="23"/>
      <c r="D764" s="24"/>
      <c r="E764" s="28" t="str">
        <f>IF('1.4 AIZ-BWH'!E773="","",'1.4 AIZ-BWH'!E773)</f>
        <v/>
      </c>
      <c r="F764" s="49"/>
      <c r="G764" s="500" t="str" cm="1">
        <f t="array" aca="1" ref="G764" ca="1">IFERROR(IF(M764=0,SUMIFS(G765:G$1006,L765:L$1006,$L764,M765:M$1006,"&gt;0"),INDIRECT("'"&amp;$E764&amp;"'!E4")),"")</f>
        <v/>
      </c>
      <c r="H764" s="500" t="str" cm="1">
        <f t="array" aca="1" ref="H764" ca="1">IFERROR(IF(M764=0,SUMIFS(H765:H$1006,L765:L$1006,$L764,M765:M$1006,"&gt;0"),INDIRECT("'"&amp;$E764&amp;"'!E6")),"")</f>
        <v/>
      </c>
      <c r="I764" s="502" t="str" cm="1">
        <f t="array" aca="1" ref="I764" ca="1">IF(E764="","",IFERROR(IF(M764=0,SUMIFS(I765:I$1006,L765:L$1006,$L764,M765:M$1006,"&gt;0"),INDIRECT("'"&amp;$E764&amp;"'!E7")),""))</f>
        <v/>
      </c>
      <c r="J764" s="502" t="str" cm="1">
        <f t="array" aca="1" ref="J764" ca="1">IF(E764="","",IFERROR(IF(M764=0,SUMIFS(J765:J$1006,L765:L$1006,$L764,M765:M$1006,"&gt;0"),INDIRECT("'"&amp;$E764&amp;"'!E8")),""))</f>
        <v/>
      </c>
      <c r="K764" s="55" t="str">
        <f t="shared" si="30"/>
        <v/>
      </c>
      <c r="L764" s="411" t="str">
        <f t="shared" si="31"/>
        <v/>
      </c>
      <c r="M764" s="411" t="str">
        <f t="shared" si="32"/>
        <v/>
      </c>
      <c r="O764" s="56"/>
    </row>
    <row r="765" spans="1:15" ht="15" hidden="1">
      <c r="A765" s="23"/>
      <c r="B765" s="23"/>
      <c r="C765" s="23"/>
      <c r="D765" s="24"/>
      <c r="E765" s="28" t="str">
        <f>IF('1.4 AIZ-BWH'!E774="","",'1.4 AIZ-BWH'!E774)</f>
        <v/>
      </c>
      <c r="F765" s="49"/>
      <c r="G765" s="500" t="str" cm="1">
        <f t="array" aca="1" ref="G765" ca="1">IFERROR(IF(M765=0,SUMIFS(G766:G$1006,L766:L$1006,$L765,M766:M$1006,"&gt;0"),INDIRECT("'"&amp;$E765&amp;"'!E4")),"")</f>
        <v/>
      </c>
      <c r="H765" s="500" t="str" cm="1">
        <f t="array" aca="1" ref="H765" ca="1">IFERROR(IF(M765=0,SUMIFS(H766:H$1006,L766:L$1006,$L765,M766:M$1006,"&gt;0"),INDIRECT("'"&amp;$E765&amp;"'!E6")),"")</f>
        <v/>
      </c>
      <c r="I765" s="502" t="str" cm="1">
        <f t="array" aca="1" ref="I765" ca="1">IF(E765="","",IFERROR(IF(M765=0,SUMIFS(I766:I$1006,L766:L$1006,$L765,M766:M$1006,"&gt;0"),INDIRECT("'"&amp;$E765&amp;"'!E7")),""))</f>
        <v/>
      </c>
      <c r="J765" s="502" t="str" cm="1">
        <f t="array" aca="1" ref="J765" ca="1">IF(E765="","",IFERROR(IF(M765=0,SUMIFS(J766:J$1006,L766:L$1006,$L765,M766:M$1006,"&gt;0"),INDIRECT("'"&amp;$E765&amp;"'!E8")),""))</f>
        <v/>
      </c>
      <c r="K765" s="55" t="str">
        <f t="shared" si="30"/>
        <v/>
      </c>
      <c r="L765" s="411" t="str">
        <f t="shared" si="31"/>
        <v/>
      </c>
      <c r="M765" s="411" t="str">
        <f t="shared" si="32"/>
        <v/>
      </c>
      <c r="O765" s="56"/>
    </row>
    <row r="766" spans="1:15" ht="15" hidden="1">
      <c r="A766" s="23"/>
      <c r="B766" s="23"/>
      <c r="C766" s="23"/>
      <c r="D766" s="24"/>
      <c r="E766" s="28" t="str">
        <f>IF('1.4 AIZ-BWH'!E775="","",'1.4 AIZ-BWH'!E775)</f>
        <v/>
      </c>
      <c r="F766" s="49"/>
      <c r="G766" s="500" t="str" cm="1">
        <f t="array" aca="1" ref="G766" ca="1">IFERROR(IF(M766=0,SUMIFS(G767:G$1006,L767:L$1006,$L766,M767:M$1006,"&gt;0"),INDIRECT("'"&amp;$E766&amp;"'!E4")),"")</f>
        <v/>
      </c>
      <c r="H766" s="500" t="str" cm="1">
        <f t="array" aca="1" ref="H766" ca="1">IFERROR(IF(M766=0,SUMIFS(H767:H$1006,L767:L$1006,$L766,M767:M$1006,"&gt;0"),INDIRECT("'"&amp;$E766&amp;"'!E6")),"")</f>
        <v/>
      </c>
      <c r="I766" s="502" t="str" cm="1">
        <f t="array" aca="1" ref="I766" ca="1">IF(E766="","",IFERROR(IF(M766=0,SUMIFS(I767:I$1006,L767:L$1006,$L766,M767:M$1006,"&gt;0"),INDIRECT("'"&amp;$E766&amp;"'!E7")),""))</f>
        <v/>
      </c>
      <c r="J766" s="502" t="str" cm="1">
        <f t="array" aca="1" ref="J766" ca="1">IF(E766="","",IFERROR(IF(M766=0,SUMIFS(J767:J$1006,L767:L$1006,$L766,M767:M$1006,"&gt;0"),INDIRECT("'"&amp;$E766&amp;"'!E8")),""))</f>
        <v/>
      </c>
      <c r="K766" s="55" t="str">
        <f t="shared" si="30"/>
        <v/>
      </c>
      <c r="L766" s="411" t="str">
        <f t="shared" si="31"/>
        <v/>
      </c>
      <c r="M766" s="411" t="str">
        <f t="shared" si="32"/>
        <v/>
      </c>
      <c r="O766" s="56"/>
    </row>
    <row r="767" spans="1:15" ht="15" hidden="1">
      <c r="A767" s="23"/>
      <c r="B767" s="23"/>
      <c r="C767" s="23"/>
      <c r="D767" s="24"/>
      <c r="E767" s="28" t="str">
        <f>IF('1.4 AIZ-BWH'!E776="","",'1.4 AIZ-BWH'!E776)</f>
        <v/>
      </c>
      <c r="F767" s="49"/>
      <c r="G767" s="500" t="str" cm="1">
        <f t="array" aca="1" ref="G767" ca="1">IFERROR(IF(M767=0,SUMIFS(G768:G$1006,L768:L$1006,$L767,M768:M$1006,"&gt;0"),INDIRECT("'"&amp;$E767&amp;"'!E4")),"")</f>
        <v/>
      </c>
      <c r="H767" s="500" t="str" cm="1">
        <f t="array" aca="1" ref="H767" ca="1">IFERROR(IF(M767=0,SUMIFS(H768:H$1006,L768:L$1006,$L767,M768:M$1006,"&gt;0"),INDIRECT("'"&amp;$E767&amp;"'!E6")),"")</f>
        <v/>
      </c>
      <c r="I767" s="502" t="str" cm="1">
        <f t="array" aca="1" ref="I767" ca="1">IF(E767="","",IFERROR(IF(M767=0,SUMIFS(I768:I$1006,L768:L$1006,$L767,M768:M$1006,"&gt;0"),INDIRECT("'"&amp;$E767&amp;"'!E7")),""))</f>
        <v/>
      </c>
      <c r="J767" s="502" t="str" cm="1">
        <f t="array" aca="1" ref="J767" ca="1">IF(E767="","",IFERROR(IF(M767=0,SUMIFS(J768:J$1006,L768:L$1006,$L767,M768:M$1006,"&gt;0"),INDIRECT("'"&amp;$E767&amp;"'!E8")),""))</f>
        <v/>
      </c>
      <c r="K767" s="55" t="str">
        <f t="shared" si="30"/>
        <v/>
      </c>
      <c r="L767" s="411" t="str">
        <f t="shared" si="31"/>
        <v/>
      </c>
      <c r="M767" s="411" t="str">
        <f t="shared" si="32"/>
        <v/>
      </c>
      <c r="O767" s="56"/>
    </row>
    <row r="768" spans="1:15" ht="15" hidden="1">
      <c r="A768" s="23"/>
      <c r="B768" s="23"/>
      <c r="C768" s="23"/>
      <c r="D768" s="24"/>
      <c r="E768" s="28" t="str">
        <f>IF('1.4 AIZ-BWH'!E777="","",'1.4 AIZ-BWH'!E777)</f>
        <v/>
      </c>
      <c r="F768" s="49"/>
      <c r="G768" s="500" t="str" cm="1">
        <f t="array" aca="1" ref="G768" ca="1">IFERROR(IF(M768=0,SUMIFS(G769:G$1006,L769:L$1006,$L768,M769:M$1006,"&gt;0"),INDIRECT("'"&amp;$E768&amp;"'!E4")),"")</f>
        <v/>
      </c>
      <c r="H768" s="500" t="str" cm="1">
        <f t="array" aca="1" ref="H768" ca="1">IFERROR(IF(M768=0,SUMIFS(H769:H$1006,L769:L$1006,$L768,M769:M$1006,"&gt;0"),INDIRECT("'"&amp;$E768&amp;"'!E6")),"")</f>
        <v/>
      </c>
      <c r="I768" s="502" t="str" cm="1">
        <f t="array" aca="1" ref="I768" ca="1">IF(E768="","",IFERROR(IF(M768=0,SUMIFS(I769:I$1006,L769:L$1006,$L768,M769:M$1006,"&gt;0"),INDIRECT("'"&amp;$E768&amp;"'!E7")),""))</f>
        <v/>
      </c>
      <c r="J768" s="502" t="str" cm="1">
        <f t="array" aca="1" ref="J768" ca="1">IF(E768="","",IFERROR(IF(M768=0,SUMIFS(J769:J$1006,L769:L$1006,$L768,M769:M$1006,"&gt;0"),INDIRECT("'"&amp;$E768&amp;"'!E8")),""))</f>
        <v/>
      </c>
      <c r="K768" s="55" t="str">
        <f t="shared" si="30"/>
        <v/>
      </c>
      <c r="L768" s="411" t="str">
        <f t="shared" si="31"/>
        <v/>
      </c>
      <c r="M768" s="411" t="str">
        <f t="shared" si="32"/>
        <v/>
      </c>
      <c r="O768" s="56"/>
    </row>
    <row r="769" spans="1:15" ht="15" hidden="1">
      <c r="A769" s="23"/>
      <c r="B769" s="23"/>
      <c r="C769" s="23"/>
      <c r="D769" s="24"/>
      <c r="E769" s="28" t="str">
        <f>IF('1.4 AIZ-BWH'!E778="","",'1.4 AIZ-BWH'!E778)</f>
        <v/>
      </c>
      <c r="F769" s="49"/>
      <c r="G769" s="500" t="str" cm="1">
        <f t="array" aca="1" ref="G769" ca="1">IFERROR(IF(M769=0,SUMIFS(G770:G$1006,L770:L$1006,$L769,M770:M$1006,"&gt;0"),INDIRECT("'"&amp;$E769&amp;"'!E4")),"")</f>
        <v/>
      </c>
      <c r="H769" s="500" t="str" cm="1">
        <f t="array" aca="1" ref="H769" ca="1">IFERROR(IF(M769=0,SUMIFS(H770:H$1006,L770:L$1006,$L769,M770:M$1006,"&gt;0"),INDIRECT("'"&amp;$E769&amp;"'!E6")),"")</f>
        <v/>
      </c>
      <c r="I769" s="502" t="str" cm="1">
        <f t="array" aca="1" ref="I769" ca="1">IF(E769="","",IFERROR(IF(M769=0,SUMIFS(I770:I$1006,L770:L$1006,$L769,M770:M$1006,"&gt;0"),INDIRECT("'"&amp;$E769&amp;"'!E7")),""))</f>
        <v/>
      </c>
      <c r="J769" s="502" t="str" cm="1">
        <f t="array" aca="1" ref="J769" ca="1">IF(E769="","",IFERROR(IF(M769=0,SUMIFS(J770:J$1006,L770:L$1006,$L769,M770:M$1006,"&gt;0"),INDIRECT("'"&amp;$E769&amp;"'!E8")),""))</f>
        <v/>
      </c>
      <c r="K769" s="55" t="str">
        <f t="shared" si="30"/>
        <v/>
      </c>
      <c r="L769" s="411" t="str">
        <f t="shared" si="31"/>
        <v/>
      </c>
      <c r="M769" s="411" t="str">
        <f t="shared" si="32"/>
        <v/>
      </c>
      <c r="O769" s="56"/>
    </row>
    <row r="770" spans="1:15" ht="15" hidden="1">
      <c r="A770" s="23"/>
      <c r="B770" s="23"/>
      <c r="C770" s="23"/>
      <c r="D770" s="24"/>
      <c r="E770" s="28" t="str">
        <f>IF('1.4 AIZ-BWH'!E779="","",'1.4 AIZ-BWH'!E779)</f>
        <v/>
      </c>
      <c r="F770" s="49"/>
      <c r="G770" s="500" t="str" cm="1">
        <f t="array" aca="1" ref="G770" ca="1">IFERROR(IF(M770=0,SUMIFS(G771:G$1006,L771:L$1006,$L770,M771:M$1006,"&gt;0"),INDIRECT("'"&amp;$E770&amp;"'!E4")),"")</f>
        <v/>
      </c>
      <c r="H770" s="500" t="str" cm="1">
        <f t="array" aca="1" ref="H770" ca="1">IFERROR(IF(M770=0,SUMIFS(H771:H$1006,L771:L$1006,$L770,M771:M$1006,"&gt;0"),INDIRECT("'"&amp;$E770&amp;"'!E6")),"")</f>
        <v/>
      </c>
      <c r="I770" s="502" t="str" cm="1">
        <f t="array" aca="1" ref="I770" ca="1">IF(E770="","",IFERROR(IF(M770=0,SUMIFS(I771:I$1006,L771:L$1006,$L770,M771:M$1006,"&gt;0"),INDIRECT("'"&amp;$E770&amp;"'!E7")),""))</f>
        <v/>
      </c>
      <c r="J770" s="502" t="str" cm="1">
        <f t="array" aca="1" ref="J770" ca="1">IF(E770="","",IFERROR(IF(M770=0,SUMIFS(J771:J$1006,L771:L$1006,$L770,M771:M$1006,"&gt;0"),INDIRECT("'"&amp;$E770&amp;"'!E8")),""))</f>
        <v/>
      </c>
      <c r="K770" s="55" t="str">
        <f t="shared" si="30"/>
        <v/>
      </c>
      <c r="L770" s="411" t="str">
        <f t="shared" si="31"/>
        <v/>
      </c>
      <c r="M770" s="411" t="str">
        <f t="shared" si="32"/>
        <v/>
      </c>
      <c r="O770" s="56"/>
    </row>
    <row r="771" spans="1:15" ht="15" hidden="1">
      <c r="A771" s="23"/>
      <c r="B771" s="23"/>
      <c r="C771" s="23"/>
      <c r="D771" s="24"/>
      <c r="E771" s="28" t="str">
        <f>IF('1.4 AIZ-BWH'!E780="","",'1.4 AIZ-BWH'!E780)</f>
        <v/>
      </c>
      <c r="F771" s="49"/>
      <c r="G771" s="500" t="str" cm="1">
        <f t="array" aca="1" ref="G771" ca="1">IFERROR(IF(M771=0,SUMIFS(G772:G$1006,L772:L$1006,$L771,M772:M$1006,"&gt;0"),INDIRECT("'"&amp;$E771&amp;"'!E4")),"")</f>
        <v/>
      </c>
      <c r="H771" s="500" t="str" cm="1">
        <f t="array" aca="1" ref="H771" ca="1">IFERROR(IF(M771=0,SUMIFS(H772:H$1006,L772:L$1006,$L771,M772:M$1006,"&gt;0"),INDIRECT("'"&amp;$E771&amp;"'!E6")),"")</f>
        <v/>
      </c>
      <c r="I771" s="502" t="str" cm="1">
        <f t="array" aca="1" ref="I771" ca="1">IF(E771="","",IFERROR(IF(M771=0,SUMIFS(I772:I$1006,L772:L$1006,$L771,M772:M$1006,"&gt;0"),INDIRECT("'"&amp;$E771&amp;"'!E7")),""))</f>
        <v/>
      </c>
      <c r="J771" s="502" t="str" cm="1">
        <f t="array" aca="1" ref="J771" ca="1">IF(E771="","",IFERROR(IF(M771=0,SUMIFS(J772:J$1006,L772:L$1006,$L771,M772:M$1006,"&gt;0"),INDIRECT("'"&amp;$E771&amp;"'!E8")),""))</f>
        <v/>
      </c>
      <c r="K771" s="55" t="str">
        <f t="shared" si="30"/>
        <v/>
      </c>
      <c r="L771" s="411" t="str">
        <f t="shared" si="31"/>
        <v/>
      </c>
      <c r="M771" s="411" t="str">
        <f t="shared" si="32"/>
        <v/>
      </c>
      <c r="O771" s="56"/>
    </row>
    <row r="772" spans="1:15" ht="15" hidden="1">
      <c r="A772" s="23"/>
      <c r="B772" s="23"/>
      <c r="C772" s="23"/>
      <c r="D772" s="24"/>
      <c r="E772" s="28" t="str">
        <f>IF('1.4 AIZ-BWH'!E781="","",'1.4 AIZ-BWH'!E781)</f>
        <v/>
      </c>
      <c r="F772" s="49"/>
      <c r="G772" s="500" t="str" cm="1">
        <f t="array" aca="1" ref="G772" ca="1">IFERROR(IF(M772=0,SUMIFS(G773:G$1006,L773:L$1006,$L772,M773:M$1006,"&gt;0"),INDIRECT("'"&amp;$E772&amp;"'!E4")),"")</f>
        <v/>
      </c>
      <c r="H772" s="500" t="str" cm="1">
        <f t="array" aca="1" ref="H772" ca="1">IFERROR(IF(M772=0,SUMIFS(H773:H$1006,L773:L$1006,$L772,M773:M$1006,"&gt;0"),INDIRECT("'"&amp;$E772&amp;"'!E6")),"")</f>
        <v/>
      </c>
      <c r="I772" s="502" t="str" cm="1">
        <f t="array" aca="1" ref="I772" ca="1">IF(E772="","",IFERROR(IF(M772=0,SUMIFS(I773:I$1006,L773:L$1006,$L772,M773:M$1006,"&gt;0"),INDIRECT("'"&amp;$E772&amp;"'!E7")),""))</f>
        <v/>
      </c>
      <c r="J772" s="502" t="str" cm="1">
        <f t="array" aca="1" ref="J772" ca="1">IF(E772="","",IFERROR(IF(M772=0,SUMIFS(J773:J$1006,L773:L$1006,$L772,M773:M$1006,"&gt;0"),INDIRECT("'"&amp;$E772&amp;"'!E8")),""))</f>
        <v/>
      </c>
      <c r="K772" s="55" t="str">
        <f t="shared" si="30"/>
        <v/>
      </c>
      <c r="L772" s="411" t="str">
        <f t="shared" si="31"/>
        <v/>
      </c>
      <c r="M772" s="411" t="str">
        <f t="shared" si="32"/>
        <v/>
      </c>
      <c r="O772" s="56"/>
    </row>
    <row r="773" spans="1:15" ht="15" hidden="1">
      <c r="A773" s="23"/>
      <c r="B773" s="23"/>
      <c r="C773" s="23"/>
      <c r="D773" s="24"/>
      <c r="E773" s="28" t="str">
        <f>IF('1.4 AIZ-BWH'!E782="","",'1.4 AIZ-BWH'!E782)</f>
        <v/>
      </c>
      <c r="F773" s="49"/>
      <c r="G773" s="500" t="str" cm="1">
        <f t="array" aca="1" ref="G773" ca="1">IFERROR(IF(M773=0,SUMIFS(G774:G$1006,L774:L$1006,$L773,M774:M$1006,"&gt;0"),INDIRECT("'"&amp;$E773&amp;"'!E4")),"")</f>
        <v/>
      </c>
      <c r="H773" s="500" t="str" cm="1">
        <f t="array" aca="1" ref="H773" ca="1">IFERROR(IF(M773=0,SUMIFS(H774:H$1006,L774:L$1006,$L773,M774:M$1006,"&gt;0"),INDIRECT("'"&amp;$E773&amp;"'!E6")),"")</f>
        <v/>
      </c>
      <c r="I773" s="502" t="str" cm="1">
        <f t="array" aca="1" ref="I773" ca="1">IF(E773="","",IFERROR(IF(M773=0,SUMIFS(I774:I$1006,L774:L$1006,$L773,M774:M$1006,"&gt;0"),INDIRECT("'"&amp;$E773&amp;"'!E7")),""))</f>
        <v/>
      </c>
      <c r="J773" s="502" t="str" cm="1">
        <f t="array" aca="1" ref="J773" ca="1">IF(E773="","",IFERROR(IF(M773=0,SUMIFS(J774:J$1006,L774:L$1006,$L773,M774:M$1006,"&gt;0"),INDIRECT("'"&amp;$E773&amp;"'!E8")),""))</f>
        <v/>
      </c>
      <c r="K773" s="55" t="str">
        <f t="shared" si="30"/>
        <v/>
      </c>
      <c r="L773" s="411" t="str">
        <f t="shared" si="31"/>
        <v/>
      </c>
      <c r="M773" s="411" t="str">
        <f t="shared" si="32"/>
        <v/>
      </c>
      <c r="O773" s="56"/>
    </row>
    <row r="774" spans="1:15" ht="15" hidden="1">
      <c r="A774" s="23"/>
      <c r="B774" s="23"/>
      <c r="C774" s="23"/>
      <c r="D774" s="24"/>
      <c r="E774" s="28" t="str">
        <f>IF('1.4 AIZ-BWH'!E783="","",'1.4 AIZ-BWH'!E783)</f>
        <v/>
      </c>
      <c r="F774" s="49"/>
      <c r="G774" s="500" t="str" cm="1">
        <f t="array" aca="1" ref="G774" ca="1">IFERROR(IF(M774=0,SUMIFS(G775:G$1006,L775:L$1006,$L774,M775:M$1006,"&gt;0"),INDIRECT("'"&amp;$E774&amp;"'!E4")),"")</f>
        <v/>
      </c>
      <c r="H774" s="500" t="str" cm="1">
        <f t="array" aca="1" ref="H774" ca="1">IFERROR(IF(M774=0,SUMIFS(H775:H$1006,L775:L$1006,$L774,M775:M$1006,"&gt;0"),INDIRECT("'"&amp;$E774&amp;"'!E6")),"")</f>
        <v/>
      </c>
      <c r="I774" s="502" t="str" cm="1">
        <f t="array" aca="1" ref="I774" ca="1">IF(E774="","",IFERROR(IF(M774=0,SUMIFS(I775:I$1006,L775:L$1006,$L774,M775:M$1006,"&gt;0"),INDIRECT("'"&amp;$E774&amp;"'!E7")),""))</f>
        <v/>
      </c>
      <c r="J774" s="502" t="str" cm="1">
        <f t="array" aca="1" ref="J774" ca="1">IF(E774="","",IFERROR(IF(M774=0,SUMIFS(J775:J$1006,L775:L$1006,$L774,M775:M$1006,"&gt;0"),INDIRECT("'"&amp;$E774&amp;"'!E8")),""))</f>
        <v/>
      </c>
      <c r="K774" s="55" t="str">
        <f t="shared" si="30"/>
        <v/>
      </c>
      <c r="L774" s="411" t="str">
        <f t="shared" si="31"/>
        <v/>
      </c>
      <c r="M774" s="411" t="str">
        <f t="shared" si="32"/>
        <v/>
      </c>
      <c r="O774" s="56"/>
    </row>
    <row r="775" spans="1:15" ht="15" hidden="1">
      <c r="A775" s="23"/>
      <c r="B775" s="23"/>
      <c r="C775" s="23"/>
      <c r="D775" s="24"/>
      <c r="E775" s="28" t="str">
        <f>IF('1.4 AIZ-BWH'!E784="","",'1.4 AIZ-BWH'!E784)</f>
        <v/>
      </c>
      <c r="F775" s="49"/>
      <c r="G775" s="500" t="str" cm="1">
        <f t="array" aca="1" ref="G775" ca="1">IFERROR(IF(M775=0,SUMIFS(G776:G$1006,L776:L$1006,$L775,M776:M$1006,"&gt;0"),INDIRECT("'"&amp;$E775&amp;"'!E4")),"")</f>
        <v/>
      </c>
      <c r="H775" s="500" t="str" cm="1">
        <f t="array" aca="1" ref="H775" ca="1">IFERROR(IF(M775=0,SUMIFS(H776:H$1006,L776:L$1006,$L775,M776:M$1006,"&gt;0"),INDIRECT("'"&amp;$E775&amp;"'!E6")),"")</f>
        <v/>
      </c>
      <c r="I775" s="502" t="str" cm="1">
        <f t="array" aca="1" ref="I775" ca="1">IF(E775="","",IFERROR(IF(M775=0,SUMIFS(I776:I$1006,L776:L$1006,$L775,M776:M$1006,"&gt;0"),INDIRECT("'"&amp;$E775&amp;"'!E7")),""))</f>
        <v/>
      </c>
      <c r="J775" s="502" t="str" cm="1">
        <f t="array" aca="1" ref="J775" ca="1">IF(E775="","",IFERROR(IF(M775=0,SUMIFS(J776:J$1006,L776:L$1006,$L775,M776:M$1006,"&gt;0"),INDIRECT("'"&amp;$E775&amp;"'!E8")),""))</f>
        <v/>
      </c>
      <c r="K775" s="55" t="str">
        <f t="shared" si="30"/>
        <v/>
      </c>
      <c r="L775" s="411" t="str">
        <f t="shared" si="31"/>
        <v/>
      </c>
      <c r="M775" s="411" t="str">
        <f t="shared" si="32"/>
        <v/>
      </c>
      <c r="O775" s="56"/>
    </row>
    <row r="776" spans="1:15" ht="15" hidden="1">
      <c r="A776" s="23"/>
      <c r="B776" s="23"/>
      <c r="C776" s="23"/>
      <c r="D776" s="24"/>
      <c r="E776" s="28" t="str">
        <f>IF('1.4 AIZ-BWH'!E785="","",'1.4 AIZ-BWH'!E785)</f>
        <v/>
      </c>
      <c r="F776" s="49"/>
      <c r="G776" s="500" t="str" cm="1">
        <f t="array" aca="1" ref="G776" ca="1">IFERROR(IF(M776=0,SUMIFS(G777:G$1006,L777:L$1006,$L776,M777:M$1006,"&gt;0"),INDIRECT("'"&amp;$E776&amp;"'!E4")),"")</f>
        <v/>
      </c>
      <c r="H776" s="500" t="str" cm="1">
        <f t="array" aca="1" ref="H776" ca="1">IFERROR(IF(M776=0,SUMIFS(H777:H$1006,L777:L$1006,$L776,M777:M$1006,"&gt;0"),INDIRECT("'"&amp;$E776&amp;"'!E6")),"")</f>
        <v/>
      </c>
      <c r="I776" s="502" t="str" cm="1">
        <f t="array" aca="1" ref="I776" ca="1">IF(E776="","",IFERROR(IF(M776=0,SUMIFS(I777:I$1006,L777:L$1006,$L776,M777:M$1006,"&gt;0"),INDIRECT("'"&amp;$E776&amp;"'!E7")),""))</f>
        <v/>
      </c>
      <c r="J776" s="502" t="str" cm="1">
        <f t="array" aca="1" ref="J776" ca="1">IF(E776="","",IFERROR(IF(M776=0,SUMIFS(J777:J$1006,L777:L$1006,$L776,M777:M$1006,"&gt;0"),INDIRECT("'"&amp;$E776&amp;"'!E8")),""))</f>
        <v/>
      </c>
      <c r="K776" s="55" t="str">
        <f t="shared" si="30"/>
        <v/>
      </c>
      <c r="L776" s="411" t="str">
        <f t="shared" si="31"/>
        <v/>
      </c>
      <c r="M776" s="411" t="str">
        <f t="shared" si="32"/>
        <v/>
      </c>
      <c r="O776" s="56"/>
    </row>
    <row r="777" spans="1:15" ht="15" hidden="1">
      <c r="A777" s="23"/>
      <c r="B777" s="23"/>
      <c r="C777" s="23"/>
      <c r="D777" s="24"/>
      <c r="E777" s="28" t="str">
        <f>IF('1.4 AIZ-BWH'!E786="","",'1.4 AIZ-BWH'!E786)</f>
        <v/>
      </c>
      <c r="F777" s="49"/>
      <c r="G777" s="500" t="str" cm="1">
        <f t="array" aca="1" ref="G777" ca="1">IFERROR(IF(M777=0,SUMIFS(G778:G$1006,L778:L$1006,$L777,M778:M$1006,"&gt;0"),INDIRECT("'"&amp;$E777&amp;"'!E4")),"")</f>
        <v/>
      </c>
      <c r="H777" s="500" t="str" cm="1">
        <f t="array" aca="1" ref="H777" ca="1">IFERROR(IF(M777=0,SUMIFS(H778:H$1006,L778:L$1006,$L777,M778:M$1006,"&gt;0"),INDIRECT("'"&amp;$E777&amp;"'!E6")),"")</f>
        <v/>
      </c>
      <c r="I777" s="502" t="str" cm="1">
        <f t="array" aca="1" ref="I777" ca="1">IF(E777="","",IFERROR(IF(M777=0,SUMIFS(I778:I$1006,L778:L$1006,$L777,M778:M$1006,"&gt;0"),INDIRECT("'"&amp;$E777&amp;"'!E7")),""))</f>
        <v/>
      </c>
      <c r="J777" s="502" t="str" cm="1">
        <f t="array" aca="1" ref="J777" ca="1">IF(E777="","",IFERROR(IF(M777=0,SUMIFS(J778:J$1006,L778:L$1006,$L777,M778:M$1006,"&gt;0"),INDIRECT("'"&amp;$E777&amp;"'!E8")),""))</f>
        <v/>
      </c>
      <c r="K777" s="55" t="str">
        <f t="shared" si="30"/>
        <v/>
      </c>
      <c r="L777" s="411" t="str">
        <f t="shared" si="31"/>
        <v/>
      </c>
      <c r="M777" s="411" t="str">
        <f t="shared" si="32"/>
        <v/>
      </c>
      <c r="O777" s="56"/>
    </row>
    <row r="778" spans="1:15" ht="15" hidden="1">
      <c r="A778" s="23"/>
      <c r="B778" s="23"/>
      <c r="C778" s="23"/>
      <c r="D778" s="24"/>
      <c r="E778" s="28" t="str">
        <f>IF('1.4 AIZ-BWH'!E787="","",'1.4 AIZ-BWH'!E787)</f>
        <v/>
      </c>
      <c r="F778" s="49"/>
      <c r="G778" s="500" t="str" cm="1">
        <f t="array" aca="1" ref="G778" ca="1">IFERROR(IF(M778=0,SUMIFS(G779:G$1006,L779:L$1006,$L778,M779:M$1006,"&gt;0"),INDIRECT("'"&amp;$E778&amp;"'!E4")),"")</f>
        <v/>
      </c>
      <c r="H778" s="500" t="str" cm="1">
        <f t="array" aca="1" ref="H778" ca="1">IFERROR(IF(M778=0,SUMIFS(H779:H$1006,L779:L$1006,$L778,M779:M$1006,"&gt;0"),INDIRECT("'"&amp;$E778&amp;"'!E6")),"")</f>
        <v/>
      </c>
      <c r="I778" s="502" t="str" cm="1">
        <f t="array" aca="1" ref="I778" ca="1">IF(E778="","",IFERROR(IF(M778=0,SUMIFS(I779:I$1006,L779:L$1006,$L778,M779:M$1006,"&gt;0"),INDIRECT("'"&amp;$E778&amp;"'!E7")),""))</f>
        <v/>
      </c>
      <c r="J778" s="502" t="str" cm="1">
        <f t="array" aca="1" ref="J778" ca="1">IF(E778="","",IFERROR(IF(M778=0,SUMIFS(J779:J$1006,L779:L$1006,$L778,M779:M$1006,"&gt;0"),INDIRECT("'"&amp;$E778&amp;"'!E8")),""))</f>
        <v/>
      </c>
      <c r="K778" s="55" t="str">
        <f t="shared" si="30"/>
        <v/>
      </c>
      <c r="L778" s="411" t="str">
        <f t="shared" si="31"/>
        <v/>
      </c>
      <c r="M778" s="411" t="str">
        <f t="shared" si="32"/>
        <v/>
      </c>
      <c r="O778" s="56"/>
    </row>
    <row r="779" spans="1:15" ht="15" hidden="1">
      <c r="A779" s="23"/>
      <c r="B779" s="23"/>
      <c r="C779" s="23"/>
      <c r="D779" s="24"/>
      <c r="E779" s="28" t="str">
        <f>IF('1.4 AIZ-BWH'!E788="","",'1.4 AIZ-BWH'!E788)</f>
        <v/>
      </c>
      <c r="F779" s="49"/>
      <c r="G779" s="500" t="str" cm="1">
        <f t="array" aca="1" ref="G779" ca="1">IFERROR(IF(M779=0,SUMIFS(G780:G$1006,L780:L$1006,$L779,M780:M$1006,"&gt;0"),INDIRECT("'"&amp;$E779&amp;"'!E4")),"")</f>
        <v/>
      </c>
      <c r="H779" s="500" t="str" cm="1">
        <f t="array" aca="1" ref="H779" ca="1">IFERROR(IF(M779=0,SUMIFS(H780:H$1006,L780:L$1006,$L779,M780:M$1006,"&gt;0"),INDIRECT("'"&amp;$E779&amp;"'!E6")),"")</f>
        <v/>
      </c>
      <c r="I779" s="502" t="str" cm="1">
        <f t="array" aca="1" ref="I779" ca="1">IF(E779="","",IFERROR(IF(M779=0,SUMIFS(I780:I$1006,L780:L$1006,$L779,M780:M$1006,"&gt;0"),INDIRECT("'"&amp;$E779&amp;"'!E7")),""))</f>
        <v/>
      </c>
      <c r="J779" s="502" t="str" cm="1">
        <f t="array" aca="1" ref="J779" ca="1">IF(E779="","",IFERROR(IF(M779=0,SUMIFS(J780:J$1006,L780:L$1006,$L779,M780:M$1006,"&gt;0"),INDIRECT("'"&amp;$E779&amp;"'!E8")),""))</f>
        <v/>
      </c>
      <c r="K779" s="55" t="str">
        <f t="shared" si="30"/>
        <v/>
      </c>
      <c r="L779" s="411" t="str">
        <f t="shared" si="31"/>
        <v/>
      </c>
      <c r="M779" s="411" t="str">
        <f t="shared" si="32"/>
        <v/>
      </c>
      <c r="O779" s="56"/>
    </row>
    <row r="780" spans="1:15" ht="15" hidden="1">
      <c r="A780" s="23"/>
      <c r="B780" s="23"/>
      <c r="C780" s="23"/>
      <c r="D780" s="24"/>
      <c r="E780" s="28" t="str">
        <f>IF('1.4 AIZ-BWH'!E789="","",'1.4 AIZ-BWH'!E789)</f>
        <v/>
      </c>
      <c r="F780" s="49"/>
      <c r="G780" s="500" t="str" cm="1">
        <f t="array" aca="1" ref="G780" ca="1">IFERROR(IF(M780=0,SUMIFS(G781:G$1006,L781:L$1006,$L780,M781:M$1006,"&gt;0"),INDIRECT("'"&amp;$E780&amp;"'!E4")),"")</f>
        <v/>
      </c>
      <c r="H780" s="500" t="str" cm="1">
        <f t="array" aca="1" ref="H780" ca="1">IFERROR(IF(M780=0,SUMIFS(H781:H$1006,L781:L$1006,$L780,M781:M$1006,"&gt;0"),INDIRECT("'"&amp;$E780&amp;"'!E6")),"")</f>
        <v/>
      </c>
      <c r="I780" s="502" t="str" cm="1">
        <f t="array" aca="1" ref="I780" ca="1">IF(E780="","",IFERROR(IF(M780=0,SUMIFS(I781:I$1006,L781:L$1006,$L780,M781:M$1006,"&gt;0"),INDIRECT("'"&amp;$E780&amp;"'!E7")),""))</f>
        <v/>
      </c>
      <c r="J780" s="502" t="str" cm="1">
        <f t="array" aca="1" ref="J780" ca="1">IF(E780="","",IFERROR(IF(M780=0,SUMIFS(J781:J$1006,L781:L$1006,$L780,M781:M$1006,"&gt;0"),INDIRECT("'"&amp;$E780&amp;"'!E8")),""))</f>
        <v/>
      </c>
      <c r="K780" s="55" t="str">
        <f t="shared" si="30"/>
        <v/>
      </c>
      <c r="L780" s="411" t="str">
        <f t="shared" si="31"/>
        <v/>
      </c>
      <c r="M780" s="411" t="str">
        <f t="shared" si="32"/>
        <v/>
      </c>
      <c r="O780" s="56"/>
    </row>
    <row r="781" spans="1:15" ht="15" hidden="1">
      <c r="A781" s="23"/>
      <c r="B781" s="23"/>
      <c r="C781" s="23"/>
      <c r="D781" s="24"/>
      <c r="E781" s="28" t="str">
        <f>IF('1.4 AIZ-BWH'!E790="","",'1.4 AIZ-BWH'!E790)</f>
        <v/>
      </c>
      <c r="F781" s="49"/>
      <c r="G781" s="500" t="str" cm="1">
        <f t="array" aca="1" ref="G781" ca="1">IFERROR(IF(M781=0,SUMIFS(G782:G$1006,L782:L$1006,$L781,M782:M$1006,"&gt;0"),INDIRECT("'"&amp;$E781&amp;"'!E4")),"")</f>
        <v/>
      </c>
      <c r="H781" s="500" t="str" cm="1">
        <f t="array" aca="1" ref="H781" ca="1">IFERROR(IF(M781=0,SUMIFS(H782:H$1006,L782:L$1006,$L781,M782:M$1006,"&gt;0"),INDIRECT("'"&amp;$E781&amp;"'!E6")),"")</f>
        <v/>
      </c>
      <c r="I781" s="502" t="str" cm="1">
        <f t="array" aca="1" ref="I781" ca="1">IF(E781="","",IFERROR(IF(M781=0,SUMIFS(I782:I$1006,L782:L$1006,$L781,M782:M$1006,"&gt;0"),INDIRECT("'"&amp;$E781&amp;"'!E7")),""))</f>
        <v/>
      </c>
      <c r="J781" s="502" t="str" cm="1">
        <f t="array" aca="1" ref="J781" ca="1">IF(E781="","",IFERROR(IF(M781=0,SUMIFS(J782:J$1006,L782:L$1006,$L781,M782:M$1006,"&gt;0"),INDIRECT("'"&amp;$E781&amp;"'!E8")),""))</f>
        <v/>
      </c>
      <c r="K781" s="55" t="str">
        <f t="shared" si="30"/>
        <v/>
      </c>
      <c r="L781" s="411" t="str">
        <f t="shared" si="31"/>
        <v/>
      </c>
      <c r="M781" s="411" t="str">
        <f t="shared" si="32"/>
        <v/>
      </c>
      <c r="O781" s="56"/>
    </row>
    <row r="782" spans="1:15" ht="15" hidden="1">
      <c r="A782" s="23"/>
      <c r="B782" s="23"/>
      <c r="C782" s="23"/>
      <c r="D782" s="24"/>
      <c r="E782" s="28" t="str">
        <f>IF('1.4 AIZ-BWH'!E791="","",'1.4 AIZ-BWH'!E791)</f>
        <v/>
      </c>
      <c r="F782" s="49"/>
      <c r="G782" s="500" t="str" cm="1">
        <f t="array" aca="1" ref="G782" ca="1">IFERROR(IF(M782=0,SUMIFS(G783:G$1006,L783:L$1006,$L782,M783:M$1006,"&gt;0"),INDIRECT("'"&amp;$E782&amp;"'!E4")),"")</f>
        <v/>
      </c>
      <c r="H782" s="500" t="str" cm="1">
        <f t="array" aca="1" ref="H782" ca="1">IFERROR(IF(M782=0,SUMIFS(H783:H$1006,L783:L$1006,$L782,M783:M$1006,"&gt;0"),INDIRECT("'"&amp;$E782&amp;"'!E6")),"")</f>
        <v/>
      </c>
      <c r="I782" s="502" t="str" cm="1">
        <f t="array" aca="1" ref="I782" ca="1">IF(E782="","",IFERROR(IF(M782=0,SUMIFS(I783:I$1006,L783:L$1006,$L782,M783:M$1006,"&gt;0"),INDIRECT("'"&amp;$E782&amp;"'!E7")),""))</f>
        <v/>
      </c>
      <c r="J782" s="502" t="str" cm="1">
        <f t="array" aca="1" ref="J782" ca="1">IF(E782="","",IFERROR(IF(M782=0,SUMIFS(J783:J$1006,L783:L$1006,$L782,M783:M$1006,"&gt;0"),INDIRECT("'"&amp;$E782&amp;"'!E8")),""))</f>
        <v/>
      </c>
      <c r="K782" s="55" t="str">
        <f t="shared" si="30"/>
        <v/>
      </c>
      <c r="L782" s="411" t="str">
        <f t="shared" si="31"/>
        <v/>
      </c>
      <c r="M782" s="411" t="str">
        <f t="shared" si="32"/>
        <v/>
      </c>
      <c r="O782" s="56"/>
    </row>
    <row r="783" spans="1:15" ht="15" hidden="1">
      <c r="A783" s="23"/>
      <c r="B783" s="23"/>
      <c r="C783" s="23"/>
      <c r="D783" s="24"/>
      <c r="E783" s="28" t="str">
        <f>IF('1.4 AIZ-BWH'!E792="","",'1.4 AIZ-BWH'!E792)</f>
        <v/>
      </c>
      <c r="F783" s="49"/>
      <c r="G783" s="500" t="str" cm="1">
        <f t="array" aca="1" ref="G783" ca="1">IFERROR(IF(M783=0,SUMIFS(G784:G$1006,L784:L$1006,$L783,M784:M$1006,"&gt;0"),INDIRECT("'"&amp;$E783&amp;"'!E4")),"")</f>
        <v/>
      </c>
      <c r="H783" s="500" t="str" cm="1">
        <f t="array" aca="1" ref="H783" ca="1">IFERROR(IF(M783=0,SUMIFS(H784:H$1006,L784:L$1006,$L783,M784:M$1006,"&gt;0"),INDIRECT("'"&amp;$E783&amp;"'!E6")),"")</f>
        <v/>
      </c>
      <c r="I783" s="502" t="str" cm="1">
        <f t="array" aca="1" ref="I783" ca="1">IF(E783="","",IFERROR(IF(M783=0,SUMIFS(I784:I$1006,L784:L$1006,$L783,M784:M$1006,"&gt;0"),INDIRECT("'"&amp;$E783&amp;"'!E7")),""))</f>
        <v/>
      </c>
      <c r="J783" s="502" t="str" cm="1">
        <f t="array" aca="1" ref="J783" ca="1">IF(E783="","",IFERROR(IF(M783=0,SUMIFS(J784:J$1006,L784:L$1006,$L783,M784:M$1006,"&gt;0"),INDIRECT("'"&amp;$E783&amp;"'!E8")),""))</f>
        <v/>
      </c>
      <c r="K783" s="55" t="str">
        <f t="shared" si="30"/>
        <v/>
      </c>
      <c r="L783" s="411" t="str">
        <f t="shared" si="31"/>
        <v/>
      </c>
      <c r="M783" s="411" t="str">
        <f t="shared" si="32"/>
        <v/>
      </c>
      <c r="O783" s="56"/>
    </row>
    <row r="784" spans="1:15" ht="15" hidden="1">
      <c r="A784" s="23"/>
      <c r="B784" s="23"/>
      <c r="C784" s="23"/>
      <c r="D784" s="24"/>
      <c r="E784" s="28" t="str">
        <f>IF('1.4 AIZ-BWH'!E793="","",'1.4 AIZ-BWH'!E793)</f>
        <v/>
      </c>
      <c r="F784" s="49"/>
      <c r="G784" s="500" t="str" cm="1">
        <f t="array" aca="1" ref="G784" ca="1">IFERROR(IF(M784=0,SUMIFS(G785:G$1006,L785:L$1006,$L784,M785:M$1006,"&gt;0"),INDIRECT("'"&amp;$E784&amp;"'!E4")),"")</f>
        <v/>
      </c>
      <c r="H784" s="500" t="str" cm="1">
        <f t="array" aca="1" ref="H784" ca="1">IFERROR(IF(M784=0,SUMIFS(H785:H$1006,L785:L$1006,$L784,M785:M$1006,"&gt;0"),INDIRECT("'"&amp;$E784&amp;"'!E6")),"")</f>
        <v/>
      </c>
      <c r="I784" s="502" t="str" cm="1">
        <f t="array" aca="1" ref="I784" ca="1">IF(E784="","",IFERROR(IF(M784=0,SUMIFS(I785:I$1006,L785:L$1006,$L784,M785:M$1006,"&gt;0"),INDIRECT("'"&amp;$E784&amp;"'!E7")),""))</f>
        <v/>
      </c>
      <c r="J784" s="502" t="str" cm="1">
        <f t="array" aca="1" ref="J784" ca="1">IF(E784="","",IFERROR(IF(M784=0,SUMIFS(J785:J$1006,L785:L$1006,$L784,M785:M$1006,"&gt;0"),INDIRECT("'"&amp;$E784&amp;"'!E8")),""))</f>
        <v/>
      </c>
      <c r="K784" s="55" t="str">
        <f t="shared" si="30"/>
        <v/>
      </c>
      <c r="L784" s="411" t="str">
        <f t="shared" si="31"/>
        <v/>
      </c>
      <c r="M784" s="411" t="str">
        <f t="shared" si="32"/>
        <v/>
      </c>
      <c r="O784" s="56"/>
    </row>
    <row r="785" spans="1:15" ht="15" hidden="1">
      <c r="A785" s="23"/>
      <c r="B785" s="23"/>
      <c r="C785" s="23"/>
      <c r="D785" s="24"/>
      <c r="E785" s="28" t="str">
        <f>IF('1.4 AIZ-BWH'!E794="","",'1.4 AIZ-BWH'!E794)</f>
        <v/>
      </c>
      <c r="F785" s="49"/>
      <c r="G785" s="500" t="str" cm="1">
        <f t="array" aca="1" ref="G785" ca="1">IFERROR(IF(M785=0,SUMIFS(G786:G$1006,L786:L$1006,$L785,M786:M$1006,"&gt;0"),INDIRECT("'"&amp;$E785&amp;"'!E4")),"")</f>
        <v/>
      </c>
      <c r="H785" s="500" t="str" cm="1">
        <f t="array" aca="1" ref="H785" ca="1">IFERROR(IF(M785=0,SUMIFS(H786:H$1006,L786:L$1006,$L785,M786:M$1006,"&gt;0"),INDIRECT("'"&amp;$E785&amp;"'!E6")),"")</f>
        <v/>
      </c>
      <c r="I785" s="502" t="str" cm="1">
        <f t="array" aca="1" ref="I785" ca="1">IF(E785="","",IFERROR(IF(M785=0,SUMIFS(I786:I$1006,L786:L$1006,$L785,M786:M$1006,"&gt;0"),INDIRECT("'"&amp;$E785&amp;"'!E7")),""))</f>
        <v/>
      </c>
      <c r="J785" s="502" t="str" cm="1">
        <f t="array" aca="1" ref="J785" ca="1">IF(E785="","",IFERROR(IF(M785=0,SUMIFS(J786:J$1006,L786:L$1006,$L785,M786:M$1006,"&gt;0"),INDIRECT("'"&amp;$E785&amp;"'!E8")),""))</f>
        <v/>
      </c>
      <c r="K785" s="55" t="str">
        <f t="shared" ref="K785:K848" si="33">IF(E785="","",IFERROR(H785/G785,0))</f>
        <v/>
      </c>
      <c r="L785" s="411" t="str">
        <f t="shared" si="31"/>
        <v/>
      </c>
      <c r="M785" s="411" t="str">
        <f t="shared" si="32"/>
        <v/>
      </c>
      <c r="O785" s="56"/>
    </row>
    <row r="786" spans="1:15" ht="15" hidden="1">
      <c r="A786" s="23"/>
      <c r="B786" s="23"/>
      <c r="C786" s="23"/>
      <c r="D786" s="24"/>
      <c r="E786" s="28" t="str">
        <f>IF('1.4 AIZ-BWH'!E795="","",'1.4 AIZ-BWH'!E795)</f>
        <v/>
      </c>
      <c r="F786" s="49"/>
      <c r="G786" s="500" t="str" cm="1">
        <f t="array" aca="1" ref="G786" ca="1">IFERROR(IF(M786=0,SUMIFS(G787:G$1006,L787:L$1006,$L786,M787:M$1006,"&gt;0"),INDIRECT("'"&amp;$E786&amp;"'!E4")),"")</f>
        <v/>
      </c>
      <c r="H786" s="500" t="str" cm="1">
        <f t="array" aca="1" ref="H786" ca="1">IFERROR(IF(M786=0,SUMIFS(H787:H$1006,L787:L$1006,$L786,M787:M$1006,"&gt;0"),INDIRECT("'"&amp;$E786&amp;"'!E6")),"")</f>
        <v/>
      </c>
      <c r="I786" s="502" t="str" cm="1">
        <f t="array" aca="1" ref="I786" ca="1">IF(E786="","",IFERROR(IF(M786=0,SUMIFS(I787:I$1006,L787:L$1006,$L786,M787:M$1006,"&gt;0"),INDIRECT("'"&amp;$E786&amp;"'!E7")),""))</f>
        <v/>
      </c>
      <c r="J786" s="502" t="str" cm="1">
        <f t="array" aca="1" ref="J786" ca="1">IF(E786="","",IFERROR(IF(M786=0,SUMIFS(J787:J$1006,L787:L$1006,$L786,M787:M$1006,"&gt;0"),INDIRECT("'"&amp;$E786&amp;"'!E8")),""))</f>
        <v/>
      </c>
      <c r="K786" s="55" t="str">
        <f t="shared" si="33"/>
        <v/>
      </c>
      <c r="L786" s="411" t="str">
        <f t="shared" si="31"/>
        <v/>
      </c>
      <c r="M786" s="411" t="str">
        <f t="shared" si="32"/>
        <v/>
      </c>
      <c r="O786" s="56"/>
    </row>
    <row r="787" spans="1:15" ht="15" hidden="1">
      <c r="A787" s="23"/>
      <c r="B787" s="23"/>
      <c r="C787" s="23"/>
      <c r="D787" s="24"/>
      <c r="E787" s="28" t="str">
        <f>IF('1.4 AIZ-BWH'!E796="","",'1.4 AIZ-BWH'!E796)</f>
        <v/>
      </c>
      <c r="F787" s="49"/>
      <c r="G787" s="500" t="str" cm="1">
        <f t="array" aca="1" ref="G787" ca="1">IFERROR(IF(M787=0,SUMIFS(G788:G$1006,L788:L$1006,$L787,M788:M$1006,"&gt;0"),INDIRECT("'"&amp;$E787&amp;"'!E4")),"")</f>
        <v/>
      </c>
      <c r="H787" s="500" t="str" cm="1">
        <f t="array" aca="1" ref="H787" ca="1">IFERROR(IF(M787=0,SUMIFS(H788:H$1006,L788:L$1006,$L787,M788:M$1006,"&gt;0"),INDIRECT("'"&amp;$E787&amp;"'!E6")),"")</f>
        <v/>
      </c>
      <c r="I787" s="502" t="str" cm="1">
        <f t="array" aca="1" ref="I787" ca="1">IF(E787="","",IFERROR(IF(M787=0,SUMIFS(I788:I$1006,L788:L$1006,$L787,M788:M$1006,"&gt;0"),INDIRECT("'"&amp;$E787&amp;"'!E7")),""))</f>
        <v/>
      </c>
      <c r="J787" s="502" t="str" cm="1">
        <f t="array" aca="1" ref="J787" ca="1">IF(E787="","",IFERROR(IF(M787=0,SUMIFS(J788:J$1006,L788:L$1006,$L787,M788:M$1006,"&gt;0"),INDIRECT("'"&amp;$E787&amp;"'!E8")),""))</f>
        <v/>
      </c>
      <c r="K787" s="55" t="str">
        <f t="shared" si="33"/>
        <v/>
      </c>
      <c r="L787" s="411" t="str">
        <f t="shared" si="31"/>
        <v/>
      </c>
      <c r="M787" s="411" t="str">
        <f t="shared" si="32"/>
        <v/>
      </c>
      <c r="O787" s="56"/>
    </row>
    <row r="788" spans="1:15" ht="15" hidden="1">
      <c r="A788" s="23"/>
      <c r="B788" s="23"/>
      <c r="C788" s="23"/>
      <c r="D788" s="24"/>
      <c r="E788" s="28" t="str">
        <f>IF('1.4 AIZ-BWH'!E797="","",'1.4 AIZ-BWH'!E797)</f>
        <v/>
      </c>
      <c r="F788" s="49"/>
      <c r="G788" s="500" t="str" cm="1">
        <f t="array" aca="1" ref="G788" ca="1">IFERROR(IF(M788=0,SUMIFS(G789:G$1006,L789:L$1006,$L788,M789:M$1006,"&gt;0"),INDIRECT("'"&amp;$E788&amp;"'!E4")),"")</f>
        <v/>
      </c>
      <c r="H788" s="500" t="str" cm="1">
        <f t="array" aca="1" ref="H788" ca="1">IFERROR(IF(M788=0,SUMIFS(H789:H$1006,L789:L$1006,$L788,M789:M$1006,"&gt;0"),INDIRECT("'"&amp;$E788&amp;"'!E6")),"")</f>
        <v/>
      </c>
      <c r="I788" s="502" t="str" cm="1">
        <f t="array" aca="1" ref="I788" ca="1">IF(E788="","",IFERROR(IF(M788=0,SUMIFS(I789:I$1006,L789:L$1006,$L788,M789:M$1006,"&gt;0"),INDIRECT("'"&amp;$E788&amp;"'!E7")),""))</f>
        <v/>
      </c>
      <c r="J788" s="502" t="str" cm="1">
        <f t="array" aca="1" ref="J788" ca="1">IF(E788="","",IFERROR(IF(M788=0,SUMIFS(J789:J$1006,L789:L$1006,$L788,M789:M$1006,"&gt;0"),INDIRECT("'"&amp;$E788&amp;"'!E8")),""))</f>
        <v/>
      </c>
      <c r="K788" s="55" t="str">
        <f t="shared" si="33"/>
        <v/>
      </c>
      <c r="L788" s="411" t="str">
        <f t="shared" si="31"/>
        <v/>
      </c>
      <c r="M788" s="411" t="str">
        <f t="shared" si="32"/>
        <v/>
      </c>
      <c r="O788" s="56"/>
    </row>
    <row r="789" spans="1:15" ht="15" hidden="1">
      <c r="A789" s="23"/>
      <c r="B789" s="23"/>
      <c r="C789" s="23"/>
      <c r="D789" s="24"/>
      <c r="E789" s="28" t="str">
        <f>IF('1.4 AIZ-BWH'!E798="","",'1.4 AIZ-BWH'!E798)</f>
        <v/>
      </c>
      <c r="F789" s="49"/>
      <c r="G789" s="500" t="str" cm="1">
        <f t="array" aca="1" ref="G789" ca="1">IFERROR(IF(M789=0,SUMIFS(G790:G$1006,L790:L$1006,$L789,M790:M$1006,"&gt;0"),INDIRECT("'"&amp;$E789&amp;"'!E4")),"")</f>
        <v/>
      </c>
      <c r="H789" s="500" t="str" cm="1">
        <f t="array" aca="1" ref="H789" ca="1">IFERROR(IF(M789=0,SUMIFS(H790:H$1006,L790:L$1006,$L789,M790:M$1006,"&gt;0"),INDIRECT("'"&amp;$E789&amp;"'!E6")),"")</f>
        <v/>
      </c>
      <c r="I789" s="502" t="str" cm="1">
        <f t="array" aca="1" ref="I789" ca="1">IF(E789="","",IFERROR(IF(M789=0,SUMIFS(I790:I$1006,L790:L$1006,$L789,M790:M$1006,"&gt;0"),INDIRECT("'"&amp;$E789&amp;"'!E7")),""))</f>
        <v/>
      </c>
      <c r="J789" s="502" t="str" cm="1">
        <f t="array" aca="1" ref="J789" ca="1">IF(E789="","",IFERROR(IF(M789=0,SUMIFS(J790:J$1006,L790:L$1006,$L789,M790:M$1006,"&gt;0"),INDIRECT("'"&amp;$E789&amp;"'!E8")),""))</f>
        <v/>
      </c>
      <c r="K789" s="55" t="str">
        <f t="shared" si="33"/>
        <v/>
      </c>
      <c r="L789" s="411" t="str">
        <f t="shared" si="31"/>
        <v/>
      </c>
      <c r="M789" s="411" t="str">
        <f t="shared" si="32"/>
        <v/>
      </c>
      <c r="O789" s="56"/>
    </row>
    <row r="790" spans="1:15" ht="15" hidden="1">
      <c r="A790" s="23"/>
      <c r="B790" s="23"/>
      <c r="C790" s="23"/>
      <c r="D790" s="24"/>
      <c r="E790" s="28" t="str">
        <f>IF('1.4 AIZ-BWH'!E799="","",'1.4 AIZ-BWH'!E799)</f>
        <v/>
      </c>
      <c r="F790" s="49"/>
      <c r="G790" s="500" t="str" cm="1">
        <f t="array" aca="1" ref="G790" ca="1">IFERROR(IF(M790=0,SUMIFS(G791:G$1006,L791:L$1006,$L790,M791:M$1006,"&gt;0"),INDIRECT("'"&amp;$E790&amp;"'!E4")),"")</f>
        <v/>
      </c>
      <c r="H790" s="500" t="str" cm="1">
        <f t="array" aca="1" ref="H790" ca="1">IFERROR(IF(M790=0,SUMIFS(H791:H$1006,L791:L$1006,$L790,M791:M$1006,"&gt;0"),INDIRECT("'"&amp;$E790&amp;"'!E6")),"")</f>
        <v/>
      </c>
      <c r="I790" s="502" t="str" cm="1">
        <f t="array" aca="1" ref="I790" ca="1">IF(E790="","",IFERROR(IF(M790=0,SUMIFS(I791:I$1006,L791:L$1006,$L790,M791:M$1006,"&gt;0"),INDIRECT("'"&amp;$E790&amp;"'!E7")),""))</f>
        <v/>
      </c>
      <c r="J790" s="502" t="str" cm="1">
        <f t="array" aca="1" ref="J790" ca="1">IF(E790="","",IFERROR(IF(M790=0,SUMIFS(J791:J$1006,L791:L$1006,$L790,M791:M$1006,"&gt;0"),INDIRECT("'"&amp;$E790&amp;"'!E8")),""))</f>
        <v/>
      </c>
      <c r="K790" s="55" t="str">
        <f t="shared" si="33"/>
        <v/>
      </c>
      <c r="L790" s="411" t="str">
        <f t="shared" si="31"/>
        <v/>
      </c>
      <c r="M790" s="411" t="str">
        <f t="shared" si="32"/>
        <v/>
      </c>
      <c r="O790" s="56"/>
    </row>
    <row r="791" spans="1:15" ht="15" hidden="1">
      <c r="A791" s="23"/>
      <c r="B791" s="23"/>
      <c r="C791" s="23"/>
      <c r="D791" s="24"/>
      <c r="E791" s="28" t="str">
        <f>IF('1.4 AIZ-BWH'!E800="","",'1.4 AIZ-BWH'!E800)</f>
        <v/>
      </c>
      <c r="F791" s="49"/>
      <c r="G791" s="500" t="str" cm="1">
        <f t="array" aca="1" ref="G791" ca="1">IFERROR(IF(M791=0,SUMIFS(G792:G$1006,L792:L$1006,$L791,M792:M$1006,"&gt;0"),INDIRECT("'"&amp;$E791&amp;"'!E4")),"")</f>
        <v/>
      </c>
      <c r="H791" s="500" t="str" cm="1">
        <f t="array" aca="1" ref="H791" ca="1">IFERROR(IF(M791=0,SUMIFS(H792:H$1006,L792:L$1006,$L791,M792:M$1006,"&gt;0"),INDIRECT("'"&amp;$E791&amp;"'!E6")),"")</f>
        <v/>
      </c>
      <c r="I791" s="502" t="str" cm="1">
        <f t="array" aca="1" ref="I791" ca="1">IF(E791="","",IFERROR(IF(M791=0,SUMIFS(I792:I$1006,L792:L$1006,$L791,M792:M$1006,"&gt;0"),INDIRECT("'"&amp;$E791&amp;"'!E7")),""))</f>
        <v/>
      </c>
      <c r="J791" s="502" t="str" cm="1">
        <f t="array" aca="1" ref="J791" ca="1">IF(E791="","",IFERROR(IF(M791=0,SUMIFS(J792:J$1006,L792:L$1006,$L791,M792:M$1006,"&gt;0"),INDIRECT("'"&amp;$E791&amp;"'!E8")),""))</f>
        <v/>
      </c>
      <c r="K791" s="55" t="str">
        <f t="shared" si="33"/>
        <v/>
      </c>
      <c r="L791" s="411" t="str">
        <f t="shared" si="31"/>
        <v/>
      </c>
      <c r="M791" s="411" t="str">
        <f t="shared" si="32"/>
        <v/>
      </c>
      <c r="O791" s="56"/>
    </row>
    <row r="792" spans="1:15" ht="15" hidden="1">
      <c r="A792" s="23"/>
      <c r="B792" s="23"/>
      <c r="C792" s="23"/>
      <c r="D792" s="24"/>
      <c r="E792" s="28" t="str">
        <f>IF('1.4 AIZ-BWH'!E801="","",'1.4 AIZ-BWH'!E801)</f>
        <v/>
      </c>
      <c r="F792" s="49"/>
      <c r="G792" s="500" t="str" cm="1">
        <f t="array" aca="1" ref="G792" ca="1">IFERROR(IF(M792=0,SUMIFS(G793:G$1006,L793:L$1006,$L792,M793:M$1006,"&gt;0"),INDIRECT("'"&amp;$E792&amp;"'!E4")),"")</f>
        <v/>
      </c>
      <c r="H792" s="500" t="str" cm="1">
        <f t="array" aca="1" ref="H792" ca="1">IFERROR(IF(M792=0,SUMIFS(H793:H$1006,L793:L$1006,$L792,M793:M$1006,"&gt;0"),INDIRECT("'"&amp;$E792&amp;"'!E6")),"")</f>
        <v/>
      </c>
      <c r="I792" s="502" t="str" cm="1">
        <f t="array" aca="1" ref="I792" ca="1">IF(E792="","",IFERROR(IF(M792=0,SUMIFS(I793:I$1006,L793:L$1006,$L792,M793:M$1006,"&gt;0"),INDIRECT("'"&amp;$E792&amp;"'!E7")),""))</f>
        <v/>
      </c>
      <c r="J792" s="502" t="str" cm="1">
        <f t="array" aca="1" ref="J792" ca="1">IF(E792="","",IFERROR(IF(M792=0,SUMIFS(J793:J$1006,L793:L$1006,$L792,M793:M$1006,"&gt;0"),INDIRECT("'"&amp;$E792&amp;"'!E8")),""))</f>
        <v/>
      </c>
      <c r="K792" s="55" t="str">
        <f t="shared" si="33"/>
        <v/>
      </c>
      <c r="L792" s="411" t="str">
        <f t="shared" si="31"/>
        <v/>
      </c>
      <c r="M792" s="411" t="str">
        <f t="shared" si="32"/>
        <v/>
      </c>
      <c r="O792" s="56"/>
    </row>
    <row r="793" spans="1:15" ht="15" hidden="1">
      <c r="A793" s="23"/>
      <c r="B793" s="23"/>
      <c r="C793" s="23"/>
      <c r="D793" s="24"/>
      <c r="E793" s="28" t="str">
        <f>IF('1.4 AIZ-BWH'!E802="","",'1.4 AIZ-BWH'!E802)</f>
        <v/>
      </c>
      <c r="F793" s="49"/>
      <c r="G793" s="500" t="str" cm="1">
        <f t="array" aca="1" ref="G793" ca="1">IFERROR(IF(M793=0,SUMIFS(G794:G$1006,L794:L$1006,$L793,M794:M$1006,"&gt;0"),INDIRECT("'"&amp;$E793&amp;"'!E4")),"")</f>
        <v/>
      </c>
      <c r="H793" s="500" t="str" cm="1">
        <f t="array" aca="1" ref="H793" ca="1">IFERROR(IF(M793=0,SUMIFS(H794:H$1006,L794:L$1006,$L793,M794:M$1006,"&gt;0"),INDIRECT("'"&amp;$E793&amp;"'!E6")),"")</f>
        <v/>
      </c>
      <c r="I793" s="502" t="str" cm="1">
        <f t="array" aca="1" ref="I793" ca="1">IF(E793="","",IFERROR(IF(M793=0,SUMIFS(I794:I$1006,L794:L$1006,$L793,M794:M$1006,"&gt;0"),INDIRECT("'"&amp;$E793&amp;"'!E7")),""))</f>
        <v/>
      </c>
      <c r="J793" s="502" t="str" cm="1">
        <f t="array" aca="1" ref="J793" ca="1">IF(E793="","",IFERROR(IF(M793=0,SUMIFS(J794:J$1006,L794:L$1006,$L793,M794:M$1006,"&gt;0"),INDIRECT("'"&amp;$E793&amp;"'!E8")),""))</f>
        <v/>
      </c>
      <c r="K793" s="55" t="str">
        <f t="shared" si="33"/>
        <v/>
      </c>
      <c r="L793" s="411" t="str">
        <f t="shared" si="31"/>
        <v/>
      </c>
      <c r="M793" s="411" t="str">
        <f t="shared" si="32"/>
        <v/>
      </c>
      <c r="O793" s="56"/>
    </row>
    <row r="794" spans="1:15" ht="15" hidden="1">
      <c r="A794" s="23"/>
      <c r="B794" s="23"/>
      <c r="C794" s="23"/>
      <c r="D794" s="24"/>
      <c r="E794" s="28" t="str">
        <f>IF('1.4 AIZ-BWH'!E803="","",'1.4 AIZ-BWH'!E803)</f>
        <v/>
      </c>
      <c r="F794" s="49"/>
      <c r="G794" s="500" t="str" cm="1">
        <f t="array" aca="1" ref="G794" ca="1">IFERROR(IF(M794=0,SUMIFS(G795:G$1006,L795:L$1006,$L794,M795:M$1006,"&gt;0"),INDIRECT("'"&amp;$E794&amp;"'!E4")),"")</f>
        <v/>
      </c>
      <c r="H794" s="500" t="str" cm="1">
        <f t="array" aca="1" ref="H794" ca="1">IFERROR(IF(M794=0,SUMIFS(H795:H$1006,L795:L$1006,$L794,M795:M$1006,"&gt;0"),INDIRECT("'"&amp;$E794&amp;"'!E6")),"")</f>
        <v/>
      </c>
      <c r="I794" s="502" t="str" cm="1">
        <f t="array" aca="1" ref="I794" ca="1">IF(E794="","",IFERROR(IF(M794=0,SUMIFS(I795:I$1006,L795:L$1006,$L794,M795:M$1006,"&gt;0"),INDIRECT("'"&amp;$E794&amp;"'!E7")),""))</f>
        <v/>
      </c>
      <c r="J794" s="502" t="str" cm="1">
        <f t="array" aca="1" ref="J794" ca="1">IF(E794="","",IFERROR(IF(M794=0,SUMIFS(J795:J$1006,L795:L$1006,$L794,M795:M$1006,"&gt;0"),INDIRECT("'"&amp;$E794&amp;"'!E8")),""))</f>
        <v/>
      </c>
      <c r="K794" s="55" t="str">
        <f t="shared" si="33"/>
        <v/>
      </c>
      <c r="L794" s="411" t="str">
        <f t="shared" si="31"/>
        <v/>
      </c>
      <c r="M794" s="411" t="str">
        <f t="shared" si="32"/>
        <v/>
      </c>
      <c r="O794" s="56"/>
    </row>
    <row r="795" spans="1:15" ht="15" hidden="1">
      <c r="A795" s="23"/>
      <c r="B795" s="23"/>
      <c r="C795" s="23"/>
      <c r="D795" s="24"/>
      <c r="E795" s="28" t="str">
        <f>IF('1.4 AIZ-BWH'!E804="","",'1.4 AIZ-BWH'!E804)</f>
        <v/>
      </c>
      <c r="F795" s="49"/>
      <c r="G795" s="500" t="str" cm="1">
        <f t="array" aca="1" ref="G795" ca="1">IFERROR(IF(M795=0,SUMIFS(G796:G$1006,L796:L$1006,$L795,M796:M$1006,"&gt;0"),INDIRECT("'"&amp;$E795&amp;"'!E4")),"")</f>
        <v/>
      </c>
      <c r="H795" s="500" t="str" cm="1">
        <f t="array" aca="1" ref="H795" ca="1">IFERROR(IF(M795=0,SUMIFS(H796:H$1006,L796:L$1006,$L795,M796:M$1006,"&gt;0"),INDIRECT("'"&amp;$E795&amp;"'!E6")),"")</f>
        <v/>
      </c>
      <c r="I795" s="502" t="str" cm="1">
        <f t="array" aca="1" ref="I795" ca="1">IF(E795="","",IFERROR(IF(M795=0,SUMIFS(I796:I$1006,L796:L$1006,$L795,M796:M$1006,"&gt;0"),INDIRECT("'"&amp;$E795&amp;"'!E7")),""))</f>
        <v/>
      </c>
      <c r="J795" s="502" t="str" cm="1">
        <f t="array" aca="1" ref="J795" ca="1">IF(E795="","",IFERROR(IF(M795=0,SUMIFS(J796:J$1006,L796:L$1006,$L795,M796:M$1006,"&gt;0"),INDIRECT("'"&amp;$E795&amp;"'!E8")),""))</f>
        <v/>
      </c>
      <c r="K795" s="55" t="str">
        <f t="shared" si="33"/>
        <v/>
      </c>
      <c r="L795" s="411" t="str">
        <f t="shared" si="31"/>
        <v/>
      </c>
      <c r="M795" s="411" t="str">
        <f t="shared" si="32"/>
        <v/>
      </c>
      <c r="O795" s="56"/>
    </row>
    <row r="796" spans="1:15" ht="15" hidden="1">
      <c r="A796" s="23"/>
      <c r="B796" s="23"/>
      <c r="C796" s="23"/>
      <c r="D796" s="24"/>
      <c r="E796" s="28" t="str">
        <f>IF('1.4 AIZ-BWH'!E805="","",'1.4 AIZ-BWH'!E805)</f>
        <v/>
      </c>
      <c r="F796" s="49"/>
      <c r="G796" s="500" t="str" cm="1">
        <f t="array" aca="1" ref="G796" ca="1">IFERROR(IF(M796=0,SUMIFS(G797:G$1006,L797:L$1006,$L796,M797:M$1006,"&gt;0"),INDIRECT("'"&amp;$E796&amp;"'!E4")),"")</f>
        <v/>
      </c>
      <c r="H796" s="500" t="str" cm="1">
        <f t="array" aca="1" ref="H796" ca="1">IFERROR(IF(M796=0,SUMIFS(H797:H$1006,L797:L$1006,$L796,M797:M$1006,"&gt;0"),INDIRECT("'"&amp;$E796&amp;"'!E6")),"")</f>
        <v/>
      </c>
      <c r="I796" s="502" t="str" cm="1">
        <f t="array" aca="1" ref="I796" ca="1">IF(E796="","",IFERROR(IF(M796=0,SUMIFS(I797:I$1006,L797:L$1006,$L796,M797:M$1006,"&gt;0"),INDIRECT("'"&amp;$E796&amp;"'!E7")),""))</f>
        <v/>
      </c>
      <c r="J796" s="502" t="str" cm="1">
        <f t="array" aca="1" ref="J796" ca="1">IF(E796="","",IFERROR(IF(M796=0,SUMIFS(J797:J$1006,L797:L$1006,$L796,M797:M$1006,"&gt;0"),INDIRECT("'"&amp;$E796&amp;"'!E8")),""))</f>
        <v/>
      </c>
      <c r="K796" s="55" t="str">
        <f t="shared" si="33"/>
        <v/>
      </c>
      <c r="L796" s="411" t="str">
        <f t="shared" si="31"/>
        <v/>
      </c>
      <c r="M796" s="411" t="str">
        <f t="shared" si="32"/>
        <v/>
      </c>
      <c r="O796" s="56"/>
    </row>
    <row r="797" spans="1:15" ht="15" hidden="1">
      <c r="A797" s="23"/>
      <c r="B797" s="23"/>
      <c r="C797" s="23"/>
      <c r="D797" s="24"/>
      <c r="E797" s="28" t="str">
        <f>IF('1.4 AIZ-BWH'!E806="","",'1.4 AIZ-BWH'!E806)</f>
        <v/>
      </c>
      <c r="F797" s="49"/>
      <c r="G797" s="500" t="str" cm="1">
        <f t="array" aca="1" ref="G797" ca="1">IFERROR(IF(M797=0,SUMIFS(G798:G$1006,L798:L$1006,$L797,M798:M$1006,"&gt;0"),INDIRECT("'"&amp;$E797&amp;"'!E4")),"")</f>
        <v/>
      </c>
      <c r="H797" s="500" t="str" cm="1">
        <f t="array" aca="1" ref="H797" ca="1">IFERROR(IF(M797=0,SUMIFS(H798:H$1006,L798:L$1006,$L797,M798:M$1006,"&gt;0"),INDIRECT("'"&amp;$E797&amp;"'!E6")),"")</f>
        <v/>
      </c>
      <c r="I797" s="502" t="str" cm="1">
        <f t="array" aca="1" ref="I797" ca="1">IF(E797="","",IFERROR(IF(M797=0,SUMIFS(I798:I$1006,L798:L$1006,$L797,M798:M$1006,"&gt;0"),INDIRECT("'"&amp;$E797&amp;"'!E7")),""))</f>
        <v/>
      </c>
      <c r="J797" s="502" t="str" cm="1">
        <f t="array" aca="1" ref="J797" ca="1">IF(E797="","",IFERROR(IF(M797=0,SUMIFS(J798:J$1006,L798:L$1006,$L797,M798:M$1006,"&gt;0"),INDIRECT("'"&amp;$E797&amp;"'!E8")),""))</f>
        <v/>
      </c>
      <c r="K797" s="55" t="str">
        <f t="shared" si="33"/>
        <v/>
      </c>
      <c r="L797" s="411" t="str">
        <f t="shared" si="31"/>
        <v/>
      </c>
      <c r="M797" s="411" t="str">
        <f t="shared" si="32"/>
        <v/>
      </c>
      <c r="O797" s="56"/>
    </row>
    <row r="798" spans="1:15" ht="15" hidden="1">
      <c r="A798" s="23"/>
      <c r="B798" s="23"/>
      <c r="C798" s="23"/>
      <c r="D798" s="24"/>
      <c r="E798" s="28" t="str">
        <f>IF('1.4 AIZ-BWH'!E807="","",'1.4 AIZ-BWH'!E807)</f>
        <v/>
      </c>
      <c r="F798" s="49"/>
      <c r="G798" s="500" t="str" cm="1">
        <f t="array" aca="1" ref="G798" ca="1">IFERROR(IF(M798=0,SUMIFS(G799:G$1006,L799:L$1006,$L798,M799:M$1006,"&gt;0"),INDIRECT("'"&amp;$E798&amp;"'!E4")),"")</f>
        <v/>
      </c>
      <c r="H798" s="500" t="str" cm="1">
        <f t="array" aca="1" ref="H798" ca="1">IFERROR(IF(M798=0,SUMIFS(H799:H$1006,L799:L$1006,$L798,M799:M$1006,"&gt;0"),INDIRECT("'"&amp;$E798&amp;"'!E6")),"")</f>
        <v/>
      </c>
      <c r="I798" s="502" t="str" cm="1">
        <f t="array" aca="1" ref="I798" ca="1">IF(E798="","",IFERROR(IF(M798=0,SUMIFS(I799:I$1006,L799:L$1006,$L798,M799:M$1006,"&gt;0"),INDIRECT("'"&amp;$E798&amp;"'!E7")),""))</f>
        <v/>
      </c>
      <c r="J798" s="502" t="str" cm="1">
        <f t="array" aca="1" ref="J798" ca="1">IF(E798="","",IFERROR(IF(M798=0,SUMIFS(J799:J$1006,L799:L$1006,$L798,M799:M$1006,"&gt;0"),INDIRECT("'"&amp;$E798&amp;"'!E8")),""))</f>
        <v/>
      </c>
      <c r="K798" s="55" t="str">
        <f t="shared" si="33"/>
        <v/>
      </c>
      <c r="L798" s="411" t="str">
        <f t="shared" si="31"/>
        <v/>
      </c>
      <c r="M798" s="411" t="str">
        <f t="shared" si="32"/>
        <v/>
      </c>
      <c r="O798" s="56"/>
    </row>
    <row r="799" spans="1:15" ht="15" hidden="1">
      <c r="A799" s="23"/>
      <c r="B799" s="23"/>
      <c r="C799" s="23"/>
      <c r="D799" s="24"/>
      <c r="E799" s="28" t="str">
        <f>IF('1.4 AIZ-BWH'!E808="","",'1.4 AIZ-BWH'!E808)</f>
        <v/>
      </c>
      <c r="F799" s="49"/>
      <c r="G799" s="500" t="str" cm="1">
        <f t="array" aca="1" ref="G799" ca="1">IFERROR(IF(M799=0,SUMIFS(G800:G$1006,L800:L$1006,$L799,M800:M$1006,"&gt;0"),INDIRECT("'"&amp;$E799&amp;"'!E4")),"")</f>
        <v/>
      </c>
      <c r="H799" s="500" t="str" cm="1">
        <f t="array" aca="1" ref="H799" ca="1">IFERROR(IF(M799=0,SUMIFS(H800:H$1006,L800:L$1006,$L799,M800:M$1006,"&gt;0"),INDIRECT("'"&amp;$E799&amp;"'!E6")),"")</f>
        <v/>
      </c>
      <c r="I799" s="502" t="str" cm="1">
        <f t="array" aca="1" ref="I799" ca="1">IF(E799="","",IFERROR(IF(M799=0,SUMIFS(I800:I$1006,L800:L$1006,$L799,M800:M$1006,"&gt;0"),INDIRECT("'"&amp;$E799&amp;"'!E7")),""))</f>
        <v/>
      </c>
      <c r="J799" s="502" t="str" cm="1">
        <f t="array" aca="1" ref="J799" ca="1">IF(E799="","",IFERROR(IF(M799=0,SUMIFS(J800:J$1006,L800:L$1006,$L799,M800:M$1006,"&gt;0"),INDIRECT("'"&amp;$E799&amp;"'!E8")),""))</f>
        <v/>
      </c>
      <c r="K799" s="55" t="str">
        <f t="shared" si="33"/>
        <v/>
      </c>
      <c r="L799" s="411" t="str">
        <f t="shared" si="31"/>
        <v/>
      </c>
      <c r="M799" s="411" t="str">
        <f t="shared" si="32"/>
        <v/>
      </c>
      <c r="O799" s="56"/>
    </row>
    <row r="800" spans="1:15" ht="15" hidden="1">
      <c r="A800" s="23"/>
      <c r="B800" s="23"/>
      <c r="C800" s="23"/>
      <c r="D800" s="24"/>
      <c r="E800" s="28" t="str">
        <f>IF('1.4 AIZ-BWH'!E809="","",'1.4 AIZ-BWH'!E809)</f>
        <v/>
      </c>
      <c r="F800" s="49"/>
      <c r="G800" s="500" t="str" cm="1">
        <f t="array" aca="1" ref="G800" ca="1">IFERROR(IF(M800=0,SUMIFS(G801:G$1006,L801:L$1006,$L800,M801:M$1006,"&gt;0"),INDIRECT("'"&amp;$E800&amp;"'!E4")),"")</f>
        <v/>
      </c>
      <c r="H800" s="500" t="str" cm="1">
        <f t="array" aca="1" ref="H800" ca="1">IFERROR(IF(M800=0,SUMIFS(H801:H$1006,L801:L$1006,$L800,M801:M$1006,"&gt;0"),INDIRECT("'"&amp;$E800&amp;"'!E6")),"")</f>
        <v/>
      </c>
      <c r="I800" s="502" t="str" cm="1">
        <f t="array" aca="1" ref="I800" ca="1">IF(E800="","",IFERROR(IF(M800=0,SUMIFS(I801:I$1006,L801:L$1006,$L800,M801:M$1006,"&gt;0"),INDIRECT("'"&amp;$E800&amp;"'!E7")),""))</f>
        <v/>
      </c>
      <c r="J800" s="502" t="str" cm="1">
        <f t="array" aca="1" ref="J800" ca="1">IF(E800="","",IFERROR(IF(M800=0,SUMIFS(J801:J$1006,L801:L$1006,$L800,M801:M$1006,"&gt;0"),INDIRECT("'"&amp;$E800&amp;"'!E8")),""))</f>
        <v/>
      </c>
      <c r="K800" s="55" t="str">
        <f t="shared" si="33"/>
        <v/>
      </c>
      <c r="L800" s="411" t="str">
        <f t="shared" si="31"/>
        <v/>
      </c>
      <c r="M800" s="411" t="str">
        <f t="shared" si="32"/>
        <v/>
      </c>
      <c r="O800" s="56"/>
    </row>
    <row r="801" spans="1:15" ht="15" hidden="1">
      <c r="A801" s="23"/>
      <c r="B801" s="23"/>
      <c r="C801" s="23"/>
      <c r="D801" s="24"/>
      <c r="E801" s="28" t="str">
        <f>IF('1.4 AIZ-BWH'!E810="","",'1.4 AIZ-BWH'!E810)</f>
        <v/>
      </c>
      <c r="F801" s="49"/>
      <c r="G801" s="500" t="str" cm="1">
        <f t="array" aca="1" ref="G801" ca="1">IFERROR(IF(M801=0,SUMIFS(G802:G$1006,L802:L$1006,$L801,M802:M$1006,"&gt;0"),INDIRECT("'"&amp;$E801&amp;"'!E4")),"")</f>
        <v/>
      </c>
      <c r="H801" s="500" t="str" cm="1">
        <f t="array" aca="1" ref="H801" ca="1">IFERROR(IF(M801=0,SUMIFS(H802:H$1006,L802:L$1006,$L801,M802:M$1006,"&gt;0"),INDIRECT("'"&amp;$E801&amp;"'!E6")),"")</f>
        <v/>
      </c>
      <c r="I801" s="502" t="str" cm="1">
        <f t="array" aca="1" ref="I801" ca="1">IF(E801="","",IFERROR(IF(M801=0,SUMIFS(I802:I$1006,L802:L$1006,$L801,M802:M$1006,"&gt;0"),INDIRECT("'"&amp;$E801&amp;"'!E7")),""))</f>
        <v/>
      </c>
      <c r="J801" s="502" t="str" cm="1">
        <f t="array" aca="1" ref="J801" ca="1">IF(E801="","",IFERROR(IF(M801=0,SUMIFS(J802:J$1006,L802:L$1006,$L801,M802:M$1006,"&gt;0"),INDIRECT("'"&amp;$E801&amp;"'!E8")),""))</f>
        <v/>
      </c>
      <c r="K801" s="55" t="str">
        <f t="shared" si="33"/>
        <v/>
      </c>
      <c r="L801" s="411" t="str">
        <f t="shared" si="31"/>
        <v/>
      </c>
      <c r="M801" s="411" t="str">
        <f t="shared" si="32"/>
        <v/>
      </c>
      <c r="O801" s="56"/>
    </row>
    <row r="802" spans="1:15" ht="15" hidden="1">
      <c r="A802" s="23"/>
      <c r="B802" s="23"/>
      <c r="C802" s="23"/>
      <c r="D802" s="24"/>
      <c r="E802" s="28" t="str">
        <f>IF('1.4 AIZ-BWH'!E811="","",'1.4 AIZ-BWH'!E811)</f>
        <v/>
      </c>
      <c r="F802" s="49"/>
      <c r="G802" s="500" t="str" cm="1">
        <f t="array" aca="1" ref="G802" ca="1">IFERROR(IF(M802=0,SUMIFS(G803:G$1006,L803:L$1006,$L802,M803:M$1006,"&gt;0"),INDIRECT("'"&amp;$E802&amp;"'!E4")),"")</f>
        <v/>
      </c>
      <c r="H802" s="500" t="str" cm="1">
        <f t="array" aca="1" ref="H802" ca="1">IFERROR(IF(M802=0,SUMIFS(H803:H$1006,L803:L$1006,$L802,M803:M$1006,"&gt;0"),INDIRECT("'"&amp;$E802&amp;"'!E6")),"")</f>
        <v/>
      </c>
      <c r="I802" s="502" t="str" cm="1">
        <f t="array" aca="1" ref="I802" ca="1">IF(E802="","",IFERROR(IF(M802=0,SUMIFS(I803:I$1006,L803:L$1006,$L802,M803:M$1006,"&gt;0"),INDIRECT("'"&amp;$E802&amp;"'!E7")),""))</f>
        <v/>
      </c>
      <c r="J802" s="502" t="str" cm="1">
        <f t="array" aca="1" ref="J802" ca="1">IF(E802="","",IFERROR(IF(M802=0,SUMIFS(J803:J$1006,L803:L$1006,$L802,M803:M$1006,"&gt;0"),INDIRECT("'"&amp;$E802&amp;"'!E8")),""))</f>
        <v/>
      </c>
      <c r="K802" s="55" t="str">
        <f t="shared" si="33"/>
        <v/>
      </c>
      <c r="L802" s="411" t="str">
        <f t="shared" si="31"/>
        <v/>
      </c>
      <c r="M802" s="411" t="str">
        <f t="shared" si="32"/>
        <v/>
      </c>
      <c r="O802" s="56"/>
    </row>
    <row r="803" spans="1:15" ht="15" hidden="1">
      <c r="A803" s="23"/>
      <c r="B803" s="23"/>
      <c r="C803" s="23"/>
      <c r="D803" s="24"/>
      <c r="E803" s="28" t="str">
        <f>IF('1.4 AIZ-BWH'!E812="","",'1.4 AIZ-BWH'!E812)</f>
        <v/>
      </c>
      <c r="F803" s="49"/>
      <c r="G803" s="500" t="str" cm="1">
        <f t="array" aca="1" ref="G803" ca="1">IFERROR(IF(M803=0,SUMIFS(G804:G$1006,L804:L$1006,$L803,M804:M$1006,"&gt;0"),INDIRECT("'"&amp;$E803&amp;"'!E4")),"")</f>
        <v/>
      </c>
      <c r="H803" s="500" t="str" cm="1">
        <f t="array" aca="1" ref="H803" ca="1">IFERROR(IF(M803=0,SUMIFS(H804:H$1006,L804:L$1006,$L803,M804:M$1006,"&gt;0"),INDIRECT("'"&amp;$E803&amp;"'!E6")),"")</f>
        <v/>
      </c>
      <c r="I803" s="502" t="str" cm="1">
        <f t="array" aca="1" ref="I803" ca="1">IF(E803="","",IFERROR(IF(M803=0,SUMIFS(I804:I$1006,L804:L$1006,$L803,M804:M$1006,"&gt;0"),INDIRECT("'"&amp;$E803&amp;"'!E7")),""))</f>
        <v/>
      </c>
      <c r="J803" s="502" t="str" cm="1">
        <f t="array" aca="1" ref="J803" ca="1">IF(E803="","",IFERROR(IF(M803=0,SUMIFS(J804:J$1006,L804:L$1006,$L803,M804:M$1006,"&gt;0"),INDIRECT("'"&amp;$E803&amp;"'!E8")),""))</f>
        <v/>
      </c>
      <c r="K803" s="55" t="str">
        <f t="shared" si="33"/>
        <v/>
      </c>
      <c r="L803" s="411" t="str">
        <f t="shared" si="31"/>
        <v/>
      </c>
      <c r="M803" s="411" t="str">
        <f t="shared" si="32"/>
        <v/>
      </c>
      <c r="O803" s="56"/>
    </row>
    <row r="804" spans="1:15" ht="15" hidden="1">
      <c r="A804" s="23"/>
      <c r="B804" s="23"/>
      <c r="C804" s="23"/>
      <c r="D804" s="24"/>
      <c r="E804" s="28" t="str">
        <f>IF('1.4 AIZ-BWH'!E813="","",'1.4 AIZ-BWH'!E813)</f>
        <v/>
      </c>
      <c r="F804" s="49"/>
      <c r="G804" s="500" t="str" cm="1">
        <f t="array" aca="1" ref="G804" ca="1">IFERROR(IF(M804=0,SUMIFS(G805:G$1006,L805:L$1006,$L804,M805:M$1006,"&gt;0"),INDIRECT("'"&amp;$E804&amp;"'!E4")),"")</f>
        <v/>
      </c>
      <c r="H804" s="500" t="str" cm="1">
        <f t="array" aca="1" ref="H804" ca="1">IFERROR(IF(M804=0,SUMIFS(H805:H$1006,L805:L$1006,$L804,M805:M$1006,"&gt;0"),INDIRECT("'"&amp;$E804&amp;"'!E6")),"")</f>
        <v/>
      </c>
      <c r="I804" s="502" t="str" cm="1">
        <f t="array" aca="1" ref="I804" ca="1">IF(E804="","",IFERROR(IF(M804=0,SUMIFS(I805:I$1006,L805:L$1006,$L804,M805:M$1006,"&gt;0"),INDIRECT("'"&amp;$E804&amp;"'!E7")),""))</f>
        <v/>
      </c>
      <c r="J804" s="502" t="str" cm="1">
        <f t="array" aca="1" ref="J804" ca="1">IF(E804="","",IFERROR(IF(M804=0,SUMIFS(J805:J$1006,L805:L$1006,$L804,M805:M$1006,"&gt;0"),INDIRECT("'"&amp;$E804&amp;"'!E8")),""))</f>
        <v/>
      </c>
      <c r="K804" s="55" t="str">
        <f t="shared" si="33"/>
        <v/>
      </c>
      <c r="L804" s="411" t="str">
        <f t="shared" si="31"/>
        <v/>
      </c>
      <c r="M804" s="411" t="str">
        <f t="shared" si="32"/>
        <v/>
      </c>
      <c r="O804" s="56"/>
    </row>
    <row r="805" spans="1:15" ht="15" hidden="1">
      <c r="A805" s="23"/>
      <c r="B805" s="23"/>
      <c r="C805" s="23"/>
      <c r="D805" s="24"/>
      <c r="E805" s="28" t="str">
        <f>IF('1.4 AIZ-BWH'!E814="","",'1.4 AIZ-BWH'!E814)</f>
        <v/>
      </c>
      <c r="F805" s="49"/>
      <c r="G805" s="500" t="str" cm="1">
        <f t="array" aca="1" ref="G805" ca="1">IFERROR(IF(M805=0,SUMIFS(G806:G$1006,L806:L$1006,$L805,M806:M$1006,"&gt;0"),INDIRECT("'"&amp;$E805&amp;"'!E4")),"")</f>
        <v/>
      </c>
      <c r="H805" s="500" t="str" cm="1">
        <f t="array" aca="1" ref="H805" ca="1">IFERROR(IF(M805=0,SUMIFS(H806:H$1006,L806:L$1006,$L805,M806:M$1006,"&gt;0"),INDIRECT("'"&amp;$E805&amp;"'!E6")),"")</f>
        <v/>
      </c>
      <c r="I805" s="502" t="str" cm="1">
        <f t="array" aca="1" ref="I805" ca="1">IF(E805="","",IFERROR(IF(M805=0,SUMIFS(I806:I$1006,L806:L$1006,$L805,M806:M$1006,"&gt;0"),INDIRECT("'"&amp;$E805&amp;"'!E7")),""))</f>
        <v/>
      </c>
      <c r="J805" s="502" t="str" cm="1">
        <f t="array" aca="1" ref="J805" ca="1">IF(E805="","",IFERROR(IF(M805=0,SUMIFS(J806:J$1006,L806:L$1006,$L805,M806:M$1006,"&gt;0"),INDIRECT("'"&amp;$E805&amp;"'!E8")),""))</f>
        <v/>
      </c>
      <c r="K805" s="55" t="str">
        <f t="shared" si="33"/>
        <v/>
      </c>
      <c r="L805" s="411" t="str">
        <f t="shared" si="31"/>
        <v/>
      </c>
      <c r="M805" s="411" t="str">
        <f t="shared" si="32"/>
        <v/>
      </c>
      <c r="O805" s="56"/>
    </row>
    <row r="806" spans="1:15" ht="15" hidden="1">
      <c r="A806" s="23"/>
      <c r="B806" s="23"/>
      <c r="C806" s="23"/>
      <c r="D806" s="24"/>
      <c r="E806" s="28" t="str">
        <f>IF('1.4 AIZ-BWH'!E815="","",'1.4 AIZ-BWH'!E815)</f>
        <v/>
      </c>
      <c r="F806" s="49"/>
      <c r="G806" s="500" t="str" cm="1">
        <f t="array" aca="1" ref="G806" ca="1">IFERROR(IF(M806=0,SUMIFS(G807:G$1006,L807:L$1006,$L806,M807:M$1006,"&gt;0"),INDIRECT("'"&amp;$E806&amp;"'!E4")),"")</f>
        <v/>
      </c>
      <c r="H806" s="500" t="str" cm="1">
        <f t="array" aca="1" ref="H806" ca="1">IFERROR(IF(M806=0,SUMIFS(H807:H$1006,L807:L$1006,$L806,M807:M$1006,"&gt;0"),INDIRECT("'"&amp;$E806&amp;"'!E6")),"")</f>
        <v/>
      </c>
      <c r="I806" s="502" t="str" cm="1">
        <f t="array" aca="1" ref="I806" ca="1">IF(E806="","",IFERROR(IF(M806=0,SUMIFS(I807:I$1006,L807:L$1006,$L806,M807:M$1006,"&gt;0"),INDIRECT("'"&amp;$E806&amp;"'!E7")),""))</f>
        <v/>
      </c>
      <c r="J806" s="502" t="str" cm="1">
        <f t="array" aca="1" ref="J806" ca="1">IF(E806="","",IFERROR(IF(M806=0,SUMIFS(J807:J$1006,L807:L$1006,$L806,M807:M$1006,"&gt;0"),INDIRECT("'"&amp;$E806&amp;"'!E8")),""))</f>
        <v/>
      </c>
      <c r="K806" s="55" t="str">
        <f t="shared" si="33"/>
        <v/>
      </c>
      <c r="L806" s="411" t="str">
        <f t="shared" ref="L806:L869" si="34">IFERROR(VALUE(LEFT($E806,SEARCH(".",$E806)-1)),"")</f>
        <v/>
      </c>
      <c r="M806" s="411" t="str">
        <f t="shared" ref="M806:M869" si="35">IFERROR(VALUE(MID($E806,SEARCH(".",$E806)+1,1)),"")</f>
        <v/>
      </c>
      <c r="O806" s="56"/>
    </row>
    <row r="807" spans="1:15" ht="15" hidden="1">
      <c r="A807" s="23"/>
      <c r="B807" s="23"/>
      <c r="C807" s="23"/>
      <c r="D807" s="24"/>
      <c r="E807" s="28" t="str">
        <f>IF('1.4 AIZ-BWH'!E816="","",'1.4 AIZ-BWH'!E816)</f>
        <v/>
      </c>
      <c r="F807" s="49"/>
      <c r="G807" s="500" t="str" cm="1">
        <f t="array" aca="1" ref="G807" ca="1">IFERROR(IF(M807=0,SUMIFS(G808:G$1006,L808:L$1006,$L807,M808:M$1006,"&gt;0"),INDIRECT("'"&amp;$E807&amp;"'!E4")),"")</f>
        <v/>
      </c>
      <c r="H807" s="500" t="str" cm="1">
        <f t="array" aca="1" ref="H807" ca="1">IFERROR(IF(M807=0,SUMIFS(H808:H$1006,L808:L$1006,$L807,M808:M$1006,"&gt;0"),INDIRECT("'"&amp;$E807&amp;"'!E6")),"")</f>
        <v/>
      </c>
      <c r="I807" s="502" t="str" cm="1">
        <f t="array" aca="1" ref="I807" ca="1">IF(E807="","",IFERROR(IF(M807=0,SUMIFS(I808:I$1006,L808:L$1006,$L807,M808:M$1006,"&gt;0"),INDIRECT("'"&amp;$E807&amp;"'!E7")),""))</f>
        <v/>
      </c>
      <c r="J807" s="502" t="str" cm="1">
        <f t="array" aca="1" ref="J807" ca="1">IF(E807="","",IFERROR(IF(M807=0,SUMIFS(J808:J$1006,L808:L$1006,$L807,M808:M$1006,"&gt;0"),INDIRECT("'"&amp;$E807&amp;"'!E8")),""))</f>
        <v/>
      </c>
      <c r="K807" s="55" t="str">
        <f t="shared" si="33"/>
        <v/>
      </c>
      <c r="L807" s="411" t="str">
        <f t="shared" si="34"/>
        <v/>
      </c>
      <c r="M807" s="411" t="str">
        <f t="shared" si="35"/>
        <v/>
      </c>
      <c r="O807" s="56"/>
    </row>
    <row r="808" spans="1:15" ht="15" hidden="1">
      <c r="A808" s="23"/>
      <c r="B808" s="23"/>
      <c r="C808" s="23"/>
      <c r="D808" s="24"/>
      <c r="E808" s="28" t="str">
        <f>IF('1.4 AIZ-BWH'!E817="","",'1.4 AIZ-BWH'!E817)</f>
        <v/>
      </c>
      <c r="F808" s="49"/>
      <c r="G808" s="500" t="str" cm="1">
        <f t="array" aca="1" ref="G808" ca="1">IFERROR(IF(M808=0,SUMIFS(G809:G$1006,L809:L$1006,$L808,M809:M$1006,"&gt;0"),INDIRECT("'"&amp;$E808&amp;"'!E4")),"")</f>
        <v/>
      </c>
      <c r="H808" s="500" t="str" cm="1">
        <f t="array" aca="1" ref="H808" ca="1">IFERROR(IF(M808=0,SUMIFS(H809:H$1006,L809:L$1006,$L808,M809:M$1006,"&gt;0"),INDIRECT("'"&amp;$E808&amp;"'!E6")),"")</f>
        <v/>
      </c>
      <c r="I808" s="502" t="str" cm="1">
        <f t="array" aca="1" ref="I808" ca="1">IF(E808="","",IFERROR(IF(M808=0,SUMIFS(I809:I$1006,L809:L$1006,$L808,M809:M$1006,"&gt;0"),INDIRECT("'"&amp;$E808&amp;"'!E7")),""))</f>
        <v/>
      </c>
      <c r="J808" s="502" t="str" cm="1">
        <f t="array" aca="1" ref="J808" ca="1">IF(E808="","",IFERROR(IF(M808=0,SUMIFS(J809:J$1006,L809:L$1006,$L808,M809:M$1006,"&gt;0"),INDIRECT("'"&amp;$E808&amp;"'!E8")),""))</f>
        <v/>
      </c>
      <c r="K808" s="55" t="str">
        <f t="shared" si="33"/>
        <v/>
      </c>
      <c r="L808" s="411" t="str">
        <f t="shared" si="34"/>
        <v/>
      </c>
      <c r="M808" s="411" t="str">
        <f t="shared" si="35"/>
        <v/>
      </c>
      <c r="O808" s="56"/>
    </row>
    <row r="809" spans="1:15" ht="15" hidden="1">
      <c r="A809" s="23"/>
      <c r="B809" s="23"/>
      <c r="C809" s="23"/>
      <c r="D809" s="24"/>
      <c r="E809" s="28" t="str">
        <f>IF('1.4 AIZ-BWH'!E818="","",'1.4 AIZ-BWH'!E818)</f>
        <v/>
      </c>
      <c r="F809" s="49"/>
      <c r="G809" s="500" t="str" cm="1">
        <f t="array" aca="1" ref="G809" ca="1">IFERROR(IF(M809=0,SUMIFS(G810:G$1006,L810:L$1006,$L809,M810:M$1006,"&gt;0"),INDIRECT("'"&amp;$E809&amp;"'!E4")),"")</f>
        <v/>
      </c>
      <c r="H809" s="500" t="str" cm="1">
        <f t="array" aca="1" ref="H809" ca="1">IFERROR(IF(M809=0,SUMIFS(H810:H$1006,L810:L$1006,$L809,M810:M$1006,"&gt;0"),INDIRECT("'"&amp;$E809&amp;"'!E6")),"")</f>
        <v/>
      </c>
      <c r="I809" s="502" t="str" cm="1">
        <f t="array" aca="1" ref="I809" ca="1">IF(E809="","",IFERROR(IF(M809=0,SUMIFS(I810:I$1006,L810:L$1006,$L809,M810:M$1006,"&gt;0"),INDIRECT("'"&amp;$E809&amp;"'!E7")),""))</f>
        <v/>
      </c>
      <c r="J809" s="502" t="str" cm="1">
        <f t="array" aca="1" ref="J809" ca="1">IF(E809="","",IFERROR(IF(M809=0,SUMIFS(J810:J$1006,L810:L$1006,$L809,M810:M$1006,"&gt;0"),INDIRECT("'"&amp;$E809&amp;"'!E8")),""))</f>
        <v/>
      </c>
      <c r="K809" s="55" t="str">
        <f t="shared" si="33"/>
        <v/>
      </c>
      <c r="L809" s="411" t="str">
        <f t="shared" si="34"/>
        <v/>
      </c>
      <c r="M809" s="411" t="str">
        <f t="shared" si="35"/>
        <v/>
      </c>
      <c r="O809" s="56"/>
    </row>
    <row r="810" spans="1:15" ht="15" hidden="1">
      <c r="A810" s="23"/>
      <c r="B810" s="23"/>
      <c r="C810" s="23"/>
      <c r="D810" s="24"/>
      <c r="E810" s="28" t="str">
        <f>IF('1.4 AIZ-BWH'!E819="","",'1.4 AIZ-BWH'!E819)</f>
        <v/>
      </c>
      <c r="F810" s="49"/>
      <c r="G810" s="500" t="str" cm="1">
        <f t="array" aca="1" ref="G810" ca="1">IFERROR(IF(M810=0,SUMIFS(G811:G$1006,L811:L$1006,$L810,M811:M$1006,"&gt;0"),INDIRECT("'"&amp;$E810&amp;"'!E4")),"")</f>
        <v/>
      </c>
      <c r="H810" s="500" t="str" cm="1">
        <f t="array" aca="1" ref="H810" ca="1">IFERROR(IF(M810=0,SUMIFS(H811:H$1006,L811:L$1006,$L810,M811:M$1006,"&gt;0"),INDIRECT("'"&amp;$E810&amp;"'!E6")),"")</f>
        <v/>
      </c>
      <c r="I810" s="502" t="str" cm="1">
        <f t="array" aca="1" ref="I810" ca="1">IF(E810="","",IFERROR(IF(M810=0,SUMIFS(I811:I$1006,L811:L$1006,$L810,M811:M$1006,"&gt;0"),INDIRECT("'"&amp;$E810&amp;"'!E7")),""))</f>
        <v/>
      </c>
      <c r="J810" s="502" t="str" cm="1">
        <f t="array" aca="1" ref="J810" ca="1">IF(E810="","",IFERROR(IF(M810=0,SUMIFS(J811:J$1006,L811:L$1006,$L810,M811:M$1006,"&gt;0"),INDIRECT("'"&amp;$E810&amp;"'!E8")),""))</f>
        <v/>
      </c>
      <c r="K810" s="55" t="str">
        <f t="shared" si="33"/>
        <v/>
      </c>
      <c r="L810" s="411" t="str">
        <f t="shared" si="34"/>
        <v/>
      </c>
      <c r="M810" s="411" t="str">
        <f t="shared" si="35"/>
        <v/>
      </c>
      <c r="O810" s="56"/>
    </row>
    <row r="811" spans="1:15" ht="15" hidden="1">
      <c r="A811" s="23"/>
      <c r="B811" s="23"/>
      <c r="C811" s="23"/>
      <c r="D811" s="24"/>
      <c r="E811" s="28" t="str">
        <f>IF('1.4 AIZ-BWH'!E820="","",'1.4 AIZ-BWH'!E820)</f>
        <v/>
      </c>
      <c r="F811" s="49"/>
      <c r="G811" s="500" t="str" cm="1">
        <f t="array" aca="1" ref="G811" ca="1">IFERROR(IF(M811=0,SUMIFS(G812:G$1006,L812:L$1006,$L811,M812:M$1006,"&gt;0"),INDIRECT("'"&amp;$E811&amp;"'!E4")),"")</f>
        <v/>
      </c>
      <c r="H811" s="500" t="str" cm="1">
        <f t="array" aca="1" ref="H811" ca="1">IFERROR(IF(M811=0,SUMIFS(H812:H$1006,L812:L$1006,$L811,M812:M$1006,"&gt;0"),INDIRECT("'"&amp;$E811&amp;"'!E6")),"")</f>
        <v/>
      </c>
      <c r="I811" s="502" t="str" cm="1">
        <f t="array" aca="1" ref="I811" ca="1">IF(E811="","",IFERROR(IF(M811=0,SUMIFS(I812:I$1006,L812:L$1006,$L811,M812:M$1006,"&gt;0"),INDIRECT("'"&amp;$E811&amp;"'!E7")),""))</f>
        <v/>
      </c>
      <c r="J811" s="502" t="str" cm="1">
        <f t="array" aca="1" ref="J811" ca="1">IF(E811="","",IFERROR(IF(M811=0,SUMIFS(J812:J$1006,L812:L$1006,$L811,M812:M$1006,"&gt;0"),INDIRECT("'"&amp;$E811&amp;"'!E8")),""))</f>
        <v/>
      </c>
      <c r="K811" s="55" t="str">
        <f t="shared" si="33"/>
        <v/>
      </c>
      <c r="L811" s="411" t="str">
        <f t="shared" si="34"/>
        <v/>
      </c>
      <c r="M811" s="411" t="str">
        <f t="shared" si="35"/>
        <v/>
      </c>
      <c r="O811" s="56"/>
    </row>
    <row r="812" spans="1:15" ht="15" hidden="1">
      <c r="A812" s="23"/>
      <c r="B812" s="23"/>
      <c r="C812" s="23"/>
      <c r="D812" s="24"/>
      <c r="E812" s="28" t="str">
        <f>IF('1.4 AIZ-BWH'!E821="","",'1.4 AIZ-BWH'!E821)</f>
        <v/>
      </c>
      <c r="F812" s="49"/>
      <c r="G812" s="500" t="str" cm="1">
        <f t="array" aca="1" ref="G812" ca="1">IFERROR(IF(M812=0,SUMIFS(G813:G$1006,L813:L$1006,$L812,M813:M$1006,"&gt;0"),INDIRECT("'"&amp;$E812&amp;"'!E4")),"")</f>
        <v/>
      </c>
      <c r="H812" s="500" t="str" cm="1">
        <f t="array" aca="1" ref="H812" ca="1">IFERROR(IF(M812=0,SUMIFS(H813:H$1006,L813:L$1006,$L812,M813:M$1006,"&gt;0"),INDIRECT("'"&amp;$E812&amp;"'!E6")),"")</f>
        <v/>
      </c>
      <c r="I812" s="502" t="str" cm="1">
        <f t="array" aca="1" ref="I812" ca="1">IF(E812="","",IFERROR(IF(M812=0,SUMIFS(I813:I$1006,L813:L$1006,$L812,M813:M$1006,"&gt;0"),INDIRECT("'"&amp;$E812&amp;"'!E7")),""))</f>
        <v/>
      </c>
      <c r="J812" s="502" t="str" cm="1">
        <f t="array" aca="1" ref="J812" ca="1">IF(E812="","",IFERROR(IF(M812=0,SUMIFS(J813:J$1006,L813:L$1006,$L812,M813:M$1006,"&gt;0"),INDIRECT("'"&amp;$E812&amp;"'!E8")),""))</f>
        <v/>
      </c>
      <c r="K812" s="55" t="str">
        <f t="shared" si="33"/>
        <v/>
      </c>
      <c r="L812" s="411" t="str">
        <f t="shared" si="34"/>
        <v/>
      </c>
      <c r="M812" s="411" t="str">
        <f t="shared" si="35"/>
        <v/>
      </c>
      <c r="O812" s="56"/>
    </row>
    <row r="813" spans="1:15" ht="15" hidden="1">
      <c r="A813" s="23"/>
      <c r="B813" s="23"/>
      <c r="C813" s="23"/>
      <c r="D813" s="24"/>
      <c r="E813" s="28" t="str">
        <f>IF('1.4 AIZ-BWH'!E822="","",'1.4 AIZ-BWH'!E822)</f>
        <v/>
      </c>
      <c r="F813" s="49"/>
      <c r="G813" s="500" t="str" cm="1">
        <f t="array" aca="1" ref="G813" ca="1">IFERROR(IF(M813=0,SUMIFS(G814:G$1006,L814:L$1006,$L813,M814:M$1006,"&gt;0"),INDIRECT("'"&amp;$E813&amp;"'!E4")),"")</f>
        <v/>
      </c>
      <c r="H813" s="500" t="str" cm="1">
        <f t="array" aca="1" ref="H813" ca="1">IFERROR(IF(M813=0,SUMIFS(H814:H$1006,L814:L$1006,$L813,M814:M$1006,"&gt;0"),INDIRECT("'"&amp;$E813&amp;"'!E6")),"")</f>
        <v/>
      </c>
      <c r="I813" s="502" t="str" cm="1">
        <f t="array" aca="1" ref="I813" ca="1">IF(E813="","",IFERROR(IF(M813=0,SUMIFS(I814:I$1006,L814:L$1006,$L813,M814:M$1006,"&gt;0"),INDIRECT("'"&amp;$E813&amp;"'!E7")),""))</f>
        <v/>
      </c>
      <c r="J813" s="502" t="str" cm="1">
        <f t="array" aca="1" ref="J813" ca="1">IF(E813="","",IFERROR(IF(M813=0,SUMIFS(J814:J$1006,L814:L$1006,$L813,M814:M$1006,"&gt;0"),INDIRECT("'"&amp;$E813&amp;"'!E8")),""))</f>
        <v/>
      </c>
      <c r="K813" s="55" t="str">
        <f t="shared" si="33"/>
        <v/>
      </c>
      <c r="L813" s="411" t="str">
        <f t="shared" si="34"/>
        <v/>
      </c>
      <c r="M813" s="411" t="str">
        <f t="shared" si="35"/>
        <v/>
      </c>
      <c r="O813" s="56"/>
    </row>
    <row r="814" spans="1:15" ht="15" hidden="1">
      <c r="A814" s="23"/>
      <c r="B814" s="23"/>
      <c r="C814" s="23"/>
      <c r="D814" s="24"/>
      <c r="E814" s="28" t="str">
        <f>IF('1.4 AIZ-BWH'!E823="","",'1.4 AIZ-BWH'!E823)</f>
        <v/>
      </c>
      <c r="F814" s="49"/>
      <c r="G814" s="500" t="str" cm="1">
        <f t="array" aca="1" ref="G814" ca="1">IFERROR(IF(M814=0,SUMIFS(G815:G$1006,L815:L$1006,$L814,M815:M$1006,"&gt;0"),INDIRECT("'"&amp;$E814&amp;"'!E4")),"")</f>
        <v/>
      </c>
      <c r="H814" s="500" t="str" cm="1">
        <f t="array" aca="1" ref="H814" ca="1">IFERROR(IF(M814=0,SUMIFS(H815:H$1006,L815:L$1006,$L814,M815:M$1006,"&gt;0"),INDIRECT("'"&amp;$E814&amp;"'!E6")),"")</f>
        <v/>
      </c>
      <c r="I814" s="502" t="str" cm="1">
        <f t="array" aca="1" ref="I814" ca="1">IF(E814="","",IFERROR(IF(M814=0,SUMIFS(I815:I$1006,L815:L$1006,$L814,M815:M$1006,"&gt;0"),INDIRECT("'"&amp;$E814&amp;"'!E7")),""))</f>
        <v/>
      </c>
      <c r="J814" s="502" t="str" cm="1">
        <f t="array" aca="1" ref="J814" ca="1">IF(E814="","",IFERROR(IF(M814=0,SUMIFS(J815:J$1006,L815:L$1006,$L814,M815:M$1006,"&gt;0"),INDIRECT("'"&amp;$E814&amp;"'!E8")),""))</f>
        <v/>
      </c>
      <c r="K814" s="55" t="str">
        <f t="shared" si="33"/>
        <v/>
      </c>
      <c r="L814" s="411" t="str">
        <f t="shared" si="34"/>
        <v/>
      </c>
      <c r="M814" s="411" t="str">
        <f t="shared" si="35"/>
        <v/>
      </c>
      <c r="O814" s="56"/>
    </row>
    <row r="815" spans="1:15" ht="15" hidden="1">
      <c r="A815" s="23"/>
      <c r="B815" s="23"/>
      <c r="C815" s="23"/>
      <c r="D815" s="24"/>
      <c r="E815" s="28" t="str">
        <f>IF('1.4 AIZ-BWH'!E824="","",'1.4 AIZ-BWH'!E824)</f>
        <v/>
      </c>
      <c r="F815" s="49"/>
      <c r="G815" s="500" t="str" cm="1">
        <f t="array" aca="1" ref="G815" ca="1">IFERROR(IF(M815=0,SUMIFS(G816:G$1006,L816:L$1006,$L815,M816:M$1006,"&gt;0"),INDIRECT("'"&amp;$E815&amp;"'!E4")),"")</f>
        <v/>
      </c>
      <c r="H815" s="500" t="str" cm="1">
        <f t="array" aca="1" ref="H815" ca="1">IFERROR(IF(M815=0,SUMIFS(H816:H$1006,L816:L$1006,$L815,M816:M$1006,"&gt;0"),INDIRECT("'"&amp;$E815&amp;"'!E6")),"")</f>
        <v/>
      </c>
      <c r="I815" s="502" t="str" cm="1">
        <f t="array" aca="1" ref="I815" ca="1">IF(E815="","",IFERROR(IF(M815=0,SUMIFS(I816:I$1006,L816:L$1006,$L815,M816:M$1006,"&gt;0"),INDIRECT("'"&amp;$E815&amp;"'!E7")),""))</f>
        <v/>
      </c>
      <c r="J815" s="502" t="str" cm="1">
        <f t="array" aca="1" ref="J815" ca="1">IF(E815="","",IFERROR(IF(M815=0,SUMIFS(J816:J$1006,L816:L$1006,$L815,M816:M$1006,"&gt;0"),INDIRECT("'"&amp;$E815&amp;"'!E8")),""))</f>
        <v/>
      </c>
      <c r="K815" s="55" t="str">
        <f t="shared" si="33"/>
        <v/>
      </c>
      <c r="L815" s="411" t="str">
        <f t="shared" si="34"/>
        <v/>
      </c>
      <c r="M815" s="411" t="str">
        <f t="shared" si="35"/>
        <v/>
      </c>
      <c r="O815" s="56"/>
    </row>
    <row r="816" spans="1:15" ht="15" hidden="1">
      <c r="A816" s="23"/>
      <c r="B816" s="23"/>
      <c r="C816" s="23"/>
      <c r="D816" s="24"/>
      <c r="E816" s="28" t="str">
        <f>IF('1.4 AIZ-BWH'!E825="","",'1.4 AIZ-BWH'!E825)</f>
        <v/>
      </c>
      <c r="F816" s="49"/>
      <c r="G816" s="500" t="str" cm="1">
        <f t="array" aca="1" ref="G816" ca="1">IFERROR(IF(M816=0,SUMIFS(G817:G$1006,L817:L$1006,$L816,M817:M$1006,"&gt;0"),INDIRECT("'"&amp;$E816&amp;"'!E4")),"")</f>
        <v/>
      </c>
      <c r="H816" s="500" t="str" cm="1">
        <f t="array" aca="1" ref="H816" ca="1">IFERROR(IF(M816=0,SUMIFS(H817:H$1006,L817:L$1006,$L816,M817:M$1006,"&gt;0"),INDIRECT("'"&amp;$E816&amp;"'!E6")),"")</f>
        <v/>
      </c>
      <c r="I816" s="502" t="str" cm="1">
        <f t="array" aca="1" ref="I816" ca="1">IF(E816="","",IFERROR(IF(M816=0,SUMIFS(I817:I$1006,L817:L$1006,$L816,M817:M$1006,"&gt;0"),INDIRECT("'"&amp;$E816&amp;"'!E7")),""))</f>
        <v/>
      </c>
      <c r="J816" s="502" t="str" cm="1">
        <f t="array" aca="1" ref="J816" ca="1">IF(E816="","",IFERROR(IF(M816=0,SUMIFS(J817:J$1006,L817:L$1006,$L816,M817:M$1006,"&gt;0"),INDIRECT("'"&amp;$E816&amp;"'!E8")),""))</f>
        <v/>
      </c>
      <c r="K816" s="55" t="str">
        <f t="shared" si="33"/>
        <v/>
      </c>
      <c r="L816" s="411" t="str">
        <f t="shared" si="34"/>
        <v/>
      </c>
      <c r="M816" s="411" t="str">
        <f t="shared" si="35"/>
        <v/>
      </c>
      <c r="O816" s="56"/>
    </row>
    <row r="817" spans="1:15" ht="15" hidden="1">
      <c r="A817" s="23"/>
      <c r="B817" s="23"/>
      <c r="C817" s="23"/>
      <c r="D817" s="24"/>
      <c r="E817" s="28" t="str">
        <f>IF('1.4 AIZ-BWH'!E826="","",'1.4 AIZ-BWH'!E826)</f>
        <v/>
      </c>
      <c r="F817" s="49"/>
      <c r="G817" s="500" t="str" cm="1">
        <f t="array" aca="1" ref="G817" ca="1">IFERROR(IF(M817=0,SUMIFS(G818:G$1006,L818:L$1006,$L817,M818:M$1006,"&gt;0"),INDIRECT("'"&amp;$E817&amp;"'!E4")),"")</f>
        <v/>
      </c>
      <c r="H817" s="500" t="str" cm="1">
        <f t="array" aca="1" ref="H817" ca="1">IFERROR(IF(M817=0,SUMIFS(H818:H$1006,L818:L$1006,$L817,M818:M$1006,"&gt;0"),INDIRECT("'"&amp;$E817&amp;"'!E6")),"")</f>
        <v/>
      </c>
      <c r="I817" s="502" t="str" cm="1">
        <f t="array" aca="1" ref="I817" ca="1">IF(E817="","",IFERROR(IF(M817=0,SUMIFS(I818:I$1006,L818:L$1006,$L817,M818:M$1006,"&gt;0"),INDIRECT("'"&amp;$E817&amp;"'!E7")),""))</f>
        <v/>
      </c>
      <c r="J817" s="502" t="str" cm="1">
        <f t="array" aca="1" ref="J817" ca="1">IF(E817="","",IFERROR(IF(M817=0,SUMIFS(J818:J$1006,L818:L$1006,$L817,M818:M$1006,"&gt;0"),INDIRECT("'"&amp;$E817&amp;"'!E8")),""))</f>
        <v/>
      </c>
      <c r="K817" s="55" t="str">
        <f t="shared" si="33"/>
        <v/>
      </c>
      <c r="L817" s="411" t="str">
        <f t="shared" si="34"/>
        <v/>
      </c>
      <c r="M817" s="411" t="str">
        <f t="shared" si="35"/>
        <v/>
      </c>
      <c r="O817" s="56"/>
    </row>
    <row r="818" spans="1:15" ht="15" hidden="1">
      <c r="A818" s="23"/>
      <c r="B818" s="23"/>
      <c r="C818" s="23"/>
      <c r="D818" s="24"/>
      <c r="E818" s="28" t="str">
        <f>IF('1.4 AIZ-BWH'!E827="","",'1.4 AIZ-BWH'!E827)</f>
        <v/>
      </c>
      <c r="F818" s="49"/>
      <c r="G818" s="500" t="str" cm="1">
        <f t="array" aca="1" ref="G818" ca="1">IFERROR(IF(M818=0,SUMIFS(G819:G$1006,L819:L$1006,$L818,M819:M$1006,"&gt;0"),INDIRECT("'"&amp;$E818&amp;"'!E4")),"")</f>
        <v/>
      </c>
      <c r="H818" s="500" t="str" cm="1">
        <f t="array" aca="1" ref="H818" ca="1">IFERROR(IF(M818=0,SUMIFS(H819:H$1006,L819:L$1006,$L818,M819:M$1006,"&gt;0"),INDIRECT("'"&amp;$E818&amp;"'!E6")),"")</f>
        <v/>
      </c>
      <c r="I818" s="502" t="str" cm="1">
        <f t="array" aca="1" ref="I818" ca="1">IF(E818="","",IFERROR(IF(M818=0,SUMIFS(I819:I$1006,L819:L$1006,$L818,M819:M$1006,"&gt;0"),INDIRECT("'"&amp;$E818&amp;"'!E7")),""))</f>
        <v/>
      </c>
      <c r="J818" s="502" t="str" cm="1">
        <f t="array" aca="1" ref="J818" ca="1">IF(E818="","",IFERROR(IF(M818=0,SUMIFS(J819:J$1006,L819:L$1006,$L818,M819:M$1006,"&gt;0"),INDIRECT("'"&amp;$E818&amp;"'!E8")),""))</f>
        <v/>
      </c>
      <c r="K818" s="55" t="str">
        <f t="shared" si="33"/>
        <v/>
      </c>
      <c r="L818" s="411" t="str">
        <f t="shared" si="34"/>
        <v/>
      </c>
      <c r="M818" s="411" t="str">
        <f t="shared" si="35"/>
        <v/>
      </c>
      <c r="O818" s="56"/>
    </row>
    <row r="819" spans="1:15" ht="15" hidden="1">
      <c r="A819" s="23"/>
      <c r="B819" s="23"/>
      <c r="C819" s="23"/>
      <c r="D819" s="24"/>
      <c r="E819" s="28" t="str">
        <f>IF('1.4 AIZ-BWH'!E828="","",'1.4 AIZ-BWH'!E828)</f>
        <v/>
      </c>
      <c r="F819" s="49"/>
      <c r="G819" s="500" t="str" cm="1">
        <f t="array" aca="1" ref="G819" ca="1">IFERROR(IF(M819=0,SUMIFS(G820:G$1006,L820:L$1006,$L819,M820:M$1006,"&gt;0"),INDIRECT("'"&amp;$E819&amp;"'!E4")),"")</f>
        <v/>
      </c>
      <c r="H819" s="500" t="str" cm="1">
        <f t="array" aca="1" ref="H819" ca="1">IFERROR(IF(M819=0,SUMIFS(H820:H$1006,L820:L$1006,$L819,M820:M$1006,"&gt;0"),INDIRECT("'"&amp;$E819&amp;"'!E6")),"")</f>
        <v/>
      </c>
      <c r="I819" s="502" t="str" cm="1">
        <f t="array" aca="1" ref="I819" ca="1">IF(E819="","",IFERROR(IF(M819=0,SUMIFS(I820:I$1006,L820:L$1006,$L819,M820:M$1006,"&gt;0"),INDIRECT("'"&amp;$E819&amp;"'!E7")),""))</f>
        <v/>
      </c>
      <c r="J819" s="502" t="str" cm="1">
        <f t="array" aca="1" ref="J819" ca="1">IF(E819="","",IFERROR(IF(M819=0,SUMIFS(J820:J$1006,L820:L$1006,$L819,M820:M$1006,"&gt;0"),INDIRECT("'"&amp;$E819&amp;"'!E8")),""))</f>
        <v/>
      </c>
      <c r="K819" s="55" t="str">
        <f t="shared" si="33"/>
        <v/>
      </c>
      <c r="L819" s="411" t="str">
        <f t="shared" si="34"/>
        <v/>
      </c>
      <c r="M819" s="411" t="str">
        <f t="shared" si="35"/>
        <v/>
      </c>
      <c r="O819" s="56"/>
    </row>
    <row r="820" spans="1:15" ht="15" hidden="1">
      <c r="A820" s="23"/>
      <c r="B820" s="23"/>
      <c r="C820" s="23"/>
      <c r="D820" s="24"/>
      <c r="E820" s="28" t="str">
        <f>IF('1.4 AIZ-BWH'!E829="","",'1.4 AIZ-BWH'!E829)</f>
        <v/>
      </c>
      <c r="F820" s="49"/>
      <c r="G820" s="500" t="str" cm="1">
        <f t="array" aca="1" ref="G820" ca="1">IFERROR(IF(M820=0,SUMIFS(G821:G$1006,L821:L$1006,$L820,M821:M$1006,"&gt;0"),INDIRECT("'"&amp;$E820&amp;"'!E4")),"")</f>
        <v/>
      </c>
      <c r="H820" s="500" t="str" cm="1">
        <f t="array" aca="1" ref="H820" ca="1">IFERROR(IF(M820=0,SUMIFS(H821:H$1006,L821:L$1006,$L820,M821:M$1006,"&gt;0"),INDIRECT("'"&amp;$E820&amp;"'!E6")),"")</f>
        <v/>
      </c>
      <c r="I820" s="502" t="str" cm="1">
        <f t="array" aca="1" ref="I820" ca="1">IF(E820="","",IFERROR(IF(M820=0,SUMIFS(I821:I$1006,L821:L$1006,$L820,M821:M$1006,"&gt;0"),INDIRECT("'"&amp;$E820&amp;"'!E7")),""))</f>
        <v/>
      </c>
      <c r="J820" s="502" t="str" cm="1">
        <f t="array" aca="1" ref="J820" ca="1">IF(E820="","",IFERROR(IF(M820=0,SUMIFS(J821:J$1006,L821:L$1006,$L820,M821:M$1006,"&gt;0"),INDIRECT("'"&amp;$E820&amp;"'!E8")),""))</f>
        <v/>
      </c>
      <c r="K820" s="55" t="str">
        <f t="shared" si="33"/>
        <v/>
      </c>
      <c r="L820" s="411" t="str">
        <f t="shared" si="34"/>
        <v/>
      </c>
      <c r="M820" s="411" t="str">
        <f t="shared" si="35"/>
        <v/>
      </c>
      <c r="O820" s="56"/>
    </row>
    <row r="821" spans="1:15" ht="15" hidden="1">
      <c r="A821" s="23"/>
      <c r="B821" s="23"/>
      <c r="C821" s="23"/>
      <c r="D821" s="24"/>
      <c r="E821" s="28" t="str">
        <f>IF('1.4 AIZ-BWH'!E830="","",'1.4 AIZ-BWH'!E830)</f>
        <v/>
      </c>
      <c r="F821" s="49"/>
      <c r="G821" s="500" t="str" cm="1">
        <f t="array" aca="1" ref="G821" ca="1">IFERROR(IF(M821=0,SUMIFS(G822:G$1006,L822:L$1006,$L821,M822:M$1006,"&gt;0"),INDIRECT("'"&amp;$E821&amp;"'!E4")),"")</f>
        <v/>
      </c>
      <c r="H821" s="500" t="str" cm="1">
        <f t="array" aca="1" ref="H821" ca="1">IFERROR(IF(M821=0,SUMIFS(H822:H$1006,L822:L$1006,$L821,M822:M$1006,"&gt;0"),INDIRECT("'"&amp;$E821&amp;"'!E6")),"")</f>
        <v/>
      </c>
      <c r="I821" s="502" t="str" cm="1">
        <f t="array" aca="1" ref="I821" ca="1">IF(E821="","",IFERROR(IF(M821=0,SUMIFS(I822:I$1006,L822:L$1006,$L821,M822:M$1006,"&gt;0"),INDIRECT("'"&amp;$E821&amp;"'!E7")),""))</f>
        <v/>
      </c>
      <c r="J821" s="502" t="str" cm="1">
        <f t="array" aca="1" ref="J821" ca="1">IF(E821="","",IFERROR(IF(M821=0,SUMIFS(J822:J$1006,L822:L$1006,$L821,M822:M$1006,"&gt;0"),INDIRECT("'"&amp;$E821&amp;"'!E8")),""))</f>
        <v/>
      </c>
      <c r="K821" s="55" t="str">
        <f t="shared" si="33"/>
        <v/>
      </c>
      <c r="L821" s="411" t="str">
        <f t="shared" si="34"/>
        <v/>
      </c>
      <c r="M821" s="411" t="str">
        <f t="shared" si="35"/>
        <v/>
      </c>
      <c r="O821" s="56"/>
    </row>
    <row r="822" spans="1:15" ht="15" hidden="1">
      <c r="A822" s="23"/>
      <c r="B822" s="23"/>
      <c r="C822" s="23"/>
      <c r="D822" s="24"/>
      <c r="E822" s="28" t="str">
        <f>IF('1.4 AIZ-BWH'!E831="","",'1.4 AIZ-BWH'!E831)</f>
        <v/>
      </c>
      <c r="F822" s="49"/>
      <c r="G822" s="500" t="str" cm="1">
        <f t="array" aca="1" ref="G822" ca="1">IFERROR(IF(M822=0,SUMIFS(G823:G$1006,L823:L$1006,$L822,M823:M$1006,"&gt;0"),INDIRECT("'"&amp;$E822&amp;"'!E4")),"")</f>
        <v/>
      </c>
      <c r="H822" s="500" t="str" cm="1">
        <f t="array" aca="1" ref="H822" ca="1">IFERROR(IF(M822=0,SUMIFS(H823:H$1006,L823:L$1006,$L822,M823:M$1006,"&gt;0"),INDIRECT("'"&amp;$E822&amp;"'!E6")),"")</f>
        <v/>
      </c>
      <c r="I822" s="502" t="str" cm="1">
        <f t="array" aca="1" ref="I822" ca="1">IF(E822="","",IFERROR(IF(M822=0,SUMIFS(I823:I$1006,L823:L$1006,$L822,M823:M$1006,"&gt;0"),INDIRECT("'"&amp;$E822&amp;"'!E7")),""))</f>
        <v/>
      </c>
      <c r="J822" s="502" t="str" cm="1">
        <f t="array" aca="1" ref="J822" ca="1">IF(E822="","",IFERROR(IF(M822=0,SUMIFS(J823:J$1006,L823:L$1006,$L822,M823:M$1006,"&gt;0"),INDIRECT("'"&amp;$E822&amp;"'!E8")),""))</f>
        <v/>
      </c>
      <c r="K822" s="55" t="str">
        <f t="shared" si="33"/>
        <v/>
      </c>
      <c r="L822" s="411" t="str">
        <f t="shared" si="34"/>
        <v/>
      </c>
      <c r="M822" s="411" t="str">
        <f t="shared" si="35"/>
        <v/>
      </c>
      <c r="O822" s="56"/>
    </row>
    <row r="823" spans="1:15" ht="15" hidden="1">
      <c r="A823" s="23"/>
      <c r="B823" s="23"/>
      <c r="C823" s="23"/>
      <c r="D823" s="24"/>
      <c r="E823" s="28" t="str">
        <f>IF('1.4 AIZ-BWH'!E832="","",'1.4 AIZ-BWH'!E832)</f>
        <v/>
      </c>
      <c r="F823" s="49"/>
      <c r="G823" s="500" t="str" cm="1">
        <f t="array" aca="1" ref="G823" ca="1">IFERROR(IF(M823=0,SUMIFS(G824:G$1006,L824:L$1006,$L823,M824:M$1006,"&gt;0"),INDIRECT("'"&amp;$E823&amp;"'!E4")),"")</f>
        <v/>
      </c>
      <c r="H823" s="500" t="str" cm="1">
        <f t="array" aca="1" ref="H823" ca="1">IFERROR(IF(M823=0,SUMIFS(H824:H$1006,L824:L$1006,$L823,M824:M$1006,"&gt;0"),INDIRECT("'"&amp;$E823&amp;"'!E6")),"")</f>
        <v/>
      </c>
      <c r="I823" s="502" t="str" cm="1">
        <f t="array" aca="1" ref="I823" ca="1">IF(E823="","",IFERROR(IF(M823=0,SUMIFS(I824:I$1006,L824:L$1006,$L823,M824:M$1006,"&gt;0"),INDIRECT("'"&amp;$E823&amp;"'!E7")),""))</f>
        <v/>
      </c>
      <c r="J823" s="502" t="str" cm="1">
        <f t="array" aca="1" ref="J823" ca="1">IF(E823="","",IFERROR(IF(M823=0,SUMIFS(J824:J$1006,L824:L$1006,$L823,M824:M$1006,"&gt;0"),INDIRECT("'"&amp;$E823&amp;"'!E8")),""))</f>
        <v/>
      </c>
      <c r="K823" s="55" t="str">
        <f t="shared" si="33"/>
        <v/>
      </c>
      <c r="L823" s="411" t="str">
        <f t="shared" si="34"/>
        <v/>
      </c>
      <c r="M823" s="411" t="str">
        <f t="shared" si="35"/>
        <v/>
      </c>
      <c r="O823" s="56"/>
    </row>
    <row r="824" spans="1:15" ht="15" hidden="1">
      <c r="A824" s="23"/>
      <c r="B824" s="23"/>
      <c r="C824" s="23"/>
      <c r="D824" s="24"/>
      <c r="E824" s="28" t="str">
        <f>IF('1.4 AIZ-BWH'!E833="","",'1.4 AIZ-BWH'!E833)</f>
        <v/>
      </c>
      <c r="F824" s="49"/>
      <c r="G824" s="500" t="str" cm="1">
        <f t="array" aca="1" ref="G824" ca="1">IFERROR(IF(M824=0,SUMIFS(G825:G$1006,L825:L$1006,$L824,M825:M$1006,"&gt;0"),INDIRECT("'"&amp;$E824&amp;"'!E4")),"")</f>
        <v/>
      </c>
      <c r="H824" s="500" t="str" cm="1">
        <f t="array" aca="1" ref="H824" ca="1">IFERROR(IF(M824=0,SUMIFS(H825:H$1006,L825:L$1006,$L824,M825:M$1006,"&gt;0"),INDIRECT("'"&amp;$E824&amp;"'!E6")),"")</f>
        <v/>
      </c>
      <c r="I824" s="502" t="str" cm="1">
        <f t="array" aca="1" ref="I824" ca="1">IF(E824="","",IFERROR(IF(M824=0,SUMIFS(I825:I$1006,L825:L$1006,$L824,M825:M$1006,"&gt;0"),INDIRECT("'"&amp;$E824&amp;"'!E7")),""))</f>
        <v/>
      </c>
      <c r="J824" s="502" t="str" cm="1">
        <f t="array" aca="1" ref="J824" ca="1">IF(E824="","",IFERROR(IF(M824=0,SUMIFS(J825:J$1006,L825:L$1006,$L824,M825:M$1006,"&gt;0"),INDIRECT("'"&amp;$E824&amp;"'!E8")),""))</f>
        <v/>
      </c>
      <c r="K824" s="55" t="str">
        <f t="shared" si="33"/>
        <v/>
      </c>
      <c r="L824" s="411" t="str">
        <f t="shared" si="34"/>
        <v/>
      </c>
      <c r="M824" s="411" t="str">
        <f t="shared" si="35"/>
        <v/>
      </c>
      <c r="O824" s="56"/>
    </row>
    <row r="825" spans="1:15" ht="15" hidden="1">
      <c r="A825" s="23"/>
      <c r="B825" s="23"/>
      <c r="C825" s="23"/>
      <c r="D825" s="24"/>
      <c r="E825" s="28" t="str">
        <f>IF('1.4 AIZ-BWH'!E834="","",'1.4 AIZ-BWH'!E834)</f>
        <v/>
      </c>
      <c r="F825" s="49"/>
      <c r="G825" s="500" t="str" cm="1">
        <f t="array" aca="1" ref="G825" ca="1">IFERROR(IF(M825=0,SUMIFS(G826:G$1006,L826:L$1006,$L825,M826:M$1006,"&gt;0"),INDIRECT("'"&amp;$E825&amp;"'!E4")),"")</f>
        <v/>
      </c>
      <c r="H825" s="500" t="str" cm="1">
        <f t="array" aca="1" ref="H825" ca="1">IFERROR(IF(M825=0,SUMIFS(H826:H$1006,L826:L$1006,$L825,M826:M$1006,"&gt;0"),INDIRECT("'"&amp;$E825&amp;"'!E6")),"")</f>
        <v/>
      </c>
      <c r="I825" s="502" t="str" cm="1">
        <f t="array" aca="1" ref="I825" ca="1">IF(E825="","",IFERROR(IF(M825=0,SUMIFS(I826:I$1006,L826:L$1006,$L825,M826:M$1006,"&gt;0"),INDIRECT("'"&amp;$E825&amp;"'!E7")),""))</f>
        <v/>
      </c>
      <c r="J825" s="502" t="str" cm="1">
        <f t="array" aca="1" ref="J825" ca="1">IF(E825="","",IFERROR(IF(M825=0,SUMIFS(J826:J$1006,L826:L$1006,$L825,M826:M$1006,"&gt;0"),INDIRECT("'"&amp;$E825&amp;"'!E8")),""))</f>
        <v/>
      </c>
      <c r="K825" s="55" t="str">
        <f t="shared" si="33"/>
        <v/>
      </c>
      <c r="L825" s="411" t="str">
        <f t="shared" si="34"/>
        <v/>
      </c>
      <c r="M825" s="411" t="str">
        <f t="shared" si="35"/>
        <v/>
      </c>
      <c r="O825" s="56"/>
    </row>
    <row r="826" spans="1:15" ht="15" hidden="1">
      <c r="A826" s="23"/>
      <c r="B826" s="23"/>
      <c r="C826" s="23"/>
      <c r="D826" s="24"/>
      <c r="E826" s="28" t="str">
        <f>IF('1.4 AIZ-BWH'!E835="","",'1.4 AIZ-BWH'!E835)</f>
        <v/>
      </c>
      <c r="F826" s="49"/>
      <c r="G826" s="500" t="str" cm="1">
        <f t="array" aca="1" ref="G826" ca="1">IFERROR(IF(M826=0,SUMIFS(G827:G$1006,L827:L$1006,$L826,M827:M$1006,"&gt;0"),INDIRECT("'"&amp;$E826&amp;"'!E4")),"")</f>
        <v/>
      </c>
      <c r="H826" s="500" t="str" cm="1">
        <f t="array" aca="1" ref="H826" ca="1">IFERROR(IF(M826=0,SUMIFS(H827:H$1006,L827:L$1006,$L826,M827:M$1006,"&gt;0"),INDIRECT("'"&amp;$E826&amp;"'!E6")),"")</f>
        <v/>
      </c>
      <c r="I826" s="502" t="str" cm="1">
        <f t="array" aca="1" ref="I826" ca="1">IF(E826="","",IFERROR(IF(M826=0,SUMIFS(I827:I$1006,L827:L$1006,$L826,M827:M$1006,"&gt;0"),INDIRECT("'"&amp;$E826&amp;"'!E7")),""))</f>
        <v/>
      </c>
      <c r="J826" s="502" t="str" cm="1">
        <f t="array" aca="1" ref="J826" ca="1">IF(E826="","",IFERROR(IF(M826=0,SUMIFS(J827:J$1006,L827:L$1006,$L826,M827:M$1006,"&gt;0"),INDIRECT("'"&amp;$E826&amp;"'!E8")),""))</f>
        <v/>
      </c>
      <c r="K826" s="55" t="str">
        <f t="shared" si="33"/>
        <v/>
      </c>
      <c r="L826" s="411" t="str">
        <f t="shared" si="34"/>
        <v/>
      </c>
      <c r="M826" s="411" t="str">
        <f t="shared" si="35"/>
        <v/>
      </c>
      <c r="O826" s="56"/>
    </row>
    <row r="827" spans="1:15" ht="15" hidden="1">
      <c r="A827" s="23"/>
      <c r="B827" s="23"/>
      <c r="C827" s="23"/>
      <c r="D827" s="24"/>
      <c r="E827" s="28" t="str">
        <f>IF('1.4 AIZ-BWH'!E836="","",'1.4 AIZ-BWH'!E836)</f>
        <v/>
      </c>
      <c r="F827" s="49"/>
      <c r="G827" s="500" t="str" cm="1">
        <f t="array" aca="1" ref="G827" ca="1">IFERROR(IF(M827=0,SUMIFS(G828:G$1006,L828:L$1006,$L827,M828:M$1006,"&gt;0"),INDIRECT("'"&amp;$E827&amp;"'!E4")),"")</f>
        <v/>
      </c>
      <c r="H827" s="500" t="str" cm="1">
        <f t="array" aca="1" ref="H827" ca="1">IFERROR(IF(M827=0,SUMIFS(H828:H$1006,L828:L$1006,$L827,M828:M$1006,"&gt;0"),INDIRECT("'"&amp;$E827&amp;"'!E6")),"")</f>
        <v/>
      </c>
      <c r="I827" s="502" t="str" cm="1">
        <f t="array" aca="1" ref="I827" ca="1">IF(E827="","",IFERROR(IF(M827=0,SUMIFS(I828:I$1006,L828:L$1006,$L827,M828:M$1006,"&gt;0"),INDIRECT("'"&amp;$E827&amp;"'!E7")),""))</f>
        <v/>
      </c>
      <c r="J827" s="502" t="str" cm="1">
        <f t="array" aca="1" ref="J827" ca="1">IF(E827="","",IFERROR(IF(M827=0,SUMIFS(J828:J$1006,L828:L$1006,$L827,M828:M$1006,"&gt;0"),INDIRECT("'"&amp;$E827&amp;"'!E8")),""))</f>
        <v/>
      </c>
      <c r="K827" s="55" t="str">
        <f t="shared" si="33"/>
        <v/>
      </c>
      <c r="L827" s="411" t="str">
        <f t="shared" si="34"/>
        <v/>
      </c>
      <c r="M827" s="411" t="str">
        <f t="shared" si="35"/>
        <v/>
      </c>
      <c r="O827" s="56"/>
    </row>
    <row r="828" spans="1:15" ht="15" hidden="1">
      <c r="A828" s="23"/>
      <c r="B828" s="23"/>
      <c r="C828" s="23"/>
      <c r="D828" s="24"/>
      <c r="E828" s="28" t="str">
        <f>IF('1.4 AIZ-BWH'!E837="","",'1.4 AIZ-BWH'!E837)</f>
        <v/>
      </c>
      <c r="F828" s="49"/>
      <c r="G828" s="500" t="str" cm="1">
        <f t="array" aca="1" ref="G828" ca="1">IFERROR(IF(M828=0,SUMIFS(G829:G$1006,L829:L$1006,$L828,M829:M$1006,"&gt;0"),INDIRECT("'"&amp;$E828&amp;"'!E4")),"")</f>
        <v/>
      </c>
      <c r="H828" s="500" t="str" cm="1">
        <f t="array" aca="1" ref="H828" ca="1">IFERROR(IF(M828=0,SUMIFS(H829:H$1006,L829:L$1006,$L828,M829:M$1006,"&gt;0"),INDIRECT("'"&amp;$E828&amp;"'!E6")),"")</f>
        <v/>
      </c>
      <c r="I828" s="502" t="str" cm="1">
        <f t="array" aca="1" ref="I828" ca="1">IF(E828="","",IFERROR(IF(M828=0,SUMIFS(I829:I$1006,L829:L$1006,$L828,M829:M$1006,"&gt;0"),INDIRECT("'"&amp;$E828&amp;"'!E7")),""))</f>
        <v/>
      </c>
      <c r="J828" s="502" t="str" cm="1">
        <f t="array" aca="1" ref="J828" ca="1">IF(E828="","",IFERROR(IF(M828=0,SUMIFS(J829:J$1006,L829:L$1006,$L828,M829:M$1006,"&gt;0"),INDIRECT("'"&amp;$E828&amp;"'!E8")),""))</f>
        <v/>
      </c>
      <c r="K828" s="55" t="str">
        <f t="shared" si="33"/>
        <v/>
      </c>
      <c r="L828" s="411" t="str">
        <f t="shared" si="34"/>
        <v/>
      </c>
      <c r="M828" s="411" t="str">
        <f t="shared" si="35"/>
        <v/>
      </c>
      <c r="O828" s="56"/>
    </row>
    <row r="829" spans="1:15" ht="15" hidden="1">
      <c r="A829" s="23"/>
      <c r="B829" s="23"/>
      <c r="C829" s="23"/>
      <c r="D829" s="24"/>
      <c r="E829" s="28" t="str">
        <f>IF('1.4 AIZ-BWH'!E838="","",'1.4 AIZ-BWH'!E838)</f>
        <v/>
      </c>
      <c r="F829" s="49"/>
      <c r="G829" s="500" t="str" cm="1">
        <f t="array" aca="1" ref="G829" ca="1">IFERROR(IF(M829=0,SUMIFS(G830:G$1006,L830:L$1006,$L829,M830:M$1006,"&gt;0"),INDIRECT("'"&amp;$E829&amp;"'!E4")),"")</f>
        <v/>
      </c>
      <c r="H829" s="500" t="str" cm="1">
        <f t="array" aca="1" ref="H829" ca="1">IFERROR(IF(M829=0,SUMIFS(H830:H$1006,L830:L$1006,$L829,M830:M$1006,"&gt;0"),INDIRECT("'"&amp;$E829&amp;"'!E6")),"")</f>
        <v/>
      </c>
      <c r="I829" s="502" t="str" cm="1">
        <f t="array" aca="1" ref="I829" ca="1">IF(E829="","",IFERROR(IF(M829=0,SUMIFS(I830:I$1006,L830:L$1006,$L829,M830:M$1006,"&gt;0"),INDIRECT("'"&amp;$E829&amp;"'!E7")),""))</f>
        <v/>
      </c>
      <c r="J829" s="502" t="str" cm="1">
        <f t="array" aca="1" ref="J829" ca="1">IF(E829="","",IFERROR(IF(M829=0,SUMIFS(J830:J$1006,L830:L$1006,$L829,M830:M$1006,"&gt;0"),INDIRECT("'"&amp;$E829&amp;"'!E8")),""))</f>
        <v/>
      </c>
      <c r="K829" s="55" t="str">
        <f t="shared" si="33"/>
        <v/>
      </c>
      <c r="L829" s="411" t="str">
        <f t="shared" si="34"/>
        <v/>
      </c>
      <c r="M829" s="411" t="str">
        <f t="shared" si="35"/>
        <v/>
      </c>
      <c r="O829" s="56"/>
    </row>
    <row r="830" spans="1:15" ht="15" hidden="1">
      <c r="A830" s="23"/>
      <c r="B830" s="23"/>
      <c r="C830" s="23"/>
      <c r="D830" s="24"/>
      <c r="E830" s="28" t="str">
        <f>IF('1.4 AIZ-BWH'!E839="","",'1.4 AIZ-BWH'!E839)</f>
        <v/>
      </c>
      <c r="F830" s="49"/>
      <c r="G830" s="500" t="str" cm="1">
        <f t="array" aca="1" ref="G830" ca="1">IFERROR(IF(M830=0,SUMIFS(G831:G$1006,L831:L$1006,$L830,M831:M$1006,"&gt;0"),INDIRECT("'"&amp;$E830&amp;"'!E4")),"")</f>
        <v/>
      </c>
      <c r="H830" s="500" t="str" cm="1">
        <f t="array" aca="1" ref="H830" ca="1">IFERROR(IF(M830=0,SUMIFS(H831:H$1006,L831:L$1006,$L830,M831:M$1006,"&gt;0"),INDIRECT("'"&amp;$E830&amp;"'!E6")),"")</f>
        <v/>
      </c>
      <c r="I830" s="502" t="str" cm="1">
        <f t="array" aca="1" ref="I830" ca="1">IF(E830="","",IFERROR(IF(M830=0,SUMIFS(I831:I$1006,L831:L$1006,$L830,M831:M$1006,"&gt;0"),INDIRECT("'"&amp;$E830&amp;"'!E7")),""))</f>
        <v/>
      </c>
      <c r="J830" s="502" t="str" cm="1">
        <f t="array" aca="1" ref="J830" ca="1">IF(E830="","",IFERROR(IF(M830=0,SUMIFS(J831:J$1006,L831:L$1006,$L830,M831:M$1006,"&gt;0"),INDIRECT("'"&amp;$E830&amp;"'!E8")),""))</f>
        <v/>
      </c>
      <c r="K830" s="55" t="str">
        <f t="shared" si="33"/>
        <v/>
      </c>
      <c r="L830" s="411" t="str">
        <f t="shared" si="34"/>
        <v/>
      </c>
      <c r="M830" s="411" t="str">
        <f t="shared" si="35"/>
        <v/>
      </c>
      <c r="O830" s="56"/>
    </row>
    <row r="831" spans="1:15" ht="15" hidden="1">
      <c r="A831" s="23"/>
      <c r="B831" s="23"/>
      <c r="C831" s="23"/>
      <c r="D831" s="24"/>
      <c r="E831" s="28" t="str">
        <f>IF('1.4 AIZ-BWH'!E840="","",'1.4 AIZ-BWH'!E840)</f>
        <v/>
      </c>
      <c r="F831" s="49"/>
      <c r="G831" s="500" t="str" cm="1">
        <f t="array" aca="1" ref="G831" ca="1">IFERROR(IF(M831=0,SUMIFS(G832:G$1006,L832:L$1006,$L831,M832:M$1006,"&gt;0"),INDIRECT("'"&amp;$E831&amp;"'!E4")),"")</f>
        <v/>
      </c>
      <c r="H831" s="500" t="str" cm="1">
        <f t="array" aca="1" ref="H831" ca="1">IFERROR(IF(M831=0,SUMIFS(H832:H$1006,L832:L$1006,$L831,M832:M$1006,"&gt;0"),INDIRECT("'"&amp;$E831&amp;"'!E6")),"")</f>
        <v/>
      </c>
      <c r="I831" s="502" t="str" cm="1">
        <f t="array" aca="1" ref="I831" ca="1">IF(E831="","",IFERROR(IF(M831=0,SUMIFS(I832:I$1006,L832:L$1006,$L831,M832:M$1006,"&gt;0"),INDIRECT("'"&amp;$E831&amp;"'!E7")),""))</f>
        <v/>
      </c>
      <c r="J831" s="502" t="str" cm="1">
        <f t="array" aca="1" ref="J831" ca="1">IF(E831="","",IFERROR(IF(M831=0,SUMIFS(J832:J$1006,L832:L$1006,$L831,M832:M$1006,"&gt;0"),INDIRECT("'"&amp;$E831&amp;"'!E8")),""))</f>
        <v/>
      </c>
      <c r="K831" s="55" t="str">
        <f t="shared" si="33"/>
        <v/>
      </c>
      <c r="L831" s="411" t="str">
        <f t="shared" si="34"/>
        <v/>
      </c>
      <c r="M831" s="411" t="str">
        <f t="shared" si="35"/>
        <v/>
      </c>
      <c r="O831" s="56"/>
    </row>
    <row r="832" spans="1:15" ht="15" hidden="1">
      <c r="A832" s="23"/>
      <c r="B832" s="23"/>
      <c r="C832" s="23"/>
      <c r="D832" s="24"/>
      <c r="E832" s="28" t="str">
        <f>IF('1.4 AIZ-BWH'!E841="","",'1.4 AIZ-BWH'!E841)</f>
        <v/>
      </c>
      <c r="F832" s="49"/>
      <c r="G832" s="500" t="str" cm="1">
        <f t="array" aca="1" ref="G832" ca="1">IFERROR(IF(M832=0,SUMIFS(G833:G$1006,L833:L$1006,$L832,M833:M$1006,"&gt;0"),INDIRECT("'"&amp;$E832&amp;"'!E4")),"")</f>
        <v/>
      </c>
      <c r="H832" s="500" t="str" cm="1">
        <f t="array" aca="1" ref="H832" ca="1">IFERROR(IF(M832=0,SUMIFS(H833:H$1006,L833:L$1006,$L832,M833:M$1006,"&gt;0"),INDIRECT("'"&amp;$E832&amp;"'!E6")),"")</f>
        <v/>
      </c>
      <c r="I832" s="502" t="str" cm="1">
        <f t="array" aca="1" ref="I832" ca="1">IF(E832="","",IFERROR(IF(M832=0,SUMIFS(I833:I$1006,L833:L$1006,$L832,M833:M$1006,"&gt;0"),INDIRECT("'"&amp;$E832&amp;"'!E7")),""))</f>
        <v/>
      </c>
      <c r="J832" s="502" t="str" cm="1">
        <f t="array" aca="1" ref="J832" ca="1">IF(E832="","",IFERROR(IF(M832=0,SUMIFS(J833:J$1006,L833:L$1006,$L832,M833:M$1006,"&gt;0"),INDIRECT("'"&amp;$E832&amp;"'!E8")),""))</f>
        <v/>
      </c>
      <c r="K832" s="55" t="str">
        <f t="shared" si="33"/>
        <v/>
      </c>
      <c r="L832" s="411" t="str">
        <f t="shared" si="34"/>
        <v/>
      </c>
      <c r="M832" s="411" t="str">
        <f t="shared" si="35"/>
        <v/>
      </c>
      <c r="O832" s="56"/>
    </row>
    <row r="833" spans="1:15" ht="15" hidden="1">
      <c r="A833" s="23"/>
      <c r="B833" s="23"/>
      <c r="C833" s="23"/>
      <c r="D833" s="24"/>
      <c r="E833" s="28" t="str">
        <f>IF('1.4 AIZ-BWH'!E842="","",'1.4 AIZ-BWH'!E842)</f>
        <v/>
      </c>
      <c r="F833" s="49"/>
      <c r="G833" s="500" t="str" cm="1">
        <f t="array" aca="1" ref="G833" ca="1">IFERROR(IF(M833=0,SUMIFS(G834:G$1006,L834:L$1006,$L833,M834:M$1006,"&gt;0"),INDIRECT("'"&amp;$E833&amp;"'!E4")),"")</f>
        <v/>
      </c>
      <c r="H833" s="500" t="str" cm="1">
        <f t="array" aca="1" ref="H833" ca="1">IFERROR(IF(M833=0,SUMIFS(H834:H$1006,L834:L$1006,$L833,M834:M$1006,"&gt;0"),INDIRECT("'"&amp;$E833&amp;"'!E6")),"")</f>
        <v/>
      </c>
      <c r="I833" s="502" t="str" cm="1">
        <f t="array" aca="1" ref="I833" ca="1">IF(E833="","",IFERROR(IF(M833=0,SUMIFS(I834:I$1006,L834:L$1006,$L833,M834:M$1006,"&gt;0"),INDIRECT("'"&amp;$E833&amp;"'!E7")),""))</f>
        <v/>
      </c>
      <c r="J833" s="502" t="str" cm="1">
        <f t="array" aca="1" ref="J833" ca="1">IF(E833="","",IFERROR(IF(M833=0,SUMIFS(J834:J$1006,L834:L$1006,$L833,M834:M$1006,"&gt;0"),INDIRECT("'"&amp;$E833&amp;"'!E8")),""))</f>
        <v/>
      </c>
      <c r="K833" s="55" t="str">
        <f t="shared" si="33"/>
        <v/>
      </c>
      <c r="L833" s="411" t="str">
        <f t="shared" si="34"/>
        <v/>
      </c>
      <c r="M833" s="411" t="str">
        <f t="shared" si="35"/>
        <v/>
      </c>
      <c r="O833" s="56"/>
    </row>
    <row r="834" spans="1:15" ht="15" hidden="1">
      <c r="A834" s="23"/>
      <c r="B834" s="23"/>
      <c r="C834" s="23"/>
      <c r="D834" s="24"/>
      <c r="E834" s="28" t="str">
        <f>IF('1.4 AIZ-BWH'!E843="","",'1.4 AIZ-BWH'!E843)</f>
        <v/>
      </c>
      <c r="F834" s="49"/>
      <c r="G834" s="500" t="str" cm="1">
        <f t="array" aca="1" ref="G834" ca="1">IFERROR(IF(M834=0,SUMIFS(G835:G$1006,L835:L$1006,$L834,M835:M$1006,"&gt;0"),INDIRECT("'"&amp;$E834&amp;"'!E4")),"")</f>
        <v/>
      </c>
      <c r="H834" s="500" t="str" cm="1">
        <f t="array" aca="1" ref="H834" ca="1">IFERROR(IF(M834=0,SUMIFS(H835:H$1006,L835:L$1006,$L834,M835:M$1006,"&gt;0"),INDIRECT("'"&amp;$E834&amp;"'!E6")),"")</f>
        <v/>
      </c>
      <c r="I834" s="502" t="str" cm="1">
        <f t="array" aca="1" ref="I834" ca="1">IF(E834="","",IFERROR(IF(M834=0,SUMIFS(I835:I$1006,L835:L$1006,$L834,M835:M$1006,"&gt;0"),INDIRECT("'"&amp;$E834&amp;"'!E7")),""))</f>
        <v/>
      </c>
      <c r="J834" s="502" t="str" cm="1">
        <f t="array" aca="1" ref="J834" ca="1">IF(E834="","",IFERROR(IF(M834=0,SUMIFS(J835:J$1006,L835:L$1006,$L834,M835:M$1006,"&gt;0"),INDIRECT("'"&amp;$E834&amp;"'!E8")),""))</f>
        <v/>
      </c>
      <c r="K834" s="55" t="str">
        <f t="shared" si="33"/>
        <v/>
      </c>
      <c r="L834" s="411" t="str">
        <f t="shared" si="34"/>
        <v/>
      </c>
      <c r="M834" s="411" t="str">
        <f t="shared" si="35"/>
        <v/>
      </c>
      <c r="O834" s="56"/>
    </row>
    <row r="835" spans="1:15" ht="15" hidden="1">
      <c r="A835" s="23"/>
      <c r="B835" s="23"/>
      <c r="C835" s="23"/>
      <c r="D835" s="24"/>
      <c r="E835" s="28" t="str">
        <f>IF('1.4 AIZ-BWH'!E844="","",'1.4 AIZ-BWH'!E844)</f>
        <v/>
      </c>
      <c r="F835" s="49"/>
      <c r="G835" s="500" t="str" cm="1">
        <f t="array" aca="1" ref="G835" ca="1">IFERROR(IF(M835=0,SUMIFS(G836:G$1006,L836:L$1006,$L835,M836:M$1006,"&gt;0"),INDIRECT("'"&amp;$E835&amp;"'!E4")),"")</f>
        <v/>
      </c>
      <c r="H835" s="500" t="str" cm="1">
        <f t="array" aca="1" ref="H835" ca="1">IFERROR(IF(M835=0,SUMIFS(H836:H$1006,L836:L$1006,$L835,M836:M$1006,"&gt;0"),INDIRECT("'"&amp;$E835&amp;"'!E6")),"")</f>
        <v/>
      </c>
      <c r="I835" s="502" t="str" cm="1">
        <f t="array" aca="1" ref="I835" ca="1">IF(E835="","",IFERROR(IF(M835=0,SUMIFS(I836:I$1006,L836:L$1006,$L835,M836:M$1006,"&gt;0"),INDIRECT("'"&amp;$E835&amp;"'!E7")),""))</f>
        <v/>
      </c>
      <c r="J835" s="502" t="str" cm="1">
        <f t="array" aca="1" ref="J835" ca="1">IF(E835="","",IFERROR(IF(M835=0,SUMIFS(J836:J$1006,L836:L$1006,$L835,M836:M$1006,"&gt;0"),INDIRECT("'"&amp;$E835&amp;"'!E8")),""))</f>
        <v/>
      </c>
      <c r="K835" s="55" t="str">
        <f t="shared" si="33"/>
        <v/>
      </c>
      <c r="L835" s="411" t="str">
        <f t="shared" si="34"/>
        <v/>
      </c>
      <c r="M835" s="411" t="str">
        <f t="shared" si="35"/>
        <v/>
      </c>
      <c r="O835" s="56"/>
    </row>
    <row r="836" spans="1:15" ht="15" hidden="1">
      <c r="A836" s="23"/>
      <c r="B836" s="23"/>
      <c r="C836" s="23"/>
      <c r="D836" s="24"/>
      <c r="E836" s="28" t="str">
        <f>IF('1.4 AIZ-BWH'!E845="","",'1.4 AIZ-BWH'!E845)</f>
        <v/>
      </c>
      <c r="F836" s="49"/>
      <c r="G836" s="500" t="str" cm="1">
        <f t="array" aca="1" ref="G836" ca="1">IFERROR(IF(M836=0,SUMIFS(G837:G$1006,L837:L$1006,$L836,M837:M$1006,"&gt;0"),INDIRECT("'"&amp;$E836&amp;"'!E4")),"")</f>
        <v/>
      </c>
      <c r="H836" s="500" t="str" cm="1">
        <f t="array" aca="1" ref="H836" ca="1">IFERROR(IF(M836=0,SUMIFS(H837:H$1006,L837:L$1006,$L836,M837:M$1006,"&gt;0"),INDIRECT("'"&amp;$E836&amp;"'!E6")),"")</f>
        <v/>
      </c>
      <c r="I836" s="502" t="str" cm="1">
        <f t="array" aca="1" ref="I836" ca="1">IF(E836="","",IFERROR(IF(M836=0,SUMIFS(I837:I$1006,L837:L$1006,$L836,M837:M$1006,"&gt;0"),INDIRECT("'"&amp;$E836&amp;"'!E7")),""))</f>
        <v/>
      </c>
      <c r="J836" s="502" t="str" cm="1">
        <f t="array" aca="1" ref="J836" ca="1">IF(E836="","",IFERROR(IF(M836=0,SUMIFS(J837:J$1006,L837:L$1006,$L836,M837:M$1006,"&gt;0"),INDIRECT("'"&amp;$E836&amp;"'!E8")),""))</f>
        <v/>
      </c>
      <c r="K836" s="55" t="str">
        <f t="shared" si="33"/>
        <v/>
      </c>
      <c r="L836" s="411" t="str">
        <f t="shared" si="34"/>
        <v/>
      </c>
      <c r="M836" s="411" t="str">
        <f t="shared" si="35"/>
        <v/>
      </c>
      <c r="O836" s="56"/>
    </row>
    <row r="837" spans="1:15" ht="15" hidden="1">
      <c r="A837" s="23"/>
      <c r="B837" s="23"/>
      <c r="C837" s="23"/>
      <c r="D837" s="24"/>
      <c r="E837" s="28" t="str">
        <f>IF('1.4 AIZ-BWH'!E846="","",'1.4 AIZ-BWH'!E846)</f>
        <v/>
      </c>
      <c r="F837" s="49"/>
      <c r="G837" s="500" t="str" cm="1">
        <f t="array" aca="1" ref="G837" ca="1">IFERROR(IF(M837=0,SUMIFS(G838:G$1006,L838:L$1006,$L837,M838:M$1006,"&gt;0"),INDIRECT("'"&amp;$E837&amp;"'!E4")),"")</f>
        <v/>
      </c>
      <c r="H837" s="500" t="str" cm="1">
        <f t="array" aca="1" ref="H837" ca="1">IFERROR(IF(M837=0,SUMIFS(H838:H$1006,L838:L$1006,$L837,M838:M$1006,"&gt;0"),INDIRECT("'"&amp;$E837&amp;"'!E6")),"")</f>
        <v/>
      </c>
      <c r="I837" s="502" t="str" cm="1">
        <f t="array" aca="1" ref="I837" ca="1">IF(E837="","",IFERROR(IF(M837=0,SUMIFS(I838:I$1006,L838:L$1006,$L837,M838:M$1006,"&gt;0"),INDIRECT("'"&amp;$E837&amp;"'!E7")),""))</f>
        <v/>
      </c>
      <c r="J837" s="502" t="str" cm="1">
        <f t="array" aca="1" ref="J837" ca="1">IF(E837="","",IFERROR(IF(M837=0,SUMIFS(J838:J$1006,L838:L$1006,$L837,M838:M$1006,"&gt;0"),INDIRECT("'"&amp;$E837&amp;"'!E8")),""))</f>
        <v/>
      </c>
      <c r="K837" s="55" t="str">
        <f t="shared" si="33"/>
        <v/>
      </c>
      <c r="L837" s="411" t="str">
        <f t="shared" si="34"/>
        <v/>
      </c>
      <c r="M837" s="411" t="str">
        <f t="shared" si="35"/>
        <v/>
      </c>
      <c r="O837" s="56"/>
    </row>
    <row r="838" spans="1:15" ht="15" hidden="1">
      <c r="A838" s="23"/>
      <c r="B838" s="23"/>
      <c r="C838" s="23"/>
      <c r="D838" s="24"/>
      <c r="E838" s="28" t="str">
        <f>IF('1.4 AIZ-BWH'!E847="","",'1.4 AIZ-BWH'!E847)</f>
        <v/>
      </c>
      <c r="F838" s="49"/>
      <c r="G838" s="500" t="str" cm="1">
        <f t="array" aca="1" ref="G838" ca="1">IFERROR(IF(M838=0,SUMIFS(G839:G$1006,L839:L$1006,$L838,M839:M$1006,"&gt;0"),INDIRECT("'"&amp;$E838&amp;"'!E4")),"")</f>
        <v/>
      </c>
      <c r="H838" s="500" t="str" cm="1">
        <f t="array" aca="1" ref="H838" ca="1">IFERROR(IF(M838=0,SUMIFS(H839:H$1006,L839:L$1006,$L838,M839:M$1006,"&gt;0"),INDIRECT("'"&amp;$E838&amp;"'!E6")),"")</f>
        <v/>
      </c>
      <c r="I838" s="502" t="str" cm="1">
        <f t="array" aca="1" ref="I838" ca="1">IF(E838="","",IFERROR(IF(M838=0,SUMIFS(I839:I$1006,L839:L$1006,$L838,M839:M$1006,"&gt;0"),INDIRECT("'"&amp;$E838&amp;"'!E7")),""))</f>
        <v/>
      </c>
      <c r="J838" s="502" t="str" cm="1">
        <f t="array" aca="1" ref="J838" ca="1">IF(E838="","",IFERROR(IF(M838=0,SUMIFS(J839:J$1006,L839:L$1006,$L838,M839:M$1006,"&gt;0"),INDIRECT("'"&amp;$E838&amp;"'!E8")),""))</f>
        <v/>
      </c>
      <c r="K838" s="55" t="str">
        <f t="shared" si="33"/>
        <v/>
      </c>
      <c r="L838" s="411" t="str">
        <f t="shared" si="34"/>
        <v/>
      </c>
      <c r="M838" s="411" t="str">
        <f t="shared" si="35"/>
        <v/>
      </c>
      <c r="O838" s="56"/>
    </row>
    <row r="839" spans="1:15" ht="15" hidden="1">
      <c r="A839" s="23"/>
      <c r="B839" s="23"/>
      <c r="C839" s="23"/>
      <c r="D839" s="24"/>
      <c r="E839" s="28" t="str">
        <f>IF('1.4 AIZ-BWH'!E848="","",'1.4 AIZ-BWH'!E848)</f>
        <v/>
      </c>
      <c r="F839" s="49"/>
      <c r="G839" s="500" t="str" cm="1">
        <f t="array" aca="1" ref="G839" ca="1">IFERROR(IF(M839=0,SUMIFS(G840:G$1006,L840:L$1006,$L839,M840:M$1006,"&gt;0"),INDIRECT("'"&amp;$E839&amp;"'!E4")),"")</f>
        <v/>
      </c>
      <c r="H839" s="500" t="str" cm="1">
        <f t="array" aca="1" ref="H839" ca="1">IFERROR(IF(M839=0,SUMIFS(H840:H$1006,L840:L$1006,$L839,M840:M$1006,"&gt;0"),INDIRECT("'"&amp;$E839&amp;"'!E6")),"")</f>
        <v/>
      </c>
      <c r="I839" s="502" t="str" cm="1">
        <f t="array" aca="1" ref="I839" ca="1">IF(E839="","",IFERROR(IF(M839=0,SUMIFS(I840:I$1006,L840:L$1006,$L839,M840:M$1006,"&gt;0"),INDIRECT("'"&amp;$E839&amp;"'!E7")),""))</f>
        <v/>
      </c>
      <c r="J839" s="502" t="str" cm="1">
        <f t="array" aca="1" ref="J839" ca="1">IF(E839="","",IFERROR(IF(M839=0,SUMIFS(J840:J$1006,L840:L$1006,$L839,M840:M$1006,"&gt;0"),INDIRECT("'"&amp;$E839&amp;"'!E8")),""))</f>
        <v/>
      </c>
      <c r="K839" s="55" t="str">
        <f t="shared" si="33"/>
        <v/>
      </c>
      <c r="L839" s="411" t="str">
        <f t="shared" si="34"/>
        <v/>
      </c>
      <c r="M839" s="411" t="str">
        <f t="shared" si="35"/>
        <v/>
      </c>
      <c r="O839" s="56"/>
    </row>
    <row r="840" spans="1:15" ht="15" hidden="1">
      <c r="A840" s="23"/>
      <c r="B840" s="23"/>
      <c r="C840" s="23"/>
      <c r="D840" s="24"/>
      <c r="E840" s="28" t="str">
        <f>IF('1.4 AIZ-BWH'!E849="","",'1.4 AIZ-BWH'!E849)</f>
        <v/>
      </c>
      <c r="F840" s="49"/>
      <c r="G840" s="500" t="str" cm="1">
        <f t="array" aca="1" ref="G840" ca="1">IFERROR(IF(M840=0,SUMIFS(G841:G$1006,L841:L$1006,$L840,M841:M$1006,"&gt;0"),INDIRECT("'"&amp;$E840&amp;"'!E4")),"")</f>
        <v/>
      </c>
      <c r="H840" s="500" t="str" cm="1">
        <f t="array" aca="1" ref="H840" ca="1">IFERROR(IF(M840=0,SUMIFS(H841:H$1006,L841:L$1006,$L840,M841:M$1006,"&gt;0"),INDIRECT("'"&amp;$E840&amp;"'!E6")),"")</f>
        <v/>
      </c>
      <c r="I840" s="502" t="str" cm="1">
        <f t="array" aca="1" ref="I840" ca="1">IF(E840="","",IFERROR(IF(M840=0,SUMIFS(I841:I$1006,L841:L$1006,$L840,M841:M$1006,"&gt;0"),INDIRECT("'"&amp;$E840&amp;"'!E7")),""))</f>
        <v/>
      </c>
      <c r="J840" s="502" t="str" cm="1">
        <f t="array" aca="1" ref="J840" ca="1">IF(E840="","",IFERROR(IF(M840=0,SUMIFS(J841:J$1006,L841:L$1006,$L840,M841:M$1006,"&gt;0"),INDIRECT("'"&amp;$E840&amp;"'!E8")),""))</f>
        <v/>
      </c>
      <c r="K840" s="55" t="str">
        <f t="shared" si="33"/>
        <v/>
      </c>
      <c r="L840" s="411" t="str">
        <f t="shared" si="34"/>
        <v/>
      </c>
      <c r="M840" s="411" t="str">
        <f t="shared" si="35"/>
        <v/>
      </c>
      <c r="O840" s="56"/>
    </row>
    <row r="841" spans="1:15" ht="15" hidden="1">
      <c r="A841" s="23"/>
      <c r="B841" s="23"/>
      <c r="C841" s="23"/>
      <c r="D841" s="24"/>
      <c r="E841" s="28" t="str">
        <f>IF('1.4 AIZ-BWH'!E850="","",'1.4 AIZ-BWH'!E850)</f>
        <v/>
      </c>
      <c r="F841" s="49"/>
      <c r="G841" s="500" t="str" cm="1">
        <f t="array" aca="1" ref="G841" ca="1">IFERROR(IF(M841=0,SUMIFS(G842:G$1006,L842:L$1006,$L841,M842:M$1006,"&gt;0"),INDIRECT("'"&amp;$E841&amp;"'!E4")),"")</f>
        <v/>
      </c>
      <c r="H841" s="500" t="str" cm="1">
        <f t="array" aca="1" ref="H841" ca="1">IFERROR(IF(M841=0,SUMIFS(H842:H$1006,L842:L$1006,$L841,M842:M$1006,"&gt;0"),INDIRECT("'"&amp;$E841&amp;"'!E6")),"")</f>
        <v/>
      </c>
      <c r="I841" s="502" t="str" cm="1">
        <f t="array" aca="1" ref="I841" ca="1">IF(E841="","",IFERROR(IF(M841=0,SUMIFS(I842:I$1006,L842:L$1006,$L841,M842:M$1006,"&gt;0"),INDIRECT("'"&amp;$E841&amp;"'!E7")),""))</f>
        <v/>
      </c>
      <c r="J841" s="502" t="str" cm="1">
        <f t="array" aca="1" ref="J841" ca="1">IF(E841="","",IFERROR(IF(M841=0,SUMIFS(J842:J$1006,L842:L$1006,$L841,M842:M$1006,"&gt;0"),INDIRECT("'"&amp;$E841&amp;"'!E8")),""))</f>
        <v/>
      </c>
      <c r="K841" s="55" t="str">
        <f t="shared" si="33"/>
        <v/>
      </c>
      <c r="L841" s="411" t="str">
        <f t="shared" si="34"/>
        <v/>
      </c>
      <c r="M841" s="411" t="str">
        <f t="shared" si="35"/>
        <v/>
      </c>
      <c r="O841" s="56"/>
    </row>
    <row r="842" spans="1:15" ht="15" hidden="1">
      <c r="A842" s="23"/>
      <c r="B842" s="23"/>
      <c r="C842" s="23"/>
      <c r="D842" s="24"/>
      <c r="E842" s="28" t="str">
        <f>IF('1.4 AIZ-BWH'!E851="","",'1.4 AIZ-BWH'!E851)</f>
        <v/>
      </c>
      <c r="F842" s="49"/>
      <c r="G842" s="500" t="str" cm="1">
        <f t="array" aca="1" ref="G842" ca="1">IFERROR(IF(M842=0,SUMIFS(G843:G$1006,L843:L$1006,$L842,M843:M$1006,"&gt;0"),INDIRECT("'"&amp;$E842&amp;"'!E4")),"")</f>
        <v/>
      </c>
      <c r="H842" s="500" t="str" cm="1">
        <f t="array" aca="1" ref="H842" ca="1">IFERROR(IF(M842=0,SUMIFS(H843:H$1006,L843:L$1006,$L842,M843:M$1006,"&gt;0"),INDIRECT("'"&amp;$E842&amp;"'!E6")),"")</f>
        <v/>
      </c>
      <c r="I842" s="502" t="str" cm="1">
        <f t="array" aca="1" ref="I842" ca="1">IF(E842="","",IFERROR(IF(M842=0,SUMIFS(I843:I$1006,L843:L$1006,$L842,M843:M$1006,"&gt;0"),INDIRECT("'"&amp;$E842&amp;"'!E7")),""))</f>
        <v/>
      </c>
      <c r="J842" s="502" t="str" cm="1">
        <f t="array" aca="1" ref="J842" ca="1">IF(E842="","",IFERROR(IF(M842=0,SUMIFS(J843:J$1006,L843:L$1006,$L842,M843:M$1006,"&gt;0"),INDIRECT("'"&amp;$E842&amp;"'!E8")),""))</f>
        <v/>
      </c>
      <c r="K842" s="55" t="str">
        <f t="shared" si="33"/>
        <v/>
      </c>
      <c r="L842" s="411" t="str">
        <f t="shared" si="34"/>
        <v/>
      </c>
      <c r="M842" s="411" t="str">
        <f t="shared" si="35"/>
        <v/>
      </c>
      <c r="O842" s="56"/>
    </row>
    <row r="843" spans="1:15" ht="15" hidden="1">
      <c r="A843" s="23"/>
      <c r="B843" s="23"/>
      <c r="C843" s="23"/>
      <c r="D843" s="24"/>
      <c r="E843" s="28" t="str">
        <f>IF('1.4 AIZ-BWH'!E852="","",'1.4 AIZ-BWH'!E852)</f>
        <v/>
      </c>
      <c r="F843" s="49"/>
      <c r="G843" s="500" t="str" cm="1">
        <f t="array" aca="1" ref="G843" ca="1">IFERROR(IF(M843=0,SUMIFS(G844:G$1006,L844:L$1006,$L843,M844:M$1006,"&gt;0"),INDIRECT("'"&amp;$E843&amp;"'!E4")),"")</f>
        <v/>
      </c>
      <c r="H843" s="500" t="str" cm="1">
        <f t="array" aca="1" ref="H843" ca="1">IFERROR(IF(M843=0,SUMIFS(H844:H$1006,L844:L$1006,$L843,M844:M$1006,"&gt;0"),INDIRECT("'"&amp;$E843&amp;"'!E6")),"")</f>
        <v/>
      </c>
      <c r="I843" s="502" t="str" cm="1">
        <f t="array" aca="1" ref="I843" ca="1">IF(E843="","",IFERROR(IF(M843=0,SUMIFS(I844:I$1006,L844:L$1006,$L843,M844:M$1006,"&gt;0"),INDIRECT("'"&amp;$E843&amp;"'!E7")),""))</f>
        <v/>
      </c>
      <c r="J843" s="502" t="str" cm="1">
        <f t="array" aca="1" ref="J843" ca="1">IF(E843="","",IFERROR(IF(M843=0,SUMIFS(J844:J$1006,L844:L$1006,$L843,M844:M$1006,"&gt;0"),INDIRECT("'"&amp;$E843&amp;"'!E8")),""))</f>
        <v/>
      </c>
      <c r="K843" s="55" t="str">
        <f t="shared" si="33"/>
        <v/>
      </c>
      <c r="L843" s="411" t="str">
        <f t="shared" si="34"/>
        <v/>
      </c>
      <c r="M843" s="411" t="str">
        <f t="shared" si="35"/>
        <v/>
      </c>
      <c r="O843" s="56"/>
    </row>
    <row r="844" spans="1:15" ht="15" hidden="1">
      <c r="A844" s="23"/>
      <c r="B844" s="23"/>
      <c r="C844" s="23"/>
      <c r="D844" s="24"/>
      <c r="E844" s="28" t="str">
        <f>IF('1.4 AIZ-BWH'!E853="","",'1.4 AIZ-BWH'!E853)</f>
        <v/>
      </c>
      <c r="F844" s="49"/>
      <c r="G844" s="500" t="str" cm="1">
        <f t="array" aca="1" ref="G844" ca="1">IFERROR(IF(M844=0,SUMIFS(G845:G$1006,L845:L$1006,$L844,M845:M$1006,"&gt;0"),INDIRECT("'"&amp;$E844&amp;"'!E4")),"")</f>
        <v/>
      </c>
      <c r="H844" s="500" t="str" cm="1">
        <f t="array" aca="1" ref="H844" ca="1">IFERROR(IF(M844=0,SUMIFS(H845:H$1006,L845:L$1006,$L844,M845:M$1006,"&gt;0"),INDIRECT("'"&amp;$E844&amp;"'!E6")),"")</f>
        <v/>
      </c>
      <c r="I844" s="502" t="str" cm="1">
        <f t="array" aca="1" ref="I844" ca="1">IF(E844="","",IFERROR(IF(M844=0,SUMIFS(I845:I$1006,L845:L$1006,$L844,M845:M$1006,"&gt;0"),INDIRECT("'"&amp;$E844&amp;"'!E7")),""))</f>
        <v/>
      </c>
      <c r="J844" s="502" t="str" cm="1">
        <f t="array" aca="1" ref="J844" ca="1">IF(E844="","",IFERROR(IF(M844=0,SUMIFS(J845:J$1006,L845:L$1006,$L844,M845:M$1006,"&gt;0"),INDIRECT("'"&amp;$E844&amp;"'!E8")),""))</f>
        <v/>
      </c>
      <c r="K844" s="55" t="str">
        <f t="shared" si="33"/>
        <v/>
      </c>
      <c r="L844" s="411" t="str">
        <f t="shared" si="34"/>
        <v/>
      </c>
      <c r="M844" s="411" t="str">
        <f t="shared" si="35"/>
        <v/>
      </c>
      <c r="O844" s="56"/>
    </row>
    <row r="845" spans="1:15" ht="15" hidden="1">
      <c r="A845" s="23"/>
      <c r="B845" s="23"/>
      <c r="C845" s="23"/>
      <c r="D845" s="24"/>
      <c r="E845" s="28" t="str">
        <f>IF('1.4 AIZ-BWH'!E854="","",'1.4 AIZ-BWH'!E854)</f>
        <v/>
      </c>
      <c r="F845" s="49"/>
      <c r="G845" s="500" t="str" cm="1">
        <f t="array" aca="1" ref="G845" ca="1">IFERROR(IF(M845=0,SUMIFS(G846:G$1006,L846:L$1006,$L845,M846:M$1006,"&gt;0"),INDIRECT("'"&amp;$E845&amp;"'!E4")),"")</f>
        <v/>
      </c>
      <c r="H845" s="500" t="str" cm="1">
        <f t="array" aca="1" ref="H845" ca="1">IFERROR(IF(M845=0,SUMIFS(H846:H$1006,L846:L$1006,$L845,M846:M$1006,"&gt;0"),INDIRECT("'"&amp;$E845&amp;"'!E6")),"")</f>
        <v/>
      </c>
      <c r="I845" s="502" t="str" cm="1">
        <f t="array" aca="1" ref="I845" ca="1">IF(E845="","",IFERROR(IF(M845=0,SUMIFS(I846:I$1006,L846:L$1006,$L845,M846:M$1006,"&gt;0"),INDIRECT("'"&amp;$E845&amp;"'!E7")),""))</f>
        <v/>
      </c>
      <c r="J845" s="502" t="str" cm="1">
        <f t="array" aca="1" ref="J845" ca="1">IF(E845="","",IFERROR(IF(M845=0,SUMIFS(J846:J$1006,L846:L$1006,$L845,M846:M$1006,"&gt;0"),INDIRECT("'"&amp;$E845&amp;"'!E8")),""))</f>
        <v/>
      </c>
      <c r="K845" s="55" t="str">
        <f t="shared" si="33"/>
        <v/>
      </c>
      <c r="L845" s="411" t="str">
        <f t="shared" si="34"/>
        <v/>
      </c>
      <c r="M845" s="411" t="str">
        <f t="shared" si="35"/>
        <v/>
      </c>
      <c r="O845" s="56"/>
    </row>
    <row r="846" spans="1:15" ht="15" hidden="1">
      <c r="A846" s="23"/>
      <c r="B846" s="23"/>
      <c r="C846" s="23"/>
      <c r="D846" s="24"/>
      <c r="E846" s="28" t="str">
        <f>IF('1.4 AIZ-BWH'!E855="","",'1.4 AIZ-BWH'!E855)</f>
        <v/>
      </c>
      <c r="F846" s="49"/>
      <c r="G846" s="500" t="str" cm="1">
        <f t="array" aca="1" ref="G846" ca="1">IFERROR(IF(M846=0,SUMIFS(G847:G$1006,L847:L$1006,$L846,M847:M$1006,"&gt;0"),INDIRECT("'"&amp;$E846&amp;"'!E4")),"")</f>
        <v/>
      </c>
      <c r="H846" s="500" t="str" cm="1">
        <f t="array" aca="1" ref="H846" ca="1">IFERROR(IF(M846=0,SUMIFS(H847:H$1006,L847:L$1006,$L846,M847:M$1006,"&gt;0"),INDIRECT("'"&amp;$E846&amp;"'!E6")),"")</f>
        <v/>
      </c>
      <c r="I846" s="502" t="str" cm="1">
        <f t="array" aca="1" ref="I846" ca="1">IF(E846="","",IFERROR(IF(M846=0,SUMIFS(I847:I$1006,L847:L$1006,$L846,M847:M$1006,"&gt;0"),INDIRECT("'"&amp;$E846&amp;"'!E7")),""))</f>
        <v/>
      </c>
      <c r="J846" s="502" t="str" cm="1">
        <f t="array" aca="1" ref="J846" ca="1">IF(E846="","",IFERROR(IF(M846=0,SUMIFS(J847:J$1006,L847:L$1006,$L846,M847:M$1006,"&gt;0"),INDIRECT("'"&amp;$E846&amp;"'!E8")),""))</f>
        <v/>
      </c>
      <c r="K846" s="55" t="str">
        <f t="shared" si="33"/>
        <v/>
      </c>
      <c r="L846" s="411" t="str">
        <f t="shared" si="34"/>
        <v/>
      </c>
      <c r="M846" s="411" t="str">
        <f t="shared" si="35"/>
        <v/>
      </c>
      <c r="O846" s="56"/>
    </row>
    <row r="847" spans="1:15" ht="15" hidden="1">
      <c r="A847" s="23"/>
      <c r="B847" s="23"/>
      <c r="C847" s="23"/>
      <c r="D847" s="24"/>
      <c r="E847" s="28" t="str">
        <f>IF('1.4 AIZ-BWH'!E856="","",'1.4 AIZ-BWH'!E856)</f>
        <v/>
      </c>
      <c r="F847" s="49"/>
      <c r="G847" s="500" t="str" cm="1">
        <f t="array" aca="1" ref="G847" ca="1">IFERROR(IF(M847=0,SUMIFS(G848:G$1006,L848:L$1006,$L847,M848:M$1006,"&gt;0"),INDIRECT("'"&amp;$E847&amp;"'!E4")),"")</f>
        <v/>
      </c>
      <c r="H847" s="500" t="str" cm="1">
        <f t="array" aca="1" ref="H847" ca="1">IFERROR(IF(M847=0,SUMIFS(H848:H$1006,L848:L$1006,$L847,M848:M$1006,"&gt;0"),INDIRECT("'"&amp;$E847&amp;"'!E6")),"")</f>
        <v/>
      </c>
      <c r="I847" s="502" t="str" cm="1">
        <f t="array" aca="1" ref="I847" ca="1">IF(E847="","",IFERROR(IF(M847=0,SUMIFS(I848:I$1006,L848:L$1006,$L847,M848:M$1006,"&gt;0"),INDIRECT("'"&amp;$E847&amp;"'!E7")),""))</f>
        <v/>
      </c>
      <c r="J847" s="502" t="str" cm="1">
        <f t="array" aca="1" ref="J847" ca="1">IF(E847="","",IFERROR(IF(M847=0,SUMIFS(J848:J$1006,L848:L$1006,$L847,M848:M$1006,"&gt;0"),INDIRECT("'"&amp;$E847&amp;"'!E8")),""))</f>
        <v/>
      </c>
      <c r="K847" s="55" t="str">
        <f t="shared" si="33"/>
        <v/>
      </c>
      <c r="L847" s="411" t="str">
        <f t="shared" si="34"/>
        <v/>
      </c>
      <c r="M847" s="411" t="str">
        <f t="shared" si="35"/>
        <v/>
      </c>
      <c r="O847" s="56"/>
    </row>
    <row r="848" spans="1:15" ht="15" hidden="1">
      <c r="A848" s="23"/>
      <c r="B848" s="23"/>
      <c r="C848" s="23"/>
      <c r="D848" s="24"/>
      <c r="E848" s="28" t="str">
        <f>IF('1.4 AIZ-BWH'!E857="","",'1.4 AIZ-BWH'!E857)</f>
        <v/>
      </c>
      <c r="F848" s="49"/>
      <c r="G848" s="500" t="str" cm="1">
        <f t="array" aca="1" ref="G848" ca="1">IFERROR(IF(M848=0,SUMIFS(G849:G$1006,L849:L$1006,$L848,M849:M$1006,"&gt;0"),INDIRECT("'"&amp;$E848&amp;"'!E4")),"")</f>
        <v/>
      </c>
      <c r="H848" s="500" t="str" cm="1">
        <f t="array" aca="1" ref="H848" ca="1">IFERROR(IF(M848=0,SUMIFS(H849:H$1006,L849:L$1006,$L848,M849:M$1006,"&gt;0"),INDIRECT("'"&amp;$E848&amp;"'!E6")),"")</f>
        <v/>
      </c>
      <c r="I848" s="502" t="str" cm="1">
        <f t="array" aca="1" ref="I848" ca="1">IF(E848="","",IFERROR(IF(M848=0,SUMIFS(I849:I$1006,L849:L$1006,$L848,M849:M$1006,"&gt;0"),INDIRECT("'"&amp;$E848&amp;"'!E7")),""))</f>
        <v/>
      </c>
      <c r="J848" s="502" t="str" cm="1">
        <f t="array" aca="1" ref="J848" ca="1">IF(E848="","",IFERROR(IF(M848=0,SUMIFS(J849:J$1006,L849:L$1006,$L848,M849:M$1006,"&gt;0"),INDIRECT("'"&amp;$E848&amp;"'!E8")),""))</f>
        <v/>
      </c>
      <c r="K848" s="55" t="str">
        <f t="shared" si="33"/>
        <v/>
      </c>
      <c r="L848" s="411" t="str">
        <f t="shared" si="34"/>
        <v/>
      </c>
      <c r="M848" s="411" t="str">
        <f t="shared" si="35"/>
        <v/>
      </c>
      <c r="O848" s="56"/>
    </row>
    <row r="849" spans="1:15" ht="15" hidden="1">
      <c r="A849" s="23"/>
      <c r="B849" s="23"/>
      <c r="C849" s="23"/>
      <c r="D849" s="24"/>
      <c r="E849" s="28" t="str">
        <f>IF('1.4 AIZ-BWH'!E858="","",'1.4 AIZ-BWH'!E858)</f>
        <v/>
      </c>
      <c r="F849" s="49"/>
      <c r="G849" s="500" t="str" cm="1">
        <f t="array" aca="1" ref="G849" ca="1">IFERROR(IF(M849=0,SUMIFS(G850:G$1006,L850:L$1006,$L849,M850:M$1006,"&gt;0"),INDIRECT("'"&amp;$E849&amp;"'!E4")),"")</f>
        <v/>
      </c>
      <c r="H849" s="500" t="str" cm="1">
        <f t="array" aca="1" ref="H849" ca="1">IFERROR(IF(M849=0,SUMIFS(H850:H$1006,L850:L$1006,$L849,M850:M$1006,"&gt;0"),INDIRECT("'"&amp;$E849&amp;"'!E6")),"")</f>
        <v/>
      </c>
      <c r="I849" s="502" t="str" cm="1">
        <f t="array" aca="1" ref="I849" ca="1">IF(E849="","",IFERROR(IF(M849=0,SUMIFS(I850:I$1006,L850:L$1006,$L849,M850:M$1006,"&gt;0"),INDIRECT("'"&amp;$E849&amp;"'!E7")),""))</f>
        <v/>
      </c>
      <c r="J849" s="502" t="str" cm="1">
        <f t="array" aca="1" ref="J849" ca="1">IF(E849="","",IFERROR(IF(M849=0,SUMIFS(J850:J$1006,L850:L$1006,$L849,M850:M$1006,"&gt;0"),INDIRECT("'"&amp;$E849&amp;"'!E8")),""))</f>
        <v/>
      </c>
      <c r="K849" s="55" t="str">
        <f t="shared" ref="K849:K912" si="36">IF(E849="","",IFERROR(H849/G849,0))</f>
        <v/>
      </c>
      <c r="L849" s="411" t="str">
        <f t="shared" si="34"/>
        <v/>
      </c>
      <c r="M849" s="411" t="str">
        <f t="shared" si="35"/>
        <v/>
      </c>
      <c r="O849" s="56"/>
    </row>
    <row r="850" spans="1:15" ht="15" hidden="1">
      <c r="A850" s="23"/>
      <c r="B850" s="23"/>
      <c r="C850" s="23"/>
      <c r="D850" s="24"/>
      <c r="E850" s="28" t="str">
        <f>IF('1.4 AIZ-BWH'!E859="","",'1.4 AIZ-BWH'!E859)</f>
        <v/>
      </c>
      <c r="F850" s="49"/>
      <c r="G850" s="500" t="str" cm="1">
        <f t="array" aca="1" ref="G850" ca="1">IFERROR(IF(M850=0,SUMIFS(G851:G$1006,L851:L$1006,$L850,M851:M$1006,"&gt;0"),INDIRECT("'"&amp;$E850&amp;"'!E4")),"")</f>
        <v/>
      </c>
      <c r="H850" s="500" t="str" cm="1">
        <f t="array" aca="1" ref="H850" ca="1">IFERROR(IF(M850=0,SUMIFS(H851:H$1006,L851:L$1006,$L850,M851:M$1006,"&gt;0"),INDIRECT("'"&amp;$E850&amp;"'!E6")),"")</f>
        <v/>
      </c>
      <c r="I850" s="502" t="str" cm="1">
        <f t="array" aca="1" ref="I850" ca="1">IF(E850="","",IFERROR(IF(M850=0,SUMIFS(I851:I$1006,L851:L$1006,$L850,M851:M$1006,"&gt;0"),INDIRECT("'"&amp;$E850&amp;"'!E7")),""))</f>
        <v/>
      </c>
      <c r="J850" s="502" t="str" cm="1">
        <f t="array" aca="1" ref="J850" ca="1">IF(E850="","",IFERROR(IF(M850=0,SUMIFS(J851:J$1006,L851:L$1006,$L850,M851:M$1006,"&gt;0"),INDIRECT("'"&amp;$E850&amp;"'!E8")),""))</f>
        <v/>
      </c>
      <c r="K850" s="55" t="str">
        <f t="shared" si="36"/>
        <v/>
      </c>
      <c r="L850" s="411" t="str">
        <f t="shared" si="34"/>
        <v/>
      </c>
      <c r="M850" s="411" t="str">
        <f t="shared" si="35"/>
        <v/>
      </c>
      <c r="O850" s="56"/>
    </row>
    <row r="851" spans="1:15" ht="15" hidden="1">
      <c r="A851" s="23"/>
      <c r="B851" s="23"/>
      <c r="C851" s="23"/>
      <c r="D851" s="24"/>
      <c r="E851" s="28" t="str">
        <f>IF('1.4 AIZ-BWH'!E860="","",'1.4 AIZ-BWH'!E860)</f>
        <v/>
      </c>
      <c r="F851" s="49"/>
      <c r="G851" s="500" t="str" cm="1">
        <f t="array" aca="1" ref="G851" ca="1">IFERROR(IF(M851=0,SUMIFS(G852:G$1006,L852:L$1006,$L851,M852:M$1006,"&gt;0"),INDIRECT("'"&amp;$E851&amp;"'!E4")),"")</f>
        <v/>
      </c>
      <c r="H851" s="500" t="str" cm="1">
        <f t="array" aca="1" ref="H851" ca="1">IFERROR(IF(M851=0,SUMIFS(H852:H$1006,L852:L$1006,$L851,M852:M$1006,"&gt;0"),INDIRECT("'"&amp;$E851&amp;"'!E6")),"")</f>
        <v/>
      </c>
      <c r="I851" s="502" t="str" cm="1">
        <f t="array" aca="1" ref="I851" ca="1">IF(E851="","",IFERROR(IF(M851=0,SUMIFS(I852:I$1006,L852:L$1006,$L851,M852:M$1006,"&gt;0"),INDIRECT("'"&amp;$E851&amp;"'!E7")),""))</f>
        <v/>
      </c>
      <c r="J851" s="502" t="str" cm="1">
        <f t="array" aca="1" ref="J851" ca="1">IF(E851="","",IFERROR(IF(M851=0,SUMIFS(J852:J$1006,L852:L$1006,$L851,M852:M$1006,"&gt;0"),INDIRECT("'"&amp;$E851&amp;"'!E8")),""))</f>
        <v/>
      </c>
      <c r="K851" s="55" t="str">
        <f t="shared" si="36"/>
        <v/>
      </c>
      <c r="L851" s="411" t="str">
        <f t="shared" si="34"/>
        <v/>
      </c>
      <c r="M851" s="411" t="str">
        <f t="shared" si="35"/>
        <v/>
      </c>
      <c r="O851" s="56"/>
    </row>
    <row r="852" spans="1:15" ht="15" hidden="1">
      <c r="A852" s="23"/>
      <c r="B852" s="23"/>
      <c r="C852" s="23"/>
      <c r="D852" s="24"/>
      <c r="E852" s="28" t="str">
        <f>IF('1.4 AIZ-BWH'!E861="","",'1.4 AIZ-BWH'!E861)</f>
        <v/>
      </c>
      <c r="F852" s="49"/>
      <c r="G852" s="500" t="str" cm="1">
        <f t="array" aca="1" ref="G852" ca="1">IFERROR(IF(M852=0,SUMIFS(G853:G$1006,L853:L$1006,$L852,M853:M$1006,"&gt;0"),INDIRECT("'"&amp;$E852&amp;"'!E4")),"")</f>
        <v/>
      </c>
      <c r="H852" s="500" t="str" cm="1">
        <f t="array" aca="1" ref="H852" ca="1">IFERROR(IF(M852=0,SUMIFS(H853:H$1006,L853:L$1006,$L852,M853:M$1006,"&gt;0"),INDIRECT("'"&amp;$E852&amp;"'!E6")),"")</f>
        <v/>
      </c>
      <c r="I852" s="502" t="str" cm="1">
        <f t="array" aca="1" ref="I852" ca="1">IF(E852="","",IFERROR(IF(M852=0,SUMIFS(I853:I$1006,L853:L$1006,$L852,M853:M$1006,"&gt;0"),INDIRECT("'"&amp;$E852&amp;"'!E7")),""))</f>
        <v/>
      </c>
      <c r="J852" s="502" t="str" cm="1">
        <f t="array" aca="1" ref="J852" ca="1">IF(E852="","",IFERROR(IF(M852=0,SUMIFS(J853:J$1006,L853:L$1006,$L852,M853:M$1006,"&gt;0"),INDIRECT("'"&amp;$E852&amp;"'!E8")),""))</f>
        <v/>
      </c>
      <c r="K852" s="55" t="str">
        <f t="shared" si="36"/>
        <v/>
      </c>
      <c r="L852" s="411" t="str">
        <f t="shared" si="34"/>
        <v/>
      </c>
      <c r="M852" s="411" t="str">
        <f t="shared" si="35"/>
        <v/>
      </c>
      <c r="O852" s="56"/>
    </row>
    <row r="853" spans="1:15" ht="15" hidden="1">
      <c r="A853" s="23"/>
      <c r="B853" s="23"/>
      <c r="C853" s="23"/>
      <c r="D853" s="24"/>
      <c r="E853" s="28" t="str">
        <f>IF('1.4 AIZ-BWH'!E862="","",'1.4 AIZ-BWH'!E862)</f>
        <v/>
      </c>
      <c r="F853" s="49"/>
      <c r="G853" s="500" t="str" cm="1">
        <f t="array" aca="1" ref="G853" ca="1">IFERROR(IF(M853=0,SUMIFS(G854:G$1006,L854:L$1006,$L853,M854:M$1006,"&gt;0"),INDIRECT("'"&amp;$E853&amp;"'!E4")),"")</f>
        <v/>
      </c>
      <c r="H853" s="500" t="str" cm="1">
        <f t="array" aca="1" ref="H853" ca="1">IFERROR(IF(M853=0,SUMIFS(H854:H$1006,L854:L$1006,$L853,M854:M$1006,"&gt;0"),INDIRECT("'"&amp;$E853&amp;"'!E6")),"")</f>
        <v/>
      </c>
      <c r="I853" s="502" t="str" cm="1">
        <f t="array" aca="1" ref="I853" ca="1">IF(E853="","",IFERROR(IF(M853=0,SUMIFS(I854:I$1006,L854:L$1006,$L853,M854:M$1006,"&gt;0"),INDIRECT("'"&amp;$E853&amp;"'!E7")),""))</f>
        <v/>
      </c>
      <c r="J853" s="502" t="str" cm="1">
        <f t="array" aca="1" ref="J853" ca="1">IF(E853="","",IFERROR(IF(M853=0,SUMIFS(J854:J$1006,L854:L$1006,$L853,M854:M$1006,"&gt;0"),INDIRECT("'"&amp;$E853&amp;"'!E8")),""))</f>
        <v/>
      </c>
      <c r="K853" s="55" t="str">
        <f t="shared" si="36"/>
        <v/>
      </c>
      <c r="L853" s="411" t="str">
        <f t="shared" si="34"/>
        <v/>
      </c>
      <c r="M853" s="411" t="str">
        <f t="shared" si="35"/>
        <v/>
      </c>
      <c r="O853" s="56"/>
    </row>
    <row r="854" spans="1:15" ht="15" hidden="1">
      <c r="A854" s="23"/>
      <c r="B854" s="23"/>
      <c r="C854" s="23"/>
      <c r="D854" s="24"/>
      <c r="E854" s="28" t="str">
        <f>IF('1.4 AIZ-BWH'!E863="","",'1.4 AIZ-BWH'!E863)</f>
        <v/>
      </c>
      <c r="F854" s="49"/>
      <c r="G854" s="500" t="str" cm="1">
        <f t="array" aca="1" ref="G854" ca="1">IFERROR(IF(M854=0,SUMIFS(G855:G$1006,L855:L$1006,$L854,M855:M$1006,"&gt;0"),INDIRECT("'"&amp;$E854&amp;"'!E4")),"")</f>
        <v/>
      </c>
      <c r="H854" s="500" t="str" cm="1">
        <f t="array" aca="1" ref="H854" ca="1">IFERROR(IF(M854=0,SUMIFS(H855:H$1006,L855:L$1006,$L854,M855:M$1006,"&gt;0"),INDIRECT("'"&amp;$E854&amp;"'!E6")),"")</f>
        <v/>
      </c>
      <c r="I854" s="502" t="str" cm="1">
        <f t="array" aca="1" ref="I854" ca="1">IF(E854="","",IFERROR(IF(M854=0,SUMIFS(I855:I$1006,L855:L$1006,$L854,M855:M$1006,"&gt;0"),INDIRECT("'"&amp;$E854&amp;"'!E7")),""))</f>
        <v/>
      </c>
      <c r="J854" s="502" t="str" cm="1">
        <f t="array" aca="1" ref="J854" ca="1">IF(E854="","",IFERROR(IF(M854=0,SUMIFS(J855:J$1006,L855:L$1006,$L854,M855:M$1006,"&gt;0"),INDIRECT("'"&amp;$E854&amp;"'!E8")),""))</f>
        <v/>
      </c>
      <c r="K854" s="55" t="str">
        <f t="shared" si="36"/>
        <v/>
      </c>
      <c r="L854" s="411" t="str">
        <f t="shared" si="34"/>
        <v/>
      </c>
      <c r="M854" s="411" t="str">
        <f t="shared" si="35"/>
        <v/>
      </c>
      <c r="O854" s="56"/>
    </row>
    <row r="855" spans="1:15" ht="15" hidden="1">
      <c r="A855" s="23"/>
      <c r="B855" s="23"/>
      <c r="C855" s="23"/>
      <c r="D855" s="24"/>
      <c r="E855" s="28" t="str">
        <f>IF('1.4 AIZ-BWH'!E864="","",'1.4 AIZ-BWH'!E864)</f>
        <v/>
      </c>
      <c r="F855" s="49"/>
      <c r="G855" s="500" t="str" cm="1">
        <f t="array" aca="1" ref="G855" ca="1">IFERROR(IF(M855=0,SUMIFS(G856:G$1006,L856:L$1006,$L855,M856:M$1006,"&gt;0"),INDIRECT("'"&amp;$E855&amp;"'!E4")),"")</f>
        <v/>
      </c>
      <c r="H855" s="500" t="str" cm="1">
        <f t="array" aca="1" ref="H855" ca="1">IFERROR(IF(M855=0,SUMIFS(H856:H$1006,L856:L$1006,$L855,M856:M$1006,"&gt;0"),INDIRECT("'"&amp;$E855&amp;"'!E6")),"")</f>
        <v/>
      </c>
      <c r="I855" s="502" t="str" cm="1">
        <f t="array" aca="1" ref="I855" ca="1">IF(E855="","",IFERROR(IF(M855=0,SUMIFS(I856:I$1006,L856:L$1006,$L855,M856:M$1006,"&gt;0"),INDIRECT("'"&amp;$E855&amp;"'!E7")),""))</f>
        <v/>
      </c>
      <c r="J855" s="502" t="str" cm="1">
        <f t="array" aca="1" ref="J855" ca="1">IF(E855="","",IFERROR(IF(M855=0,SUMIFS(J856:J$1006,L856:L$1006,$L855,M856:M$1006,"&gt;0"),INDIRECT("'"&amp;$E855&amp;"'!E8")),""))</f>
        <v/>
      </c>
      <c r="K855" s="55" t="str">
        <f t="shared" si="36"/>
        <v/>
      </c>
      <c r="L855" s="411" t="str">
        <f t="shared" si="34"/>
        <v/>
      </c>
      <c r="M855" s="411" t="str">
        <f t="shared" si="35"/>
        <v/>
      </c>
      <c r="O855" s="56"/>
    </row>
    <row r="856" spans="1:15" ht="15" hidden="1">
      <c r="A856" s="23"/>
      <c r="B856" s="23"/>
      <c r="C856" s="23"/>
      <c r="D856" s="24"/>
      <c r="E856" s="28" t="str">
        <f>IF('1.4 AIZ-BWH'!E865="","",'1.4 AIZ-BWH'!E865)</f>
        <v/>
      </c>
      <c r="F856" s="49"/>
      <c r="G856" s="500" t="str" cm="1">
        <f t="array" aca="1" ref="G856" ca="1">IFERROR(IF(M856=0,SUMIFS(G857:G$1006,L857:L$1006,$L856,M857:M$1006,"&gt;0"),INDIRECT("'"&amp;$E856&amp;"'!E4")),"")</f>
        <v/>
      </c>
      <c r="H856" s="500" t="str" cm="1">
        <f t="array" aca="1" ref="H856" ca="1">IFERROR(IF(M856=0,SUMIFS(H857:H$1006,L857:L$1006,$L856,M857:M$1006,"&gt;0"),INDIRECT("'"&amp;$E856&amp;"'!E6")),"")</f>
        <v/>
      </c>
      <c r="I856" s="502" t="str" cm="1">
        <f t="array" aca="1" ref="I856" ca="1">IF(E856="","",IFERROR(IF(M856=0,SUMIFS(I857:I$1006,L857:L$1006,$L856,M857:M$1006,"&gt;0"),INDIRECT("'"&amp;$E856&amp;"'!E7")),""))</f>
        <v/>
      </c>
      <c r="J856" s="502" t="str" cm="1">
        <f t="array" aca="1" ref="J856" ca="1">IF(E856="","",IFERROR(IF(M856=0,SUMIFS(J857:J$1006,L857:L$1006,$L856,M857:M$1006,"&gt;0"),INDIRECT("'"&amp;$E856&amp;"'!E8")),""))</f>
        <v/>
      </c>
      <c r="K856" s="55" t="str">
        <f t="shared" si="36"/>
        <v/>
      </c>
      <c r="L856" s="411" t="str">
        <f t="shared" si="34"/>
        <v/>
      </c>
      <c r="M856" s="411" t="str">
        <f t="shared" si="35"/>
        <v/>
      </c>
      <c r="O856" s="56"/>
    </row>
    <row r="857" spans="1:15" ht="15" hidden="1">
      <c r="A857" s="23"/>
      <c r="B857" s="23"/>
      <c r="C857" s="23"/>
      <c r="D857" s="24"/>
      <c r="E857" s="28" t="str">
        <f>IF('1.4 AIZ-BWH'!E866="","",'1.4 AIZ-BWH'!E866)</f>
        <v/>
      </c>
      <c r="F857" s="49"/>
      <c r="G857" s="500" t="str" cm="1">
        <f t="array" aca="1" ref="G857" ca="1">IFERROR(IF(M857=0,SUMIFS(G858:G$1006,L858:L$1006,$L857,M858:M$1006,"&gt;0"),INDIRECT("'"&amp;$E857&amp;"'!E4")),"")</f>
        <v/>
      </c>
      <c r="H857" s="500" t="str" cm="1">
        <f t="array" aca="1" ref="H857" ca="1">IFERROR(IF(M857=0,SUMIFS(H858:H$1006,L858:L$1006,$L857,M858:M$1006,"&gt;0"),INDIRECT("'"&amp;$E857&amp;"'!E6")),"")</f>
        <v/>
      </c>
      <c r="I857" s="502" t="str" cm="1">
        <f t="array" aca="1" ref="I857" ca="1">IF(E857="","",IFERROR(IF(M857=0,SUMIFS(I858:I$1006,L858:L$1006,$L857,M858:M$1006,"&gt;0"),INDIRECT("'"&amp;$E857&amp;"'!E7")),""))</f>
        <v/>
      </c>
      <c r="J857" s="502" t="str" cm="1">
        <f t="array" aca="1" ref="J857" ca="1">IF(E857="","",IFERROR(IF(M857=0,SUMIFS(J858:J$1006,L858:L$1006,$L857,M858:M$1006,"&gt;0"),INDIRECT("'"&amp;$E857&amp;"'!E8")),""))</f>
        <v/>
      </c>
      <c r="K857" s="55" t="str">
        <f t="shared" si="36"/>
        <v/>
      </c>
      <c r="L857" s="411" t="str">
        <f t="shared" si="34"/>
        <v/>
      </c>
      <c r="M857" s="411" t="str">
        <f t="shared" si="35"/>
        <v/>
      </c>
      <c r="O857" s="56"/>
    </row>
    <row r="858" spans="1:15" ht="15" hidden="1">
      <c r="A858" s="23"/>
      <c r="B858" s="23"/>
      <c r="C858" s="23"/>
      <c r="D858" s="24"/>
      <c r="E858" s="28" t="str">
        <f>IF('1.4 AIZ-BWH'!E867="","",'1.4 AIZ-BWH'!E867)</f>
        <v/>
      </c>
      <c r="F858" s="49"/>
      <c r="G858" s="500" t="str" cm="1">
        <f t="array" aca="1" ref="G858" ca="1">IFERROR(IF(M858=0,SUMIFS(G859:G$1006,L859:L$1006,$L858,M859:M$1006,"&gt;0"),INDIRECT("'"&amp;$E858&amp;"'!E4")),"")</f>
        <v/>
      </c>
      <c r="H858" s="500" t="str" cm="1">
        <f t="array" aca="1" ref="H858" ca="1">IFERROR(IF(M858=0,SUMIFS(H859:H$1006,L859:L$1006,$L858,M859:M$1006,"&gt;0"),INDIRECT("'"&amp;$E858&amp;"'!E6")),"")</f>
        <v/>
      </c>
      <c r="I858" s="502" t="str" cm="1">
        <f t="array" aca="1" ref="I858" ca="1">IF(E858="","",IFERROR(IF(M858=0,SUMIFS(I859:I$1006,L859:L$1006,$L858,M859:M$1006,"&gt;0"),INDIRECT("'"&amp;$E858&amp;"'!E7")),""))</f>
        <v/>
      </c>
      <c r="J858" s="502" t="str" cm="1">
        <f t="array" aca="1" ref="J858" ca="1">IF(E858="","",IFERROR(IF(M858=0,SUMIFS(J859:J$1006,L859:L$1006,$L858,M859:M$1006,"&gt;0"),INDIRECT("'"&amp;$E858&amp;"'!E8")),""))</f>
        <v/>
      </c>
      <c r="K858" s="55" t="str">
        <f t="shared" si="36"/>
        <v/>
      </c>
      <c r="L858" s="411" t="str">
        <f t="shared" si="34"/>
        <v/>
      </c>
      <c r="M858" s="411" t="str">
        <f t="shared" si="35"/>
        <v/>
      </c>
      <c r="O858" s="56"/>
    </row>
    <row r="859" spans="1:15" ht="15" hidden="1">
      <c r="A859" s="23"/>
      <c r="B859" s="23"/>
      <c r="C859" s="23"/>
      <c r="D859" s="24"/>
      <c r="E859" s="28" t="str">
        <f>IF('1.4 AIZ-BWH'!E868="","",'1.4 AIZ-BWH'!E868)</f>
        <v/>
      </c>
      <c r="F859" s="49"/>
      <c r="G859" s="500" t="str" cm="1">
        <f t="array" aca="1" ref="G859" ca="1">IFERROR(IF(M859=0,SUMIFS(G860:G$1006,L860:L$1006,$L859,M860:M$1006,"&gt;0"),INDIRECT("'"&amp;$E859&amp;"'!E4")),"")</f>
        <v/>
      </c>
      <c r="H859" s="500" t="str" cm="1">
        <f t="array" aca="1" ref="H859" ca="1">IFERROR(IF(M859=0,SUMIFS(H860:H$1006,L860:L$1006,$L859,M860:M$1006,"&gt;0"),INDIRECT("'"&amp;$E859&amp;"'!E6")),"")</f>
        <v/>
      </c>
      <c r="I859" s="502" t="str" cm="1">
        <f t="array" aca="1" ref="I859" ca="1">IF(E859="","",IFERROR(IF(M859=0,SUMIFS(I860:I$1006,L860:L$1006,$L859,M860:M$1006,"&gt;0"),INDIRECT("'"&amp;$E859&amp;"'!E7")),""))</f>
        <v/>
      </c>
      <c r="J859" s="502" t="str" cm="1">
        <f t="array" aca="1" ref="J859" ca="1">IF(E859="","",IFERROR(IF(M859=0,SUMIFS(J860:J$1006,L860:L$1006,$L859,M860:M$1006,"&gt;0"),INDIRECT("'"&amp;$E859&amp;"'!E8")),""))</f>
        <v/>
      </c>
      <c r="K859" s="55" t="str">
        <f t="shared" si="36"/>
        <v/>
      </c>
      <c r="L859" s="411" t="str">
        <f t="shared" si="34"/>
        <v/>
      </c>
      <c r="M859" s="411" t="str">
        <f t="shared" si="35"/>
        <v/>
      </c>
      <c r="O859" s="56"/>
    </row>
    <row r="860" spans="1:15" ht="15" hidden="1">
      <c r="A860" s="23"/>
      <c r="B860" s="23"/>
      <c r="C860" s="23"/>
      <c r="D860" s="24"/>
      <c r="E860" s="28" t="str">
        <f>IF('1.4 AIZ-BWH'!E869="","",'1.4 AIZ-BWH'!E869)</f>
        <v/>
      </c>
      <c r="F860" s="49"/>
      <c r="G860" s="500" t="str" cm="1">
        <f t="array" aca="1" ref="G860" ca="1">IFERROR(IF(M860=0,SUMIFS(G861:G$1006,L861:L$1006,$L860,M861:M$1006,"&gt;0"),INDIRECT("'"&amp;$E860&amp;"'!E4")),"")</f>
        <v/>
      </c>
      <c r="H860" s="500" t="str" cm="1">
        <f t="array" aca="1" ref="H860" ca="1">IFERROR(IF(M860=0,SUMIFS(H861:H$1006,L861:L$1006,$L860,M861:M$1006,"&gt;0"),INDIRECT("'"&amp;$E860&amp;"'!E6")),"")</f>
        <v/>
      </c>
      <c r="I860" s="502" t="str" cm="1">
        <f t="array" aca="1" ref="I860" ca="1">IF(E860="","",IFERROR(IF(M860=0,SUMIFS(I861:I$1006,L861:L$1006,$L860,M861:M$1006,"&gt;0"),INDIRECT("'"&amp;$E860&amp;"'!E7")),""))</f>
        <v/>
      </c>
      <c r="J860" s="502" t="str" cm="1">
        <f t="array" aca="1" ref="J860" ca="1">IF(E860="","",IFERROR(IF(M860=0,SUMIFS(J861:J$1006,L861:L$1006,$L860,M861:M$1006,"&gt;0"),INDIRECT("'"&amp;$E860&amp;"'!E8")),""))</f>
        <v/>
      </c>
      <c r="K860" s="55" t="str">
        <f t="shared" si="36"/>
        <v/>
      </c>
      <c r="L860" s="411" t="str">
        <f t="shared" si="34"/>
        <v/>
      </c>
      <c r="M860" s="411" t="str">
        <f t="shared" si="35"/>
        <v/>
      </c>
      <c r="O860" s="56"/>
    </row>
    <row r="861" spans="1:15" ht="15" hidden="1">
      <c r="A861" s="23"/>
      <c r="B861" s="23"/>
      <c r="C861" s="23"/>
      <c r="D861" s="24"/>
      <c r="E861" s="28" t="str">
        <f>IF('1.4 AIZ-BWH'!E870="","",'1.4 AIZ-BWH'!E870)</f>
        <v/>
      </c>
      <c r="F861" s="49"/>
      <c r="G861" s="500" t="str" cm="1">
        <f t="array" aca="1" ref="G861" ca="1">IFERROR(IF(M861=0,SUMIFS(G862:G$1006,L862:L$1006,$L861,M862:M$1006,"&gt;0"),INDIRECT("'"&amp;$E861&amp;"'!E4")),"")</f>
        <v/>
      </c>
      <c r="H861" s="500" t="str" cm="1">
        <f t="array" aca="1" ref="H861" ca="1">IFERROR(IF(M861=0,SUMIFS(H862:H$1006,L862:L$1006,$L861,M862:M$1006,"&gt;0"),INDIRECT("'"&amp;$E861&amp;"'!E6")),"")</f>
        <v/>
      </c>
      <c r="I861" s="502" t="str" cm="1">
        <f t="array" aca="1" ref="I861" ca="1">IF(E861="","",IFERROR(IF(M861=0,SUMIFS(I862:I$1006,L862:L$1006,$L861,M862:M$1006,"&gt;0"),INDIRECT("'"&amp;$E861&amp;"'!E7")),""))</f>
        <v/>
      </c>
      <c r="J861" s="502" t="str" cm="1">
        <f t="array" aca="1" ref="J861" ca="1">IF(E861="","",IFERROR(IF(M861=0,SUMIFS(J862:J$1006,L862:L$1006,$L861,M862:M$1006,"&gt;0"),INDIRECT("'"&amp;$E861&amp;"'!E8")),""))</f>
        <v/>
      </c>
      <c r="K861" s="55" t="str">
        <f t="shared" si="36"/>
        <v/>
      </c>
      <c r="L861" s="411" t="str">
        <f t="shared" si="34"/>
        <v/>
      </c>
      <c r="M861" s="411" t="str">
        <f t="shared" si="35"/>
        <v/>
      </c>
      <c r="O861" s="56"/>
    </row>
    <row r="862" spans="1:15" ht="15" hidden="1">
      <c r="A862" s="23"/>
      <c r="B862" s="23"/>
      <c r="C862" s="23"/>
      <c r="D862" s="24"/>
      <c r="E862" s="28" t="str">
        <f>IF('1.4 AIZ-BWH'!E871="","",'1.4 AIZ-BWH'!E871)</f>
        <v/>
      </c>
      <c r="F862" s="49"/>
      <c r="G862" s="500" t="str" cm="1">
        <f t="array" aca="1" ref="G862" ca="1">IFERROR(IF(M862=0,SUMIFS(G863:G$1006,L863:L$1006,$L862,M863:M$1006,"&gt;0"),INDIRECT("'"&amp;$E862&amp;"'!E4")),"")</f>
        <v/>
      </c>
      <c r="H862" s="500" t="str" cm="1">
        <f t="array" aca="1" ref="H862" ca="1">IFERROR(IF(M862=0,SUMIFS(H863:H$1006,L863:L$1006,$L862,M863:M$1006,"&gt;0"),INDIRECT("'"&amp;$E862&amp;"'!E6")),"")</f>
        <v/>
      </c>
      <c r="I862" s="502" t="str" cm="1">
        <f t="array" aca="1" ref="I862" ca="1">IF(E862="","",IFERROR(IF(M862=0,SUMIFS(I863:I$1006,L863:L$1006,$L862,M863:M$1006,"&gt;0"),INDIRECT("'"&amp;$E862&amp;"'!E7")),""))</f>
        <v/>
      </c>
      <c r="J862" s="502" t="str" cm="1">
        <f t="array" aca="1" ref="J862" ca="1">IF(E862="","",IFERROR(IF(M862=0,SUMIFS(J863:J$1006,L863:L$1006,$L862,M863:M$1006,"&gt;0"),INDIRECT("'"&amp;$E862&amp;"'!E8")),""))</f>
        <v/>
      </c>
      <c r="K862" s="55" t="str">
        <f t="shared" si="36"/>
        <v/>
      </c>
      <c r="L862" s="411" t="str">
        <f t="shared" si="34"/>
        <v/>
      </c>
      <c r="M862" s="411" t="str">
        <f t="shared" si="35"/>
        <v/>
      </c>
      <c r="O862" s="56"/>
    </row>
    <row r="863" spans="1:15" ht="15" hidden="1">
      <c r="A863" s="23"/>
      <c r="B863" s="23"/>
      <c r="C863" s="23"/>
      <c r="D863" s="24"/>
      <c r="E863" s="28" t="str">
        <f>IF('1.4 AIZ-BWH'!E872="","",'1.4 AIZ-BWH'!E872)</f>
        <v/>
      </c>
      <c r="F863" s="49"/>
      <c r="G863" s="500" t="str" cm="1">
        <f t="array" aca="1" ref="G863" ca="1">IFERROR(IF(M863=0,SUMIFS(G864:G$1006,L864:L$1006,$L863,M864:M$1006,"&gt;0"),INDIRECT("'"&amp;$E863&amp;"'!E4")),"")</f>
        <v/>
      </c>
      <c r="H863" s="500" t="str" cm="1">
        <f t="array" aca="1" ref="H863" ca="1">IFERROR(IF(M863=0,SUMIFS(H864:H$1006,L864:L$1006,$L863,M864:M$1006,"&gt;0"),INDIRECT("'"&amp;$E863&amp;"'!E6")),"")</f>
        <v/>
      </c>
      <c r="I863" s="502" t="str" cm="1">
        <f t="array" aca="1" ref="I863" ca="1">IF(E863="","",IFERROR(IF(M863=0,SUMIFS(I864:I$1006,L864:L$1006,$L863,M864:M$1006,"&gt;0"),INDIRECT("'"&amp;$E863&amp;"'!E7")),""))</f>
        <v/>
      </c>
      <c r="J863" s="502" t="str" cm="1">
        <f t="array" aca="1" ref="J863" ca="1">IF(E863="","",IFERROR(IF(M863=0,SUMIFS(J864:J$1006,L864:L$1006,$L863,M864:M$1006,"&gt;0"),INDIRECT("'"&amp;$E863&amp;"'!E8")),""))</f>
        <v/>
      </c>
      <c r="K863" s="55" t="str">
        <f t="shared" si="36"/>
        <v/>
      </c>
      <c r="L863" s="411" t="str">
        <f t="shared" si="34"/>
        <v/>
      </c>
      <c r="M863" s="411" t="str">
        <f t="shared" si="35"/>
        <v/>
      </c>
      <c r="O863" s="56"/>
    </row>
    <row r="864" spans="1:15" ht="15" hidden="1">
      <c r="A864" s="23"/>
      <c r="B864" s="23"/>
      <c r="C864" s="23"/>
      <c r="D864" s="24"/>
      <c r="E864" s="28" t="str">
        <f>IF('1.4 AIZ-BWH'!E873="","",'1.4 AIZ-BWH'!E873)</f>
        <v/>
      </c>
      <c r="F864" s="49"/>
      <c r="G864" s="500" t="str" cm="1">
        <f t="array" aca="1" ref="G864" ca="1">IFERROR(IF(M864=0,SUMIFS(G865:G$1006,L865:L$1006,$L864,M865:M$1006,"&gt;0"),INDIRECT("'"&amp;$E864&amp;"'!E4")),"")</f>
        <v/>
      </c>
      <c r="H864" s="500" t="str" cm="1">
        <f t="array" aca="1" ref="H864" ca="1">IFERROR(IF(M864=0,SUMIFS(H865:H$1006,L865:L$1006,$L864,M865:M$1006,"&gt;0"),INDIRECT("'"&amp;$E864&amp;"'!E6")),"")</f>
        <v/>
      </c>
      <c r="I864" s="502" t="str" cm="1">
        <f t="array" aca="1" ref="I864" ca="1">IF(E864="","",IFERROR(IF(M864=0,SUMIFS(I865:I$1006,L865:L$1006,$L864,M865:M$1006,"&gt;0"),INDIRECT("'"&amp;$E864&amp;"'!E7")),""))</f>
        <v/>
      </c>
      <c r="J864" s="502" t="str" cm="1">
        <f t="array" aca="1" ref="J864" ca="1">IF(E864="","",IFERROR(IF(M864=0,SUMIFS(J865:J$1006,L865:L$1006,$L864,M865:M$1006,"&gt;0"),INDIRECT("'"&amp;$E864&amp;"'!E8")),""))</f>
        <v/>
      </c>
      <c r="K864" s="55" t="str">
        <f t="shared" si="36"/>
        <v/>
      </c>
      <c r="L864" s="411" t="str">
        <f t="shared" si="34"/>
        <v/>
      </c>
      <c r="M864" s="411" t="str">
        <f t="shared" si="35"/>
        <v/>
      </c>
      <c r="O864" s="56"/>
    </row>
    <row r="865" spans="1:15" ht="15" hidden="1">
      <c r="A865" s="23"/>
      <c r="B865" s="23"/>
      <c r="C865" s="23"/>
      <c r="D865" s="24"/>
      <c r="E865" s="28" t="str">
        <f>IF('1.4 AIZ-BWH'!E874="","",'1.4 AIZ-BWH'!E874)</f>
        <v/>
      </c>
      <c r="F865" s="49"/>
      <c r="G865" s="500" t="str" cm="1">
        <f t="array" aca="1" ref="G865" ca="1">IFERROR(IF(M865=0,SUMIFS(G866:G$1006,L866:L$1006,$L865,M866:M$1006,"&gt;0"),INDIRECT("'"&amp;$E865&amp;"'!E4")),"")</f>
        <v/>
      </c>
      <c r="H865" s="500" t="str" cm="1">
        <f t="array" aca="1" ref="H865" ca="1">IFERROR(IF(M865=0,SUMIFS(H866:H$1006,L866:L$1006,$L865,M866:M$1006,"&gt;0"),INDIRECT("'"&amp;$E865&amp;"'!E6")),"")</f>
        <v/>
      </c>
      <c r="I865" s="502" t="str" cm="1">
        <f t="array" aca="1" ref="I865" ca="1">IF(E865="","",IFERROR(IF(M865=0,SUMIFS(I866:I$1006,L866:L$1006,$L865,M866:M$1006,"&gt;0"),INDIRECT("'"&amp;$E865&amp;"'!E7")),""))</f>
        <v/>
      </c>
      <c r="J865" s="502" t="str" cm="1">
        <f t="array" aca="1" ref="J865" ca="1">IF(E865="","",IFERROR(IF(M865=0,SUMIFS(J866:J$1006,L866:L$1006,$L865,M866:M$1006,"&gt;0"),INDIRECT("'"&amp;$E865&amp;"'!E8")),""))</f>
        <v/>
      </c>
      <c r="K865" s="55" t="str">
        <f t="shared" si="36"/>
        <v/>
      </c>
      <c r="L865" s="411" t="str">
        <f t="shared" si="34"/>
        <v/>
      </c>
      <c r="M865" s="411" t="str">
        <f t="shared" si="35"/>
        <v/>
      </c>
      <c r="O865" s="56"/>
    </row>
    <row r="866" spans="1:15" ht="15" hidden="1">
      <c r="A866" s="23"/>
      <c r="B866" s="23"/>
      <c r="C866" s="23"/>
      <c r="D866" s="24"/>
      <c r="E866" s="28" t="str">
        <f>IF('1.4 AIZ-BWH'!E875="","",'1.4 AIZ-BWH'!E875)</f>
        <v/>
      </c>
      <c r="F866" s="49"/>
      <c r="G866" s="500" t="str" cm="1">
        <f t="array" aca="1" ref="G866" ca="1">IFERROR(IF(M866=0,SUMIFS(G867:G$1006,L867:L$1006,$L866,M867:M$1006,"&gt;0"),INDIRECT("'"&amp;$E866&amp;"'!E4")),"")</f>
        <v/>
      </c>
      <c r="H866" s="500" t="str" cm="1">
        <f t="array" aca="1" ref="H866" ca="1">IFERROR(IF(M866=0,SUMIFS(H867:H$1006,L867:L$1006,$L866,M867:M$1006,"&gt;0"),INDIRECT("'"&amp;$E866&amp;"'!E6")),"")</f>
        <v/>
      </c>
      <c r="I866" s="502" t="str" cm="1">
        <f t="array" aca="1" ref="I866" ca="1">IF(E866="","",IFERROR(IF(M866=0,SUMIFS(I867:I$1006,L867:L$1006,$L866,M867:M$1006,"&gt;0"),INDIRECT("'"&amp;$E866&amp;"'!E7")),""))</f>
        <v/>
      </c>
      <c r="J866" s="502" t="str" cm="1">
        <f t="array" aca="1" ref="J866" ca="1">IF(E866="","",IFERROR(IF(M866=0,SUMIFS(J867:J$1006,L867:L$1006,$L866,M867:M$1006,"&gt;0"),INDIRECT("'"&amp;$E866&amp;"'!E8")),""))</f>
        <v/>
      </c>
      <c r="K866" s="55" t="str">
        <f t="shared" si="36"/>
        <v/>
      </c>
      <c r="L866" s="411" t="str">
        <f t="shared" si="34"/>
        <v/>
      </c>
      <c r="M866" s="411" t="str">
        <f t="shared" si="35"/>
        <v/>
      </c>
      <c r="O866" s="56"/>
    </row>
    <row r="867" spans="1:15" ht="15" hidden="1">
      <c r="A867" s="23"/>
      <c r="B867" s="23"/>
      <c r="C867" s="23"/>
      <c r="D867" s="24"/>
      <c r="E867" s="28" t="str">
        <f>IF('1.4 AIZ-BWH'!E876="","",'1.4 AIZ-BWH'!E876)</f>
        <v/>
      </c>
      <c r="F867" s="49"/>
      <c r="G867" s="500" t="str" cm="1">
        <f t="array" aca="1" ref="G867" ca="1">IFERROR(IF(M867=0,SUMIFS(G868:G$1006,L868:L$1006,$L867,M868:M$1006,"&gt;0"),INDIRECT("'"&amp;$E867&amp;"'!E4")),"")</f>
        <v/>
      </c>
      <c r="H867" s="500" t="str" cm="1">
        <f t="array" aca="1" ref="H867" ca="1">IFERROR(IF(M867=0,SUMIFS(H868:H$1006,L868:L$1006,$L867,M868:M$1006,"&gt;0"),INDIRECT("'"&amp;$E867&amp;"'!E6")),"")</f>
        <v/>
      </c>
      <c r="I867" s="502" t="str" cm="1">
        <f t="array" aca="1" ref="I867" ca="1">IF(E867="","",IFERROR(IF(M867=0,SUMIFS(I868:I$1006,L868:L$1006,$L867,M868:M$1006,"&gt;0"),INDIRECT("'"&amp;$E867&amp;"'!E7")),""))</f>
        <v/>
      </c>
      <c r="J867" s="502" t="str" cm="1">
        <f t="array" aca="1" ref="J867" ca="1">IF(E867="","",IFERROR(IF(M867=0,SUMIFS(J868:J$1006,L868:L$1006,$L867,M868:M$1006,"&gt;0"),INDIRECT("'"&amp;$E867&amp;"'!E8")),""))</f>
        <v/>
      </c>
      <c r="K867" s="55" t="str">
        <f t="shared" si="36"/>
        <v/>
      </c>
      <c r="L867" s="411" t="str">
        <f t="shared" si="34"/>
        <v/>
      </c>
      <c r="M867" s="411" t="str">
        <f t="shared" si="35"/>
        <v/>
      </c>
      <c r="O867" s="56"/>
    </row>
    <row r="868" spans="1:15" ht="15" hidden="1">
      <c r="A868" s="23"/>
      <c r="B868" s="23"/>
      <c r="C868" s="23"/>
      <c r="D868" s="24"/>
      <c r="E868" s="28" t="str">
        <f>IF('1.4 AIZ-BWH'!E877="","",'1.4 AIZ-BWH'!E877)</f>
        <v/>
      </c>
      <c r="F868" s="49"/>
      <c r="G868" s="500" t="str" cm="1">
        <f t="array" aca="1" ref="G868" ca="1">IFERROR(IF(M868=0,SUMIFS(G869:G$1006,L869:L$1006,$L868,M869:M$1006,"&gt;0"),INDIRECT("'"&amp;$E868&amp;"'!E4")),"")</f>
        <v/>
      </c>
      <c r="H868" s="500" t="str" cm="1">
        <f t="array" aca="1" ref="H868" ca="1">IFERROR(IF(M868=0,SUMIFS(H869:H$1006,L869:L$1006,$L868,M869:M$1006,"&gt;0"),INDIRECT("'"&amp;$E868&amp;"'!E6")),"")</f>
        <v/>
      </c>
      <c r="I868" s="502" t="str" cm="1">
        <f t="array" aca="1" ref="I868" ca="1">IF(E868="","",IFERROR(IF(M868=0,SUMIFS(I869:I$1006,L869:L$1006,$L868,M869:M$1006,"&gt;0"),INDIRECT("'"&amp;$E868&amp;"'!E7")),""))</f>
        <v/>
      </c>
      <c r="J868" s="502" t="str" cm="1">
        <f t="array" aca="1" ref="J868" ca="1">IF(E868="","",IFERROR(IF(M868=0,SUMIFS(J869:J$1006,L869:L$1006,$L868,M869:M$1006,"&gt;0"),INDIRECT("'"&amp;$E868&amp;"'!E8")),""))</f>
        <v/>
      </c>
      <c r="K868" s="55" t="str">
        <f t="shared" si="36"/>
        <v/>
      </c>
      <c r="L868" s="411" t="str">
        <f t="shared" si="34"/>
        <v/>
      </c>
      <c r="M868" s="411" t="str">
        <f t="shared" si="35"/>
        <v/>
      </c>
      <c r="O868" s="56"/>
    </row>
    <row r="869" spans="1:15" ht="15" hidden="1">
      <c r="A869" s="23"/>
      <c r="B869" s="23"/>
      <c r="C869" s="23"/>
      <c r="D869" s="24"/>
      <c r="E869" s="28" t="str">
        <f>IF('1.4 AIZ-BWH'!E878="","",'1.4 AIZ-BWH'!E878)</f>
        <v/>
      </c>
      <c r="F869" s="49"/>
      <c r="G869" s="500" t="str" cm="1">
        <f t="array" aca="1" ref="G869" ca="1">IFERROR(IF(M869=0,SUMIFS(G870:G$1006,L870:L$1006,$L869,M870:M$1006,"&gt;0"),INDIRECT("'"&amp;$E869&amp;"'!E4")),"")</f>
        <v/>
      </c>
      <c r="H869" s="500" t="str" cm="1">
        <f t="array" aca="1" ref="H869" ca="1">IFERROR(IF(M869=0,SUMIFS(H870:H$1006,L870:L$1006,$L869,M870:M$1006,"&gt;0"),INDIRECT("'"&amp;$E869&amp;"'!E6")),"")</f>
        <v/>
      </c>
      <c r="I869" s="502" t="str" cm="1">
        <f t="array" aca="1" ref="I869" ca="1">IF(E869="","",IFERROR(IF(M869=0,SUMIFS(I870:I$1006,L870:L$1006,$L869,M870:M$1006,"&gt;0"),INDIRECT("'"&amp;$E869&amp;"'!E7")),""))</f>
        <v/>
      </c>
      <c r="J869" s="502" t="str" cm="1">
        <f t="array" aca="1" ref="J869" ca="1">IF(E869="","",IFERROR(IF(M869=0,SUMIFS(J870:J$1006,L870:L$1006,$L869,M870:M$1006,"&gt;0"),INDIRECT("'"&amp;$E869&amp;"'!E8")),""))</f>
        <v/>
      </c>
      <c r="K869" s="55" t="str">
        <f t="shared" si="36"/>
        <v/>
      </c>
      <c r="L869" s="411" t="str">
        <f t="shared" si="34"/>
        <v/>
      </c>
      <c r="M869" s="411" t="str">
        <f t="shared" si="35"/>
        <v/>
      </c>
      <c r="O869" s="56"/>
    </row>
    <row r="870" spans="1:15" ht="15" hidden="1">
      <c r="A870" s="23"/>
      <c r="B870" s="23"/>
      <c r="C870" s="23"/>
      <c r="D870" s="24"/>
      <c r="E870" s="28" t="str">
        <f>IF('1.4 AIZ-BWH'!E879="","",'1.4 AIZ-BWH'!E879)</f>
        <v/>
      </c>
      <c r="F870" s="49"/>
      <c r="G870" s="500" t="str" cm="1">
        <f t="array" aca="1" ref="G870" ca="1">IFERROR(IF(M870=0,SUMIFS(G871:G$1006,L871:L$1006,$L870,M871:M$1006,"&gt;0"),INDIRECT("'"&amp;$E870&amp;"'!E4")),"")</f>
        <v/>
      </c>
      <c r="H870" s="500" t="str" cm="1">
        <f t="array" aca="1" ref="H870" ca="1">IFERROR(IF(M870=0,SUMIFS(H871:H$1006,L871:L$1006,$L870,M871:M$1006,"&gt;0"),INDIRECT("'"&amp;$E870&amp;"'!E6")),"")</f>
        <v/>
      </c>
      <c r="I870" s="502" t="str" cm="1">
        <f t="array" aca="1" ref="I870" ca="1">IF(E870="","",IFERROR(IF(M870=0,SUMIFS(I871:I$1006,L871:L$1006,$L870,M871:M$1006,"&gt;0"),INDIRECT("'"&amp;$E870&amp;"'!E7")),""))</f>
        <v/>
      </c>
      <c r="J870" s="502" t="str" cm="1">
        <f t="array" aca="1" ref="J870" ca="1">IF(E870="","",IFERROR(IF(M870=0,SUMIFS(J871:J$1006,L871:L$1006,$L870,M871:M$1006,"&gt;0"),INDIRECT("'"&amp;$E870&amp;"'!E8")),""))</f>
        <v/>
      </c>
      <c r="K870" s="55" t="str">
        <f t="shared" si="36"/>
        <v/>
      </c>
      <c r="L870" s="411" t="str">
        <f t="shared" ref="L870:L933" si="37">IFERROR(VALUE(LEFT($E870,SEARCH(".",$E870)-1)),"")</f>
        <v/>
      </c>
      <c r="M870" s="411" t="str">
        <f t="shared" ref="M870:M933" si="38">IFERROR(VALUE(MID($E870,SEARCH(".",$E870)+1,1)),"")</f>
        <v/>
      </c>
      <c r="O870" s="56"/>
    </row>
    <row r="871" spans="1:15" ht="15" hidden="1">
      <c r="A871" s="23"/>
      <c r="B871" s="23"/>
      <c r="C871" s="23"/>
      <c r="D871" s="24"/>
      <c r="E871" s="28" t="str">
        <f>IF('1.4 AIZ-BWH'!E880="","",'1.4 AIZ-BWH'!E880)</f>
        <v/>
      </c>
      <c r="F871" s="49"/>
      <c r="G871" s="500" t="str" cm="1">
        <f t="array" aca="1" ref="G871" ca="1">IFERROR(IF(M871=0,SUMIFS(G872:G$1006,L872:L$1006,$L871,M872:M$1006,"&gt;0"),INDIRECT("'"&amp;$E871&amp;"'!E4")),"")</f>
        <v/>
      </c>
      <c r="H871" s="500" t="str" cm="1">
        <f t="array" aca="1" ref="H871" ca="1">IFERROR(IF(M871=0,SUMIFS(H872:H$1006,L872:L$1006,$L871,M872:M$1006,"&gt;0"),INDIRECT("'"&amp;$E871&amp;"'!E6")),"")</f>
        <v/>
      </c>
      <c r="I871" s="502" t="str" cm="1">
        <f t="array" aca="1" ref="I871" ca="1">IF(E871="","",IFERROR(IF(M871=0,SUMIFS(I872:I$1006,L872:L$1006,$L871,M872:M$1006,"&gt;0"),INDIRECT("'"&amp;$E871&amp;"'!E7")),""))</f>
        <v/>
      </c>
      <c r="J871" s="502" t="str" cm="1">
        <f t="array" aca="1" ref="J871" ca="1">IF(E871="","",IFERROR(IF(M871=0,SUMIFS(J872:J$1006,L872:L$1006,$L871,M872:M$1006,"&gt;0"),INDIRECT("'"&amp;$E871&amp;"'!E8")),""))</f>
        <v/>
      </c>
      <c r="K871" s="55" t="str">
        <f t="shared" si="36"/>
        <v/>
      </c>
      <c r="L871" s="411" t="str">
        <f t="shared" si="37"/>
        <v/>
      </c>
      <c r="M871" s="411" t="str">
        <f t="shared" si="38"/>
        <v/>
      </c>
      <c r="O871" s="56"/>
    </row>
    <row r="872" spans="1:15" ht="15" hidden="1">
      <c r="A872" s="23"/>
      <c r="B872" s="23"/>
      <c r="C872" s="23"/>
      <c r="D872" s="24"/>
      <c r="E872" s="28" t="str">
        <f>IF('1.4 AIZ-BWH'!E881="","",'1.4 AIZ-BWH'!E881)</f>
        <v/>
      </c>
      <c r="F872" s="49"/>
      <c r="G872" s="500" t="str" cm="1">
        <f t="array" aca="1" ref="G872" ca="1">IFERROR(IF(M872=0,SUMIFS(G873:G$1006,L873:L$1006,$L872,M873:M$1006,"&gt;0"),INDIRECT("'"&amp;$E872&amp;"'!E4")),"")</f>
        <v/>
      </c>
      <c r="H872" s="500" t="str" cm="1">
        <f t="array" aca="1" ref="H872" ca="1">IFERROR(IF(M872=0,SUMIFS(H873:H$1006,L873:L$1006,$L872,M873:M$1006,"&gt;0"),INDIRECT("'"&amp;$E872&amp;"'!E6")),"")</f>
        <v/>
      </c>
      <c r="I872" s="502" t="str" cm="1">
        <f t="array" aca="1" ref="I872" ca="1">IF(E872="","",IFERROR(IF(M872=0,SUMIFS(I873:I$1006,L873:L$1006,$L872,M873:M$1006,"&gt;0"),INDIRECT("'"&amp;$E872&amp;"'!E7")),""))</f>
        <v/>
      </c>
      <c r="J872" s="502" t="str" cm="1">
        <f t="array" aca="1" ref="J872" ca="1">IF(E872="","",IFERROR(IF(M872=0,SUMIFS(J873:J$1006,L873:L$1006,$L872,M873:M$1006,"&gt;0"),INDIRECT("'"&amp;$E872&amp;"'!E8")),""))</f>
        <v/>
      </c>
      <c r="K872" s="55" t="str">
        <f t="shared" si="36"/>
        <v/>
      </c>
      <c r="L872" s="411" t="str">
        <f t="shared" si="37"/>
        <v/>
      </c>
      <c r="M872" s="411" t="str">
        <f t="shared" si="38"/>
        <v/>
      </c>
      <c r="O872" s="56"/>
    </row>
    <row r="873" spans="1:15" ht="15" hidden="1">
      <c r="A873" s="23"/>
      <c r="B873" s="23"/>
      <c r="C873" s="23"/>
      <c r="D873" s="24"/>
      <c r="E873" s="28" t="str">
        <f>IF('1.4 AIZ-BWH'!E882="","",'1.4 AIZ-BWH'!E882)</f>
        <v/>
      </c>
      <c r="F873" s="49"/>
      <c r="G873" s="500" t="str" cm="1">
        <f t="array" aca="1" ref="G873" ca="1">IFERROR(IF(M873=0,SUMIFS(G874:G$1006,L874:L$1006,$L873,M874:M$1006,"&gt;0"),INDIRECT("'"&amp;$E873&amp;"'!E4")),"")</f>
        <v/>
      </c>
      <c r="H873" s="500" t="str" cm="1">
        <f t="array" aca="1" ref="H873" ca="1">IFERROR(IF(M873=0,SUMIFS(H874:H$1006,L874:L$1006,$L873,M874:M$1006,"&gt;0"),INDIRECT("'"&amp;$E873&amp;"'!E6")),"")</f>
        <v/>
      </c>
      <c r="I873" s="502" t="str" cm="1">
        <f t="array" aca="1" ref="I873" ca="1">IF(E873="","",IFERROR(IF(M873=0,SUMIFS(I874:I$1006,L874:L$1006,$L873,M874:M$1006,"&gt;0"),INDIRECT("'"&amp;$E873&amp;"'!E7")),""))</f>
        <v/>
      </c>
      <c r="J873" s="502" t="str" cm="1">
        <f t="array" aca="1" ref="J873" ca="1">IF(E873="","",IFERROR(IF(M873=0,SUMIFS(J874:J$1006,L874:L$1006,$L873,M874:M$1006,"&gt;0"),INDIRECT("'"&amp;$E873&amp;"'!E8")),""))</f>
        <v/>
      </c>
      <c r="K873" s="55" t="str">
        <f t="shared" si="36"/>
        <v/>
      </c>
      <c r="L873" s="411" t="str">
        <f t="shared" si="37"/>
        <v/>
      </c>
      <c r="M873" s="411" t="str">
        <f t="shared" si="38"/>
        <v/>
      </c>
      <c r="O873" s="56"/>
    </row>
    <row r="874" spans="1:15" ht="15" hidden="1">
      <c r="A874" s="23"/>
      <c r="B874" s="23"/>
      <c r="C874" s="23"/>
      <c r="D874" s="24"/>
      <c r="E874" s="28" t="str">
        <f>IF('1.4 AIZ-BWH'!E883="","",'1.4 AIZ-BWH'!E883)</f>
        <v/>
      </c>
      <c r="F874" s="49"/>
      <c r="G874" s="500" t="str" cm="1">
        <f t="array" aca="1" ref="G874" ca="1">IFERROR(IF(M874=0,SUMIFS(G875:G$1006,L875:L$1006,$L874,M875:M$1006,"&gt;0"),INDIRECT("'"&amp;$E874&amp;"'!E4")),"")</f>
        <v/>
      </c>
      <c r="H874" s="500" t="str" cm="1">
        <f t="array" aca="1" ref="H874" ca="1">IFERROR(IF(M874=0,SUMIFS(H875:H$1006,L875:L$1006,$L874,M875:M$1006,"&gt;0"),INDIRECT("'"&amp;$E874&amp;"'!E6")),"")</f>
        <v/>
      </c>
      <c r="I874" s="502" t="str" cm="1">
        <f t="array" aca="1" ref="I874" ca="1">IF(E874="","",IFERROR(IF(M874=0,SUMIFS(I875:I$1006,L875:L$1006,$L874,M875:M$1006,"&gt;0"),INDIRECT("'"&amp;$E874&amp;"'!E7")),""))</f>
        <v/>
      </c>
      <c r="J874" s="502" t="str" cm="1">
        <f t="array" aca="1" ref="J874" ca="1">IF(E874="","",IFERROR(IF(M874=0,SUMIFS(J875:J$1006,L875:L$1006,$L874,M875:M$1006,"&gt;0"),INDIRECT("'"&amp;$E874&amp;"'!E8")),""))</f>
        <v/>
      </c>
      <c r="K874" s="55" t="str">
        <f t="shared" si="36"/>
        <v/>
      </c>
      <c r="L874" s="411" t="str">
        <f t="shared" si="37"/>
        <v/>
      </c>
      <c r="M874" s="411" t="str">
        <f t="shared" si="38"/>
        <v/>
      </c>
      <c r="O874" s="56"/>
    </row>
    <row r="875" spans="1:15" ht="15" hidden="1">
      <c r="A875" s="23"/>
      <c r="B875" s="23"/>
      <c r="C875" s="23"/>
      <c r="D875" s="24"/>
      <c r="E875" s="28" t="str">
        <f>IF('1.4 AIZ-BWH'!E884="","",'1.4 AIZ-BWH'!E884)</f>
        <v/>
      </c>
      <c r="F875" s="49"/>
      <c r="G875" s="500" t="str" cm="1">
        <f t="array" aca="1" ref="G875" ca="1">IFERROR(IF(M875=0,SUMIFS(G876:G$1006,L876:L$1006,$L875,M876:M$1006,"&gt;0"),INDIRECT("'"&amp;$E875&amp;"'!E4")),"")</f>
        <v/>
      </c>
      <c r="H875" s="500" t="str" cm="1">
        <f t="array" aca="1" ref="H875" ca="1">IFERROR(IF(M875=0,SUMIFS(H876:H$1006,L876:L$1006,$L875,M876:M$1006,"&gt;0"),INDIRECT("'"&amp;$E875&amp;"'!E6")),"")</f>
        <v/>
      </c>
      <c r="I875" s="502" t="str" cm="1">
        <f t="array" aca="1" ref="I875" ca="1">IF(E875="","",IFERROR(IF(M875=0,SUMIFS(I876:I$1006,L876:L$1006,$L875,M876:M$1006,"&gt;0"),INDIRECT("'"&amp;$E875&amp;"'!E7")),""))</f>
        <v/>
      </c>
      <c r="J875" s="502" t="str" cm="1">
        <f t="array" aca="1" ref="J875" ca="1">IF(E875="","",IFERROR(IF(M875=0,SUMIFS(J876:J$1006,L876:L$1006,$L875,M876:M$1006,"&gt;0"),INDIRECT("'"&amp;$E875&amp;"'!E8")),""))</f>
        <v/>
      </c>
      <c r="K875" s="55" t="str">
        <f t="shared" si="36"/>
        <v/>
      </c>
      <c r="L875" s="411" t="str">
        <f t="shared" si="37"/>
        <v/>
      </c>
      <c r="M875" s="411" t="str">
        <f t="shared" si="38"/>
        <v/>
      </c>
      <c r="O875" s="56"/>
    </row>
    <row r="876" spans="1:15" ht="15" hidden="1">
      <c r="A876" s="23"/>
      <c r="B876" s="23"/>
      <c r="C876" s="23"/>
      <c r="D876" s="24"/>
      <c r="E876" s="28" t="str">
        <f>IF('1.4 AIZ-BWH'!E885="","",'1.4 AIZ-BWH'!E885)</f>
        <v/>
      </c>
      <c r="F876" s="49"/>
      <c r="G876" s="500" t="str" cm="1">
        <f t="array" aca="1" ref="G876" ca="1">IFERROR(IF(M876=0,SUMIFS(G877:G$1006,L877:L$1006,$L876,M877:M$1006,"&gt;0"),INDIRECT("'"&amp;$E876&amp;"'!E4")),"")</f>
        <v/>
      </c>
      <c r="H876" s="500" t="str" cm="1">
        <f t="array" aca="1" ref="H876" ca="1">IFERROR(IF(M876=0,SUMIFS(H877:H$1006,L877:L$1006,$L876,M877:M$1006,"&gt;0"),INDIRECT("'"&amp;$E876&amp;"'!E6")),"")</f>
        <v/>
      </c>
      <c r="I876" s="502" t="str" cm="1">
        <f t="array" aca="1" ref="I876" ca="1">IF(E876="","",IFERROR(IF(M876=0,SUMIFS(I877:I$1006,L877:L$1006,$L876,M877:M$1006,"&gt;0"),INDIRECT("'"&amp;$E876&amp;"'!E7")),""))</f>
        <v/>
      </c>
      <c r="J876" s="502" t="str" cm="1">
        <f t="array" aca="1" ref="J876" ca="1">IF(E876="","",IFERROR(IF(M876=0,SUMIFS(J877:J$1006,L877:L$1006,$L876,M877:M$1006,"&gt;0"),INDIRECT("'"&amp;$E876&amp;"'!E8")),""))</f>
        <v/>
      </c>
      <c r="K876" s="55" t="str">
        <f t="shared" si="36"/>
        <v/>
      </c>
      <c r="L876" s="411" t="str">
        <f t="shared" si="37"/>
        <v/>
      </c>
      <c r="M876" s="411" t="str">
        <f t="shared" si="38"/>
        <v/>
      </c>
      <c r="O876" s="56"/>
    </row>
    <row r="877" spans="1:15" ht="15" hidden="1">
      <c r="A877" s="23"/>
      <c r="B877" s="23"/>
      <c r="C877" s="23"/>
      <c r="D877" s="24"/>
      <c r="E877" s="28" t="str">
        <f>IF('1.4 AIZ-BWH'!E886="","",'1.4 AIZ-BWH'!E886)</f>
        <v/>
      </c>
      <c r="F877" s="49"/>
      <c r="G877" s="500" t="str" cm="1">
        <f t="array" aca="1" ref="G877" ca="1">IFERROR(IF(M877=0,SUMIFS(G878:G$1006,L878:L$1006,$L877,M878:M$1006,"&gt;0"),INDIRECT("'"&amp;$E877&amp;"'!E4")),"")</f>
        <v/>
      </c>
      <c r="H877" s="500" t="str" cm="1">
        <f t="array" aca="1" ref="H877" ca="1">IFERROR(IF(M877=0,SUMIFS(H878:H$1006,L878:L$1006,$L877,M878:M$1006,"&gt;0"),INDIRECT("'"&amp;$E877&amp;"'!E6")),"")</f>
        <v/>
      </c>
      <c r="I877" s="502" t="str" cm="1">
        <f t="array" aca="1" ref="I877" ca="1">IF(E877="","",IFERROR(IF(M877=0,SUMIFS(I878:I$1006,L878:L$1006,$L877,M878:M$1006,"&gt;0"),INDIRECT("'"&amp;$E877&amp;"'!E7")),""))</f>
        <v/>
      </c>
      <c r="J877" s="502" t="str" cm="1">
        <f t="array" aca="1" ref="J877" ca="1">IF(E877="","",IFERROR(IF(M877=0,SUMIFS(J878:J$1006,L878:L$1006,$L877,M878:M$1006,"&gt;0"),INDIRECT("'"&amp;$E877&amp;"'!E8")),""))</f>
        <v/>
      </c>
      <c r="K877" s="55" t="str">
        <f t="shared" si="36"/>
        <v/>
      </c>
      <c r="L877" s="411" t="str">
        <f t="shared" si="37"/>
        <v/>
      </c>
      <c r="M877" s="411" t="str">
        <f t="shared" si="38"/>
        <v/>
      </c>
      <c r="O877" s="56"/>
    </row>
    <row r="878" spans="1:15" ht="15" hidden="1">
      <c r="A878" s="23"/>
      <c r="B878" s="23"/>
      <c r="C878" s="23"/>
      <c r="D878" s="24"/>
      <c r="E878" s="28" t="str">
        <f>IF('1.4 AIZ-BWH'!E887="","",'1.4 AIZ-BWH'!E887)</f>
        <v/>
      </c>
      <c r="F878" s="49"/>
      <c r="G878" s="500" t="str" cm="1">
        <f t="array" aca="1" ref="G878" ca="1">IFERROR(IF(M878=0,SUMIFS(G879:G$1006,L879:L$1006,$L878,M879:M$1006,"&gt;0"),INDIRECT("'"&amp;$E878&amp;"'!E4")),"")</f>
        <v/>
      </c>
      <c r="H878" s="500" t="str" cm="1">
        <f t="array" aca="1" ref="H878" ca="1">IFERROR(IF(M878=0,SUMIFS(H879:H$1006,L879:L$1006,$L878,M879:M$1006,"&gt;0"),INDIRECT("'"&amp;$E878&amp;"'!E6")),"")</f>
        <v/>
      </c>
      <c r="I878" s="502" t="str" cm="1">
        <f t="array" aca="1" ref="I878" ca="1">IF(E878="","",IFERROR(IF(M878=0,SUMIFS(I879:I$1006,L879:L$1006,$L878,M879:M$1006,"&gt;0"),INDIRECT("'"&amp;$E878&amp;"'!E7")),""))</f>
        <v/>
      </c>
      <c r="J878" s="502" t="str" cm="1">
        <f t="array" aca="1" ref="J878" ca="1">IF(E878="","",IFERROR(IF(M878=0,SUMIFS(J879:J$1006,L879:L$1006,$L878,M879:M$1006,"&gt;0"),INDIRECT("'"&amp;$E878&amp;"'!E8")),""))</f>
        <v/>
      </c>
      <c r="K878" s="55" t="str">
        <f t="shared" si="36"/>
        <v/>
      </c>
      <c r="L878" s="411" t="str">
        <f t="shared" si="37"/>
        <v/>
      </c>
      <c r="M878" s="411" t="str">
        <f t="shared" si="38"/>
        <v/>
      </c>
      <c r="O878" s="56"/>
    </row>
    <row r="879" spans="1:15" ht="15" hidden="1">
      <c r="A879" s="23"/>
      <c r="B879" s="23"/>
      <c r="C879" s="23"/>
      <c r="D879" s="24"/>
      <c r="E879" s="28" t="str">
        <f>IF('1.4 AIZ-BWH'!E888="","",'1.4 AIZ-BWH'!E888)</f>
        <v/>
      </c>
      <c r="F879" s="49"/>
      <c r="G879" s="500" t="str" cm="1">
        <f t="array" aca="1" ref="G879" ca="1">IFERROR(IF(M879=0,SUMIFS(G880:G$1006,L880:L$1006,$L879,M880:M$1006,"&gt;0"),INDIRECT("'"&amp;$E879&amp;"'!E4")),"")</f>
        <v/>
      </c>
      <c r="H879" s="500" t="str" cm="1">
        <f t="array" aca="1" ref="H879" ca="1">IFERROR(IF(M879=0,SUMIFS(H880:H$1006,L880:L$1006,$L879,M880:M$1006,"&gt;0"),INDIRECT("'"&amp;$E879&amp;"'!E6")),"")</f>
        <v/>
      </c>
      <c r="I879" s="502" t="str" cm="1">
        <f t="array" aca="1" ref="I879" ca="1">IF(E879="","",IFERROR(IF(M879=0,SUMIFS(I880:I$1006,L880:L$1006,$L879,M880:M$1006,"&gt;0"),INDIRECT("'"&amp;$E879&amp;"'!E7")),""))</f>
        <v/>
      </c>
      <c r="J879" s="502" t="str" cm="1">
        <f t="array" aca="1" ref="J879" ca="1">IF(E879="","",IFERROR(IF(M879=0,SUMIFS(J880:J$1006,L880:L$1006,$L879,M880:M$1006,"&gt;0"),INDIRECT("'"&amp;$E879&amp;"'!E8")),""))</f>
        <v/>
      </c>
      <c r="K879" s="55" t="str">
        <f t="shared" si="36"/>
        <v/>
      </c>
      <c r="L879" s="411" t="str">
        <f t="shared" si="37"/>
        <v/>
      </c>
      <c r="M879" s="411" t="str">
        <f t="shared" si="38"/>
        <v/>
      </c>
      <c r="O879" s="56"/>
    </row>
    <row r="880" spans="1:15" ht="15" hidden="1">
      <c r="A880" s="23"/>
      <c r="B880" s="23"/>
      <c r="C880" s="23"/>
      <c r="D880" s="24"/>
      <c r="E880" s="28" t="str">
        <f>IF('1.4 AIZ-BWH'!E889="","",'1.4 AIZ-BWH'!E889)</f>
        <v/>
      </c>
      <c r="F880" s="49"/>
      <c r="G880" s="500" t="str" cm="1">
        <f t="array" aca="1" ref="G880" ca="1">IFERROR(IF(M880=0,SUMIFS(G881:G$1006,L881:L$1006,$L880,M881:M$1006,"&gt;0"),INDIRECT("'"&amp;$E880&amp;"'!E4")),"")</f>
        <v/>
      </c>
      <c r="H880" s="500" t="str" cm="1">
        <f t="array" aca="1" ref="H880" ca="1">IFERROR(IF(M880=0,SUMIFS(H881:H$1006,L881:L$1006,$L880,M881:M$1006,"&gt;0"),INDIRECT("'"&amp;$E880&amp;"'!E6")),"")</f>
        <v/>
      </c>
      <c r="I880" s="502" t="str" cm="1">
        <f t="array" aca="1" ref="I880" ca="1">IF(E880="","",IFERROR(IF(M880=0,SUMIFS(I881:I$1006,L881:L$1006,$L880,M881:M$1006,"&gt;0"),INDIRECT("'"&amp;$E880&amp;"'!E7")),""))</f>
        <v/>
      </c>
      <c r="J880" s="502" t="str" cm="1">
        <f t="array" aca="1" ref="J880" ca="1">IF(E880="","",IFERROR(IF(M880=0,SUMIFS(J881:J$1006,L881:L$1006,$L880,M881:M$1006,"&gt;0"),INDIRECT("'"&amp;$E880&amp;"'!E8")),""))</f>
        <v/>
      </c>
      <c r="K880" s="55" t="str">
        <f t="shared" si="36"/>
        <v/>
      </c>
      <c r="L880" s="411" t="str">
        <f t="shared" si="37"/>
        <v/>
      </c>
      <c r="M880" s="411" t="str">
        <f t="shared" si="38"/>
        <v/>
      </c>
      <c r="O880" s="56"/>
    </row>
    <row r="881" spans="1:15" ht="15" hidden="1">
      <c r="A881" s="23"/>
      <c r="B881" s="23"/>
      <c r="C881" s="23"/>
      <c r="D881" s="24"/>
      <c r="E881" s="28" t="str">
        <f>IF('1.4 AIZ-BWH'!E890="","",'1.4 AIZ-BWH'!E890)</f>
        <v/>
      </c>
      <c r="F881" s="49"/>
      <c r="G881" s="500" t="str" cm="1">
        <f t="array" aca="1" ref="G881" ca="1">IFERROR(IF(M881=0,SUMIFS(G882:G$1006,L882:L$1006,$L881,M882:M$1006,"&gt;0"),INDIRECT("'"&amp;$E881&amp;"'!E4")),"")</f>
        <v/>
      </c>
      <c r="H881" s="500" t="str" cm="1">
        <f t="array" aca="1" ref="H881" ca="1">IFERROR(IF(M881=0,SUMIFS(H882:H$1006,L882:L$1006,$L881,M882:M$1006,"&gt;0"),INDIRECT("'"&amp;$E881&amp;"'!E6")),"")</f>
        <v/>
      </c>
      <c r="I881" s="502" t="str" cm="1">
        <f t="array" aca="1" ref="I881" ca="1">IF(E881="","",IFERROR(IF(M881=0,SUMIFS(I882:I$1006,L882:L$1006,$L881,M882:M$1006,"&gt;0"),INDIRECT("'"&amp;$E881&amp;"'!E7")),""))</f>
        <v/>
      </c>
      <c r="J881" s="502" t="str" cm="1">
        <f t="array" aca="1" ref="J881" ca="1">IF(E881="","",IFERROR(IF(M881=0,SUMIFS(J882:J$1006,L882:L$1006,$L881,M882:M$1006,"&gt;0"),INDIRECT("'"&amp;$E881&amp;"'!E8")),""))</f>
        <v/>
      </c>
      <c r="K881" s="55" t="str">
        <f t="shared" si="36"/>
        <v/>
      </c>
      <c r="L881" s="411" t="str">
        <f t="shared" si="37"/>
        <v/>
      </c>
      <c r="M881" s="411" t="str">
        <f t="shared" si="38"/>
        <v/>
      </c>
      <c r="O881" s="56"/>
    </row>
    <row r="882" spans="1:15" ht="15" hidden="1">
      <c r="A882" s="23"/>
      <c r="B882" s="23"/>
      <c r="C882" s="23"/>
      <c r="D882" s="24"/>
      <c r="E882" s="28" t="str">
        <f>IF('1.4 AIZ-BWH'!E891="","",'1.4 AIZ-BWH'!E891)</f>
        <v/>
      </c>
      <c r="F882" s="49"/>
      <c r="G882" s="500" t="str" cm="1">
        <f t="array" aca="1" ref="G882" ca="1">IFERROR(IF(M882=0,SUMIFS(G883:G$1006,L883:L$1006,$L882,M883:M$1006,"&gt;0"),INDIRECT("'"&amp;$E882&amp;"'!E4")),"")</f>
        <v/>
      </c>
      <c r="H882" s="500" t="str" cm="1">
        <f t="array" aca="1" ref="H882" ca="1">IFERROR(IF(M882=0,SUMIFS(H883:H$1006,L883:L$1006,$L882,M883:M$1006,"&gt;0"),INDIRECT("'"&amp;$E882&amp;"'!E6")),"")</f>
        <v/>
      </c>
      <c r="I882" s="502" t="str" cm="1">
        <f t="array" aca="1" ref="I882" ca="1">IF(E882="","",IFERROR(IF(M882=0,SUMIFS(I883:I$1006,L883:L$1006,$L882,M883:M$1006,"&gt;0"),INDIRECT("'"&amp;$E882&amp;"'!E7")),""))</f>
        <v/>
      </c>
      <c r="J882" s="502" t="str" cm="1">
        <f t="array" aca="1" ref="J882" ca="1">IF(E882="","",IFERROR(IF(M882=0,SUMIFS(J883:J$1006,L883:L$1006,$L882,M883:M$1006,"&gt;0"),INDIRECT("'"&amp;$E882&amp;"'!E8")),""))</f>
        <v/>
      </c>
      <c r="K882" s="55" t="str">
        <f t="shared" si="36"/>
        <v/>
      </c>
      <c r="L882" s="411" t="str">
        <f t="shared" si="37"/>
        <v/>
      </c>
      <c r="M882" s="411" t="str">
        <f t="shared" si="38"/>
        <v/>
      </c>
      <c r="O882" s="56"/>
    </row>
    <row r="883" spans="1:15" ht="15" hidden="1">
      <c r="A883" s="23"/>
      <c r="B883" s="23"/>
      <c r="C883" s="23"/>
      <c r="D883" s="24"/>
      <c r="E883" s="28" t="str">
        <f>IF('1.4 AIZ-BWH'!E892="","",'1.4 AIZ-BWH'!E892)</f>
        <v/>
      </c>
      <c r="F883" s="49"/>
      <c r="G883" s="500" t="str" cm="1">
        <f t="array" aca="1" ref="G883" ca="1">IFERROR(IF(M883=0,SUMIFS(G884:G$1006,L884:L$1006,$L883,M884:M$1006,"&gt;0"),INDIRECT("'"&amp;$E883&amp;"'!E4")),"")</f>
        <v/>
      </c>
      <c r="H883" s="500" t="str" cm="1">
        <f t="array" aca="1" ref="H883" ca="1">IFERROR(IF(M883=0,SUMIFS(H884:H$1006,L884:L$1006,$L883,M884:M$1006,"&gt;0"),INDIRECT("'"&amp;$E883&amp;"'!E6")),"")</f>
        <v/>
      </c>
      <c r="I883" s="502" t="str" cm="1">
        <f t="array" aca="1" ref="I883" ca="1">IF(E883="","",IFERROR(IF(M883=0,SUMIFS(I884:I$1006,L884:L$1006,$L883,M884:M$1006,"&gt;0"),INDIRECT("'"&amp;$E883&amp;"'!E7")),""))</f>
        <v/>
      </c>
      <c r="J883" s="502" t="str" cm="1">
        <f t="array" aca="1" ref="J883" ca="1">IF(E883="","",IFERROR(IF(M883=0,SUMIFS(J884:J$1006,L884:L$1006,$L883,M884:M$1006,"&gt;0"),INDIRECT("'"&amp;$E883&amp;"'!E8")),""))</f>
        <v/>
      </c>
      <c r="K883" s="55" t="str">
        <f t="shared" si="36"/>
        <v/>
      </c>
      <c r="L883" s="411" t="str">
        <f t="shared" si="37"/>
        <v/>
      </c>
      <c r="M883" s="411" t="str">
        <f t="shared" si="38"/>
        <v/>
      </c>
      <c r="O883" s="56"/>
    </row>
    <row r="884" spans="1:15" ht="15" hidden="1">
      <c r="A884" s="23"/>
      <c r="B884" s="23"/>
      <c r="C884" s="23"/>
      <c r="D884" s="24"/>
      <c r="E884" s="28" t="str">
        <f>IF('1.4 AIZ-BWH'!E893="","",'1.4 AIZ-BWH'!E893)</f>
        <v/>
      </c>
      <c r="F884" s="49"/>
      <c r="G884" s="500" t="str" cm="1">
        <f t="array" aca="1" ref="G884" ca="1">IFERROR(IF(M884=0,SUMIFS(G885:G$1006,L885:L$1006,$L884,M885:M$1006,"&gt;0"),INDIRECT("'"&amp;$E884&amp;"'!E4")),"")</f>
        <v/>
      </c>
      <c r="H884" s="500" t="str" cm="1">
        <f t="array" aca="1" ref="H884" ca="1">IFERROR(IF(M884=0,SUMIFS(H885:H$1006,L885:L$1006,$L884,M885:M$1006,"&gt;0"),INDIRECT("'"&amp;$E884&amp;"'!E6")),"")</f>
        <v/>
      </c>
      <c r="I884" s="502" t="str" cm="1">
        <f t="array" aca="1" ref="I884" ca="1">IF(E884="","",IFERROR(IF(M884=0,SUMIFS(I885:I$1006,L885:L$1006,$L884,M885:M$1006,"&gt;0"),INDIRECT("'"&amp;$E884&amp;"'!E7")),""))</f>
        <v/>
      </c>
      <c r="J884" s="502" t="str" cm="1">
        <f t="array" aca="1" ref="J884" ca="1">IF(E884="","",IFERROR(IF(M884=0,SUMIFS(J885:J$1006,L885:L$1006,$L884,M885:M$1006,"&gt;0"),INDIRECT("'"&amp;$E884&amp;"'!E8")),""))</f>
        <v/>
      </c>
      <c r="K884" s="55" t="str">
        <f t="shared" si="36"/>
        <v/>
      </c>
      <c r="L884" s="411" t="str">
        <f t="shared" si="37"/>
        <v/>
      </c>
      <c r="M884" s="411" t="str">
        <f t="shared" si="38"/>
        <v/>
      </c>
      <c r="O884" s="56"/>
    </row>
    <row r="885" spans="1:15" ht="15" hidden="1">
      <c r="A885" s="23"/>
      <c r="B885" s="23"/>
      <c r="C885" s="23"/>
      <c r="D885" s="24"/>
      <c r="E885" s="28" t="str">
        <f>IF('1.4 AIZ-BWH'!E894="","",'1.4 AIZ-BWH'!E894)</f>
        <v/>
      </c>
      <c r="F885" s="49"/>
      <c r="G885" s="500" t="str" cm="1">
        <f t="array" aca="1" ref="G885" ca="1">IFERROR(IF(M885=0,SUMIFS(G886:G$1006,L886:L$1006,$L885,M886:M$1006,"&gt;0"),INDIRECT("'"&amp;$E885&amp;"'!E4")),"")</f>
        <v/>
      </c>
      <c r="H885" s="500" t="str" cm="1">
        <f t="array" aca="1" ref="H885" ca="1">IFERROR(IF(M885=0,SUMIFS(H886:H$1006,L886:L$1006,$L885,M886:M$1006,"&gt;0"),INDIRECT("'"&amp;$E885&amp;"'!E6")),"")</f>
        <v/>
      </c>
      <c r="I885" s="502" t="str" cm="1">
        <f t="array" aca="1" ref="I885" ca="1">IF(E885="","",IFERROR(IF(M885=0,SUMIFS(I886:I$1006,L886:L$1006,$L885,M886:M$1006,"&gt;0"),INDIRECT("'"&amp;$E885&amp;"'!E7")),""))</f>
        <v/>
      </c>
      <c r="J885" s="502" t="str" cm="1">
        <f t="array" aca="1" ref="J885" ca="1">IF(E885="","",IFERROR(IF(M885=0,SUMIFS(J886:J$1006,L886:L$1006,$L885,M886:M$1006,"&gt;0"),INDIRECT("'"&amp;$E885&amp;"'!E8")),""))</f>
        <v/>
      </c>
      <c r="K885" s="55" t="str">
        <f t="shared" si="36"/>
        <v/>
      </c>
      <c r="L885" s="411" t="str">
        <f t="shared" si="37"/>
        <v/>
      </c>
      <c r="M885" s="411" t="str">
        <f t="shared" si="38"/>
        <v/>
      </c>
      <c r="O885" s="56"/>
    </row>
    <row r="886" spans="1:15" ht="15" hidden="1">
      <c r="A886" s="23"/>
      <c r="B886" s="23"/>
      <c r="C886" s="23"/>
      <c r="D886" s="24"/>
      <c r="E886" s="28" t="str">
        <f>IF('1.4 AIZ-BWH'!E895="","",'1.4 AIZ-BWH'!E895)</f>
        <v/>
      </c>
      <c r="F886" s="49"/>
      <c r="G886" s="500" t="str" cm="1">
        <f t="array" aca="1" ref="G886" ca="1">IFERROR(IF(M886=0,SUMIFS(G887:G$1006,L887:L$1006,$L886,M887:M$1006,"&gt;0"),INDIRECT("'"&amp;$E886&amp;"'!E4")),"")</f>
        <v/>
      </c>
      <c r="H886" s="500" t="str" cm="1">
        <f t="array" aca="1" ref="H886" ca="1">IFERROR(IF(M886=0,SUMIFS(H887:H$1006,L887:L$1006,$L886,M887:M$1006,"&gt;0"),INDIRECT("'"&amp;$E886&amp;"'!E6")),"")</f>
        <v/>
      </c>
      <c r="I886" s="502" t="str" cm="1">
        <f t="array" aca="1" ref="I886" ca="1">IF(E886="","",IFERROR(IF(M886=0,SUMIFS(I887:I$1006,L887:L$1006,$L886,M887:M$1006,"&gt;0"),INDIRECT("'"&amp;$E886&amp;"'!E7")),""))</f>
        <v/>
      </c>
      <c r="J886" s="502" t="str" cm="1">
        <f t="array" aca="1" ref="J886" ca="1">IF(E886="","",IFERROR(IF(M886=0,SUMIFS(J887:J$1006,L887:L$1006,$L886,M887:M$1006,"&gt;0"),INDIRECT("'"&amp;$E886&amp;"'!E8")),""))</f>
        <v/>
      </c>
      <c r="K886" s="55" t="str">
        <f t="shared" si="36"/>
        <v/>
      </c>
      <c r="L886" s="411" t="str">
        <f t="shared" si="37"/>
        <v/>
      </c>
      <c r="M886" s="411" t="str">
        <f t="shared" si="38"/>
        <v/>
      </c>
      <c r="O886" s="56"/>
    </row>
    <row r="887" spans="1:15" ht="15" hidden="1">
      <c r="A887" s="23"/>
      <c r="B887" s="23"/>
      <c r="C887" s="23"/>
      <c r="D887" s="24"/>
      <c r="E887" s="28" t="str">
        <f>IF('1.4 AIZ-BWH'!E896="","",'1.4 AIZ-BWH'!E896)</f>
        <v/>
      </c>
      <c r="F887" s="49"/>
      <c r="G887" s="500" t="str" cm="1">
        <f t="array" aca="1" ref="G887" ca="1">IFERROR(IF(M887=0,SUMIFS(G888:G$1006,L888:L$1006,$L887,M888:M$1006,"&gt;0"),INDIRECT("'"&amp;$E887&amp;"'!E4")),"")</f>
        <v/>
      </c>
      <c r="H887" s="500" t="str" cm="1">
        <f t="array" aca="1" ref="H887" ca="1">IFERROR(IF(M887=0,SUMIFS(H888:H$1006,L888:L$1006,$L887,M888:M$1006,"&gt;0"),INDIRECT("'"&amp;$E887&amp;"'!E6")),"")</f>
        <v/>
      </c>
      <c r="I887" s="502" t="str" cm="1">
        <f t="array" aca="1" ref="I887" ca="1">IF(E887="","",IFERROR(IF(M887=0,SUMIFS(I888:I$1006,L888:L$1006,$L887,M888:M$1006,"&gt;0"),INDIRECT("'"&amp;$E887&amp;"'!E7")),""))</f>
        <v/>
      </c>
      <c r="J887" s="502" t="str" cm="1">
        <f t="array" aca="1" ref="J887" ca="1">IF(E887="","",IFERROR(IF(M887=0,SUMIFS(J888:J$1006,L888:L$1006,$L887,M888:M$1006,"&gt;0"),INDIRECT("'"&amp;$E887&amp;"'!E8")),""))</f>
        <v/>
      </c>
      <c r="K887" s="55" t="str">
        <f t="shared" si="36"/>
        <v/>
      </c>
      <c r="L887" s="411" t="str">
        <f t="shared" si="37"/>
        <v/>
      </c>
      <c r="M887" s="411" t="str">
        <f t="shared" si="38"/>
        <v/>
      </c>
      <c r="O887" s="56"/>
    </row>
    <row r="888" spans="1:15" ht="15" hidden="1">
      <c r="A888" s="23"/>
      <c r="B888" s="23"/>
      <c r="C888" s="23"/>
      <c r="D888" s="24"/>
      <c r="E888" s="28" t="str">
        <f>IF('1.4 AIZ-BWH'!E897="","",'1.4 AIZ-BWH'!E897)</f>
        <v/>
      </c>
      <c r="F888" s="49"/>
      <c r="G888" s="500" t="str" cm="1">
        <f t="array" aca="1" ref="G888" ca="1">IFERROR(IF(M888=0,SUMIFS(G889:G$1006,L889:L$1006,$L888,M889:M$1006,"&gt;0"),INDIRECT("'"&amp;$E888&amp;"'!E4")),"")</f>
        <v/>
      </c>
      <c r="H888" s="500" t="str" cm="1">
        <f t="array" aca="1" ref="H888" ca="1">IFERROR(IF(M888=0,SUMIFS(H889:H$1006,L889:L$1006,$L888,M889:M$1006,"&gt;0"),INDIRECT("'"&amp;$E888&amp;"'!E6")),"")</f>
        <v/>
      </c>
      <c r="I888" s="502" t="str" cm="1">
        <f t="array" aca="1" ref="I888" ca="1">IF(E888="","",IFERROR(IF(M888=0,SUMIFS(I889:I$1006,L889:L$1006,$L888,M889:M$1006,"&gt;0"),INDIRECT("'"&amp;$E888&amp;"'!E7")),""))</f>
        <v/>
      </c>
      <c r="J888" s="502" t="str" cm="1">
        <f t="array" aca="1" ref="J888" ca="1">IF(E888="","",IFERROR(IF(M888=0,SUMIFS(J889:J$1006,L889:L$1006,$L888,M889:M$1006,"&gt;0"),INDIRECT("'"&amp;$E888&amp;"'!E8")),""))</f>
        <v/>
      </c>
      <c r="K888" s="55" t="str">
        <f t="shared" si="36"/>
        <v/>
      </c>
      <c r="L888" s="411" t="str">
        <f t="shared" si="37"/>
        <v/>
      </c>
      <c r="M888" s="411" t="str">
        <f t="shared" si="38"/>
        <v/>
      </c>
      <c r="O888" s="56"/>
    </row>
    <row r="889" spans="1:15" ht="15" hidden="1">
      <c r="A889" s="23"/>
      <c r="B889" s="23"/>
      <c r="C889" s="23"/>
      <c r="D889" s="24"/>
      <c r="E889" s="28" t="str">
        <f>IF('1.4 AIZ-BWH'!E898="","",'1.4 AIZ-BWH'!E898)</f>
        <v/>
      </c>
      <c r="F889" s="49"/>
      <c r="G889" s="500" t="str" cm="1">
        <f t="array" aca="1" ref="G889" ca="1">IFERROR(IF(M889=0,SUMIFS(G890:G$1006,L890:L$1006,$L889,M890:M$1006,"&gt;0"),INDIRECT("'"&amp;$E889&amp;"'!E4")),"")</f>
        <v/>
      </c>
      <c r="H889" s="500" t="str" cm="1">
        <f t="array" aca="1" ref="H889" ca="1">IFERROR(IF(M889=0,SUMIFS(H890:H$1006,L890:L$1006,$L889,M890:M$1006,"&gt;0"),INDIRECT("'"&amp;$E889&amp;"'!E6")),"")</f>
        <v/>
      </c>
      <c r="I889" s="502" t="str" cm="1">
        <f t="array" aca="1" ref="I889" ca="1">IF(E889="","",IFERROR(IF(M889=0,SUMIFS(I890:I$1006,L890:L$1006,$L889,M890:M$1006,"&gt;0"),INDIRECT("'"&amp;$E889&amp;"'!E7")),""))</f>
        <v/>
      </c>
      <c r="J889" s="502" t="str" cm="1">
        <f t="array" aca="1" ref="J889" ca="1">IF(E889="","",IFERROR(IF(M889=0,SUMIFS(J890:J$1006,L890:L$1006,$L889,M890:M$1006,"&gt;0"),INDIRECT("'"&amp;$E889&amp;"'!E8")),""))</f>
        <v/>
      </c>
      <c r="K889" s="55" t="str">
        <f t="shared" si="36"/>
        <v/>
      </c>
      <c r="L889" s="411" t="str">
        <f t="shared" si="37"/>
        <v/>
      </c>
      <c r="M889" s="411" t="str">
        <f t="shared" si="38"/>
        <v/>
      </c>
      <c r="O889" s="56"/>
    </row>
    <row r="890" spans="1:15" ht="15" hidden="1">
      <c r="A890" s="23"/>
      <c r="B890" s="23"/>
      <c r="C890" s="23"/>
      <c r="D890" s="24"/>
      <c r="E890" s="28" t="str">
        <f>IF('1.4 AIZ-BWH'!E899="","",'1.4 AIZ-BWH'!E899)</f>
        <v/>
      </c>
      <c r="F890" s="49"/>
      <c r="G890" s="500" t="str" cm="1">
        <f t="array" aca="1" ref="G890" ca="1">IFERROR(IF(M890=0,SUMIFS(G891:G$1006,L891:L$1006,$L890,M891:M$1006,"&gt;0"),INDIRECT("'"&amp;$E890&amp;"'!E4")),"")</f>
        <v/>
      </c>
      <c r="H890" s="500" t="str" cm="1">
        <f t="array" aca="1" ref="H890" ca="1">IFERROR(IF(M890=0,SUMIFS(H891:H$1006,L891:L$1006,$L890,M891:M$1006,"&gt;0"),INDIRECT("'"&amp;$E890&amp;"'!E6")),"")</f>
        <v/>
      </c>
      <c r="I890" s="502" t="str" cm="1">
        <f t="array" aca="1" ref="I890" ca="1">IF(E890="","",IFERROR(IF(M890=0,SUMIFS(I891:I$1006,L891:L$1006,$L890,M891:M$1006,"&gt;0"),INDIRECT("'"&amp;$E890&amp;"'!E7")),""))</f>
        <v/>
      </c>
      <c r="J890" s="502" t="str" cm="1">
        <f t="array" aca="1" ref="J890" ca="1">IF(E890="","",IFERROR(IF(M890=0,SUMIFS(J891:J$1006,L891:L$1006,$L890,M891:M$1006,"&gt;0"),INDIRECT("'"&amp;$E890&amp;"'!E8")),""))</f>
        <v/>
      </c>
      <c r="K890" s="55" t="str">
        <f t="shared" si="36"/>
        <v/>
      </c>
      <c r="L890" s="411" t="str">
        <f t="shared" si="37"/>
        <v/>
      </c>
      <c r="M890" s="411" t="str">
        <f t="shared" si="38"/>
        <v/>
      </c>
      <c r="O890" s="56"/>
    </row>
    <row r="891" spans="1:15" ht="15" hidden="1">
      <c r="A891" s="23"/>
      <c r="B891" s="23"/>
      <c r="C891" s="23"/>
      <c r="D891" s="24"/>
      <c r="E891" s="28" t="str">
        <f>IF('1.4 AIZ-BWH'!E900="","",'1.4 AIZ-BWH'!E900)</f>
        <v/>
      </c>
      <c r="F891" s="49"/>
      <c r="G891" s="500" t="str" cm="1">
        <f t="array" aca="1" ref="G891" ca="1">IFERROR(IF(M891=0,SUMIFS(G892:G$1006,L892:L$1006,$L891,M892:M$1006,"&gt;0"),INDIRECT("'"&amp;$E891&amp;"'!E4")),"")</f>
        <v/>
      </c>
      <c r="H891" s="500" t="str" cm="1">
        <f t="array" aca="1" ref="H891" ca="1">IFERROR(IF(M891=0,SUMIFS(H892:H$1006,L892:L$1006,$L891,M892:M$1006,"&gt;0"),INDIRECT("'"&amp;$E891&amp;"'!E6")),"")</f>
        <v/>
      </c>
      <c r="I891" s="502" t="str" cm="1">
        <f t="array" aca="1" ref="I891" ca="1">IF(E891="","",IFERROR(IF(M891=0,SUMIFS(I892:I$1006,L892:L$1006,$L891,M892:M$1006,"&gt;0"),INDIRECT("'"&amp;$E891&amp;"'!E7")),""))</f>
        <v/>
      </c>
      <c r="J891" s="502" t="str" cm="1">
        <f t="array" aca="1" ref="J891" ca="1">IF(E891="","",IFERROR(IF(M891=0,SUMIFS(J892:J$1006,L892:L$1006,$L891,M892:M$1006,"&gt;0"),INDIRECT("'"&amp;$E891&amp;"'!E8")),""))</f>
        <v/>
      </c>
      <c r="K891" s="55" t="str">
        <f t="shared" si="36"/>
        <v/>
      </c>
      <c r="L891" s="411" t="str">
        <f t="shared" si="37"/>
        <v/>
      </c>
      <c r="M891" s="411" t="str">
        <f t="shared" si="38"/>
        <v/>
      </c>
      <c r="O891" s="56"/>
    </row>
    <row r="892" spans="1:15" ht="15" hidden="1">
      <c r="A892" s="23"/>
      <c r="B892" s="23"/>
      <c r="C892" s="23"/>
      <c r="D892" s="24"/>
      <c r="E892" s="28" t="str">
        <f>IF('1.4 AIZ-BWH'!E901="","",'1.4 AIZ-BWH'!E901)</f>
        <v/>
      </c>
      <c r="F892" s="49"/>
      <c r="G892" s="500" t="str" cm="1">
        <f t="array" aca="1" ref="G892" ca="1">IFERROR(IF(M892=0,SUMIFS(G893:G$1006,L893:L$1006,$L892,M893:M$1006,"&gt;0"),INDIRECT("'"&amp;$E892&amp;"'!E4")),"")</f>
        <v/>
      </c>
      <c r="H892" s="500" t="str" cm="1">
        <f t="array" aca="1" ref="H892" ca="1">IFERROR(IF(M892=0,SUMIFS(H893:H$1006,L893:L$1006,$L892,M893:M$1006,"&gt;0"),INDIRECT("'"&amp;$E892&amp;"'!E6")),"")</f>
        <v/>
      </c>
      <c r="I892" s="502" t="str" cm="1">
        <f t="array" aca="1" ref="I892" ca="1">IF(E892="","",IFERROR(IF(M892=0,SUMIFS(I893:I$1006,L893:L$1006,$L892,M893:M$1006,"&gt;0"),INDIRECT("'"&amp;$E892&amp;"'!E7")),""))</f>
        <v/>
      </c>
      <c r="J892" s="502" t="str" cm="1">
        <f t="array" aca="1" ref="J892" ca="1">IF(E892="","",IFERROR(IF(M892=0,SUMIFS(J893:J$1006,L893:L$1006,$L892,M893:M$1006,"&gt;0"),INDIRECT("'"&amp;$E892&amp;"'!E8")),""))</f>
        <v/>
      </c>
      <c r="K892" s="55" t="str">
        <f t="shared" si="36"/>
        <v/>
      </c>
      <c r="L892" s="411" t="str">
        <f t="shared" si="37"/>
        <v/>
      </c>
      <c r="M892" s="411" t="str">
        <f t="shared" si="38"/>
        <v/>
      </c>
      <c r="O892" s="56"/>
    </row>
    <row r="893" spans="1:15" ht="15" hidden="1">
      <c r="A893" s="23"/>
      <c r="B893" s="23"/>
      <c r="C893" s="23"/>
      <c r="D893" s="24"/>
      <c r="E893" s="28" t="str">
        <f>IF('1.4 AIZ-BWH'!E902="","",'1.4 AIZ-BWH'!E902)</f>
        <v/>
      </c>
      <c r="F893" s="49"/>
      <c r="G893" s="500" t="str" cm="1">
        <f t="array" aca="1" ref="G893" ca="1">IFERROR(IF(M893=0,SUMIFS(G894:G$1006,L894:L$1006,$L893,M894:M$1006,"&gt;0"),INDIRECT("'"&amp;$E893&amp;"'!E4")),"")</f>
        <v/>
      </c>
      <c r="H893" s="500" t="str" cm="1">
        <f t="array" aca="1" ref="H893" ca="1">IFERROR(IF(M893=0,SUMIFS(H894:H$1006,L894:L$1006,$L893,M894:M$1006,"&gt;0"),INDIRECT("'"&amp;$E893&amp;"'!E6")),"")</f>
        <v/>
      </c>
      <c r="I893" s="502" t="str" cm="1">
        <f t="array" aca="1" ref="I893" ca="1">IF(E893="","",IFERROR(IF(M893=0,SUMIFS(I894:I$1006,L894:L$1006,$L893,M894:M$1006,"&gt;0"),INDIRECT("'"&amp;$E893&amp;"'!E7")),""))</f>
        <v/>
      </c>
      <c r="J893" s="502" t="str" cm="1">
        <f t="array" aca="1" ref="J893" ca="1">IF(E893="","",IFERROR(IF(M893=0,SUMIFS(J894:J$1006,L894:L$1006,$L893,M894:M$1006,"&gt;0"),INDIRECT("'"&amp;$E893&amp;"'!E8")),""))</f>
        <v/>
      </c>
      <c r="K893" s="55" t="str">
        <f t="shared" si="36"/>
        <v/>
      </c>
      <c r="L893" s="411" t="str">
        <f t="shared" si="37"/>
        <v/>
      </c>
      <c r="M893" s="411" t="str">
        <f t="shared" si="38"/>
        <v/>
      </c>
      <c r="O893" s="56"/>
    </row>
    <row r="894" spans="1:15" ht="15" hidden="1">
      <c r="A894" s="23"/>
      <c r="B894" s="23"/>
      <c r="C894" s="23"/>
      <c r="D894" s="24"/>
      <c r="E894" s="28" t="str">
        <f>IF('1.4 AIZ-BWH'!E903="","",'1.4 AIZ-BWH'!E903)</f>
        <v/>
      </c>
      <c r="F894" s="49"/>
      <c r="G894" s="500" t="str" cm="1">
        <f t="array" aca="1" ref="G894" ca="1">IFERROR(IF(M894=0,SUMIFS(G895:G$1006,L895:L$1006,$L894,M895:M$1006,"&gt;0"),INDIRECT("'"&amp;$E894&amp;"'!E4")),"")</f>
        <v/>
      </c>
      <c r="H894" s="500" t="str" cm="1">
        <f t="array" aca="1" ref="H894" ca="1">IFERROR(IF(M894=0,SUMIFS(H895:H$1006,L895:L$1006,$L894,M895:M$1006,"&gt;0"),INDIRECT("'"&amp;$E894&amp;"'!E6")),"")</f>
        <v/>
      </c>
      <c r="I894" s="502" t="str" cm="1">
        <f t="array" aca="1" ref="I894" ca="1">IF(E894="","",IFERROR(IF(M894=0,SUMIFS(I895:I$1006,L895:L$1006,$L894,M895:M$1006,"&gt;0"),INDIRECT("'"&amp;$E894&amp;"'!E7")),""))</f>
        <v/>
      </c>
      <c r="J894" s="502" t="str" cm="1">
        <f t="array" aca="1" ref="J894" ca="1">IF(E894="","",IFERROR(IF(M894=0,SUMIFS(J895:J$1006,L895:L$1006,$L894,M895:M$1006,"&gt;0"),INDIRECT("'"&amp;$E894&amp;"'!E8")),""))</f>
        <v/>
      </c>
      <c r="K894" s="55" t="str">
        <f t="shared" si="36"/>
        <v/>
      </c>
      <c r="L894" s="411" t="str">
        <f t="shared" si="37"/>
        <v/>
      </c>
      <c r="M894" s="411" t="str">
        <f t="shared" si="38"/>
        <v/>
      </c>
      <c r="O894" s="56"/>
    </row>
    <row r="895" spans="1:15" ht="15" hidden="1">
      <c r="A895" s="23"/>
      <c r="B895" s="23"/>
      <c r="C895" s="23"/>
      <c r="D895" s="24"/>
      <c r="E895" s="28" t="str">
        <f>IF('1.4 AIZ-BWH'!E904="","",'1.4 AIZ-BWH'!E904)</f>
        <v/>
      </c>
      <c r="F895" s="49"/>
      <c r="G895" s="500" t="str" cm="1">
        <f t="array" aca="1" ref="G895" ca="1">IFERROR(IF(M895=0,SUMIFS(G896:G$1006,L896:L$1006,$L895,M896:M$1006,"&gt;0"),INDIRECT("'"&amp;$E895&amp;"'!E4")),"")</f>
        <v/>
      </c>
      <c r="H895" s="500" t="str" cm="1">
        <f t="array" aca="1" ref="H895" ca="1">IFERROR(IF(M895=0,SUMIFS(H896:H$1006,L896:L$1006,$L895,M896:M$1006,"&gt;0"),INDIRECT("'"&amp;$E895&amp;"'!E6")),"")</f>
        <v/>
      </c>
      <c r="I895" s="502" t="str" cm="1">
        <f t="array" aca="1" ref="I895" ca="1">IF(E895="","",IFERROR(IF(M895=0,SUMIFS(I896:I$1006,L896:L$1006,$L895,M896:M$1006,"&gt;0"),INDIRECT("'"&amp;$E895&amp;"'!E7")),""))</f>
        <v/>
      </c>
      <c r="J895" s="502" t="str" cm="1">
        <f t="array" aca="1" ref="J895" ca="1">IF(E895="","",IFERROR(IF(M895=0,SUMIFS(J896:J$1006,L896:L$1006,$L895,M896:M$1006,"&gt;0"),INDIRECT("'"&amp;$E895&amp;"'!E8")),""))</f>
        <v/>
      </c>
      <c r="K895" s="55" t="str">
        <f t="shared" si="36"/>
        <v/>
      </c>
      <c r="L895" s="411" t="str">
        <f t="shared" si="37"/>
        <v/>
      </c>
      <c r="M895" s="411" t="str">
        <f t="shared" si="38"/>
        <v/>
      </c>
      <c r="O895" s="56"/>
    </row>
    <row r="896" spans="1:15" ht="15" hidden="1">
      <c r="A896" s="23"/>
      <c r="B896" s="23"/>
      <c r="C896" s="23"/>
      <c r="D896" s="24"/>
      <c r="E896" s="28" t="str">
        <f>IF('1.4 AIZ-BWH'!E905="","",'1.4 AIZ-BWH'!E905)</f>
        <v/>
      </c>
      <c r="F896" s="49"/>
      <c r="G896" s="500" t="str" cm="1">
        <f t="array" aca="1" ref="G896" ca="1">IFERROR(IF(M896=0,SUMIFS(G897:G$1006,L897:L$1006,$L896,M897:M$1006,"&gt;0"),INDIRECT("'"&amp;$E896&amp;"'!E4")),"")</f>
        <v/>
      </c>
      <c r="H896" s="500" t="str" cm="1">
        <f t="array" aca="1" ref="H896" ca="1">IFERROR(IF(M896=0,SUMIFS(H897:H$1006,L897:L$1006,$L896,M897:M$1006,"&gt;0"),INDIRECT("'"&amp;$E896&amp;"'!E6")),"")</f>
        <v/>
      </c>
      <c r="I896" s="502" t="str" cm="1">
        <f t="array" aca="1" ref="I896" ca="1">IF(E896="","",IFERROR(IF(M896=0,SUMIFS(I897:I$1006,L897:L$1006,$L896,M897:M$1006,"&gt;0"),INDIRECT("'"&amp;$E896&amp;"'!E7")),""))</f>
        <v/>
      </c>
      <c r="J896" s="502" t="str" cm="1">
        <f t="array" aca="1" ref="J896" ca="1">IF(E896="","",IFERROR(IF(M896=0,SUMIFS(J897:J$1006,L897:L$1006,$L896,M897:M$1006,"&gt;0"),INDIRECT("'"&amp;$E896&amp;"'!E8")),""))</f>
        <v/>
      </c>
      <c r="K896" s="55" t="str">
        <f t="shared" si="36"/>
        <v/>
      </c>
      <c r="L896" s="411" t="str">
        <f t="shared" si="37"/>
        <v/>
      </c>
      <c r="M896" s="411" t="str">
        <f t="shared" si="38"/>
        <v/>
      </c>
      <c r="O896" s="56"/>
    </row>
    <row r="897" spans="1:15" ht="15" hidden="1">
      <c r="A897" s="23"/>
      <c r="B897" s="23"/>
      <c r="C897" s="23"/>
      <c r="D897" s="24"/>
      <c r="E897" s="28" t="str">
        <f>IF('1.4 AIZ-BWH'!E906="","",'1.4 AIZ-BWH'!E906)</f>
        <v/>
      </c>
      <c r="F897" s="49"/>
      <c r="G897" s="500" t="str" cm="1">
        <f t="array" aca="1" ref="G897" ca="1">IFERROR(IF(M897=0,SUMIFS(G898:G$1006,L898:L$1006,$L897,M898:M$1006,"&gt;0"),INDIRECT("'"&amp;$E897&amp;"'!E4")),"")</f>
        <v/>
      </c>
      <c r="H897" s="500" t="str" cm="1">
        <f t="array" aca="1" ref="H897" ca="1">IFERROR(IF(M897=0,SUMIFS(H898:H$1006,L898:L$1006,$L897,M898:M$1006,"&gt;0"),INDIRECT("'"&amp;$E897&amp;"'!E6")),"")</f>
        <v/>
      </c>
      <c r="I897" s="502" t="str" cm="1">
        <f t="array" aca="1" ref="I897" ca="1">IF(E897="","",IFERROR(IF(M897=0,SUMIFS(I898:I$1006,L898:L$1006,$L897,M898:M$1006,"&gt;0"),INDIRECT("'"&amp;$E897&amp;"'!E7")),""))</f>
        <v/>
      </c>
      <c r="J897" s="502" t="str" cm="1">
        <f t="array" aca="1" ref="J897" ca="1">IF(E897="","",IFERROR(IF(M897=0,SUMIFS(J898:J$1006,L898:L$1006,$L897,M898:M$1006,"&gt;0"),INDIRECT("'"&amp;$E897&amp;"'!E8")),""))</f>
        <v/>
      </c>
      <c r="K897" s="55" t="str">
        <f t="shared" si="36"/>
        <v/>
      </c>
      <c r="L897" s="411" t="str">
        <f t="shared" si="37"/>
        <v/>
      </c>
      <c r="M897" s="411" t="str">
        <f t="shared" si="38"/>
        <v/>
      </c>
      <c r="O897" s="56"/>
    </row>
    <row r="898" spans="1:15" ht="15" hidden="1">
      <c r="A898" s="23"/>
      <c r="B898" s="23"/>
      <c r="C898" s="23"/>
      <c r="D898" s="24"/>
      <c r="E898" s="28" t="str">
        <f>IF('1.4 AIZ-BWH'!E907="","",'1.4 AIZ-BWH'!E907)</f>
        <v/>
      </c>
      <c r="F898" s="49"/>
      <c r="G898" s="500" t="str" cm="1">
        <f t="array" aca="1" ref="G898" ca="1">IFERROR(IF(M898=0,SUMIFS(G899:G$1006,L899:L$1006,$L898,M899:M$1006,"&gt;0"),INDIRECT("'"&amp;$E898&amp;"'!E4")),"")</f>
        <v/>
      </c>
      <c r="H898" s="500" t="str" cm="1">
        <f t="array" aca="1" ref="H898" ca="1">IFERROR(IF(M898=0,SUMIFS(H899:H$1006,L899:L$1006,$L898,M899:M$1006,"&gt;0"),INDIRECT("'"&amp;$E898&amp;"'!E6")),"")</f>
        <v/>
      </c>
      <c r="I898" s="502" t="str" cm="1">
        <f t="array" aca="1" ref="I898" ca="1">IF(E898="","",IFERROR(IF(M898=0,SUMIFS(I899:I$1006,L899:L$1006,$L898,M899:M$1006,"&gt;0"),INDIRECT("'"&amp;$E898&amp;"'!E7")),""))</f>
        <v/>
      </c>
      <c r="J898" s="502" t="str" cm="1">
        <f t="array" aca="1" ref="J898" ca="1">IF(E898="","",IFERROR(IF(M898=0,SUMIFS(J899:J$1006,L899:L$1006,$L898,M899:M$1006,"&gt;0"),INDIRECT("'"&amp;$E898&amp;"'!E8")),""))</f>
        <v/>
      </c>
      <c r="K898" s="55" t="str">
        <f t="shared" si="36"/>
        <v/>
      </c>
      <c r="L898" s="411" t="str">
        <f t="shared" si="37"/>
        <v/>
      </c>
      <c r="M898" s="411" t="str">
        <f t="shared" si="38"/>
        <v/>
      </c>
      <c r="O898" s="56"/>
    </row>
    <row r="899" spans="1:15" ht="15" hidden="1">
      <c r="A899" s="23"/>
      <c r="B899" s="23"/>
      <c r="C899" s="23"/>
      <c r="D899" s="24"/>
      <c r="E899" s="28" t="str">
        <f>IF('1.4 AIZ-BWH'!E908="","",'1.4 AIZ-BWH'!E908)</f>
        <v/>
      </c>
      <c r="F899" s="49"/>
      <c r="G899" s="500" t="str" cm="1">
        <f t="array" aca="1" ref="G899" ca="1">IFERROR(IF(M899=0,SUMIFS(G900:G$1006,L900:L$1006,$L899,M900:M$1006,"&gt;0"),INDIRECT("'"&amp;$E899&amp;"'!E4")),"")</f>
        <v/>
      </c>
      <c r="H899" s="500" t="str" cm="1">
        <f t="array" aca="1" ref="H899" ca="1">IFERROR(IF(M899=0,SUMIFS(H900:H$1006,L900:L$1006,$L899,M900:M$1006,"&gt;0"),INDIRECT("'"&amp;$E899&amp;"'!E6")),"")</f>
        <v/>
      </c>
      <c r="I899" s="502" t="str" cm="1">
        <f t="array" aca="1" ref="I899" ca="1">IF(E899="","",IFERROR(IF(M899=0,SUMIFS(I900:I$1006,L900:L$1006,$L899,M900:M$1006,"&gt;0"),INDIRECT("'"&amp;$E899&amp;"'!E7")),""))</f>
        <v/>
      </c>
      <c r="J899" s="502" t="str" cm="1">
        <f t="array" aca="1" ref="J899" ca="1">IF(E899="","",IFERROR(IF(M899=0,SUMIFS(J900:J$1006,L900:L$1006,$L899,M900:M$1006,"&gt;0"),INDIRECT("'"&amp;$E899&amp;"'!E8")),""))</f>
        <v/>
      </c>
      <c r="K899" s="55" t="str">
        <f t="shared" si="36"/>
        <v/>
      </c>
      <c r="L899" s="411" t="str">
        <f t="shared" si="37"/>
        <v/>
      </c>
      <c r="M899" s="411" t="str">
        <f t="shared" si="38"/>
        <v/>
      </c>
      <c r="O899" s="56"/>
    </row>
    <row r="900" spans="1:15" ht="15" hidden="1">
      <c r="A900" s="23"/>
      <c r="B900" s="23"/>
      <c r="C900" s="23"/>
      <c r="D900" s="24"/>
      <c r="E900" s="28" t="str">
        <f>IF('1.4 AIZ-BWH'!E909="","",'1.4 AIZ-BWH'!E909)</f>
        <v/>
      </c>
      <c r="F900" s="49"/>
      <c r="G900" s="500" t="str" cm="1">
        <f t="array" aca="1" ref="G900" ca="1">IFERROR(IF(M900=0,SUMIFS(G901:G$1006,L901:L$1006,$L900,M901:M$1006,"&gt;0"),INDIRECT("'"&amp;$E900&amp;"'!E4")),"")</f>
        <v/>
      </c>
      <c r="H900" s="500" t="str" cm="1">
        <f t="array" aca="1" ref="H900" ca="1">IFERROR(IF(M900=0,SUMIFS(H901:H$1006,L901:L$1006,$L900,M901:M$1006,"&gt;0"),INDIRECT("'"&amp;$E900&amp;"'!E6")),"")</f>
        <v/>
      </c>
      <c r="I900" s="502" t="str" cm="1">
        <f t="array" aca="1" ref="I900" ca="1">IF(E900="","",IFERROR(IF(M900=0,SUMIFS(I901:I$1006,L901:L$1006,$L900,M901:M$1006,"&gt;0"),INDIRECT("'"&amp;$E900&amp;"'!E7")),""))</f>
        <v/>
      </c>
      <c r="J900" s="502" t="str" cm="1">
        <f t="array" aca="1" ref="J900" ca="1">IF(E900="","",IFERROR(IF(M900=0,SUMIFS(J901:J$1006,L901:L$1006,$L900,M901:M$1006,"&gt;0"),INDIRECT("'"&amp;$E900&amp;"'!E8")),""))</f>
        <v/>
      </c>
      <c r="K900" s="55" t="str">
        <f t="shared" si="36"/>
        <v/>
      </c>
      <c r="L900" s="411" t="str">
        <f t="shared" si="37"/>
        <v/>
      </c>
      <c r="M900" s="411" t="str">
        <f t="shared" si="38"/>
        <v/>
      </c>
      <c r="O900" s="56"/>
    </row>
    <row r="901" spans="1:15" ht="15" hidden="1">
      <c r="A901" s="23"/>
      <c r="B901" s="23"/>
      <c r="C901" s="23"/>
      <c r="D901" s="24"/>
      <c r="E901" s="28" t="str">
        <f>IF('1.4 AIZ-BWH'!E910="","",'1.4 AIZ-BWH'!E910)</f>
        <v/>
      </c>
      <c r="F901" s="49"/>
      <c r="G901" s="500" t="str" cm="1">
        <f t="array" aca="1" ref="G901" ca="1">IFERROR(IF(M901=0,SUMIFS(G902:G$1006,L902:L$1006,$L901,M902:M$1006,"&gt;0"),INDIRECT("'"&amp;$E901&amp;"'!E4")),"")</f>
        <v/>
      </c>
      <c r="H901" s="500" t="str" cm="1">
        <f t="array" aca="1" ref="H901" ca="1">IFERROR(IF(M901=0,SUMIFS(H902:H$1006,L902:L$1006,$L901,M902:M$1006,"&gt;0"),INDIRECT("'"&amp;$E901&amp;"'!E6")),"")</f>
        <v/>
      </c>
      <c r="I901" s="502" t="str" cm="1">
        <f t="array" aca="1" ref="I901" ca="1">IF(E901="","",IFERROR(IF(M901=0,SUMIFS(I902:I$1006,L902:L$1006,$L901,M902:M$1006,"&gt;0"),INDIRECT("'"&amp;$E901&amp;"'!E7")),""))</f>
        <v/>
      </c>
      <c r="J901" s="502" t="str" cm="1">
        <f t="array" aca="1" ref="J901" ca="1">IF(E901="","",IFERROR(IF(M901=0,SUMIFS(J902:J$1006,L902:L$1006,$L901,M902:M$1006,"&gt;0"),INDIRECT("'"&amp;$E901&amp;"'!E8")),""))</f>
        <v/>
      </c>
      <c r="K901" s="55" t="str">
        <f t="shared" si="36"/>
        <v/>
      </c>
      <c r="L901" s="411" t="str">
        <f t="shared" si="37"/>
        <v/>
      </c>
      <c r="M901" s="411" t="str">
        <f t="shared" si="38"/>
        <v/>
      </c>
      <c r="O901" s="56"/>
    </row>
    <row r="902" spans="1:15" ht="15" hidden="1">
      <c r="A902" s="23"/>
      <c r="B902" s="23"/>
      <c r="C902" s="23"/>
      <c r="D902" s="24"/>
      <c r="E902" s="28" t="str">
        <f>IF('1.4 AIZ-BWH'!E911="","",'1.4 AIZ-BWH'!E911)</f>
        <v/>
      </c>
      <c r="F902" s="49"/>
      <c r="G902" s="500" t="str" cm="1">
        <f t="array" aca="1" ref="G902" ca="1">IFERROR(IF(M902=0,SUMIFS(G903:G$1006,L903:L$1006,$L902,M903:M$1006,"&gt;0"),INDIRECT("'"&amp;$E902&amp;"'!E4")),"")</f>
        <v/>
      </c>
      <c r="H902" s="500" t="str" cm="1">
        <f t="array" aca="1" ref="H902" ca="1">IFERROR(IF(M902=0,SUMIFS(H903:H$1006,L903:L$1006,$L902,M903:M$1006,"&gt;0"),INDIRECT("'"&amp;$E902&amp;"'!E6")),"")</f>
        <v/>
      </c>
      <c r="I902" s="502" t="str" cm="1">
        <f t="array" aca="1" ref="I902" ca="1">IF(E902="","",IFERROR(IF(M902=0,SUMIFS(I903:I$1006,L903:L$1006,$L902,M903:M$1006,"&gt;0"),INDIRECT("'"&amp;$E902&amp;"'!E7")),""))</f>
        <v/>
      </c>
      <c r="J902" s="502" t="str" cm="1">
        <f t="array" aca="1" ref="J902" ca="1">IF(E902="","",IFERROR(IF(M902=0,SUMIFS(J903:J$1006,L903:L$1006,$L902,M903:M$1006,"&gt;0"),INDIRECT("'"&amp;$E902&amp;"'!E8")),""))</f>
        <v/>
      </c>
      <c r="K902" s="55" t="str">
        <f t="shared" si="36"/>
        <v/>
      </c>
      <c r="L902" s="411" t="str">
        <f t="shared" si="37"/>
        <v/>
      </c>
      <c r="M902" s="411" t="str">
        <f t="shared" si="38"/>
        <v/>
      </c>
      <c r="O902" s="56"/>
    </row>
    <row r="903" spans="1:15" ht="15" hidden="1">
      <c r="A903" s="23"/>
      <c r="B903" s="23"/>
      <c r="C903" s="23"/>
      <c r="D903" s="24"/>
      <c r="E903" s="28" t="str">
        <f>IF('1.4 AIZ-BWH'!E912="","",'1.4 AIZ-BWH'!E912)</f>
        <v/>
      </c>
      <c r="F903" s="49"/>
      <c r="G903" s="500" t="str" cm="1">
        <f t="array" aca="1" ref="G903" ca="1">IFERROR(IF(M903=0,SUMIFS(G904:G$1006,L904:L$1006,$L903,M904:M$1006,"&gt;0"),INDIRECT("'"&amp;$E903&amp;"'!E4")),"")</f>
        <v/>
      </c>
      <c r="H903" s="500" t="str" cm="1">
        <f t="array" aca="1" ref="H903" ca="1">IFERROR(IF(M903=0,SUMIFS(H904:H$1006,L904:L$1006,$L903,M904:M$1006,"&gt;0"),INDIRECT("'"&amp;$E903&amp;"'!E6")),"")</f>
        <v/>
      </c>
      <c r="I903" s="502" t="str" cm="1">
        <f t="array" aca="1" ref="I903" ca="1">IF(E903="","",IFERROR(IF(M903=0,SUMIFS(I904:I$1006,L904:L$1006,$L903,M904:M$1006,"&gt;0"),INDIRECT("'"&amp;$E903&amp;"'!E7")),""))</f>
        <v/>
      </c>
      <c r="J903" s="502" t="str" cm="1">
        <f t="array" aca="1" ref="J903" ca="1">IF(E903="","",IFERROR(IF(M903=0,SUMIFS(J904:J$1006,L904:L$1006,$L903,M904:M$1006,"&gt;0"),INDIRECT("'"&amp;$E903&amp;"'!E8")),""))</f>
        <v/>
      </c>
      <c r="K903" s="55" t="str">
        <f t="shared" si="36"/>
        <v/>
      </c>
      <c r="L903" s="411" t="str">
        <f t="shared" si="37"/>
        <v/>
      </c>
      <c r="M903" s="411" t="str">
        <f t="shared" si="38"/>
        <v/>
      </c>
      <c r="O903" s="56"/>
    </row>
    <row r="904" spans="1:15" ht="15" hidden="1">
      <c r="A904" s="23"/>
      <c r="B904" s="23"/>
      <c r="C904" s="23"/>
      <c r="D904" s="24"/>
      <c r="E904" s="28" t="str">
        <f>IF('1.4 AIZ-BWH'!E913="","",'1.4 AIZ-BWH'!E913)</f>
        <v/>
      </c>
      <c r="F904" s="49"/>
      <c r="G904" s="500" t="str" cm="1">
        <f t="array" aca="1" ref="G904" ca="1">IFERROR(IF(M904=0,SUMIFS(G905:G$1006,L905:L$1006,$L904,M905:M$1006,"&gt;0"),INDIRECT("'"&amp;$E904&amp;"'!E4")),"")</f>
        <v/>
      </c>
      <c r="H904" s="500" t="str" cm="1">
        <f t="array" aca="1" ref="H904" ca="1">IFERROR(IF(M904=0,SUMIFS(H905:H$1006,L905:L$1006,$L904,M905:M$1006,"&gt;0"),INDIRECT("'"&amp;$E904&amp;"'!E6")),"")</f>
        <v/>
      </c>
      <c r="I904" s="502" t="str" cm="1">
        <f t="array" aca="1" ref="I904" ca="1">IF(E904="","",IFERROR(IF(M904=0,SUMIFS(I905:I$1006,L905:L$1006,$L904,M905:M$1006,"&gt;0"),INDIRECT("'"&amp;$E904&amp;"'!E7")),""))</f>
        <v/>
      </c>
      <c r="J904" s="502" t="str" cm="1">
        <f t="array" aca="1" ref="J904" ca="1">IF(E904="","",IFERROR(IF(M904=0,SUMIFS(J905:J$1006,L905:L$1006,$L904,M905:M$1006,"&gt;0"),INDIRECT("'"&amp;$E904&amp;"'!E8")),""))</f>
        <v/>
      </c>
      <c r="K904" s="55" t="str">
        <f t="shared" si="36"/>
        <v/>
      </c>
      <c r="L904" s="411" t="str">
        <f t="shared" si="37"/>
        <v/>
      </c>
      <c r="M904" s="411" t="str">
        <f t="shared" si="38"/>
        <v/>
      </c>
      <c r="O904" s="56"/>
    </row>
    <row r="905" spans="1:15" ht="15" hidden="1">
      <c r="A905" s="23"/>
      <c r="B905" s="23"/>
      <c r="C905" s="23"/>
      <c r="D905" s="24"/>
      <c r="E905" s="28" t="str">
        <f>IF('1.4 AIZ-BWH'!E914="","",'1.4 AIZ-BWH'!E914)</f>
        <v/>
      </c>
      <c r="F905" s="49"/>
      <c r="G905" s="500" t="str" cm="1">
        <f t="array" aca="1" ref="G905" ca="1">IFERROR(IF(M905=0,SUMIFS(G906:G$1006,L906:L$1006,$L905,M906:M$1006,"&gt;0"),INDIRECT("'"&amp;$E905&amp;"'!E4")),"")</f>
        <v/>
      </c>
      <c r="H905" s="500" t="str" cm="1">
        <f t="array" aca="1" ref="H905" ca="1">IFERROR(IF(M905=0,SUMIFS(H906:H$1006,L906:L$1006,$L905,M906:M$1006,"&gt;0"),INDIRECT("'"&amp;$E905&amp;"'!E6")),"")</f>
        <v/>
      </c>
      <c r="I905" s="502" t="str" cm="1">
        <f t="array" aca="1" ref="I905" ca="1">IF(E905="","",IFERROR(IF(M905=0,SUMIFS(I906:I$1006,L906:L$1006,$L905,M906:M$1006,"&gt;0"),INDIRECT("'"&amp;$E905&amp;"'!E7")),""))</f>
        <v/>
      </c>
      <c r="J905" s="502" t="str" cm="1">
        <f t="array" aca="1" ref="J905" ca="1">IF(E905="","",IFERROR(IF(M905=0,SUMIFS(J906:J$1006,L906:L$1006,$L905,M906:M$1006,"&gt;0"),INDIRECT("'"&amp;$E905&amp;"'!E8")),""))</f>
        <v/>
      </c>
      <c r="K905" s="55" t="str">
        <f t="shared" si="36"/>
        <v/>
      </c>
      <c r="L905" s="411" t="str">
        <f t="shared" si="37"/>
        <v/>
      </c>
      <c r="M905" s="411" t="str">
        <f t="shared" si="38"/>
        <v/>
      </c>
      <c r="O905" s="56"/>
    </row>
    <row r="906" spans="1:15" ht="15" hidden="1">
      <c r="A906" s="23"/>
      <c r="B906" s="23"/>
      <c r="C906" s="23"/>
      <c r="D906" s="24"/>
      <c r="E906" s="28" t="str">
        <f>IF('1.4 AIZ-BWH'!E915="","",'1.4 AIZ-BWH'!E915)</f>
        <v/>
      </c>
      <c r="F906" s="49"/>
      <c r="G906" s="500" t="str" cm="1">
        <f t="array" aca="1" ref="G906" ca="1">IFERROR(IF(M906=0,SUMIFS(G907:G$1006,L907:L$1006,$L906,M907:M$1006,"&gt;0"),INDIRECT("'"&amp;$E906&amp;"'!E4")),"")</f>
        <v/>
      </c>
      <c r="H906" s="500" t="str" cm="1">
        <f t="array" aca="1" ref="H906" ca="1">IFERROR(IF(M906=0,SUMIFS(H907:H$1006,L907:L$1006,$L906,M907:M$1006,"&gt;0"),INDIRECT("'"&amp;$E906&amp;"'!E6")),"")</f>
        <v/>
      </c>
      <c r="I906" s="502" t="str" cm="1">
        <f t="array" aca="1" ref="I906" ca="1">IF(E906="","",IFERROR(IF(M906=0,SUMIFS(I907:I$1006,L907:L$1006,$L906,M907:M$1006,"&gt;0"),INDIRECT("'"&amp;$E906&amp;"'!E7")),""))</f>
        <v/>
      </c>
      <c r="J906" s="502" t="str" cm="1">
        <f t="array" aca="1" ref="J906" ca="1">IF(E906="","",IFERROR(IF(M906=0,SUMIFS(J907:J$1006,L907:L$1006,$L906,M907:M$1006,"&gt;0"),INDIRECT("'"&amp;$E906&amp;"'!E8")),""))</f>
        <v/>
      </c>
      <c r="K906" s="55" t="str">
        <f t="shared" si="36"/>
        <v/>
      </c>
      <c r="L906" s="411" t="str">
        <f t="shared" si="37"/>
        <v/>
      </c>
      <c r="M906" s="411" t="str">
        <f t="shared" si="38"/>
        <v/>
      </c>
      <c r="O906" s="56"/>
    </row>
    <row r="907" spans="1:15" ht="15" hidden="1">
      <c r="A907" s="23"/>
      <c r="B907" s="23"/>
      <c r="C907" s="23"/>
      <c r="D907" s="24"/>
      <c r="E907" s="28" t="str">
        <f>IF('1.4 AIZ-BWH'!E916="","",'1.4 AIZ-BWH'!E916)</f>
        <v/>
      </c>
      <c r="F907" s="49"/>
      <c r="G907" s="500" t="str" cm="1">
        <f t="array" aca="1" ref="G907" ca="1">IFERROR(IF(M907=0,SUMIFS(G908:G$1006,L908:L$1006,$L907,M908:M$1006,"&gt;0"),INDIRECT("'"&amp;$E907&amp;"'!E4")),"")</f>
        <v/>
      </c>
      <c r="H907" s="500" t="str" cm="1">
        <f t="array" aca="1" ref="H907" ca="1">IFERROR(IF(M907=0,SUMIFS(H908:H$1006,L908:L$1006,$L907,M908:M$1006,"&gt;0"),INDIRECT("'"&amp;$E907&amp;"'!E6")),"")</f>
        <v/>
      </c>
      <c r="I907" s="502" t="str" cm="1">
        <f t="array" aca="1" ref="I907" ca="1">IF(E907="","",IFERROR(IF(M907=0,SUMIFS(I908:I$1006,L908:L$1006,$L907,M908:M$1006,"&gt;0"),INDIRECT("'"&amp;$E907&amp;"'!E7")),""))</f>
        <v/>
      </c>
      <c r="J907" s="502" t="str" cm="1">
        <f t="array" aca="1" ref="J907" ca="1">IF(E907="","",IFERROR(IF(M907=0,SUMIFS(J908:J$1006,L908:L$1006,$L907,M908:M$1006,"&gt;0"),INDIRECT("'"&amp;$E907&amp;"'!E8")),""))</f>
        <v/>
      </c>
      <c r="K907" s="55" t="str">
        <f t="shared" si="36"/>
        <v/>
      </c>
      <c r="L907" s="411" t="str">
        <f t="shared" si="37"/>
        <v/>
      </c>
      <c r="M907" s="411" t="str">
        <f t="shared" si="38"/>
        <v/>
      </c>
      <c r="O907" s="56"/>
    </row>
    <row r="908" spans="1:15" ht="15" hidden="1">
      <c r="A908" s="23"/>
      <c r="B908" s="23"/>
      <c r="C908" s="23"/>
      <c r="D908" s="24"/>
      <c r="E908" s="28" t="str">
        <f>IF('1.4 AIZ-BWH'!E917="","",'1.4 AIZ-BWH'!E917)</f>
        <v/>
      </c>
      <c r="F908" s="49"/>
      <c r="G908" s="500" t="str" cm="1">
        <f t="array" aca="1" ref="G908" ca="1">IFERROR(IF(M908=0,SUMIFS(G909:G$1006,L909:L$1006,$L908,M909:M$1006,"&gt;0"),INDIRECT("'"&amp;$E908&amp;"'!E4")),"")</f>
        <v/>
      </c>
      <c r="H908" s="500" t="str" cm="1">
        <f t="array" aca="1" ref="H908" ca="1">IFERROR(IF(M908=0,SUMIFS(H909:H$1006,L909:L$1006,$L908,M909:M$1006,"&gt;0"),INDIRECT("'"&amp;$E908&amp;"'!E6")),"")</f>
        <v/>
      </c>
      <c r="I908" s="502" t="str" cm="1">
        <f t="array" aca="1" ref="I908" ca="1">IF(E908="","",IFERROR(IF(M908=0,SUMIFS(I909:I$1006,L909:L$1006,$L908,M909:M$1006,"&gt;0"),INDIRECT("'"&amp;$E908&amp;"'!E7")),""))</f>
        <v/>
      </c>
      <c r="J908" s="502" t="str" cm="1">
        <f t="array" aca="1" ref="J908" ca="1">IF(E908="","",IFERROR(IF(M908=0,SUMIFS(J909:J$1006,L909:L$1006,$L908,M909:M$1006,"&gt;0"),INDIRECT("'"&amp;$E908&amp;"'!E8")),""))</f>
        <v/>
      </c>
      <c r="K908" s="55" t="str">
        <f t="shared" si="36"/>
        <v/>
      </c>
      <c r="L908" s="411" t="str">
        <f t="shared" si="37"/>
        <v/>
      </c>
      <c r="M908" s="411" t="str">
        <f t="shared" si="38"/>
        <v/>
      </c>
      <c r="O908" s="56"/>
    </row>
    <row r="909" spans="1:15" ht="15" hidden="1">
      <c r="A909" s="23"/>
      <c r="B909" s="23"/>
      <c r="C909" s="23"/>
      <c r="D909" s="24"/>
      <c r="E909" s="28" t="str">
        <f>IF('1.4 AIZ-BWH'!E918="","",'1.4 AIZ-BWH'!E918)</f>
        <v/>
      </c>
      <c r="F909" s="49"/>
      <c r="G909" s="500" t="str" cm="1">
        <f t="array" aca="1" ref="G909" ca="1">IFERROR(IF(M909=0,SUMIFS(G910:G$1006,L910:L$1006,$L909,M910:M$1006,"&gt;0"),INDIRECT("'"&amp;$E909&amp;"'!E4")),"")</f>
        <v/>
      </c>
      <c r="H909" s="500" t="str" cm="1">
        <f t="array" aca="1" ref="H909" ca="1">IFERROR(IF(M909=0,SUMIFS(H910:H$1006,L910:L$1006,$L909,M910:M$1006,"&gt;0"),INDIRECT("'"&amp;$E909&amp;"'!E6")),"")</f>
        <v/>
      </c>
      <c r="I909" s="502" t="str" cm="1">
        <f t="array" aca="1" ref="I909" ca="1">IF(E909="","",IFERROR(IF(M909=0,SUMIFS(I910:I$1006,L910:L$1006,$L909,M910:M$1006,"&gt;0"),INDIRECT("'"&amp;$E909&amp;"'!E7")),""))</f>
        <v/>
      </c>
      <c r="J909" s="502" t="str" cm="1">
        <f t="array" aca="1" ref="J909" ca="1">IF(E909="","",IFERROR(IF(M909=0,SUMIFS(J910:J$1006,L910:L$1006,$L909,M910:M$1006,"&gt;0"),INDIRECT("'"&amp;$E909&amp;"'!E8")),""))</f>
        <v/>
      </c>
      <c r="K909" s="55" t="str">
        <f t="shared" si="36"/>
        <v/>
      </c>
      <c r="L909" s="411" t="str">
        <f t="shared" si="37"/>
        <v/>
      </c>
      <c r="M909" s="411" t="str">
        <f t="shared" si="38"/>
        <v/>
      </c>
      <c r="O909" s="56"/>
    </row>
    <row r="910" spans="1:15" ht="15" hidden="1">
      <c r="A910" s="23"/>
      <c r="B910" s="23"/>
      <c r="C910" s="23"/>
      <c r="D910" s="24"/>
      <c r="E910" s="28" t="str">
        <f>IF('1.4 AIZ-BWH'!E919="","",'1.4 AIZ-BWH'!E919)</f>
        <v/>
      </c>
      <c r="F910" s="49"/>
      <c r="G910" s="500" t="str" cm="1">
        <f t="array" aca="1" ref="G910" ca="1">IFERROR(IF(M910=0,SUMIFS(G911:G$1006,L911:L$1006,$L910,M911:M$1006,"&gt;0"),INDIRECT("'"&amp;$E910&amp;"'!E4")),"")</f>
        <v/>
      </c>
      <c r="H910" s="500" t="str" cm="1">
        <f t="array" aca="1" ref="H910" ca="1">IFERROR(IF(M910=0,SUMIFS(H911:H$1006,L911:L$1006,$L910,M911:M$1006,"&gt;0"),INDIRECT("'"&amp;$E910&amp;"'!E6")),"")</f>
        <v/>
      </c>
      <c r="I910" s="502" t="str" cm="1">
        <f t="array" aca="1" ref="I910" ca="1">IF(E910="","",IFERROR(IF(M910=0,SUMIFS(I911:I$1006,L911:L$1006,$L910,M911:M$1006,"&gt;0"),INDIRECT("'"&amp;$E910&amp;"'!E7")),""))</f>
        <v/>
      </c>
      <c r="J910" s="502" t="str" cm="1">
        <f t="array" aca="1" ref="J910" ca="1">IF(E910="","",IFERROR(IF(M910=0,SUMIFS(J911:J$1006,L911:L$1006,$L910,M911:M$1006,"&gt;0"),INDIRECT("'"&amp;$E910&amp;"'!E8")),""))</f>
        <v/>
      </c>
      <c r="K910" s="55" t="str">
        <f t="shared" si="36"/>
        <v/>
      </c>
      <c r="L910" s="411" t="str">
        <f t="shared" si="37"/>
        <v/>
      </c>
      <c r="M910" s="411" t="str">
        <f t="shared" si="38"/>
        <v/>
      </c>
      <c r="O910" s="56"/>
    </row>
    <row r="911" spans="1:15" ht="15" hidden="1">
      <c r="A911" s="23"/>
      <c r="B911" s="23"/>
      <c r="C911" s="23"/>
      <c r="D911" s="24"/>
      <c r="E911" s="28" t="str">
        <f>IF('1.4 AIZ-BWH'!E920="","",'1.4 AIZ-BWH'!E920)</f>
        <v/>
      </c>
      <c r="F911" s="49"/>
      <c r="G911" s="500" t="str" cm="1">
        <f t="array" aca="1" ref="G911" ca="1">IFERROR(IF(M911=0,SUMIFS(G912:G$1006,L912:L$1006,$L911,M912:M$1006,"&gt;0"),INDIRECT("'"&amp;$E911&amp;"'!E4")),"")</f>
        <v/>
      </c>
      <c r="H911" s="500" t="str" cm="1">
        <f t="array" aca="1" ref="H911" ca="1">IFERROR(IF(M911=0,SUMIFS(H912:H$1006,L912:L$1006,$L911,M912:M$1006,"&gt;0"),INDIRECT("'"&amp;$E911&amp;"'!E6")),"")</f>
        <v/>
      </c>
      <c r="I911" s="502" t="str" cm="1">
        <f t="array" aca="1" ref="I911" ca="1">IF(E911="","",IFERROR(IF(M911=0,SUMIFS(I912:I$1006,L912:L$1006,$L911,M912:M$1006,"&gt;0"),INDIRECT("'"&amp;$E911&amp;"'!E7")),""))</f>
        <v/>
      </c>
      <c r="J911" s="502" t="str" cm="1">
        <f t="array" aca="1" ref="J911" ca="1">IF(E911="","",IFERROR(IF(M911=0,SUMIFS(J912:J$1006,L912:L$1006,$L911,M912:M$1006,"&gt;0"),INDIRECT("'"&amp;$E911&amp;"'!E8")),""))</f>
        <v/>
      </c>
      <c r="K911" s="55" t="str">
        <f t="shared" si="36"/>
        <v/>
      </c>
      <c r="L911" s="411" t="str">
        <f t="shared" si="37"/>
        <v/>
      </c>
      <c r="M911" s="411" t="str">
        <f t="shared" si="38"/>
        <v/>
      </c>
      <c r="O911" s="56"/>
    </row>
    <row r="912" spans="1:15" ht="15" hidden="1">
      <c r="A912" s="23"/>
      <c r="B912" s="23"/>
      <c r="C912" s="23"/>
      <c r="D912" s="24"/>
      <c r="E912" s="28" t="str">
        <f>IF('1.4 AIZ-BWH'!E921="","",'1.4 AIZ-BWH'!E921)</f>
        <v/>
      </c>
      <c r="F912" s="49"/>
      <c r="G912" s="500" t="str" cm="1">
        <f t="array" aca="1" ref="G912" ca="1">IFERROR(IF(M912=0,SUMIFS(G913:G$1006,L913:L$1006,$L912,M913:M$1006,"&gt;0"),INDIRECT("'"&amp;$E912&amp;"'!E4")),"")</f>
        <v/>
      </c>
      <c r="H912" s="500" t="str" cm="1">
        <f t="array" aca="1" ref="H912" ca="1">IFERROR(IF(M912=0,SUMIFS(H913:H$1006,L913:L$1006,$L912,M913:M$1006,"&gt;0"),INDIRECT("'"&amp;$E912&amp;"'!E6")),"")</f>
        <v/>
      </c>
      <c r="I912" s="502" t="str" cm="1">
        <f t="array" aca="1" ref="I912" ca="1">IF(E912="","",IFERROR(IF(M912=0,SUMIFS(I913:I$1006,L913:L$1006,$L912,M913:M$1006,"&gt;0"),INDIRECT("'"&amp;$E912&amp;"'!E7")),""))</f>
        <v/>
      </c>
      <c r="J912" s="502" t="str" cm="1">
        <f t="array" aca="1" ref="J912" ca="1">IF(E912="","",IFERROR(IF(M912=0,SUMIFS(J913:J$1006,L913:L$1006,$L912,M913:M$1006,"&gt;0"),INDIRECT("'"&amp;$E912&amp;"'!E8")),""))</f>
        <v/>
      </c>
      <c r="K912" s="55" t="str">
        <f t="shared" si="36"/>
        <v/>
      </c>
      <c r="L912" s="411" t="str">
        <f t="shared" si="37"/>
        <v/>
      </c>
      <c r="M912" s="411" t="str">
        <f t="shared" si="38"/>
        <v/>
      </c>
      <c r="O912" s="56"/>
    </row>
    <row r="913" spans="1:15" ht="15" hidden="1">
      <c r="A913" s="23"/>
      <c r="B913" s="23"/>
      <c r="C913" s="23"/>
      <c r="D913" s="24"/>
      <c r="E913" s="28" t="str">
        <f>IF('1.4 AIZ-BWH'!E922="","",'1.4 AIZ-BWH'!E922)</f>
        <v/>
      </c>
      <c r="F913" s="49"/>
      <c r="G913" s="500" t="str" cm="1">
        <f t="array" aca="1" ref="G913" ca="1">IFERROR(IF(M913=0,SUMIFS(G914:G$1006,L914:L$1006,$L913,M914:M$1006,"&gt;0"),INDIRECT("'"&amp;$E913&amp;"'!E4")),"")</f>
        <v/>
      </c>
      <c r="H913" s="500" t="str" cm="1">
        <f t="array" aca="1" ref="H913" ca="1">IFERROR(IF(M913=0,SUMIFS(H914:H$1006,L914:L$1006,$L913,M914:M$1006,"&gt;0"),INDIRECT("'"&amp;$E913&amp;"'!E6")),"")</f>
        <v/>
      </c>
      <c r="I913" s="502" t="str" cm="1">
        <f t="array" aca="1" ref="I913" ca="1">IF(E913="","",IFERROR(IF(M913=0,SUMIFS(I914:I$1006,L914:L$1006,$L913,M914:M$1006,"&gt;0"),INDIRECT("'"&amp;$E913&amp;"'!E7")),""))</f>
        <v/>
      </c>
      <c r="J913" s="502" t="str" cm="1">
        <f t="array" aca="1" ref="J913" ca="1">IF(E913="","",IFERROR(IF(M913=0,SUMIFS(J914:J$1006,L914:L$1006,$L913,M914:M$1006,"&gt;0"),INDIRECT("'"&amp;$E913&amp;"'!E8")),""))</f>
        <v/>
      </c>
      <c r="K913" s="55" t="str">
        <f t="shared" ref="K913:K976" si="39">IF(E913="","",IFERROR(H913/G913,0))</f>
        <v/>
      </c>
      <c r="L913" s="411" t="str">
        <f t="shared" si="37"/>
        <v/>
      </c>
      <c r="M913" s="411" t="str">
        <f t="shared" si="38"/>
        <v/>
      </c>
      <c r="O913" s="56"/>
    </row>
    <row r="914" spans="1:15" ht="15" hidden="1">
      <c r="A914" s="23"/>
      <c r="B914" s="23"/>
      <c r="C914" s="23"/>
      <c r="D914" s="24"/>
      <c r="E914" s="28" t="str">
        <f>IF('1.4 AIZ-BWH'!E923="","",'1.4 AIZ-BWH'!E923)</f>
        <v/>
      </c>
      <c r="F914" s="49"/>
      <c r="G914" s="500" t="str" cm="1">
        <f t="array" aca="1" ref="G914" ca="1">IFERROR(IF(M914=0,SUMIFS(G915:G$1006,L915:L$1006,$L914,M915:M$1006,"&gt;0"),INDIRECT("'"&amp;$E914&amp;"'!E4")),"")</f>
        <v/>
      </c>
      <c r="H914" s="500" t="str" cm="1">
        <f t="array" aca="1" ref="H914" ca="1">IFERROR(IF(M914=0,SUMIFS(H915:H$1006,L915:L$1006,$L914,M915:M$1006,"&gt;0"),INDIRECT("'"&amp;$E914&amp;"'!E6")),"")</f>
        <v/>
      </c>
      <c r="I914" s="502" t="str" cm="1">
        <f t="array" aca="1" ref="I914" ca="1">IF(E914="","",IFERROR(IF(M914=0,SUMIFS(I915:I$1006,L915:L$1006,$L914,M915:M$1006,"&gt;0"),INDIRECT("'"&amp;$E914&amp;"'!E7")),""))</f>
        <v/>
      </c>
      <c r="J914" s="502" t="str" cm="1">
        <f t="array" aca="1" ref="J914" ca="1">IF(E914="","",IFERROR(IF(M914=0,SUMIFS(J915:J$1006,L915:L$1006,$L914,M915:M$1006,"&gt;0"),INDIRECT("'"&amp;$E914&amp;"'!E8")),""))</f>
        <v/>
      </c>
      <c r="K914" s="55" t="str">
        <f t="shared" si="39"/>
        <v/>
      </c>
      <c r="L914" s="411" t="str">
        <f t="shared" si="37"/>
        <v/>
      </c>
      <c r="M914" s="411" t="str">
        <f t="shared" si="38"/>
        <v/>
      </c>
      <c r="O914" s="56"/>
    </row>
    <row r="915" spans="1:15" ht="15" hidden="1">
      <c r="A915" s="23"/>
      <c r="B915" s="23"/>
      <c r="C915" s="23"/>
      <c r="D915" s="24"/>
      <c r="E915" s="28" t="str">
        <f>IF('1.4 AIZ-BWH'!E924="","",'1.4 AIZ-BWH'!E924)</f>
        <v/>
      </c>
      <c r="F915" s="49"/>
      <c r="G915" s="500" t="str" cm="1">
        <f t="array" aca="1" ref="G915" ca="1">IFERROR(IF(M915=0,SUMIFS(G916:G$1006,L916:L$1006,$L915,M916:M$1006,"&gt;0"),INDIRECT("'"&amp;$E915&amp;"'!E4")),"")</f>
        <v/>
      </c>
      <c r="H915" s="500" t="str" cm="1">
        <f t="array" aca="1" ref="H915" ca="1">IFERROR(IF(M915=0,SUMIFS(H916:H$1006,L916:L$1006,$L915,M916:M$1006,"&gt;0"),INDIRECT("'"&amp;$E915&amp;"'!E6")),"")</f>
        <v/>
      </c>
      <c r="I915" s="502" t="str" cm="1">
        <f t="array" aca="1" ref="I915" ca="1">IF(E915="","",IFERROR(IF(M915=0,SUMIFS(I916:I$1006,L916:L$1006,$L915,M916:M$1006,"&gt;0"),INDIRECT("'"&amp;$E915&amp;"'!E7")),""))</f>
        <v/>
      </c>
      <c r="J915" s="502" t="str" cm="1">
        <f t="array" aca="1" ref="J915" ca="1">IF(E915="","",IFERROR(IF(M915=0,SUMIFS(J916:J$1006,L916:L$1006,$L915,M916:M$1006,"&gt;0"),INDIRECT("'"&amp;$E915&amp;"'!E8")),""))</f>
        <v/>
      </c>
      <c r="K915" s="55" t="str">
        <f t="shared" si="39"/>
        <v/>
      </c>
      <c r="L915" s="411" t="str">
        <f t="shared" si="37"/>
        <v/>
      </c>
      <c r="M915" s="411" t="str">
        <f t="shared" si="38"/>
        <v/>
      </c>
      <c r="O915" s="56"/>
    </row>
    <row r="916" spans="1:15" ht="15" hidden="1">
      <c r="A916" s="23"/>
      <c r="B916" s="23"/>
      <c r="C916" s="23"/>
      <c r="D916" s="24"/>
      <c r="E916" s="28" t="str">
        <f>IF('1.4 AIZ-BWH'!E925="","",'1.4 AIZ-BWH'!E925)</f>
        <v/>
      </c>
      <c r="F916" s="49"/>
      <c r="G916" s="500" t="str" cm="1">
        <f t="array" aca="1" ref="G916" ca="1">IFERROR(IF(M916=0,SUMIFS(G917:G$1006,L917:L$1006,$L916,M917:M$1006,"&gt;0"),INDIRECT("'"&amp;$E916&amp;"'!E4")),"")</f>
        <v/>
      </c>
      <c r="H916" s="500" t="str" cm="1">
        <f t="array" aca="1" ref="H916" ca="1">IFERROR(IF(M916=0,SUMIFS(H917:H$1006,L917:L$1006,$L916,M917:M$1006,"&gt;0"),INDIRECT("'"&amp;$E916&amp;"'!E6")),"")</f>
        <v/>
      </c>
      <c r="I916" s="502" t="str" cm="1">
        <f t="array" aca="1" ref="I916" ca="1">IF(E916="","",IFERROR(IF(M916=0,SUMIFS(I917:I$1006,L917:L$1006,$L916,M917:M$1006,"&gt;0"),INDIRECT("'"&amp;$E916&amp;"'!E7")),""))</f>
        <v/>
      </c>
      <c r="J916" s="502" t="str" cm="1">
        <f t="array" aca="1" ref="J916" ca="1">IF(E916="","",IFERROR(IF(M916=0,SUMIFS(J917:J$1006,L917:L$1006,$L916,M917:M$1006,"&gt;0"),INDIRECT("'"&amp;$E916&amp;"'!E8")),""))</f>
        <v/>
      </c>
      <c r="K916" s="55" t="str">
        <f t="shared" si="39"/>
        <v/>
      </c>
      <c r="L916" s="411" t="str">
        <f t="shared" si="37"/>
        <v/>
      </c>
      <c r="M916" s="411" t="str">
        <f t="shared" si="38"/>
        <v/>
      </c>
      <c r="O916" s="56"/>
    </row>
    <row r="917" spans="1:15" ht="15" hidden="1">
      <c r="A917" s="23"/>
      <c r="B917" s="23"/>
      <c r="C917" s="23"/>
      <c r="D917" s="24"/>
      <c r="E917" s="28" t="str">
        <f>IF('1.4 AIZ-BWH'!E926="","",'1.4 AIZ-BWH'!E926)</f>
        <v/>
      </c>
      <c r="F917" s="49"/>
      <c r="G917" s="500" t="str" cm="1">
        <f t="array" aca="1" ref="G917" ca="1">IFERROR(IF(M917=0,SUMIFS(G918:G$1006,L918:L$1006,$L917,M918:M$1006,"&gt;0"),INDIRECT("'"&amp;$E917&amp;"'!E4")),"")</f>
        <v/>
      </c>
      <c r="H917" s="500" t="str" cm="1">
        <f t="array" aca="1" ref="H917" ca="1">IFERROR(IF(M917=0,SUMIFS(H918:H$1006,L918:L$1006,$L917,M918:M$1006,"&gt;0"),INDIRECT("'"&amp;$E917&amp;"'!E6")),"")</f>
        <v/>
      </c>
      <c r="I917" s="502" t="str" cm="1">
        <f t="array" aca="1" ref="I917" ca="1">IF(E917="","",IFERROR(IF(M917=0,SUMIFS(I918:I$1006,L918:L$1006,$L917,M918:M$1006,"&gt;0"),INDIRECT("'"&amp;$E917&amp;"'!E7")),""))</f>
        <v/>
      </c>
      <c r="J917" s="502" t="str" cm="1">
        <f t="array" aca="1" ref="J917" ca="1">IF(E917="","",IFERROR(IF(M917=0,SUMIFS(J918:J$1006,L918:L$1006,$L917,M918:M$1006,"&gt;0"),INDIRECT("'"&amp;$E917&amp;"'!E8")),""))</f>
        <v/>
      </c>
      <c r="K917" s="55" t="str">
        <f t="shared" si="39"/>
        <v/>
      </c>
      <c r="L917" s="411" t="str">
        <f t="shared" si="37"/>
        <v/>
      </c>
      <c r="M917" s="411" t="str">
        <f t="shared" si="38"/>
        <v/>
      </c>
      <c r="O917" s="56"/>
    </row>
    <row r="918" spans="1:15" ht="15" hidden="1">
      <c r="A918" s="23"/>
      <c r="B918" s="23"/>
      <c r="C918" s="23"/>
      <c r="D918" s="24"/>
      <c r="E918" s="28" t="str">
        <f>IF('1.4 AIZ-BWH'!E927="","",'1.4 AIZ-BWH'!E927)</f>
        <v/>
      </c>
      <c r="F918" s="49"/>
      <c r="G918" s="500" t="str" cm="1">
        <f t="array" aca="1" ref="G918" ca="1">IFERROR(IF(M918=0,SUMIFS(G919:G$1006,L919:L$1006,$L918,M919:M$1006,"&gt;0"),INDIRECT("'"&amp;$E918&amp;"'!E4")),"")</f>
        <v/>
      </c>
      <c r="H918" s="500" t="str" cm="1">
        <f t="array" aca="1" ref="H918" ca="1">IFERROR(IF(M918=0,SUMIFS(H919:H$1006,L919:L$1006,$L918,M919:M$1006,"&gt;0"),INDIRECT("'"&amp;$E918&amp;"'!E6")),"")</f>
        <v/>
      </c>
      <c r="I918" s="502" t="str" cm="1">
        <f t="array" aca="1" ref="I918" ca="1">IF(E918="","",IFERROR(IF(M918=0,SUMIFS(I919:I$1006,L919:L$1006,$L918,M919:M$1006,"&gt;0"),INDIRECT("'"&amp;$E918&amp;"'!E7")),""))</f>
        <v/>
      </c>
      <c r="J918" s="502" t="str" cm="1">
        <f t="array" aca="1" ref="J918" ca="1">IF(E918="","",IFERROR(IF(M918=0,SUMIFS(J919:J$1006,L919:L$1006,$L918,M919:M$1006,"&gt;0"),INDIRECT("'"&amp;$E918&amp;"'!E8")),""))</f>
        <v/>
      </c>
      <c r="K918" s="55" t="str">
        <f t="shared" si="39"/>
        <v/>
      </c>
      <c r="L918" s="411" t="str">
        <f t="shared" si="37"/>
        <v/>
      </c>
      <c r="M918" s="411" t="str">
        <f t="shared" si="38"/>
        <v/>
      </c>
      <c r="O918" s="56"/>
    </row>
    <row r="919" spans="1:15" ht="15" hidden="1">
      <c r="A919" s="23"/>
      <c r="B919" s="23"/>
      <c r="C919" s="23"/>
      <c r="D919" s="24"/>
      <c r="E919" s="28" t="str">
        <f>IF('1.4 AIZ-BWH'!E928="","",'1.4 AIZ-BWH'!E928)</f>
        <v/>
      </c>
      <c r="F919" s="49"/>
      <c r="G919" s="500" t="str" cm="1">
        <f t="array" aca="1" ref="G919" ca="1">IFERROR(IF(M919=0,SUMIFS(G920:G$1006,L920:L$1006,$L919,M920:M$1006,"&gt;0"),INDIRECT("'"&amp;$E919&amp;"'!E4")),"")</f>
        <v/>
      </c>
      <c r="H919" s="500" t="str" cm="1">
        <f t="array" aca="1" ref="H919" ca="1">IFERROR(IF(M919=0,SUMIFS(H920:H$1006,L920:L$1006,$L919,M920:M$1006,"&gt;0"),INDIRECT("'"&amp;$E919&amp;"'!E6")),"")</f>
        <v/>
      </c>
      <c r="I919" s="502" t="str" cm="1">
        <f t="array" aca="1" ref="I919" ca="1">IF(E919="","",IFERROR(IF(M919=0,SUMIFS(I920:I$1006,L920:L$1006,$L919,M920:M$1006,"&gt;0"),INDIRECT("'"&amp;$E919&amp;"'!E7")),""))</f>
        <v/>
      </c>
      <c r="J919" s="502" t="str" cm="1">
        <f t="array" aca="1" ref="J919" ca="1">IF(E919="","",IFERROR(IF(M919=0,SUMIFS(J920:J$1006,L920:L$1006,$L919,M920:M$1006,"&gt;0"),INDIRECT("'"&amp;$E919&amp;"'!E8")),""))</f>
        <v/>
      </c>
      <c r="K919" s="55" t="str">
        <f t="shared" si="39"/>
        <v/>
      </c>
      <c r="L919" s="411" t="str">
        <f t="shared" si="37"/>
        <v/>
      </c>
      <c r="M919" s="411" t="str">
        <f t="shared" si="38"/>
        <v/>
      </c>
      <c r="O919" s="56"/>
    </row>
    <row r="920" spans="1:15" ht="15" hidden="1">
      <c r="A920" s="23"/>
      <c r="B920" s="23"/>
      <c r="C920" s="23"/>
      <c r="D920" s="24"/>
      <c r="E920" s="28" t="str">
        <f>IF('1.4 AIZ-BWH'!E929="","",'1.4 AIZ-BWH'!E929)</f>
        <v/>
      </c>
      <c r="F920" s="49"/>
      <c r="G920" s="500" t="str" cm="1">
        <f t="array" aca="1" ref="G920" ca="1">IFERROR(IF(M920=0,SUMIFS(G921:G$1006,L921:L$1006,$L920,M921:M$1006,"&gt;0"),INDIRECT("'"&amp;$E920&amp;"'!E4")),"")</f>
        <v/>
      </c>
      <c r="H920" s="500" t="str" cm="1">
        <f t="array" aca="1" ref="H920" ca="1">IFERROR(IF(M920=0,SUMIFS(H921:H$1006,L921:L$1006,$L920,M921:M$1006,"&gt;0"),INDIRECT("'"&amp;$E920&amp;"'!E6")),"")</f>
        <v/>
      </c>
      <c r="I920" s="502" t="str" cm="1">
        <f t="array" aca="1" ref="I920" ca="1">IF(E920="","",IFERROR(IF(M920=0,SUMIFS(I921:I$1006,L921:L$1006,$L920,M921:M$1006,"&gt;0"),INDIRECT("'"&amp;$E920&amp;"'!E7")),""))</f>
        <v/>
      </c>
      <c r="J920" s="502" t="str" cm="1">
        <f t="array" aca="1" ref="J920" ca="1">IF(E920="","",IFERROR(IF(M920=0,SUMIFS(J921:J$1006,L921:L$1006,$L920,M921:M$1006,"&gt;0"),INDIRECT("'"&amp;$E920&amp;"'!E8")),""))</f>
        <v/>
      </c>
      <c r="K920" s="55" t="str">
        <f t="shared" si="39"/>
        <v/>
      </c>
      <c r="L920" s="411" t="str">
        <f t="shared" si="37"/>
        <v/>
      </c>
      <c r="M920" s="411" t="str">
        <f t="shared" si="38"/>
        <v/>
      </c>
      <c r="O920" s="56"/>
    </row>
    <row r="921" spans="1:15" ht="15" hidden="1">
      <c r="A921" s="23"/>
      <c r="B921" s="23"/>
      <c r="C921" s="23"/>
      <c r="D921" s="24"/>
      <c r="E921" s="28" t="str">
        <f>IF('1.4 AIZ-BWH'!E930="","",'1.4 AIZ-BWH'!E930)</f>
        <v/>
      </c>
      <c r="F921" s="49"/>
      <c r="G921" s="500" t="str" cm="1">
        <f t="array" aca="1" ref="G921" ca="1">IFERROR(IF(M921=0,SUMIFS(G922:G$1006,L922:L$1006,$L921,M922:M$1006,"&gt;0"),INDIRECT("'"&amp;$E921&amp;"'!E4")),"")</f>
        <v/>
      </c>
      <c r="H921" s="500" t="str" cm="1">
        <f t="array" aca="1" ref="H921" ca="1">IFERROR(IF(M921=0,SUMIFS(H922:H$1006,L922:L$1006,$L921,M922:M$1006,"&gt;0"),INDIRECT("'"&amp;$E921&amp;"'!E6")),"")</f>
        <v/>
      </c>
      <c r="I921" s="502" t="str" cm="1">
        <f t="array" aca="1" ref="I921" ca="1">IF(E921="","",IFERROR(IF(M921=0,SUMIFS(I922:I$1006,L922:L$1006,$L921,M922:M$1006,"&gt;0"),INDIRECT("'"&amp;$E921&amp;"'!E7")),""))</f>
        <v/>
      </c>
      <c r="J921" s="502" t="str" cm="1">
        <f t="array" aca="1" ref="J921" ca="1">IF(E921="","",IFERROR(IF(M921=0,SUMIFS(J922:J$1006,L922:L$1006,$L921,M922:M$1006,"&gt;0"),INDIRECT("'"&amp;$E921&amp;"'!E8")),""))</f>
        <v/>
      </c>
      <c r="K921" s="55" t="str">
        <f t="shared" si="39"/>
        <v/>
      </c>
      <c r="L921" s="411" t="str">
        <f t="shared" si="37"/>
        <v/>
      </c>
      <c r="M921" s="411" t="str">
        <f t="shared" si="38"/>
        <v/>
      </c>
      <c r="O921" s="56"/>
    </row>
    <row r="922" spans="1:15" ht="15" hidden="1">
      <c r="A922" s="23"/>
      <c r="B922" s="23"/>
      <c r="C922" s="23"/>
      <c r="D922" s="24"/>
      <c r="E922" s="28" t="str">
        <f>IF('1.4 AIZ-BWH'!E931="","",'1.4 AIZ-BWH'!E931)</f>
        <v/>
      </c>
      <c r="F922" s="49"/>
      <c r="G922" s="500" t="str" cm="1">
        <f t="array" aca="1" ref="G922" ca="1">IFERROR(IF(M922=0,SUMIFS(G923:G$1006,L923:L$1006,$L922,M923:M$1006,"&gt;0"),INDIRECT("'"&amp;$E922&amp;"'!E4")),"")</f>
        <v/>
      </c>
      <c r="H922" s="500" t="str" cm="1">
        <f t="array" aca="1" ref="H922" ca="1">IFERROR(IF(M922=0,SUMIFS(H923:H$1006,L923:L$1006,$L922,M923:M$1006,"&gt;0"),INDIRECT("'"&amp;$E922&amp;"'!E6")),"")</f>
        <v/>
      </c>
      <c r="I922" s="502" t="str" cm="1">
        <f t="array" aca="1" ref="I922" ca="1">IF(E922="","",IFERROR(IF(M922=0,SUMIFS(I923:I$1006,L923:L$1006,$L922,M923:M$1006,"&gt;0"),INDIRECT("'"&amp;$E922&amp;"'!E7")),""))</f>
        <v/>
      </c>
      <c r="J922" s="502" t="str" cm="1">
        <f t="array" aca="1" ref="J922" ca="1">IF(E922="","",IFERROR(IF(M922=0,SUMIFS(J923:J$1006,L923:L$1006,$L922,M923:M$1006,"&gt;0"),INDIRECT("'"&amp;$E922&amp;"'!E8")),""))</f>
        <v/>
      </c>
      <c r="K922" s="55" t="str">
        <f t="shared" si="39"/>
        <v/>
      </c>
      <c r="L922" s="411" t="str">
        <f t="shared" si="37"/>
        <v/>
      </c>
      <c r="M922" s="411" t="str">
        <f t="shared" si="38"/>
        <v/>
      </c>
      <c r="O922" s="56"/>
    </row>
    <row r="923" spans="1:15" ht="15" hidden="1">
      <c r="A923" s="23"/>
      <c r="B923" s="23"/>
      <c r="C923" s="23"/>
      <c r="D923" s="24"/>
      <c r="E923" s="28" t="str">
        <f>IF('1.4 AIZ-BWH'!E932="","",'1.4 AIZ-BWH'!E932)</f>
        <v/>
      </c>
      <c r="F923" s="49"/>
      <c r="G923" s="500" t="str" cm="1">
        <f t="array" aca="1" ref="G923" ca="1">IFERROR(IF(M923=0,SUMIFS(G924:G$1006,L924:L$1006,$L923,M924:M$1006,"&gt;0"),INDIRECT("'"&amp;$E923&amp;"'!E4")),"")</f>
        <v/>
      </c>
      <c r="H923" s="500" t="str" cm="1">
        <f t="array" aca="1" ref="H923" ca="1">IFERROR(IF(M923=0,SUMIFS(H924:H$1006,L924:L$1006,$L923,M924:M$1006,"&gt;0"),INDIRECT("'"&amp;$E923&amp;"'!E6")),"")</f>
        <v/>
      </c>
      <c r="I923" s="502" t="str" cm="1">
        <f t="array" aca="1" ref="I923" ca="1">IF(E923="","",IFERROR(IF(M923=0,SUMIFS(I924:I$1006,L924:L$1006,$L923,M924:M$1006,"&gt;0"),INDIRECT("'"&amp;$E923&amp;"'!E7")),""))</f>
        <v/>
      </c>
      <c r="J923" s="502" t="str" cm="1">
        <f t="array" aca="1" ref="J923" ca="1">IF(E923="","",IFERROR(IF(M923=0,SUMIFS(J924:J$1006,L924:L$1006,$L923,M924:M$1006,"&gt;0"),INDIRECT("'"&amp;$E923&amp;"'!E8")),""))</f>
        <v/>
      </c>
      <c r="K923" s="55" t="str">
        <f t="shared" si="39"/>
        <v/>
      </c>
      <c r="L923" s="411" t="str">
        <f t="shared" si="37"/>
        <v/>
      </c>
      <c r="M923" s="411" t="str">
        <f t="shared" si="38"/>
        <v/>
      </c>
      <c r="O923" s="56"/>
    </row>
    <row r="924" spans="1:15" ht="15" hidden="1">
      <c r="A924" s="23"/>
      <c r="B924" s="23"/>
      <c r="C924" s="23"/>
      <c r="D924" s="24"/>
      <c r="E924" s="28" t="str">
        <f>IF('1.4 AIZ-BWH'!E933="","",'1.4 AIZ-BWH'!E933)</f>
        <v/>
      </c>
      <c r="F924" s="49"/>
      <c r="G924" s="500" t="str" cm="1">
        <f t="array" aca="1" ref="G924" ca="1">IFERROR(IF(M924=0,SUMIFS(G925:G$1006,L925:L$1006,$L924,M925:M$1006,"&gt;0"),INDIRECT("'"&amp;$E924&amp;"'!E4")),"")</f>
        <v/>
      </c>
      <c r="H924" s="500" t="str" cm="1">
        <f t="array" aca="1" ref="H924" ca="1">IFERROR(IF(M924=0,SUMIFS(H925:H$1006,L925:L$1006,$L924,M925:M$1006,"&gt;0"),INDIRECT("'"&amp;$E924&amp;"'!E6")),"")</f>
        <v/>
      </c>
      <c r="I924" s="502" t="str" cm="1">
        <f t="array" aca="1" ref="I924" ca="1">IF(E924="","",IFERROR(IF(M924=0,SUMIFS(I925:I$1006,L925:L$1006,$L924,M925:M$1006,"&gt;0"),INDIRECT("'"&amp;$E924&amp;"'!E7")),""))</f>
        <v/>
      </c>
      <c r="J924" s="502" t="str" cm="1">
        <f t="array" aca="1" ref="J924" ca="1">IF(E924="","",IFERROR(IF(M924=0,SUMIFS(J925:J$1006,L925:L$1006,$L924,M925:M$1006,"&gt;0"),INDIRECT("'"&amp;$E924&amp;"'!E8")),""))</f>
        <v/>
      </c>
      <c r="K924" s="55" t="str">
        <f t="shared" si="39"/>
        <v/>
      </c>
      <c r="L924" s="411" t="str">
        <f t="shared" si="37"/>
        <v/>
      </c>
      <c r="M924" s="411" t="str">
        <f t="shared" si="38"/>
        <v/>
      </c>
      <c r="O924" s="56"/>
    </row>
    <row r="925" spans="1:15" ht="15" hidden="1">
      <c r="A925" s="23"/>
      <c r="B925" s="23"/>
      <c r="C925" s="23"/>
      <c r="D925" s="24"/>
      <c r="E925" s="28" t="str">
        <f>IF('1.4 AIZ-BWH'!E934="","",'1.4 AIZ-BWH'!E934)</f>
        <v/>
      </c>
      <c r="F925" s="49"/>
      <c r="G925" s="500" t="str" cm="1">
        <f t="array" aca="1" ref="G925" ca="1">IFERROR(IF(M925=0,SUMIFS(G926:G$1006,L926:L$1006,$L925,M926:M$1006,"&gt;0"),INDIRECT("'"&amp;$E925&amp;"'!E4")),"")</f>
        <v/>
      </c>
      <c r="H925" s="500" t="str" cm="1">
        <f t="array" aca="1" ref="H925" ca="1">IFERROR(IF(M925=0,SUMIFS(H926:H$1006,L926:L$1006,$L925,M926:M$1006,"&gt;0"),INDIRECT("'"&amp;$E925&amp;"'!E6")),"")</f>
        <v/>
      </c>
      <c r="I925" s="502" t="str" cm="1">
        <f t="array" aca="1" ref="I925" ca="1">IF(E925="","",IFERROR(IF(M925=0,SUMIFS(I926:I$1006,L926:L$1006,$L925,M926:M$1006,"&gt;0"),INDIRECT("'"&amp;$E925&amp;"'!E7")),""))</f>
        <v/>
      </c>
      <c r="J925" s="502" t="str" cm="1">
        <f t="array" aca="1" ref="J925" ca="1">IF(E925="","",IFERROR(IF(M925=0,SUMIFS(J926:J$1006,L926:L$1006,$L925,M926:M$1006,"&gt;0"),INDIRECT("'"&amp;$E925&amp;"'!E8")),""))</f>
        <v/>
      </c>
      <c r="K925" s="55" t="str">
        <f t="shared" si="39"/>
        <v/>
      </c>
      <c r="L925" s="411" t="str">
        <f t="shared" si="37"/>
        <v/>
      </c>
      <c r="M925" s="411" t="str">
        <f t="shared" si="38"/>
        <v/>
      </c>
      <c r="O925" s="56"/>
    </row>
    <row r="926" spans="1:15" ht="15" hidden="1">
      <c r="A926" s="23"/>
      <c r="B926" s="23"/>
      <c r="C926" s="23"/>
      <c r="D926" s="24"/>
      <c r="E926" s="28" t="str">
        <f>IF('1.4 AIZ-BWH'!E935="","",'1.4 AIZ-BWH'!E935)</f>
        <v/>
      </c>
      <c r="F926" s="49"/>
      <c r="G926" s="500" t="str" cm="1">
        <f t="array" aca="1" ref="G926" ca="1">IFERROR(IF(M926=0,SUMIFS(G927:G$1006,L927:L$1006,$L926,M927:M$1006,"&gt;0"),INDIRECT("'"&amp;$E926&amp;"'!E4")),"")</f>
        <v/>
      </c>
      <c r="H926" s="500" t="str" cm="1">
        <f t="array" aca="1" ref="H926" ca="1">IFERROR(IF(M926=0,SUMIFS(H927:H$1006,L927:L$1006,$L926,M927:M$1006,"&gt;0"),INDIRECT("'"&amp;$E926&amp;"'!E6")),"")</f>
        <v/>
      </c>
      <c r="I926" s="502" t="str" cm="1">
        <f t="array" aca="1" ref="I926" ca="1">IF(E926="","",IFERROR(IF(M926=0,SUMIFS(I927:I$1006,L927:L$1006,$L926,M927:M$1006,"&gt;0"),INDIRECT("'"&amp;$E926&amp;"'!E7")),""))</f>
        <v/>
      </c>
      <c r="J926" s="502" t="str" cm="1">
        <f t="array" aca="1" ref="J926" ca="1">IF(E926="","",IFERROR(IF(M926=0,SUMIFS(J927:J$1006,L927:L$1006,$L926,M927:M$1006,"&gt;0"),INDIRECT("'"&amp;$E926&amp;"'!E8")),""))</f>
        <v/>
      </c>
      <c r="K926" s="55" t="str">
        <f t="shared" si="39"/>
        <v/>
      </c>
      <c r="L926" s="411" t="str">
        <f t="shared" si="37"/>
        <v/>
      </c>
      <c r="M926" s="411" t="str">
        <f t="shared" si="38"/>
        <v/>
      </c>
      <c r="O926" s="56"/>
    </row>
    <row r="927" spans="1:15" ht="15" hidden="1">
      <c r="A927" s="23"/>
      <c r="B927" s="23"/>
      <c r="C927" s="23"/>
      <c r="D927" s="24"/>
      <c r="E927" s="28" t="str">
        <f>IF('1.4 AIZ-BWH'!E936="","",'1.4 AIZ-BWH'!E936)</f>
        <v/>
      </c>
      <c r="F927" s="49"/>
      <c r="G927" s="500" t="str" cm="1">
        <f t="array" aca="1" ref="G927" ca="1">IFERROR(IF(M927=0,SUMIFS(G928:G$1006,L928:L$1006,$L927,M928:M$1006,"&gt;0"),INDIRECT("'"&amp;$E927&amp;"'!E4")),"")</f>
        <v/>
      </c>
      <c r="H927" s="500" t="str" cm="1">
        <f t="array" aca="1" ref="H927" ca="1">IFERROR(IF(M927=0,SUMIFS(H928:H$1006,L928:L$1006,$L927,M928:M$1006,"&gt;0"),INDIRECT("'"&amp;$E927&amp;"'!E6")),"")</f>
        <v/>
      </c>
      <c r="I927" s="502" t="str" cm="1">
        <f t="array" aca="1" ref="I927" ca="1">IF(E927="","",IFERROR(IF(M927=0,SUMIFS(I928:I$1006,L928:L$1006,$L927,M928:M$1006,"&gt;0"),INDIRECT("'"&amp;$E927&amp;"'!E7")),""))</f>
        <v/>
      </c>
      <c r="J927" s="502" t="str" cm="1">
        <f t="array" aca="1" ref="J927" ca="1">IF(E927="","",IFERROR(IF(M927=0,SUMIFS(J928:J$1006,L928:L$1006,$L927,M928:M$1006,"&gt;0"),INDIRECT("'"&amp;$E927&amp;"'!E8")),""))</f>
        <v/>
      </c>
      <c r="K927" s="55" t="str">
        <f t="shared" si="39"/>
        <v/>
      </c>
      <c r="L927" s="411" t="str">
        <f t="shared" si="37"/>
        <v/>
      </c>
      <c r="M927" s="411" t="str">
        <f t="shared" si="38"/>
        <v/>
      </c>
      <c r="O927" s="56"/>
    </row>
    <row r="928" spans="1:15" ht="15" hidden="1">
      <c r="A928" s="23"/>
      <c r="B928" s="23"/>
      <c r="C928" s="23"/>
      <c r="D928" s="24"/>
      <c r="E928" s="28" t="str">
        <f>IF('1.4 AIZ-BWH'!E937="","",'1.4 AIZ-BWH'!E937)</f>
        <v/>
      </c>
      <c r="F928" s="49"/>
      <c r="G928" s="500" t="str" cm="1">
        <f t="array" aca="1" ref="G928" ca="1">IFERROR(IF(M928=0,SUMIFS(G929:G$1006,L929:L$1006,$L928,M929:M$1006,"&gt;0"),INDIRECT("'"&amp;$E928&amp;"'!E4")),"")</f>
        <v/>
      </c>
      <c r="H928" s="500" t="str" cm="1">
        <f t="array" aca="1" ref="H928" ca="1">IFERROR(IF(M928=0,SUMIFS(H929:H$1006,L929:L$1006,$L928,M929:M$1006,"&gt;0"),INDIRECT("'"&amp;$E928&amp;"'!E6")),"")</f>
        <v/>
      </c>
      <c r="I928" s="502" t="str" cm="1">
        <f t="array" aca="1" ref="I928" ca="1">IF(E928="","",IFERROR(IF(M928=0,SUMIFS(I929:I$1006,L929:L$1006,$L928,M929:M$1006,"&gt;0"),INDIRECT("'"&amp;$E928&amp;"'!E7")),""))</f>
        <v/>
      </c>
      <c r="J928" s="502" t="str" cm="1">
        <f t="array" aca="1" ref="J928" ca="1">IF(E928="","",IFERROR(IF(M928=0,SUMIFS(J929:J$1006,L929:L$1006,$L928,M929:M$1006,"&gt;0"),INDIRECT("'"&amp;$E928&amp;"'!E8")),""))</f>
        <v/>
      </c>
      <c r="K928" s="55" t="str">
        <f t="shared" si="39"/>
        <v/>
      </c>
      <c r="L928" s="411" t="str">
        <f t="shared" si="37"/>
        <v/>
      </c>
      <c r="M928" s="411" t="str">
        <f t="shared" si="38"/>
        <v/>
      </c>
      <c r="O928" s="56"/>
    </row>
    <row r="929" spans="1:15" ht="15" hidden="1">
      <c r="A929" s="23"/>
      <c r="B929" s="23"/>
      <c r="C929" s="23"/>
      <c r="D929" s="24"/>
      <c r="E929" s="28" t="str">
        <f>IF('1.4 AIZ-BWH'!E938="","",'1.4 AIZ-BWH'!E938)</f>
        <v/>
      </c>
      <c r="F929" s="49"/>
      <c r="G929" s="500" t="str" cm="1">
        <f t="array" aca="1" ref="G929" ca="1">IFERROR(IF(M929=0,SUMIFS(G930:G$1006,L930:L$1006,$L929,M930:M$1006,"&gt;0"),INDIRECT("'"&amp;$E929&amp;"'!E4")),"")</f>
        <v/>
      </c>
      <c r="H929" s="500" t="str" cm="1">
        <f t="array" aca="1" ref="H929" ca="1">IFERROR(IF(M929=0,SUMIFS(H930:H$1006,L930:L$1006,$L929,M930:M$1006,"&gt;0"),INDIRECT("'"&amp;$E929&amp;"'!E6")),"")</f>
        <v/>
      </c>
      <c r="I929" s="502" t="str" cm="1">
        <f t="array" aca="1" ref="I929" ca="1">IF(E929="","",IFERROR(IF(M929=0,SUMIFS(I930:I$1006,L930:L$1006,$L929,M930:M$1006,"&gt;0"),INDIRECT("'"&amp;$E929&amp;"'!E7")),""))</f>
        <v/>
      </c>
      <c r="J929" s="502" t="str" cm="1">
        <f t="array" aca="1" ref="J929" ca="1">IF(E929="","",IFERROR(IF(M929=0,SUMIFS(J930:J$1006,L930:L$1006,$L929,M930:M$1006,"&gt;0"),INDIRECT("'"&amp;$E929&amp;"'!E8")),""))</f>
        <v/>
      </c>
      <c r="K929" s="55" t="str">
        <f t="shared" si="39"/>
        <v/>
      </c>
      <c r="L929" s="411" t="str">
        <f t="shared" si="37"/>
        <v/>
      </c>
      <c r="M929" s="411" t="str">
        <f t="shared" si="38"/>
        <v/>
      </c>
      <c r="O929" s="56"/>
    </row>
    <row r="930" spans="1:15" ht="15" hidden="1">
      <c r="A930" s="23"/>
      <c r="B930" s="23"/>
      <c r="C930" s="23"/>
      <c r="D930" s="24"/>
      <c r="E930" s="28" t="str">
        <f>IF('1.4 AIZ-BWH'!E939="","",'1.4 AIZ-BWH'!E939)</f>
        <v/>
      </c>
      <c r="F930" s="49"/>
      <c r="G930" s="500" t="str" cm="1">
        <f t="array" aca="1" ref="G930" ca="1">IFERROR(IF(M930=0,SUMIFS(G931:G$1006,L931:L$1006,$L930,M931:M$1006,"&gt;0"),INDIRECT("'"&amp;$E930&amp;"'!E4")),"")</f>
        <v/>
      </c>
      <c r="H930" s="500" t="str" cm="1">
        <f t="array" aca="1" ref="H930" ca="1">IFERROR(IF(M930=0,SUMIFS(H931:H$1006,L931:L$1006,$L930,M931:M$1006,"&gt;0"),INDIRECT("'"&amp;$E930&amp;"'!E6")),"")</f>
        <v/>
      </c>
      <c r="I930" s="502" t="str" cm="1">
        <f t="array" aca="1" ref="I930" ca="1">IF(E930="","",IFERROR(IF(M930=0,SUMIFS(I931:I$1006,L931:L$1006,$L930,M931:M$1006,"&gt;0"),INDIRECT("'"&amp;$E930&amp;"'!E7")),""))</f>
        <v/>
      </c>
      <c r="J930" s="502" t="str" cm="1">
        <f t="array" aca="1" ref="J930" ca="1">IF(E930="","",IFERROR(IF(M930=0,SUMIFS(J931:J$1006,L931:L$1006,$L930,M931:M$1006,"&gt;0"),INDIRECT("'"&amp;$E930&amp;"'!E8")),""))</f>
        <v/>
      </c>
      <c r="K930" s="55" t="str">
        <f t="shared" si="39"/>
        <v/>
      </c>
      <c r="L930" s="411" t="str">
        <f t="shared" si="37"/>
        <v/>
      </c>
      <c r="M930" s="411" t="str">
        <f t="shared" si="38"/>
        <v/>
      </c>
      <c r="O930" s="56"/>
    </row>
    <row r="931" spans="1:15" ht="15" hidden="1">
      <c r="A931" s="23"/>
      <c r="B931" s="23"/>
      <c r="C931" s="23"/>
      <c r="D931" s="24"/>
      <c r="E931" s="28" t="str">
        <f>IF('1.4 AIZ-BWH'!E940="","",'1.4 AIZ-BWH'!E940)</f>
        <v/>
      </c>
      <c r="F931" s="49"/>
      <c r="G931" s="500" t="str" cm="1">
        <f t="array" aca="1" ref="G931" ca="1">IFERROR(IF(M931=0,SUMIFS(G932:G$1006,L932:L$1006,$L931,M932:M$1006,"&gt;0"),INDIRECT("'"&amp;$E931&amp;"'!E4")),"")</f>
        <v/>
      </c>
      <c r="H931" s="500" t="str" cm="1">
        <f t="array" aca="1" ref="H931" ca="1">IFERROR(IF(M931=0,SUMIFS(H932:H$1006,L932:L$1006,$L931,M932:M$1006,"&gt;0"),INDIRECT("'"&amp;$E931&amp;"'!E6")),"")</f>
        <v/>
      </c>
      <c r="I931" s="502" t="str" cm="1">
        <f t="array" aca="1" ref="I931" ca="1">IF(E931="","",IFERROR(IF(M931=0,SUMIFS(I932:I$1006,L932:L$1006,$L931,M932:M$1006,"&gt;0"),INDIRECT("'"&amp;$E931&amp;"'!E7")),""))</f>
        <v/>
      </c>
      <c r="J931" s="502" t="str" cm="1">
        <f t="array" aca="1" ref="J931" ca="1">IF(E931="","",IFERROR(IF(M931=0,SUMIFS(J932:J$1006,L932:L$1006,$L931,M932:M$1006,"&gt;0"),INDIRECT("'"&amp;$E931&amp;"'!E8")),""))</f>
        <v/>
      </c>
      <c r="K931" s="55" t="str">
        <f t="shared" si="39"/>
        <v/>
      </c>
      <c r="L931" s="411" t="str">
        <f t="shared" si="37"/>
        <v/>
      </c>
      <c r="M931" s="411" t="str">
        <f t="shared" si="38"/>
        <v/>
      </c>
      <c r="O931" s="56"/>
    </row>
    <row r="932" spans="1:15" ht="15" hidden="1">
      <c r="A932" s="23"/>
      <c r="B932" s="23"/>
      <c r="C932" s="23"/>
      <c r="D932" s="24"/>
      <c r="E932" s="28" t="str">
        <f>IF('1.4 AIZ-BWH'!E941="","",'1.4 AIZ-BWH'!E941)</f>
        <v/>
      </c>
      <c r="F932" s="49"/>
      <c r="G932" s="500" t="str" cm="1">
        <f t="array" aca="1" ref="G932" ca="1">IFERROR(IF(M932=0,SUMIFS(G933:G$1006,L933:L$1006,$L932,M933:M$1006,"&gt;0"),INDIRECT("'"&amp;$E932&amp;"'!E4")),"")</f>
        <v/>
      </c>
      <c r="H932" s="500" t="str" cm="1">
        <f t="array" aca="1" ref="H932" ca="1">IFERROR(IF(M932=0,SUMIFS(H933:H$1006,L933:L$1006,$L932,M933:M$1006,"&gt;0"),INDIRECT("'"&amp;$E932&amp;"'!E6")),"")</f>
        <v/>
      </c>
      <c r="I932" s="502" t="str" cm="1">
        <f t="array" aca="1" ref="I932" ca="1">IF(E932="","",IFERROR(IF(M932=0,SUMIFS(I933:I$1006,L933:L$1006,$L932,M933:M$1006,"&gt;0"),INDIRECT("'"&amp;$E932&amp;"'!E7")),""))</f>
        <v/>
      </c>
      <c r="J932" s="502" t="str" cm="1">
        <f t="array" aca="1" ref="J932" ca="1">IF(E932="","",IFERROR(IF(M932=0,SUMIFS(J933:J$1006,L933:L$1006,$L932,M933:M$1006,"&gt;0"),INDIRECT("'"&amp;$E932&amp;"'!E8")),""))</f>
        <v/>
      </c>
      <c r="K932" s="55" t="str">
        <f t="shared" si="39"/>
        <v/>
      </c>
      <c r="L932" s="411" t="str">
        <f t="shared" si="37"/>
        <v/>
      </c>
      <c r="M932" s="411" t="str">
        <f t="shared" si="38"/>
        <v/>
      </c>
      <c r="O932" s="56"/>
    </row>
    <row r="933" spans="1:15" ht="15" hidden="1">
      <c r="A933" s="23"/>
      <c r="B933" s="23"/>
      <c r="C933" s="23"/>
      <c r="D933" s="24"/>
      <c r="E933" s="28" t="str">
        <f>IF('1.4 AIZ-BWH'!E942="","",'1.4 AIZ-BWH'!E942)</f>
        <v/>
      </c>
      <c r="F933" s="49"/>
      <c r="G933" s="500" t="str" cm="1">
        <f t="array" aca="1" ref="G933" ca="1">IFERROR(IF(M933=0,SUMIFS(G934:G$1006,L934:L$1006,$L933,M934:M$1006,"&gt;0"),INDIRECT("'"&amp;$E933&amp;"'!E4")),"")</f>
        <v/>
      </c>
      <c r="H933" s="500" t="str" cm="1">
        <f t="array" aca="1" ref="H933" ca="1">IFERROR(IF(M933=0,SUMIFS(H934:H$1006,L934:L$1006,$L933,M934:M$1006,"&gt;0"),INDIRECT("'"&amp;$E933&amp;"'!E6")),"")</f>
        <v/>
      </c>
      <c r="I933" s="502" t="str" cm="1">
        <f t="array" aca="1" ref="I933" ca="1">IF(E933="","",IFERROR(IF(M933=0,SUMIFS(I934:I$1006,L934:L$1006,$L933,M934:M$1006,"&gt;0"),INDIRECT("'"&amp;$E933&amp;"'!E7")),""))</f>
        <v/>
      </c>
      <c r="J933" s="502" t="str" cm="1">
        <f t="array" aca="1" ref="J933" ca="1">IF(E933="","",IFERROR(IF(M933=0,SUMIFS(J934:J$1006,L934:L$1006,$L933,M934:M$1006,"&gt;0"),INDIRECT("'"&amp;$E933&amp;"'!E8")),""))</f>
        <v/>
      </c>
      <c r="K933" s="55" t="str">
        <f t="shared" si="39"/>
        <v/>
      </c>
      <c r="L933" s="411" t="str">
        <f t="shared" si="37"/>
        <v/>
      </c>
      <c r="M933" s="411" t="str">
        <f t="shared" si="38"/>
        <v/>
      </c>
      <c r="O933" s="56"/>
    </row>
    <row r="934" spans="1:15" ht="15" hidden="1">
      <c r="A934" s="23"/>
      <c r="B934" s="23"/>
      <c r="C934" s="23"/>
      <c r="D934" s="24"/>
      <c r="E934" s="28" t="str">
        <f>IF('1.4 AIZ-BWH'!E943="","",'1.4 AIZ-BWH'!E943)</f>
        <v/>
      </c>
      <c r="F934" s="49"/>
      <c r="G934" s="500" t="str" cm="1">
        <f t="array" aca="1" ref="G934" ca="1">IFERROR(IF(M934=0,SUMIFS(G935:G$1006,L935:L$1006,$L934,M935:M$1006,"&gt;0"),INDIRECT("'"&amp;$E934&amp;"'!E4")),"")</f>
        <v/>
      </c>
      <c r="H934" s="500" t="str" cm="1">
        <f t="array" aca="1" ref="H934" ca="1">IFERROR(IF(M934=0,SUMIFS(H935:H$1006,L935:L$1006,$L934,M935:M$1006,"&gt;0"),INDIRECT("'"&amp;$E934&amp;"'!E6")),"")</f>
        <v/>
      </c>
      <c r="I934" s="502" t="str" cm="1">
        <f t="array" aca="1" ref="I934" ca="1">IF(E934="","",IFERROR(IF(M934=0,SUMIFS(I935:I$1006,L935:L$1006,$L934,M935:M$1006,"&gt;0"),INDIRECT("'"&amp;$E934&amp;"'!E7")),""))</f>
        <v/>
      </c>
      <c r="J934" s="502" t="str" cm="1">
        <f t="array" aca="1" ref="J934" ca="1">IF(E934="","",IFERROR(IF(M934=0,SUMIFS(J935:J$1006,L935:L$1006,$L934,M935:M$1006,"&gt;0"),INDIRECT("'"&amp;$E934&amp;"'!E8")),""))</f>
        <v/>
      </c>
      <c r="K934" s="55" t="str">
        <f t="shared" si="39"/>
        <v/>
      </c>
      <c r="L934" s="411" t="str">
        <f t="shared" ref="L934:L997" si="40">IFERROR(VALUE(LEFT($E934,SEARCH(".",$E934)-1)),"")</f>
        <v/>
      </c>
      <c r="M934" s="411" t="str">
        <f t="shared" ref="M934:M997" si="41">IFERROR(VALUE(MID($E934,SEARCH(".",$E934)+1,1)),"")</f>
        <v/>
      </c>
      <c r="O934" s="56"/>
    </row>
    <row r="935" spans="1:15" ht="15" hidden="1">
      <c r="A935" s="23"/>
      <c r="B935" s="23"/>
      <c r="C935" s="23"/>
      <c r="D935" s="24"/>
      <c r="E935" s="28" t="str">
        <f>IF('1.4 AIZ-BWH'!E944="","",'1.4 AIZ-BWH'!E944)</f>
        <v/>
      </c>
      <c r="F935" s="49"/>
      <c r="G935" s="500" t="str" cm="1">
        <f t="array" aca="1" ref="G935" ca="1">IFERROR(IF(M935=0,SUMIFS(G936:G$1006,L936:L$1006,$L935,M936:M$1006,"&gt;0"),INDIRECT("'"&amp;$E935&amp;"'!E4")),"")</f>
        <v/>
      </c>
      <c r="H935" s="500" t="str" cm="1">
        <f t="array" aca="1" ref="H935" ca="1">IFERROR(IF(M935=0,SUMIFS(H936:H$1006,L936:L$1006,$L935,M936:M$1006,"&gt;0"),INDIRECT("'"&amp;$E935&amp;"'!E6")),"")</f>
        <v/>
      </c>
      <c r="I935" s="502" t="str" cm="1">
        <f t="array" aca="1" ref="I935" ca="1">IF(E935="","",IFERROR(IF(M935=0,SUMIFS(I936:I$1006,L936:L$1006,$L935,M936:M$1006,"&gt;0"),INDIRECT("'"&amp;$E935&amp;"'!E7")),""))</f>
        <v/>
      </c>
      <c r="J935" s="502" t="str" cm="1">
        <f t="array" aca="1" ref="J935" ca="1">IF(E935="","",IFERROR(IF(M935=0,SUMIFS(J936:J$1006,L936:L$1006,$L935,M936:M$1006,"&gt;0"),INDIRECT("'"&amp;$E935&amp;"'!E8")),""))</f>
        <v/>
      </c>
      <c r="K935" s="55" t="str">
        <f t="shared" si="39"/>
        <v/>
      </c>
      <c r="L935" s="411" t="str">
        <f t="shared" si="40"/>
        <v/>
      </c>
      <c r="M935" s="411" t="str">
        <f t="shared" si="41"/>
        <v/>
      </c>
      <c r="O935" s="56"/>
    </row>
    <row r="936" spans="1:15" ht="15" hidden="1">
      <c r="A936" s="23"/>
      <c r="B936" s="23"/>
      <c r="C936" s="23"/>
      <c r="D936" s="24"/>
      <c r="E936" s="28" t="str">
        <f>IF('1.4 AIZ-BWH'!E945="","",'1.4 AIZ-BWH'!E945)</f>
        <v/>
      </c>
      <c r="F936" s="49"/>
      <c r="G936" s="500" t="str" cm="1">
        <f t="array" aca="1" ref="G936" ca="1">IFERROR(IF(M936=0,SUMIFS(G937:G$1006,L937:L$1006,$L936,M937:M$1006,"&gt;0"),INDIRECT("'"&amp;$E936&amp;"'!E4")),"")</f>
        <v/>
      </c>
      <c r="H936" s="500" t="str" cm="1">
        <f t="array" aca="1" ref="H936" ca="1">IFERROR(IF(M936=0,SUMIFS(H937:H$1006,L937:L$1006,$L936,M937:M$1006,"&gt;0"),INDIRECT("'"&amp;$E936&amp;"'!E6")),"")</f>
        <v/>
      </c>
      <c r="I936" s="502" t="str" cm="1">
        <f t="array" aca="1" ref="I936" ca="1">IF(E936="","",IFERROR(IF(M936=0,SUMIFS(I937:I$1006,L937:L$1006,$L936,M937:M$1006,"&gt;0"),INDIRECT("'"&amp;$E936&amp;"'!E7")),""))</f>
        <v/>
      </c>
      <c r="J936" s="502" t="str" cm="1">
        <f t="array" aca="1" ref="J936" ca="1">IF(E936="","",IFERROR(IF(M936=0,SUMIFS(J937:J$1006,L937:L$1006,$L936,M937:M$1006,"&gt;0"),INDIRECT("'"&amp;$E936&amp;"'!E8")),""))</f>
        <v/>
      </c>
      <c r="K936" s="55" t="str">
        <f t="shared" si="39"/>
        <v/>
      </c>
      <c r="L936" s="411" t="str">
        <f t="shared" si="40"/>
        <v/>
      </c>
      <c r="M936" s="411" t="str">
        <f t="shared" si="41"/>
        <v/>
      </c>
      <c r="O936" s="56"/>
    </row>
    <row r="937" spans="1:15" ht="15" hidden="1">
      <c r="A937" s="23"/>
      <c r="B937" s="23"/>
      <c r="C937" s="23"/>
      <c r="D937" s="24"/>
      <c r="E937" s="28" t="str">
        <f>IF('1.4 AIZ-BWH'!E946="","",'1.4 AIZ-BWH'!E946)</f>
        <v/>
      </c>
      <c r="F937" s="49"/>
      <c r="G937" s="500" t="str" cm="1">
        <f t="array" aca="1" ref="G937" ca="1">IFERROR(IF(M937=0,SUMIFS(G938:G$1006,L938:L$1006,$L937,M938:M$1006,"&gt;0"),INDIRECT("'"&amp;$E937&amp;"'!E4")),"")</f>
        <v/>
      </c>
      <c r="H937" s="500" t="str" cm="1">
        <f t="array" aca="1" ref="H937" ca="1">IFERROR(IF(M937=0,SUMIFS(H938:H$1006,L938:L$1006,$L937,M938:M$1006,"&gt;0"),INDIRECT("'"&amp;$E937&amp;"'!E6")),"")</f>
        <v/>
      </c>
      <c r="I937" s="502" t="str" cm="1">
        <f t="array" aca="1" ref="I937" ca="1">IF(E937="","",IFERROR(IF(M937=0,SUMIFS(I938:I$1006,L938:L$1006,$L937,M938:M$1006,"&gt;0"),INDIRECT("'"&amp;$E937&amp;"'!E7")),""))</f>
        <v/>
      </c>
      <c r="J937" s="502" t="str" cm="1">
        <f t="array" aca="1" ref="J937" ca="1">IF(E937="","",IFERROR(IF(M937=0,SUMIFS(J938:J$1006,L938:L$1006,$L937,M938:M$1006,"&gt;0"),INDIRECT("'"&amp;$E937&amp;"'!E8")),""))</f>
        <v/>
      </c>
      <c r="K937" s="55" t="str">
        <f t="shared" si="39"/>
        <v/>
      </c>
      <c r="L937" s="411" t="str">
        <f t="shared" si="40"/>
        <v/>
      </c>
      <c r="M937" s="411" t="str">
        <f t="shared" si="41"/>
        <v/>
      </c>
      <c r="O937" s="56"/>
    </row>
    <row r="938" spans="1:15" ht="15" hidden="1">
      <c r="A938" s="23"/>
      <c r="B938" s="23"/>
      <c r="C938" s="23"/>
      <c r="D938" s="24"/>
      <c r="E938" s="28" t="str">
        <f>IF('1.4 AIZ-BWH'!E947="","",'1.4 AIZ-BWH'!E947)</f>
        <v/>
      </c>
      <c r="F938" s="49"/>
      <c r="G938" s="500" t="str" cm="1">
        <f t="array" aca="1" ref="G938" ca="1">IFERROR(IF(M938=0,SUMIFS(G939:G$1006,L939:L$1006,$L938,M939:M$1006,"&gt;0"),INDIRECT("'"&amp;$E938&amp;"'!E4")),"")</f>
        <v/>
      </c>
      <c r="H938" s="500" t="str" cm="1">
        <f t="array" aca="1" ref="H938" ca="1">IFERROR(IF(M938=0,SUMIFS(H939:H$1006,L939:L$1006,$L938,M939:M$1006,"&gt;0"),INDIRECT("'"&amp;$E938&amp;"'!E6")),"")</f>
        <v/>
      </c>
      <c r="I938" s="502" t="str" cm="1">
        <f t="array" aca="1" ref="I938" ca="1">IF(E938="","",IFERROR(IF(M938=0,SUMIFS(I939:I$1006,L939:L$1006,$L938,M939:M$1006,"&gt;0"),INDIRECT("'"&amp;$E938&amp;"'!E7")),""))</f>
        <v/>
      </c>
      <c r="J938" s="502" t="str" cm="1">
        <f t="array" aca="1" ref="J938" ca="1">IF(E938="","",IFERROR(IF(M938=0,SUMIFS(J939:J$1006,L939:L$1006,$L938,M939:M$1006,"&gt;0"),INDIRECT("'"&amp;$E938&amp;"'!E8")),""))</f>
        <v/>
      </c>
      <c r="K938" s="55" t="str">
        <f t="shared" si="39"/>
        <v/>
      </c>
      <c r="L938" s="411" t="str">
        <f t="shared" si="40"/>
        <v/>
      </c>
      <c r="M938" s="411" t="str">
        <f t="shared" si="41"/>
        <v/>
      </c>
      <c r="O938" s="56"/>
    </row>
    <row r="939" spans="1:15" ht="15" hidden="1">
      <c r="A939" s="23"/>
      <c r="B939" s="23"/>
      <c r="C939" s="23"/>
      <c r="D939" s="24"/>
      <c r="E939" s="28" t="str">
        <f>IF('1.4 AIZ-BWH'!E948="","",'1.4 AIZ-BWH'!E948)</f>
        <v/>
      </c>
      <c r="F939" s="49"/>
      <c r="G939" s="500" t="str" cm="1">
        <f t="array" aca="1" ref="G939" ca="1">IFERROR(IF(M939=0,SUMIFS(G940:G$1006,L940:L$1006,$L939,M940:M$1006,"&gt;0"),INDIRECT("'"&amp;$E939&amp;"'!E4")),"")</f>
        <v/>
      </c>
      <c r="H939" s="500" t="str" cm="1">
        <f t="array" aca="1" ref="H939" ca="1">IFERROR(IF(M939=0,SUMIFS(H940:H$1006,L940:L$1006,$L939,M940:M$1006,"&gt;0"),INDIRECT("'"&amp;$E939&amp;"'!E6")),"")</f>
        <v/>
      </c>
      <c r="I939" s="502" t="str" cm="1">
        <f t="array" aca="1" ref="I939" ca="1">IF(E939="","",IFERROR(IF(M939=0,SUMIFS(I940:I$1006,L940:L$1006,$L939,M940:M$1006,"&gt;0"),INDIRECT("'"&amp;$E939&amp;"'!E7")),""))</f>
        <v/>
      </c>
      <c r="J939" s="502" t="str" cm="1">
        <f t="array" aca="1" ref="J939" ca="1">IF(E939="","",IFERROR(IF(M939=0,SUMIFS(J940:J$1006,L940:L$1006,$L939,M940:M$1006,"&gt;0"),INDIRECT("'"&amp;$E939&amp;"'!E8")),""))</f>
        <v/>
      </c>
      <c r="K939" s="55" t="str">
        <f t="shared" si="39"/>
        <v/>
      </c>
      <c r="L939" s="411" t="str">
        <f t="shared" si="40"/>
        <v/>
      </c>
      <c r="M939" s="411" t="str">
        <f t="shared" si="41"/>
        <v/>
      </c>
      <c r="O939" s="56"/>
    </row>
    <row r="940" spans="1:15" ht="15" hidden="1">
      <c r="A940" s="23"/>
      <c r="B940" s="23"/>
      <c r="C940" s="23"/>
      <c r="D940" s="24"/>
      <c r="E940" s="28" t="str">
        <f>IF('1.4 AIZ-BWH'!E949="","",'1.4 AIZ-BWH'!E949)</f>
        <v/>
      </c>
      <c r="F940" s="49"/>
      <c r="G940" s="500" t="str" cm="1">
        <f t="array" aca="1" ref="G940" ca="1">IFERROR(IF(M940=0,SUMIFS(G941:G$1006,L941:L$1006,$L940,M941:M$1006,"&gt;0"),INDIRECT("'"&amp;$E940&amp;"'!E4")),"")</f>
        <v/>
      </c>
      <c r="H940" s="500" t="str" cm="1">
        <f t="array" aca="1" ref="H940" ca="1">IFERROR(IF(M940=0,SUMIFS(H941:H$1006,L941:L$1006,$L940,M941:M$1006,"&gt;0"),INDIRECT("'"&amp;$E940&amp;"'!E6")),"")</f>
        <v/>
      </c>
      <c r="I940" s="502" t="str" cm="1">
        <f t="array" aca="1" ref="I940" ca="1">IF(E940="","",IFERROR(IF(M940=0,SUMIFS(I941:I$1006,L941:L$1006,$L940,M941:M$1006,"&gt;0"),INDIRECT("'"&amp;$E940&amp;"'!E7")),""))</f>
        <v/>
      </c>
      <c r="J940" s="502" t="str" cm="1">
        <f t="array" aca="1" ref="J940" ca="1">IF(E940="","",IFERROR(IF(M940=0,SUMIFS(J941:J$1006,L941:L$1006,$L940,M941:M$1006,"&gt;0"),INDIRECT("'"&amp;$E940&amp;"'!E8")),""))</f>
        <v/>
      </c>
      <c r="K940" s="55" t="str">
        <f t="shared" si="39"/>
        <v/>
      </c>
      <c r="L940" s="411" t="str">
        <f t="shared" si="40"/>
        <v/>
      </c>
      <c r="M940" s="411" t="str">
        <f t="shared" si="41"/>
        <v/>
      </c>
      <c r="O940" s="56"/>
    </row>
    <row r="941" spans="1:15" ht="15" hidden="1">
      <c r="A941" s="23"/>
      <c r="B941" s="23"/>
      <c r="C941" s="23"/>
      <c r="D941" s="24"/>
      <c r="E941" s="28" t="str">
        <f>IF('1.4 AIZ-BWH'!E950="","",'1.4 AIZ-BWH'!E950)</f>
        <v/>
      </c>
      <c r="F941" s="49"/>
      <c r="G941" s="500" t="str" cm="1">
        <f t="array" aca="1" ref="G941" ca="1">IFERROR(IF(M941=0,SUMIFS(G942:G$1006,L942:L$1006,$L941,M942:M$1006,"&gt;0"),INDIRECT("'"&amp;$E941&amp;"'!E4")),"")</f>
        <v/>
      </c>
      <c r="H941" s="500" t="str" cm="1">
        <f t="array" aca="1" ref="H941" ca="1">IFERROR(IF(M941=0,SUMIFS(H942:H$1006,L942:L$1006,$L941,M942:M$1006,"&gt;0"),INDIRECT("'"&amp;$E941&amp;"'!E6")),"")</f>
        <v/>
      </c>
      <c r="I941" s="502" t="str" cm="1">
        <f t="array" aca="1" ref="I941" ca="1">IF(E941="","",IFERROR(IF(M941=0,SUMIFS(I942:I$1006,L942:L$1006,$L941,M942:M$1006,"&gt;0"),INDIRECT("'"&amp;$E941&amp;"'!E7")),""))</f>
        <v/>
      </c>
      <c r="J941" s="502" t="str" cm="1">
        <f t="array" aca="1" ref="J941" ca="1">IF(E941="","",IFERROR(IF(M941=0,SUMIFS(J942:J$1006,L942:L$1006,$L941,M942:M$1006,"&gt;0"),INDIRECT("'"&amp;$E941&amp;"'!E8")),""))</f>
        <v/>
      </c>
      <c r="K941" s="55" t="str">
        <f t="shared" si="39"/>
        <v/>
      </c>
      <c r="L941" s="411" t="str">
        <f t="shared" si="40"/>
        <v/>
      </c>
      <c r="M941" s="411" t="str">
        <f t="shared" si="41"/>
        <v/>
      </c>
      <c r="O941" s="56"/>
    </row>
    <row r="942" spans="1:15" ht="15" hidden="1">
      <c r="A942" s="23"/>
      <c r="B942" s="23"/>
      <c r="C942" s="23"/>
      <c r="D942" s="24"/>
      <c r="E942" s="28" t="str">
        <f>IF('1.4 AIZ-BWH'!E951="","",'1.4 AIZ-BWH'!E951)</f>
        <v/>
      </c>
      <c r="F942" s="49"/>
      <c r="G942" s="500" t="str" cm="1">
        <f t="array" aca="1" ref="G942" ca="1">IFERROR(IF(M942=0,SUMIFS(G943:G$1006,L943:L$1006,$L942,M943:M$1006,"&gt;0"),INDIRECT("'"&amp;$E942&amp;"'!E4")),"")</f>
        <v/>
      </c>
      <c r="H942" s="500" t="str" cm="1">
        <f t="array" aca="1" ref="H942" ca="1">IFERROR(IF(M942=0,SUMIFS(H943:H$1006,L943:L$1006,$L942,M943:M$1006,"&gt;0"),INDIRECT("'"&amp;$E942&amp;"'!E6")),"")</f>
        <v/>
      </c>
      <c r="I942" s="502" t="str" cm="1">
        <f t="array" aca="1" ref="I942" ca="1">IF(E942="","",IFERROR(IF(M942=0,SUMIFS(I943:I$1006,L943:L$1006,$L942,M943:M$1006,"&gt;0"),INDIRECT("'"&amp;$E942&amp;"'!E7")),""))</f>
        <v/>
      </c>
      <c r="J942" s="502" t="str" cm="1">
        <f t="array" aca="1" ref="J942" ca="1">IF(E942="","",IFERROR(IF(M942=0,SUMIFS(J943:J$1006,L943:L$1006,$L942,M943:M$1006,"&gt;0"),INDIRECT("'"&amp;$E942&amp;"'!E8")),""))</f>
        <v/>
      </c>
      <c r="K942" s="55" t="str">
        <f t="shared" si="39"/>
        <v/>
      </c>
      <c r="L942" s="411" t="str">
        <f t="shared" si="40"/>
        <v/>
      </c>
      <c r="M942" s="411" t="str">
        <f t="shared" si="41"/>
        <v/>
      </c>
      <c r="O942" s="56"/>
    </row>
    <row r="943" spans="1:15" ht="15" hidden="1">
      <c r="A943" s="23"/>
      <c r="B943" s="23"/>
      <c r="C943" s="23"/>
      <c r="D943" s="24"/>
      <c r="E943" s="28" t="str">
        <f>IF('1.4 AIZ-BWH'!E952="","",'1.4 AIZ-BWH'!E952)</f>
        <v/>
      </c>
      <c r="F943" s="49"/>
      <c r="G943" s="500" t="str" cm="1">
        <f t="array" aca="1" ref="G943" ca="1">IFERROR(IF(M943=0,SUMIFS(G944:G$1006,L944:L$1006,$L943,M944:M$1006,"&gt;0"),INDIRECT("'"&amp;$E943&amp;"'!E4")),"")</f>
        <v/>
      </c>
      <c r="H943" s="500" t="str" cm="1">
        <f t="array" aca="1" ref="H943" ca="1">IFERROR(IF(M943=0,SUMIFS(H944:H$1006,L944:L$1006,$L943,M944:M$1006,"&gt;0"),INDIRECT("'"&amp;$E943&amp;"'!E6")),"")</f>
        <v/>
      </c>
      <c r="I943" s="502" t="str" cm="1">
        <f t="array" aca="1" ref="I943" ca="1">IF(E943="","",IFERROR(IF(M943=0,SUMIFS(I944:I$1006,L944:L$1006,$L943,M944:M$1006,"&gt;0"),INDIRECT("'"&amp;$E943&amp;"'!E7")),""))</f>
        <v/>
      </c>
      <c r="J943" s="502" t="str" cm="1">
        <f t="array" aca="1" ref="J943" ca="1">IF(E943="","",IFERROR(IF(M943=0,SUMIFS(J944:J$1006,L944:L$1006,$L943,M944:M$1006,"&gt;0"),INDIRECT("'"&amp;$E943&amp;"'!E8")),""))</f>
        <v/>
      </c>
      <c r="K943" s="55" t="str">
        <f t="shared" si="39"/>
        <v/>
      </c>
      <c r="L943" s="411" t="str">
        <f t="shared" si="40"/>
        <v/>
      </c>
      <c r="M943" s="411" t="str">
        <f t="shared" si="41"/>
        <v/>
      </c>
      <c r="O943" s="56"/>
    </row>
    <row r="944" spans="1:15" ht="15" hidden="1">
      <c r="A944" s="23"/>
      <c r="B944" s="23"/>
      <c r="C944" s="23"/>
      <c r="D944" s="24"/>
      <c r="E944" s="28" t="str">
        <f>IF('1.4 AIZ-BWH'!E953="","",'1.4 AIZ-BWH'!E953)</f>
        <v/>
      </c>
      <c r="F944" s="49"/>
      <c r="G944" s="500" t="str" cm="1">
        <f t="array" aca="1" ref="G944" ca="1">IFERROR(IF(M944=0,SUMIFS(G945:G$1006,L945:L$1006,$L944,M945:M$1006,"&gt;0"),INDIRECT("'"&amp;$E944&amp;"'!E4")),"")</f>
        <v/>
      </c>
      <c r="H944" s="500" t="str" cm="1">
        <f t="array" aca="1" ref="H944" ca="1">IFERROR(IF(M944=0,SUMIFS(H945:H$1006,L945:L$1006,$L944,M945:M$1006,"&gt;0"),INDIRECT("'"&amp;$E944&amp;"'!E6")),"")</f>
        <v/>
      </c>
      <c r="I944" s="502" t="str" cm="1">
        <f t="array" aca="1" ref="I944" ca="1">IF(E944="","",IFERROR(IF(M944=0,SUMIFS(I945:I$1006,L945:L$1006,$L944,M945:M$1006,"&gt;0"),INDIRECT("'"&amp;$E944&amp;"'!E7")),""))</f>
        <v/>
      </c>
      <c r="J944" s="502" t="str" cm="1">
        <f t="array" aca="1" ref="J944" ca="1">IF(E944="","",IFERROR(IF(M944=0,SUMIFS(J945:J$1006,L945:L$1006,$L944,M945:M$1006,"&gt;0"),INDIRECT("'"&amp;$E944&amp;"'!E8")),""))</f>
        <v/>
      </c>
      <c r="K944" s="55" t="str">
        <f t="shared" si="39"/>
        <v/>
      </c>
      <c r="L944" s="411" t="str">
        <f t="shared" si="40"/>
        <v/>
      </c>
      <c r="M944" s="411" t="str">
        <f t="shared" si="41"/>
        <v/>
      </c>
      <c r="O944" s="56"/>
    </row>
    <row r="945" spans="1:15" ht="15" hidden="1">
      <c r="A945" s="23"/>
      <c r="B945" s="23"/>
      <c r="C945" s="23"/>
      <c r="D945" s="24"/>
      <c r="E945" s="28" t="str">
        <f>IF('1.4 AIZ-BWH'!E954="","",'1.4 AIZ-BWH'!E954)</f>
        <v/>
      </c>
      <c r="F945" s="49"/>
      <c r="G945" s="500" t="str" cm="1">
        <f t="array" aca="1" ref="G945" ca="1">IFERROR(IF(M945=0,SUMIFS(G946:G$1006,L946:L$1006,$L945,M946:M$1006,"&gt;0"),INDIRECT("'"&amp;$E945&amp;"'!E4")),"")</f>
        <v/>
      </c>
      <c r="H945" s="500" t="str" cm="1">
        <f t="array" aca="1" ref="H945" ca="1">IFERROR(IF(M945=0,SUMIFS(H946:H$1006,L946:L$1006,$L945,M946:M$1006,"&gt;0"),INDIRECT("'"&amp;$E945&amp;"'!E6")),"")</f>
        <v/>
      </c>
      <c r="I945" s="502" t="str" cm="1">
        <f t="array" aca="1" ref="I945" ca="1">IF(E945="","",IFERROR(IF(M945=0,SUMIFS(I946:I$1006,L946:L$1006,$L945,M946:M$1006,"&gt;0"),INDIRECT("'"&amp;$E945&amp;"'!E7")),""))</f>
        <v/>
      </c>
      <c r="J945" s="502" t="str" cm="1">
        <f t="array" aca="1" ref="J945" ca="1">IF(E945="","",IFERROR(IF(M945=0,SUMIFS(J946:J$1006,L946:L$1006,$L945,M946:M$1006,"&gt;0"),INDIRECT("'"&amp;$E945&amp;"'!E8")),""))</f>
        <v/>
      </c>
      <c r="K945" s="55" t="str">
        <f t="shared" si="39"/>
        <v/>
      </c>
      <c r="L945" s="411" t="str">
        <f t="shared" si="40"/>
        <v/>
      </c>
      <c r="M945" s="411" t="str">
        <f t="shared" si="41"/>
        <v/>
      </c>
      <c r="O945" s="56"/>
    </row>
    <row r="946" spans="1:15" ht="15" hidden="1">
      <c r="A946" s="23"/>
      <c r="B946" s="23"/>
      <c r="C946" s="23"/>
      <c r="D946" s="24"/>
      <c r="E946" s="28" t="str">
        <f>IF('1.4 AIZ-BWH'!E955="","",'1.4 AIZ-BWH'!E955)</f>
        <v/>
      </c>
      <c r="F946" s="49"/>
      <c r="G946" s="500" t="str" cm="1">
        <f t="array" aca="1" ref="G946" ca="1">IFERROR(IF(M946=0,SUMIFS(G947:G$1006,L947:L$1006,$L946,M947:M$1006,"&gt;0"),INDIRECT("'"&amp;$E946&amp;"'!E4")),"")</f>
        <v/>
      </c>
      <c r="H946" s="500" t="str" cm="1">
        <f t="array" aca="1" ref="H946" ca="1">IFERROR(IF(M946=0,SUMIFS(H947:H$1006,L947:L$1006,$L946,M947:M$1006,"&gt;0"),INDIRECT("'"&amp;$E946&amp;"'!E6")),"")</f>
        <v/>
      </c>
      <c r="I946" s="502" t="str" cm="1">
        <f t="array" aca="1" ref="I946" ca="1">IF(E946="","",IFERROR(IF(M946=0,SUMIFS(I947:I$1006,L947:L$1006,$L946,M947:M$1006,"&gt;0"),INDIRECT("'"&amp;$E946&amp;"'!E7")),""))</f>
        <v/>
      </c>
      <c r="J946" s="502" t="str" cm="1">
        <f t="array" aca="1" ref="J946" ca="1">IF(E946="","",IFERROR(IF(M946=0,SUMIFS(J947:J$1006,L947:L$1006,$L946,M947:M$1006,"&gt;0"),INDIRECT("'"&amp;$E946&amp;"'!E8")),""))</f>
        <v/>
      </c>
      <c r="K946" s="55" t="str">
        <f t="shared" si="39"/>
        <v/>
      </c>
      <c r="L946" s="411" t="str">
        <f t="shared" si="40"/>
        <v/>
      </c>
      <c r="M946" s="411" t="str">
        <f t="shared" si="41"/>
        <v/>
      </c>
      <c r="O946" s="56"/>
    </row>
    <row r="947" spans="1:15" ht="15" hidden="1">
      <c r="A947" s="23"/>
      <c r="B947" s="23"/>
      <c r="C947" s="23"/>
      <c r="D947" s="24"/>
      <c r="E947" s="28" t="str">
        <f>IF('1.4 AIZ-BWH'!E956="","",'1.4 AIZ-BWH'!E956)</f>
        <v/>
      </c>
      <c r="F947" s="49"/>
      <c r="G947" s="500" t="str" cm="1">
        <f t="array" aca="1" ref="G947" ca="1">IFERROR(IF(M947=0,SUMIFS(G948:G$1006,L948:L$1006,$L947,M948:M$1006,"&gt;0"),INDIRECT("'"&amp;$E947&amp;"'!E4")),"")</f>
        <v/>
      </c>
      <c r="H947" s="500" t="str" cm="1">
        <f t="array" aca="1" ref="H947" ca="1">IFERROR(IF(M947=0,SUMIFS(H948:H$1006,L948:L$1006,$L947,M948:M$1006,"&gt;0"),INDIRECT("'"&amp;$E947&amp;"'!E6")),"")</f>
        <v/>
      </c>
      <c r="I947" s="502" t="str" cm="1">
        <f t="array" aca="1" ref="I947" ca="1">IF(E947="","",IFERROR(IF(M947=0,SUMIFS(I948:I$1006,L948:L$1006,$L947,M948:M$1006,"&gt;0"),INDIRECT("'"&amp;$E947&amp;"'!E7")),""))</f>
        <v/>
      </c>
      <c r="J947" s="502" t="str" cm="1">
        <f t="array" aca="1" ref="J947" ca="1">IF(E947="","",IFERROR(IF(M947=0,SUMIFS(J948:J$1006,L948:L$1006,$L947,M948:M$1006,"&gt;0"),INDIRECT("'"&amp;$E947&amp;"'!E8")),""))</f>
        <v/>
      </c>
      <c r="K947" s="55" t="str">
        <f t="shared" si="39"/>
        <v/>
      </c>
      <c r="L947" s="411" t="str">
        <f t="shared" si="40"/>
        <v/>
      </c>
      <c r="M947" s="411" t="str">
        <f t="shared" si="41"/>
        <v/>
      </c>
      <c r="O947" s="56"/>
    </row>
    <row r="948" spans="1:15" ht="15" hidden="1">
      <c r="A948" s="23"/>
      <c r="B948" s="23"/>
      <c r="C948" s="23"/>
      <c r="D948" s="24"/>
      <c r="E948" s="28" t="str">
        <f>IF('1.4 AIZ-BWH'!E957="","",'1.4 AIZ-BWH'!E957)</f>
        <v/>
      </c>
      <c r="F948" s="49"/>
      <c r="G948" s="500" t="str" cm="1">
        <f t="array" aca="1" ref="G948" ca="1">IFERROR(IF(M948=0,SUMIFS(G949:G$1006,L949:L$1006,$L948,M949:M$1006,"&gt;0"),INDIRECT("'"&amp;$E948&amp;"'!E4")),"")</f>
        <v/>
      </c>
      <c r="H948" s="500" t="str" cm="1">
        <f t="array" aca="1" ref="H948" ca="1">IFERROR(IF(M948=0,SUMIFS(H949:H$1006,L949:L$1006,$L948,M949:M$1006,"&gt;0"),INDIRECT("'"&amp;$E948&amp;"'!E6")),"")</f>
        <v/>
      </c>
      <c r="I948" s="502" t="str" cm="1">
        <f t="array" aca="1" ref="I948" ca="1">IF(E948="","",IFERROR(IF(M948=0,SUMIFS(I949:I$1006,L949:L$1006,$L948,M949:M$1006,"&gt;0"),INDIRECT("'"&amp;$E948&amp;"'!E7")),""))</f>
        <v/>
      </c>
      <c r="J948" s="502" t="str" cm="1">
        <f t="array" aca="1" ref="J948" ca="1">IF(E948="","",IFERROR(IF(M948=0,SUMIFS(J949:J$1006,L949:L$1006,$L948,M949:M$1006,"&gt;0"),INDIRECT("'"&amp;$E948&amp;"'!E8")),""))</f>
        <v/>
      </c>
      <c r="K948" s="55" t="str">
        <f t="shared" si="39"/>
        <v/>
      </c>
      <c r="L948" s="411" t="str">
        <f t="shared" si="40"/>
        <v/>
      </c>
      <c r="M948" s="411" t="str">
        <f t="shared" si="41"/>
        <v/>
      </c>
      <c r="O948" s="56"/>
    </row>
    <row r="949" spans="1:15" ht="15" hidden="1">
      <c r="A949" s="23"/>
      <c r="B949" s="23"/>
      <c r="C949" s="23"/>
      <c r="D949" s="24"/>
      <c r="E949" s="28" t="str">
        <f>IF('1.4 AIZ-BWH'!E958="","",'1.4 AIZ-BWH'!E958)</f>
        <v/>
      </c>
      <c r="F949" s="49"/>
      <c r="G949" s="500" t="str" cm="1">
        <f t="array" aca="1" ref="G949" ca="1">IFERROR(IF(M949=0,SUMIFS(G950:G$1006,L950:L$1006,$L949,M950:M$1006,"&gt;0"),INDIRECT("'"&amp;$E949&amp;"'!E4")),"")</f>
        <v/>
      </c>
      <c r="H949" s="500" t="str" cm="1">
        <f t="array" aca="1" ref="H949" ca="1">IFERROR(IF(M949=0,SUMIFS(H950:H$1006,L950:L$1006,$L949,M950:M$1006,"&gt;0"),INDIRECT("'"&amp;$E949&amp;"'!E6")),"")</f>
        <v/>
      </c>
      <c r="I949" s="502" t="str" cm="1">
        <f t="array" aca="1" ref="I949" ca="1">IF(E949="","",IFERROR(IF(M949=0,SUMIFS(I950:I$1006,L950:L$1006,$L949,M950:M$1006,"&gt;0"),INDIRECT("'"&amp;$E949&amp;"'!E7")),""))</f>
        <v/>
      </c>
      <c r="J949" s="502" t="str" cm="1">
        <f t="array" aca="1" ref="J949" ca="1">IF(E949="","",IFERROR(IF(M949=0,SUMIFS(J950:J$1006,L950:L$1006,$L949,M950:M$1006,"&gt;0"),INDIRECT("'"&amp;$E949&amp;"'!E8")),""))</f>
        <v/>
      </c>
      <c r="K949" s="55" t="str">
        <f t="shared" si="39"/>
        <v/>
      </c>
      <c r="L949" s="411" t="str">
        <f t="shared" si="40"/>
        <v/>
      </c>
      <c r="M949" s="411" t="str">
        <f t="shared" si="41"/>
        <v/>
      </c>
      <c r="O949" s="56"/>
    </row>
    <row r="950" spans="1:15" ht="15" hidden="1">
      <c r="A950" s="23"/>
      <c r="B950" s="23"/>
      <c r="C950" s="23"/>
      <c r="D950" s="24"/>
      <c r="E950" s="28" t="str">
        <f>IF('1.4 AIZ-BWH'!E959="","",'1.4 AIZ-BWH'!E959)</f>
        <v/>
      </c>
      <c r="F950" s="49"/>
      <c r="G950" s="500" t="str" cm="1">
        <f t="array" aca="1" ref="G950" ca="1">IFERROR(IF(M950=0,SUMIFS(G951:G$1006,L951:L$1006,$L950,M951:M$1006,"&gt;0"),INDIRECT("'"&amp;$E950&amp;"'!E4")),"")</f>
        <v/>
      </c>
      <c r="H950" s="500" t="str" cm="1">
        <f t="array" aca="1" ref="H950" ca="1">IFERROR(IF(M950=0,SUMIFS(H951:H$1006,L951:L$1006,$L950,M951:M$1006,"&gt;0"),INDIRECT("'"&amp;$E950&amp;"'!E6")),"")</f>
        <v/>
      </c>
      <c r="I950" s="502" t="str" cm="1">
        <f t="array" aca="1" ref="I950" ca="1">IF(E950="","",IFERROR(IF(M950=0,SUMIFS(I951:I$1006,L951:L$1006,$L950,M951:M$1006,"&gt;0"),INDIRECT("'"&amp;$E950&amp;"'!E7")),""))</f>
        <v/>
      </c>
      <c r="J950" s="502" t="str" cm="1">
        <f t="array" aca="1" ref="J950" ca="1">IF(E950="","",IFERROR(IF(M950=0,SUMIFS(J951:J$1006,L951:L$1006,$L950,M951:M$1006,"&gt;0"),INDIRECT("'"&amp;$E950&amp;"'!E8")),""))</f>
        <v/>
      </c>
      <c r="K950" s="55" t="str">
        <f t="shared" si="39"/>
        <v/>
      </c>
      <c r="L950" s="411" t="str">
        <f t="shared" si="40"/>
        <v/>
      </c>
      <c r="M950" s="411" t="str">
        <f t="shared" si="41"/>
        <v/>
      </c>
      <c r="O950" s="56"/>
    </row>
    <row r="951" spans="1:15" ht="15" hidden="1">
      <c r="A951" s="23"/>
      <c r="B951" s="23"/>
      <c r="C951" s="23"/>
      <c r="D951" s="24"/>
      <c r="E951" s="28" t="str">
        <f>IF('1.4 AIZ-BWH'!E960="","",'1.4 AIZ-BWH'!E960)</f>
        <v/>
      </c>
      <c r="F951" s="49"/>
      <c r="G951" s="500" t="str" cm="1">
        <f t="array" aca="1" ref="G951" ca="1">IFERROR(IF(M951=0,SUMIFS(G952:G$1006,L952:L$1006,$L951,M952:M$1006,"&gt;0"),INDIRECT("'"&amp;$E951&amp;"'!E4")),"")</f>
        <v/>
      </c>
      <c r="H951" s="500" t="str" cm="1">
        <f t="array" aca="1" ref="H951" ca="1">IFERROR(IF(M951=0,SUMIFS(H952:H$1006,L952:L$1006,$L951,M952:M$1006,"&gt;0"),INDIRECT("'"&amp;$E951&amp;"'!E6")),"")</f>
        <v/>
      </c>
      <c r="I951" s="502" t="str" cm="1">
        <f t="array" aca="1" ref="I951" ca="1">IF(E951="","",IFERROR(IF(M951=0,SUMIFS(I952:I$1006,L952:L$1006,$L951,M952:M$1006,"&gt;0"),INDIRECT("'"&amp;$E951&amp;"'!E7")),""))</f>
        <v/>
      </c>
      <c r="J951" s="502" t="str" cm="1">
        <f t="array" aca="1" ref="J951" ca="1">IF(E951="","",IFERROR(IF(M951=0,SUMIFS(J952:J$1006,L952:L$1006,$L951,M952:M$1006,"&gt;0"),INDIRECT("'"&amp;$E951&amp;"'!E8")),""))</f>
        <v/>
      </c>
      <c r="K951" s="55" t="str">
        <f t="shared" si="39"/>
        <v/>
      </c>
      <c r="L951" s="411" t="str">
        <f t="shared" si="40"/>
        <v/>
      </c>
      <c r="M951" s="411" t="str">
        <f t="shared" si="41"/>
        <v/>
      </c>
      <c r="O951" s="56"/>
    </row>
    <row r="952" spans="1:15" ht="15" hidden="1">
      <c r="A952" s="23"/>
      <c r="B952" s="23"/>
      <c r="C952" s="23"/>
      <c r="D952" s="24"/>
      <c r="E952" s="28" t="str">
        <f>IF('1.4 AIZ-BWH'!E961="","",'1.4 AIZ-BWH'!E961)</f>
        <v/>
      </c>
      <c r="F952" s="49"/>
      <c r="G952" s="500" t="str" cm="1">
        <f t="array" aca="1" ref="G952" ca="1">IFERROR(IF(M952=0,SUMIFS(G953:G$1006,L953:L$1006,$L952,M953:M$1006,"&gt;0"),INDIRECT("'"&amp;$E952&amp;"'!E4")),"")</f>
        <v/>
      </c>
      <c r="H952" s="500" t="str" cm="1">
        <f t="array" aca="1" ref="H952" ca="1">IFERROR(IF(M952=0,SUMIFS(H953:H$1006,L953:L$1006,$L952,M953:M$1006,"&gt;0"),INDIRECT("'"&amp;$E952&amp;"'!E6")),"")</f>
        <v/>
      </c>
      <c r="I952" s="502" t="str" cm="1">
        <f t="array" aca="1" ref="I952" ca="1">IF(E952="","",IFERROR(IF(M952=0,SUMIFS(I953:I$1006,L953:L$1006,$L952,M953:M$1006,"&gt;0"),INDIRECT("'"&amp;$E952&amp;"'!E7")),""))</f>
        <v/>
      </c>
      <c r="J952" s="502" t="str" cm="1">
        <f t="array" aca="1" ref="J952" ca="1">IF(E952="","",IFERROR(IF(M952=0,SUMIFS(J953:J$1006,L953:L$1006,$L952,M953:M$1006,"&gt;0"),INDIRECT("'"&amp;$E952&amp;"'!E8")),""))</f>
        <v/>
      </c>
      <c r="K952" s="55" t="str">
        <f t="shared" si="39"/>
        <v/>
      </c>
      <c r="L952" s="411" t="str">
        <f t="shared" si="40"/>
        <v/>
      </c>
      <c r="M952" s="411" t="str">
        <f t="shared" si="41"/>
        <v/>
      </c>
      <c r="O952" s="56"/>
    </row>
    <row r="953" spans="1:15" ht="15" hidden="1">
      <c r="A953" s="23"/>
      <c r="B953" s="23"/>
      <c r="C953" s="23"/>
      <c r="D953" s="24"/>
      <c r="E953" s="28" t="str">
        <f>IF('1.4 AIZ-BWH'!E962="","",'1.4 AIZ-BWH'!E962)</f>
        <v/>
      </c>
      <c r="F953" s="49"/>
      <c r="G953" s="500" t="str" cm="1">
        <f t="array" aca="1" ref="G953" ca="1">IFERROR(IF(M953=0,SUMIFS(G954:G$1006,L954:L$1006,$L953,M954:M$1006,"&gt;0"),INDIRECT("'"&amp;$E953&amp;"'!E4")),"")</f>
        <v/>
      </c>
      <c r="H953" s="500" t="str" cm="1">
        <f t="array" aca="1" ref="H953" ca="1">IFERROR(IF(M953=0,SUMIFS(H954:H$1006,L954:L$1006,$L953,M954:M$1006,"&gt;0"),INDIRECT("'"&amp;$E953&amp;"'!E6")),"")</f>
        <v/>
      </c>
      <c r="I953" s="502" t="str" cm="1">
        <f t="array" aca="1" ref="I953" ca="1">IF(E953="","",IFERROR(IF(M953=0,SUMIFS(I954:I$1006,L954:L$1006,$L953,M954:M$1006,"&gt;0"),INDIRECT("'"&amp;$E953&amp;"'!E7")),""))</f>
        <v/>
      </c>
      <c r="J953" s="502" t="str" cm="1">
        <f t="array" aca="1" ref="J953" ca="1">IF(E953="","",IFERROR(IF(M953=0,SUMIFS(J954:J$1006,L954:L$1006,$L953,M954:M$1006,"&gt;0"),INDIRECT("'"&amp;$E953&amp;"'!E8")),""))</f>
        <v/>
      </c>
      <c r="K953" s="55" t="str">
        <f t="shared" si="39"/>
        <v/>
      </c>
      <c r="L953" s="411" t="str">
        <f t="shared" si="40"/>
        <v/>
      </c>
      <c r="M953" s="411" t="str">
        <f t="shared" si="41"/>
        <v/>
      </c>
      <c r="O953" s="56"/>
    </row>
    <row r="954" spans="1:15" ht="15" hidden="1">
      <c r="A954" s="23"/>
      <c r="B954" s="23"/>
      <c r="C954" s="23"/>
      <c r="D954" s="24"/>
      <c r="E954" s="28" t="str">
        <f>IF('1.4 AIZ-BWH'!E963="","",'1.4 AIZ-BWH'!E963)</f>
        <v/>
      </c>
      <c r="F954" s="49"/>
      <c r="G954" s="500" t="str" cm="1">
        <f t="array" aca="1" ref="G954" ca="1">IFERROR(IF(M954=0,SUMIFS(G955:G$1006,L955:L$1006,$L954,M955:M$1006,"&gt;0"),INDIRECT("'"&amp;$E954&amp;"'!E4")),"")</f>
        <v/>
      </c>
      <c r="H954" s="500" t="str" cm="1">
        <f t="array" aca="1" ref="H954" ca="1">IFERROR(IF(M954=0,SUMIFS(H955:H$1006,L955:L$1006,$L954,M955:M$1006,"&gt;0"),INDIRECT("'"&amp;$E954&amp;"'!E6")),"")</f>
        <v/>
      </c>
      <c r="I954" s="502" t="str" cm="1">
        <f t="array" aca="1" ref="I954" ca="1">IF(E954="","",IFERROR(IF(M954=0,SUMIFS(I955:I$1006,L955:L$1006,$L954,M955:M$1006,"&gt;0"),INDIRECT("'"&amp;$E954&amp;"'!E7")),""))</f>
        <v/>
      </c>
      <c r="J954" s="502" t="str" cm="1">
        <f t="array" aca="1" ref="J954" ca="1">IF(E954="","",IFERROR(IF(M954=0,SUMIFS(J955:J$1006,L955:L$1006,$L954,M955:M$1006,"&gt;0"),INDIRECT("'"&amp;$E954&amp;"'!E8")),""))</f>
        <v/>
      </c>
      <c r="K954" s="55" t="str">
        <f t="shared" si="39"/>
        <v/>
      </c>
      <c r="L954" s="411" t="str">
        <f t="shared" si="40"/>
        <v/>
      </c>
      <c r="M954" s="411" t="str">
        <f t="shared" si="41"/>
        <v/>
      </c>
      <c r="O954" s="56"/>
    </row>
    <row r="955" spans="1:15" ht="15" hidden="1">
      <c r="A955" s="23"/>
      <c r="B955" s="23"/>
      <c r="C955" s="23"/>
      <c r="D955" s="24"/>
      <c r="E955" s="28" t="str">
        <f>IF('1.4 AIZ-BWH'!E964="","",'1.4 AIZ-BWH'!E964)</f>
        <v/>
      </c>
      <c r="F955" s="49"/>
      <c r="G955" s="500" t="str" cm="1">
        <f t="array" aca="1" ref="G955" ca="1">IFERROR(IF(M955=0,SUMIFS(G956:G$1006,L956:L$1006,$L955,M956:M$1006,"&gt;0"),INDIRECT("'"&amp;$E955&amp;"'!E4")),"")</f>
        <v/>
      </c>
      <c r="H955" s="500" t="str" cm="1">
        <f t="array" aca="1" ref="H955" ca="1">IFERROR(IF(M955=0,SUMIFS(H956:H$1006,L956:L$1006,$L955,M956:M$1006,"&gt;0"),INDIRECT("'"&amp;$E955&amp;"'!E6")),"")</f>
        <v/>
      </c>
      <c r="I955" s="502" t="str" cm="1">
        <f t="array" aca="1" ref="I955" ca="1">IF(E955="","",IFERROR(IF(M955=0,SUMIFS(I956:I$1006,L956:L$1006,$L955,M956:M$1006,"&gt;0"),INDIRECT("'"&amp;$E955&amp;"'!E7")),""))</f>
        <v/>
      </c>
      <c r="J955" s="502" t="str" cm="1">
        <f t="array" aca="1" ref="J955" ca="1">IF(E955="","",IFERROR(IF(M955=0,SUMIFS(J956:J$1006,L956:L$1006,$L955,M956:M$1006,"&gt;0"),INDIRECT("'"&amp;$E955&amp;"'!E8")),""))</f>
        <v/>
      </c>
      <c r="K955" s="55" t="str">
        <f t="shared" si="39"/>
        <v/>
      </c>
      <c r="L955" s="411" t="str">
        <f t="shared" si="40"/>
        <v/>
      </c>
      <c r="M955" s="411" t="str">
        <f t="shared" si="41"/>
        <v/>
      </c>
      <c r="O955" s="56"/>
    </row>
    <row r="956" spans="1:15" ht="15" hidden="1">
      <c r="A956" s="23"/>
      <c r="B956" s="23"/>
      <c r="C956" s="23"/>
      <c r="D956" s="24"/>
      <c r="E956" s="28" t="str">
        <f>IF('1.4 AIZ-BWH'!E965="","",'1.4 AIZ-BWH'!E965)</f>
        <v/>
      </c>
      <c r="F956" s="49"/>
      <c r="G956" s="500" t="str" cm="1">
        <f t="array" aca="1" ref="G956" ca="1">IFERROR(IF(M956=0,SUMIFS(G957:G$1006,L957:L$1006,$L956,M957:M$1006,"&gt;0"),INDIRECT("'"&amp;$E956&amp;"'!E4")),"")</f>
        <v/>
      </c>
      <c r="H956" s="500" t="str" cm="1">
        <f t="array" aca="1" ref="H956" ca="1">IFERROR(IF(M956=0,SUMIFS(H957:H$1006,L957:L$1006,$L956,M957:M$1006,"&gt;0"),INDIRECT("'"&amp;$E956&amp;"'!E6")),"")</f>
        <v/>
      </c>
      <c r="I956" s="502" t="str" cm="1">
        <f t="array" aca="1" ref="I956" ca="1">IF(E956="","",IFERROR(IF(M956=0,SUMIFS(I957:I$1006,L957:L$1006,$L956,M957:M$1006,"&gt;0"),INDIRECT("'"&amp;$E956&amp;"'!E7")),""))</f>
        <v/>
      </c>
      <c r="J956" s="502" t="str" cm="1">
        <f t="array" aca="1" ref="J956" ca="1">IF(E956="","",IFERROR(IF(M956=0,SUMIFS(J957:J$1006,L957:L$1006,$L956,M957:M$1006,"&gt;0"),INDIRECT("'"&amp;$E956&amp;"'!E8")),""))</f>
        <v/>
      </c>
      <c r="K956" s="55" t="str">
        <f t="shared" si="39"/>
        <v/>
      </c>
      <c r="L956" s="411" t="str">
        <f t="shared" si="40"/>
        <v/>
      </c>
      <c r="M956" s="411" t="str">
        <f t="shared" si="41"/>
        <v/>
      </c>
      <c r="O956" s="56"/>
    </row>
    <row r="957" spans="1:15" ht="15" hidden="1">
      <c r="A957" s="23"/>
      <c r="B957" s="23"/>
      <c r="C957" s="23"/>
      <c r="D957" s="24"/>
      <c r="E957" s="28" t="str">
        <f>IF('1.4 AIZ-BWH'!E966="","",'1.4 AIZ-BWH'!E966)</f>
        <v/>
      </c>
      <c r="F957" s="49"/>
      <c r="G957" s="500" t="str" cm="1">
        <f t="array" aca="1" ref="G957" ca="1">IFERROR(IF(M957=0,SUMIFS(G958:G$1006,L958:L$1006,$L957,M958:M$1006,"&gt;0"),INDIRECT("'"&amp;$E957&amp;"'!E4")),"")</f>
        <v/>
      </c>
      <c r="H957" s="500" t="str" cm="1">
        <f t="array" aca="1" ref="H957" ca="1">IFERROR(IF(M957=0,SUMIFS(H958:H$1006,L958:L$1006,$L957,M958:M$1006,"&gt;0"),INDIRECT("'"&amp;$E957&amp;"'!E6")),"")</f>
        <v/>
      </c>
      <c r="I957" s="502" t="str" cm="1">
        <f t="array" aca="1" ref="I957" ca="1">IF(E957="","",IFERROR(IF(M957=0,SUMIFS(I958:I$1006,L958:L$1006,$L957,M958:M$1006,"&gt;0"),INDIRECT("'"&amp;$E957&amp;"'!E7")),""))</f>
        <v/>
      </c>
      <c r="J957" s="502" t="str" cm="1">
        <f t="array" aca="1" ref="J957" ca="1">IF(E957="","",IFERROR(IF(M957=0,SUMIFS(J958:J$1006,L958:L$1006,$L957,M958:M$1006,"&gt;0"),INDIRECT("'"&amp;$E957&amp;"'!E8")),""))</f>
        <v/>
      </c>
      <c r="K957" s="55" t="str">
        <f t="shared" si="39"/>
        <v/>
      </c>
      <c r="L957" s="411" t="str">
        <f t="shared" si="40"/>
        <v/>
      </c>
      <c r="M957" s="411" t="str">
        <f t="shared" si="41"/>
        <v/>
      </c>
      <c r="O957" s="56"/>
    </row>
    <row r="958" spans="1:15" ht="15" hidden="1">
      <c r="A958" s="23"/>
      <c r="B958" s="23"/>
      <c r="C958" s="23"/>
      <c r="D958" s="24"/>
      <c r="E958" s="28" t="str">
        <f>IF('1.4 AIZ-BWH'!E967="","",'1.4 AIZ-BWH'!E967)</f>
        <v/>
      </c>
      <c r="F958" s="49"/>
      <c r="G958" s="500" t="str" cm="1">
        <f t="array" aca="1" ref="G958" ca="1">IFERROR(IF(M958=0,SUMIFS(G959:G$1006,L959:L$1006,$L958,M959:M$1006,"&gt;0"),INDIRECT("'"&amp;$E958&amp;"'!E4")),"")</f>
        <v/>
      </c>
      <c r="H958" s="500" t="str" cm="1">
        <f t="array" aca="1" ref="H958" ca="1">IFERROR(IF(M958=0,SUMIFS(H959:H$1006,L959:L$1006,$L958,M959:M$1006,"&gt;0"),INDIRECT("'"&amp;$E958&amp;"'!E6")),"")</f>
        <v/>
      </c>
      <c r="I958" s="502" t="str" cm="1">
        <f t="array" aca="1" ref="I958" ca="1">IF(E958="","",IFERROR(IF(M958=0,SUMIFS(I959:I$1006,L959:L$1006,$L958,M959:M$1006,"&gt;0"),INDIRECT("'"&amp;$E958&amp;"'!E7")),""))</f>
        <v/>
      </c>
      <c r="J958" s="502" t="str" cm="1">
        <f t="array" aca="1" ref="J958" ca="1">IF(E958="","",IFERROR(IF(M958=0,SUMIFS(J959:J$1006,L959:L$1006,$L958,M959:M$1006,"&gt;0"),INDIRECT("'"&amp;$E958&amp;"'!E8")),""))</f>
        <v/>
      </c>
      <c r="K958" s="55" t="str">
        <f t="shared" si="39"/>
        <v/>
      </c>
      <c r="L958" s="411" t="str">
        <f t="shared" si="40"/>
        <v/>
      </c>
      <c r="M958" s="411" t="str">
        <f t="shared" si="41"/>
        <v/>
      </c>
      <c r="O958" s="56"/>
    </row>
    <row r="959" spans="1:15" ht="15" hidden="1">
      <c r="A959" s="23"/>
      <c r="B959" s="23"/>
      <c r="C959" s="23"/>
      <c r="D959" s="24"/>
      <c r="E959" s="28" t="str">
        <f>IF('1.4 AIZ-BWH'!E968="","",'1.4 AIZ-BWH'!E968)</f>
        <v/>
      </c>
      <c r="F959" s="49"/>
      <c r="G959" s="500" t="str" cm="1">
        <f t="array" aca="1" ref="G959" ca="1">IFERROR(IF(M959=0,SUMIFS(G960:G$1006,L960:L$1006,$L959,M960:M$1006,"&gt;0"),INDIRECT("'"&amp;$E959&amp;"'!E4")),"")</f>
        <v/>
      </c>
      <c r="H959" s="500" t="str" cm="1">
        <f t="array" aca="1" ref="H959" ca="1">IFERROR(IF(M959=0,SUMIFS(H960:H$1006,L960:L$1006,$L959,M960:M$1006,"&gt;0"),INDIRECT("'"&amp;$E959&amp;"'!E6")),"")</f>
        <v/>
      </c>
      <c r="I959" s="502" t="str" cm="1">
        <f t="array" aca="1" ref="I959" ca="1">IF(E959="","",IFERROR(IF(M959=0,SUMIFS(I960:I$1006,L960:L$1006,$L959,M960:M$1006,"&gt;0"),INDIRECT("'"&amp;$E959&amp;"'!E7")),""))</f>
        <v/>
      </c>
      <c r="J959" s="502" t="str" cm="1">
        <f t="array" aca="1" ref="J959" ca="1">IF(E959="","",IFERROR(IF(M959=0,SUMIFS(J960:J$1006,L960:L$1006,$L959,M960:M$1006,"&gt;0"),INDIRECT("'"&amp;$E959&amp;"'!E8")),""))</f>
        <v/>
      </c>
      <c r="K959" s="55" t="str">
        <f t="shared" si="39"/>
        <v/>
      </c>
      <c r="L959" s="411" t="str">
        <f t="shared" si="40"/>
        <v/>
      </c>
      <c r="M959" s="411" t="str">
        <f t="shared" si="41"/>
        <v/>
      </c>
      <c r="O959" s="56"/>
    </row>
    <row r="960" spans="1:15" ht="15" hidden="1">
      <c r="A960" s="23"/>
      <c r="B960" s="23"/>
      <c r="C960" s="23"/>
      <c r="D960" s="24"/>
      <c r="E960" s="28" t="str">
        <f>IF('1.4 AIZ-BWH'!E969="","",'1.4 AIZ-BWH'!E969)</f>
        <v/>
      </c>
      <c r="F960" s="49"/>
      <c r="G960" s="500" t="str" cm="1">
        <f t="array" aca="1" ref="G960" ca="1">IFERROR(IF(M960=0,SUMIFS(G961:G$1006,L961:L$1006,$L960,M961:M$1006,"&gt;0"),INDIRECT("'"&amp;$E960&amp;"'!E4")),"")</f>
        <v/>
      </c>
      <c r="H960" s="500" t="str" cm="1">
        <f t="array" aca="1" ref="H960" ca="1">IFERROR(IF(M960=0,SUMIFS(H961:H$1006,L961:L$1006,$L960,M961:M$1006,"&gt;0"),INDIRECT("'"&amp;$E960&amp;"'!E6")),"")</f>
        <v/>
      </c>
      <c r="I960" s="502" t="str" cm="1">
        <f t="array" aca="1" ref="I960" ca="1">IF(E960="","",IFERROR(IF(M960=0,SUMIFS(I961:I$1006,L961:L$1006,$L960,M961:M$1006,"&gt;0"),INDIRECT("'"&amp;$E960&amp;"'!E7")),""))</f>
        <v/>
      </c>
      <c r="J960" s="502" t="str" cm="1">
        <f t="array" aca="1" ref="J960" ca="1">IF(E960="","",IFERROR(IF(M960=0,SUMIFS(J961:J$1006,L961:L$1006,$L960,M961:M$1006,"&gt;0"),INDIRECT("'"&amp;$E960&amp;"'!E8")),""))</f>
        <v/>
      </c>
      <c r="K960" s="55" t="str">
        <f t="shared" si="39"/>
        <v/>
      </c>
      <c r="L960" s="411" t="str">
        <f t="shared" si="40"/>
        <v/>
      </c>
      <c r="M960" s="411" t="str">
        <f t="shared" si="41"/>
        <v/>
      </c>
      <c r="O960" s="56"/>
    </row>
    <row r="961" spans="1:15" ht="15" hidden="1">
      <c r="A961" s="23"/>
      <c r="B961" s="23"/>
      <c r="C961" s="23"/>
      <c r="D961" s="24"/>
      <c r="E961" s="28" t="str">
        <f>IF('1.4 AIZ-BWH'!E970="","",'1.4 AIZ-BWH'!E970)</f>
        <v/>
      </c>
      <c r="F961" s="49"/>
      <c r="G961" s="500" t="str" cm="1">
        <f t="array" aca="1" ref="G961" ca="1">IFERROR(IF(M961=0,SUMIFS(G962:G$1006,L962:L$1006,$L961,M962:M$1006,"&gt;0"),INDIRECT("'"&amp;$E961&amp;"'!E4")),"")</f>
        <v/>
      </c>
      <c r="H961" s="500" t="str" cm="1">
        <f t="array" aca="1" ref="H961" ca="1">IFERROR(IF(M961=0,SUMIFS(H962:H$1006,L962:L$1006,$L961,M962:M$1006,"&gt;0"),INDIRECT("'"&amp;$E961&amp;"'!E6")),"")</f>
        <v/>
      </c>
      <c r="I961" s="502" t="str" cm="1">
        <f t="array" aca="1" ref="I961" ca="1">IF(E961="","",IFERROR(IF(M961=0,SUMIFS(I962:I$1006,L962:L$1006,$L961,M962:M$1006,"&gt;0"),INDIRECT("'"&amp;$E961&amp;"'!E7")),""))</f>
        <v/>
      </c>
      <c r="J961" s="502" t="str" cm="1">
        <f t="array" aca="1" ref="J961" ca="1">IF(E961="","",IFERROR(IF(M961=0,SUMIFS(J962:J$1006,L962:L$1006,$L961,M962:M$1006,"&gt;0"),INDIRECT("'"&amp;$E961&amp;"'!E8")),""))</f>
        <v/>
      </c>
      <c r="K961" s="55" t="str">
        <f t="shared" si="39"/>
        <v/>
      </c>
      <c r="L961" s="411" t="str">
        <f t="shared" si="40"/>
        <v/>
      </c>
      <c r="M961" s="411" t="str">
        <f t="shared" si="41"/>
        <v/>
      </c>
      <c r="O961" s="56"/>
    </row>
    <row r="962" spans="1:15" ht="15" hidden="1">
      <c r="A962" s="23"/>
      <c r="B962" s="23"/>
      <c r="C962" s="23"/>
      <c r="D962" s="24"/>
      <c r="E962" s="28" t="str">
        <f>IF('1.4 AIZ-BWH'!E971="","",'1.4 AIZ-BWH'!E971)</f>
        <v/>
      </c>
      <c r="F962" s="49"/>
      <c r="G962" s="500" t="str" cm="1">
        <f t="array" aca="1" ref="G962" ca="1">IFERROR(IF(M962=0,SUMIFS(G963:G$1006,L963:L$1006,$L962,M963:M$1006,"&gt;0"),INDIRECT("'"&amp;$E962&amp;"'!E4")),"")</f>
        <v/>
      </c>
      <c r="H962" s="500" t="str" cm="1">
        <f t="array" aca="1" ref="H962" ca="1">IFERROR(IF(M962=0,SUMIFS(H963:H$1006,L963:L$1006,$L962,M963:M$1006,"&gt;0"),INDIRECT("'"&amp;$E962&amp;"'!E6")),"")</f>
        <v/>
      </c>
      <c r="I962" s="502" t="str" cm="1">
        <f t="array" aca="1" ref="I962" ca="1">IF(E962="","",IFERROR(IF(M962=0,SUMIFS(I963:I$1006,L963:L$1006,$L962,M963:M$1006,"&gt;0"),INDIRECT("'"&amp;$E962&amp;"'!E7")),""))</f>
        <v/>
      </c>
      <c r="J962" s="502" t="str" cm="1">
        <f t="array" aca="1" ref="J962" ca="1">IF(E962="","",IFERROR(IF(M962=0,SUMIFS(J963:J$1006,L963:L$1006,$L962,M963:M$1006,"&gt;0"),INDIRECT("'"&amp;$E962&amp;"'!E8")),""))</f>
        <v/>
      </c>
      <c r="K962" s="55" t="str">
        <f t="shared" si="39"/>
        <v/>
      </c>
      <c r="L962" s="411" t="str">
        <f t="shared" si="40"/>
        <v/>
      </c>
      <c r="M962" s="411" t="str">
        <f t="shared" si="41"/>
        <v/>
      </c>
      <c r="O962" s="56"/>
    </row>
    <row r="963" spans="1:15" ht="15" hidden="1">
      <c r="A963" s="23"/>
      <c r="B963" s="23"/>
      <c r="C963" s="23"/>
      <c r="D963" s="24"/>
      <c r="E963" s="28" t="str">
        <f>IF('1.4 AIZ-BWH'!E972="","",'1.4 AIZ-BWH'!E972)</f>
        <v/>
      </c>
      <c r="F963" s="49"/>
      <c r="G963" s="500" t="str" cm="1">
        <f t="array" aca="1" ref="G963" ca="1">IFERROR(IF(M963=0,SUMIFS(G964:G$1006,L964:L$1006,$L963,M964:M$1006,"&gt;0"),INDIRECT("'"&amp;$E963&amp;"'!E4")),"")</f>
        <v/>
      </c>
      <c r="H963" s="500" t="str" cm="1">
        <f t="array" aca="1" ref="H963" ca="1">IFERROR(IF(M963=0,SUMIFS(H964:H$1006,L964:L$1006,$L963,M964:M$1006,"&gt;0"),INDIRECT("'"&amp;$E963&amp;"'!E6")),"")</f>
        <v/>
      </c>
      <c r="I963" s="502" t="str" cm="1">
        <f t="array" aca="1" ref="I963" ca="1">IF(E963="","",IFERROR(IF(M963=0,SUMIFS(I964:I$1006,L964:L$1006,$L963,M964:M$1006,"&gt;0"),INDIRECT("'"&amp;$E963&amp;"'!E7")),""))</f>
        <v/>
      </c>
      <c r="J963" s="502" t="str" cm="1">
        <f t="array" aca="1" ref="J963" ca="1">IF(E963="","",IFERROR(IF(M963=0,SUMIFS(J964:J$1006,L964:L$1006,$L963,M964:M$1006,"&gt;0"),INDIRECT("'"&amp;$E963&amp;"'!E8")),""))</f>
        <v/>
      </c>
      <c r="K963" s="55" t="str">
        <f t="shared" si="39"/>
        <v/>
      </c>
      <c r="L963" s="411" t="str">
        <f t="shared" si="40"/>
        <v/>
      </c>
      <c r="M963" s="411" t="str">
        <f t="shared" si="41"/>
        <v/>
      </c>
      <c r="O963" s="56"/>
    </row>
    <row r="964" spans="1:15" ht="15" hidden="1">
      <c r="A964" s="23"/>
      <c r="B964" s="23"/>
      <c r="C964" s="23"/>
      <c r="D964" s="24"/>
      <c r="E964" s="28" t="str">
        <f>IF('1.4 AIZ-BWH'!E973="","",'1.4 AIZ-BWH'!E973)</f>
        <v/>
      </c>
      <c r="F964" s="49"/>
      <c r="G964" s="500" t="str" cm="1">
        <f t="array" aca="1" ref="G964" ca="1">IFERROR(IF(M964=0,SUMIFS(G965:G$1006,L965:L$1006,$L964,M965:M$1006,"&gt;0"),INDIRECT("'"&amp;$E964&amp;"'!E4")),"")</f>
        <v/>
      </c>
      <c r="H964" s="500" t="str" cm="1">
        <f t="array" aca="1" ref="H964" ca="1">IFERROR(IF(M964=0,SUMIFS(H965:H$1006,L965:L$1006,$L964,M965:M$1006,"&gt;0"),INDIRECT("'"&amp;$E964&amp;"'!E6")),"")</f>
        <v/>
      </c>
      <c r="I964" s="502" t="str" cm="1">
        <f t="array" aca="1" ref="I964" ca="1">IF(E964="","",IFERROR(IF(M964=0,SUMIFS(I965:I$1006,L965:L$1006,$L964,M965:M$1006,"&gt;0"),INDIRECT("'"&amp;$E964&amp;"'!E7")),""))</f>
        <v/>
      </c>
      <c r="J964" s="502" t="str" cm="1">
        <f t="array" aca="1" ref="J964" ca="1">IF(E964="","",IFERROR(IF(M964=0,SUMIFS(J965:J$1006,L965:L$1006,$L964,M965:M$1006,"&gt;0"),INDIRECT("'"&amp;$E964&amp;"'!E8")),""))</f>
        <v/>
      </c>
      <c r="K964" s="55" t="str">
        <f t="shared" si="39"/>
        <v/>
      </c>
      <c r="L964" s="411" t="str">
        <f t="shared" si="40"/>
        <v/>
      </c>
      <c r="M964" s="411" t="str">
        <f t="shared" si="41"/>
        <v/>
      </c>
      <c r="O964" s="56"/>
    </row>
    <row r="965" spans="1:15" ht="15" hidden="1">
      <c r="A965" s="23"/>
      <c r="B965" s="23"/>
      <c r="C965" s="23"/>
      <c r="D965" s="24"/>
      <c r="E965" s="28" t="str">
        <f>IF('1.4 AIZ-BWH'!E974="","",'1.4 AIZ-BWH'!E974)</f>
        <v/>
      </c>
      <c r="F965" s="49"/>
      <c r="G965" s="500" t="str" cm="1">
        <f t="array" aca="1" ref="G965" ca="1">IFERROR(IF(M965=0,SUMIFS(G966:G$1006,L966:L$1006,$L965,M966:M$1006,"&gt;0"),INDIRECT("'"&amp;$E965&amp;"'!E4")),"")</f>
        <v/>
      </c>
      <c r="H965" s="500" t="str" cm="1">
        <f t="array" aca="1" ref="H965" ca="1">IFERROR(IF(M965=0,SUMIFS(H966:H$1006,L966:L$1006,$L965,M966:M$1006,"&gt;0"),INDIRECT("'"&amp;$E965&amp;"'!E6")),"")</f>
        <v/>
      </c>
      <c r="I965" s="502" t="str" cm="1">
        <f t="array" aca="1" ref="I965" ca="1">IF(E965="","",IFERROR(IF(M965=0,SUMIFS(I966:I$1006,L966:L$1006,$L965,M966:M$1006,"&gt;0"),INDIRECT("'"&amp;$E965&amp;"'!E7")),""))</f>
        <v/>
      </c>
      <c r="J965" s="502" t="str" cm="1">
        <f t="array" aca="1" ref="J965" ca="1">IF(E965="","",IFERROR(IF(M965=0,SUMIFS(J966:J$1006,L966:L$1006,$L965,M966:M$1006,"&gt;0"),INDIRECT("'"&amp;$E965&amp;"'!E8")),""))</f>
        <v/>
      </c>
      <c r="K965" s="55" t="str">
        <f t="shared" si="39"/>
        <v/>
      </c>
      <c r="L965" s="411" t="str">
        <f t="shared" si="40"/>
        <v/>
      </c>
      <c r="M965" s="411" t="str">
        <f t="shared" si="41"/>
        <v/>
      </c>
      <c r="O965" s="56"/>
    </row>
    <row r="966" spans="1:15" ht="15" hidden="1">
      <c r="A966" s="23"/>
      <c r="B966" s="23"/>
      <c r="C966" s="23"/>
      <c r="D966" s="24"/>
      <c r="E966" s="28" t="str">
        <f>IF('1.4 AIZ-BWH'!E975="","",'1.4 AIZ-BWH'!E975)</f>
        <v/>
      </c>
      <c r="F966" s="49"/>
      <c r="G966" s="500" t="str" cm="1">
        <f t="array" aca="1" ref="G966" ca="1">IFERROR(IF(M966=0,SUMIFS(G967:G$1006,L967:L$1006,$L966,M967:M$1006,"&gt;0"),INDIRECT("'"&amp;$E966&amp;"'!E4")),"")</f>
        <v/>
      </c>
      <c r="H966" s="500" t="str" cm="1">
        <f t="array" aca="1" ref="H966" ca="1">IFERROR(IF(M966=0,SUMIFS(H967:H$1006,L967:L$1006,$L966,M967:M$1006,"&gt;0"),INDIRECT("'"&amp;$E966&amp;"'!E6")),"")</f>
        <v/>
      </c>
      <c r="I966" s="502" t="str" cm="1">
        <f t="array" aca="1" ref="I966" ca="1">IF(E966="","",IFERROR(IF(M966=0,SUMIFS(I967:I$1006,L967:L$1006,$L966,M967:M$1006,"&gt;0"),INDIRECT("'"&amp;$E966&amp;"'!E7")),""))</f>
        <v/>
      </c>
      <c r="J966" s="502" t="str" cm="1">
        <f t="array" aca="1" ref="J966" ca="1">IF(E966="","",IFERROR(IF(M966=0,SUMIFS(J967:J$1006,L967:L$1006,$L966,M967:M$1006,"&gt;0"),INDIRECT("'"&amp;$E966&amp;"'!E8")),""))</f>
        <v/>
      </c>
      <c r="K966" s="55" t="str">
        <f t="shared" si="39"/>
        <v/>
      </c>
      <c r="L966" s="411" t="str">
        <f t="shared" si="40"/>
        <v/>
      </c>
      <c r="M966" s="411" t="str">
        <f t="shared" si="41"/>
        <v/>
      </c>
      <c r="O966" s="56"/>
    </row>
    <row r="967" spans="1:15" ht="15" hidden="1">
      <c r="A967" s="23"/>
      <c r="B967" s="23"/>
      <c r="C967" s="23"/>
      <c r="D967" s="24"/>
      <c r="E967" s="28" t="str">
        <f>IF('1.4 AIZ-BWH'!E976="","",'1.4 AIZ-BWH'!E976)</f>
        <v/>
      </c>
      <c r="F967" s="49"/>
      <c r="G967" s="500" t="str" cm="1">
        <f t="array" aca="1" ref="G967" ca="1">IFERROR(IF(M967=0,SUMIFS(G968:G$1006,L968:L$1006,$L967,M968:M$1006,"&gt;0"),INDIRECT("'"&amp;$E967&amp;"'!E4")),"")</f>
        <v/>
      </c>
      <c r="H967" s="500" t="str" cm="1">
        <f t="array" aca="1" ref="H967" ca="1">IFERROR(IF(M967=0,SUMIFS(H968:H$1006,L968:L$1006,$L967,M968:M$1006,"&gt;0"),INDIRECT("'"&amp;$E967&amp;"'!E6")),"")</f>
        <v/>
      </c>
      <c r="I967" s="502" t="str" cm="1">
        <f t="array" aca="1" ref="I967" ca="1">IF(E967="","",IFERROR(IF(M967=0,SUMIFS(I968:I$1006,L968:L$1006,$L967,M968:M$1006,"&gt;0"),INDIRECT("'"&amp;$E967&amp;"'!E7")),""))</f>
        <v/>
      </c>
      <c r="J967" s="502" t="str" cm="1">
        <f t="array" aca="1" ref="J967" ca="1">IF(E967="","",IFERROR(IF(M967=0,SUMIFS(J968:J$1006,L968:L$1006,$L967,M968:M$1006,"&gt;0"),INDIRECT("'"&amp;$E967&amp;"'!E8")),""))</f>
        <v/>
      </c>
      <c r="K967" s="55" t="str">
        <f t="shared" si="39"/>
        <v/>
      </c>
      <c r="L967" s="411" t="str">
        <f t="shared" si="40"/>
        <v/>
      </c>
      <c r="M967" s="411" t="str">
        <f t="shared" si="41"/>
        <v/>
      </c>
      <c r="O967" s="56"/>
    </row>
    <row r="968" spans="1:15" ht="15" hidden="1">
      <c r="A968" s="23"/>
      <c r="B968" s="23"/>
      <c r="C968" s="23"/>
      <c r="D968" s="24"/>
      <c r="E968" s="28" t="str">
        <f>IF('1.4 AIZ-BWH'!E977="","",'1.4 AIZ-BWH'!E977)</f>
        <v/>
      </c>
      <c r="F968" s="49"/>
      <c r="G968" s="500" t="str" cm="1">
        <f t="array" aca="1" ref="G968" ca="1">IFERROR(IF(M968=0,SUMIFS(G969:G$1006,L969:L$1006,$L968,M969:M$1006,"&gt;0"),INDIRECT("'"&amp;$E968&amp;"'!E4")),"")</f>
        <v/>
      </c>
      <c r="H968" s="500" t="str" cm="1">
        <f t="array" aca="1" ref="H968" ca="1">IFERROR(IF(M968=0,SUMIFS(H969:H$1006,L969:L$1006,$L968,M969:M$1006,"&gt;0"),INDIRECT("'"&amp;$E968&amp;"'!E6")),"")</f>
        <v/>
      </c>
      <c r="I968" s="502" t="str" cm="1">
        <f t="array" aca="1" ref="I968" ca="1">IF(E968="","",IFERROR(IF(M968=0,SUMIFS(I969:I$1006,L969:L$1006,$L968,M969:M$1006,"&gt;0"),INDIRECT("'"&amp;$E968&amp;"'!E7")),""))</f>
        <v/>
      </c>
      <c r="J968" s="502" t="str" cm="1">
        <f t="array" aca="1" ref="J968" ca="1">IF(E968="","",IFERROR(IF(M968=0,SUMIFS(J969:J$1006,L969:L$1006,$L968,M969:M$1006,"&gt;0"),INDIRECT("'"&amp;$E968&amp;"'!E8")),""))</f>
        <v/>
      </c>
      <c r="K968" s="55" t="str">
        <f t="shared" si="39"/>
        <v/>
      </c>
      <c r="L968" s="411" t="str">
        <f t="shared" si="40"/>
        <v/>
      </c>
      <c r="M968" s="411" t="str">
        <f t="shared" si="41"/>
        <v/>
      </c>
      <c r="O968" s="56"/>
    </row>
    <row r="969" spans="1:15" ht="15" hidden="1">
      <c r="A969" s="23"/>
      <c r="B969" s="23"/>
      <c r="C969" s="23"/>
      <c r="D969" s="24"/>
      <c r="E969" s="28" t="str">
        <f>IF('1.4 AIZ-BWH'!E978="","",'1.4 AIZ-BWH'!E978)</f>
        <v/>
      </c>
      <c r="F969" s="49"/>
      <c r="G969" s="500" t="str" cm="1">
        <f t="array" aca="1" ref="G969" ca="1">IFERROR(IF(M969=0,SUMIFS(G970:G$1006,L970:L$1006,$L969,M970:M$1006,"&gt;0"),INDIRECT("'"&amp;$E969&amp;"'!E4")),"")</f>
        <v/>
      </c>
      <c r="H969" s="500" t="str" cm="1">
        <f t="array" aca="1" ref="H969" ca="1">IFERROR(IF(M969=0,SUMIFS(H970:H$1006,L970:L$1006,$L969,M970:M$1006,"&gt;0"),INDIRECT("'"&amp;$E969&amp;"'!E6")),"")</f>
        <v/>
      </c>
      <c r="I969" s="502" t="str" cm="1">
        <f t="array" aca="1" ref="I969" ca="1">IF(E969="","",IFERROR(IF(M969=0,SUMIFS(I970:I$1006,L970:L$1006,$L969,M970:M$1006,"&gt;0"),INDIRECT("'"&amp;$E969&amp;"'!E7")),""))</f>
        <v/>
      </c>
      <c r="J969" s="502" t="str" cm="1">
        <f t="array" aca="1" ref="J969" ca="1">IF(E969="","",IFERROR(IF(M969=0,SUMIFS(J970:J$1006,L970:L$1006,$L969,M970:M$1006,"&gt;0"),INDIRECT("'"&amp;$E969&amp;"'!E8")),""))</f>
        <v/>
      </c>
      <c r="K969" s="55" t="str">
        <f t="shared" si="39"/>
        <v/>
      </c>
      <c r="L969" s="411" t="str">
        <f t="shared" si="40"/>
        <v/>
      </c>
      <c r="M969" s="411" t="str">
        <f t="shared" si="41"/>
        <v/>
      </c>
      <c r="O969" s="56"/>
    </row>
    <row r="970" spans="1:15" ht="15" hidden="1">
      <c r="A970" s="23"/>
      <c r="B970" s="23"/>
      <c r="C970" s="23"/>
      <c r="D970" s="24"/>
      <c r="E970" s="28" t="str">
        <f>IF('1.4 AIZ-BWH'!E979="","",'1.4 AIZ-BWH'!E979)</f>
        <v/>
      </c>
      <c r="F970" s="49"/>
      <c r="G970" s="500" t="str" cm="1">
        <f t="array" aca="1" ref="G970" ca="1">IFERROR(IF(M970=0,SUMIFS(G971:G$1006,L971:L$1006,$L970,M971:M$1006,"&gt;0"),INDIRECT("'"&amp;$E970&amp;"'!E4")),"")</f>
        <v/>
      </c>
      <c r="H970" s="500" t="str" cm="1">
        <f t="array" aca="1" ref="H970" ca="1">IFERROR(IF(M970=0,SUMIFS(H971:H$1006,L971:L$1006,$L970,M971:M$1006,"&gt;0"),INDIRECT("'"&amp;$E970&amp;"'!E6")),"")</f>
        <v/>
      </c>
      <c r="I970" s="502" t="str" cm="1">
        <f t="array" aca="1" ref="I970" ca="1">IF(E970="","",IFERROR(IF(M970=0,SUMIFS(I971:I$1006,L971:L$1006,$L970,M971:M$1006,"&gt;0"),INDIRECT("'"&amp;$E970&amp;"'!E7")),""))</f>
        <v/>
      </c>
      <c r="J970" s="502" t="str" cm="1">
        <f t="array" aca="1" ref="J970" ca="1">IF(E970="","",IFERROR(IF(M970=0,SUMIFS(J971:J$1006,L971:L$1006,$L970,M971:M$1006,"&gt;0"),INDIRECT("'"&amp;$E970&amp;"'!E8")),""))</f>
        <v/>
      </c>
      <c r="K970" s="55" t="str">
        <f t="shared" si="39"/>
        <v/>
      </c>
      <c r="L970" s="411" t="str">
        <f t="shared" si="40"/>
        <v/>
      </c>
      <c r="M970" s="411" t="str">
        <f t="shared" si="41"/>
        <v/>
      </c>
      <c r="O970" s="56"/>
    </row>
    <row r="971" spans="1:15" ht="15" hidden="1">
      <c r="A971" s="23"/>
      <c r="B971" s="23"/>
      <c r="C971" s="23"/>
      <c r="D971" s="24"/>
      <c r="E971" s="28" t="str">
        <f>IF('1.4 AIZ-BWH'!E980="","",'1.4 AIZ-BWH'!E980)</f>
        <v/>
      </c>
      <c r="F971" s="49"/>
      <c r="G971" s="500" t="str" cm="1">
        <f t="array" aca="1" ref="G971" ca="1">IFERROR(IF(M971=0,SUMIFS(G972:G$1006,L972:L$1006,$L971,M972:M$1006,"&gt;0"),INDIRECT("'"&amp;$E971&amp;"'!E4")),"")</f>
        <v/>
      </c>
      <c r="H971" s="500" t="str" cm="1">
        <f t="array" aca="1" ref="H971" ca="1">IFERROR(IF(M971=0,SUMIFS(H972:H$1006,L972:L$1006,$L971,M972:M$1006,"&gt;0"),INDIRECT("'"&amp;$E971&amp;"'!E6")),"")</f>
        <v/>
      </c>
      <c r="I971" s="502" t="str" cm="1">
        <f t="array" aca="1" ref="I971" ca="1">IF(E971="","",IFERROR(IF(M971=0,SUMIFS(I972:I$1006,L972:L$1006,$L971,M972:M$1006,"&gt;0"),INDIRECT("'"&amp;$E971&amp;"'!E7")),""))</f>
        <v/>
      </c>
      <c r="J971" s="502" t="str" cm="1">
        <f t="array" aca="1" ref="J971" ca="1">IF(E971="","",IFERROR(IF(M971=0,SUMIFS(J972:J$1006,L972:L$1006,$L971,M972:M$1006,"&gt;0"),INDIRECT("'"&amp;$E971&amp;"'!E8")),""))</f>
        <v/>
      </c>
      <c r="K971" s="55" t="str">
        <f t="shared" si="39"/>
        <v/>
      </c>
      <c r="L971" s="411" t="str">
        <f t="shared" si="40"/>
        <v/>
      </c>
      <c r="M971" s="411" t="str">
        <f t="shared" si="41"/>
        <v/>
      </c>
      <c r="O971" s="56"/>
    </row>
    <row r="972" spans="1:15" ht="15" hidden="1">
      <c r="A972" s="23"/>
      <c r="B972" s="23"/>
      <c r="C972" s="23"/>
      <c r="D972" s="24"/>
      <c r="E972" s="28" t="str">
        <f>IF('1.4 AIZ-BWH'!E981="","",'1.4 AIZ-BWH'!E981)</f>
        <v/>
      </c>
      <c r="F972" s="49"/>
      <c r="G972" s="500" t="str" cm="1">
        <f t="array" aca="1" ref="G972" ca="1">IFERROR(IF(M972=0,SUMIFS(G973:G$1006,L973:L$1006,$L972,M973:M$1006,"&gt;0"),INDIRECT("'"&amp;$E972&amp;"'!E4")),"")</f>
        <v/>
      </c>
      <c r="H972" s="500" t="str" cm="1">
        <f t="array" aca="1" ref="H972" ca="1">IFERROR(IF(M972=0,SUMIFS(H973:H$1006,L973:L$1006,$L972,M973:M$1006,"&gt;0"),INDIRECT("'"&amp;$E972&amp;"'!E6")),"")</f>
        <v/>
      </c>
      <c r="I972" s="502" t="str" cm="1">
        <f t="array" aca="1" ref="I972" ca="1">IF(E972="","",IFERROR(IF(M972=0,SUMIFS(I973:I$1006,L973:L$1006,$L972,M973:M$1006,"&gt;0"),INDIRECT("'"&amp;$E972&amp;"'!E7")),""))</f>
        <v/>
      </c>
      <c r="J972" s="502" t="str" cm="1">
        <f t="array" aca="1" ref="J972" ca="1">IF(E972="","",IFERROR(IF(M972=0,SUMIFS(J973:J$1006,L973:L$1006,$L972,M973:M$1006,"&gt;0"),INDIRECT("'"&amp;$E972&amp;"'!E8")),""))</f>
        <v/>
      </c>
      <c r="K972" s="55" t="str">
        <f t="shared" si="39"/>
        <v/>
      </c>
      <c r="L972" s="411" t="str">
        <f t="shared" si="40"/>
        <v/>
      </c>
      <c r="M972" s="411" t="str">
        <f t="shared" si="41"/>
        <v/>
      </c>
      <c r="O972" s="56"/>
    </row>
    <row r="973" spans="1:15" ht="15" hidden="1">
      <c r="A973" s="23"/>
      <c r="B973" s="23"/>
      <c r="C973" s="23"/>
      <c r="D973" s="24"/>
      <c r="E973" s="28" t="str">
        <f>IF('1.4 AIZ-BWH'!E982="","",'1.4 AIZ-BWH'!E982)</f>
        <v/>
      </c>
      <c r="F973" s="49"/>
      <c r="G973" s="500" t="str" cm="1">
        <f t="array" aca="1" ref="G973" ca="1">IFERROR(IF(M973=0,SUMIFS(G974:G$1006,L974:L$1006,$L973,M974:M$1006,"&gt;0"),INDIRECT("'"&amp;$E973&amp;"'!E4")),"")</f>
        <v/>
      </c>
      <c r="H973" s="500" t="str" cm="1">
        <f t="array" aca="1" ref="H973" ca="1">IFERROR(IF(M973=0,SUMIFS(H974:H$1006,L974:L$1006,$L973,M974:M$1006,"&gt;0"),INDIRECT("'"&amp;$E973&amp;"'!E6")),"")</f>
        <v/>
      </c>
      <c r="I973" s="502" t="str" cm="1">
        <f t="array" aca="1" ref="I973" ca="1">IF(E973="","",IFERROR(IF(M973=0,SUMIFS(I974:I$1006,L974:L$1006,$L973,M974:M$1006,"&gt;0"),INDIRECT("'"&amp;$E973&amp;"'!E7")),""))</f>
        <v/>
      </c>
      <c r="J973" s="502" t="str" cm="1">
        <f t="array" aca="1" ref="J973" ca="1">IF(E973="","",IFERROR(IF(M973=0,SUMIFS(J974:J$1006,L974:L$1006,$L973,M974:M$1006,"&gt;0"),INDIRECT("'"&amp;$E973&amp;"'!E8")),""))</f>
        <v/>
      </c>
      <c r="K973" s="55" t="str">
        <f t="shared" si="39"/>
        <v/>
      </c>
      <c r="L973" s="411" t="str">
        <f t="shared" si="40"/>
        <v/>
      </c>
      <c r="M973" s="411" t="str">
        <f t="shared" si="41"/>
        <v/>
      </c>
      <c r="O973" s="56"/>
    </row>
    <row r="974" spans="1:15" ht="15" hidden="1">
      <c r="A974" s="23"/>
      <c r="B974" s="23"/>
      <c r="C974" s="23"/>
      <c r="D974" s="24"/>
      <c r="E974" s="28" t="str">
        <f>IF('1.4 AIZ-BWH'!E983="","",'1.4 AIZ-BWH'!E983)</f>
        <v/>
      </c>
      <c r="F974" s="49"/>
      <c r="G974" s="500" t="str" cm="1">
        <f t="array" aca="1" ref="G974" ca="1">IFERROR(IF(M974=0,SUMIFS(G975:G$1006,L975:L$1006,$L974,M975:M$1006,"&gt;0"),INDIRECT("'"&amp;$E974&amp;"'!E4")),"")</f>
        <v/>
      </c>
      <c r="H974" s="500" t="str" cm="1">
        <f t="array" aca="1" ref="H974" ca="1">IFERROR(IF(M974=0,SUMIFS(H975:H$1006,L975:L$1006,$L974,M975:M$1006,"&gt;0"),INDIRECT("'"&amp;$E974&amp;"'!E6")),"")</f>
        <v/>
      </c>
      <c r="I974" s="502" t="str" cm="1">
        <f t="array" aca="1" ref="I974" ca="1">IF(E974="","",IFERROR(IF(M974=0,SUMIFS(I975:I$1006,L975:L$1006,$L974,M975:M$1006,"&gt;0"),INDIRECT("'"&amp;$E974&amp;"'!E7")),""))</f>
        <v/>
      </c>
      <c r="J974" s="502" t="str" cm="1">
        <f t="array" aca="1" ref="J974" ca="1">IF(E974="","",IFERROR(IF(M974=0,SUMIFS(J975:J$1006,L975:L$1006,$L974,M975:M$1006,"&gt;0"),INDIRECT("'"&amp;$E974&amp;"'!E8")),""))</f>
        <v/>
      </c>
      <c r="K974" s="55" t="str">
        <f t="shared" si="39"/>
        <v/>
      </c>
      <c r="L974" s="411" t="str">
        <f t="shared" si="40"/>
        <v/>
      </c>
      <c r="M974" s="411" t="str">
        <f t="shared" si="41"/>
        <v/>
      </c>
      <c r="O974" s="56"/>
    </row>
    <row r="975" spans="1:15" ht="15" hidden="1">
      <c r="A975" s="23"/>
      <c r="B975" s="23"/>
      <c r="C975" s="23"/>
      <c r="D975" s="24"/>
      <c r="E975" s="28" t="str">
        <f>IF('1.4 AIZ-BWH'!E984="","",'1.4 AIZ-BWH'!E984)</f>
        <v/>
      </c>
      <c r="F975" s="49"/>
      <c r="G975" s="500" t="str" cm="1">
        <f t="array" aca="1" ref="G975" ca="1">IFERROR(IF(M975=0,SUMIFS(G976:G$1006,L976:L$1006,$L975,M976:M$1006,"&gt;0"),INDIRECT("'"&amp;$E975&amp;"'!E4")),"")</f>
        <v/>
      </c>
      <c r="H975" s="500" t="str" cm="1">
        <f t="array" aca="1" ref="H975" ca="1">IFERROR(IF(M975=0,SUMIFS(H976:H$1006,L976:L$1006,$L975,M976:M$1006,"&gt;0"),INDIRECT("'"&amp;$E975&amp;"'!E6")),"")</f>
        <v/>
      </c>
      <c r="I975" s="502" t="str" cm="1">
        <f t="array" aca="1" ref="I975" ca="1">IF(E975="","",IFERROR(IF(M975=0,SUMIFS(I976:I$1006,L976:L$1006,$L975,M976:M$1006,"&gt;0"),INDIRECT("'"&amp;$E975&amp;"'!E7")),""))</f>
        <v/>
      </c>
      <c r="J975" s="502" t="str" cm="1">
        <f t="array" aca="1" ref="J975" ca="1">IF(E975="","",IFERROR(IF(M975=0,SUMIFS(J976:J$1006,L976:L$1006,$L975,M976:M$1006,"&gt;0"),INDIRECT("'"&amp;$E975&amp;"'!E8")),""))</f>
        <v/>
      </c>
      <c r="K975" s="55" t="str">
        <f t="shared" si="39"/>
        <v/>
      </c>
      <c r="L975" s="411" t="str">
        <f t="shared" si="40"/>
        <v/>
      </c>
      <c r="M975" s="411" t="str">
        <f t="shared" si="41"/>
        <v/>
      </c>
      <c r="O975" s="56"/>
    </row>
    <row r="976" spans="1:15" ht="15" hidden="1">
      <c r="A976" s="23"/>
      <c r="B976" s="23"/>
      <c r="C976" s="23"/>
      <c r="D976" s="24"/>
      <c r="E976" s="28" t="str">
        <f>IF('1.4 AIZ-BWH'!E985="","",'1.4 AIZ-BWH'!E985)</f>
        <v/>
      </c>
      <c r="F976" s="49"/>
      <c r="G976" s="500" t="str" cm="1">
        <f t="array" aca="1" ref="G976" ca="1">IFERROR(IF(M976=0,SUMIFS(G977:G$1006,L977:L$1006,$L976,M977:M$1006,"&gt;0"),INDIRECT("'"&amp;$E976&amp;"'!E4")),"")</f>
        <v/>
      </c>
      <c r="H976" s="500" t="str" cm="1">
        <f t="array" aca="1" ref="H976" ca="1">IFERROR(IF(M976=0,SUMIFS(H977:H$1006,L977:L$1006,$L976,M977:M$1006,"&gt;0"),INDIRECT("'"&amp;$E976&amp;"'!E6")),"")</f>
        <v/>
      </c>
      <c r="I976" s="502" t="str" cm="1">
        <f t="array" aca="1" ref="I976" ca="1">IF(E976="","",IFERROR(IF(M976=0,SUMIFS(I977:I$1006,L977:L$1006,$L976,M977:M$1006,"&gt;0"),INDIRECT("'"&amp;$E976&amp;"'!E7")),""))</f>
        <v/>
      </c>
      <c r="J976" s="502" t="str" cm="1">
        <f t="array" aca="1" ref="J976" ca="1">IF(E976="","",IFERROR(IF(M976=0,SUMIFS(J977:J$1006,L977:L$1006,$L976,M977:M$1006,"&gt;0"),INDIRECT("'"&amp;$E976&amp;"'!E8")),""))</f>
        <v/>
      </c>
      <c r="K976" s="55" t="str">
        <f t="shared" si="39"/>
        <v/>
      </c>
      <c r="L976" s="411" t="str">
        <f t="shared" si="40"/>
        <v/>
      </c>
      <c r="M976" s="411" t="str">
        <f t="shared" si="41"/>
        <v/>
      </c>
      <c r="O976" s="56"/>
    </row>
    <row r="977" spans="1:15" ht="15" hidden="1">
      <c r="A977" s="23"/>
      <c r="B977" s="23"/>
      <c r="C977" s="23"/>
      <c r="D977" s="24"/>
      <c r="E977" s="28" t="str">
        <f>IF('1.4 AIZ-BWH'!E986="","",'1.4 AIZ-BWH'!E986)</f>
        <v/>
      </c>
      <c r="F977" s="49"/>
      <c r="G977" s="500" t="str" cm="1">
        <f t="array" aca="1" ref="G977" ca="1">IFERROR(IF(M977=0,SUMIFS(G978:G$1006,L978:L$1006,$L977,M978:M$1006,"&gt;0"),INDIRECT("'"&amp;$E977&amp;"'!E4")),"")</f>
        <v/>
      </c>
      <c r="H977" s="500" t="str" cm="1">
        <f t="array" aca="1" ref="H977" ca="1">IFERROR(IF(M977=0,SUMIFS(H978:H$1006,L978:L$1006,$L977,M978:M$1006,"&gt;0"),INDIRECT("'"&amp;$E977&amp;"'!E6")),"")</f>
        <v/>
      </c>
      <c r="I977" s="502" t="str" cm="1">
        <f t="array" aca="1" ref="I977" ca="1">IF(E977="","",IFERROR(IF(M977=0,SUMIFS(I978:I$1006,L978:L$1006,$L977,M978:M$1006,"&gt;0"),INDIRECT("'"&amp;$E977&amp;"'!E7")),""))</f>
        <v/>
      </c>
      <c r="J977" s="502" t="str" cm="1">
        <f t="array" aca="1" ref="J977" ca="1">IF(E977="","",IFERROR(IF(M977=0,SUMIFS(J978:J$1006,L978:L$1006,$L977,M978:M$1006,"&gt;0"),INDIRECT("'"&amp;$E977&amp;"'!E8")),""))</f>
        <v/>
      </c>
      <c r="K977" s="55" t="str">
        <f t="shared" ref="K977:K1006" si="42">IF(E977="","",IFERROR(H977/G977,0))</f>
        <v/>
      </c>
      <c r="L977" s="411" t="str">
        <f t="shared" si="40"/>
        <v/>
      </c>
      <c r="M977" s="411" t="str">
        <f t="shared" si="41"/>
        <v/>
      </c>
      <c r="O977" s="56"/>
    </row>
    <row r="978" spans="1:15" ht="15" hidden="1">
      <c r="A978" s="23"/>
      <c r="B978" s="23"/>
      <c r="C978" s="23"/>
      <c r="D978" s="24"/>
      <c r="E978" s="28" t="str">
        <f>IF('1.4 AIZ-BWH'!E987="","",'1.4 AIZ-BWH'!E987)</f>
        <v/>
      </c>
      <c r="F978" s="49"/>
      <c r="G978" s="500" t="str" cm="1">
        <f t="array" aca="1" ref="G978" ca="1">IFERROR(IF(M978=0,SUMIFS(G979:G$1006,L979:L$1006,$L978,M979:M$1006,"&gt;0"),INDIRECT("'"&amp;$E978&amp;"'!E4")),"")</f>
        <v/>
      </c>
      <c r="H978" s="500" t="str" cm="1">
        <f t="array" aca="1" ref="H978" ca="1">IFERROR(IF(M978=0,SUMIFS(H979:H$1006,L979:L$1006,$L978,M979:M$1006,"&gt;0"),INDIRECT("'"&amp;$E978&amp;"'!E6")),"")</f>
        <v/>
      </c>
      <c r="I978" s="502" t="str" cm="1">
        <f t="array" aca="1" ref="I978" ca="1">IF(E978="","",IFERROR(IF(M978=0,SUMIFS(I979:I$1006,L979:L$1006,$L978,M979:M$1006,"&gt;0"),INDIRECT("'"&amp;$E978&amp;"'!E7")),""))</f>
        <v/>
      </c>
      <c r="J978" s="502" t="str" cm="1">
        <f t="array" aca="1" ref="J978" ca="1">IF(E978="","",IFERROR(IF(M978=0,SUMIFS(J979:J$1006,L979:L$1006,$L978,M979:M$1006,"&gt;0"),INDIRECT("'"&amp;$E978&amp;"'!E8")),""))</f>
        <v/>
      </c>
      <c r="K978" s="55" t="str">
        <f t="shared" si="42"/>
        <v/>
      </c>
      <c r="L978" s="411" t="str">
        <f t="shared" si="40"/>
        <v/>
      </c>
      <c r="M978" s="411" t="str">
        <f t="shared" si="41"/>
        <v/>
      </c>
      <c r="O978" s="56"/>
    </row>
    <row r="979" spans="1:15" ht="15" hidden="1">
      <c r="A979" s="23"/>
      <c r="B979" s="23"/>
      <c r="C979" s="23"/>
      <c r="D979" s="24"/>
      <c r="E979" s="28" t="str">
        <f>IF('1.4 AIZ-BWH'!E988="","",'1.4 AIZ-BWH'!E988)</f>
        <v/>
      </c>
      <c r="F979" s="49"/>
      <c r="G979" s="500" t="str" cm="1">
        <f t="array" aca="1" ref="G979" ca="1">IFERROR(IF(M979=0,SUMIFS(G980:G$1006,L980:L$1006,$L979,M980:M$1006,"&gt;0"),INDIRECT("'"&amp;$E979&amp;"'!E4")),"")</f>
        <v/>
      </c>
      <c r="H979" s="500" t="str" cm="1">
        <f t="array" aca="1" ref="H979" ca="1">IFERROR(IF(M979=0,SUMIFS(H980:H$1006,L980:L$1006,$L979,M980:M$1006,"&gt;0"),INDIRECT("'"&amp;$E979&amp;"'!E6")),"")</f>
        <v/>
      </c>
      <c r="I979" s="502" t="str" cm="1">
        <f t="array" aca="1" ref="I979" ca="1">IF(E979="","",IFERROR(IF(M979=0,SUMIFS(I980:I$1006,L980:L$1006,$L979,M980:M$1006,"&gt;0"),INDIRECT("'"&amp;$E979&amp;"'!E7")),""))</f>
        <v/>
      </c>
      <c r="J979" s="502" t="str" cm="1">
        <f t="array" aca="1" ref="J979" ca="1">IF(E979="","",IFERROR(IF(M979=0,SUMIFS(J980:J$1006,L980:L$1006,$L979,M980:M$1006,"&gt;0"),INDIRECT("'"&amp;$E979&amp;"'!E8")),""))</f>
        <v/>
      </c>
      <c r="K979" s="55" t="str">
        <f t="shared" si="42"/>
        <v/>
      </c>
      <c r="L979" s="411" t="str">
        <f t="shared" si="40"/>
        <v/>
      </c>
      <c r="M979" s="411" t="str">
        <f t="shared" si="41"/>
        <v/>
      </c>
      <c r="O979" s="56"/>
    </row>
    <row r="980" spans="1:15" ht="15" hidden="1">
      <c r="A980" s="23"/>
      <c r="B980" s="23"/>
      <c r="C980" s="23"/>
      <c r="D980" s="24"/>
      <c r="E980" s="28" t="str">
        <f>IF('1.4 AIZ-BWH'!E989="","",'1.4 AIZ-BWH'!E989)</f>
        <v/>
      </c>
      <c r="F980" s="49"/>
      <c r="G980" s="500" t="str" cm="1">
        <f t="array" aca="1" ref="G980" ca="1">IFERROR(IF(M980=0,SUMIFS(G981:G$1006,L981:L$1006,$L980,M981:M$1006,"&gt;0"),INDIRECT("'"&amp;$E980&amp;"'!E4")),"")</f>
        <v/>
      </c>
      <c r="H980" s="500" t="str" cm="1">
        <f t="array" aca="1" ref="H980" ca="1">IFERROR(IF(M980=0,SUMIFS(H981:H$1006,L981:L$1006,$L980,M981:M$1006,"&gt;0"),INDIRECT("'"&amp;$E980&amp;"'!E6")),"")</f>
        <v/>
      </c>
      <c r="I980" s="502" t="str" cm="1">
        <f t="array" aca="1" ref="I980" ca="1">IF(E980="","",IFERROR(IF(M980=0,SUMIFS(I981:I$1006,L981:L$1006,$L980,M981:M$1006,"&gt;0"),INDIRECT("'"&amp;$E980&amp;"'!E7")),""))</f>
        <v/>
      </c>
      <c r="J980" s="502" t="str" cm="1">
        <f t="array" aca="1" ref="J980" ca="1">IF(E980="","",IFERROR(IF(M980=0,SUMIFS(J981:J$1006,L981:L$1006,$L980,M981:M$1006,"&gt;0"),INDIRECT("'"&amp;$E980&amp;"'!E8")),""))</f>
        <v/>
      </c>
      <c r="K980" s="55" t="str">
        <f t="shared" si="42"/>
        <v/>
      </c>
      <c r="L980" s="411" t="str">
        <f t="shared" si="40"/>
        <v/>
      </c>
      <c r="M980" s="411" t="str">
        <f t="shared" si="41"/>
        <v/>
      </c>
      <c r="O980" s="56"/>
    </row>
    <row r="981" spans="1:15" ht="15" hidden="1">
      <c r="A981" s="23"/>
      <c r="B981" s="23"/>
      <c r="C981" s="23"/>
      <c r="D981" s="24"/>
      <c r="E981" s="28" t="str">
        <f>IF('1.4 AIZ-BWH'!E990="","",'1.4 AIZ-BWH'!E990)</f>
        <v/>
      </c>
      <c r="F981" s="49"/>
      <c r="G981" s="500" t="str" cm="1">
        <f t="array" aca="1" ref="G981" ca="1">IFERROR(IF(M981=0,SUMIFS(G982:G$1006,L982:L$1006,$L981,M982:M$1006,"&gt;0"),INDIRECT("'"&amp;$E981&amp;"'!E4")),"")</f>
        <v/>
      </c>
      <c r="H981" s="500" t="str" cm="1">
        <f t="array" aca="1" ref="H981" ca="1">IFERROR(IF(M981=0,SUMIFS(H982:H$1006,L982:L$1006,$L981,M982:M$1006,"&gt;0"),INDIRECT("'"&amp;$E981&amp;"'!E6")),"")</f>
        <v/>
      </c>
      <c r="I981" s="502" t="str" cm="1">
        <f t="array" aca="1" ref="I981" ca="1">IF(E981="","",IFERROR(IF(M981=0,SUMIFS(I982:I$1006,L982:L$1006,$L981,M982:M$1006,"&gt;0"),INDIRECT("'"&amp;$E981&amp;"'!E7")),""))</f>
        <v/>
      </c>
      <c r="J981" s="502" t="str" cm="1">
        <f t="array" aca="1" ref="J981" ca="1">IF(E981="","",IFERROR(IF(M981=0,SUMIFS(J982:J$1006,L982:L$1006,$L981,M982:M$1006,"&gt;0"),INDIRECT("'"&amp;$E981&amp;"'!E8")),""))</f>
        <v/>
      </c>
      <c r="K981" s="55" t="str">
        <f t="shared" si="42"/>
        <v/>
      </c>
      <c r="L981" s="411" t="str">
        <f t="shared" si="40"/>
        <v/>
      </c>
      <c r="M981" s="411" t="str">
        <f t="shared" si="41"/>
        <v/>
      </c>
      <c r="O981" s="56"/>
    </row>
    <row r="982" spans="1:15" ht="15" hidden="1">
      <c r="A982" s="23"/>
      <c r="B982" s="23"/>
      <c r="C982" s="23"/>
      <c r="D982" s="24"/>
      <c r="E982" s="28" t="str">
        <f>IF('1.4 AIZ-BWH'!E991="","",'1.4 AIZ-BWH'!E991)</f>
        <v/>
      </c>
      <c r="F982" s="49"/>
      <c r="G982" s="500" t="str" cm="1">
        <f t="array" aca="1" ref="G982" ca="1">IFERROR(IF(M982=0,SUMIFS(G983:G$1006,L983:L$1006,$L982,M983:M$1006,"&gt;0"),INDIRECT("'"&amp;$E982&amp;"'!E4")),"")</f>
        <v/>
      </c>
      <c r="H982" s="500" t="str" cm="1">
        <f t="array" aca="1" ref="H982" ca="1">IFERROR(IF(M982=0,SUMIFS(H983:H$1006,L983:L$1006,$L982,M983:M$1006,"&gt;0"),INDIRECT("'"&amp;$E982&amp;"'!E6")),"")</f>
        <v/>
      </c>
      <c r="I982" s="502" t="str" cm="1">
        <f t="array" aca="1" ref="I982" ca="1">IF(E982="","",IFERROR(IF(M982=0,SUMIFS(I983:I$1006,L983:L$1006,$L982,M983:M$1006,"&gt;0"),INDIRECT("'"&amp;$E982&amp;"'!E7")),""))</f>
        <v/>
      </c>
      <c r="J982" s="502" t="str" cm="1">
        <f t="array" aca="1" ref="J982" ca="1">IF(E982="","",IFERROR(IF(M982=0,SUMIFS(J983:J$1006,L983:L$1006,$L982,M983:M$1006,"&gt;0"),INDIRECT("'"&amp;$E982&amp;"'!E8")),""))</f>
        <v/>
      </c>
      <c r="K982" s="55" t="str">
        <f t="shared" si="42"/>
        <v/>
      </c>
      <c r="L982" s="411" t="str">
        <f t="shared" si="40"/>
        <v/>
      </c>
      <c r="M982" s="411" t="str">
        <f t="shared" si="41"/>
        <v/>
      </c>
      <c r="O982" s="56"/>
    </row>
    <row r="983" spans="1:15" ht="15" hidden="1">
      <c r="A983" s="23"/>
      <c r="B983" s="23"/>
      <c r="C983" s="23"/>
      <c r="D983" s="24"/>
      <c r="E983" s="28" t="str">
        <f>IF('1.4 AIZ-BWH'!E992="","",'1.4 AIZ-BWH'!E992)</f>
        <v/>
      </c>
      <c r="F983" s="49"/>
      <c r="G983" s="500" t="str" cm="1">
        <f t="array" aca="1" ref="G983" ca="1">IFERROR(IF(M983=0,SUMIFS(G984:G$1006,L984:L$1006,$L983,M984:M$1006,"&gt;0"),INDIRECT("'"&amp;$E983&amp;"'!E4")),"")</f>
        <v/>
      </c>
      <c r="H983" s="500" t="str" cm="1">
        <f t="array" aca="1" ref="H983" ca="1">IFERROR(IF(M983=0,SUMIFS(H984:H$1006,L984:L$1006,$L983,M984:M$1006,"&gt;0"),INDIRECT("'"&amp;$E983&amp;"'!E6")),"")</f>
        <v/>
      </c>
      <c r="I983" s="502" t="str" cm="1">
        <f t="array" aca="1" ref="I983" ca="1">IF(E983="","",IFERROR(IF(M983=0,SUMIFS(I984:I$1006,L984:L$1006,$L983,M984:M$1006,"&gt;0"),INDIRECT("'"&amp;$E983&amp;"'!E7")),""))</f>
        <v/>
      </c>
      <c r="J983" s="502" t="str" cm="1">
        <f t="array" aca="1" ref="J983" ca="1">IF(E983="","",IFERROR(IF(M983=0,SUMIFS(J984:J$1006,L984:L$1006,$L983,M984:M$1006,"&gt;0"),INDIRECT("'"&amp;$E983&amp;"'!E8")),""))</f>
        <v/>
      </c>
      <c r="K983" s="55" t="str">
        <f t="shared" si="42"/>
        <v/>
      </c>
      <c r="L983" s="411" t="str">
        <f t="shared" si="40"/>
        <v/>
      </c>
      <c r="M983" s="411" t="str">
        <f t="shared" si="41"/>
        <v/>
      </c>
      <c r="O983" s="56"/>
    </row>
    <row r="984" spans="1:15" ht="15" hidden="1">
      <c r="A984" s="23"/>
      <c r="B984" s="23"/>
      <c r="C984" s="23"/>
      <c r="D984" s="24"/>
      <c r="E984" s="28" t="str">
        <f>IF('1.4 AIZ-BWH'!E993="","",'1.4 AIZ-BWH'!E993)</f>
        <v/>
      </c>
      <c r="F984" s="49"/>
      <c r="G984" s="500" t="str" cm="1">
        <f t="array" aca="1" ref="G984" ca="1">IFERROR(IF(M984=0,SUMIFS(G985:G$1006,L985:L$1006,$L984,M985:M$1006,"&gt;0"),INDIRECT("'"&amp;$E984&amp;"'!E4")),"")</f>
        <v/>
      </c>
      <c r="H984" s="500" t="str" cm="1">
        <f t="array" aca="1" ref="H984" ca="1">IFERROR(IF(M984=0,SUMIFS(H985:H$1006,L985:L$1006,$L984,M985:M$1006,"&gt;0"),INDIRECT("'"&amp;$E984&amp;"'!E6")),"")</f>
        <v/>
      </c>
      <c r="I984" s="502" t="str" cm="1">
        <f t="array" aca="1" ref="I984" ca="1">IF(E984="","",IFERROR(IF(M984=0,SUMIFS(I985:I$1006,L985:L$1006,$L984,M985:M$1006,"&gt;0"),INDIRECT("'"&amp;$E984&amp;"'!E7")),""))</f>
        <v/>
      </c>
      <c r="J984" s="502" t="str" cm="1">
        <f t="array" aca="1" ref="J984" ca="1">IF(E984="","",IFERROR(IF(M984=0,SUMIFS(J985:J$1006,L985:L$1006,$L984,M985:M$1006,"&gt;0"),INDIRECT("'"&amp;$E984&amp;"'!E8")),""))</f>
        <v/>
      </c>
      <c r="K984" s="55" t="str">
        <f t="shared" si="42"/>
        <v/>
      </c>
      <c r="L984" s="411" t="str">
        <f t="shared" si="40"/>
        <v/>
      </c>
      <c r="M984" s="411" t="str">
        <f t="shared" si="41"/>
        <v/>
      </c>
      <c r="O984" s="56"/>
    </row>
    <row r="985" spans="1:15" ht="15" hidden="1">
      <c r="A985" s="23"/>
      <c r="B985" s="23"/>
      <c r="C985" s="23"/>
      <c r="D985" s="24"/>
      <c r="E985" s="28" t="str">
        <f>IF('1.4 AIZ-BWH'!E994="","",'1.4 AIZ-BWH'!E994)</f>
        <v/>
      </c>
      <c r="F985" s="49"/>
      <c r="G985" s="500" t="str" cm="1">
        <f t="array" aca="1" ref="G985" ca="1">IFERROR(IF(M985=0,SUMIFS(G986:G$1006,L986:L$1006,$L985,M986:M$1006,"&gt;0"),INDIRECT("'"&amp;$E985&amp;"'!E4")),"")</f>
        <v/>
      </c>
      <c r="H985" s="500" t="str" cm="1">
        <f t="array" aca="1" ref="H985" ca="1">IFERROR(IF(M985=0,SUMIFS(H986:H$1006,L986:L$1006,$L985,M986:M$1006,"&gt;0"),INDIRECT("'"&amp;$E985&amp;"'!E6")),"")</f>
        <v/>
      </c>
      <c r="I985" s="502" t="str" cm="1">
        <f t="array" aca="1" ref="I985" ca="1">IF(E985="","",IFERROR(IF(M985=0,SUMIFS(I986:I$1006,L986:L$1006,$L985,M986:M$1006,"&gt;0"),INDIRECT("'"&amp;$E985&amp;"'!E7")),""))</f>
        <v/>
      </c>
      <c r="J985" s="502" t="str" cm="1">
        <f t="array" aca="1" ref="J985" ca="1">IF(E985="","",IFERROR(IF(M985=0,SUMIFS(J986:J$1006,L986:L$1006,$L985,M986:M$1006,"&gt;0"),INDIRECT("'"&amp;$E985&amp;"'!E8")),""))</f>
        <v/>
      </c>
      <c r="K985" s="55" t="str">
        <f t="shared" si="42"/>
        <v/>
      </c>
      <c r="L985" s="411" t="str">
        <f t="shared" si="40"/>
        <v/>
      </c>
      <c r="M985" s="411" t="str">
        <f t="shared" si="41"/>
        <v/>
      </c>
      <c r="O985" s="56"/>
    </row>
    <row r="986" spans="1:15" ht="15" hidden="1">
      <c r="A986" s="23"/>
      <c r="B986" s="23"/>
      <c r="C986" s="23"/>
      <c r="D986" s="24"/>
      <c r="E986" s="28" t="str">
        <f>IF('1.4 AIZ-BWH'!E995="","",'1.4 AIZ-BWH'!E995)</f>
        <v/>
      </c>
      <c r="F986" s="49"/>
      <c r="G986" s="500" t="str" cm="1">
        <f t="array" aca="1" ref="G986" ca="1">IFERROR(IF(M986=0,SUMIFS(G987:G$1006,L987:L$1006,$L986,M987:M$1006,"&gt;0"),INDIRECT("'"&amp;$E986&amp;"'!E4")),"")</f>
        <v/>
      </c>
      <c r="H986" s="500" t="str" cm="1">
        <f t="array" aca="1" ref="H986" ca="1">IFERROR(IF(M986=0,SUMIFS(H987:H$1006,L987:L$1006,$L986,M987:M$1006,"&gt;0"),INDIRECT("'"&amp;$E986&amp;"'!E6")),"")</f>
        <v/>
      </c>
      <c r="I986" s="502" t="str" cm="1">
        <f t="array" aca="1" ref="I986" ca="1">IF(E986="","",IFERROR(IF(M986=0,SUMIFS(I987:I$1006,L987:L$1006,$L986,M987:M$1006,"&gt;0"),INDIRECT("'"&amp;$E986&amp;"'!E7")),""))</f>
        <v/>
      </c>
      <c r="J986" s="502" t="str" cm="1">
        <f t="array" aca="1" ref="J986" ca="1">IF(E986="","",IFERROR(IF(M986=0,SUMIFS(J987:J$1006,L987:L$1006,$L986,M987:M$1006,"&gt;0"),INDIRECT("'"&amp;$E986&amp;"'!E8")),""))</f>
        <v/>
      </c>
      <c r="K986" s="55" t="str">
        <f t="shared" si="42"/>
        <v/>
      </c>
      <c r="L986" s="411" t="str">
        <f t="shared" si="40"/>
        <v/>
      </c>
      <c r="M986" s="411" t="str">
        <f t="shared" si="41"/>
        <v/>
      </c>
      <c r="O986" s="56"/>
    </row>
    <row r="987" spans="1:15" ht="15" hidden="1">
      <c r="A987" s="23"/>
      <c r="B987" s="23"/>
      <c r="C987" s="23"/>
      <c r="D987" s="24"/>
      <c r="E987" s="28" t="str">
        <f>IF('1.4 AIZ-BWH'!E996="","",'1.4 AIZ-BWH'!E996)</f>
        <v/>
      </c>
      <c r="F987" s="49"/>
      <c r="G987" s="500" t="str" cm="1">
        <f t="array" aca="1" ref="G987" ca="1">IFERROR(IF(M987=0,SUMIFS(G988:G$1006,L988:L$1006,$L987,M988:M$1006,"&gt;0"),INDIRECT("'"&amp;$E987&amp;"'!E4")),"")</f>
        <v/>
      </c>
      <c r="H987" s="500" t="str" cm="1">
        <f t="array" aca="1" ref="H987" ca="1">IFERROR(IF(M987=0,SUMIFS(H988:H$1006,L988:L$1006,$L987,M988:M$1006,"&gt;0"),INDIRECT("'"&amp;$E987&amp;"'!E6")),"")</f>
        <v/>
      </c>
      <c r="I987" s="502" t="str" cm="1">
        <f t="array" aca="1" ref="I987" ca="1">IF(E987="","",IFERROR(IF(M987=0,SUMIFS(I988:I$1006,L988:L$1006,$L987,M988:M$1006,"&gt;0"),INDIRECT("'"&amp;$E987&amp;"'!E7")),""))</f>
        <v/>
      </c>
      <c r="J987" s="502" t="str" cm="1">
        <f t="array" aca="1" ref="J987" ca="1">IF(E987="","",IFERROR(IF(M987=0,SUMIFS(J988:J$1006,L988:L$1006,$L987,M988:M$1006,"&gt;0"),INDIRECT("'"&amp;$E987&amp;"'!E8")),""))</f>
        <v/>
      </c>
      <c r="K987" s="55" t="str">
        <f t="shared" si="42"/>
        <v/>
      </c>
      <c r="L987" s="411" t="str">
        <f t="shared" si="40"/>
        <v/>
      </c>
      <c r="M987" s="411" t="str">
        <f t="shared" si="41"/>
        <v/>
      </c>
      <c r="O987" s="56"/>
    </row>
    <row r="988" spans="1:15" ht="15" hidden="1">
      <c r="A988" s="23"/>
      <c r="B988" s="23"/>
      <c r="C988" s="23"/>
      <c r="D988" s="24"/>
      <c r="E988" s="28" t="str">
        <f>IF('1.4 AIZ-BWH'!E997="","",'1.4 AIZ-BWH'!E997)</f>
        <v/>
      </c>
      <c r="F988" s="49"/>
      <c r="G988" s="500" t="str" cm="1">
        <f t="array" aca="1" ref="G988" ca="1">IFERROR(IF(M988=0,SUMIFS(G989:G$1006,L989:L$1006,$L988,M989:M$1006,"&gt;0"),INDIRECT("'"&amp;$E988&amp;"'!E4")),"")</f>
        <v/>
      </c>
      <c r="H988" s="500" t="str" cm="1">
        <f t="array" aca="1" ref="H988" ca="1">IFERROR(IF(M988=0,SUMIFS(H989:H$1006,L989:L$1006,$L988,M989:M$1006,"&gt;0"),INDIRECT("'"&amp;$E988&amp;"'!E6")),"")</f>
        <v/>
      </c>
      <c r="I988" s="502" t="str" cm="1">
        <f t="array" aca="1" ref="I988" ca="1">IF(E988="","",IFERROR(IF(M988=0,SUMIFS(I989:I$1006,L989:L$1006,$L988,M989:M$1006,"&gt;0"),INDIRECT("'"&amp;$E988&amp;"'!E7")),""))</f>
        <v/>
      </c>
      <c r="J988" s="502" t="str" cm="1">
        <f t="array" aca="1" ref="J988" ca="1">IF(E988="","",IFERROR(IF(M988=0,SUMIFS(J989:J$1006,L989:L$1006,$L988,M989:M$1006,"&gt;0"),INDIRECT("'"&amp;$E988&amp;"'!E8")),""))</f>
        <v/>
      </c>
      <c r="K988" s="55" t="str">
        <f t="shared" si="42"/>
        <v/>
      </c>
      <c r="L988" s="411" t="str">
        <f t="shared" si="40"/>
        <v/>
      </c>
      <c r="M988" s="411" t="str">
        <f t="shared" si="41"/>
        <v/>
      </c>
      <c r="O988" s="56"/>
    </row>
    <row r="989" spans="1:15" ht="15" hidden="1">
      <c r="A989" s="23"/>
      <c r="B989" s="23"/>
      <c r="C989" s="23"/>
      <c r="D989" s="24"/>
      <c r="E989" s="28" t="str">
        <f>IF('1.4 AIZ-BWH'!E998="","",'1.4 AIZ-BWH'!E998)</f>
        <v/>
      </c>
      <c r="F989" s="49"/>
      <c r="G989" s="500" t="str" cm="1">
        <f t="array" aca="1" ref="G989" ca="1">IFERROR(IF(M989=0,SUMIFS(G990:G$1006,L990:L$1006,$L989,M990:M$1006,"&gt;0"),INDIRECT("'"&amp;$E989&amp;"'!E4")),"")</f>
        <v/>
      </c>
      <c r="H989" s="500" t="str" cm="1">
        <f t="array" aca="1" ref="H989" ca="1">IFERROR(IF(M989=0,SUMIFS(H990:H$1006,L990:L$1006,$L989,M990:M$1006,"&gt;0"),INDIRECT("'"&amp;$E989&amp;"'!E6")),"")</f>
        <v/>
      </c>
      <c r="I989" s="502" t="str" cm="1">
        <f t="array" aca="1" ref="I989" ca="1">IF(E989="","",IFERROR(IF(M989=0,SUMIFS(I990:I$1006,L990:L$1006,$L989,M990:M$1006,"&gt;0"),INDIRECT("'"&amp;$E989&amp;"'!E7")),""))</f>
        <v/>
      </c>
      <c r="J989" s="502" t="str" cm="1">
        <f t="array" aca="1" ref="J989" ca="1">IF(E989="","",IFERROR(IF(M989=0,SUMIFS(J990:J$1006,L990:L$1006,$L989,M990:M$1006,"&gt;0"),INDIRECT("'"&amp;$E989&amp;"'!E8")),""))</f>
        <v/>
      </c>
      <c r="K989" s="55" t="str">
        <f t="shared" si="42"/>
        <v/>
      </c>
      <c r="L989" s="411" t="str">
        <f t="shared" si="40"/>
        <v/>
      </c>
      <c r="M989" s="411" t="str">
        <f t="shared" si="41"/>
        <v/>
      </c>
      <c r="O989" s="56"/>
    </row>
    <row r="990" spans="1:15" ht="15" hidden="1">
      <c r="A990" s="23"/>
      <c r="B990" s="23"/>
      <c r="C990" s="23"/>
      <c r="D990" s="24"/>
      <c r="E990" s="28" t="str">
        <f>IF('1.4 AIZ-BWH'!E999="","",'1.4 AIZ-BWH'!E999)</f>
        <v/>
      </c>
      <c r="F990" s="49"/>
      <c r="G990" s="500" t="str" cm="1">
        <f t="array" aca="1" ref="G990" ca="1">IFERROR(IF(M990=0,SUMIFS(G991:G$1006,L991:L$1006,$L990,M991:M$1006,"&gt;0"),INDIRECT("'"&amp;$E990&amp;"'!E4")),"")</f>
        <v/>
      </c>
      <c r="H990" s="500" t="str" cm="1">
        <f t="array" aca="1" ref="H990" ca="1">IFERROR(IF(M990=0,SUMIFS(H991:H$1006,L991:L$1006,$L990,M991:M$1006,"&gt;0"),INDIRECT("'"&amp;$E990&amp;"'!E6")),"")</f>
        <v/>
      </c>
      <c r="I990" s="502" t="str" cm="1">
        <f t="array" aca="1" ref="I990" ca="1">IF(E990="","",IFERROR(IF(M990=0,SUMIFS(I991:I$1006,L991:L$1006,$L990,M991:M$1006,"&gt;0"),INDIRECT("'"&amp;$E990&amp;"'!E7")),""))</f>
        <v/>
      </c>
      <c r="J990" s="502" t="str" cm="1">
        <f t="array" aca="1" ref="J990" ca="1">IF(E990="","",IFERROR(IF(M990=0,SUMIFS(J991:J$1006,L991:L$1006,$L990,M991:M$1006,"&gt;0"),INDIRECT("'"&amp;$E990&amp;"'!E8")),""))</f>
        <v/>
      </c>
      <c r="K990" s="55" t="str">
        <f t="shared" si="42"/>
        <v/>
      </c>
      <c r="L990" s="411" t="str">
        <f t="shared" si="40"/>
        <v/>
      </c>
      <c r="M990" s="411" t="str">
        <f t="shared" si="41"/>
        <v/>
      </c>
      <c r="O990" s="56"/>
    </row>
    <row r="991" spans="1:15" ht="15" hidden="1">
      <c r="A991" s="23"/>
      <c r="B991" s="23"/>
      <c r="C991" s="23"/>
      <c r="D991" s="24"/>
      <c r="E991" s="28" t="str">
        <f>IF('1.4 AIZ-BWH'!E1000="","",'1.4 AIZ-BWH'!E1000)</f>
        <v/>
      </c>
      <c r="F991" s="49"/>
      <c r="G991" s="500" t="str" cm="1">
        <f t="array" aca="1" ref="G991" ca="1">IFERROR(IF(M991=0,SUMIFS(G992:G$1006,L992:L$1006,$L991,M992:M$1006,"&gt;0"),INDIRECT("'"&amp;$E991&amp;"'!E4")),"")</f>
        <v/>
      </c>
      <c r="H991" s="500" t="str" cm="1">
        <f t="array" aca="1" ref="H991" ca="1">IFERROR(IF(M991=0,SUMIFS(H992:H$1006,L992:L$1006,$L991,M992:M$1006,"&gt;0"),INDIRECT("'"&amp;$E991&amp;"'!E6")),"")</f>
        <v/>
      </c>
      <c r="I991" s="502" t="str" cm="1">
        <f t="array" aca="1" ref="I991" ca="1">IF(E991="","",IFERROR(IF(M991=0,SUMIFS(I992:I$1006,L992:L$1006,$L991,M992:M$1006,"&gt;0"),INDIRECT("'"&amp;$E991&amp;"'!E7")),""))</f>
        <v/>
      </c>
      <c r="J991" s="502" t="str" cm="1">
        <f t="array" aca="1" ref="J991" ca="1">IF(E991="","",IFERROR(IF(M991=0,SUMIFS(J992:J$1006,L992:L$1006,$L991,M992:M$1006,"&gt;0"),INDIRECT("'"&amp;$E991&amp;"'!E8")),""))</f>
        <v/>
      </c>
      <c r="K991" s="55" t="str">
        <f t="shared" si="42"/>
        <v/>
      </c>
      <c r="L991" s="411" t="str">
        <f t="shared" si="40"/>
        <v/>
      </c>
      <c r="M991" s="411" t="str">
        <f t="shared" si="41"/>
        <v/>
      </c>
      <c r="O991" s="56"/>
    </row>
    <row r="992" spans="1:15" ht="15" hidden="1">
      <c r="A992" s="23"/>
      <c r="B992" s="23"/>
      <c r="C992" s="23"/>
      <c r="D992" s="24"/>
      <c r="E992" s="28" t="str">
        <f>IF('1.4 AIZ-BWH'!E1001="","",'1.4 AIZ-BWH'!E1001)</f>
        <v/>
      </c>
      <c r="F992" s="49"/>
      <c r="G992" s="500" t="str" cm="1">
        <f t="array" aca="1" ref="G992" ca="1">IFERROR(IF(M992=0,SUMIFS(G993:G$1006,L993:L$1006,$L992,M993:M$1006,"&gt;0"),INDIRECT("'"&amp;$E992&amp;"'!E4")),"")</f>
        <v/>
      </c>
      <c r="H992" s="500" t="str" cm="1">
        <f t="array" aca="1" ref="H992" ca="1">IFERROR(IF(M992=0,SUMIFS(H993:H$1006,L993:L$1006,$L992,M993:M$1006,"&gt;0"),INDIRECT("'"&amp;$E992&amp;"'!E6")),"")</f>
        <v/>
      </c>
      <c r="I992" s="502" t="str" cm="1">
        <f t="array" aca="1" ref="I992" ca="1">IF(E992="","",IFERROR(IF(M992=0,SUMIFS(I993:I$1006,L993:L$1006,$L992,M993:M$1006,"&gt;0"),INDIRECT("'"&amp;$E992&amp;"'!E7")),""))</f>
        <v/>
      </c>
      <c r="J992" s="502" t="str" cm="1">
        <f t="array" aca="1" ref="J992" ca="1">IF(E992="","",IFERROR(IF(M992=0,SUMIFS(J993:J$1006,L993:L$1006,$L992,M993:M$1006,"&gt;0"),INDIRECT("'"&amp;$E992&amp;"'!E8")),""))</f>
        <v/>
      </c>
      <c r="K992" s="55" t="str">
        <f t="shared" si="42"/>
        <v/>
      </c>
      <c r="L992" s="411" t="str">
        <f t="shared" si="40"/>
        <v/>
      </c>
      <c r="M992" s="411" t="str">
        <f t="shared" si="41"/>
        <v/>
      </c>
      <c r="O992" s="56"/>
    </row>
    <row r="993" spans="1:15" ht="15" hidden="1">
      <c r="A993" s="23"/>
      <c r="B993" s="23"/>
      <c r="C993" s="23"/>
      <c r="D993" s="24"/>
      <c r="E993" s="28" t="str">
        <f>IF('1.4 AIZ-BWH'!E1002="","",'1.4 AIZ-BWH'!E1002)</f>
        <v/>
      </c>
      <c r="F993" s="49"/>
      <c r="G993" s="500" t="str" cm="1">
        <f t="array" aca="1" ref="G993" ca="1">IFERROR(IF(M993=0,SUMIFS(G994:G$1006,L994:L$1006,$L993,M994:M$1006,"&gt;0"),INDIRECT("'"&amp;$E993&amp;"'!E4")),"")</f>
        <v/>
      </c>
      <c r="H993" s="500" t="str" cm="1">
        <f t="array" aca="1" ref="H993" ca="1">IFERROR(IF(M993=0,SUMIFS(H994:H$1006,L994:L$1006,$L993,M994:M$1006,"&gt;0"),INDIRECT("'"&amp;$E993&amp;"'!E6")),"")</f>
        <v/>
      </c>
      <c r="I993" s="502" t="str" cm="1">
        <f t="array" aca="1" ref="I993" ca="1">IF(E993="","",IFERROR(IF(M993=0,SUMIFS(I994:I$1006,L994:L$1006,$L993,M994:M$1006,"&gt;0"),INDIRECT("'"&amp;$E993&amp;"'!E7")),""))</f>
        <v/>
      </c>
      <c r="J993" s="502" t="str" cm="1">
        <f t="array" aca="1" ref="J993" ca="1">IF(E993="","",IFERROR(IF(M993=0,SUMIFS(J994:J$1006,L994:L$1006,$L993,M994:M$1006,"&gt;0"),INDIRECT("'"&amp;$E993&amp;"'!E8")),""))</f>
        <v/>
      </c>
      <c r="K993" s="55" t="str">
        <f t="shared" si="42"/>
        <v/>
      </c>
      <c r="L993" s="411" t="str">
        <f t="shared" si="40"/>
        <v/>
      </c>
      <c r="M993" s="411" t="str">
        <f t="shared" si="41"/>
        <v/>
      </c>
      <c r="O993" s="56"/>
    </row>
    <row r="994" spans="1:15" ht="15" hidden="1">
      <c r="A994" s="23"/>
      <c r="B994" s="23"/>
      <c r="C994" s="23"/>
      <c r="D994" s="24"/>
      <c r="E994" s="28" t="str">
        <f>IF('1.4 AIZ-BWH'!E1003="","",'1.4 AIZ-BWH'!E1003)</f>
        <v/>
      </c>
      <c r="F994" s="49"/>
      <c r="G994" s="500" t="str" cm="1">
        <f t="array" aca="1" ref="G994" ca="1">IFERROR(IF(M994=0,SUMIFS(G995:G$1006,L995:L$1006,$L994,M995:M$1006,"&gt;0"),INDIRECT("'"&amp;$E994&amp;"'!E4")),"")</f>
        <v/>
      </c>
      <c r="H994" s="500" t="str" cm="1">
        <f t="array" aca="1" ref="H994" ca="1">IFERROR(IF(M994=0,SUMIFS(H995:H$1006,L995:L$1006,$L994,M995:M$1006,"&gt;0"),INDIRECT("'"&amp;$E994&amp;"'!E6")),"")</f>
        <v/>
      </c>
      <c r="I994" s="502" t="str" cm="1">
        <f t="array" aca="1" ref="I994" ca="1">IF(E994="","",IFERROR(IF(M994=0,SUMIFS(I995:I$1006,L995:L$1006,$L994,M995:M$1006,"&gt;0"),INDIRECT("'"&amp;$E994&amp;"'!E7")),""))</f>
        <v/>
      </c>
      <c r="J994" s="502" t="str" cm="1">
        <f t="array" aca="1" ref="J994" ca="1">IF(E994="","",IFERROR(IF(M994=0,SUMIFS(J995:J$1006,L995:L$1006,$L994,M995:M$1006,"&gt;0"),INDIRECT("'"&amp;$E994&amp;"'!E8")),""))</f>
        <v/>
      </c>
      <c r="K994" s="55" t="str">
        <f t="shared" si="42"/>
        <v/>
      </c>
      <c r="L994" s="411" t="str">
        <f t="shared" si="40"/>
        <v/>
      </c>
      <c r="M994" s="411" t="str">
        <f t="shared" si="41"/>
        <v/>
      </c>
      <c r="O994" s="56"/>
    </row>
    <row r="995" spans="1:15" ht="15" hidden="1">
      <c r="A995" s="23"/>
      <c r="B995" s="23"/>
      <c r="C995" s="23"/>
      <c r="D995" s="24"/>
      <c r="E995" s="28" t="str">
        <f>IF('1.4 AIZ-BWH'!E1004="","",'1.4 AIZ-BWH'!E1004)</f>
        <v/>
      </c>
      <c r="F995" s="49"/>
      <c r="G995" s="500" t="str" cm="1">
        <f t="array" aca="1" ref="G995" ca="1">IFERROR(IF(M995=0,SUMIFS(G996:G$1006,L996:L$1006,$L995,M996:M$1006,"&gt;0"),INDIRECT("'"&amp;$E995&amp;"'!E4")),"")</f>
        <v/>
      </c>
      <c r="H995" s="500" t="str" cm="1">
        <f t="array" aca="1" ref="H995" ca="1">IFERROR(IF(M995=0,SUMIFS(H996:H$1006,L996:L$1006,$L995,M996:M$1006,"&gt;0"),INDIRECT("'"&amp;$E995&amp;"'!E6")),"")</f>
        <v/>
      </c>
      <c r="I995" s="502" t="str" cm="1">
        <f t="array" aca="1" ref="I995" ca="1">IF(E995="","",IFERROR(IF(M995=0,SUMIFS(I996:I$1006,L996:L$1006,$L995,M996:M$1006,"&gt;0"),INDIRECT("'"&amp;$E995&amp;"'!E7")),""))</f>
        <v/>
      </c>
      <c r="J995" s="502" t="str" cm="1">
        <f t="array" aca="1" ref="J995" ca="1">IF(E995="","",IFERROR(IF(M995=0,SUMIFS(J996:J$1006,L996:L$1006,$L995,M996:M$1006,"&gt;0"),INDIRECT("'"&amp;$E995&amp;"'!E8")),""))</f>
        <v/>
      </c>
      <c r="K995" s="55" t="str">
        <f t="shared" si="42"/>
        <v/>
      </c>
      <c r="L995" s="411" t="str">
        <f t="shared" si="40"/>
        <v/>
      </c>
      <c r="M995" s="411" t="str">
        <f t="shared" si="41"/>
        <v/>
      </c>
      <c r="O995" s="56"/>
    </row>
    <row r="996" spans="1:15" ht="15" hidden="1">
      <c r="A996" s="23"/>
      <c r="B996" s="23"/>
      <c r="C996" s="23"/>
      <c r="D996" s="24"/>
      <c r="E996" s="28" t="str">
        <f>IF('1.4 AIZ-BWH'!E1005="","",'1.4 AIZ-BWH'!E1005)</f>
        <v/>
      </c>
      <c r="F996" s="49"/>
      <c r="G996" s="500" t="str" cm="1">
        <f t="array" aca="1" ref="G996" ca="1">IFERROR(IF(M996=0,SUMIFS(G997:G$1006,L997:L$1006,$L996,M997:M$1006,"&gt;0"),INDIRECT("'"&amp;$E996&amp;"'!E4")),"")</f>
        <v/>
      </c>
      <c r="H996" s="500" t="str" cm="1">
        <f t="array" aca="1" ref="H996" ca="1">IFERROR(IF(M996=0,SUMIFS(H997:H$1006,L997:L$1006,$L996,M997:M$1006,"&gt;0"),INDIRECT("'"&amp;$E996&amp;"'!E6")),"")</f>
        <v/>
      </c>
      <c r="I996" s="502" t="str" cm="1">
        <f t="array" aca="1" ref="I996" ca="1">IF(E996="","",IFERROR(IF(M996=0,SUMIFS(I997:I$1006,L997:L$1006,$L996,M997:M$1006,"&gt;0"),INDIRECT("'"&amp;$E996&amp;"'!E7")),""))</f>
        <v/>
      </c>
      <c r="J996" s="502" t="str" cm="1">
        <f t="array" aca="1" ref="J996" ca="1">IF(E996="","",IFERROR(IF(M996=0,SUMIFS(J997:J$1006,L997:L$1006,$L996,M997:M$1006,"&gt;0"),INDIRECT("'"&amp;$E996&amp;"'!E8")),""))</f>
        <v/>
      </c>
      <c r="K996" s="55" t="str">
        <f t="shared" si="42"/>
        <v/>
      </c>
      <c r="L996" s="411" t="str">
        <f t="shared" si="40"/>
        <v/>
      </c>
      <c r="M996" s="411" t="str">
        <f t="shared" si="41"/>
        <v/>
      </c>
      <c r="O996" s="56"/>
    </row>
    <row r="997" spans="1:15" ht="15" hidden="1">
      <c r="A997" s="23"/>
      <c r="B997" s="23"/>
      <c r="C997" s="23"/>
      <c r="D997" s="24"/>
      <c r="E997" s="28" t="str">
        <f>IF('1.4 AIZ-BWH'!E1006="","",'1.4 AIZ-BWH'!E1006)</f>
        <v/>
      </c>
      <c r="F997" s="49"/>
      <c r="G997" s="500" t="str" cm="1">
        <f t="array" aca="1" ref="G997" ca="1">IFERROR(IF(M997=0,SUMIFS(G998:G$1006,L998:L$1006,$L997,M998:M$1006,"&gt;0"),INDIRECT("'"&amp;$E997&amp;"'!E4")),"")</f>
        <v/>
      </c>
      <c r="H997" s="500" t="str" cm="1">
        <f t="array" aca="1" ref="H997" ca="1">IFERROR(IF(M997=0,SUMIFS(H998:H$1006,L998:L$1006,$L997,M998:M$1006,"&gt;0"),INDIRECT("'"&amp;$E997&amp;"'!E6")),"")</f>
        <v/>
      </c>
      <c r="I997" s="502" t="str" cm="1">
        <f t="array" aca="1" ref="I997" ca="1">IF(E997="","",IFERROR(IF(M997=0,SUMIFS(I998:I$1006,L998:L$1006,$L997,M998:M$1006,"&gt;0"),INDIRECT("'"&amp;$E997&amp;"'!E7")),""))</f>
        <v/>
      </c>
      <c r="J997" s="502" t="str" cm="1">
        <f t="array" aca="1" ref="J997" ca="1">IF(E997="","",IFERROR(IF(M997=0,SUMIFS(J998:J$1006,L998:L$1006,$L997,M998:M$1006,"&gt;0"),INDIRECT("'"&amp;$E997&amp;"'!E8")),""))</f>
        <v/>
      </c>
      <c r="K997" s="55" t="str">
        <f t="shared" si="42"/>
        <v/>
      </c>
      <c r="L997" s="411" t="str">
        <f t="shared" si="40"/>
        <v/>
      </c>
      <c r="M997" s="411" t="str">
        <f t="shared" si="41"/>
        <v/>
      </c>
      <c r="O997" s="56"/>
    </row>
    <row r="998" spans="1:15" ht="15" hidden="1">
      <c r="A998" s="23"/>
      <c r="B998" s="23"/>
      <c r="C998" s="23"/>
      <c r="D998" s="24"/>
      <c r="E998" s="28" t="str">
        <f>IF('1.4 AIZ-BWH'!E1007="","",'1.4 AIZ-BWH'!E1007)</f>
        <v/>
      </c>
      <c r="F998" s="49"/>
      <c r="G998" s="500" t="str" cm="1">
        <f t="array" aca="1" ref="G998" ca="1">IFERROR(IF(M998=0,SUMIFS(G999:G$1006,L999:L$1006,$L998,M999:M$1006,"&gt;0"),INDIRECT("'"&amp;$E998&amp;"'!E4")),"")</f>
        <v/>
      </c>
      <c r="H998" s="500" t="str" cm="1">
        <f t="array" aca="1" ref="H998" ca="1">IFERROR(IF(M998=0,SUMIFS(H999:H$1006,L999:L$1006,$L998,M999:M$1006,"&gt;0"),INDIRECT("'"&amp;$E998&amp;"'!E6")),"")</f>
        <v/>
      </c>
      <c r="I998" s="502" t="str" cm="1">
        <f t="array" aca="1" ref="I998" ca="1">IF(E998="","",IFERROR(IF(M998=0,SUMIFS(I999:I$1006,L999:L$1006,$L998,M999:M$1006,"&gt;0"),INDIRECT("'"&amp;$E998&amp;"'!E7")),""))</f>
        <v/>
      </c>
      <c r="J998" s="502" t="str" cm="1">
        <f t="array" aca="1" ref="J998" ca="1">IF(E998="","",IFERROR(IF(M998=0,SUMIFS(J999:J$1006,L999:L$1006,$L998,M999:M$1006,"&gt;0"),INDIRECT("'"&amp;$E998&amp;"'!E8")),""))</f>
        <v/>
      </c>
      <c r="K998" s="55" t="str">
        <f t="shared" si="42"/>
        <v/>
      </c>
      <c r="L998" s="411" t="str">
        <f t="shared" ref="L998:L1006" si="43">IFERROR(VALUE(LEFT($E998,SEARCH(".",$E998)-1)),"")</f>
        <v/>
      </c>
      <c r="M998" s="411" t="str">
        <f t="shared" ref="M998:M1006" si="44">IFERROR(VALUE(MID($E998,SEARCH(".",$E998)+1,1)),"")</f>
        <v/>
      </c>
      <c r="O998" s="56"/>
    </row>
    <row r="999" spans="1:15" ht="15" hidden="1">
      <c r="A999" s="23"/>
      <c r="B999" s="23"/>
      <c r="C999" s="23"/>
      <c r="D999" s="24"/>
      <c r="E999" s="28" t="str">
        <f>IF('1.4 AIZ-BWH'!E1008="","",'1.4 AIZ-BWH'!E1008)</f>
        <v/>
      </c>
      <c r="F999" s="49"/>
      <c r="G999" s="500" t="str" cm="1">
        <f t="array" aca="1" ref="G999" ca="1">IFERROR(IF(M999=0,SUMIFS(G1000:G$1006,L1000:L$1006,$L999,M1000:M$1006,"&gt;0"),INDIRECT("'"&amp;$E999&amp;"'!E4")),"")</f>
        <v/>
      </c>
      <c r="H999" s="500" t="str" cm="1">
        <f t="array" aca="1" ref="H999" ca="1">IFERROR(IF(M999=0,SUMIFS(H1000:H$1006,L1000:L$1006,$L999,M1000:M$1006,"&gt;0"),INDIRECT("'"&amp;$E999&amp;"'!E6")),"")</f>
        <v/>
      </c>
      <c r="I999" s="502" t="str" cm="1">
        <f t="array" aca="1" ref="I999" ca="1">IF(E999="","",IFERROR(IF(M999=0,SUMIFS(I1000:I$1006,L1000:L$1006,$L999,M1000:M$1006,"&gt;0"),INDIRECT("'"&amp;$E999&amp;"'!E7")),""))</f>
        <v/>
      </c>
      <c r="J999" s="502" t="str" cm="1">
        <f t="array" aca="1" ref="J999" ca="1">IF(E999="","",IFERROR(IF(M999=0,SUMIFS(J1000:J$1006,L1000:L$1006,$L999,M1000:M$1006,"&gt;0"),INDIRECT("'"&amp;$E999&amp;"'!E8")),""))</f>
        <v/>
      </c>
      <c r="K999" s="55" t="str">
        <f t="shared" si="42"/>
        <v/>
      </c>
      <c r="L999" s="411" t="str">
        <f t="shared" si="43"/>
        <v/>
      </c>
      <c r="M999" s="411" t="str">
        <f t="shared" si="44"/>
        <v/>
      </c>
      <c r="O999" s="56"/>
    </row>
    <row r="1000" spans="1:15" ht="15" hidden="1">
      <c r="A1000" s="23"/>
      <c r="B1000" s="23"/>
      <c r="C1000" s="23"/>
      <c r="D1000" s="24"/>
      <c r="E1000" s="28" t="str">
        <f>IF('1.4 AIZ-BWH'!E1009="","",'1.4 AIZ-BWH'!E1009)</f>
        <v/>
      </c>
      <c r="F1000" s="49"/>
      <c r="G1000" s="500" t="str" cm="1">
        <f t="array" aca="1" ref="G1000" ca="1">IFERROR(IF(M1000=0,SUMIFS(G1001:G$1006,L1001:L$1006,$L1000,M1001:M$1006,"&gt;0"),INDIRECT("'"&amp;$E1000&amp;"'!E4")),"")</f>
        <v/>
      </c>
      <c r="H1000" s="500" t="str" cm="1">
        <f t="array" aca="1" ref="H1000" ca="1">IFERROR(IF(M1000=0,SUMIFS(H1001:H$1006,L1001:L$1006,$L1000,M1001:M$1006,"&gt;0"),INDIRECT("'"&amp;$E1000&amp;"'!E6")),"")</f>
        <v/>
      </c>
      <c r="I1000" s="502" t="str" cm="1">
        <f t="array" aca="1" ref="I1000" ca="1">IF(E1000="","",IFERROR(IF(M1000=0,SUMIFS(I1001:I$1006,L1001:L$1006,$L1000,M1001:M$1006,"&gt;0"),INDIRECT("'"&amp;$E1000&amp;"'!E7")),""))</f>
        <v/>
      </c>
      <c r="J1000" s="502" t="str" cm="1">
        <f t="array" aca="1" ref="J1000" ca="1">IF(E1000="","",IFERROR(IF(M1000=0,SUMIFS(J1001:J$1006,L1001:L$1006,$L1000,M1001:M$1006,"&gt;0"),INDIRECT("'"&amp;$E1000&amp;"'!E8")),""))</f>
        <v/>
      </c>
      <c r="K1000" s="55" t="str">
        <f t="shared" si="42"/>
        <v/>
      </c>
      <c r="L1000" s="411" t="str">
        <f t="shared" si="43"/>
        <v/>
      </c>
      <c r="M1000" s="411" t="str">
        <f t="shared" si="44"/>
        <v/>
      </c>
      <c r="O1000" s="56"/>
    </row>
    <row r="1001" spans="1:15" ht="15" hidden="1">
      <c r="A1001" s="23"/>
      <c r="B1001" s="23"/>
      <c r="C1001" s="23"/>
      <c r="D1001" s="24"/>
      <c r="E1001" s="28" t="str">
        <f>IF('1.4 AIZ-BWH'!E1010="","",'1.4 AIZ-BWH'!E1010)</f>
        <v/>
      </c>
      <c r="F1001" s="49"/>
      <c r="G1001" s="500" t="str" cm="1">
        <f t="array" aca="1" ref="G1001" ca="1">IFERROR(IF(M1001=0,SUMIFS(G1002:G$1006,L1002:L$1006,$L1001,M1002:M$1006,"&gt;0"),INDIRECT("'"&amp;$E1001&amp;"'!E4")),"")</f>
        <v/>
      </c>
      <c r="H1001" s="500" t="str" cm="1">
        <f t="array" aca="1" ref="H1001" ca="1">IFERROR(IF(M1001=0,SUMIFS(H1002:H$1006,L1002:L$1006,$L1001,M1002:M$1006,"&gt;0"),INDIRECT("'"&amp;$E1001&amp;"'!E6")),"")</f>
        <v/>
      </c>
      <c r="I1001" s="502" t="str" cm="1">
        <f t="array" aca="1" ref="I1001" ca="1">IF(E1001="","",IFERROR(IF(M1001=0,SUMIFS(I1002:I$1006,L1002:L$1006,$L1001,M1002:M$1006,"&gt;0"),INDIRECT("'"&amp;$E1001&amp;"'!E7")),""))</f>
        <v/>
      </c>
      <c r="J1001" s="502" t="str" cm="1">
        <f t="array" aca="1" ref="J1001" ca="1">IF(E1001="","",IFERROR(IF(M1001=0,SUMIFS(J1002:J$1006,L1002:L$1006,$L1001,M1002:M$1006,"&gt;0"),INDIRECT("'"&amp;$E1001&amp;"'!E8")),""))</f>
        <v/>
      </c>
      <c r="K1001" s="55" t="str">
        <f t="shared" si="42"/>
        <v/>
      </c>
      <c r="L1001" s="411" t="str">
        <f t="shared" si="43"/>
        <v/>
      </c>
      <c r="M1001" s="411" t="str">
        <f t="shared" si="44"/>
        <v/>
      </c>
      <c r="O1001" s="56"/>
    </row>
    <row r="1002" spans="1:15" ht="15" hidden="1">
      <c r="A1002" s="23"/>
      <c r="B1002" s="23"/>
      <c r="C1002" s="23"/>
      <c r="D1002" s="24"/>
      <c r="E1002" s="28" t="str">
        <f>IF('1.4 AIZ-BWH'!E1011="","",'1.4 AIZ-BWH'!E1011)</f>
        <v/>
      </c>
      <c r="F1002" s="49"/>
      <c r="G1002" s="500" t="str" cm="1">
        <f t="array" aca="1" ref="G1002" ca="1">IFERROR(IF(M1002=0,SUMIFS(G1003:G$1006,L1003:L$1006,$L1002,M1003:M$1006,"&gt;0"),INDIRECT("'"&amp;$E1002&amp;"'!E4")),"")</f>
        <v/>
      </c>
      <c r="H1002" s="500" t="str" cm="1">
        <f t="array" aca="1" ref="H1002" ca="1">IFERROR(IF(M1002=0,SUMIFS(H1003:H$1006,L1003:L$1006,$L1002,M1003:M$1006,"&gt;0"),INDIRECT("'"&amp;$E1002&amp;"'!E6")),"")</f>
        <v/>
      </c>
      <c r="I1002" s="502" t="str" cm="1">
        <f t="array" aca="1" ref="I1002" ca="1">IF(E1002="","",IFERROR(IF(M1002=0,SUMIFS(I1003:I$1006,L1003:L$1006,$L1002,M1003:M$1006,"&gt;0"),INDIRECT("'"&amp;$E1002&amp;"'!E7")),""))</f>
        <v/>
      </c>
      <c r="J1002" s="502" t="str" cm="1">
        <f t="array" aca="1" ref="J1002" ca="1">IF(E1002="","",IFERROR(IF(M1002=0,SUMIFS(J1003:J$1006,L1003:L$1006,$L1002,M1003:M$1006,"&gt;0"),INDIRECT("'"&amp;$E1002&amp;"'!E8")),""))</f>
        <v/>
      </c>
      <c r="K1002" s="55" t="str">
        <f t="shared" si="42"/>
        <v/>
      </c>
      <c r="L1002" s="411" t="str">
        <f t="shared" si="43"/>
        <v/>
      </c>
      <c r="M1002" s="411" t="str">
        <f t="shared" si="44"/>
        <v/>
      </c>
      <c r="O1002" s="56"/>
    </row>
    <row r="1003" spans="1:15" ht="15" hidden="1">
      <c r="A1003" s="23"/>
      <c r="B1003" s="23"/>
      <c r="C1003" s="23"/>
      <c r="D1003" s="24"/>
      <c r="E1003" s="28" t="str">
        <f>IF('1.4 AIZ-BWH'!E1012="","",'1.4 AIZ-BWH'!E1012)</f>
        <v/>
      </c>
      <c r="F1003" s="49"/>
      <c r="G1003" s="500" t="str" cm="1">
        <f t="array" aca="1" ref="G1003" ca="1">IFERROR(IF(M1003=0,SUMIFS(G1004:G$1006,L1004:L$1006,$L1003,M1004:M$1006,"&gt;0"),INDIRECT("'"&amp;$E1003&amp;"'!E4")),"")</f>
        <v/>
      </c>
      <c r="H1003" s="500" t="str" cm="1">
        <f t="array" aca="1" ref="H1003" ca="1">IFERROR(IF(M1003=0,SUMIFS(H1004:H$1006,L1004:L$1006,$L1003,M1004:M$1006,"&gt;0"),INDIRECT("'"&amp;$E1003&amp;"'!E6")),"")</f>
        <v/>
      </c>
      <c r="I1003" s="502" t="str" cm="1">
        <f t="array" aca="1" ref="I1003" ca="1">IF(E1003="","",IFERROR(IF(M1003=0,SUMIFS(I1004:I$1006,L1004:L$1006,$L1003,M1004:M$1006,"&gt;0"),INDIRECT("'"&amp;$E1003&amp;"'!E7")),""))</f>
        <v/>
      </c>
      <c r="J1003" s="502" t="str" cm="1">
        <f t="array" aca="1" ref="J1003" ca="1">IF(E1003="","",IFERROR(IF(M1003=0,SUMIFS(J1004:J$1006,L1004:L$1006,$L1003,M1004:M$1006,"&gt;0"),INDIRECT("'"&amp;$E1003&amp;"'!E8")),""))</f>
        <v/>
      </c>
      <c r="K1003" s="55" t="str">
        <f t="shared" si="42"/>
        <v/>
      </c>
      <c r="L1003" s="411" t="str">
        <f t="shared" si="43"/>
        <v/>
      </c>
      <c r="M1003" s="411" t="str">
        <f t="shared" si="44"/>
        <v/>
      </c>
      <c r="O1003" s="56"/>
    </row>
    <row r="1004" spans="1:15" ht="15" hidden="1">
      <c r="A1004" s="23"/>
      <c r="B1004" s="23"/>
      <c r="C1004" s="23"/>
      <c r="D1004" s="24"/>
      <c r="E1004" s="28" t="str">
        <f>IF('1.4 AIZ-BWH'!E1013="","",'1.4 AIZ-BWH'!E1013)</f>
        <v/>
      </c>
      <c r="F1004" s="49"/>
      <c r="G1004" s="500" t="str" cm="1">
        <f t="array" aca="1" ref="G1004" ca="1">IFERROR(IF(M1004=0,SUMIFS(G1005:G$1006,L1005:L$1006,$L1004,M1005:M$1006,"&gt;0"),INDIRECT("'"&amp;$E1004&amp;"'!E4")),"")</f>
        <v/>
      </c>
      <c r="H1004" s="500" t="str" cm="1">
        <f t="array" aca="1" ref="H1004" ca="1">IFERROR(IF(M1004=0,SUMIFS(H1005:H$1006,L1005:L$1006,$L1004,M1005:M$1006,"&gt;0"),INDIRECT("'"&amp;$E1004&amp;"'!E6")),"")</f>
        <v/>
      </c>
      <c r="I1004" s="502" t="str" cm="1">
        <f t="array" aca="1" ref="I1004" ca="1">IF(E1004="","",IFERROR(IF(M1004=0,SUMIFS(I1005:I$1006,L1005:L$1006,$L1004,M1005:M$1006,"&gt;0"),INDIRECT("'"&amp;$E1004&amp;"'!E7")),""))</f>
        <v/>
      </c>
      <c r="J1004" s="502" t="str" cm="1">
        <f t="array" aca="1" ref="J1004" ca="1">IF(E1004="","",IFERROR(IF(M1004=0,SUMIFS(J1005:J$1006,L1005:L$1006,$L1004,M1005:M$1006,"&gt;0"),INDIRECT("'"&amp;$E1004&amp;"'!E8")),""))</f>
        <v/>
      </c>
      <c r="K1004" s="55" t="str">
        <f t="shared" si="42"/>
        <v/>
      </c>
      <c r="L1004" s="411" t="str">
        <f t="shared" si="43"/>
        <v/>
      </c>
      <c r="M1004" s="411" t="str">
        <f t="shared" si="44"/>
        <v/>
      </c>
      <c r="O1004" s="56"/>
    </row>
    <row r="1005" spans="1:15" ht="15" hidden="1">
      <c r="A1005" s="23"/>
      <c r="B1005" s="23"/>
      <c r="C1005" s="23"/>
      <c r="D1005" s="24"/>
      <c r="E1005" s="28" t="str">
        <f>IF('1.4 AIZ-BWH'!E1014="","",'1.4 AIZ-BWH'!E1014)</f>
        <v/>
      </c>
      <c r="F1005" s="49"/>
      <c r="G1005" s="500" t="str" cm="1">
        <f t="array" aca="1" ref="G1005" ca="1">IFERROR(IF(M1005=0,SUMIFS(G1006:G$1006,L1006:L$1006,$L1005,M1006:M$1006,"&gt;0"),INDIRECT("'"&amp;$E1005&amp;"'!E4")),"")</f>
        <v/>
      </c>
      <c r="H1005" s="500" t="str" cm="1">
        <f t="array" aca="1" ref="H1005" ca="1">IFERROR(IF(M1005=0,SUMIFS(H1006:H$1006,L1006:L$1006,$L1005,M1006:M$1006,"&gt;0"),INDIRECT("'"&amp;$E1005&amp;"'!E6")),"")</f>
        <v/>
      </c>
      <c r="I1005" s="502" t="str" cm="1">
        <f t="array" aca="1" ref="I1005" ca="1">IF(E1005="","",IFERROR(IF(M1005=0,SUMIFS(I1006:I$1006,L1006:L$1006,$L1005,M1006:M$1006,"&gt;0"),INDIRECT("'"&amp;$E1005&amp;"'!E7")),""))</f>
        <v/>
      </c>
      <c r="J1005" s="502" t="str" cm="1">
        <f t="array" aca="1" ref="J1005" ca="1">IF(E1005="","",IFERROR(IF(M1005=0,SUMIFS(J1006:J$1006,L1006:L$1006,$L1005,M1006:M$1006,"&gt;0"),INDIRECT("'"&amp;$E1005&amp;"'!E8")),""))</f>
        <v/>
      </c>
      <c r="K1005" s="55" t="str">
        <f t="shared" si="42"/>
        <v/>
      </c>
      <c r="L1005" s="411" t="str">
        <f t="shared" si="43"/>
        <v/>
      </c>
      <c r="M1005" s="411" t="str">
        <f t="shared" si="44"/>
        <v/>
      </c>
      <c r="O1005" s="56"/>
    </row>
    <row r="1006" spans="1:15" ht="15" hidden="1">
      <c r="A1006" s="23"/>
      <c r="B1006" s="23"/>
      <c r="C1006" s="23"/>
      <c r="D1006" s="24"/>
      <c r="E1006" s="28" t="str">
        <f>IF('1.4 AIZ-BWH'!E1015="","",'1.4 AIZ-BWH'!E1015)</f>
        <v/>
      </c>
      <c r="F1006" s="49"/>
      <c r="G1006" s="500" t="str" cm="1">
        <f t="array" aca="1" ref="G1006" ca="1">IFERROR(IF(M1006=0,SUMIFS(G$1006:G1007,L$1006:L1007,$L1006,M$1006:M1007,"&gt;0"),INDIRECT("'"&amp;$E1006&amp;"'!E4")),"")</f>
        <v/>
      </c>
      <c r="H1006" s="500" t="str" cm="1">
        <f t="array" aca="1" ref="H1006" ca="1">IFERROR(IF(M1006=0,SUMIFS(H$1006:H1007,L$1006:L1007,$L1006,M$1006:M1007,"&gt;0"),INDIRECT("'"&amp;$E1006&amp;"'!E6")),"")</f>
        <v/>
      </c>
      <c r="I1006" s="502" t="str" cm="1">
        <f t="array" aca="1" ref="I1006" ca="1">IF(E1006="","",IFERROR(IF(M1006=0,SUMIFS(I$1006:I1007,L$1006:L1007,$L1006,M$1006:M1007,"&gt;0"),INDIRECT("'"&amp;$E1006&amp;"'!E7")),""))</f>
        <v/>
      </c>
      <c r="J1006" s="502" t="str" cm="1">
        <f t="array" aca="1" ref="J1006" ca="1">IF(E1006="","",IFERROR(IF(M1006=0,SUMIFS(J$1006:J1007,L$1006:L1007,$L1006,M$1006:M1007,"&gt;0"),INDIRECT("'"&amp;$E1006&amp;"'!E8")),""))</f>
        <v/>
      </c>
      <c r="K1006" s="55" t="str">
        <f t="shared" si="42"/>
        <v/>
      </c>
      <c r="L1006" s="411" t="str">
        <f t="shared" si="43"/>
        <v/>
      </c>
      <c r="M1006" s="411" t="str">
        <f t="shared" si="44"/>
        <v/>
      </c>
      <c r="O1006" s="56"/>
    </row>
  </sheetData>
  <sheetProtection algorithmName="SHA-512" hashValue="3DB66QmDgNJpWpLNlHU/sxXuoQpfwwUBSoXi876TGP5MjpJ7XyPQoHhqAg1TfubfEpJjc+l94IB9Jz8KUVP9bA==" saltValue="JJinOklMdNTwXCc4rxaM/w==" spinCount="100000" sheet="1" objects="1" scenarios="1" formatColumns="0" formatRows="0" autoFilter="0"/>
  <mergeCells count="7">
    <mergeCell ref="E14:F14"/>
    <mergeCell ref="B3:K3"/>
    <mergeCell ref="A4:D4"/>
    <mergeCell ref="E5:K5"/>
    <mergeCell ref="G6:K6"/>
    <mergeCell ref="G12:K12"/>
    <mergeCell ref="E7:F7"/>
  </mergeCells>
  <conditionalFormatting sqref="G6:K6">
    <cfRule type="expression" dxfId="145" priority="4">
      <formula>$H$8&lt;70%</formula>
    </cfRule>
  </conditionalFormatting>
  <conditionalFormatting sqref="E16:K1006">
    <cfRule type="expression" dxfId="144" priority="1">
      <formula>IFERROR(SEARCH("*.0*",$E16),0)=1</formula>
    </cfRule>
  </conditionalFormatting>
  <pageMargins left="0.70866141732283472" right="0.70866141732283472" top="0.78740157480314965" bottom="0.78740157480314965" header="0.31496062992125984" footer="0.31496062992125984"/>
  <pageSetup paperSize="9" scale="98" fitToHeight="0" orientation="landscape" r:id="rId1"/>
  <headerFooter>
    <oddFooter>&amp;C&amp;"-,Fett"&amp;10Register: &amp;A | Seite &amp;P von &amp;N</oddFooter>
  </headerFooter>
  <rowBreaks count="2" manualBreakCount="2">
    <brk id="35" max="16383" man="1"/>
    <brk id="7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018">
    <tabColor theme="9" tint="-0.499984740745262"/>
    <pageSetUpPr fitToPage="1"/>
  </sheetPr>
  <dimension ref="A1:O105"/>
  <sheetViews>
    <sheetView workbookViewId="0">
      <pane ySplit="4" topLeftCell="A5" activePane="bottomLeft" state="frozen"/>
      <selection pane="bottomLeft" activeCell="A6" sqref="A6"/>
    </sheetView>
  </sheetViews>
  <sheetFormatPr defaultColWidth="0" defaultRowHeight="15" zeroHeight="1"/>
  <cols>
    <col min="1" max="4" width="4.7109375" customWidth="1"/>
    <col min="5" max="5" width="67.7109375" customWidth="1"/>
    <col min="6" max="6" width="10.7109375" customWidth="1"/>
    <col min="7" max="7" width="16.85546875" customWidth="1"/>
    <col min="8" max="8" width="10.7109375" hidden="1" customWidth="1"/>
    <col min="9" max="9" width="67.7109375" hidden="1" customWidth="1"/>
    <col min="10" max="12" width="10.7109375" hidden="1" customWidth="1"/>
    <col min="13" max="14" width="10.7109375" hidden="1"/>
  </cols>
  <sheetData>
    <row r="1" spans="1:15" ht="18.75">
      <c r="A1" s="104" t="str">
        <f>CONCATENATE(A5,".0")</f>
        <v>1.0</v>
      </c>
      <c r="B1" s="104"/>
      <c r="C1" s="104" t="str">
        <f>INDEX(Konfig!$A$21:$D$1011,MATCH(A1,Konfig!$A$21:$A$1011,0),2)</f>
        <v>Allgemeine Informationen &amp; Zusammenfassungen</v>
      </c>
      <c r="D1" s="104"/>
      <c r="E1" s="104"/>
      <c r="F1" s="104"/>
      <c r="G1" s="104"/>
    </row>
    <row r="2" spans="1:15" ht="18.75">
      <c r="A2" s="105" t="str">
        <f>CONCATENATE(A5,".",B5)</f>
        <v>1.8</v>
      </c>
      <c r="B2" s="105"/>
      <c r="C2" s="105" t="str">
        <f>INDEX(Konfig!$A$21:$D$1011,MATCH(A2,Konfig!$A$21:$A$1011,0),2)</f>
        <v>Leitfaden Bieterpräsentation</v>
      </c>
      <c r="D2" s="105"/>
      <c r="E2" s="105"/>
      <c r="F2" s="105"/>
      <c r="G2" s="105"/>
    </row>
    <row r="3" spans="1:15">
      <c r="A3" s="99"/>
      <c r="B3" s="99"/>
      <c r="C3" s="99"/>
      <c r="D3" s="99"/>
      <c r="E3" s="248"/>
      <c r="F3" s="248"/>
      <c r="G3" s="248" t="str">
        <f>HYPERLINK("#"&amp;"'1.1 AIZ-IVZ'!A1","Link zu Inhaltsverzeichnis")</f>
        <v>Link zu Inhaltsverzeichnis</v>
      </c>
    </row>
    <row r="4" spans="1:15" ht="30">
      <c r="A4" s="576" t="s">
        <v>569</v>
      </c>
      <c r="B4" s="577"/>
      <c r="C4" s="577"/>
      <c r="D4" s="577"/>
      <c r="E4" s="325" t="s">
        <v>654</v>
      </c>
      <c r="F4" s="459" t="s">
        <v>655</v>
      </c>
      <c r="G4" s="460" t="str">
        <f>"Dauer: " &amp; SUM($G$5:$G$105) &amp; "min.|" &amp; INT(SUBSTITUTE(SUM($G$5:$G$105),"min","")/60)&amp;":"&amp;MOD(SUBSTITUTE(SUM($G$5:$G$105),"min",""),60)&amp;" Std."</f>
        <v>Dauer: 15min.|0:15 Std.</v>
      </c>
      <c r="I4" s="461" t="s">
        <v>656</v>
      </c>
      <c r="J4" s="461" t="s">
        <v>657</v>
      </c>
      <c r="K4" s="461" t="s">
        <v>655</v>
      </c>
      <c r="L4" s="461" t="s">
        <v>658</v>
      </c>
      <c r="M4" s="461" t="s">
        <v>659</v>
      </c>
      <c r="N4" s="461" t="s">
        <v>660</v>
      </c>
      <c r="O4" s="461" t="s">
        <v>661</v>
      </c>
    </row>
    <row r="5" spans="1:15">
      <c r="A5" s="115">
        <v>1</v>
      </c>
      <c r="B5" s="116">
        <v>8</v>
      </c>
      <c r="C5" s="116">
        <v>1</v>
      </c>
      <c r="D5" s="466">
        <v>0</v>
      </c>
      <c r="E5" s="451" t="str">
        <f>IF($I5="","",$I5)</f>
        <v>Allgemein</v>
      </c>
      <c r="F5" s="452" t="str">
        <f>IF($I5="","",IF(D5=0,$K5,""))</f>
        <v>Nein</v>
      </c>
      <c r="G5" s="462">
        <f>IF($D5="","",IF($D5=0,$L5,""))</f>
        <v>15</v>
      </c>
      <c r="I5" s="454" t="s">
        <v>288</v>
      </c>
      <c r="J5" s="455" t="s">
        <v>29</v>
      </c>
      <c r="K5" s="455" t="s">
        <v>34</v>
      </c>
      <c r="L5" s="456">
        <v>15</v>
      </c>
      <c r="M5" s="457">
        <v>1</v>
      </c>
      <c r="N5" s="458">
        <v>1</v>
      </c>
      <c r="O5" s="467" t="str">
        <f>IF($I5="","",IF($K5&lt;&gt;"",$K5,$O4))</f>
        <v>Nein</v>
      </c>
    </row>
    <row r="6" spans="1:15">
      <c r="A6" s="115">
        <f>IF($I6="","",A5)</f>
        <v>1</v>
      </c>
      <c r="B6" s="116">
        <f>IF($I6="","",B5)</f>
        <v>8</v>
      </c>
      <c r="C6" s="116">
        <f t="shared" ref="C6:C37" si="0">IF($I6="","",IF($J6="Ja",$M6,C5))</f>
        <v>1</v>
      </c>
      <c r="D6" s="466">
        <f t="shared" ref="D6:D37" si="1">IF($I6="","",IF($J6="Ja",0,$D5+1))</f>
        <v>1</v>
      </c>
      <c r="E6" s="451" t="str">
        <f t="shared" ref="E6:E69" si="2">IF($I6="","",$I6)</f>
        <v xml:space="preserve">Firmenvorstellung </v>
      </c>
      <c r="F6" s="452" t="str">
        <f>IF($I6="","",IF($D6&lt;&gt;0,"",IF($D6=0,IF($K6="",INDEX($K$5:$K5,MATCH(MAX($N$5:N5),$N$5:$N5,0),1),$K6))))</f>
        <v/>
      </c>
      <c r="G6" s="462" t="str">
        <f t="shared" ref="G6:G69" si="3">IF($D6="","",IF($D6=0,$L6,""))</f>
        <v/>
      </c>
      <c r="I6" s="448" t="s">
        <v>662</v>
      </c>
      <c r="J6" s="447"/>
      <c r="K6" s="447" t="s">
        <v>34</v>
      </c>
      <c r="L6" s="453"/>
      <c r="M6" s="458" t="str">
        <f>IF(J6="","",COUNTIF($J$5:$J6,"Ja"))</f>
        <v/>
      </c>
      <c r="N6" s="458">
        <f>IF(K6="","",COUNTIF($K$5:$K6,"Ja")+COUNTIF($K$5:$K6,"Nein"))</f>
        <v>2</v>
      </c>
      <c r="O6" s="467" t="str">
        <f t="shared" ref="O6:O69" si="4">IF($I6="","",IF($K6&lt;&gt;"",$K6,$O5))</f>
        <v>Nein</v>
      </c>
    </row>
    <row r="7" spans="1:15" ht="30">
      <c r="A7" s="115">
        <f t="shared" ref="A7:A70" si="5">IF($I7="","",A6)</f>
        <v>1</v>
      </c>
      <c r="B7" s="116">
        <f t="shared" ref="B7:B70" si="6">IF($I7="","",B6)</f>
        <v>8</v>
      </c>
      <c r="C7" s="116">
        <f t="shared" si="0"/>
        <v>1</v>
      </c>
      <c r="D7" s="466">
        <f t="shared" si="1"/>
        <v>2</v>
      </c>
      <c r="E7" s="451" t="str">
        <f t="shared" si="2"/>
        <v>Vorstellung einer empfohlenen Referenz für einen möglichen Referenzbesuch</v>
      </c>
      <c r="F7" s="452" t="str">
        <f>IF($I7="","",IF($D7&lt;&gt;0,"",IF($D7=0,IF($K7="",INDEX($K$5:$K6,MATCH(MAX($N$5:N6),$N$5:$N6,0),1),$K7))))</f>
        <v/>
      </c>
      <c r="G7" s="462" t="str">
        <f t="shared" si="3"/>
        <v/>
      </c>
      <c r="I7" s="448" t="s">
        <v>663</v>
      </c>
      <c r="J7" s="447"/>
      <c r="K7" s="447" t="s">
        <v>34</v>
      </c>
      <c r="L7" s="453"/>
      <c r="M7" s="458" t="str">
        <f>IF(J7="","",COUNTIF($J$5:$J7,"Ja"))</f>
        <v/>
      </c>
      <c r="N7" s="458">
        <f>IF(K7="","",COUNTIF($K$5:$K7,"Ja")+COUNTIF($K$5:$K7,"Nein"))</f>
        <v>3</v>
      </c>
      <c r="O7" s="467" t="str">
        <f t="shared" si="4"/>
        <v>Nein</v>
      </c>
    </row>
    <row r="8" spans="1:15">
      <c r="A8" s="115">
        <f t="shared" si="5"/>
        <v>1</v>
      </c>
      <c r="B8" s="116">
        <f t="shared" si="6"/>
        <v>8</v>
      </c>
      <c r="C8" s="116">
        <f t="shared" si="0"/>
        <v>2</v>
      </c>
      <c r="D8" s="466">
        <f t="shared" si="1"/>
        <v>0</v>
      </c>
      <c r="E8" s="451" t="str">
        <f t="shared" si="2"/>
        <v>Sonstiges</v>
      </c>
      <c r="F8" s="452" t="str">
        <f>IF($I8="","",IF($D8&lt;&gt;0,"",IF($D8=0,IF($K8="",INDEX($K$5:$K7,MATCH(MAX($N$5:N7),$N$5:$N7,0),1),$K8))))</f>
        <v>Nein</v>
      </c>
      <c r="G8" s="462">
        <f t="shared" si="3"/>
        <v>0</v>
      </c>
      <c r="I8" s="448" t="s">
        <v>391</v>
      </c>
      <c r="J8" s="447" t="s">
        <v>29</v>
      </c>
      <c r="K8" s="447" t="s">
        <v>34</v>
      </c>
      <c r="L8" s="453"/>
      <c r="M8" s="458">
        <f>IF(J8="","",COUNTIF($J$5:$J8,"Ja"))</f>
        <v>2</v>
      </c>
      <c r="N8" s="458">
        <f>IF(K8="","",COUNTIF($K$5:$K8,"Ja")+COUNTIF($K$5:$K8,"Nein"))</f>
        <v>4</v>
      </c>
      <c r="O8" s="467" t="str">
        <f t="shared" si="4"/>
        <v>Nein</v>
      </c>
    </row>
    <row r="9" spans="1:15" ht="75">
      <c r="A9" s="115">
        <f t="shared" si="5"/>
        <v>1</v>
      </c>
      <c r="B9" s="116">
        <f t="shared" si="6"/>
        <v>8</v>
      </c>
      <c r="C9" s="116">
        <f t="shared" si="0"/>
        <v>2</v>
      </c>
      <c r="D9" s="466">
        <f t="shared" si="1"/>
        <v>1</v>
      </c>
      <c r="E9" s="451" t="str">
        <f t="shared" si="2"/>
        <v>Der Auftraggeber behält sich vor, den Präsentationsleitfaden vor dem Präsentationstermin zu konkretisieren und den Bietern in Bezug auf die einzelnen TOPs bestimmte Aufgabenstellungen vorzugeben. Die Einzelheiten werden in den Bewerbungsbedingungen für die Angebotsphase geregelt.</v>
      </c>
      <c r="F9" s="452" t="str">
        <f>IF($I9="","",IF($D9&lt;&gt;0,"",IF($D9=0,IF($K9="",INDEX($K$5:$K8,MATCH(MAX($N$5:N8),$N$5:$N8,0),1),$K9))))</f>
        <v/>
      </c>
      <c r="G9" s="462" t="str">
        <f t="shared" si="3"/>
        <v/>
      </c>
      <c r="I9" s="448" t="s">
        <v>664</v>
      </c>
      <c r="J9" s="447"/>
      <c r="K9" s="447" t="s">
        <v>34</v>
      </c>
      <c r="L9" s="453">
        <v>15</v>
      </c>
      <c r="M9" s="458" t="str">
        <f>IF(J9="","",COUNTIF($J$5:$J9,"Ja"))</f>
        <v/>
      </c>
      <c r="N9" s="458">
        <f>IF(K9="","",COUNTIF($K$5:$K9,"Ja")+COUNTIF($K$5:$K9,"Nein"))</f>
        <v>5</v>
      </c>
      <c r="O9" s="467" t="str">
        <f t="shared" si="4"/>
        <v>Nein</v>
      </c>
    </row>
    <row r="10" spans="1:15" hidden="1">
      <c r="A10" s="115" t="str">
        <f t="shared" si="5"/>
        <v/>
      </c>
      <c r="B10" s="116" t="str">
        <f t="shared" si="6"/>
        <v/>
      </c>
      <c r="C10" s="116" t="str">
        <f t="shared" si="0"/>
        <v/>
      </c>
      <c r="D10" s="466" t="str">
        <f t="shared" si="1"/>
        <v/>
      </c>
      <c r="E10" s="451" t="str">
        <f t="shared" si="2"/>
        <v/>
      </c>
      <c r="F10" s="452" t="str">
        <f>IF($I10="","",IF($D10&lt;&gt;0,"",IF($D10=0,IF($K10="",INDEX($K$5:$K9,MATCH(MAX($N$5:N9),$N$5:$N9,0),1),$K10))))</f>
        <v/>
      </c>
      <c r="G10" s="462" t="str">
        <f t="shared" si="3"/>
        <v/>
      </c>
      <c r="I10" s="448"/>
      <c r="J10" s="447"/>
      <c r="K10" s="447"/>
      <c r="L10" s="453"/>
      <c r="M10" s="458" t="str">
        <f>IF(J10="","",COUNTIF($J$5:$J10,"Ja"))</f>
        <v/>
      </c>
      <c r="N10" s="458" t="str">
        <f>IF(K10="","",COUNTIF($K$5:$K10,"Ja")+COUNTIF($K$5:$K10,"Nein"))</f>
        <v/>
      </c>
      <c r="O10" s="467" t="str">
        <f t="shared" si="4"/>
        <v/>
      </c>
    </row>
    <row r="11" spans="1:15" hidden="1">
      <c r="A11" s="115" t="str">
        <f t="shared" si="5"/>
        <v/>
      </c>
      <c r="B11" s="116" t="str">
        <f t="shared" si="6"/>
        <v/>
      </c>
      <c r="C11" s="116" t="str">
        <f t="shared" si="0"/>
        <v/>
      </c>
      <c r="D11" s="466" t="str">
        <f t="shared" si="1"/>
        <v/>
      </c>
      <c r="E11" s="451" t="str">
        <f t="shared" si="2"/>
        <v/>
      </c>
      <c r="F11" s="452" t="str">
        <f>IF($I11="","",IF($D11&lt;&gt;0,"",IF($D11=0,IF($K11="",INDEX($K$5:$K10,MATCH(MAX($N$5:N10),$N$5:$N10,0),1),$K11))))</f>
        <v/>
      </c>
      <c r="G11" s="462" t="str">
        <f t="shared" si="3"/>
        <v/>
      </c>
      <c r="I11" s="448"/>
      <c r="J11" s="447"/>
      <c r="K11" s="447"/>
      <c r="L11" s="453"/>
      <c r="M11" s="458" t="str">
        <f>IF(J11="","",COUNTIF($J$5:$J11,"Ja"))</f>
        <v/>
      </c>
      <c r="N11" s="458" t="str">
        <f>IF(K11="","",COUNTIF($K$5:$K11,"Ja")+COUNTIF($K$5:$K11,"Nein"))</f>
        <v/>
      </c>
      <c r="O11" s="467" t="str">
        <f t="shared" si="4"/>
        <v/>
      </c>
    </row>
    <row r="12" spans="1:15" hidden="1">
      <c r="A12" s="115" t="str">
        <f t="shared" si="5"/>
        <v/>
      </c>
      <c r="B12" s="116" t="str">
        <f t="shared" si="6"/>
        <v/>
      </c>
      <c r="C12" s="116" t="str">
        <f t="shared" si="0"/>
        <v/>
      </c>
      <c r="D12" s="466" t="str">
        <f t="shared" si="1"/>
        <v/>
      </c>
      <c r="E12" s="451" t="str">
        <f t="shared" si="2"/>
        <v/>
      </c>
      <c r="F12" s="452" t="str">
        <f>IF($I12="","",IF($D12&lt;&gt;0,"",IF($D12=0,IF($K12="",INDEX($K$5:$K11,MATCH(MAX($N$5:N11),$N$5:$N11,0),1),$K12))))</f>
        <v/>
      </c>
      <c r="G12" s="462" t="str">
        <f t="shared" si="3"/>
        <v/>
      </c>
      <c r="I12" s="448"/>
      <c r="J12" s="447"/>
      <c r="K12" s="447"/>
      <c r="L12" s="453"/>
      <c r="M12" s="458" t="str">
        <f>IF(J12="","",COUNTIF($J$5:$J12,"Ja"))</f>
        <v/>
      </c>
      <c r="N12" s="458" t="str">
        <f>IF(K12="","",COUNTIF($K$5:$K12,"Ja")+COUNTIF($K$5:$K12,"Nein"))</f>
        <v/>
      </c>
      <c r="O12" s="467" t="str">
        <f t="shared" si="4"/>
        <v/>
      </c>
    </row>
    <row r="13" spans="1:15" hidden="1">
      <c r="A13" s="115" t="str">
        <f t="shared" si="5"/>
        <v/>
      </c>
      <c r="B13" s="116" t="str">
        <f t="shared" si="6"/>
        <v/>
      </c>
      <c r="C13" s="116" t="str">
        <f t="shared" si="0"/>
        <v/>
      </c>
      <c r="D13" s="466" t="str">
        <f t="shared" si="1"/>
        <v/>
      </c>
      <c r="E13" s="451" t="str">
        <f t="shared" si="2"/>
        <v/>
      </c>
      <c r="F13" s="452" t="str">
        <f>IF($I13="","",IF($D13&lt;&gt;0,"",IF($D13=0,IF($K13="",INDEX($K$5:$K12,MATCH(MAX($N$5:N12),$N$5:$N12,0),1),$K13))))</f>
        <v/>
      </c>
      <c r="G13" s="462" t="str">
        <f t="shared" si="3"/>
        <v/>
      </c>
      <c r="I13" s="448"/>
      <c r="J13" s="447"/>
      <c r="K13" s="447"/>
      <c r="L13" s="453"/>
      <c r="M13" s="458" t="str">
        <f>IF(J13="","",COUNTIF($J$5:$J13,"Ja"))</f>
        <v/>
      </c>
      <c r="N13" s="458" t="str">
        <f>IF(K13="","",COUNTIF($K$5:$K13,"Ja")+COUNTIF($K$5:$K13,"Nein"))</f>
        <v/>
      </c>
      <c r="O13" s="467" t="str">
        <f t="shared" si="4"/>
        <v/>
      </c>
    </row>
    <row r="14" spans="1:15" hidden="1">
      <c r="A14" s="115" t="str">
        <f t="shared" si="5"/>
        <v/>
      </c>
      <c r="B14" s="116" t="str">
        <f t="shared" si="6"/>
        <v/>
      </c>
      <c r="C14" s="116" t="str">
        <f t="shared" si="0"/>
        <v/>
      </c>
      <c r="D14" s="466" t="str">
        <f t="shared" si="1"/>
        <v/>
      </c>
      <c r="E14" s="451" t="str">
        <f t="shared" si="2"/>
        <v/>
      </c>
      <c r="F14" s="452" t="str">
        <f>IF($I14="","",IF($D14&lt;&gt;0,"",IF($D14=0,IF($K14="",INDEX($K$5:$K13,MATCH(MAX($N$5:N13),$N$5:$N13,0),1),$K14))))</f>
        <v/>
      </c>
      <c r="G14" s="462" t="str">
        <f t="shared" si="3"/>
        <v/>
      </c>
      <c r="I14" s="448"/>
      <c r="J14" s="447"/>
      <c r="K14" s="447"/>
      <c r="L14" s="453"/>
      <c r="M14" s="458" t="str">
        <f>IF(J14="","",COUNTIF($J$5:$J14,"Ja"))</f>
        <v/>
      </c>
      <c r="N14" s="458" t="str">
        <f>IF(K14="","",COUNTIF($K$5:$K14,"Ja")+COUNTIF($K$5:$K14,"Nein"))</f>
        <v/>
      </c>
      <c r="O14" s="467" t="str">
        <f t="shared" si="4"/>
        <v/>
      </c>
    </row>
    <row r="15" spans="1:15" hidden="1">
      <c r="A15" s="115" t="str">
        <f t="shared" si="5"/>
        <v/>
      </c>
      <c r="B15" s="116" t="str">
        <f t="shared" si="6"/>
        <v/>
      </c>
      <c r="C15" s="116" t="str">
        <f t="shared" si="0"/>
        <v/>
      </c>
      <c r="D15" s="466" t="str">
        <f t="shared" si="1"/>
        <v/>
      </c>
      <c r="E15" s="451" t="str">
        <f t="shared" si="2"/>
        <v/>
      </c>
      <c r="F15" s="452" t="str">
        <f>IF($I15="","",IF($D15&lt;&gt;0,"",IF($D15=0,IF($K15="",INDEX($K$5:$K14,MATCH(MAX($N$5:N14),$N$5:$N14,0),1),$K15))))</f>
        <v/>
      </c>
      <c r="G15" s="462" t="str">
        <f t="shared" si="3"/>
        <v/>
      </c>
      <c r="I15" s="448"/>
      <c r="J15" s="447"/>
      <c r="K15" s="447"/>
      <c r="L15" s="453"/>
      <c r="M15" s="458" t="str">
        <f>IF(J15="","",COUNTIF($J$5:$J15,"Ja"))</f>
        <v/>
      </c>
      <c r="N15" s="458" t="str">
        <f>IF(K15="","",COUNTIF($K$5:$K15,"Ja")+COUNTIF($K$5:$K15,"Nein"))</f>
        <v/>
      </c>
      <c r="O15" s="467" t="str">
        <f t="shared" si="4"/>
        <v/>
      </c>
    </row>
    <row r="16" spans="1:15" hidden="1">
      <c r="A16" s="115" t="str">
        <f t="shared" si="5"/>
        <v/>
      </c>
      <c r="B16" s="116" t="str">
        <f t="shared" si="6"/>
        <v/>
      </c>
      <c r="C16" s="116" t="str">
        <f t="shared" si="0"/>
        <v/>
      </c>
      <c r="D16" s="466" t="str">
        <f t="shared" si="1"/>
        <v/>
      </c>
      <c r="E16" s="451" t="str">
        <f t="shared" si="2"/>
        <v/>
      </c>
      <c r="F16" s="452" t="str">
        <f>IF($I16="","",IF($D16&lt;&gt;0,"",IF($D16=0,IF($K16="",INDEX($K$5:$K15,MATCH(MAX($N$5:N15),$N$5:$N15,0),1),$K16))))</f>
        <v/>
      </c>
      <c r="G16" s="462" t="str">
        <f t="shared" si="3"/>
        <v/>
      </c>
      <c r="I16" s="448"/>
      <c r="J16" s="447"/>
      <c r="K16" s="447"/>
      <c r="L16" s="453"/>
      <c r="M16" s="458" t="str">
        <f>IF(J16="","",COUNTIF($J$5:$J16,"Ja"))</f>
        <v/>
      </c>
      <c r="N16" s="458" t="str">
        <f>IF(K16="","",COUNTIF($K$5:$K16,"Ja")+COUNTIF($K$5:$K16,"Nein"))</f>
        <v/>
      </c>
      <c r="O16" s="467" t="str">
        <f t="shared" si="4"/>
        <v/>
      </c>
    </row>
    <row r="17" spans="1:15" hidden="1">
      <c r="A17" s="115" t="str">
        <f t="shared" si="5"/>
        <v/>
      </c>
      <c r="B17" s="116" t="str">
        <f t="shared" si="6"/>
        <v/>
      </c>
      <c r="C17" s="116" t="str">
        <f t="shared" si="0"/>
        <v/>
      </c>
      <c r="D17" s="466" t="str">
        <f t="shared" si="1"/>
        <v/>
      </c>
      <c r="E17" s="451" t="str">
        <f t="shared" si="2"/>
        <v/>
      </c>
      <c r="F17" s="452" t="str">
        <f>IF($I17="","",IF($D17&lt;&gt;0,"",IF($D17=0,IF($K17="",INDEX($K$5:$K16,MATCH(MAX($N$5:N16),$N$5:$N16,0),1),$K17))))</f>
        <v/>
      </c>
      <c r="G17" s="462" t="str">
        <f t="shared" si="3"/>
        <v/>
      </c>
      <c r="I17" s="448"/>
      <c r="J17" s="447"/>
      <c r="K17" s="447"/>
      <c r="L17" s="453"/>
      <c r="M17" s="458" t="str">
        <f>IF(J17="","",COUNTIF($J$5:$J17,"Ja"))</f>
        <v/>
      </c>
      <c r="N17" s="458" t="str">
        <f>IF(K17="","",COUNTIF($K$5:$K17,"Ja")+COUNTIF($K$5:$K17,"Nein"))</f>
        <v/>
      </c>
      <c r="O17" s="467" t="str">
        <f t="shared" si="4"/>
        <v/>
      </c>
    </row>
    <row r="18" spans="1:15" hidden="1">
      <c r="A18" s="115" t="str">
        <f t="shared" si="5"/>
        <v/>
      </c>
      <c r="B18" s="116" t="str">
        <f t="shared" si="6"/>
        <v/>
      </c>
      <c r="C18" s="116" t="str">
        <f t="shared" si="0"/>
        <v/>
      </c>
      <c r="D18" s="466" t="str">
        <f t="shared" si="1"/>
        <v/>
      </c>
      <c r="E18" s="451" t="str">
        <f t="shared" si="2"/>
        <v/>
      </c>
      <c r="F18" s="452" t="str">
        <f>IF($I18="","",IF($D18&lt;&gt;0,"",IF($D18=0,IF($K18="",INDEX($K$5:$K17,MATCH(MAX($N$5:N17),$N$5:$N17,0),1),$K18))))</f>
        <v/>
      </c>
      <c r="G18" s="462" t="str">
        <f t="shared" si="3"/>
        <v/>
      </c>
      <c r="I18" s="448"/>
      <c r="J18" s="447"/>
      <c r="K18" s="447"/>
      <c r="L18" s="453"/>
      <c r="M18" s="458" t="str">
        <f>IF(J18="","",COUNTIF($J$5:$J18,"Ja"))</f>
        <v/>
      </c>
      <c r="N18" s="458" t="str">
        <f>IF(K18="","",COUNTIF($K$5:$K18,"Ja")+COUNTIF($K$5:$K18,"Nein"))</f>
        <v/>
      </c>
      <c r="O18" s="467" t="str">
        <f t="shared" si="4"/>
        <v/>
      </c>
    </row>
    <row r="19" spans="1:15" hidden="1">
      <c r="A19" s="115" t="str">
        <f t="shared" si="5"/>
        <v/>
      </c>
      <c r="B19" s="116" t="str">
        <f t="shared" si="6"/>
        <v/>
      </c>
      <c r="C19" s="116" t="str">
        <f t="shared" si="0"/>
        <v/>
      </c>
      <c r="D19" s="466" t="str">
        <f t="shared" si="1"/>
        <v/>
      </c>
      <c r="E19" s="451" t="str">
        <f t="shared" si="2"/>
        <v/>
      </c>
      <c r="F19" s="452" t="str">
        <f>IF($I19="","",IF($D19&lt;&gt;0,"",IF($D19=0,IF($K19="",INDEX($K$5:$K18,MATCH(MAX($N$5:N18),$N$5:$N18,0),1),$K19))))</f>
        <v/>
      </c>
      <c r="G19" s="462" t="str">
        <f t="shared" si="3"/>
        <v/>
      </c>
      <c r="I19" s="448"/>
      <c r="J19" s="447"/>
      <c r="K19" s="447"/>
      <c r="L19" s="453"/>
      <c r="M19" s="458" t="str">
        <f>IF(J19="","",COUNTIF($J$5:$J19,"Ja"))</f>
        <v/>
      </c>
      <c r="N19" s="458" t="str">
        <f>IF(K19="","",COUNTIF($K$5:$K19,"Ja")+COUNTIF($K$5:$K19,"Nein"))</f>
        <v/>
      </c>
      <c r="O19" s="467" t="str">
        <f t="shared" si="4"/>
        <v/>
      </c>
    </row>
    <row r="20" spans="1:15" hidden="1">
      <c r="A20" s="115" t="str">
        <f t="shared" si="5"/>
        <v/>
      </c>
      <c r="B20" s="116" t="str">
        <f t="shared" si="6"/>
        <v/>
      </c>
      <c r="C20" s="116" t="str">
        <f t="shared" si="0"/>
        <v/>
      </c>
      <c r="D20" s="466" t="str">
        <f t="shared" si="1"/>
        <v/>
      </c>
      <c r="E20" s="451" t="str">
        <f t="shared" si="2"/>
        <v/>
      </c>
      <c r="F20" s="452" t="str">
        <f>IF($I20="","",IF($D20&lt;&gt;0,"",IF($D20=0,IF($K20="",INDEX($K$5:$K19,MATCH(MAX($N$5:N19),$N$5:$N19,0),1),$K20))))</f>
        <v/>
      </c>
      <c r="G20" s="462" t="str">
        <f t="shared" si="3"/>
        <v/>
      </c>
      <c r="I20" s="448"/>
      <c r="J20" s="447"/>
      <c r="K20" s="447"/>
      <c r="L20" s="453"/>
      <c r="M20" s="458" t="str">
        <f>IF(J20="","",COUNTIF($J$5:$J20,"Ja"))</f>
        <v/>
      </c>
      <c r="N20" s="458" t="str">
        <f>IF(K20="","",COUNTIF($K$5:$K20,"Ja")+COUNTIF($K$5:$K20,"Nein"))</f>
        <v/>
      </c>
      <c r="O20" s="467" t="str">
        <f t="shared" si="4"/>
        <v/>
      </c>
    </row>
    <row r="21" spans="1:15" hidden="1">
      <c r="A21" s="115" t="str">
        <f t="shared" si="5"/>
        <v/>
      </c>
      <c r="B21" s="116" t="str">
        <f t="shared" si="6"/>
        <v/>
      </c>
      <c r="C21" s="116" t="str">
        <f t="shared" si="0"/>
        <v/>
      </c>
      <c r="D21" s="466" t="str">
        <f t="shared" si="1"/>
        <v/>
      </c>
      <c r="E21" s="451" t="str">
        <f t="shared" si="2"/>
        <v/>
      </c>
      <c r="F21" s="452" t="str">
        <f>IF($I21="","",IF($D21&lt;&gt;0,"",IF($D21=0,IF($K21="",INDEX($K$5:$K20,MATCH(MAX($N$5:N20),$N$5:$N20,0),1),$K21))))</f>
        <v/>
      </c>
      <c r="G21" s="462" t="str">
        <f t="shared" si="3"/>
        <v/>
      </c>
      <c r="I21" s="448"/>
      <c r="J21" s="447"/>
      <c r="K21" s="447"/>
      <c r="L21" s="453"/>
      <c r="M21" s="458" t="str">
        <f>IF(J21="","",COUNTIF($J$5:$J21,"Ja"))</f>
        <v/>
      </c>
      <c r="N21" s="458" t="str">
        <f>IF(K21="","",COUNTIF($K$5:$K21,"Ja")+COUNTIF($K$5:$K21,"Nein"))</f>
        <v/>
      </c>
      <c r="O21" s="467" t="str">
        <f t="shared" si="4"/>
        <v/>
      </c>
    </row>
    <row r="22" spans="1:15" hidden="1">
      <c r="A22" s="115" t="str">
        <f t="shared" si="5"/>
        <v/>
      </c>
      <c r="B22" s="116" t="str">
        <f t="shared" si="6"/>
        <v/>
      </c>
      <c r="C22" s="116" t="str">
        <f t="shared" si="0"/>
        <v/>
      </c>
      <c r="D22" s="466" t="str">
        <f t="shared" si="1"/>
        <v/>
      </c>
      <c r="E22" s="451" t="str">
        <f t="shared" si="2"/>
        <v/>
      </c>
      <c r="F22" s="452" t="str">
        <f>IF($I22="","",IF($D22&lt;&gt;0,"",IF($D22=0,IF($K22="",INDEX($K$5:$K21,MATCH(MAX($N$5:N21),$N$5:$N21,0),1),$K22))))</f>
        <v/>
      </c>
      <c r="G22" s="462" t="str">
        <f t="shared" si="3"/>
        <v/>
      </c>
      <c r="I22" s="448"/>
      <c r="J22" s="447"/>
      <c r="K22" s="447"/>
      <c r="L22" s="453"/>
      <c r="M22" s="458" t="str">
        <f>IF(J22="","",COUNTIF($J$5:$J22,"Ja"))</f>
        <v/>
      </c>
      <c r="N22" s="458" t="str">
        <f>IF(K22="","",COUNTIF($K$5:$K22,"Ja")+COUNTIF($K$5:$K22,"Nein"))</f>
        <v/>
      </c>
      <c r="O22" s="467" t="str">
        <f t="shared" si="4"/>
        <v/>
      </c>
    </row>
    <row r="23" spans="1:15" hidden="1">
      <c r="A23" s="115" t="str">
        <f t="shared" si="5"/>
        <v/>
      </c>
      <c r="B23" s="116" t="str">
        <f t="shared" si="6"/>
        <v/>
      </c>
      <c r="C23" s="116" t="str">
        <f t="shared" si="0"/>
        <v/>
      </c>
      <c r="D23" s="466" t="str">
        <f t="shared" si="1"/>
        <v/>
      </c>
      <c r="E23" s="451" t="str">
        <f t="shared" si="2"/>
        <v/>
      </c>
      <c r="F23" s="452" t="str">
        <f>IF($I23="","",IF($D23&lt;&gt;0,"",IF($D23=0,IF($K23="",INDEX($K$5:$K22,MATCH(MAX($N$5:N22),$N$5:$N22,0),1),$K23))))</f>
        <v/>
      </c>
      <c r="G23" s="462" t="str">
        <f t="shared" si="3"/>
        <v/>
      </c>
      <c r="I23" s="448"/>
      <c r="J23" s="447"/>
      <c r="K23" s="447"/>
      <c r="L23" s="453"/>
      <c r="M23" s="458" t="str">
        <f>IF(J23="","",COUNTIF($J$5:$J23,"Ja"))</f>
        <v/>
      </c>
      <c r="N23" s="458" t="str">
        <f>IF(K23="","",COUNTIF($K$5:$K23,"Ja")+COUNTIF($K$5:$K23,"Nein"))</f>
        <v/>
      </c>
      <c r="O23" s="467" t="str">
        <f t="shared" si="4"/>
        <v/>
      </c>
    </row>
    <row r="24" spans="1:15" hidden="1">
      <c r="A24" s="115" t="str">
        <f t="shared" si="5"/>
        <v/>
      </c>
      <c r="B24" s="116" t="str">
        <f t="shared" si="6"/>
        <v/>
      </c>
      <c r="C24" s="116" t="str">
        <f t="shared" si="0"/>
        <v/>
      </c>
      <c r="D24" s="466" t="str">
        <f t="shared" si="1"/>
        <v/>
      </c>
      <c r="E24" s="451" t="str">
        <f t="shared" si="2"/>
        <v/>
      </c>
      <c r="F24" s="452" t="str">
        <f>IF($I24="","",IF($D24&lt;&gt;0,"",IF($D24=0,IF($K24="",INDEX($K$5:$K23,MATCH(MAX($N$5:N23),$N$5:$N23,0),1),$K24))))</f>
        <v/>
      </c>
      <c r="G24" s="462" t="str">
        <f t="shared" si="3"/>
        <v/>
      </c>
      <c r="I24" s="448"/>
      <c r="J24" s="447"/>
      <c r="K24" s="447"/>
      <c r="L24" s="453"/>
      <c r="M24" s="458" t="str">
        <f>IF(J24="","",COUNTIF($J$5:$J24,"Ja"))</f>
        <v/>
      </c>
      <c r="N24" s="458" t="str">
        <f>IF(K24="","",COUNTIF($K$5:$K24,"Ja")+COUNTIF($K$5:$K24,"Nein"))</f>
        <v/>
      </c>
      <c r="O24" s="467" t="str">
        <f t="shared" si="4"/>
        <v/>
      </c>
    </row>
    <row r="25" spans="1:15" hidden="1">
      <c r="A25" s="115" t="str">
        <f t="shared" si="5"/>
        <v/>
      </c>
      <c r="B25" s="116" t="str">
        <f t="shared" si="6"/>
        <v/>
      </c>
      <c r="C25" s="116" t="str">
        <f t="shared" si="0"/>
        <v/>
      </c>
      <c r="D25" s="466" t="str">
        <f t="shared" si="1"/>
        <v/>
      </c>
      <c r="E25" s="451" t="str">
        <f t="shared" si="2"/>
        <v/>
      </c>
      <c r="F25" s="452" t="str">
        <f>IF($I25="","",IF($D25&lt;&gt;0,"",IF($D25=0,IF($K25="",INDEX($K$5:$K24,MATCH(MAX($N$5:N24),$N$5:$N24,0),1),$K25))))</f>
        <v/>
      </c>
      <c r="G25" s="462" t="str">
        <f t="shared" si="3"/>
        <v/>
      </c>
      <c r="I25" s="448"/>
      <c r="J25" s="447"/>
      <c r="K25" s="447"/>
      <c r="L25" s="453"/>
      <c r="M25" s="458" t="str">
        <f>IF(J25="","",COUNTIF($J$5:$J25,"Ja"))</f>
        <v/>
      </c>
      <c r="N25" s="458" t="str">
        <f>IF(K25="","",COUNTIF($K$5:$K25,"Ja")+COUNTIF($K$5:$K25,"Nein"))</f>
        <v/>
      </c>
      <c r="O25" s="467" t="str">
        <f t="shared" si="4"/>
        <v/>
      </c>
    </row>
    <row r="26" spans="1:15" hidden="1">
      <c r="A26" s="115" t="str">
        <f t="shared" si="5"/>
        <v/>
      </c>
      <c r="B26" s="116" t="str">
        <f t="shared" si="6"/>
        <v/>
      </c>
      <c r="C26" s="116" t="str">
        <f t="shared" si="0"/>
        <v/>
      </c>
      <c r="D26" s="466" t="str">
        <f t="shared" si="1"/>
        <v/>
      </c>
      <c r="E26" s="451" t="str">
        <f t="shared" si="2"/>
        <v/>
      </c>
      <c r="F26" s="452" t="str">
        <f>IF($I26="","",IF($D26&lt;&gt;0,"",IF($D26=0,IF($K26="",INDEX($K$5:$K25,MATCH(MAX($N$5:N25),$N$5:$N25,0),1),$K26))))</f>
        <v/>
      </c>
      <c r="G26" s="462" t="str">
        <f t="shared" si="3"/>
        <v/>
      </c>
      <c r="I26" s="448"/>
      <c r="J26" s="447"/>
      <c r="K26" s="447"/>
      <c r="L26" s="453"/>
      <c r="M26" s="458" t="str">
        <f>IF(J26="","",COUNTIF($J$5:$J26,"Ja"))</f>
        <v/>
      </c>
      <c r="N26" s="458" t="str">
        <f>IF(K26="","",COUNTIF($K$5:$K26,"Ja")+COUNTIF($K$5:$K26,"Nein"))</f>
        <v/>
      </c>
      <c r="O26" s="467" t="str">
        <f t="shared" si="4"/>
        <v/>
      </c>
    </row>
    <row r="27" spans="1:15" hidden="1">
      <c r="A27" s="115" t="str">
        <f t="shared" si="5"/>
        <v/>
      </c>
      <c r="B27" s="116" t="str">
        <f t="shared" si="6"/>
        <v/>
      </c>
      <c r="C27" s="116" t="str">
        <f t="shared" si="0"/>
        <v/>
      </c>
      <c r="D27" s="466" t="str">
        <f t="shared" si="1"/>
        <v/>
      </c>
      <c r="E27" s="451" t="str">
        <f t="shared" si="2"/>
        <v/>
      </c>
      <c r="F27" s="452" t="str">
        <f>IF($I27="","",IF($D27&lt;&gt;0,"",IF($D27=0,IF($K27="",INDEX($K$5:$K26,MATCH(MAX($N$5:N26),$N$5:$N26,0),1),$K27))))</f>
        <v/>
      </c>
      <c r="G27" s="462" t="str">
        <f t="shared" si="3"/>
        <v/>
      </c>
      <c r="I27" s="448"/>
      <c r="J27" s="447"/>
      <c r="K27" s="447"/>
      <c r="L27" s="453"/>
      <c r="M27" s="458" t="str">
        <f>IF(J27="","",COUNTIF($J$5:$J27,"Ja"))</f>
        <v/>
      </c>
      <c r="N27" s="458" t="str">
        <f>IF(K27="","",COUNTIF($K$5:$K27,"Ja")+COUNTIF($K$5:$K27,"Nein"))</f>
        <v/>
      </c>
      <c r="O27" s="467" t="str">
        <f t="shared" si="4"/>
        <v/>
      </c>
    </row>
    <row r="28" spans="1:15" hidden="1">
      <c r="A28" s="115" t="str">
        <f t="shared" si="5"/>
        <v/>
      </c>
      <c r="B28" s="116" t="str">
        <f t="shared" si="6"/>
        <v/>
      </c>
      <c r="C28" s="116" t="str">
        <f t="shared" si="0"/>
        <v/>
      </c>
      <c r="D28" s="466" t="str">
        <f t="shared" si="1"/>
        <v/>
      </c>
      <c r="E28" s="451" t="str">
        <f t="shared" si="2"/>
        <v/>
      </c>
      <c r="F28" s="452" t="str">
        <f>IF($I28="","",IF($D28&lt;&gt;0,"",IF($D28=0,IF($K28="",INDEX($K$5:$K27,MATCH(MAX($N$5:N27),$N$5:$N27,0),1),$K28))))</f>
        <v/>
      </c>
      <c r="G28" s="462" t="str">
        <f t="shared" si="3"/>
        <v/>
      </c>
      <c r="I28" s="448"/>
      <c r="J28" s="447"/>
      <c r="K28" s="447"/>
      <c r="L28" s="453"/>
      <c r="M28" s="458" t="str">
        <f>IF(J28="","",COUNTIF($J$5:$J28,"Ja"))</f>
        <v/>
      </c>
      <c r="N28" s="458" t="str">
        <f>IF(K28="","",COUNTIF($K$5:$K28,"Ja")+COUNTIF($K$5:$K28,"Nein"))</f>
        <v/>
      </c>
      <c r="O28" s="467" t="str">
        <f t="shared" si="4"/>
        <v/>
      </c>
    </row>
    <row r="29" spans="1:15" hidden="1">
      <c r="A29" s="115" t="str">
        <f t="shared" si="5"/>
        <v/>
      </c>
      <c r="B29" s="116" t="str">
        <f t="shared" si="6"/>
        <v/>
      </c>
      <c r="C29" s="116" t="str">
        <f t="shared" si="0"/>
        <v/>
      </c>
      <c r="D29" s="466" t="str">
        <f t="shared" si="1"/>
        <v/>
      </c>
      <c r="E29" s="451" t="str">
        <f t="shared" si="2"/>
        <v/>
      </c>
      <c r="F29" s="452" t="str">
        <f>IF($I29="","",IF($D29&lt;&gt;0,"",IF($D29=0,IF($K29="",INDEX($K$5:$K28,MATCH(MAX($N$5:N28),$N$5:$N28,0),1),$K29))))</f>
        <v/>
      </c>
      <c r="G29" s="462" t="str">
        <f t="shared" si="3"/>
        <v/>
      </c>
      <c r="I29" s="448"/>
      <c r="J29" s="447"/>
      <c r="K29" s="447"/>
      <c r="L29" s="453"/>
      <c r="M29" s="458" t="str">
        <f>IF(J29="","",COUNTIF($J$5:$J29,"Ja"))</f>
        <v/>
      </c>
      <c r="N29" s="458" t="str">
        <f>IF(K29="","",COUNTIF($K$5:$K29,"Ja")+COUNTIF($K$5:$K29,"Nein"))</f>
        <v/>
      </c>
      <c r="O29" s="467" t="str">
        <f t="shared" si="4"/>
        <v/>
      </c>
    </row>
    <row r="30" spans="1:15" hidden="1">
      <c r="A30" s="115" t="str">
        <f t="shared" si="5"/>
        <v/>
      </c>
      <c r="B30" s="116" t="str">
        <f t="shared" si="6"/>
        <v/>
      </c>
      <c r="C30" s="116" t="str">
        <f t="shared" si="0"/>
        <v/>
      </c>
      <c r="D30" s="466" t="str">
        <f t="shared" si="1"/>
        <v/>
      </c>
      <c r="E30" s="451" t="str">
        <f t="shared" si="2"/>
        <v/>
      </c>
      <c r="F30" s="452" t="str">
        <f>IF($I30="","",IF($D30&lt;&gt;0,"",IF($D30=0,IF($K30="",INDEX($K$5:$K29,MATCH(MAX($N$5:N29),$N$5:$N29,0),1),$K30))))</f>
        <v/>
      </c>
      <c r="G30" s="462" t="str">
        <f t="shared" si="3"/>
        <v/>
      </c>
      <c r="I30" s="448"/>
      <c r="J30" s="447"/>
      <c r="K30" s="447"/>
      <c r="L30" s="453"/>
      <c r="M30" s="458" t="str">
        <f>IF(J30="","",COUNTIF($J$5:$J30,"Ja"))</f>
        <v/>
      </c>
      <c r="N30" s="458" t="str">
        <f>IF(K30="","",COUNTIF($K$5:$K30,"Ja")+COUNTIF($K$5:$K30,"Nein"))</f>
        <v/>
      </c>
      <c r="O30" s="467" t="str">
        <f t="shared" si="4"/>
        <v/>
      </c>
    </row>
    <row r="31" spans="1:15" hidden="1">
      <c r="A31" s="115" t="str">
        <f t="shared" si="5"/>
        <v/>
      </c>
      <c r="B31" s="116" t="str">
        <f t="shared" si="6"/>
        <v/>
      </c>
      <c r="C31" s="116" t="str">
        <f t="shared" si="0"/>
        <v/>
      </c>
      <c r="D31" s="466" t="str">
        <f t="shared" si="1"/>
        <v/>
      </c>
      <c r="E31" s="451" t="str">
        <f t="shared" si="2"/>
        <v/>
      </c>
      <c r="F31" s="452" t="str">
        <f>IF($I31="","",IF($D31&lt;&gt;0,"",IF($D31=0,IF($K31="",INDEX($K$5:$K30,MATCH(MAX($N$5:N30),$N$5:$N30,0),1),$K31))))</f>
        <v/>
      </c>
      <c r="G31" s="462" t="str">
        <f t="shared" si="3"/>
        <v/>
      </c>
      <c r="I31" s="448"/>
      <c r="J31" s="447"/>
      <c r="K31" s="447"/>
      <c r="L31" s="453"/>
      <c r="M31" s="458" t="str">
        <f>IF(J31="","",COUNTIF($J$5:$J31,"Ja"))</f>
        <v/>
      </c>
      <c r="N31" s="458" t="str">
        <f>IF(K31="","",COUNTIF($K$5:$K31,"Ja")+COUNTIF($K$5:$K31,"Nein"))</f>
        <v/>
      </c>
      <c r="O31" s="467" t="str">
        <f t="shared" si="4"/>
        <v/>
      </c>
    </row>
    <row r="32" spans="1:15" hidden="1">
      <c r="A32" s="115" t="str">
        <f t="shared" si="5"/>
        <v/>
      </c>
      <c r="B32" s="116" t="str">
        <f t="shared" si="6"/>
        <v/>
      </c>
      <c r="C32" s="116" t="str">
        <f t="shared" si="0"/>
        <v/>
      </c>
      <c r="D32" s="466" t="str">
        <f t="shared" si="1"/>
        <v/>
      </c>
      <c r="E32" s="451" t="str">
        <f t="shared" si="2"/>
        <v/>
      </c>
      <c r="F32" s="452" t="str">
        <f>IF($I32="","",IF($D32&lt;&gt;0,"",IF($D32=0,IF($K32="",INDEX($K$5:$K31,MATCH(MAX($N$5:N31),$N$5:$N31,0),1),$K32))))</f>
        <v/>
      </c>
      <c r="G32" s="462" t="str">
        <f t="shared" si="3"/>
        <v/>
      </c>
      <c r="I32" s="448"/>
      <c r="J32" s="447"/>
      <c r="K32" s="447"/>
      <c r="L32" s="453"/>
      <c r="M32" s="458" t="str">
        <f>IF(J32="","",COUNTIF($J$5:$J32,"Ja"))</f>
        <v/>
      </c>
      <c r="N32" s="458" t="str">
        <f>IF(K32="","",COUNTIF($K$5:$K32,"Ja")+COUNTIF($K$5:$K32,"Nein"))</f>
        <v/>
      </c>
      <c r="O32" s="467" t="str">
        <f t="shared" si="4"/>
        <v/>
      </c>
    </row>
    <row r="33" spans="1:15" hidden="1">
      <c r="A33" s="115" t="str">
        <f t="shared" si="5"/>
        <v/>
      </c>
      <c r="B33" s="116" t="str">
        <f t="shared" si="6"/>
        <v/>
      </c>
      <c r="C33" s="116" t="str">
        <f t="shared" si="0"/>
        <v/>
      </c>
      <c r="D33" s="466" t="str">
        <f t="shared" si="1"/>
        <v/>
      </c>
      <c r="E33" s="451" t="str">
        <f t="shared" si="2"/>
        <v/>
      </c>
      <c r="F33" s="452" t="str">
        <f>IF($I33="","",IF($D33&lt;&gt;0,"",IF($D33=0,IF($K33="",INDEX($K$5:$K32,MATCH(MAX($N$5:N32),$N$5:$N32,0),1),$K33))))</f>
        <v/>
      </c>
      <c r="G33" s="462" t="str">
        <f t="shared" si="3"/>
        <v/>
      </c>
      <c r="I33" s="448"/>
      <c r="J33" s="447"/>
      <c r="K33" s="447"/>
      <c r="L33" s="453"/>
      <c r="M33" s="458" t="str">
        <f>IF(J33="","",COUNTIF($J$5:$J33,"Ja"))</f>
        <v/>
      </c>
      <c r="N33" s="458" t="str">
        <f>IF(K33="","",COUNTIF($K$5:$K33,"Ja")+COUNTIF($K$5:$K33,"Nein"))</f>
        <v/>
      </c>
      <c r="O33" s="467" t="str">
        <f t="shared" si="4"/>
        <v/>
      </c>
    </row>
    <row r="34" spans="1:15" hidden="1">
      <c r="A34" s="115" t="str">
        <f t="shared" si="5"/>
        <v/>
      </c>
      <c r="B34" s="116" t="str">
        <f t="shared" si="6"/>
        <v/>
      </c>
      <c r="C34" s="116" t="str">
        <f t="shared" si="0"/>
        <v/>
      </c>
      <c r="D34" s="466" t="str">
        <f t="shared" si="1"/>
        <v/>
      </c>
      <c r="E34" s="451" t="str">
        <f t="shared" si="2"/>
        <v/>
      </c>
      <c r="F34" s="452" t="str">
        <f>IF($I34="","",IF($D34&lt;&gt;0,"",IF($D34=0,IF($K34="",INDEX($K$5:$K33,MATCH(MAX($N$5:N33),$N$5:$N33,0),1),$K34))))</f>
        <v/>
      </c>
      <c r="G34" s="462" t="str">
        <f t="shared" si="3"/>
        <v/>
      </c>
      <c r="I34" s="448"/>
      <c r="J34" s="447"/>
      <c r="K34" s="447"/>
      <c r="L34" s="453"/>
      <c r="M34" s="458" t="str">
        <f>IF(J34="","",COUNTIF($J$5:$J34,"Ja"))</f>
        <v/>
      </c>
      <c r="N34" s="458" t="str">
        <f>IF(K34="","",COUNTIF($K$5:$K34,"Ja")+COUNTIF($K$5:$K34,"Nein"))</f>
        <v/>
      </c>
      <c r="O34" s="467" t="str">
        <f t="shared" si="4"/>
        <v/>
      </c>
    </row>
    <row r="35" spans="1:15" hidden="1">
      <c r="A35" s="115" t="str">
        <f t="shared" si="5"/>
        <v/>
      </c>
      <c r="B35" s="116" t="str">
        <f t="shared" si="6"/>
        <v/>
      </c>
      <c r="C35" s="116" t="str">
        <f t="shared" si="0"/>
        <v/>
      </c>
      <c r="D35" s="466" t="str">
        <f t="shared" si="1"/>
        <v/>
      </c>
      <c r="E35" s="451" t="str">
        <f t="shared" si="2"/>
        <v/>
      </c>
      <c r="F35" s="452" t="str">
        <f>IF($I35="","",IF($D35&lt;&gt;0,"",IF($D35=0,IF($K35="",INDEX($K$5:$K34,MATCH(MAX($N$5:N34),$N$5:$N34,0),1),$K35))))</f>
        <v/>
      </c>
      <c r="G35" s="462" t="str">
        <f t="shared" si="3"/>
        <v/>
      </c>
      <c r="I35" s="448"/>
      <c r="J35" s="447"/>
      <c r="K35" s="447"/>
      <c r="L35" s="453"/>
      <c r="M35" s="458" t="str">
        <f>IF(J35="","",COUNTIF($J$5:$J35,"Ja"))</f>
        <v/>
      </c>
      <c r="N35" s="458" t="str">
        <f>IF(K35="","",COUNTIF($K$5:$K35,"Ja")+COUNTIF($K$5:$K35,"Nein"))</f>
        <v/>
      </c>
      <c r="O35" s="467" t="str">
        <f t="shared" si="4"/>
        <v/>
      </c>
    </row>
    <row r="36" spans="1:15" hidden="1">
      <c r="A36" s="115" t="str">
        <f t="shared" si="5"/>
        <v/>
      </c>
      <c r="B36" s="116" t="str">
        <f t="shared" si="6"/>
        <v/>
      </c>
      <c r="C36" s="116" t="str">
        <f t="shared" si="0"/>
        <v/>
      </c>
      <c r="D36" s="466" t="str">
        <f t="shared" si="1"/>
        <v/>
      </c>
      <c r="E36" s="451" t="str">
        <f t="shared" si="2"/>
        <v/>
      </c>
      <c r="F36" s="452" t="str">
        <f>IF($I36="","",IF($D36&lt;&gt;0,"",IF($D36=0,IF($K36="",INDEX($K$5:$K35,MATCH(MAX($N$5:N35),$N$5:$N35,0),1),$K36))))</f>
        <v/>
      </c>
      <c r="G36" s="462" t="str">
        <f t="shared" si="3"/>
        <v/>
      </c>
      <c r="I36" s="448"/>
      <c r="J36" s="447"/>
      <c r="K36" s="447"/>
      <c r="L36" s="453"/>
      <c r="M36" s="458" t="str">
        <f>IF(J36="","",COUNTIF($J$5:$J36,"Ja"))</f>
        <v/>
      </c>
      <c r="N36" s="458" t="str">
        <f>IF(K36="","",COUNTIF($K$5:$K36,"Ja")+COUNTIF($K$5:$K36,"Nein"))</f>
        <v/>
      </c>
      <c r="O36" s="467" t="str">
        <f t="shared" si="4"/>
        <v/>
      </c>
    </row>
    <row r="37" spans="1:15" hidden="1">
      <c r="A37" s="115" t="str">
        <f t="shared" si="5"/>
        <v/>
      </c>
      <c r="B37" s="116" t="str">
        <f t="shared" si="6"/>
        <v/>
      </c>
      <c r="C37" s="116" t="str">
        <f t="shared" si="0"/>
        <v/>
      </c>
      <c r="D37" s="466" t="str">
        <f t="shared" si="1"/>
        <v/>
      </c>
      <c r="E37" s="451" t="str">
        <f t="shared" si="2"/>
        <v/>
      </c>
      <c r="F37" s="452" t="str">
        <f>IF($I37="","",IF($D37&lt;&gt;0,"",IF($D37=0,IF($K37="",INDEX($K$5:$K36,MATCH(MAX($N$5:N36),$N$5:$N36,0),1),$K37))))</f>
        <v/>
      </c>
      <c r="G37" s="462" t="str">
        <f t="shared" si="3"/>
        <v/>
      </c>
      <c r="I37" s="448"/>
      <c r="J37" s="447"/>
      <c r="K37" s="447"/>
      <c r="L37" s="453"/>
      <c r="M37" s="458" t="str">
        <f>IF(J37="","",COUNTIF($J$5:$J37,"Ja"))</f>
        <v/>
      </c>
      <c r="N37" s="458" t="str">
        <f>IF(K37="","",COUNTIF($K$5:$K37,"Ja")+COUNTIF($K$5:$K37,"Nein"))</f>
        <v/>
      </c>
      <c r="O37" s="467" t="str">
        <f t="shared" si="4"/>
        <v/>
      </c>
    </row>
    <row r="38" spans="1:15" hidden="1">
      <c r="A38" s="115" t="str">
        <f t="shared" si="5"/>
        <v/>
      </c>
      <c r="B38" s="116" t="str">
        <f t="shared" si="6"/>
        <v/>
      </c>
      <c r="C38" s="116" t="str">
        <f t="shared" ref="C38:C69" si="7">IF($I38="","",IF($J38="Ja",$M38,C37))</f>
        <v/>
      </c>
      <c r="D38" s="466" t="str">
        <f t="shared" ref="D38:D69" si="8">IF($I38="","",IF($J38="Ja",0,$D37+1))</f>
        <v/>
      </c>
      <c r="E38" s="451" t="str">
        <f t="shared" si="2"/>
        <v/>
      </c>
      <c r="F38" s="452" t="str">
        <f>IF($I38="","",IF($D38&lt;&gt;0,"",IF($D38=0,IF($K38="",INDEX($K$5:$K37,MATCH(MAX($N$5:N37),$N$5:$N37,0),1),$K38))))</f>
        <v/>
      </c>
      <c r="G38" s="462" t="str">
        <f t="shared" si="3"/>
        <v/>
      </c>
      <c r="I38" s="448"/>
      <c r="J38" s="447"/>
      <c r="K38" s="447"/>
      <c r="L38" s="453"/>
      <c r="M38" s="458" t="str">
        <f>IF(J38="","",COUNTIF($J$5:$J38,"Ja"))</f>
        <v/>
      </c>
      <c r="N38" s="458" t="str">
        <f>IF(K38="","",COUNTIF($K$5:$K38,"Ja")+COUNTIF($K$5:$K38,"Nein"))</f>
        <v/>
      </c>
      <c r="O38" s="467" t="str">
        <f t="shared" si="4"/>
        <v/>
      </c>
    </row>
    <row r="39" spans="1:15" hidden="1">
      <c r="A39" s="115" t="str">
        <f t="shared" si="5"/>
        <v/>
      </c>
      <c r="B39" s="116" t="str">
        <f t="shared" si="6"/>
        <v/>
      </c>
      <c r="C39" s="116" t="str">
        <f t="shared" si="7"/>
        <v/>
      </c>
      <c r="D39" s="466" t="str">
        <f t="shared" si="8"/>
        <v/>
      </c>
      <c r="E39" s="451" t="str">
        <f t="shared" si="2"/>
        <v/>
      </c>
      <c r="F39" s="452" t="str">
        <f>IF($I39="","",IF($D39&lt;&gt;0,"",IF($D39=0,IF($K39="",INDEX($K$5:$K38,MATCH(MAX($N$5:N38),$N$5:$N38,0),1),$K39))))</f>
        <v/>
      </c>
      <c r="G39" s="462" t="str">
        <f t="shared" si="3"/>
        <v/>
      </c>
      <c r="I39" s="448"/>
      <c r="J39" s="447"/>
      <c r="K39" s="447"/>
      <c r="L39" s="453"/>
      <c r="M39" s="458" t="str">
        <f>IF(J39="","",COUNTIF($J$5:$J39,"Ja"))</f>
        <v/>
      </c>
      <c r="N39" s="458" t="str">
        <f>IF(K39="","",COUNTIF($K$5:$K39,"Ja")+COUNTIF($K$5:$K39,"Nein"))</f>
        <v/>
      </c>
      <c r="O39" s="467" t="str">
        <f t="shared" si="4"/>
        <v/>
      </c>
    </row>
    <row r="40" spans="1:15" hidden="1">
      <c r="A40" s="115" t="str">
        <f t="shared" si="5"/>
        <v/>
      </c>
      <c r="B40" s="116" t="str">
        <f t="shared" si="6"/>
        <v/>
      </c>
      <c r="C40" s="116" t="str">
        <f t="shared" si="7"/>
        <v/>
      </c>
      <c r="D40" s="466" t="str">
        <f t="shared" si="8"/>
        <v/>
      </c>
      <c r="E40" s="451" t="str">
        <f t="shared" si="2"/>
        <v/>
      </c>
      <c r="F40" s="452" t="str">
        <f>IF($I40="","",IF($D40&lt;&gt;0,"",IF($D40=0,IF($K40="",INDEX($K$5:$K39,MATCH(MAX($N$5:N39),$N$5:$N39,0),1),$K40))))</f>
        <v/>
      </c>
      <c r="G40" s="462" t="str">
        <f t="shared" si="3"/>
        <v/>
      </c>
      <c r="I40" s="448"/>
      <c r="J40" s="447"/>
      <c r="K40" s="447"/>
      <c r="L40" s="453"/>
      <c r="M40" s="458" t="str">
        <f>IF(J40="","",COUNTIF($J$5:$J40,"Ja"))</f>
        <v/>
      </c>
      <c r="N40" s="458" t="str">
        <f>IF(K40="","",COUNTIF($K$5:$K40,"Ja")+COUNTIF($K$5:$K40,"Nein"))</f>
        <v/>
      </c>
      <c r="O40" s="467" t="str">
        <f t="shared" si="4"/>
        <v/>
      </c>
    </row>
    <row r="41" spans="1:15" hidden="1">
      <c r="A41" s="115" t="str">
        <f t="shared" si="5"/>
        <v/>
      </c>
      <c r="B41" s="116" t="str">
        <f t="shared" si="6"/>
        <v/>
      </c>
      <c r="C41" s="116" t="str">
        <f t="shared" si="7"/>
        <v/>
      </c>
      <c r="D41" s="466" t="str">
        <f t="shared" si="8"/>
        <v/>
      </c>
      <c r="E41" s="451" t="str">
        <f t="shared" si="2"/>
        <v/>
      </c>
      <c r="F41" s="452" t="str">
        <f>IF($I41="","",IF($D41&lt;&gt;0,"",IF($D41=0,IF($K41="",INDEX($K$5:$K40,MATCH(MAX($N$5:N40),$N$5:$N40,0),1),$K41))))</f>
        <v/>
      </c>
      <c r="G41" s="462" t="str">
        <f t="shared" si="3"/>
        <v/>
      </c>
      <c r="I41" s="448"/>
      <c r="J41" s="447"/>
      <c r="K41" s="447"/>
      <c r="L41" s="453"/>
      <c r="M41" s="458" t="str">
        <f>IF(J41="","",COUNTIF($J$5:$J41,"Ja"))</f>
        <v/>
      </c>
      <c r="N41" s="458" t="str">
        <f>IF(K41="","",COUNTIF($K$5:$K41,"Ja")+COUNTIF($K$5:$K41,"Nein"))</f>
        <v/>
      </c>
      <c r="O41" s="467" t="str">
        <f t="shared" si="4"/>
        <v/>
      </c>
    </row>
    <row r="42" spans="1:15" hidden="1">
      <c r="A42" s="115" t="str">
        <f t="shared" si="5"/>
        <v/>
      </c>
      <c r="B42" s="116" t="str">
        <f t="shared" si="6"/>
        <v/>
      </c>
      <c r="C42" s="116" t="str">
        <f t="shared" si="7"/>
        <v/>
      </c>
      <c r="D42" s="466" t="str">
        <f t="shared" si="8"/>
        <v/>
      </c>
      <c r="E42" s="451" t="str">
        <f t="shared" si="2"/>
        <v/>
      </c>
      <c r="F42" s="452" t="str">
        <f>IF($I42="","",IF($D42&lt;&gt;0,"",IF($D42=0,IF($K42="",INDEX($K$5:$K41,MATCH(MAX($N$5:N41),$N$5:$N41,0),1),$K42))))</f>
        <v/>
      </c>
      <c r="G42" s="462" t="str">
        <f t="shared" si="3"/>
        <v/>
      </c>
      <c r="I42" s="448"/>
      <c r="J42" s="447"/>
      <c r="K42" s="447"/>
      <c r="L42" s="453"/>
      <c r="M42" s="458" t="str">
        <f>IF(J42="","",COUNTIF($J$5:$J42,"Ja"))</f>
        <v/>
      </c>
      <c r="N42" s="458" t="str">
        <f>IF(K42="","",COUNTIF($K$5:$K42,"Ja")+COUNTIF($K$5:$K42,"Nein"))</f>
        <v/>
      </c>
      <c r="O42" s="467" t="str">
        <f t="shared" si="4"/>
        <v/>
      </c>
    </row>
    <row r="43" spans="1:15" hidden="1">
      <c r="A43" s="115" t="str">
        <f t="shared" si="5"/>
        <v/>
      </c>
      <c r="B43" s="116" t="str">
        <f t="shared" si="6"/>
        <v/>
      </c>
      <c r="C43" s="116" t="str">
        <f t="shared" si="7"/>
        <v/>
      </c>
      <c r="D43" s="466" t="str">
        <f t="shared" si="8"/>
        <v/>
      </c>
      <c r="E43" s="451" t="str">
        <f t="shared" si="2"/>
        <v/>
      </c>
      <c r="F43" s="452" t="str">
        <f>IF($I43="","",IF($D43&lt;&gt;0,"",IF($D43=0,IF($K43="",INDEX($K$5:$K42,MATCH(MAX($N$5:N42),$N$5:$N42,0),1),$K43))))</f>
        <v/>
      </c>
      <c r="G43" s="462" t="str">
        <f t="shared" si="3"/>
        <v/>
      </c>
      <c r="I43" s="448"/>
      <c r="J43" s="447"/>
      <c r="K43" s="447"/>
      <c r="L43" s="453"/>
      <c r="M43" s="458" t="str">
        <f>IF(J43="","",COUNTIF($J$5:$J43,"Ja"))</f>
        <v/>
      </c>
      <c r="N43" s="458" t="str">
        <f>IF(K43="","",COUNTIF($K$5:$K43,"Ja")+COUNTIF($K$5:$K43,"Nein"))</f>
        <v/>
      </c>
      <c r="O43" s="467" t="str">
        <f t="shared" si="4"/>
        <v/>
      </c>
    </row>
    <row r="44" spans="1:15" hidden="1">
      <c r="A44" s="115" t="str">
        <f t="shared" si="5"/>
        <v/>
      </c>
      <c r="B44" s="116" t="str">
        <f t="shared" si="6"/>
        <v/>
      </c>
      <c r="C44" s="116" t="str">
        <f t="shared" si="7"/>
        <v/>
      </c>
      <c r="D44" s="466" t="str">
        <f t="shared" si="8"/>
        <v/>
      </c>
      <c r="E44" s="451" t="str">
        <f t="shared" si="2"/>
        <v/>
      </c>
      <c r="F44" s="452" t="str">
        <f>IF($I44="","",IF($D44&lt;&gt;0,"",IF($D44=0,IF($K44="",INDEX($K$5:$K43,MATCH(MAX($N$5:N43),$N$5:$N43,0),1),$K44))))</f>
        <v/>
      </c>
      <c r="G44" s="462" t="str">
        <f t="shared" si="3"/>
        <v/>
      </c>
      <c r="I44" s="448"/>
      <c r="J44" s="447"/>
      <c r="K44" s="447"/>
      <c r="L44" s="453"/>
      <c r="M44" s="458" t="str">
        <f>IF(J44="","",COUNTIF($J$5:$J44,"Ja"))</f>
        <v/>
      </c>
      <c r="N44" s="458" t="str">
        <f>IF(K44="","",COUNTIF($K$5:$K44,"Ja")+COUNTIF($K$5:$K44,"Nein"))</f>
        <v/>
      </c>
      <c r="O44" s="467" t="str">
        <f t="shared" si="4"/>
        <v/>
      </c>
    </row>
    <row r="45" spans="1:15" hidden="1">
      <c r="A45" s="115" t="str">
        <f t="shared" si="5"/>
        <v/>
      </c>
      <c r="B45" s="116" t="str">
        <f t="shared" si="6"/>
        <v/>
      </c>
      <c r="C45" s="116" t="str">
        <f t="shared" si="7"/>
        <v/>
      </c>
      <c r="D45" s="466" t="str">
        <f t="shared" si="8"/>
        <v/>
      </c>
      <c r="E45" s="451" t="str">
        <f t="shared" si="2"/>
        <v/>
      </c>
      <c r="F45" s="452" t="str">
        <f>IF($I45="","",IF($D45&lt;&gt;0,"",IF($D45=0,IF($K45="",INDEX($K$5:$K44,MATCH(MAX($N$5:N44),$N$5:$N44,0),1),$K45))))</f>
        <v/>
      </c>
      <c r="G45" s="462" t="str">
        <f t="shared" si="3"/>
        <v/>
      </c>
      <c r="I45" s="448"/>
      <c r="J45" s="447"/>
      <c r="K45" s="447"/>
      <c r="L45" s="453"/>
      <c r="M45" s="458" t="str">
        <f>IF(J45="","",COUNTIF($J$5:$J45,"Ja"))</f>
        <v/>
      </c>
      <c r="N45" s="458" t="str">
        <f>IF(K45="","",COUNTIF($K$5:$K45,"Ja")+COUNTIF($K$5:$K45,"Nein"))</f>
        <v/>
      </c>
      <c r="O45" s="467" t="str">
        <f t="shared" si="4"/>
        <v/>
      </c>
    </row>
    <row r="46" spans="1:15" hidden="1">
      <c r="A46" s="115" t="str">
        <f t="shared" si="5"/>
        <v/>
      </c>
      <c r="B46" s="116" t="str">
        <f t="shared" si="6"/>
        <v/>
      </c>
      <c r="C46" s="116" t="str">
        <f t="shared" si="7"/>
        <v/>
      </c>
      <c r="D46" s="466" t="str">
        <f t="shared" si="8"/>
        <v/>
      </c>
      <c r="E46" s="451" t="str">
        <f t="shared" si="2"/>
        <v/>
      </c>
      <c r="F46" s="452" t="str">
        <f>IF($I46="","",IF($D46&lt;&gt;0,"",IF($D46=0,IF($K46="",INDEX($K$5:$K45,MATCH(MAX($N$5:N45),$N$5:$N45,0),1),$K46))))</f>
        <v/>
      </c>
      <c r="G46" s="462" t="str">
        <f t="shared" si="3"/>
        <v/>
      </c>
      <c r="I46" s="448"/>
      <c r="J46" s="447"/>
      <c r="K46" s="447"/>
      <c r="L46" s="453"/>
      <c r="M46" s="458" t="str">
        <f>IF(J46="","",COUNTIF($J$5:$J46,"Ja"))</f>
        <v/>
      </c>
      <c r="N46" s="458" t="str">
        <f>IF(K46="","",COUNTIF($K$5:$K46,"Ja")+COUNTIF($K$5:$K46,"Nein"))</f>
        <v/>
      </c>
      <c r="O46" s="467" t="str">
        <f t="shared" si="4"/>
        <v/>
      </c>
    </row>
    <row r="47" spans="1:15" hidden="1">
      <c r="A47" s="115" t="str">
        <f t="shared" si="5"/>
        <v/>
      </c>
      <c r="B47" s="116" t="str">
        <f t="shared" si="6"/>
        <v/>
      </c>
      <c r="C47" s="116" t="str">
        <f t="shared" si="7"/>
        <v/>
      </c>
      <c r="D47" s="466" t="str">
        <f t="shared" si="8"/>
        <v/>
      </c>
      <c r="E47" s="451" t="str">
        <f t="shared" si="2"/>
        <v/>
      </c>
      <c r="F47" s="452" t="str">
        <f>IF($I47="","",IF($D47&lt;&gt;0,"",IF($D47=0,IF($K47="",INDEX($K$5:$K46,MATCH(MAX($N$5:N46),$N$5:$N46,0),1),$K47))))</f>
        <v/>
      </c>
      <c r="G47" s="462" t="str">
        <f t="shared" si="3"/>
        <v/>
      </c>
      <c r="I47" s="448"/>
      <c r="J47" s="447"/>
      <c r="K47" s="447"/>
      <c r="L47" s="453"/>
      <c r="M47" s="458" t="str">
        <f>IF(J47="","",COUNTIF($J$5:$J47,"Ja"))</f>
        <v/>
      </c>
      <c r="N47" s="458" t="str">
        <f>IF(K47="","",COUNTIF($K$5:$K47,"Ja")+COUNTIF($K$5:$K47,"Nein"))</f>
        <v/>
      </c>
      <c r="O47" s="467" t="str">
        <f t="shared" si="4"/>
        <v/>
      </c>
    </row>
    <row r="48" spans="1:15" hidden="1">
      <c r="A48" s="115" t="str">
        <f t="shared" si="5"/>
        <v/>
      </c>
      <c r="B48" s="116" t="str">
        <f t="shared" si="6"/>
        <v/>
      </c>
      <c r="C48" s="116" t="str">
        <f t="shared" si="7"/>
        <v/>
      </c>
      <c r="D48" s="466" t="str">
        <f t="shared" si="8"/>
        <v/>
      </c>
      <c r="E48" s="451" t="str">
        <f t="shared" si="2"/>
        <v/>
      </c>
      <c r="F48" s="452" t="str">
        <f>IF($I48="","",IF($D48&lt;&gt;0,"",IF($D48=0,IF($K48="",INDEX($K$5:$K47,MATCH(MAX($N$5:N47),$N$5:$N47,0),1),$K48))))</f>
        <v/>
      </c>
      <c r="G48" s="462" t="str">
        <f t="shared" si="3"/>
        <v/>
      </c>
      <c r="I48" s="448"/>
      <c r="J48" s="447"/>
      <c r="K48" s="447"/>
      <c r="L48" s="453"/>
      <c r="M48" s="458" t="str">
        <f>IF(J48="","",COUNTIF($J$5:$J48,"Ja"))</f>
        <v/>
      </c>
      <c r="N48" s="458" t="str">
        <f>IF(K48="","",COUNTIF($K$5:$K48,"Ja")+COUNTIF($K$5:$K48,"Nein"))</f>
        <v/>
      </c>
      <c r="O48" s="467" t="str">
        <f t="shared" si="4"/>
        <v/>
      </c>
    </row>
    <row r="49" spans="1:15" hidden="1">
      <c r="A49" s="115" t="str">
        <f t="shared" si="5"/>
        <v/>
      </c>
      <c r="B49" s="116" t="str">
        <f t="shared" si="6"/>
        <v/>
      </c>
      <c r="C49" s="116" t="str">
        <f t="shared" si="7"/>
        <v/>
      </c>
      <c r="D49" s="466" t="str">
        <f t="shared" si="8"/>
        <v/>
      </c>
      <c r="E49" s="451" t="str">
        <f t="shared" si="2"/>
        <v/>
      </c>
      <c r="F49" s="452" t="str">
        <f>IF($I49="","",IF($D49&lt;&gt;0,"",IF($D49=0,IF($K49="",INDEX($K$5:$K48,MATCH(MAX($N$5:N48),$N$5:$N48,0),1),$K49))))</f>
        <v/>
      </c>
      <c r="G49" s="462" t="str">
        <f t="shared" si="3"/>
        <v/>
      </c>
      <c r="I49" s="448"/>
      <c r="J49" s="447"/>
      <c r="K49" s="447"/>
      <c r="L49" s="453"/>
      <c r="M49" s="458" t="str">
        <f>IF(J49="","",COUNTIF($J$5:$J49,"Ja"))</f>
        <v/>
      </c>
      <c r="N49" s="458" t="str">
        <f>IF(K49="","",COUNTIF($K$5:$K49,"Ja")+COUNTIF($K$5:$K49,"Nein"))</f>
        <v/>
      </c>
      <c r="O49" s="467" t="str">
        <f t="shared" si="4"/>
        <v/>
      </c>
    </row>
    <row r="50" spans="1:15" hidden="1">
      <c r="A50" s="115" t="str">
        <f t="shared" si="5"/>
        <v/>
      </c>
      <c r="B50" s="116" t="str">
        <f t="shared" si="6"/>
        <v/>
      </c>
      <c r="C50" s="116" t="str">
        <f t="shared" si="7"/>
        <v/>
      </c>
      <c r="D50" s="466" t="str">
        <f t="shared" si="8"/>
        <v/>
      </c>
      <c r="E50" s="451" t="str">
        <f t="shared" si="2"/>
        <v/>
      </c>
      <c r="F50" s="452" t="str">
        <f>IF($I50="","",IF($D50&lt;&gt;0,"",IF($D50=0,IF($K50="",INDEX($K$5:$K49,MATCH(MAX($N$5:N49),$N$5:$N49,0),1),$K50))))</f>
        <v/>
      </c>
      <c r="G50" s="462" t="str">
        <f t="shared" si="3"/>
        <v/>
      </c>
      <c r="I50" s="448"/>
      <c r="J50" s="447"/>
      <c r="K50" s="447"/>
      <c r="L50" s="453"/>
      <c r="M50" s="458" t="str">
        <f>IF(J50="","",COUNTIF($J$5:$J50,"Ja"))</f>
        <v/>
      </c>
      <c r="N50" s="458" t="str">
        <f>IF(K50="","",COUNTIF($K$5:$K50,"Ja")+COUNTIF($K$5:$K50,"Nein"))</f>
        <v/>
      </c>
      <c r="O50" s="467" t="str">
        <f t="shared" si="4"/>
        <v/>
      </c>
    </row>
    <row r="51" spans="1:15" hidden="1">
      <c r="A51" s="115" t="str">
        <f t="shared" si="5"/>
        <v/>
      </c>
      <c r="B51" s="116" t="str">
        <f t="shared" si="6"/>
        <v/>
      </c>
      <c r="C51" s="116" t="str">
        <f t="shared" si="7"/>
        <v/>
      </c>
      <c r="D51" s="466" t="str">
        <f t="shared" si="8"/>
        <v/>
      </c>
      <c r="E51" s="451" t="str">
        <f t="shared" si="2"/>
        <v/>
      </c>
      <c r="F51" s="452" t="str">
        <f>IF($I51="","",IF($D51&lt;&gt;0,"",IF($D51=0,IF($K51="",INDEX($K$5:$K50,MATCH(MAX($N$5:N50),$N$5:$N50,0),1),$K51))))</f>
        <v/>
      </c>
      <c r="G51" s="462" t="str">
        <f t="shared" si="3"/>
        <v/>
      </c>
      <c r="I51" s="448"/>
      <c r="J51" s="447"/>
      <c r="K51" s="447"/>
      <c r="L51" s="453"/>
      <c r="M51" s="458" t="str">
        <f>IF(J51="","",COUNTIF($J$5:$J51,"Ja"))</f>
        <v/>
      </c>
      <c r="N51" s="458" t="str">
        <f>IF(K51="","",COUNTIF($K$5:$K51,"Ja")+COUNTIF($K$5:$K51,"Nein"))</f>
        <v/>
      </c>
      <c r="O51" s="467" t="str">
        <f t="shared" si="4"/>
        <v/>
      </c>
    </row>
    <row r="52" spans="1:15" hidden="1">
      <c r="A52" s="115" t="str">
        <f t="shared" si="5"/>
        <v/>
      </c>
      <c r="B52" s="116" t="str">
        <f t="shared" si="6"/>
        <v/>
      </c>
      <c r="C52" s="116" t="str">
        <f t="shared" si="7"/>
        <v/>
      </c>
      <c r="D52" s="466" t="str">
        <f t="shared" si="8"/>
        <v/>
      </c>
      <c r="E52" s="451" t="str">
        <f t="shared" si="2"/>
        <v/>
      </c>
      <c r="F52" s="452" t="str">
        <f>IF($I52="","",IF($D52&lt;&gt;0,"",IF($D52=0,IF($K52="",INDEX($K$5:$K51,MATCH(MAX($N$5:N51),$N$5:$N51,0),1),$K52))))</f>
        <v/>
      </c>
      <c r="G52" s="462" t="str">
        <f t="shared" si="3"/>
        <v/>
      </c>
      <c r="I52" s="448"/>
      <c r="J52" s="447"/>
      <c r="K52" s="447"/>
      <c r="L52" s="453"/>
      <c r="M52" s="458" t="str">
        <f>IF(J52="","",COUNTIF($J$5:$J52,"Ja"))</f>
        <v/>
      </c>
      <c r="N52" s="458" t="str">
        <f>IF(K52="","",COUNTIF($K$5:$K52,"Ja")+COUNTIF($K$5:$K52,"Nein"))</f>
        <v/>
      </c>
      <c r="O52" s="467" t="str">
        <f t="shared" si="4"/>
        <v/>
      </c>
    </row>
    <row r="53" spans="1:15" hidden="1">
      <c r="A53" s="115" t="str">
        <f t="shared" si="5"/>
        <v/>
      </c>
      <c r="B53" s="116" t="str">
        <f t="shared" si="6"/>
        <v/>
      </c>
      <c r="C53" s="116" t="str">
        <f t="shared" si="7"/>
        <v/>
      </c>
      <c r="D53" s="466" t="str">
        <f t="shared" si="8"/>
        <v/>
      </c>
      <c r="E53" s="451" t="str">
        <f t="shared" si="2"/>
        <v/>
      </c>
      <c r="F53" s="452" t="str">
        <f>IF($I53="","",IF($D53&lt;&gt;0,"",IF($D53=0,IF($K53="",INDEX($K$5:$K52,MATCH(MAX($N$5:N52),$N$5:$N52,0),1),$K53))))</f>
        <v/>
      </c>
      <c r="G53" s="462" t="str">
        <f t="shared" si="3"/>
        <v/>
      </c>
      <c r="I53" s="448"/>
      <c r="J53" s="447"/>
      <c r="K53" s="447"/>
      <c r="L53" s="453"/>
      <c r="M53" s="458" t="str">
        <f>IF(J53="","",COUNTIF($J$5:$J53,"Ja"))</f>
        <v/>
      </c>
      <c r="N53" s="458" t="str">
        <f>IF(K53="","",COUNTIF($K$5:$K53,"Ja")+COUNTIF($K$5:$K53,"Nein"))</f>
        <v/>
      </c>
      <c r="O53" s="467" t="str">
        <f t="shared" si="4"/>
        <v/>
      </c>
    </row>
    <row r="54" spans="1:15" hidden="1">
      <c r="A54" s="115" t="str">
        <f t="shared" si="5"/>
        <v/>
      </c>
      <c r="B54" s="116" t="str">
        <f t="shared" si="6"/>
        <v/>
      </c>
      <c r="C54" s="116" t="str">
        <f t="shared" si="7"/>
        <v/>
      </c>
      <c r="D54" s="466" t="str">
        <f t="shared" si="8"/>
        <v/>
      </c>
      <c r="E54" s="451" t="str">
        <f t="shared" si="2"/>
        <v/>
      </c>
      <c r="F54" s="452" t="str">
        <f>IF($I54="","",IF($D54&lt;&gt;0,"",IF($D54=0,IF($K54="",INDEX($K$5:$K53,MATCH(MAX($N$5:N53),$N$5:$N53,0),1),$K54))))</f>
        <v/>
      </c>
      <c r="G54" s="462" t="str">
        <f t="shared" si="3"/>
        <v/>
      </c>
      <c r="I54" s="448"/>
      <c r="J54" s="447"/>
      <c r="K54" s="447"/>
      <c r="L54" s="453"/>
      <c r="M54" s="458" t="str">
        <f>IF(J54="","",COUNTIF($J$5:$J54,"Ja"))</f>
        <v/>
      </c>
      <c r="N54" s="458" t="str">
        <f>IF(K54="","",COUNTIF($K$5:$K54,"Ja")+COUNTIF($K$5:$K54,"Nein"))</f>
        <v/>
      </c>
      <c r="O54" s="467" t="str">
        <f t="shared" si="4"/>
        <v/>
      </c>
    </row>
    <row r="55" spans="1:15" hidden="1">
      <c r="A55" s="115" t="str">
        <f t="shared" si="5"/>
        <v/>
      </c>
      <c r="B55" s="116" t="str">
        <f t="shared" si="6"/>
        <v/>
      </c>
      <c r="C55" s="116" t="str">
        <f t="shared" si="7"/>
        <v/>
      </c>
      <c r="D55" s="466" t="str">
        <f t="shared" si="8"/>
        <v/>
      </c>
      <c r="E55" s="451" t="str">
        <f t="shared" si="2"/>
        <v/>
      </c>
      <c r="F55" s="452" t="str">
        <f>IF($I55="","",IF($D55&lt;&gt;0,"",IF($D55=0,IF($K55="",INDEX($K$5:$K54,MATCH(MAX($N$5:N54),$N$5:$N54,0),1),$K55))))</f>
        <v/>
      </c>
      <c r="G55" s="462" t="str">
        <f t="shared" si="3"/>
        <v/>
      </c>
      <c r="I55" s="448"/>
      <c r="J55" s="447"/>
      <c r="K55" s="447"/>
      <c r="L55" s="453"/>
      <c r="M55" s="458" t="str">
        <f>IF(J55="","",COUNTIF($J$5:$J55,"Ja"))</f>
        <v/>
      </c>
      <c r="N55" s="458" t="str">
        <f>IF(K55="","",COUNTIF($K$5:$K55,"Ja")+COUNTIF($K$5:$K55,"Nein"))</f>
        <v/>
      </c>
      <c r="O55" s="467" t="str">
        <f t="shared" si="4"/>
        <v/>
      </c>
    </row>
    <row r="56" spans="1:15" hidden="1">
      <c r="A56" s="115" t="str">
        <f t="shared" si="5"/>
        <v/>
      </c>
      <c r="B56" s="116" t="str">
        <f t="shared" si="6"/>
        <v/>
      </c>
      <c r="C56" s="116" t="str">
        <f t="shared" si="7"/>
        <v/>
      </c>
      <c r="D56" s="466" t="str">
        <f t="shared" si="8"/>
        <v/>
      </c>
      <c r="E56" s="451" t="str">
        <f t="shared" si="2"/>
        <v/>
      </c>
      <c r="F56" s="452" t="str">
        <f>IF($I56="","",IF($D56&lt;&gt;0,"",IF($D56=0,IF($K56="",INDEX($K$5:$K55,MATCH(MAX($N$5:N55),$N$5:$N55,0),1),$K56))))</f>
        <v/>
      </c>
      <c r="G56" s="462" t="str">
        <f t="shared" si="3"/>
        <v/>
      </c>
      <c r="I56" s="448"/>
      <c r="J56" s="447"/>
      <c r="K56" s="447"/>
      <c r="L56" s="453"/>
      <c r="M56" s="458" t="str">
        <f>IF(J56="","",COUNTIF($J$5:$J56,"Ja"))</f>
        <v/>
      </c>
      <c r="N56" s="458" t="str">
        <f>IF(K56="","",COUNTIF($K$5:$K56,"Ja")+COUNTIF($K$5:$K56,"Nein"))</f>
        <v/>
      </c>
      <c r="O56" s="467" t="str">
        <f t="shared" si="4"/>
        <v/>
      </c>
    </row>
    <row r="57" spans="1:15" hidden="1">
      <c r="A57" s="115" t="str">
        <f t="shared" si="5"/>
        <v/>
      </c>
      <c r="B57" s="116" t="str">
        <f t="shared" si="6"/>
        <v/>
      </c>
      <c r="C57" s="116" t="str">
        <f t="shared" si="7"/>
        <v/>
      </c>
      <c r="D57" s="466" t="str">
        <f t="shared" si="8"/>
        <v/>
      </c>
      <c r="E57" s="451" t="str">
        <f t="shared" si="2"/>
        <v/>
      </c>
      <c r="F57" s="452" t="str">
        <f>IF($I57="","",IF($D57&lt;&gt;0,"",IF($D57=0,IF($K57="",INDEX($K$5:$K56,MATCH(MAX($N$5:N56),$N$5:$N56,0),1),$K57))))</f>
        <v/>
      </c>
      <c r="G57" s="462" t="str">
        <f t="shared" si="3"/>
        <v/>
      </c>
      <c r="I57" s="448"/>
      <c r="J57" s="447"/>
      <c r="K57" s="447"/>
      <c r="L57" s="453"/>
      <c r="M57" s="458" t="str">
        <f>IF(J57="","",COUNTIF($J$5:$J57,"Ja"))</f>
        <v/>
      </c>
      <c r="N57" s="458" t="str">
        <f>IF(K57="","",COUNTIF($K$5:$K57,"Ja")+COUNTIF($K$5:$K57,"Nein"))</f>
        <v/>
      </c>
      <c r="O57" s="467" t="str">
        <f t="shared" si="4"/>
        <v/>
      </c>
    </row>
    <row r="58" spans="1:15" hidden="1">
      <c r="A58" s="115" t="str">
        <f t="shared" si="5"/>
        <v/>
      </c>
      <c r="B58" s="116" t="str">
        <f t="shared" si="6"/>
        <v/>
      </c>
      <c r="C58" s="116" t="str">
        <f t="shared" si="7"/>
        <v/>
      </c>
      <c r="D58" s="466" t="str">
        <f t="shared" si="8"/>
        <v/>
      </c>
      <c r="E58" s="451" t="str">
        <f t="shared" si="2"/>
        <v/>
      </c>
      <c r="F58" s="452" t="str">
        <f>IF($I58="","",IF($D58&lt;&gt;0,"",IF($D58=0,IF($K58="",INDEX($K$5:$K57,MATCH(MAX($N$5:N57),$N$5:$N57,0),1),$K58))))</f>
        <v/>
      </c>
      <c r="G58" s="462" t="str">
        <f t="shared" si="3"/>
        <v/>
      </c>
      <c r="I58" s="448"/>
      <c r="J58" s="447"/>
      <c r="K58" s="447"/>
      <c r="L58" s="453"/>
      <c r="M58" s="458" t="str">
        <f>IF(J58="","",COUNTIF($J$5:$J58,"Ja"))</f>
        <v/>
      </c>
      <c r="N58" s="458" t="str">
        <f>IF(K58="","",COUNTIF($K$5:$K58,"Ja")+COUNTIF($K$5:$K58,"Nein"))</f>
        <v/>
      </c>
      <c r="O58" s="467" t="str">
        <f t="shared" si="4"/>
        <v/>
      </c>
    </row>
    <row r="59" spans="1:15" hidden="1">
      <c r="A59" s="115" t="str">
        <f t="shared" si="5"/>
        <v/>
      </c>
      <c r="B59" s="116" t="str">
        <f t="shared" si="6"/>
        <v/>
      </c>
      <c r="C59" s="116" t="str">
        <f t="shared" si="7"/>
        <v/>
      </c>
      <c r="D59" s="466" t="str">
        <f t="shared" si="8"/>
        <v/>
      </c>
      <c r="E59" s="451" t="str">
        <f t="shared" si="2"/>
        <v/>
      </c>
      <c r="F59" s="452" t="str">
        <f>IF($I59="","",IF($D59&lt;&gt;0,"",IF($D59=0,IF($K59="",INDEX($K$5:$K58,MATCH(MAX($N$5:N58),$N$5:$N58,0),1),$K59))))</f>
        <v/>
      </c>
      <c r="G59" s="462" t="str">
        <f t="shared" si="3"/>
        <v/>
      </c>
      <c r="I59" s="448"/>
      <c r="J59" s="447"/>
      <c r="K59" s="447"/>
      <c r="L59" s="453"/>
      <c r="M59" s="458" t="str">
        <f>IF(J59="","",COUNTIF($J$5:$J59,"Ja"))</f>
        <v/>
      </c>
      <c r="N59" s="458" t="str">
        <f>IF(K59="","",COUNTIF($K$5:$K59,"Ja")+COUNTIF($K$5:$K59,"Nein"))</f>
        <v/>
      </c>
      <c r="O59" s="467" t="str">
        <f t="shared" si="4"/>
        <v/>
      </c>
    </row>
    <row r="60" spans="1:15" hidden="1">
      <c r="A60" s="115" t="str">
        <f t="shared" si="5"/>
        <v/>
      </c>
      <c r="B60" s="116" t="str">
        <f t="shared" si="6"/>
        <v/>
      </c>
      <c r="C60" s="116" t="str">
        <f t="shared" si="7"/>
        <v/>
      </c>
      <c r="D60" s="466" t="str">
        <f t="shared" si="8"/>
        <v/>
      </c>
      <c r="E60" s="451" t="str">
        <f t="shared" si="2"/>
        <v/>
      </c>
      <c r="F60" s="452" t="str">
        <f>IF($I60="","",IF($D60&lt;&gt;0,"",IF($D60=0,IF($K60="",INDEX($K$5:$K59,MATCH(MAX($N$5:N59),$N$5:$N59,0),1),$K60))))</f>
        <v/>
      </c>
      <c r="G60" s="462" t="str">
        <f t="shared" si="3"/>
        <v/>
      </c>
      <c r="I60" s="448"/>
      <c r="J60" s="447"/>
      <c r="K60" s="447"/>
      <c r="L60" s="453"/>
      <c r="M60" s="458" t="str">
        <f>IF(J60="","",COUNTIF($J$5:$J60,"Ja"))</f>
        <v/>
      </c>
      <c r="N60" s="458" t="str">
        <f>IF(K60="","",COUNTIF($K$5:$K60,"Ja")+COUNTIF($K$5:$K60,"Nein"))</f>
        <v/>
      </c>
      <c r="O60" s="467" t="str">
        <f t="shared" si="4"/>
        <v/>
      </c>
    </row>
    <row r="61" spans="1:15" hidden="1">
      <c r="A61" s="115" t="str">
        <f t="shared" si="5"/>
        <v/>
      </c>
      <c r="B61" s="116" t="str">
        <f t="shared" si="6"/>
        <v/>
      </c>
      <c r="C61" s="116" t="str">
        <f t="shared" si="7"/>
        <v/>
      </c>
      <c r="D61" s="466" t="str">
        <f t="shared" si="8"/>
        <v/>
      </c>
      <c r="E61" s="451" t="str">
        <f t="shared" si="2"/>
        <v/>
      </c>
      <c r="F61" s="452" t="str">
        <f>IF($I61="","",IF($D61&lt;&gt;0,"",IF($D61=0,IF($K61="",INDEX($K$5:$K60,MATCH(MAX($N$5:N60),$N$5:$N60,0),1),$K61))))</f>
        <v/>
      </c>
      <c r="G61" s="462" t="str">
        <f t="shared" si="3"/>
        <v/>
      </c>
      <c r="I61" s="448"/>
      <c r="J61" s="447"/>
      <c r="K61" s="447"/>
      <c r="L61" s="453"/>
      <c r="M61" s="458" t="str">
        <f>IF(J61="","",COUNTIF($J$5:$J61,"Ja"))</f>
        <v/>
      </c>
      <c r="N61" s="458" t="str">
        <f>IF(K61="","",COUNTIF($K$5:$K61,"Ja")+COUNTIF($K$5:$K61,"Nein"))</f>
        <v/>
      </c>
      <c r="O61" s="467" t="str">
        <f t="shared" si="4"/>
        <v/>
      </c>
    </row>
    <row r="62" spans="1:15" hidden="1">
      <c r="A62" s="115" t="str">
        <f t="shared" si="5"/>
        <v/>
      </c>
      <c r="B62" s="116" t="str">
        <f t="shared" si="6"/>
        <v/>
      </c>
      <c r="C62" s="116" t="str">
        <f t="shared" si="7"/>
        <v/>
      </c>
      <c r="D62" s="466" t="str">
        <f t="shared" si="8"/>
        <v/>
      </c>
      <c r="E62" s="451" t="str">
        <f t="shared" si="2"/>
        <v/>
      </c>
      <c r="F62" s="452" t="str">
        <f>IF($I62="","",IF($D62&lt;&gt;0,"",IF($D62=0,IF($K62="",INDEX($K$5:$K61,MATCH(MAX($N$5:N61),$N$5:$N61,0),1),$K62))))</f>
        <v/>
      </c>
      <c r="G62" s="462" t="str">
        <f t="shared" si="3"/>
        <v/>
      </c>
      <c r="I62" s="448"/>
      <c r="J62" s="447"/>
      <c r="K62" s="447"/>
      <c r="L62" s="453"/>
      <c r="M62" s="458" t="str">
        <f>IF(J62="","",COUNTIF($J$5:$J62,"Ja"))</f>
        <v/>
      </c>
      <c r="N62" s="458" t="str">
        <f>IF(K62="","",COUNTIF($K$5:$K62,"Ja")+COUNTIF($K$5:$K62,"Nein"))</f>
        <v/>
      </c>
      <c r="O62" s="467" t="str">
        <f t="shared" si="4"/>
        <v/>
      </c>
    </row>
    <row r="63" spans="1:15" hidden="1">
      <c r="A63" s="115" t="str">
        <f t="shared" si="5"/>
        <v/>
      </c>
      <c r="B63" s="116" t="str">
        <f t="shared" si="6"/>
        <v/>
      </c>
      <c r="C63" s="116" t="str">
        <f t="shared" si="7"/>
        <v/>
      </c>
      <c r="D63" s="466" t="str">
        <f t="shared" si="8"/>
        <v/>
      </c>
      <c r="E63" s="451" t="str">
        <f t="shared" si="2"/>
        <v/>
      </c>
      <c r="F63" s="452" t="str">
        <f>IF($I63="","",IF($D63&lt;&gt;0,"",IF($D63=0,IF($K63="",INDEX($K$5:$K62,MATCH(MAX($N$5:N62),$N$5:$N62,0),1),$K63))))</f>
        <v/>
      </c>
      <c r="G63" s="462" t="str">
        <f t="shared" si="3"/>
        <v/>
      </c>
      <c r="I63" s="448"/>
      <c r="J63" s="447"/>
      <c r="K63" s="447"/>
      <c r="L63" s="453"/>
      <c r="M63" s="458" t="str">
        <f>IF(J63="","",COUNTIF($J$5:$J63,"Ja"))</f>
        <v/>
      </c>
      <c r="N63" s="458" t="str">
        <f>IF(K63="","",COUNTIF($K$5:$K63,"Ja")+COUNTIF($K$5:$K63,"Nein"))</f>
        <v/>
      </c>
      <c r="O63" s="467" t="str">
        <f t="shared" si="4"/>
        <v/>
      </c>
    </row>
    <row r="64" spans="1:15" hidden="1">
      <c r="A64" s="115" t="str">
        <f t="shared" si="5"/>
        <v/>
      </c>
      <c r="B64" s="116" t="str">
        <f t="shared" si="6"/>
        <v/>
      </c>
      <c r="C64" s="116" t="str">
        <f t="shared" si="7"/>
        <v/>
      </c>
      <c r="D64" s="466" t="str">
        <f t="shared" si="8"/>
        <v/>
      </c>
      <c r="E64" s="451" t="str">
        <f t="shared" si="2"/>
        <v/>
      </c>
      <c r="F64" s="452" t="str">
        <f>IF($I64="","",IF($D64&lt;&gt;0,"",IF($D64=0,IF($K64="",INDEX($K$5:$K63,MATCH(MAX($N$5:N63),$N$5:$N63,0),1),$K64))))</f>
        <v/>
      </c>
      <c r="G64" s="462" t="str">
        <f t="shared" si="3"/>
        <v/>
      </c>
      <c r="I64" s="448"/>
      <c r="J64" s="447"/>
      <c r="K64" s="447"/>
      <c r="L64" s="453"/>
      <c r="M64" s="458" t="str">
        <f>IF(J64="","",COUNTIF($J$5:$J64,"Ja"))</f>
        <v/>
      </c>
      <c r="N64" s="458" t="str">
        <f>IF(K64="","",COUNTIF($K$5:$K64,"Ja")+COUNTIF($K$5:$K64,"Nein"))</f>
        <v/>
      </c>
      <c r="O64" s="467" t="str">
        <f t="shared" si="4"/>
        <v/>
      </c>
    </row>
    <row r="65" spans="1:15" hidden="1">
      <c r="A65" s="115" t="str">
        <f t="shared" si="5"/>
        <v/>
      </c>
      <c r="B65" s="116" t="str">
        <f t="shared" si="6"/>
        <v/>
      </c>
      <c r="C65" s="116" t="str">
        <f t="shared" si="7"/>
        <v/>
      </c>
      <c r="D65" s="466" t="str">
        <f t="shared" si="8"/>
        <v/>
      </c>
      <c r="E65" s="451" t="str">
        <f t="shared" si="2"/>
        <v/>
      </c>
      <c r="F65" s="452" t="str">
        <f>IF($I65="","",IF($D65&lt;&gt;0,"",IF($D65=0,IF($K65="",INDEX($K$5:$K64,MATCH(MAX($N$5:N64),$N$5:$N64,0),1),$K65))))</f>
        <v/>
      </c>
      <c r="G65" s="462" t="str">
        <f t="shared" si="3"/>
        <v/>
      </c>
      <c r="I65" s="448"/>
      <c r="J65" s="447"/>
      <c r="K65" s="447"/>
      <c r="L65" s="453"/>
      <c r="M65" s="458" t="str">
        <f>IF(J65="","",COUNTIF($J$5:$J65,"Ja"))</f>
        <v/>
      </c>
      <c r="N65" s="458" t="str">
        <f>IF(K65="","",COUNTIF($K$5:$K65,"Ja")+COUNTIF($K$5:$K65,"Nein"))</f>
        <v/>
      </c>
      <c r="O65" s="467" t="str">
        <f t="shared" si="4"/>
        <v/>
      </c>
    </row>
    <row r="66" spans="1:15" hidden="1">
      <c r="A66" s="115" t="str">
        <f t="shared" si="5"/>
        <v/>
      </c>
      <c r="B66" s="116" t="str">
        <f t="shared" si="6"/>
        <v/>
      </c>
      <c r="C66" s="116" t="str">
        <f t="shared" si="7"/>
        <v/>
      </c>
      <c r="D66" s="466" t="str">
        <f t="shared" si="8"/>
        <v/>
      </c>
      <c r="E66" s="451" t="str">
        <f t="shared" si="2"/>
        <v/>
      </c>
      <c r="F66" s="452" t="str">
        <f>IF($I66="","",IF($D66&lt;&gt;0,"",IF($D66=0,IF($K66="",INDEX($K$5:$K65,MATCH(MAX($N$5:N65),$N$5:$N65,0),1),$K66))))</f>
        <v/>
      </c>
      <c r="G66" s="462" t="str">
        <f t="shared" si="3"/>
        <v/>
      </c>
      <c r="I66" s="448"/>
      <c r="J66" s="447"/>
      <c r="K66" s="447"/>
      <c r="L66" s="453"/>
      <c r="M66" s="458" t="str">
        <f>IF(J66="","",COUNTIF($J$5:$J66,"Ja"))</f>
        <v/>
      </c>
      <c r="N66" s="458" t="str">
        <f>IF(K66="","",COUNTIF($K$5:$K66,"Ja")+COUNTIF($K$5:$K66,"Nein"))</f>
        <v/>
      </c>
      <c r="O66" s="467" t="str">
        <f t="shared" si="4"/>
        <v/>
      </c>
    </row>
    <row r="67" spans="1:15" hidden="1">
      <c r="A67" s="115" t="str">
        <f t="shared" si="5"/>
        <v/>
      </c>
      <c r="B67" s="116" t="str">
        <f t="shared" si="6"/>
        <v/>
      </c>
      <c r="C67" s="116" t="str">
        <f t="shared" si="7"/>
        <v/>
      </c>
      <c r="D67" s="466" t="str">
        <f t="shared" si="8"/>
        <v/>
      </c>
      <c r="E67" s="451" t="str">
        <f t="shared" si="2"/>
        <v/>
      </c>
      <c r="F67" s="452" t="str">
        <f>IF($I67="","",IF($D67&lt;&gt;0,"",IF($D67=0,IF($K67="",INDEX($K$5:$K66,MATCH(MAX($N$5:N66),$N$5:$N66,0),1),$K67))))</f>
        <v/>
      </c>
      <c r="G67" s="462" t="str">
        <f t="shared" si="3"/>
        <v/>
      </c>
      <c r="I67" s="448"/>
      <c r="J67" s="447"/>
      <c r="K67" s="447"/>
      <c r="L67" s="453"/>
      <c r="M67" s="458" t="str">
        <f>IF(J67="","",COUNTIF($J$5:$J67,"Ja"))</f>
        <v/>
      </c>
      <c r="N67" s="458" t="str">
        <f>IF(K67="","",COUNTIF($K$5:$K67,"Ja")+COUNTIF($K$5:$K67,"Nein"))</f>
        <v/>
      </c>
      <c r="O67" s="467" t="str">
        <f t="shared" si="4"/>
        <v/>
      </c>
    </row>
    <row r="68" spans="1:15" hidden="1">
      <c r="A68" s="115" t="str">
        <f t="shared" si="5"/>
        <v/>
      </c>
      <c r="B68" s="116" t="str">
        <f t="shared" si="6"/>
        <v/>
      </c>
      <c r="C68" s="116" t="str">
        <f t="shared" si="7"/>
        <v/>
      </c>
      <c r="D68" s="466" t="str">
        <f t="shared" si="8"/>
        <v/>
      </c>
      <c r="E68" s="451" t="str">
        <f t="shared" si="2"/>
        <v/>
      </c>
      <c r="F68" s="452" t="str">
        <f>IF($I68="","",IF($D68&lt;&gt;0,"",IF($D68=0,IF($K68="",INDEX($K$5:$K67,MATCH(MAX($N$5:N67),$N$5:$N67,0),1),$K68))))</f>
        <v/>
      </c>
      <c r="G68" s="462" t="str">
        <f t="shared" si="3"/>
        <v/>
      </c>
      <c r="I68" s="448"/>
      <c r="J68" s="447"/>
      <c r="K68" s="447"/>
      <c r="L68" s="453"/>
      <c r="M68" s="458" t="str">
        <f>IF(J68="","",COUNTIF($J$5:$J68,"Ja"))</f>
        <v/>
      </c>
      <c r="N68" s="458" t="str">
        <f>IF(K68="","",COUNTIF($K$5:$K68,"Ja")+COUNTIF($K$5:$K68,"Nein"))</f>
        <v/>
      </c>
      <c r="O68" s="467" t="str">
        <f t="shared" si="4"/>
        <v/>
      </c>
    </row>
    <row r="69" spans="1:15" hidden="1">
      <c r="A69" s="115" t="str">
        <f t="shared" si="5"/>
        <v/>
      </c>
      <c r="B69" s="116" t="str">
        <f t="shared" si="6"/>
        <v/>
      </c>
      <c r="C69" s="116" t="str">
        <f t="shared" si="7"/>
        <v/>
      </c>
      <c r="D69" s="466" t="str">
        <f t="shared" si="8"/>
        <v/>
      </c>
      <c r="E69" s="451" t="str">
        <f t="shared" si="2"/>
        <v/>
      </c>
      <c r="F69" s="452" t="str">
        <f>IF($I69="","",IF($D69&lt;&gt;0,"",IF($D69=0,IF($K69="",INDEX($K$5:$K68,MATCH(MAX($N$5:N68),$N$5:$N68,0),1),$K69))))</f>
        <v/>
      </c>
      <c r="G69" s="462" t="str">
        <f t="shared" si="3"/>
        <v/>
      </c>
      <c r="I69" s="448"/>
      <c r="J69" s="447"/>
      <c r="K69" s="447"/>
      <c r="L69" s="453"/>
      <c r="M69" s="458" t="str">
        <f>IF(J69="","",COUNTIF($J$5:$J69,"Ja"))</f>
        <v/>
      </c>
      <c r="N69" s="458" t="str">
        <f>IF(K69="","",COUNTIF($K$5:$K69,"Ja")+COUNTIF($K$5:$K69,"Nein"))</f>
        <v/>
      </c>
      <c r="O69" s="467" t="str">
        <f t="shared" si="4"/>
        <v/>
      </c>
    </row>
    <row r="70" spans="1:15" hidden="1">
      <c r="A70" s="115" t="str">
        <f t="shared" si="5"/>
        <v/>
      </c>
      <c r="B70" s="116" t="str">
        <f t="shared" si="6"/>
        <v/>
      </c>
      <c r="C70" s="116" t="str">
        <f t="shared" ref="C70:C105" si="9">IF($I70="","",IF($J70="Ja",$M70,C69))</f>
        <v/>
      </c>
      <c r="D70" s="466" t="str">
        <f t="shared" ref="D70:D105" si="10">IF($I70="","",IF($J70="Ja",0,$D69+1))</f>
        <v/>
      </c>
      <c r="E70" s="451" t="str">
        <f t="shared" ref="E70:E105" si="11">IF($I70="","",$I70)</f>
        <v/>
      </c>
      <c r="F70" s="452" t="str">
        <f>IF($I70="","",IF($D70&lt;&gt;0,"",IF($D70=0,IF($K70="",INDEX($K$5:$K69,MATCH(MAX($N$5:N69),$N$5:$N69,0),1),$K70))))</f>
        <v/>
      </c>
      <c r="G70" s="462" t="str">
        <f t="shared" ref="G70:G105" si="12">IF($D70="","",IF($D70=0,$L70,""))</f>
        <v/>
      </c>
      <c r="I70" s="448"/>
      <c r="J70" s="447"/>
      <c r="K70" s="447"/>
      <c r="L70" s="453"/>
      <c r="M70" s="458" t="str">
        <f>IF(J70="","",COUNTIF($J$5:$J70,"Ja"))</f>
        <v/>
      </c>
      <c r="N70" s="458" t="str">
        <f>IF(K70="","",COUNTIF($K$5:$K70,"Ja")+COUNTIF($K$5:$K70,"Nein"))</f>
        <v/>
      </c>
      <c r="O70" s="467" t="str">
        <f t="shared" ref="O70:O105" si="13">IF($I70="","",IF($K70&lt;&gt;"",$K70,$O69))</f>
        <v/>
      </c>
    </row>
    <row r="71" spans="1:15" hidden="1">
      <c r="A71" s="115" t="str">
        <f t="shared" ref="A71:A105" si="14">IF($I71="","",A70)</f>
        <v/>
      </c>
      <c r="B71" s="116" t="str">
        <f t="shared" ref="B71:B105" si="15">IF($I71="","",B70)</f>
        <v/>
      </c>
      <c r="C71" s="116" t="str">
        <f t="shared" si="9"/>
        <v/>
      </c>
      <c r="D71" s="466" t="str">
        <f t="shared" si="10"/>
        <v/>
      </c>
      <c r="E71" s="451" t="str">
        <f t="shared" si="11"/>
        <v/>
      </c>
      <c r="F71" s="452" t="str">
        <f>IF($I71="","",IF($D71&lt;&gt;0,"",IF($D71=0,IF($K71="",INDEX($K$5:$K70,MATCH(MAX($N$5:N70),$N$5:$N70,0),1),$K71))))</f>
        <v/>
      </c>
      <c r="G71" s="462" t="str">
        <f t="shared" si="12"/>
        <v/>
      </c>
      <c r="I71" s="448"/>
      <c r="J71" s="447"/>
      <c r="K71" s="447"/>
      <c r="L71" s="453"/>
      <c r="M71" s="458" t="str">
        <f>IF(J71="","",COUNTIF($J$5:$J71,"Ja"))</f>
        <v/>
      </c>
      <c r="N71" s="458" t="str">
        <f>IF(K71="","",COUNTIF($K$5:$K71,"Ja")+COUNTIF($K$5:$K71,"Nein"))</f>
        <v/>
      </c>
      <c r="O71" s="467" t="str">
        <f t="shared" si="13"/>
        <v/>
      </c>
    </row>
    <row r="72" spans="1:15" hidden="1">
      <c r="A72" s="115" t="str">
        <f t="shared" si="14"/>
        <v/>
      </c>
      <c r="B72" s="116" t="str">
        <f t="shared" si="15"/>
        <v/>
      </c>
      <c r="C72" s="116" t="str">
        <f t="shared" si="9"/>
        <v/>
      </c>
      <c r="D72" s="466" t="str">
        <f t="shared" si="10"/>
        <v/>
      </c>
      <c r="E72" s="451" t="str">
        <f t="shared" si="11"/>
        <v/>
      </c>
      <c r="F72" s="452" t="str">
        <f>IF($I72="","",IF($D72&lt;&gt;0,"",IF($D72=0,IF($K72="",INDEX($K$5:$K71,MATCH(MAX($N$5:N71),$N$5:$N71,0),1),$K72))))</f>
        <v/>
      </c>
      <c r="G72" s="462" t="str">
        <f t="shared" si="12"/>
        <v/>
      </c>
      <c r="I72" s="448"/>
      <c r="J72" s="447"/>
      <c r="K72" s="447"/>
      <c r="L72" s="453"/>
      <c r="M72" s="458" t="str">
        <f>IF(J72="","",COUNTIF($J$5:$J72,"Ja"))</f>
        <v/>
      </c>
      <c r="N72" s="458" t="str">
        <f>IF(K72="","",COUNTIF($K$5:$K72,"Ja")+COUNTIF($K$5:$K72,"Nein"))</f>
        <v/>
      </c>
      <c r="O72" s="467" t="str">
        <f t="shared" si="13"/>
        <v/>
      </c>
    </row>
    <row r="73" spans="1:15" hidden="1">
      <c r="A73" s="115" t="str">
        <f t="shared" si="14"/>
        <v/>
      </c>
      <c r="B73" s="116" t="str">
        <f t="shared" si="15"/>
        <v/>
      </c>
      <c r="C73" s="116" t="str">
        <f t="shared" si="9"/>
        <v/>
      </c>
      <c r="D73" s="466" t="str">
        <f t="shared" si="10"/>
        <v/>
      </c>
      <c r="E73" s="451" t="str">
        <f t="shared" si="11"/>
        <v/>
      </c>
      <c r="F73" s="452" t="str">
        <f>IF($I73="","",IF($D73&lt;&gt;0,"",IF($D73=0,IF($K73="",INDEX($K$5:$K72,MATCH(MAX($N$5:N72),$N$5:$N72,0),1),$K73))))</f>
        <v/>
      </c>
      <c r="G73" s="462" t="str">
        <f t="shared" si="12"/>
        <v/>
      </c>
      <c r="I73" s="448"/>
      <c r="J73" s="447"/>
      <c r="K73" s="447"/>
      <c r="L73" s="453"/>
      <c r="M73" s="458" t="str">
        <f>IF(J73="","",COUNTIF($J$5:$J73,"Ja"))</f>
        <v/>
      </c>
      <c r="N73" s="458" t="str">
        <f>IF(K73="","",COUNTIF($K$5:$K73,"Ja")+COUNTIF($K$5:$K73,"Nein"))</f>
        <v/>
      </c>
      <c r="O73" s="467" t="str">
        <f t="shared" si="13"/>
        <v/>
      </c>
    </row>
    <row r="74" spans="1:15" hidden="1">
      <c r="A74" s="115" t="str">
        <f t="shared" si="14"/>
        <v/>
      </c>
      <c r="B74" s="116" t="str">
        <f t="shared" si="15"/>
        <v/>
      </c>
      <c r="C74" s="116" t="str">
        <f t="shared" si="9"/>
        <v/>
      </c>
      <c r="D74" s="466" t="str">
        <f t="shared" si="10"/>
        <v/>
      </c>
      <c r="E74" s="451" t="str">
        <f t="shared" si="11"/>
        <v/>
      </c>
      <c r="F74" s="452" t="str">
        <f>IF($I74="","",IF($D74&lt;&gt;0,"",IF($D74=0,IF($K74="",INDEX($K$5:$K73,MATCH(MAX($N$5:N73),$N$5:$N73,0),1),$K74))))</f>
        <v/>
      </c>
      <c r="G74" s="462" t="str">
        <f t="shared" si="12"/>
        <v/>
      </c>
      <c r="I74" s="448"/>
      <c r="J74" s="447"/>
      <c r="K74" s="447"/>
      <c r="L74" s="453"/>
      <c r="M74" s="458" t="str">
        <f>IF(J74="","",COUNTIF($J$5:$J74,"Ja"))</f>
        <v/>
      </c>
      <c r="N74" s="458" t="str">
        <f>IF(K74="","",COUNTIF($K$5:$K74,"Ja")+COUNTIF($K$5:$K74,"Nein"))</f>
        <v/>
      </c>
      <c r="O74" s="467" t="str">
        <f t="shared" si="13"/>
        <v/>
      </c>
    </row>
    <row r="75" spans="1:15" hidden="1">
      <c r="A75" s="115" t="str">
        <f t="shared" si="14"/>
        <v/>
      </c>
      <c r="B75" s="116" t="str">
        <f t="shared" si="15"/>
        <v/>
      </c>
      <c r="C75" s="116" t="str">
        <f t="shared" si="9"/>
        <v/>
      </c>
      <c r="D75" s="466" t="str">
        <f t="shared" si="10"/>
        <v/>
      </c>
      <c r="E75" s="451" t="str">
        <f t="shared" si="11"/>
        <v/>
      </c>
      <c r="F75" s="452" t="str">
        <f>IF($I75="","",IF($D75&lt;&gt;0,"",IF($D75=0,IF($K75="",INDEX($K$5:$K74,MATCH(MAX($N$5:N74),$N$5:$N74,0),1),$K75))))</f>
        <v/>
      </c>
      <c r="G75" s="462" t="str">
        <f t="shared" si="12"/>
        <v/>
      </c>
      <c r="I75" s="448"/>
      <c r="J75" s="447"/>
      <c r="K75" s="447"/>
      <c r="L75" s="453"/>
      <c r="M75" s="458" t="str">
        <f>IF(J75="","",COUNTIF($J$5:$J75,"Ja"))</f>
        <v/>
      </c>
      <c r="N75" s="458" t="str">
        <f>IF(K75="","",COUNTIF($K$5:$K75,"Ja")+COUNTIF($K$5:$K75,"Nein"))</f>
        <v/>
      </c>
      <c r="O75" s="467" t="str">
        <f t="shared" si="13"/>
        <v/>
      </c>
    </row>
    <row r="76" spans="1:15" hidden="1">
      <c r="A76" s="115" t="str">
        <f t="shared" si="14"/>
        <v/>
      </c>
      <c r="B76" s="116" t="str">
        <f t="shared" si="15"/>
        <v/>
      </c>
      <c r="C76" s="116" t="str">
        <f t="shared" si="9"/>
        <v/>
      </c>
      <c r="D76" s="466" t="str">
        <f t="shared" si="10"/>
        <v/>
      </c>
      <c r="E76" s="451" t="str">
        <f t="shared" si="11"/>
        <v/>
      </c>
      <c r="F76" s="452" t="str">
        <f>IF($I76="","",IF($D76&lt;&gt;0,"",IF($D76=0,IF($K76="",INDEX($K$5:$K75,MATCH(MAX($N$5:N75),$N$5:$N75,0),1),$K76))))</f>
        <v/>
      </c>
      <c r="G76" s="462" t="str">
        <f t="shared" si="12"/>
        <v/>
      </c>
      <c r="I76" s="448"/>
      <c r="J76" s="447"/>
      <c r="K76" s="447"/>
      <c r="L76" s="453"/>
      <c r="M76" s="458" t="str">
        <f>IF(J76="","",COUNTIF($J$5:$J76,"Ja"))</f>
        <v/>
      </c>
      <c r="N76" s="458" t="str">
        <f>IF(K76="","",COUNTIF($K$5:$K76,"Ja")+COUNTIF($K$5:$K76,"Nein"))</f>
        <v/>
      </c>
      <c r="O76" s="467" t="str">
        <f t="shared" si="13"/>
        <v/>
      </c>
    </row>
    <row r="77" spans="1:15" ht="15" hidden="1" customHeight="1">
      <c r="A77" s="115" t="str">
        <f t="shared" si="14"/>
        <v/>
      </c>
      <c r="B77" s="116" t="str">
        <f t="shared" si="15"/>
        <v/>
      </c>
      <c r="C77" s="116" t="str">
        <f t="shared" si="9"/>
        <v/>
      </c>
      <c r="D77" s="466" t="str">
        <f t="shared" si="10"/>
        <v/>
      </c>
      <c r="E77" s="451" t="str">
        <f t="shared" si="11"/>
        <v/>
      </c>
      <c r="F77" s="452" t="str">
        <f>IF($I77="","",IF($D77&lt;&gt;0,"",IF($D77=0,IF($K77="",INDEX($K$5:$K76,MATCH(MAX($N$5:N76),$N$5:$N76,0),1),$K77))))</f>
        <v/>
      </c>
      <c r="G77" s="462" t="str">
        <f t="shared" si="12"/>
        <v/>
      </c>
      <c r="I77" s="448"/>
      <c r="J77" s="447"/>
      <c r="K77" s="447"/>
      <c r="L77" s="453"/>
      <c r="M77" s="458" t="str">
        <f>IF(J77="","",COUNTIF($J$5:$J77,"Ja"))</f>
        <v/>
      </c>
      <c r="N77" s="458" t="str">
        <f>IF(K77="","",COUNTIF($K$5:$K77,"Ja")+COUNTIF($K$5:$K77,"Nein"))</f>
        <v/>
      </c>
      <c r="O77" s="467" t="str">
        <f t="shared" si="13"/>
        <v/>
      </c>
    </row>
    <row r="78" spans="1:15" ht="15" hidden="1" customHeight="1">
      <c r="A78" s="115" t="str">
        <f t="shared" si="14"/>
        <v/>
      </c>
      <c r="B78" s="116" t="str">
        <f t="shared" si="15"/>
        <v/>
      </c>
      <c r="C78" s="116" t="str">
        <f t="shared" si="9"/>
        <v/>
      </c>
      <c r="D78" s="466" t="str">
        <f t="shared" si="10"/>
        <v/>
      </c>
      <c r="E78" s="451" t="str">
        <f t="shared" si="11"/>
        <v/>
      </c>
      <c r="F78" s="452" t="str">
        <f>IF($I78="","",IF($D78&lt;&gt;0,"",IF($D78=0,IF($K78="",INDEX($K$5:$K77,MATCH(MAX($N$5:N77),$N$5:$N77,0),1),$K78))))</f>
        <v/>
      </c>
      <c r="G78" s="462" t="str">
        <f t="shared" si="12"/>
        <v/>
      </c>
      <c r="I78" s="448"/>
      <c r="J78" s="447"/>
      <c r="K78" s="447"/>
      <c r="L78" s="453"/>
      <c r="M78" s="458" t="str">
        <f>IF(J78="","",COUNTIF($J$5:$J78,"Ja"))</f>
        <v/>
      </c>
      <c r="N78" s="458" t="str">
        <f>IF(K78="","",COUNTIF($K$5:$K78,"Ja")+COUNTIF($K$5:$K78,"Nein"))</f>
        <v/>
      </c>
      <c r="O78" s="467" t="str">
        <f t="shared" si="13"/>
        <v/>
      </c>
    </row>
    <row r="79" spans="1:15" ht="15" hidden="1" customHeight="1">
      <c r="A79" s="115" t="str">
        <f t="shared" si="14"/>
        <v/>
      </c>
      <c r="B79" s="116" t="str">
        <f t="shared" si="15"/>
        <v/>
      </c>
      <c r="C79" s="116" t="str">
        <f t="shared" si="9"/>
        <v/>
      </c>
      <c r="D79" s="466" t="str">
        <f t="shared" si="10"/>
        <v/>
      </c>
      <c r="E79" s="451" t="str">
        <f t="shared" si="11"/>
        <v/>
      </c>
      <c r="F79" s="452" t="str">
        <f>IF($I79="","",IF($D79&lt;&gt;0,"",IF($D79=0,IF($K79="",INDEX($K$5:$K78,MATCH(MAX($N$5:N78),$N$5:$N78,0),1),$K79))))</f>
        <v/>
      </c>
      <c r="G79" s="462" t="str">
        <f t="shared" si="12"/>
        <v/>
      </c>
      <c r="I79" s="448"/>
      <c r="J79" s="447"/>
      <c r="K79" s="447"/>
      <c r="L79" s="453"/>
      <c r="M79" s="458" t="str">
        <f>IF(J79="","",COUNTIF($J$5:$J79,"Ja"))</f>
        <v/>
      </c>
      <c r="N79" s="458" t="str">
        <f>IF(K79="","",COUNTIF($K$5:$K79,"Ja")+COUNTIF($K$5:$K79,"Nein"))</f>
        <v/>
      </c>
      <c r="O79" s="467" t="str">
        <f t="shared" si="13"/>
        <v/>
      </c>
    </row>
    <row r="80" spans="1:15" ht="15" hidden="1" customHeight="1">
      <c r="A80" s="115" t="str">
        <f t="shared" si="14"/>
        <v/>
      </c>
      <c r="B80" s="116" t="str">
        <f t="shared" si="15"/>
        <v/>
      </c>
      <c r="C80" s="116" t="str">
        <f t="shared" si="9"/>
        <v/>
      </c>
      <c r="D80" s="466" t="str">
        <f t="shared" si="10"/>
        <v/>
      </c>
      <c r="E80" s="451" t="str">
        <f t="shared" si="11"/>
        <v/>
      </c>
      <c r="F80" s="452" t="str">
        <f>IF($I80="","",IF($D80&lt;&gt;0,"",IF($D80=0,IF($K80="",INDEX($K$5:$K79,MATCH(MAX($N$5:N79),$N$5:$N79,0),1),$K80))))</f>
        <v/>
      </c>
      <c r="G80" s="462" t="str">
        <f t="shared" si="12"/>
        <v/>
      </c>
      <c r="I80" s="448"/>
      <c r="J80" s="447"/>
      <c r="K80" s="447"/>
      <c r="L80" s="453"/>
      <c r="M80" s="458" t="str">
        <f>IF(J80="","",COUNTIF($J$5:$J80,"Ja"))</f>
        <v/>
      </c>
      <c r="N80" s="458" t="str">
        <f>IF(K80="","",COUNTIF($K$5:$K80,"Ja")+COUNTIF($K$5:$K80,"Nein"))</f>
        <v/>
      </c>
      <c r="O80" s="467" t="str">
        <f t="shared" si="13"/>
        <v/>
      </c>
    </row>
    <row r="81" spans="1:15" ht="15" hidden="1" customHeight="1">
      <c r="A81" s="115" t="str">
        <f t="shared" si="14"/>
        <v/>
      </c>
      <c r="B81" s="116" t="str">
        <f t="shared" si="15"/>
        <v/>
      </c>
      <c r="C81" s="116" t="str">
        <f t="shared" si="9"/>
        <v/>
      </c>
      <c r="D81" s="466" t="str">
        <f t="shared" si="10"/>
        <v/>
      </c>
      <c r="E81" s="451" t="str">
        <f t="shared" si="11"/>
        <v/>
      </c>
      <c r="F81" s="452" t="str">
        <f>IF($I81="","",IF($D81&lt;&gt;0,"",IF($D81=0,IF($K81="",INDEX($K$5:$K80,MATCH(MAX($N$5:N80),$N$5:$N80,0),1),$K81))))</f>
        <v/>
      </c>
      <c r="G81" s="462" t="str">
        <f t="shared" si="12"/>
        <v/>
      </c>
      <c r="I81" s="448"/>
      <c r="J81" s="447"/>
      <c r="K81" s="447"/>
      <c r="L81" s="453"/>
      <c r="M81" s="458" t="str">
        <f>IF(J81="","",COUNTIF($J$5:$J81,"Ja"))</f>
        <v/>
      </c>
      <c r="N81" s="458" t="str">
        <f>IF(K81="","",COUNTIF($K$5:$K81,"Ja")+COUNTIF($K$5:$K81,"Nein"))</f>
        <v/>
      </c>
      <c r="O81" s="467" t="str">
        <f t="shared" si="13"/>
        <v/>
      </c>
    </row>
    <row r="82" spans="1:15" ht="15" hidden="1" customHeight="1">
      <c r="A82" s="115" t="str">
        <f t="shared" si="14"/>
        <v/>
      </c>
      <c r="B82" s="116" t="str">
        <f t="shared" si="15"/>
        <v/>
      </c>
      <c r="C82" s="116" t="str">
        <f t="shared" si="9"/>
        <v/>
      </c>
      <c r="D82" s="466" t="str">
        <f t="shared" si="10"/>
        <v/>
      </c>
      <c r="E82" s="451" t="str">
        <f t="shared" si="11"/>
        <v/>
      </c>
      <c r="F82" s="452" t="str">
        <f>IF($I82="","",IF($D82&lt;&gt;0,"",IF($D82=0,IF($K82="",INDEX($K$5:$K81,MATCH(MAX($N$5:N81),$N$5:$N81,0),1),$K82))))</f>
        <v/>
      </c>
      <c r="G82" s="462" t="str">
        <f t="shared" si="12"/>
        <v/>
      </c>
      <c r="I82" s="448"/>
      <c r="J82" s="447"/>
      <c r="K82" s="447"/>
      <c r="L82" s="453"/>
      <c r="M82" s="458" t="str">
        <f>IF(J82="","",COUNTIF($J$5:$J82,"Ja"))</f>
        <v/>
      </c>
      <c r="N82" s="458" t="str">
        <f>IF(K82="","",COUNTIF($K$5:$K82,"Ja")+COUNTIF($K$5:$K82,"Nein"))</f>
        <v/>
      </c>
      <c r="O82" s="467" t="str">
        <f t="shared" si="13"/>
        <v/>
      </c>
    </row>
    <row r="83" spans="1:15" ht="15" hidden="1" customHeight="1">
      <c r="A83" s="115" t="str">
        <f t="shared" si="14"/>
        <v/>
      </c>
      <c r="B83" s="116" t="str">
        <f t="shared" si="15"/>
        <v/>
      </c>
      <c r="C83" s="116" t="str">
        <f t="shared" si="9"/>
        <v/>
      </c>
      <c r="D83" s="466" t="str">
        <f t="shared" si="10"/>
        <v/>
      </c>
      <c r="E83" s="451" t="str">
        <f t="shared" si="11"/>
        <v/>
      </c>
      <c r="F83" s="452" t="str">
        <f>IF($I83="","",IF($D83&lt;&gt;0,"",IF($D83=0,IF($K83="",INDEX($K$5:$K82,MATCH(MAX($N$5:N82),$N$5:$N82,0),1),$K83))))</f>
        <v/>
      </c>
      <c r="G83" s="462" t="str">
        <f t="shared" si="12"/>
        <v/>
      </c>
      <c r="I83" s="448"/>
      <c r="J83" s="447"/>
      <c r="K83" s="447"/>
      <c r="L83" s="453"/>
      <c r="M83" s="458" t="str">
        <f>IF(J83="","",COUNTIF($J$5:$J83,"Ja"))</f>
        <v/>
      </c>
      <c r="N83" s="458" t="str">
        <f>IF(K83="","",COUNTIF($K$5:$K83,"Ja")+COUNTIF($K$5:$K83,"Nein"))</f>
        <v/>
      </c>
      <c r="O83" s="467" t="str">
        <f t="shared" si="13"/>
        <v/>
      </c>
    </row>
    <row r="84" spans="1:15" ht="15" hidden="1" customHeight="1">
      <c r="A84" s="115" t="str">
        <f t="shared" si="14"/>
        <v/>
      </c>
      <c r="B84" s="116" t="str">
        <f t="shared" si="15"/>
        <v/>
      </c>
      <c r="C84" s="116" t="str">
        <f t="shared" si="9"/>
        <v/>
      </c>
      <c r="D84" s="466" t="str">
        <f t="shared" si="10"/>
        <v/>
      </c>
      <c r="E84" s="451" t="str">
        <f t="shared" si="11"/>
        <v/>
      </c>
      <c r="F84" s="452" t="str">
        <f>IF($I84="","",IF($D84&lt;&gt;0,"",IF($D84=0,IF($K84="",INDEX($K$5:$K83,MATCH(MAX($N$5:N83),$N$5:$N83,0),1),$K84))))</f>
        <v/>
      </c>
      <c r="G84" s="462" t="str">
        <f t="shared" si="12"/>
        <v/>
      </c>
      <c r="I84" s="448"/>
      <c r="J84" s="447"/>
      <c r="K84" s="447"/>
      <c r="L84" s="453"/>
      <c r="M84" s="458" t="str">
        <f>IF(J84="","",COUNTIF($J$5:$J84,"Ja"))</f>
        <v/>
      </c>
      <c r="N84" s="458" t="str">
        <f>IF(K84="","",COUNTIF($K$5:$K84,"Ja")+COUNTIF($K$5:$K84,"Nein"))</f>
        <v/>
      </c>
      <c r="O84" s="467" t="str">
        <f t="shared" si="13"/>
        <v/>
      </c>
    </row>
    <row r="85" spans="1:15" ht="15" hidden="1" customHeight="1">
      <c r="A85" s="115" t="str">
        <f t="shared" si="14"/>
        <v/>
      </c>
      <c r="B85" s="116" t="str">
        <f t="shared" si="15"/>
        <v/>
      </c>
      <c r="C85" s="116" t="str">
        <f t="shared" si="9"/>
        <v/>
      </c>
      <c r="D85" s="466" t="str">
        <f t="shared" si="10"/>
        <v/>
      </c>
      <c r="E85" s="451" t="str">
        <f t="shared" si="11"/>
        <v/>
      </c>
      <c r="F85" s="452" t="str">
        <f>IF($I85="","",IF($D85&lt;&gt;0,"",IF($D85=0,IF($K85="",INDEX($K$5:$K84,MATCH(MAX($N$5:N84),$N$5:$N84,0),1),$K85))))</f>
        <v/>
      </c>
      <c r="G85" s="462" t="str">
        <f t="shared" si="12"/>
        <v/>
      </c>
      <c r="I85" s="448"/>
      <c r="J85" s="447"/>
      <c r="K85" s="447"/>
      <c r="L85" s="453"/>
      <c r="M85" s="458" t="str">
        <f>IF(J85="","",COUNTIF($J$5:$J85,"Ja"))</f>
        <v/>
      </c>
      <c r="N85" s="458" t="str">
        <f>IF(K85="","",COUNTIF($K$5:$K85,"Ja")+COUNTIF($K$5:$K85,"Nein"))</f>
        <v/>
      </c>
      <c r="O85" s="467" t="str">
        <f t="shared" si="13"/>
        <v/>
      </c>
    </row>
    <row r="86" spans="1:15" ht="15" hidden="1" customHeight="1">
      <c r="A86" s="115" t="str">
        <f t="shared" si="14"/>
        <v/>
      </c>
      <c r="B86" s="116" t="str">
        <f t="shared" si="15"/>
        <v/>
      </c>
      <c r="C86" s="116" t="str">
        <f t="shared" si="9"/>
        <v/>
      </c>
      <c r="D86" s="466" t="str">
        <f t="shared" si="10"/>
        <v/>
      </c>
      <c r="E86" s="451" t="str">
        <f t="shared" si="11"/>
        <v/>
      </c>
      <c r="F86" s="452" t="str">
        <f>IF($I86="","",IF($D86&lt;&gt;0,"",IF($D86=0,IF($K86="",INDEX($K$5:$K85,MATCH(MAX($N$5:N85),$N$5:$N85,0),1),$K86))))</f>
        <v/>
      </c>
      <c r="G86" s="462" t="str">
        <f t="shared" si="12"/>
        <v/>
      </c>
      <c r="I86" s="448"/>
      <c r="J86" s="447"/>
      <c r="K86" s="447"/>
      <c r="L86" s="453"/>
      <c r="M86" s="458" t="str">
        <f>IF(J86="","",COUNTIF($J$5:$J86,"Ja"))</f>
        <v/>
      </c>
      <c r="N86" s="458" t="str">
        <f>IF(K86="","",COUNTIF($K$5:$K86,"Ja")+COUNTIF($K$5:$K86,"Nein"))</f>
        <v/>
      </c>
      <c r="O86" s="467" t="str">
        <f t="shared" si="13"/>
        <v/>
      </c>
    </row>
    <row r="87" spans="1:15" ht="15" hidden="1" customHeight="1">
      <c r="A87" s="115" t="str">
        <f t="shared" si="14"/>
        <v/>
      </c>
      <c r="B87" s="116" t="str">
        <f t="shared" si="15"/>
        <v/>
      </c>
      <c r="C87" s="116" t="str">
        <f t="shared" si="9"/>
        <v/>
      </c>
      <c r="D87" s="466" t="str">
        <f t="shared" si="10"/>
        <v/>
      </c>
      <c r="E87" s="451" t="str">
        <f t="shared" si="11"/>
        <v/>
      </c>
      <c r="F87" s="452" t="str">
        <f>IF($I87="","",IF($D87&lt;&gt;0,"",IF($D87=0,IF($K87="",INDEX($K$5:$K86,MATCH(MAX($N$5:N86),$N$5:$N86,0),1),$K87))))</f>
        <v/>
      </c>
      <c r="G87" s="462" t="str">
        <f t="shared" si="12"/>
        <v/>
      </c>
      <c r="I87" s="448"/>
      <c r="J87" s="447"/>
      <c r="K87" s="447"/>
      <c r="L87" s="453"/>
      <c r="M87" s="458" t="str">
        <f>IF(J87="","",COUNTIF($J$5:$J87,"Ja"))</f>
        <v/>
      </c>
      <c r="N87" s="458" t="str">
        <f>IF(K87="","",COUNTIF($K$5:$K87,"Ja")+COUNTIF($K$5:$K87,"Nein"))</f>
        <v/>
      </c>
      <c r="O87" s="467" t="str">
        <f t="shared" si="13"/>
        <v/>
      </c>
    </row>
    <row r="88" spans="1:15" ht="15" hidden="1" customHeight="1">
      <c r="A88" s="115" t="str">
        <f t="shared" si="14"/>
        <v/>
      </c>
      <c r="B88" s="116" t="str">
        <f t="shared" si="15"/>
        <v/>
      </c>
      <c r="C88" s="116" t="str">
        <f t="shared" si="9"/>
        <v/>
      </c>
      <c r="D88" s="466" t="str">
        <f t="shared" si="10"/>
        <v/>
      </c>
      <c r="E88" s="451" t="str">
        <f t="shared" si="11"/>
        <v/>
      </c>
      <c r="F88" s="452" t="str">
        <f>IF($I88="","",IF($D88&lt;&gt;0,"",IF($D88=0,IF($K88="",INDEX($K$5:$K87,MATCH(MAX($N$5:N87),$N$5:$N87,0),1),$K88))))</f>
        <v/>
      </c>
      <c r="G88" s="462" t="str">
        <f t="shared" si="12"/>
        <v/>
      </c>
      <c r="I88" s="448"/>
      <c r="J88" s="447"/>
      <c r="K88" s="447"/>
      <c r="L88" s="453"/>
      <c r="M88" s="458" t="str">
        <f>IF(J88="","",COUNTIF($J$5:$J88,"Ja"))</f>
        <v/>
      </c>
      <c r="N88" s="458" t="str">
        <f>IF(K88="","",COUNTIF($K$5:$K88,"Ja")+COUNTIF($K$5:$K88,"Nein"))</f>
        <v/>
      </c>
      <c r="O88" s="467" t="str">
        <f t="shared" si="13"/>
        <v/>
      </c>
    </row>
    <row r="89" spans="1:15" ht="15" hidden="1" customHeight="1">
      <c r="A89" s="115" t="str">
        <f t="shared" si="14"/>
        <v/>
      </c>
      <c r="B89" s="116" t="str">
        <f t="shared" si="15"/>
        <v/>
      </c>
      <c r="C89" s="116" t="str">
        <f t="shared" si="9"/>
        <v/>
      </c>
      <c r="D89" s="466" t="str">
        <f t="shared" si="10"/>
        <v/>
      </c>
      <c r="E89" s="451" t="str">
        <f t="shared" si="11"/>
        <v/>
      </c>
      <c r="F89" s="452" t="str">
        <f>IF($I89="","",IF($D89&lt;&gt;0,"",IF($D89=0,IF($K89="",INDEX($K$5:$K88,MATCH(MAX($N$5:N88),$N$5:$N88,0),1),$K89))))</f>
        <v/>
      </c>
      <c r="G89" s="462" t="str">
        <f t="shared" si="12"/>
        <v/>
      </c>
      <c r="I89" s="448"/>
      <c r="J89" s="447"/>
      <c r="K89" s="447"/>
      <c r="L89" s="453"/>
      <c r="M89" s="458" t="str">
        <f>IF(J89="","",COUNTIF($J$5:$J89,"Ja"))</f>
        <v/>
      </c>
      <c r="N89" s="458" t="str">
        <f>IF(K89="","",COUNTIF($K$5:$K89,"Ja")+COUNTIF($K$5:$K89,"Nein"))</f>
        <v/>
      </c>
      <c r="O89" s="467" t="str">
        <f t="shared" si="13"/>
        <v/>
      </c>
    </row>
    <row r="90" spans="1:15" ht="15" hidden="1" customHeight="1">
      <c r="A90" s="115" t="str">
        <f t="shared" si="14"/>
        <v/>
      </c>
      <c r="B90" s="116" t="str">
        <f t="shared" si="15"/>
        <v/>
      </c>
      <c r="C90" s="116" t="str">
        <f t="shared" si="9"/>
        <v/>
      </c>
      <c r="D90" s="466" t="str">
        <f t="shared" si="10"/>
        <v/>
      </c>
      <c r="E90" s="451" t="str">
        <f t="shared" si="11"/>
        <v/>
      </c>
      <c r="F90" s="452" t="str">
        <f>IF($I90="","",IF($D90&lt;&gt;0,"",IF($D90=0,IF($K90="",INDEX($K$5:$K89,MATCH(MAX($N$5:N89),$N$5:$N89,0),1),$K90))))</f>
        <v/>
      </c>
      <c r="G90" s="462" t="str">
        <f t="shared" si="12"/>
        <v/>
      </c>
      <c r="I90" s="448"/>
      <c r="J90" s="447"/>
      <c r="K90" s="447"/>
      <c r="L90" s="453"/>
      <c r="M90" s="458" t="str">
        <f>IF(J90="","",COUNTIF($J$5:$J90,"Ja"))</f>
        <v/>
      </c>
      <c r="N90" s="458" t="str">
        <f>IF(K90="","",COUNTIF($K$5:$K90,"Ja")+COUNTIF($K$5:$K90,"Nein"))</f>
        <v/>
      </c>
      <c r="O90" s="467" t="str">
        <f t="shared" si="13"/>
        <v/>
      </c>
    </row>
    <row r="91" spans="1:15" ht="15" hidden="1" customHeight="1">
      <c r="A91" s="115" t="str">
        <f t="shared" si="14"/>
        <v/>
      </c>
      <c r="B91" s="116" t="str">
        <f t="shared" si="15"/>
        <v/>
      </c>
      <c r="C91" s="116" t="str">
        <f t="shared" si="9"/>
        <v/>
      </c>
      <c r="D91" s="466" t="str">
        <f t="shared" si="10"/>
        <v/>
      </c>
      <c r="E91" s="451" t="str">
        <f t="shared" si="11"/>
        <v/>
      </c>
      <c r="F91" s="452" t="str">
        <f>IF($I91="","",IF($D91&lt;&gt;0,"",IF($D91=0,IF($K91="",INDEX($K$5:$K90,MATCH(MAX($N$5:N90),$N$5:$N90,0),1),$K91))))</f>
        <v/>
      </c>
      <c r="G91" s="462" t="str">
        <f t="shared" si="12"/>
        <v/>
      </c>
      <c r="I91" s="448"/>
      <c r="J91" s="447"/>
      <c r="K91" s="447"/>
      <c r="L91" s="453"/>
      <c r="M91" s="458" t="str">
        <f>IF(J91="","",COUNTIF($J$5:$J91,"Ja"))</f>
        <v/>
      </c>
      <c r="N91" s="458" t="str">
        <f>IF(K91="","",COUNTIF($K$5:$K91,"Ja")+COUNTIF($K$5:$K91,"Nein"))</f>
        <v/>
      </c>
      <c r="O91" s="467" t="str">
        <f t="shared" si="13"/>
        <v/>
      </c>
    </row>
    <row r="92" spans="1:15" ht="15" hidden="1" customHeight="1">
      <c r="A92" s="115" t="str">
        <f t="shared" si="14"/>
        <v/>
      </c>
      <c r="B92" s="116" t="str">
        <f t="shared" si="15"/>
        <v/>
      </c>
      <c r="C92" s="116" t="str">
        <f t="shared" si="9"/>
        <v/>
      </c>
      <c r="D92" s="466" t="str">
        <f t="shared" si="10"/>
        <v/>
      </c>
      <c r="E92" s="451" t="str">
        <f t="shared" si="11"/>
        <v/>
      </c>
      <c r="F92" s="452" t="str">
        <f>IF($I92="","",IF($D92&lt;&gt;0,"",IF($D92=0,IF($K92="",INDEX($K$5:$K91,MATCH(MAX($N$5:N91),$N$5:$N91,0),1),$K92))))</f>
        <v/>
      </c>
      <c r="G92" s="462" t="str">
        <f t="shared" si="12"/>
        <v/>
      </c>
      <c r="I92" s="448"/>
      <c r="J92" s="447"/>
      <c r="K92" s="447"/>
      <c r="L92" s="453"/>
      <c r="M92" s="458" t="str">
        <f>IF(J92="","",COUNTIF($J$5:$J92,"Ja"))</f>
        <v/>
      </c>
      <c r="N92" s="458" t="str">
        <f>IF(K92="","",COUNTIF($K$5:$K92,"Ja")+COUNTIF($K$5:$K92,"Nein"))</f>
        <v/>
      </c>
      <c r="O92" s="467" t="str">
        <f t="shared" si="13"/>
        <v/>
      </c>
    </row>
    <row r="93" spans="1:15" hidden="1">
      <c r="A93" s="115" t="str">
        <f t="shared" si="14"/>
        <v/>
      </c>
      <c r="B93" s="116" t="str">
        <f t="shared" si="15"/>
        <v/>
      </c>
      <c r="C93" s="116" t="str">
        <f t="shared" si="9"/>
        <v/>
      </c>
      <c r="D93" s="466" t="str">
        <f t="shared" si="10"/>
        <v/>
      </c>
      <c r="E93" s="451" t="str">
        <f t="shared" si="11"/>
        <v/>
      </c>
      <c r="F93" s="452" t="str">
        <f>IF($I93="","",IF($D93&lt;&gt;0,"",IF($D93=0,IF($K93="",INDEX($K$5:$K92,MATCH(MAX($N$5:N92),$N$5:$N92,0),1),$K93))))</f>
        <v/>
      </c>
      <c r="G93" s="462" t="str">
        <f t="shared" si="12"/>
        <v/>
      </c>
      <c r="I93" s="448"/>
      <c r="J93" s="447"/>
      <c r="K93" s="447"/>
      <c r="L93" s="453"/>
      <c r="M93" s="458" t="str">
        <f>IF(J93="","",COUNTIF($J$5:$J93,"Ja"))</f>
        <v/>
      </c>
      <c r="N93" s="458" t="str">
        <f>IF(K93="","",COUNTIF($K$5:$K93,"Ja")+COUNTIF($K$5:$K93,"Nein"))</f>
        <v/>
      </c>
      <c r="O93" s="467" t="str">
        <f t="shared" si="13"/>
        <v/>
      </c>
    </row>
    <row r="94" spans="1:15" hidden="1">
      <c r="A94" s="115" t="str">
        <f t="shared" si="14"/>
        <v/>
      </c>
      <c r="B94" s="116" t="str">
        <f t="shared" si="15"/>
        <v/>
      </c>
      <c r="C94" s="116" t="str">
        <f t="shared" si="9"/>
        <v/>
      </c>
      <c r="D94" s="466" t="str">
        <f t="shared" si="10"/>
        <v/>
      </c>
      <c r="E94" s="451" t="str">
        <f t="shared" si="11"/>
        <v/>
      </c>
      <c r="F94" s="452" t="str">
        <f>IF($I94="","",IF($D94&lt;&gt;0,"",IF($D94=0,IF($K94="",INDEX($K$5:$K93,MATCH(MAX($N$5:N93),$N$5:$N93,0),1),$K94))))</f>
        <v/>
      </c>
      <c r="G94" s="462" t="str">
        <f t="shared" si="12"/>
        <v/>
      </c>
      <c r="I94" s="448"/>
      <c r="J94" s="447"/>
      <c r="K94" s="447"/>
      <c r="L94" s="453"/>
      <c r="M94" s="458" t="str">
        <f>IF(J94="","",COUNTIF($J$5:$J94,"Ja"))</f>
        <v/>
      </c>
      <c r="N94" s="458" t="str">
        <f>IF(K94="","",COUNTIF($K$5:$K94,"Ja")+COUNTIF($K$5:$K94,"Nein"))</f>
        <v/>
      </c>
      <c r="O94" s="467" t="str">
        <f t="shared" si="13"/>
        <v/>
      </c>
    </row>
    <row r="95" spans="1:15" hidden="1">
      <c r="A95" s="115" t="str">
        <f t="shared" si="14"/>
        <v/>
      </c>
      <c r="B95" s="116" t="str">
        <f t="shared" si="15"/>
        <v/>
      </c>
      <c r="C95" s="116" t="str">
        <f t="shared" si="9"/>
        <v/>
      </c>
      <c r="D95" s="466" t="str">
        <f t="shared" si="10"/>
        <v/>
      </c>
      <c r="E95" s="451" t="str">
        <f t="shared" si="11"/>
        <v/>
      </c>
      <c r="F95" s="452" t="str">
        <f>IF($I95="","",IF($D95&lt;&gt;0,"",IF($D95=0,IF($K95="",INDEX($K$5:$K94,MATCH(MAX($N$5:N94),$N$5:$N94,0),1),$K95))))</f>
        <v/>
      </c>
      <c r="G95" s="462" t="str">
        <f t="shared" si="12"/>
        <v/>
      </c>
      <c r="I95" s="448"/>
      <c r="J95" s="447"/>
      <c r="K95" s="447"/>
      <c r="L95" s="453"/>
      <c r="M95" s="458" t="str">
        <f>IF(J95="","",COUNTIF($J$5:$J95,"Ja"))</f>
        <v/>
      </c>
      <c r="N95" s="458" t="str">
        <f>IF(K95="","",COUNTIF($K$5:$K95,"Ja")+COUNTIF($K$5:$K95,"Nein"))</f>
        <v/>
      </c>
      <c r="O95" s="467" t="str">
        <f t="shared" si="13"/>
        <v/>
      </c>
    </row>
    <row r="96" spans="1:15" hidden="1">
      <c r="A96" s="115" t="str">
        <f t="shared" si="14"/>
        <v/>
      </c>
      <c r="B96" s="116" t="str">
        <f t="shared" si="15"/>
        <v/>
      </c>
      <c r="C96" s="116" t="str">
        <f t="shared" si="9"/>
        <v/>
      </c>
      <c r="D96" s="466" t="str">
        <f t="shared" si="10"/>
        <v/>
      </c>
      <c r="E96" s="451" t="str">
        <f t="shared" si="11"/>
        <v/>
      </c>
      <c r="F96" s="452" t="str">
        <f>IF($I96="","",IF($D96&lt;&gt;0,"",IF($D96=0,IF($K96="",INDEX($K$5:$K95,MATCH(MAX($N$5:N95),$N$5:$N95,0),1),$K96))))</f>
        <v/>
      </c>
      <c r="G96" s="462" t="str">
        <f t="shared" si="12"/>
        <v/>
      </c>
      <c r="I96" s="448"/>
      <c r="J96" s="447"/>
      <c r="K96" s="447"/>
      <c r="L96" s="453"/>
      <c r="M96" s="458" t="str">
        <f>IF(J96="","",COUNTIF($J$5:$J96,"Ja"))</f>
        <v/>
      </c>
      <c r="N96" s="458" t="str">
        <f>IF(K96="","",COUNTIF($K$5:$K96,"Ja")+COUNTIF($K$5:$K96,"Nein"))</f>
        <v/>
      </c>
      <c r="O96" s="467" t="str">
        <f t="shared" si="13"/>
        <v/>
      </c>
    </row>
    <row r="97" spans="1:15" hidden="1">
      <c r="A97" s="115" t="str">
        <f t="shared" si="14"/>
        <v/>
      </c>
      <c r="B97" s="116" t="str">
        <f t="shared" si="15"/>
        <v/>
      </c>
      <c r="C97" s="116" t="str">
        <f t="shared" si="9"/>
        <v/>
      </c>
      <c r="D97" s="466" t="str">
        <f t="shared" si="10"/>
        <v/>
      </c>
      <c r="E97" s="451" t="str">
        <f t="shared" si="11"/>
        <v/>
      </c>
      <c r="F97" s="452" t="str">
        <f>IF($I97="","",IF($D97&lt;&gt;0,"",IF($D97=0,IF($K97="",INDEX($K$5:$K96,MATCH(MAX($N$5:N96),$N$5:$N96,0),1),$K97))))</f>
        <v/>
      </c>
      <c r="G97" s="462" t="str">
        <f t="shared" si="12"/>
        <v/>
      </c>
      <c r="I97" s="448"/>
      <c r="J97" s="447"/>
      <c r="K97" s="447"/>
      <c r="L97" s="453"/>
      <c r="M97" s="458" t="str">
        <f>IF(J97="","",COUNTIF($J$5:$J97,"Ja"))</f>
        <v/>
      </c>
      <c r="N97" s="458" t="str">
        <f>IF(K97="","",COUNTIF($K$5:$K97,"Ja")+COUNTIF($K$5:$K97,"Nein"))</f>
        <v/>
      </c>
      <c r="O97" s="467" t="str">
        <f t="shared" si="13"/>
        <v/>
      </c>
    </row>
    <row r="98" spans="1:15" hidden="1">
      <c r="A98" s="115" t="str">
        <f t="shared" si="14"/>
        <v/>
      </c>
      <c r="B98" s="116" t="str">
        <f t="shared" si="15"/>
        <v/>
      </c>
      <c r="C98" s="116" t="str">
        <f t="shared" si="9"/>
        <v/>
      </c>
      <c r="D98" s="466" t="str">
        <f t="shared" si="10"/>
        <v/>
      </c>
      <c r="E98" s="451" t="str">
        <f t="shared" si="11"/>
        <v/>
      </c>
      <c r="F98" s="452" t="str">
        <f>IF($I98="","",IF($D98&lt;&gt;0,"",IF($D98=0,IF($K98="",INDEX($K$5:$K97,MATCH(MAX($N$5:N97),$N$5:$N97,0),1),$K98))))</f>
        <v/>
      </c>
      <c r="G98" s="462" t="str">
        <f t="shared" si="12"/>
        <v/>
      </c>
      <c r="I98" s="448"/>
      <c r="J98" s="447"/>
      <c r="K98" s="447"/>
      <c r="L98" s="453"/>
      <c r="M98" s="458" t="str">
        <f>IF(J98="","",COUNTIF($J$5:$J98,"Ja"))</f>
        <v/>
      </c>
      <c r="N98" s="458" t="str">
        <f>IF(K98="","",COUNTIF($K$5:$K98,"Ja")+COUNTIF($K$5:$K98,"Nein"))</f>
        <v/>
      </c>
      <c r="O98" s="467" t="str">
        <f t="shared" si="13"/>
        <v/>
      </c>
    </row>
    <row r="99" spans="1:15" hidden="1">
      <c r="A99" s="115" t="str">
        <f t="shared" si="14"/>
        <v/>
      </c>
      <c r="B99" s="116" t="str">
        <f t="shared" si="15"/>
        <v/>
      </c>
      <c r="C99" s="116" t="str">
        <f t="shared" si="9"/>
        <v/>
      </c>
      <c r="D99" s="466" t="str">
        <f t="shared" si="10"/>
        <v/>
      </c>
      <c r="E99" s="451" t="str">
        <f t="shared" si="11"/>
        <v/>
      </c>
      <c r="F99" s="452" t="str">
        <f>IF($I99="","",IF($D99&lt;&gt;0,"",IF($D99=0,IF($K99="",INDEX($K$5:$K98,MATCH(MAX($N$5:N98),$N$5:$N98,0),1),$K99))))</f>
        <v/>
      </c>
      <c r="G99" s="462" t="str">
        <f t="shared" si="12"/>
        <v/>
      </c>
      <c r="I99" s="448"/>
      <c r="J99" s="447"/>
      <c r="K99" s="447"/>
      <c r="L99" s="453"/>
      <c r="M99" s="458" t="str">
        <f>IF(J99="","",COUNTIF($J$5:$J99,"Ja"))</f>
        <v/>
      </c>
      <c r="N99" s="458" t="str">
        <f>IF(K99="","",COUNTIF($K$5:$K99,"Ja")+COUNTIF($K$5:$K99,"Nein"))</f>
        <v/>
      </c>
      <c r="O99" s="467" t="str">
        <f t="shared" si="13"/>
        <v/>
      </c>
    </row>
    <row r="100" spans="1:15" hidden="1">
      <c r="A100" s="115" t="str">
        <f t="shared" si="14"/>
        <v/>
      </c>
      <c r="B100" s="116" t="str">
        <f t="shared" si="15"/>
        <v/>
      </c>
      <c r="C100" s="116" t="str">
        <f t="shared" si="9"/>
        <v/>
      </c>
      <c r="D100" s="466" t="str">
        <f t="shared" si="10"/>
        <v/>
      </c>
      <c r="E100" s="451" t="str">
        <f t="shared" si="11"/>
        <v/>
      </c>
      <c r="F100" s="452" t="str">
        <f>IF($I100="","",IF($D100&lt;&gt;0,"",IF($D100=0,IF($K100="",INDEX($K$5:$K99,MATCH(MAX($N$5:N99),$N$5:$N99,0),1),$K100))))</f>
        <v/>
      </c>
      <c r="G100" s="462" t="str">
        <f t="shared" si="12"/>
        <v/>
      </c>
      <c r="I100" s="448"/>
      <c r="J100" s="447"/>
      <c r="K100" s="447"/>
      <c r="L100" s="453"/>
      <c r="M100" s="458" t="str">
        <f>IF(J100="","",COUNTIF($J$5:$J100,"Ja"))</f>
        <v/>
      </c>
      <c r="N100" s="458" t="str">
        <f>IF(K100="","",COUNTIF($K$5:$K100,"Ja")+COUNTIF($K$5:$K100,"Nein"))</f>
        <v/>
      </c>
      <c r="O100" s="467" t="str">
        <f t="shared" si="13"/>
        <v/>
      </c>
    </row>
    <row r="101" spans="1:15" hidden="1">
      <c r="A101" s="115" t="str">
        <f t="shared" si="14"/>
        <v/>
      </c>
      <c r="B101" s="116" t="str">
        <f t="shared" si="15"/>
        <v/>
      </c>
      <c r="C101" s="116" t="str">
        <f t="shared" si="9"/>
        <v/>
      </c>
      <c r="D101" s="466" t="str">
        <f t="shared" si="10"/>
        <v/>
      </c>
      <c r="E101" s="451" t="str">
        <f t="shared" si="11"/>
        <v/>
      </c>
      <c r="F101" s="452" t="str">
        <f>IF($I101="","",IF($D101&lt;&gt;0,"",IF($D101=0,IF($K101="",INDEX($K$5:$K100,MATCH(MAX($N$5:N100),$N$5:$N100,0),1),$K101))))</f>
        <v/>
      </c>
      <c r="G101" s="462" t="str">
        <f t="shared" si="12"/>
        <v/>
      </c>
      <c r="I101" s="448"/>
      <c r="J101" s="447"/>
      <c r="K101" s="447"/>
      <c r="L101" s="453"/>
      <c r="M101" s="458" t="str">
        <f>IF(J101="","",COUNTIF($J$5:$J101,"Ja"))</f>
        <v/>
      </c>
      <c r="N101" s="458" t="str">
        <f>IF(K101="","",COUNTIF($K$5:$K101,"Ja")+COUNTIF($K$5:$K101,"Nein"))</f>
        <v/>
      </c>
      <c r="O101" s="467" t="str">
        <f t="shared" si="13"/>
        <v/>
      </c>
    </row>
    <row r="102" spans="1:15" hidden="1">
      <c r="A102" s="115" t="str">
        <f t="shared" si="14"/>
        <v/>
      </c>
      <c r="B102" s="116" t="str">
        <f t="shared" si="15"/>
        <v/>
      </c>
      <c r="C102" s="116" t="str">
        <f t="shared" si="9"/>
        <v/>
      </c>
      <c r="D102" s="466" t="str">
        <f t="shared" si="10"/>
        <v/>
      </c>
      <c r="E102" s="451" t="str">
        <f t="shared" si="11"/>
        <v/>
      </c>
      <c r="F102" s="452" t="str">
        <f>IF($I102="","",IF($D102&lt;&gt;0,"",IF($D102=0,IF($K102="",INDEX($K$5:$K101,MATCH(MAX($N$5:N101),$N$5:$N101,0),1),$K102))))</f>
        <v/>
      </c>
      <c r="G102" s="462" t="str">
        <f t="shared" si="12"/>
        <v/>
      </c>
      <c r="I102" s="448"/>
      <c r="J102" s="447"/>
      <c r="K102" s="447"/>
      <c r="L102" s="453"/>
      <c r="M102" s="458" t="str">
        <f>IF(J102="","",COUNTIF($J$5:$J102,"Ja"))</f>
        <v/>
      </c>
      <c r="N102" s="458" t="str">
        <f>IF(K102="","",COUNTIF($K$5:$K102,"Ja")+COUNTIF($K$5:$K102,"Nein"))</f>
        <v/>
      </c>
      <c r="O102" s="467" t="str">
        <f t="shared" si="13"/>
        <v/>
      </c>
    </row>
    <row r="103" spans="1:15" hidden="1">
      <c r="A103" s="115" t="str">
        <f t="shared" si="14"/>
        <v/>
      </c>
      <c r="B103" s="116" t="str">
        <f t="shared" si="15"/>
        <v/>
      </c>
      <c r="C103" s="116" t="str">
        <f t="shared" si="9"/>
        <v/>
      </c>
      <c r="D103" s="466" t="str">
        <f t="shared" si="10"/>
        <v/>
      </c>
      <c r="E103" s="451" t="str">
        <f t="shared" si="11"/>
        <v/>
      </c>
      <c r="F103" s="452" t="str">
        <f>IF($I103="","",IF($D103&lt;&gt;0,"",IF($D103=0,IF($K103="",INDEX($K$5:$K102,MATCH(MAX($N$5:N102),$N$5:$N102,0),1),$K103))))</f>
        <v/>
      </c>
      <c r="G103" s="462" t="str">
        <f t="shared" si="12"/>
        <v/>
      </c>
      <c r="I103" s="448"/>
      <c r="J103" s="447"/>
      <c r="K103" s="447"/>
      <c r="L103" s="453"/>
      <c r="M103" s="458" t="str">
        <f>IF(J103="","",COUNTIF($J$5:$J103,"Ja"))</f>
        <v/>
      </c>
      <c r="N103" s="458" t="str">
        <f>IF(K103="","",COUNTIF($K$5:$K103,"Ja")+COUNTIF($K$5:$K103,"Nein"))</f>
        <v/>
      </c>
      <c r="O103" s="467" t="str">
        <f t="shared" si="13"/>
        <v/>
      </c>
    </row>
    <row r="104" spans="1:15" hidden="1">
      <c r="A104" s="115" t="str">
        <f t="shared" si="14"/>
        <v/>
      </c>
      <c r="B104" s="116" t="str">
        <f t="shared" si="15"/>
        <v/>
      </c>
      <c r="C104" s="116" t="str">
        <f t="shared" si="9"/>
        <v/>
      </c>
      <c r="D104" s="466" t="str">
        <f t="shared" si="10"/>
        <v/>
      </c>
      <c r="E104" s="451" t="str">
        <f t="shared" si="11"/>
        <v/>
      </c>
      <c r="F104" s="452" t="str">
        <f>IF($I104="","",IF($D104&lt;&gt;0,"",IF($D104=0,IF($K104="",INDEX($K$5:$K103,MATCH(MAX($N$5:N103),$N$5:$N103,0),1),$K104))))</f>
        <v/>
      </c>
      <c r="G104" s="462" t="str">
        <f t="shared" si="12"/>
        <v/>
      </c>
      <c r="I104" s="448"/>
      <c r="J104" s="447"/>
      <c r="K104" s="447"/>
      <c r="L104" s="453"/>
      <c r="M104" s="458" t="str">
        <f>IF(J104="","",COUNTIF($J$5:$J104,"Ja"))</f>
        <v/>
      </c>
      <c r="N104" s="458" t="str">
        <f>IF(K104="","",COUNTIF($K$5:$K104,"Ja")+COUNTIF($K$5:$K104,"Nein"))</f>
        <v/>
      </c>
      <c r="O104" s="467" t="str">
        <f t="shared" si="13"/>
        <v/>
      </c>
    </row>
    <row r="105" spans="1:15" hidden="1">
      <c r="A105" s="115" t="str">
        <f t="shared" si="14"/>
        <v/>
      </c>
      <c r="B105" s="116" t="str">
        <f t="shared" si="15"/>
        <v/>
      </c>
      <c r="C105" s="116" t="str">
        <f t="shared" si="9"/>
        <v/>
      </c>
      <c r="D105" s="466" t="str">
        <f t="shared" si="10"/>
        <v/>
      </c>
      <c r="E105" s="451" t="str">
        <f t="shared" si="11"/>
        <v/>
      </c>
      <c r="F105" s="452" t="str">
        <f>IF($I105="","",IF($D105&lt;&gt;0,"",IF($D105=0,IF($K105="",INDEX($K$5:$K104,MATCH(MAX($N$5:N104),$N$5:$N104,0),1),$K105))))</f>
        <v/>
      </c>
      <c r="G105" s="462" t="str">
        <f t="shared" si="12"/>
        <v/>
      </c>
      <c r="I105" s="448"/>
      <c r="J105" s="447"/>
      <c r="K105" s="447"/>
      <c r="L105" s="453"/>
      <c r="M105" s="458" t="str">
        <f>IF(J105="","",COUNTIF($J$5:$J105,"Ja"))</f>
        <v/>
      </c>
      <c r="N105" s="458" t="str">
        <f>IF(K105="","",COUNTIF($K$5:$K105,"Ja")+COUNTIF($K$5:$K105,"Nein"))</f>
        <v/>
      </c>
      <c r="O105" s="467" t="str">
        <f t="shared" si="13"/>
        <v/>
      </c>
    </row>
  </sheetData>
  <sheetProtection algorithmName="SHA-512" hashValue="i6Pr4kRNAlU92e4/xvqtN8usoeZRuxJme2Vp1eEqMkyOMcoFGYBieB0qMD0YbM/Jnntr5tVp4si4l3bjoQ6aSg==" saltValue="EJUSL9h9Cs/lksf5ZjySOg==" spinCount="100000" sheet="1" objects="1" scenarios="1" formatColumns="0" formatRows="0" autoFilter="0"/>
  <mergeCells count="1">
    <mergeCell ref="A4:D4"/>
  </mergeCells>
  <conditionalFormatting sqref="A5:E105">
    <cfRule type="expression" dxfId="143" priority="67">
      <formula>$J5="Ja"</formula>
    </cfRule>
  </conditionalFormatting>
  <conditionalFormatting sqref="I5:L105">
    <cfRule type="expression" dxfId="142" priority="4">
      <formula>$J5="Ja"</formula>
    </cfRule>
  </conditionalFormatting>
  <conditionalFormatting sqref="F5:G105">
    <cfRule type="expression" dxfId="141" priority="1">
      <formula>$D6=""</formula>
    </cfRule>
    <cfRule type="expression" dxfId="140" priority="2">
      <formula>$I5&lt;&gt;""</formula>
    </cfRule>
    <cfRule type="expression" dxfId="139" priority="3">
      <formula>$F5&lt;&gt;""</formula>
    </cfRule>
  </conditionalFormatting>
  <pageMargins left="0.70866141732283472" right="0.70866141732283472" top="0.78740157480314965" bottom="0.78740157480314965" header="0.31496062992125984" footer="0.31496062992125984"/>
  <pageSetup paperSize="9" scale="76" fitToHeight="0" orientation="portrait" r:id="rId1"/>
  <headerFooter>
    <oddFooter>&amp;C&amp;"-,Fett"&amp;10Register: &amp;A | Seite &amp;P von &amp;N</oddFooter>
  </headerFooter>
  <colBreaks count="1" manualBreakCount="1">
    <brk id="5" max="33" man="1"/>
  </colBreaks>
  <legacyDrawingHF r:id="rId2"/>
  <extLst>
    <ext xmlns:x14="http://schemas.microsoft.com/office/spreadsheetml/2009/9/main" uri="{CCE6A557-97BC-4b89-ADB6-D9C93CAAB3DF}">
      <x14:dataValidations xmlns:xm="http://schemas.microsoft.com/office/excel/2006/main" count="3">
        <x14:dataValidation type="list" allowBlank="1" showInputMessage="1" showErrorMessage="1" xr:uid="{18667D74-809E-4269-8D80-7A9DA021B827}">
          <x14:formula1>
            <xm:f>Konfig!$N$20:$N$22</xm:f>
          </x14:formula1>
          <xm:sqref>K5:K105</xm:sqref>
        </x14:dataValidation>
        <x14:dataValidation type="list" allowBlank="1" showInputMessage="1" showErrorMessage="1" xr:uid="{84EDBF05-18ED-4682-8E16-86B057959113}">
          <x14:formula1>
            <xm:f>Konfig!$N$20:$N$20</xm:f>
          </x14:formula1>
          <xm:sqref>J5:J105</xm:sqref>
        </x14:dataValidation>
        <x14:dataValidation type="list" allowBlank="1" showInputMessage="1" xr:uid="{5C03EF5E-127C-4436-AC2E-296058165873}">
          <x14:formula1>
            <xm:f>Konfig!$O$20:$O$49</xm:f>
          </x14:formula1>
          <xm:sqref>L5:L105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019">
    <tabColor theme="9" tint="-0.499984740745262"/>
    <pageSetUpPr fitToPage="1"/>
  </sheetPr>
  <dimension ref="A1:J106"/>
  <sheetViews>
    <sheetView workbookViewId="0">
      <pane ySplit="5" topLeftCell="A6" activePane="bottomLeft" state="frozen"/>
      <selection pane="bottomLeft" activeCell="A5" sqref="A5:D5"/>
    </sheetView>
  </sheetViews>
  <sheetFormatPr defaultColWidth="0" defaultRowHeight="15" zeroHeight="1"/>
  <cols>
    <col min="1" max="4" width="4.7109375" customWidth="1"/>
    <col min="5" max="5" width="67.7109375" customWidth="1"/>
    <col min="6" max="6" width="10.7109375" hidden="1" customWidth="1"/>
    <col min="7" max="7" width="67.7109375" hidden="1" customWidth="1"/>
    <col min="8" max="8" width="10.7109375" hidden="1" customWidth="1"/>
    <col min="9" max="10" width="11.42578125" hidden="1" customWidth="1"/>
  </cols>
  <sheetData>
    <row r="1" spans="1:10" ht="18.75">
      <c r="A1" s="104" t="str">
        <f>CONCATENATE(A6,".0")</f>
        <v>1.0</v>
      </c>
      <c r="B1" s="104"/>
      <c r="C1" s="104" t="str">
        <f>INDEX(Konfig!$A$21:$D$1011,MATCH(A1,Konfig!$A$21:$A$1011,0),2)</f>
        <v>Allgemeine Informationen &amp; Zusammenfassungen</v>
      </c>
      <c r="D1" s="104"/>
      <c r="E1" s="104"/>
    </row>
    <row r="2" spans="1:10" ht="18.75">
      <c r="A2" s="105" t="str">
        <f>CONCATENATE(A6,".",B6)</f>
        <v>1.9</v>
      </c>
      <c r="B2" s="105"/>
      <c r="C2" s="105" t="str">
        <f>INDEX(Konfig!$A$21:$D$1011,MATCH(A2,Konfig!$A$21:$A$1011,0),2)</f>
        <v>Vorgabe Gesamtkonzept</v>
      </c>
      <c r="D2" s="105"/>
      <c r="E2" s="105"/>
    </row>
    <row r="3" spans="1:10">
      <c r="A3" s="99"/>
      <c r="B3" s="99"/>
      <c r="C3" s="99"/>
      <c r="D3" s="99"/>
      <c r="E3" s="248" t="str">
        <f>HYPERLINK("#"&amp;"'1.1 AIZ-IVZ'!A1","Link zu Inhaltsverzeichnis")</f>
        <v>Link zu Inhaltsverzeichnis</v>
      </c>
    </row>
    <row r="4" spans="1:10" ht="140.44999999999999" customHeight="1">
      <c r="A4" s="576"/>
      <c r="B4" s="577"/>
      <c r="C4" s="577"/>
      <c r="D4" s="577"/>
      <c r="E4" s="325" t="s">
        <v>665</v>
      </c>
    </row>
    <row r="5" spans="1:10">
      <c r="A5" s="576" t="s">
        <v>569</v>
      </c>
      <c r="B5" s="577"/>
      <c r="C5" s="577"/>
      <c r="D5" s="577"/>
      <c r="E5" s="118" t="s">
        <v>666</v>
      </c>
      <c r="G5" s="461" t="s">
        <v>656</v>
      </c>
      <c r="H5" s="461" t="s">
        <v>657</v>
      </c>
      <c r="I5" s="461" t="s">
        <v>659</v>
      </c>
      <c r="J5" s="461" t="s">
        <v>661</v>
      </c>
    </row>
    <row r="6" spans="1:10">
      <c r="A6" s="115">
        <v>1</v>
      </c>
      <c r="B6" s="116">
        <v>9</v>
      </c>
      <c r="C6" s="116">
        <v>1</v>
      </c>
      <c r="D6" s="117">
        <v>0</v>
      </c>
      <c r="E6" s="119" t="str">
        <f>IF($G6="","",$G6)</f>
        <v/>
      </c>
      <c r="G6" s="454"/>
      <c r="H6" s="455"/>
      <c r="I6" s="457">
        <v>1</v>
      </c>
      <c r="J6" s="467" t="str">
        <f>IF(G6="","",IF(H6="Ja","","Ja"))</f>
        <v/>
      </c>
    </row>
    <row r="7" spans="1:10" hidden="1">
      <c r="A7" s="115" t="str">
        <f t="shared" ref="A7:B9" si="0">IF($G7="","",A6)</f>
        <v/>
      </c>
      <c r="B7" s="116" t="str">
        <f t="shared" si="0"/>
        <v/>
      </c>
      <c r="C7" s="116" t="str">
        <f>IF(G7="","",IF(H7="Ja",C6+1,C6))</f>
        <v/>
      </c>
      <c r="D7" s="117" t="str">
        <f>IF(G7="","",IF(H7="Ja",0,D6+1))</f>
        <v/>
      </c>
      <c r="E7" s="119" t="str">
        <f t="shared" ref="E7:E70" si="1">IF($G7="","",$G7)</f>
        <v/>
      </c>
      <c r="G7" s="448"/>
      <c r="H7" s="447"/>
      <c r="I7" s="458" t="str">
        <f>IF(H7="","",COUNTIF($H$5:$H7,"Ja"))</f>
        <v/>
      </c>
      <c r="J7" s="467" t="str">
        <f t="shared" ref="J7" si="2">IF(G7="","",IF(H7="Ja","","Ja"))</f>
        <v/>
      </c>
    </row>
    <row r="8" spans="1:10" hidden="1">
      <c r="A8" s="115" t="str">
        <f t="shared" si="0"/>
        <v/>
      </c>
      <c r="B8" s="116" t="str">
        <f t="shared" si="0"/>
        <v/>
      </c>
      <c r="C8" s="116" t="str">
        <f>IF(G8="","",IF(H8="Ja",C7+1,C7))</f>
        <v/>
      </c>
      <c r="D8" s="117" t="str">
        <f>IF(G8="","",IF(H8="Ja",0,D7+1))</f>
        <v/>
      </c>
      <c r="E8" s="119" t="str">
        <f t="shared" si="1"/>
        <v/>
      </c>
      <c r="G8" s="448"/>
      <c r="H8" s="447"/>
      <c r="I8" s="458" t="str">
        <f>IF(H8="","",COUNTIF($H$5:$H8,"Ja"))</f>
        <v/>
      </c>
      <c r="J8" s="467" t="str">
        <f t="shared" ref="J8:J71" si="3">IF(G8="","",IF(H8="Ja","","Ja"))</f>
        <v/>
      </c>
    </row>
    <row r="9" spans="1:10" hidden="1">
      <c r="A9" s="115" t="str">
        <f t="shared" si="0"/>
        <v/>
      </c>
      <c r="B9" s="116" t="str">
        <f t="shared" si="0"/>
        <v/>
      </c>
      <c r="C9" s="116" t="str">
        <f>IF(G9="","",IF(H9="Ja",C8+1,C8))</f>
        <v/>
      </c>
      <c r="D9" s="117" t="str">
        <f>IF(G9="","",IF(H9="Ja",0,D8+1))</f>
        <v/>
      </c>
      <c r="E9" s="119" t="str">
        <f t="shared" si="1"/>
        <v/>
      </c>
      <c r="G9" s="448"/>
      <c r="H9" s="447"/>
      <c r="I9" s="458" t="str">
        <f>IF(H9="","",COUNTIF($H$5:$H9,"Ja"))</f>
        <v/>
      </c>
      <c r="J9" s="467" t="str">
        <f t="shared" si="3"/>
        <v/>
      </c>
    </row>
    <row r="10" spans="1:10" hidden="1">
      <c r="A10" s="115" t="str">
        <f t="shared" ref="A10:A73" si="4">IF($G10="","",A9)</f>
        <v/>
      </c>
      <c r="B10" s="116" t="str">
        <f t="shared" ref="B10:B73" si="5">IF($G10="","",B9)</f>
        <v/>
      </c>
      <c r="C10" s="116" t="str">
        <f t="shared" ref="C10:C73" si="6">IF(G10="","",IF(H10="Ja",C9+1,C9))</f>
        <v/>
      </c>
      <c r="D10" s="117" t="str">
        <f t="shared" ref="D10:D73" si="7">IF(G10="","",IF(H10="Ja",0,D9+1))</f>
        <v/>
      </c>
      <c r="E10" s="119" t="str">
        <f t="shared" si="1"/>
        <v/>
      </c>
      <c r="G10" s="448"/>
      <c r="H10" s="447"/>
      <c r="I10" s="458" t="str">
        <f>IF(H10="","",COUNTIF($H$5:$H10,"Ja"))</f>
        <v/>
      </c>
      <c r="J10" s="467" t="str">
        <f t="shared" si="3"/>
        <v/>
      </c>
    </row>
    <row r="11" spans="1:10" hidden="1">
      <c r="A11" s="115" t="str">
        <f t="shared" si="4"/>
        <v/>
      </c>
      <c r="B11" s="116" t="str">
        <f t="shared" si="5"/>
        <v/>
      </c>
      <c r="C11" s="116" t="str">
        <f t="shared" si="6"/>
        <v/>
      </c>
      <c r="D11" s="117" t="str">
        <f t="shared" si="7"/>
        <v/>
      </c>
      <c r="E11" s="119" t="str">
        <f t="shared" si="1"/>
        <v/>
      </c>
      <c r="G11" s="448"/>
      <c r="H11" s="447"/>
      <c r="I11" s="458" t="str">
        <f>IF(H11="","",COUNTIF($H$5:$H11,"Ja"))</f>
        <v/>
      </c>
      <c r="J11" s="467" t="str">
        <f t="shared" si="3"/>
        <v/>
      </c>
    </row>
    <row r="12" spans="1:10" hidden="1">
      <c r="A12" s="115" t="str">
        <f t="shared" si="4"/>
        <v/>
      </c>
      <c r="B12" s="116" t="str">
        <f t="shared" si="5"/>
        <v/>
      </c>
      <c r="C12" s="116" t="str">
        <f t="shared" si="6"/>
        <v/>
      </c>
      <c r="D12" s="117" t="str">
        <f t="shared" si="7"/>
        <v/>
      </c>
      <c r="E12" s="119" t="str">
        <f t="shared" si="1"/>
        <v/>
      </c>
      <c r="G12" s="448"/>
      <c r="H12" s="447"/>
      <c r="I12" s="458" t="str">
        <f>IF(H12="","",COUNTIF($H$5:$H12,"Ja"))</f>
        <v/>
      </c>
      <c r="J12" s="467" t="str">
        <f t="shared" si="3"/>
        <v/>
      </c>
    </row>
    <row r="13" spans="1:10" hidden="1">
      <c r="A13" s="115" t="str">
        <f t="shared" si="4"/>
        <v/>
      </c>
      <c r="B13" s="116" t="str">
        <f t="shared" si="5"/>
        <v/>
      </c>
      <c r="C13" s="116" t="str">
        <f t="shared" si="6"/>
        <v/>
      </c>
      <c r="D13" s="117" t="str">
        <f t="shared" si="7"/>
        <v/>
      </c>
      <c r="E13" s="119" t="str">
        <f t="shared" si="1"/>
        <v/>
      </c>
      <c r="G13" s="448"/>
      <c r="H13" s="447"/>
      <c r="I13" s="458" t="str">
        <f>IF(H13="","",COUNTIF($H$5:$H13,"Ja"))</f>
        <v/>
      </c>
      <c r="J13" s="467" t="str">
        <f t="shared" si="3"/>
        <v/>
      </c>
    </row>
    <row r="14" spans="1:10" hidden="1">
      <c r="A14" s="115" t="str">
        <f t="shared" si="4"/>
        <v/>
      </c>
      <c r="B14" s="116" t="str">
        <f t="shared" si="5"/>
        <v/>
      </c>
      <c r="C14" s="116" t="str">
        <f t="shared" si="6"/>
        <v/>
      </c>
      <c r="D14" s="117" t="str">
        <f t="shared" si="7"/>
        <v/>
      </c>
      <c r="E14" s="119" t="str">
        <f t="shared" si="1"/>
        <v/>
      </c>
      <c r="G14" s="448"/>
      <c r="H14" s="447"/>
      <c r="I14" s="458" t="str">
        <f>IF(H14="","",COUNTIF($H$5:$H14,"Ja"))</f>
        <v/>
      </c>
      <c r="J14" s="467" t="str">
        <f t="shared" si="3"/>
        <v/>
      </c>
    </row>
    <row r="15" spans="1:10" hidden="1">
      <c r="A15" s="115" t="str">
        <f t="shared" si="4"/>
        <v/>
      </c>
      <c r="B15" s="116" t="str">
        <f t="shared" si="5"/>
        <v/>
      </c>
      <c r="C15" s="116" t="str">
        <f t="shared" si="6"/>
        <v/>
      </c>
      <c r="D15" s="117" t="str">
        <f t="shared" si="7"/>
        <v/>
      </c>
      <c r="E15" s="119" t="str">
        <f t="shared" si="1"/>
        <v/>
      </c>
      <c r="G15" s="448"/>
      <c r="H15" s="447"/>
      <c r="I15" s="458" t="str">
        <f>IF(H15="","",COUNTIF($H$5:$H15,"Ja"))</f>
        <v/>
      </c>
      <c r="J15" s="467" t="str">
        <f t="shared" si="3"/>
        <v/>
      </c>
    </row>
    <row r="16" spans="1:10" hidden="1">
      <c r="A16" s="115" t="str">
        <f t="shared" si="4"/>
        <v/>
      </c>
      <c r="B16" s="116" t="str">
        <f t="shared" si="5"/>
        <v/>
      </c>
      <c r="C16" s="116" t="str">
        <f t="shared" si="6"/>
        <v/>
      </c>
      <c r="D16" s="117" t="str">
        <f t="shared" si="7"/>
        <v/>
      </c>
      <c r="E16" s="119" t="str">
        <f t="shared" si="1"/>
        <v/>
      </c>
      <c r="G16" s="448"/>
      <c r="H16" s="447"/>
      <c r="I16" s="458" t="str">
        <f>IF(H16="","",COUNTIF($H$5:$H16,"Ja"))</f>
        <v/>
      </c>
      <c r="J16" s="467" t="str">
        <f t="shared" si="3"/>
        <v/>
      </c>
    </row>
    <row r="17" spans="1:10" hidden="1">
      <c r="A17" s="115" t="str">
        <f t="shared" si="4"/>
        <v/>
      </c>
      <c r="B17" s="116" t="str">
        <f t="shared" si="5"/>
        <v/>
      </c>
      <c r="C17" s="116" t="str">
        <f t="shared" si="6"/>
        <v/>
      </c>
      <c r="D17" s="117" t="str">
        <f t="shared" si="7"/>
        <v/>
      </c>
      <c r="E17" s="119" t="str">
        <f t="shared" si="1"/>
        <v/>
      </c>
      <c r="G17" s="448"/>
      <c r="H17" s="447"/>
      <c r="I17" s="458" t="str">
        <f>IF(H17="","",COUNTIF($H$5:$H17,"Ja"))</f>
        <v/>
      </c>
      <c r="J17" s="467" t="str">
        <f t="shared" si="3"/>
        <v/>
      </c>
    </row>
    <row r="18" spans="1:10" hidden="1">
      <c r="A18" s="115" t="str">
        <f t="shared" si="4"/>
        <v/>
      </c>
      <c r="B18" s="116" t="str">
        <f t="shared" si="5"/>
        <v/>
      </c>
      <c r="C18" s="116" t="str">
        <f t="shared" si="6"/>
        <v/>
      </c>
      <c r="D18" s="117" t="str">
        <f t="shared" si="7"/>
        <v/>
      </c>
      <c r="E18" s="119" t="str">
        <f t="shared" si="1"/>
        <v/>
      </c>
      <c r="G18" s="448"/>
      <c r="H18" s="447"/>
      <c r="I18" s="458" t="str">
        <f>IF(H18="","",COUNTIF($H$5:$H18,"Ja"))</f>
        <v/>
      </c>
      <c r="J18" s="467" t="str">
        <f t="shared" si="3"/>
        <v/>
      </c>
    </row>
    <row r="19" spans="1:10" hidden="1">
      <c r="A19" s="115" t="str">
        <f t="shared" si="4"/>
        <v/>
      </c>
      <c r="B19" s="116" t="str">
        <f t="shared" si="5"/>
        <v/>
      </c>
      <c r="C19" s="116" t="str">
        <f t="shared" si="6"/>
        <v/>
      </c>
      <c r="D19" s="117" t="str">
        <f t="shared" si="7"/>
        <v/>
      </c>
      <c r="E19" s="119" t="str">
        <f t="shared" si="1"/>
        <v/>
      </c>
      <c r="G19" s="448"/>
      <c r="H19" s="447"/>
      <c r="I19" s="458" t="str">
        <f>IF(H19="","",COUNTIF($H$5:$H19,"Ja"))</f>
        <v/>
      </c>
      <c r="J19" s="467" t="str">
        <f t="shared" si="3"/>
        <v/>
      </c>
    </row>
    <row r="20" spans="1:10" hidden="1">
      <c r="A20" s="115" t="str">
        <f t="shared" si="4"/>
        <v/>
      </c>
      <c r="B20" s="116" t="str">
        <f t="shared" si="5"/>
        <v/>
      </c>
      <c r="C20" s="116" t="str">
        <f t="shared" si="6"/>
        <v/>
      </c>
      <c r="D20" s="117" t="str">
        <f t="shared" si="7"/>
        <v/>
      </c>
      <c r="E20" s="119" t="str">
        <f t="shared" si="1"/>
        <v/>
      </c>
      <c r="G20" s="448"/>
      <c r="H20" s="447"/>
      <c r="I20" s="458" t="str">
        <f>IF(H20="","",COUNTIF($H$5:$H20,"Ja"))</f>
        <v/>
      </c>
      <c r="J20" s="467" t="str">
        <f t="shared" si="3"/>
        <v/>
      </c>
    </row>
    <row r="21" spans="1:10" hidden="1">
      <c r="A21" s="115" t="str">
        <f t="shared" si="4"/>
        <v/>
      </c>
      <c r="B21" s="116" t="str">
        <f t="shared" si="5"/>
        <v/>
      </c>
      <c r="C21" s="116" t="str">
        <f t="shared" si="6"/>
        <v/>
      </c>
      <c r="D21" s="117" t="str">
        <f t="shared" si="7"/>
        <v/>
      </c>
      <c r="E21" s="119" t="str">
        <f t="shared" si="1"/>
        <v/>
      </c>
      <c r="G21" s="448"/>
      <c r="H21" s="447"/>
      <c r="I21" s="458" t="str">
        <f>IF(H21="","",COUNTIF($H$5:$H21,"Ja"))</f>
        <v/>
      </c>
      <c r="J21" s="467" t="str">
        <f t="shared" si="3"/>
        <v/>
      </c>
    </row>
    <row r="22" spans="1:10" hidden="1">
      <c r="A22" s="115" t="str">
        <f t="shared" si="4"/>
        <v/>
      </c>
      <c r="B22" s="116" t="str">
        <f t="shared" si="5"/>
        <v/>
      </c>
      <c r="C22" s="116" t="str">
        <f t="shared" si="6"/>
        <v/>
      </c>
      <c r="D22" s="117" t="str">
        <f t="shared" si="7"/>
        <v/>
      </c>
      <c r="E22" s="119" t="str">
        <f t="shared" si="1"/>
        <v/>
      </c>
      <c r="G22" s="448"/>
      <c r="H22" s="447"/>
      <c r="I22" s="458" t="str">
        <f>IF(H22="","",COUNTIF($H$5:$H22,"Ja"))</f>
        <v/>
      </c>
      <c r="J22" s="467" t="str">
        <f t="shared" si="3"/>
        <v/>
      </c>
    </row>
    <row r="23" spans="1:10" hidden="1">
      <c r="A23" s="115" t="str">
        <f t="shared" si="4"/>
        <v/>
      </c>
      <c r="B23" s="116" t="str">
        <f t="shared" si="5"/>
        <v/>
      </c>
      <c r="C23" s="116" t="str">
        <f t="shared" si="6"/>
        <v/>
      </c>
      <c r="D23" s="117" t="str">
        <f t="shared" si="7"/>
        <v/>
      </c>
      <c r="E23" s="119" t="str">
        <f t="shared" si="1"/>
        <v/>
      </c>
      <c r="G23" s="448"/>
      <c r="H23" s="447"/>
      <c r="I23" s="458" t="str">
        <f>IF(H23="","",COUNTIF($H$5:$H23,"Ja"))</f>
        <v/>
      </c>
      <c r="J23" s="467" t="str">
        <f t="shared" si="3"/>
        <v/>
      </c>
    </row>
    <row r="24" spans="1:10" hidden="1">
      <c r="A24" s="115" t="str">
        <f t="shared" si="4"/>
        <v/>
      </c>
      <c r="B24" s="116" t="str">
        <f t="shared" si="5"/>
        <v/>
      </c>
      <c r="C24" s="116" t="str">
        <f t="shared" si="6"/>
        <v/>
      </c>
      <c r="D24" s="117" t="str">
        <f t="shared" si="7"/>
        <v/>
      </c>
      <c r="E24" s="119" t="str">
        <f t="shared" si="1"/>
        <v/>
      </c>
      <c r="G24" s="448"/>
      <c r="H24" s="447"/>
      <c r="I24" s="458" t="str">
        <f>IF(H24="","",COUNTIF($H$5:$H24,"Ja"))</f>
        <v/>
      </c>
      <c r="J24" s="467" t="str">
        <f t="shared" si="3"/>
        <v/>
      </c>
    </row>
    <row r="25" spans="1:10" hidden="1">
      <c r="A25" s="115" t="str">
        <f t="shared" si="4"/>
        <v/>
      </c>
      <c r="B25" s="116" t="str">
        <f t="shared" si="5"/>
        <v/>
      </c>
      <c r="C25" s="116" t="str">
        <f t="shared" si="6"/>
        <v/>
      </c>
      <c r="D25" s="117" t="str">
        <f t="shared" si="7"/>
        <v/>
      </c>
      <c r="E25" s="119" t="str">
        <f t="shared" si="1"/>
        <v/>
      </c>
      <c r="G25" s="448"/>
      <c r="H25" s="447"/>
      <c r="I25" s="458" t="str">
        <f>IF(H25="","",COUNTIF($H$5:$H25,"Ja"))</f>
        <v/>
      </c>
      <c r="J25" s="467" t="str">
        <f t="shared" si="3"/>
        <v/>
      </c>
    </row>
    <row r="26" spans="1:10" hidden="1">
      <c r="A26" s="115" t="str">
        <f t="shared" si="4"/>
        <v/>
      </c>
      <c r="B26" s="116" t="str">
        <f t="shared" si="5"/>
        <v/>
      </c>
      <c r="C26" s="116" t="str">
        <f t="shared" si="6"/>
        <v/>
      </c>
      <c r="D26" s="117" t="str">
        <f t="shared" si="7"/>
        <v/>
      </c>
      <c r="E26" s="119" t="str">
        <f t="shared" si="1"/>
        <v/>
      </c>
      <c r="G26" s="448"/>
      <c r="H26" s="447"/>
      <c r="I26" s="458" t="str">
        <f>IF(H26="","",COUNTIF($H$5:$H26,"Ja"))</f>
        <v/>
      </c>
      <c r="J26" s="467" t="str">
        <f t="shared" si="3"/>
        <v/>
      </c>
    </row>
    <row r="27" spans="1:10" hidden="1">
      <c r="A27" s="115" t="str">
        <f t="shared" si="4"/>
        <v/>
      </c>
      <c r="B27" s="116" t="str">
        <f t="shared" si="5"/>
        <v/>
      </c>
      <c r="C27" s="116" t="str">
        <f t="shared" si="6"/>
        <v/>
      </c>
      <c r="D27" s="117" t="str">
        <f t="shared" si="7"/>
        <v/>
      </c>
      <c r="E27" s="119" t="str">
        <f t="shared" si="1"/>
        <v/>
      </c>
      <c r="G27" s="448"/>
      <c r="H27" s="447"/>
      <c r="I27" s="458" t="str">
        <f>IF(H27="","",COUNTIF($H$5:$H27,"Ja"))</f>
        <v/>
      </c>
      <c r="J27" s="467" t="str">
        <f t="shared" si="3"/>
        <v/>
      </c>
    </row>
    <row r="28" spans="1:10" hidden="1">
      <c r="A28" s="115" t="str">
        <f t="shared" si="4"/>
        <v/>
      </c>
      <c r="B28" s="116" t="str">
        <f t="shared" si="5"/>
        <v/>
      </c>
      <c r="C28" s="116" t="str">
        <f t="shared" si="6"/>
        <v/>
      </c>
      <c r="D28" s="117" t="str">
        <f t="shared" si="7"/>
        <v/>
      </c>
      <c r="E28" s="119" t="str">
        <f t="shared" si="1"/>
        <v/>
      </c>
      <c r="G28" s="448"/>
      <c r="H28" s="447"/>
      <c r="I28" s="458" t="str">
        <f>IF(H28="","",COUNTIF($H$5:$H28,"Ja"))</f>
        <v/>
      </c>
      <c r="J28" s="467" t="str">
        <f t="shared" si="3"/>
        <v/>
      </c>
    </row>
    <row r="29" spans="1:10" hidden="1">
      <c r="A29" s="115" t="str">
        <f t="shared" si="4"/>
        <v/>
      </c>
      <c r="B29" s="116" t="str">
        <f t="shared" si="5"/>
        <v/>
      </c>
      <c r="C29" s="116" t="str">
        <f t="shared" si="6"/>
        <v/>
      </c>
      <c r="D29" s="117" t="str">
        <f t="shared" si="7"/>
        <v/>
      </c>
      <c r="E29" s="119" t="str">
        <f t="shared" si="1"/>
        <v/>
      </c>
      <c r="G29" s="448"/>
      <c r="H29" s="447"/>
      <c r="I29" s="458" t="str">
        <f>IF(H29="","",COUNTIF($H$5:$H29,"Ja"))</f>
        <v/>
      </c>
      <c r="J29" s="467" t="str">
        <f t="shared" si="3"/>
        <v/>
      </c>
    </row>
    <row r="30" spans="1:10" hidden="1">
      <c r="A30" s="115" t="str">
        <f t="shared" si="4"/>
        <v/>
      </c>
      <c r="B30" s="116" t="str">
        <f t="shared" si="5"/>
        <v/>
      </c>
      <c r="C30" s="116" t="str">
        <f t="shared" si="6"/>
        <v/>
      </c>
      <c r="D30" s="117" t="str">
        <f t="shared" si="7"/>
        <v/>
      </c>
      <c r="E30" s="119" t="str">
        <f t="shared" si="1"/>
        <v/>
      </c>
      <c r="G30" s="448"/>
      <c r="H30" s="447"/>
      <c r="I30" s="458" t="str">
        <f>IF(H30="","",COUNTIF($H$5:$H30,"Ja"))</f>
        <v/>
      </c>
      <c r="J30" s="467" t="str">
        <f t="shared" si="3"/>
        <v/>
      </c>
    </row>
    <row r="31" spans="1:10" hidden="1">
      <c r="A31" s="115" t="str">
        <f t="shared" si="4"/>
        <v/>
      </c>
      <c r="B31" s="116" t="str">
        <f t="shared" si="5"/>
        <v/>
      </c>
      <c r="C31" s="116" t="str">
        <f t="shared" si="6"/>
        <v/>
      </c>
      <c r="D31" s="117" t="str">
        <f t="shared" si="7"/>
        <v/>
      </c>
      <c r="E31" s="119" t="str">
        <f t="shared" si="1"/>
        <v/>
      </c>
      <c r="G31" s="448"/>
      <c r="H31" s="447"/>
      <c r="I31" s="458" t="str">
        <f>IF(H31="","",COUNTIF($H$5:$H31,"Ja"))</f>
        <v/>
      </c>
      <c r="J31" s="467" t="str">
        <f t="shared" si="3"/>
        <v/>
      </c>
    </row>
    <row r="32" spans="1:10" hidden="1">
      <c r="A32" s="115" t="str">
        <f t="shared" si="4"/>
        <v/>
      </c>
      <c r="B32" s="116" t="str">
        <f t="shared" si="5"/>
        <v/>
      </c>
      <c r="C32" s="116" t="str">
        <f t="shared" si="6"/>
        <v/>
      </c>
      <c r="D32" s="117" t="str">
        <f t="shared" si="7"/>
        <v/>
      </c>
      <c r="E32" s="119" t="str">
        <f t="shared" si="1"/>
        <v/>
      </c>
      <c r="G32" s="448"/>
      <c r="H32" s="447"/>
      <c r="I32" s="458" t="str">
        <f>IF(H32="","",COUNTIF($H$5:$H32,"Ja"))</f>
        <v/>
      </c>
      <c r="J32" s="467" t="str">
        <f t="shared" si="3"/>
        <v/>
      </c>
    </row>
    <row r="33" spans="1:10" hidden="1">
      <c r="A33" s="115" t="str">
        <f t="shared" si="4"/>
        <v/>
      </c>
      <c r="B33" s="116" t="str">
        <f t="shared" si="5"/>
        <v/>
      </c>
      <c r="C33" s="116" t="str">
        <f t="shared" si="6"/>
        <v/>
      </c>
      <c r="D33" s="117" t="str">
        <f t="shared" si="7"/>
        <v/>
      </c>
      <c r="E33" s="119" t="str">
        <f t="shared" si="1"/>
        <v/>
      </c>
      <c r="G33" s="448"/>
      <c r="H33" s="447"/>
      <c r="I33" s="458" t="str">
        <f>IF(H33="","",COUNTIF($H$5:$H33,"Ja"))</f>
        <v/>
      </c>
      <c r="J33" s="467" t="str">
        <f t="shared" si="3"/>
        <v/>
      </c>
    </row>
    <row r="34" spans="1:10" hidden="1">
      <c r="A34" s="115" t="str">
        <f t="shared" si="4"/>
        <v/>
      </c>
      <c r="B34" s="116" t="str">
        <f t="shared" si="5"/>
        <v/>
      </c>
      <c r="C34" s="116" t="str">
        <f t="shared" si="6"/>
        <v/>
      </c>
      <c r="D34" s="117" t="str">
        <f t="shared" si="7"/>
        <v/>
      </c>
      <c r="E34" s="119" t="str">
        <f t="shared" si="1"/>
        <v/>
      </c>
      <c r="G34" s="448"/>
      <c r="H34" s="447"/>
      <c r="I34" s="458" t="str">
        <f>IF(H34="","",COUNTIF($H$5:$H34,"Ja"))</f>
        <v/>
      </c>
      <c r="J34" s="467" t="str">
        <f t="shared" si="3"/>
        <v/>
      </c>
    </row>
    <row r="35" spans="1:10" hidden="1">
      <c r="A35" s="115" t="str">
        <f t="shared" si="4"/>
        <v/>
      </c>
      <c r="B35" s="116" t="str">
        <f t="shared" si="5"/>
        <v/>
      </c>
      <c r="C35" s="116" t="str">
        <f t="shared" si="6"/>
        <v/>
      </c>
      <c r="D35" s="117" t="str">
        <f t="shared" si="7"/>
        <v/>
      </c>
      <c r="E35" s="119" t="str">
        <f t="shared" si="1"/>
        <v/>
      </c>
      <c r="G35" s="448"/>
      <c r="H35" s="447"/>
      <c r="I35" s="458" t="str">
        <f>IF(H35="","",COUNTIF($H$5:$H35,"Ja"))</f>
        <v/>
      </c>
      <c r="J35" s="467" t="str">
        <f t="shared" si="3"/>
        <v/>
      </c>
    </row>
    <row r="36" spans="1:10" hidden="1">
      <c r="A36" s="115" t="str">
        <f t="shared" si="4"/>
        <v/>
      </c>
      <c r="B36" s="116" t="str">
        <f t="shared" si="5"/>
        <v/>
      </c>
      <c r="C36" s="116" t="str">
        <f t="shared" si="6"/>
        <v/>
      </c>
      <c r="D36" s="117" t="str">
        <f t="shared" si="7"/>
        <v/>
      </c>
      <c r="E36" s="119" t="str">
        <f t="shared" si="1"/>
        <v/>
      </c>
      <c r="G36" s="448"/>
      <c r="H36" s="447"/>
      <c r="I36" s="458" t="str">
        <f>IF(H36="","",COUNTIF($H$5:$H36,"Ja"))</f>
        <v/>
      </c>
      <c r="J36" s="467" t="str">
        <f t="shared" si="3"/>
        <v/>
      </c>
    </row>
    <row r="37" spans="1:10" hidden="1">
      <c r="A37" s="115" t="str">
        <f t="shared" si="4"/>
        <v/>
      </c>
      <c r="B37" s="116" t="str">
        <f t="shared" si="5"/>
        <v/>
      </c>
      <c r="C37" s="116" t="str">
        <f t="shared" si="6"/>
        <v/>
      </c>
      <c r="D37" s="117" t="str">
        <f t="shared" si="7"/>
        <v/>
      </c>
      <c r="E37" s="119" t="str">
        <f t="shared" si="1"/>
        <v/>
      </c>
      <c r="G37" s="448"/>
      <c r="H37" s="447"/>
      <c r="I37" s="458" t="str">
        <f>IF(H37="","",COUNTIF($H$5:$H37,"Ja"))</f>
        <v/>
      </c>
      <c r="J37" s="467" t="str">
        <f t="shared" si="3"/>
        <v/>
      </c>
    </row>
    <row r="38" spans="1:10" hidden="1">
      <c r="A38" s="115" t="str">
        <f t="shared" si="4"/>
        <v/>
      </c>
      <c r="B38" s="116" t="str">
        <f t="shared" si="5"/>
        <v/>
      </c>
      <c r="C38" s="116" t="str">
        <f t="shared" si="6"/>
        <v/>
      </c>
      <c r="D38" s="117" t="str">
        <f t="shared" si="7"/>
        <v/>
      </c>
      <c r="E38" s="119" t="str">
        <f t="shared" si="1"/>
        <v/>
      </c>
      <c r="G38" s="448"/>
      <c r="H38" s="447"/>
      <c r="I38" s="458" t="str">
        <f>IF(H38="","",COUNTIF($H$5:$H38,"Ja"))</f>
        <v/>
      </c>
      <c r="J38" s="467" t="str">
        <f t="shared" si="3"/>
        <v/>
      </c>
    </row>
    <row r="39" spans="1:10" hidden="1">
      <c r="A39" s="115" t="str">
        <f t="shared" si="4"/>
        <v/>
      </c>
      <c r="B39" s="116" t="str">
        <f t="shared" si="5"/>
        <v/>
      </c>
      <c r="C39" s="116" t="str">
        <f t="shared" si="6"/>
        <v/>
      </c>
      <c r="D39" s="117" t="str">
        <f t="shared" si="7"/>
        <v/>
      </c>
      <c r="E39" s="119" t="str">
        <f t="shared" si="1"/>
        <v/>
      </c>
      <c r="G39" s="448"/>
      <c r="H39" s="447"/>
      <c r="I39" s="458" t="str">
        <f>IF(H39="","",COUNTIF($H$5:$H39,"Ja"))</f>
        <v/>
      </c>
      <c r="J39" s="467" t="str">
        <f t="shared" si="3"/>
        <v/>
      </c>
    </row>
    <row r="40" spans="1:10" hidden="1">
      <c r="A40" s="115" t="str">
        <f t="shared" si="4"/>
        <v/>
      </c>
      <c r="B40" s="116" t="str">
        <f t="shared" si="5"/>
        <v/>
      </c>
      <c r="C40" s="116" t="str">
        <f t="shared" si="6"/>
        <v/>
      </c>
      <c r="D40" s="117" t="str">
        <f t="shared" si="7"/>
        <v/>
      </c>
      <c r="E40" s="119" t="str">
        <f t="shared" si="1"/>
        <v/>
      </c>
      <c r="G40" s="448"/>
      <c r="H40" s="447"/>
      <c r="I40" s="458" t="str">
        <f>IF(H40="","",COUNTIF($H$5:$H40,"Ja"))</f>
        <v/>
      </c>
      <c r="J40" s="467" t="str">
        <f t="shared" si="3"/>
        <v/>
      </c>
    </row>
    <row r="41" spans="1:10" hidden="1">
      <c r="A41" s="115" t="str">
        <f t="shared" si="4"/>
        <v/>
      </c>
      <c r="B41" s="116" t="str">
        <f t="shared" si="5"/>
        <v/>
      </c>
      <c r="C41" s="116" t="str">
        <f t="shared" si="6"/>
        <v/>
      </c>
      <c r="D41" s="117" t="str">
        <f t="shared" si="7"/>
        <v/>
      </c>
      <c r="E41" s="119" t="str">
        <f t="shared" si="1"/>
        <v/>
      </c>
      <c r="G41" s="448"/>
      <c r="H41" s="447"/>
      <c r="I41" s="458" t="str">
        <f>IF(H41="","",COUNTIF($H$5:$H41,"Ja"))</f>
        <v/>
      </c>
      <c r="J41" s="467" t="str">
        <f t="shared" si="3"/>
        <v/>
      </c>
    </row>
    <row r="42" spans="1:10" hidden="1">
      <c r="A42" s="115" t="str">
        <f t="shared" si="4"/>
        <v/>
      </c>
      <c r="B42" s="116" t="str">
        <f t="shared" si="5"/>
        <v/>
      </c>
      <c r="C42" s="116" t="str">
        <f t="shared" si="6"/>
        <v/>
      </c>
      <c r="D42" s="117" t="str">
        <f t="shared" si="7"/>
        <v/>
      </c>
      <c r="E42" s="119" t="str">
        <f t="shared" si="1"/>
        <v/>
      </c>
      <c r="G42" s="448"/>
      <c r="H42" s="447"/>
      <c r="I42" s="458" t="str">
        <f>IF(H42="","",COUNTIF($H$5:$H42,"Ja"))</f>
        <v/>
      </c>
      <c r="J42" s="467" t="str">
        <f t="shared" si="3"/>
        <v/>
      </c>
    </row>
    <row r="43" spans="1:10" hidden="1">
      <c r="A43" s="115" t="str">
        <f t="shared" si="4"/>
        <v/>
      </c>
      <c r="B43" s="116" t="str">
        <f t="shared" si="5"/>
        <v/>
      </c>
      <c r="C43" s="116" t="str">
        <f t="shared" si="6"/>
        <v/>
      </c>
      <c r="D43" s="117" t="str">
        <f t="shared" si="7"/>
        <v/>
      </c>
      <c r="E43" s="119" t="str">
        <f t="shared" si="1"/>
        <v/>
      </c>
      <c r="G43" s="448"/>
      <c r="H43" s="447"/>
      <c r="I43" s="458" t="str">
        <f>IF(H43="","",COUNTIF($H$5:$H43,"Ja"))</f>
        <v/>
      </c>
      <c r="J43" s="467" t="str">
        <f t="shared" si="3"/>
        <v/>
      </c>
    </row>
    <row r="44" spans="1:10" hidden="1">
      <c r="A44" s="115" t="str">
        <f t="shared" si="4"/>
        <v/>
      </c>
      <c r="B44" s="116" t="str">
        <f t="shared" si="5"/>
        <v/>
      </c>
      <c r="C44" s="116" t="str">
        <f t="shared" si="6"/>
        <v/>
      </c>
      <c r="D44" s="117" t="str">
        <f t="shared" si="7"/>
        <v/>
      </c>
      <c r="E44" s="119" t="str">
        <f t="shared" si="1"/>
        <v/>
      </c>
      <c r="G44" s="448"/>
      <c r="H44" s="447"/>
      <c r="I44" s="458" t="str">
        <f>IF(H44="","",COUNTIF($H$5:$H44,"Ja"))</f>
        <v/>
      </c>
      <c r="J44" s="467" t="str">
        <f t="shared" si="3"/>
        <v/>
      </c>
    </row>
    <row r="45" spans="1:10" hidden="1">
      <c r="A45" s="115" t="str">
        <f t="shared" si="4"/>
        <v/>
      </c>
      <c r="B45" s="116" t="str">
        <f t="shared" si="5"/>
        <v/>
      </c>
      <c r="C45" s="116" t="str">
        <f t="shared" si="6"/>
        <v/>
      </c>
      <c r="D45" s="117" t="str">
        <f t="shared" si="7"/>
        <v/>
      </c>
      <c r="E45" s="119" t="str">
        <f t="shared" si="1"/>
        <v/>
      </c>
      <c r="G45" s="448"/>
      <c r="H45" s="447"/>
      <c r="I45" s="458" t="str">
        <f>IF(H45="","",COUNTIF($H$5:$H45,"Ja"))</f>
        <v/>
      </c>
      <c r="J45" s="467" t="str">
        <f t="shared" si="3"/>
        <v/>
      </c>
    </row>
    <row r="46" spans="1:10" hidden="1">
      <c r="A46" s="115" t="str">
        <f t="shared" si="4"/>
        <v/>
      </c>
      <c r="B46" s="116" t="str">
        <f t="shared" si="5"/>
        <v/>
      </c>
      <c r="C46" s="116" t="str">
        <f t="shared" si="6"/>
        <v/>
      </c>
      <c r="D46" s="117" t="str">
        <f t="shared" si="7"/>
        <v/>
      </c>
      <c r="E46" s="119" t="str">
        <f t="shared" si="1"/>
        <v/>
      </c>
      <c r="G46" s="448"/>
      <c r="H46" s="447"/>
      <c r="I46" s="458" t="str">
        <f>IF(H46="","",COUNTIF($H$5:$H46,"Ja"))</f>
        <v/>
      </c>
      <c r="J46" s="467" t="str">
        <f t="shared" si="3"/>
        <v/>
      </c>
    </row>
    <row r="47" spans="1:10" hidden="1">
      <c r="A47" s="115" t="str">
        <f t="shared" si="4"/>
        <v/>
      </c>
      <c r="B47" s="116" t="str">
        <f t="shared" si="5"/>
        <v/>
      </c>
      <c r="C47" s="116" t="str">
        <f t="shared" si="6"/>
        <v/>
      </c>
      <c r="D47" s="117" t="str">
        <f t="shared" si="7"/>
        <v/>
      </c>
      <c r="E47" s="119" t="str">
        <f t="shared" si="1"/>
        <v/>
      </c>
      <c r="G47" s="448"/>
      <c r="H47" s="447"/>
      <c r="I47" s="458" t="str">
        <f>IF(H47="","",COUNTIF($H$5:$H47,"Ja"))</f>
        <v/>
      </c>
      <c r="J47" s="467" t="str">
        <f t="shared" si="3"/>
        <v/>
      </c>
    </row>
    <row r="48" spans="1:10" hidden="1">
      <c r="A48" s="115" t="str">
        <f t="shared" si="4"/>
        <v/>
      </c>
      <c r="B48" s="116" t="str">
        <f t="shared" si="5"/>
        <v/>
      </c>
      <c r="C48" s="116" t="str">
        <f t="shared" si="6"/>
        <v/>
      </c>
      <c r="D48" s="117" t="str">
        <f t="shared" si="7"/>
        <v/>
      </c>
      <c r="E48" s="119" t="str">
        <f t="shared" si="1"/>
        <v/>
      </c>
      <c r="G48" s="448"/>
      <c r="H48" s="447"/>
      <c r="I48" s="458" t="str">
        <f>IF(H48="","",COUNTIF($H$5:$H48,"Ja"))</f>
        <v/>
      </c>
      <c r="J48" s="467" t="str">
        <f t="shared" si="3"/>
        <v/>
      </c>
    </row>
    <row r="49" spans="1:10" hidden="1">
      <c r="A49" s="115" t="str">
        <f t="shared" si="4"/>
        <v/>
      </c>
      <c r="B49" s="116" t="str">
        <f t="shared" si="5"/>
        <v/>
      </c>
      <c r="C49" s="116" t="str">
        <f t="shared" si="6"/>
        <v/>
      </c>
      <c r="D49" s="117" t="str">
        <f t="shared" si="7"/>
        <v/>
      </c>
      <c r="E49" s="119" t="str">
        <f t="shared" si="1"/>
        <v/>
      </c>
      <c r="G49" s="448"/>
      <c r="H49" s="447"/>
      <c r="I49" s="458" t="str">
        <f>IF(H49="","",COUNTIF($H$5:$H49,"Ja"))</f>
        <v/>
      </c>
      <c r="J49" s="467" t="str">
        <f t="shared" si="3"/>
        <v/>
      </c>
    </row>
    <row r="50" spans="1:10" hidden="1">
      <c r="A50" s="115" t="str">
        <f t="shared" si="4"/>
        <v/>
      </c>
      <c r="B50" s="116" t="str">
        <f t="shared" si="5"/>
        <v/>
      </c>
      <c r="C50" s="116" t="str">
        <f t="shared" si="6"/>
        <v/>
      </c>
      <c r="D50" s="117" t="str">
        <f t="shared" si="7"/>
        <v/>
      </c>
      <c r="E50" s="119" t="str">
        <f t="shared" si="1"/>
        <v/>
      </c>
      <c r="G50" s="448"/>
      <c r="H50" s="447"/>
      <c r="I50" s="458" t="str">
        <f>IF(H50="","",COUNTIF($H$5:$H50,"Ja"))</f>
        <v/>
      </c>
      <c r="J50" s="467" t="str">
        <f t="shared" si="3"/>
        <v/>
      </c>
    </row>
    <row r="51" spans="1:10" hidden="1">
      <c r="A51" s="115" t="str">
        <f t="shared" si="4"/>
        <v/>
      </c>
      <c r="B51" s="116" t="str">
        <f t="shared" si="5"/>
        <v/>
      </c>
      <c r="C51" s="116" t="str">
        <f t="shared" si="6"/>
        <v/>
      </c>
      <c r="D51" s="117" t="str">
        <f t="shared" si="7"/>
        <v/>
      </c>
      <c r="E51" s="119" t="str">
        <f t="shared" si="1"/>
        <v/>
      </c>
      <c r="G51" s="448"/>
      <c r="H51" s="447"/>
      <c r="I51" s="458" t="str">
        <f>IF(H51="","",COUNTIF($H$5:$H51,"Ja"))</f>
        <v/>
      </c>
      <c r="J51" s="467" t="str">
        <f t="shared" si="3"/>
        <v/>
      </c>
    </row>
    <row r="52" spans="1:10" hidden="1">
      <c r="A52" s="115" t="str">
        <f t="shared" si="4"/>
        <v/>
      </c>
      <c r="B52" s="116" t="str">
        <f t="shared" si="5"/>
        <v/>
      </c>
      <c r="C52" s="116" t="str">
        <f t="shared" si="6"/>
        <v/>
      </c>
      <c r="D52" s="117" t="str">
        <f t="shared" si="7"/>
        <v/>
      </c>
      <c r="E52" s="119" t="str">
        <f t="shared" si="1"/>
        <v/>
      </c>
      <c r="G52" s="448"/>
      <c r="H52" s="447"/>
      <c r="I52" s="458" t="str">
        <f>IF(H52="","",COUNTIF($H$5:$H52,"Ja"))</f>
        <v/>
      </c>
      <c r="J52" s="467" t="str">
        <f t="shared" si="3"/>
        <v/>
      </c>
    </row>
    <row r="53" spans="1:10" hidden="1">
      <c r="A53" s="115" t="str">
        <f t="shared" si="4"/>
        <v/>
      </c>
      <c r="B53" s="116" t="str">
        <f t="shared" si="5"/>
        <v/>
      </c>
      <c r="C53" s="116" t="str">
        <f t="shared" si="6"/>
        <v/>
      </c>
      <c r="D53" s="117" t="str">
        <f t="shared" si="7"/>
        <v/>
      </c>
      <c r="E53" s="119" t="str">
        <f t="shared" si="1"/>
        <v/>
      </c>
      <c r="G53" s="448"/>
      <c r="H53" s="447"/>
      <c r="I53" s="458" t="str">
        <f>IF(H53="","",COUNTIF($H$5:$H53,"Ja"))</f>
        <v/>
      </c>
      <c r="J53" s="467" t="str">
        <f t="shared" si="3"/>
        <v/>
      </c>
    </row>
    <row r="54" spans="1:10" hidden="1">
      <c r="A54" s="115" t="str">
        <f t="shared" si="4"/>
        <v/>
      </c>
      <c r="B54" s="116" t="str">
        <f t="shared" si="5"/>
        <v/>
      </c>
      <c r="C54" s="116" t="str">
        <f t="shared" si="6"/>
        <v/>
      </c>
      <c r="D54" s="117" t="str">
        <f t="shared" si="7"/>
        <v/>
      </c>
      <c r="E54" s="119" t="str">
        <f t="shared" si="1"/>
        <v/>
      </c>
      <c r="G54" s="448"/>
      <c r="H54" s="447"/>
      <c r="I54" s="458" t="str">
        <f>IF(H54="","",COUNTIF($H$5:$H54,"Ja"))</f>
        <v/>
      </c>
      <c r="J54" s="467" t="str">
        <f t="shared" si="3"/>
        <v/>
      </c>
    </row>
    <row r="55" spans="1:10" hidden="1">
      <c r="A55" s="115" t="str">
        <f t="shared" si="4"/>
        <v/>
      </c>
      <c r="B55" s="116" t="str">
        <f t="shared" si="5"/>
        <v/>
      </c>
      <c r="C55" s="116" t="str">
        <f t="shared" si="6"/>
        <v/>
      </c>
      <c r="D55" s="117" t="str">
        <f t="shared" si="7"/>
        <v/>
      </c>
      <c r="E55" s="119" t="str">
        <f t="shared" si="1"/>
        <v/>
      </c>
      <c r="G55" s="448"/>
      <c r="H55" s="447"/>
      <c r="I55" s="458" t="str">
        <f>IF(H55="","",COUNTIF($H$5:$H55,"Ja"))</f>
        <v/>
      </c>
      <c r="J55" s="467" t="str">
        <f t="shared" si="3"/>
        <v/>
      </c>
    </row>
    <row r="56" spans="1:10" hidden="1">
      <c r="A56" s="115" t="str">
        <f t="shared" si="4"/>
        <v/>
      </c>
      <c r="B56" s="116" t="str">
        <f t="shared" si="5"/>
        <v/>
      </c>
      <c r="C56" s="116" t="str">
        <f t="shared" si="6"/>
        <v/>
      </c>
      <c r="D56" s="117" t="str">
        <f t="shared" si="7"/>
        <v/>
      </c>
      <c r="E56" s="119" t="str">
        <f t="shared" si="1"/>
        <v/>
      </c>
      <c r="G56" s="448"/>
      <c r="H56" s="447"/>
      <c r="I56" s="458" t="str">
        <f>IF(H56="","",COUNTIF($H$5:$H56,"Ja"))</f>
        <v/>
      </c>
      <c r="J56" s="467" t="str">
        <f t="shared" si="3"/>
        <v/>
      </c>
    </row>
    <row r="57" spans="1:10" hidden="1">
      <c r="A57" s="115" t="str">
        <f t="shared" si="4"/>
        <v/>
      </c>
      <c r="B57" s="116" t="str">
        <f t="shared" si="5"/>
        <v/>
      </c>
      <c r="C57" s="116" t="str">
        <f t="shared" si="6"/>
        <v/>
      </c>
      <c r="D57" s="117" t="str">
        <f t="shared" si="7"/>
        <v/>
      </c>
      <c r="E57" s="119" t="str">
        <f t="shared" si="1"/>
        <v/>
      </c>
      <c r="G57" s="448"/>
      <c r="H57" s="447"/>
      <c r="I57" s="458" t="str">
        <f>IF(H57="","",COUNTIF($H$5:$H57,"Ja"))</f>
        <v/>
      </c>
      <c r="J57" s="467" t="str">
        <f t="shared" si="3"/>
        <v/>
      </c>
    </row>
    <row r="58" spans="1:10" hidden="1">
      <c r="A58" s="115" t="str">
        <f t="shared" si="4"/>
        <v/>
      </c>
      <c r="B58" s="116" t="str">
        <f t="shared" si="5"/>
        <v/>
      </c>
      <c r="C58" s="116" t="str">
        <f t="shared" si="6"/>
        <v/>
      </c>
      <c r="D58" s="117" t="str">
        <f t="shared" si="7"/>
        <v/>
      </c>
      <c r="E58" s="119" t="str">
        <f t="shared" si="1"/>
        <v/>
      </c>
      <c r="G58" s="448"/>
      <c r="H58" s="447"/>
      <c r="I58" s="458" t="str">
        <f>IF(H58="","",COUNTIF($H$5:$H58,"Ja"))</f>
        <v/>
      </c>
      <c r="J58" s="467" t="str">
        <f t="shared" si="3"/>
        <v/>
      </c>
    </row>
    <row r="59" spans="1:10" hidden="1">
      <c r="A59" s="115" t="str">
        <f t="shared" si="4"/>
        <v/>
      </c>
      <c r="B59" s="116" t="str">
        <f t="shared" si="5"/>
        <v/>
      </c>
      <c r="C59" s="116" t="str">
        <f t="shared" si="6"/>
        <v/>
      </c>
      <c r="D59" s="117" t="str">
        <f t="shared" si="7"/>
        <v/>
      </c>
      <c r="E59" s="119" t="str">
        <f t="shared" si="1"/>
        <v/>
      </c>
      <c r="G59" s="448"/>
      <c r="H59" s="447"/>
      <c r="I59" s="458" t="str">
        <f>IF(H59="","",COUNTIF($H$5:$H59,"Ja"))</f>
        <v/>
      </c>
      <c r="J59" s="467" t="str">
        <f t="shared" si="3"/>
        <v/>
      </c>
    </row>
    <row r="60" spans="1:10" hidden="1">
      <c r="A60" s="115" t="str">
        <f t="shared" si="4"/>
        <v/>
      </c>
      <c r="B60" s="116" t="str">
        <f t="shared" si="5"/>
        <v/>
      </c>
      <c r="C60" s="116" t="str">
        <f t="shared" si="6"/>
        <v/>
      </c>
      <c r="D60" s="117" t="str">
        <f t="shared" si="7"/>
        <v/>
      </c>
      <c r="E60" s="119" t="str">
        <f t="shared" si="1"/>
        <v/>
      </c>
      <c r="G60" s="448"/>
      <c r="H60" s="447"/>
      <c r="I60" s="458" t="str">
        <f>IF(H60="","",COUNTIF($H$5:$H60,"Ja"))</f>
        <v/>
      </c>
      <c r="J60" s="467" t="str">
        <f t="shared" si="3"/>
        <v/>
      </c>
    </row>
    <row r="61" spans="1:10" hidden="1">
      <c r="A61" s="115" t="str">
        <f t="shared" si="4"/>
        <v/>
      </c>
      <c r="B61" s="116" t="str">
        <f t="shared" si="5"/>
        <v/>
      </c>
      <c r="C61" s="116" t="str">
        <f t="shared" si="6"/>
        <v/>
      </c>
      <c r="D61" s="117" t="str">
        <f t="shared" si="7"/>
        <v/>
      </c>
      <c r="E61" s="119" t="str">
        <f t="shared" si="1"/>
        <v/>
      </c>
      <c r="G61" s="448"/>
      <c r="H61" s="447"/>
      <c r="I61" s="458" t="str">
        <f>IF(H61="","",COUNTIF($H$5:$H61,"Ja"))</f>
        <v/>
      </c>
      <c r="J61" s="467" t="str">
        <f t="shared" si="3"/>
        <v/>
      </c>
    </row>
    <row r="62" spans="1:10" hidden="1">
      <c r="A62" s="115" t="str">
        <f t="shared" si="4"/>
        <v/>
      </c>
      <c r="B62" s="116" t="str">
        <f t="shared" si="5"/>
        <v/>
      </c>
      <c r="C62" s="116" t="str">
        <f t="shared" si="6"/>
        <v/>
      </c>
      <c r="D62" s="117" t="str">
        <f t="shared" si="7"/>
        <v/>
      </c>
      <c r="E62" s="119" t="str">
        <f t="shared" si="1"/>
        <v/>
      </c>
      <c r="G62" s="448"/>
      <c r="H62" s="447"/>
      <c r="I62" s="458" t="str">
        <f>IF(H62="","",COUNTIF($H$5:$H62,"Ja"))</f>
        <v/>
      </c>
      <c r="J62" s="467" t="str">
        <f t="shared" si="3"/>
        <v/>
      </c>
    </row>
    <row r="63" spans="1:10" hidden="1">
      <c r="A63" s="115" t="str">
        <f t="shared" si="4"/>
        <v/>
      </c>
      <c r="B63" s="116" t="str">
        <f t="shared" si="5"/>
        <v/>
      </c>
      <c r="C63" s="116" t="str">
        <f t="shared" si="6"/>
        <v/>
      </c>
      <c r="D63" s="117" t="str">
        <f t="shared" si="7"/>
        <v/>
      </c>
      <c r="E63" s="119" t="str">
        <f t="shared" si="1"/>
        <v/>
      </c>
      <c r="G63" s="448"/>
      <c r="H63" s="447"/>
      <c r="I63" s="458" t="str">
        <f>IF(H63="","",COUNTIF($H$5:$H63,"Ja"))</f>
        <v/>
      </c>
      <c r="J63" s="467" t="str">
        <f t="shared" si="3"/>
        <v/>
      </c>
    </row>
    <row r="64" spans="1:10" hidden="1">
      <c r="A64" s="115" t="str">
        <f t="shared" si="4"/>
        <v/>
      </c>
      <c r="B64" s="116" t="str">
        <f t="shared" si="5"/>
        <v/>
      </c>
      <c r="C64" s="116" t="str">
        <f t="shared" si="6"/>
        <v/>
      </c>
      <c r="D64" s="117" t="str">
        <f t="shared" si="7"/>
        <v/>
      </c>
      <c r="E64" s="119" t="str">
        <f t="shared" si="1"/>
        <v/>
      </c>
      <c r="G64" s="448"/>
      <c r="H64" s="447"/>
      <c r="I64" s="458" t="str">
        <f>IF(H64="","",COUNTIF($H$5:$H64,"Ja"))</f>
        <v/>
      </c>
      <c r="J64" s="467" t="str">
        <f t="shared" si="3"/>
        <v/>
      </c>
    </row>
    <row r="65" spans="1:10" hidden="1">
      <c r="A65" s="115" t="str">
        <f t="shared" si="4"/>
        <v/>
      </c>
      <c r="B65" s="116" t="str">
        <f t="shared" si="5"/>
        <v/>
      </c>
      <c r="C65" s="116" t="str">
        <f t="shared" si="6"/>
        <v/>
      </c>
      <c r="D65" s="117" t="str">
        <f t="shared" si="7"/>
        <v/>
      </c>
      <c r="E65" s="119" t="str">
        <f t="shared" si="1"/>
        <v/>
      </c>
      <c r="G65" s="448"/>
      <c r="H65" s="447"/>
      <c r="I65" s="458" t="str">
        <f>IF(H65="","",COUNTIF($H$5:$H65,"Ja"))</f>
        <v/>
      </c>
      <c r="J65" s="467" t="str">
        <f t="shared" si="3"/>
        <v/>
      </c>
    </row>
    <row r="66" spans="1:10" hidden="1">
      <c r="A66" s="115" t="str">
        <f t="shared" si="4"/>
        <v/>
      </c>
      <c r="B66" s="116" t="str">
        <f t="shared" si="5"/>
        <v/>
      </c>
      <c r="C66" s="116" t="str">
        <f t="shared" si="6"/>
        <v/>
      </c>
      <c r="D66" s="117" t="str">
        <f t="shared" si="7"/>
        <v/>
      </c>
      <c r="E66" s="119" t="str">
        <f t="shared" si="1"/>
        <v/>
      </c>
      <c r="G66" s="448"/>
      <c r="H66" s="447"/>
      <c r="I66" s="458" t="str">
        <f>IF(H66="","",COUNTIF($H$5:$H66,"Ja"))</f>
        <v/>
      </c>
      <c r="J66" s="467" t="str">
        <f t="shared" si="3"/>
        <v/>
      </c>
    </row>
    <row r="67" spans="1:10" hidden="1">
      <c r="A67" s="115" t="str">
        <f t="shared" si="4"/>
        <v/>
      </c>
      <c r="B67" s="116" t="str">
        <f t="shared" si="5"/>
        <v/>
      </c>
      <c r="C67" s="116" t="str">
        <f t="shared" si="6"/>
        <v/>
      </c>
      <c r="D67" s="117" t="str">
        <f t="shared" si="7"/>
        <v/>
      </c>
      <c r="E67" s="119" t="str">
        <f t="shared" si="1"/>
        <v/>
      </c>
      <c r="G67" s="448"/>
      <c r="H67" s="447"/>
      <c r="I67" s="458" t="str">
        <f>IF(H67="","",COUNTIF($H$5:$H67,"Ja"))</f>
        <v/>
      </c>
      <c r="J67" s="467" t="str">
        <f t="shared" si="3"/>
        <v/>
      </c>
    </row>
    <row r="68" spans="1:10" hidden="1">
      <c r="A68" s="115" t="str">
        <f t="shared" si="4"/>
        <v/>
      </c>
      <c r="B68" s="116" t="str">
        <f t="shared" si="5"/>
        <v/>
      </c>
      <c r="C68" s="116" t="str">
        <f t="shared" si="6"/>
        <v/>
      </c>
      <c r="D68" s="117" t="str">
        <f t="shared" si="7"/>
        <v/>
      </c>
      <c r="E68" s="119" t="str">
        <f t="shared" si="1"/>
        <v/>
      </c>
      <c r="G68" s="448"/>
      <c r="H68" s="447"/>
      <c r="I68" s="458" t="str">
        <f>IF(H68="","",COUNTIF($H$5:$H68,"Ja"))</f>
        <v/>
      </c>
      <c r="J68" s="467" t="str">
        <f t="shared" si="3"/>
        <v/>
      </c>
    </row>
    <row r="69" spans="1:10" hidden="1">
      <c r="A69" s="115" t="str">
        <f t="shared" si="4"/>
        <v/>
      </c>
      <c r="B69" s="116" t="str">
        <f t="shared" si="5"/>
        <v/>
      </c>
      <c r="C69" s="116" t="str">
        <f t="shared" si="6"/>
        <v/>
      </c>
      <c r="D69" s="117" t="str">
        <f t="shared" si="7"/>
        <v/>
      </c>
      <c r="E69" s="119" t="str">
        <f t="shared" si="1"/>
        <v/>
      </c>
      <c r="G69" s="448"/>
      <c r="H69" s="447"/>
      <c r="I69" s="458" t="str">
        <f>IF(H69="","",COUNTIF($H$5:$H69,"Ja"))</f>
        <v/>
      </c>
      <c r="J69" s="467" t="str">
        <f t="shared" si="3"/>
        <v/>
      </c>
    </row>
    <row r="70" spans="1:10" hidden="1">
      <c r="A70" s="115" t="str">
        <f t="shared" si="4"/>
        <v/>
      </c>
      <c r="B70" s="116" t="str">
        <f t="shared" si="5"/>
        <v/>
      </c>
      <c r="C70" s="116" t="str">
        <f t="shared" si="6"/>
        <v/>
      </c>
      <c r="D70" s="117" t="str">
        <f t="shared" si="7"/>
        <v/>
      </c>
      <c r="E70" s="119" t="str">
        <f t="shared" si="1"/>
        <v/>
      </c>
      <c r="G70" s="448"/>
      <c r="H70" s="447"/>
      <c r="I70" s="458" t="str">
        <f>IF(H70="","",COUNTIF($H$5:$H70,"Ja"))</f>
        <v/>
      </c>
      <c r="J70" s="467" t="str">
        <f t="shared" si="3"/>
        <v/>
      </c>
    </row>
    <row r="71" spans="1:10" hidden="1">
      <c r="A71" s="115" t="str">
        <f t="shared" si="4"/>
        <v/>
      </c>
      <c r="B71" s="116" t="str">
        <f t="shared" si="5"/>
        <v/>
      </c>
      <c r="C71" s="116" t="str">
        <f t="shared" si="6"/>
        <v/>
      </c>
      <c r="D71" s="117" t="str">
        <f t="shared" si="7"/>
        <v/>
      </c>
      <c r="E71" s="119" t="str">
        <f t="shared" ref="E71:E106" si="8">IF($G71="","",$G71)</f>
        <v/>
      </c>
      <c r="G71" s="448"/>
      <c r="H71" s="447"/>
      <c r="I71" s="458" t="str">
        <f>IF(H71="","",COUNTIF($H$5:$H71,"Ja"))</f>
        <v/>
      </c>
      <c r="J71" s="467" t="str">
        <f t="shared" si="3"/>
        <v/>
      </c>
    </row>
    <row r="72" spans="1:10" hidden="1">
      <c r="A72" s="115" t="str">
        <f t="shared" si="4"/>
        <v/>
      </c>
      <c r="B72" s="116" t="str">
        <f t="shared" si="5"/>
        <v/>
      </c>
      <c r="C72" s="116" t="str">
        <f t="shared" si="6"/>
        <v/>
      </c>
      <c r="D72" s="117" t="str">
        <f t="shared" si="7"/>
        <v/>
      </c>
      <c r="E72" s="119" t="str">
        <f t="shared" si="8"/>
        <v/>
      </c>
      <c r="G72" s="448"/>
      <c r="H72" s="447"/>
      <c r="I72" s="458" t="str">
        <f>IF(H72="","",COUNTIF($H$5:$H72,"Ja"))</f>
        <v/>
      </c>
      <c r="J72" s="467" t="str">
        <f t="shared" ref="J72:J106" si="9">IF(G72="","",IF(H72="Ja","","Ja"))</f>
        <v/>
      </c>
    </row>
    <row r="73" spans="1:10" hidden="1">
      <c r="A73" s="115" t="str">
        <f t="shared" si="4"/>
        <v/>
      </c>
      <c r="B73" s="116" t="str">
        <f t="shared" si="5"/>
        <v/>
      </c>
      <c r="C73" s="116" t="str">
        <f t="shared" si="6"/>
        <v/>
      </c>
      <c r="D73" s="117" t="str">
        <f t="shared" si="7"/>
        <v/>
      </c>
      <c r="E73" s="119" t="str">
        <f t="shared" si="8"/>
        <v/>
      </c>
      <c r="G73" s="448"/>
      <c r="H73" s="447"/>
      <c r="I73" s="458" t="str">
        <f>IF(H73="","",COUNTIF($H$5:$H73,"Ja"))</f>
        <v/>
      </c>
      <c r="J73" s="467" t="str">
        <f t="shared" si="9"/>
        <v/>
      </c>
    </row>
    <row r="74" spans="1:10" hidden="1">
      <c r="A74" s="115" t="str">
        <f t="shared" ref="A74:A106" si="10">IF($G74="","",A73)</f>
        <v/>
      </c>
      <c r="B74" s="116" t="str">
        <f t="shared" ref="B74:B106" si="11">IF($G74="","",B73)</f>
        <v/>
      </c>
      <c r="C74" s="116" t="str">
        <f t="shared" ref="C74:C106" si="12">IF(G74="","",IF(H74="Ja",C73+1,C73))</f>
        <v/>
      </c>
      <c r="D74" s="117" t="str">
        <f t="shared" ref="D74:D106" si="13">IF(G74="","",IF(H74="Ja",0,D73+1))</f>
        <v/>
      </c>
      <c r="E74" s="119" t="str">
        <f t="shared" si="8"/>
        <v/>
      </c>
      <c r="G74" s="448"/>
      <c r="H74" s="447"/>
      <c r="I74" s="458" t="str">
        <f>IF(H74="","",COUNTIF($H$5:$H74,"Ja"))</f>
        <v/>
      </c>
      <c r="J74" s="467" t="str">
        <f t="shared" si="9"/>
        <v/>
      </c>
    </row>
    <row r="75" spans="1:10" hidden="1">
      <c r="A75" s="115" t="str">
        <f t="shared" si="10"/>
        <v/>
      </c>
      <c r="B75" s="116" t="str">
        <f t="shared" si="11"/>
        <v/>
      </c>
      <c r="C75" s="116" t="str">
        <f t="shared" si="12"/>
        <v/>
      </c>
      <c r="D75" s="117" t="str">
        <f t="shared" si="13"/>
        <v/>
      </c>
      <c r="E75" s="119" t="str">
        <f t="shared" si="8"/>
        <v/>
      </c>
      <c r="G75" s="448"/>
      <c r="H75" s="447"/>
      <c r="I75" s="458" t="str">
        <f>IF(H75="","",COUNTIF($H$5:$H75,"Ja"))</f>
        <v/>
      </c>
      <c r="J75" s="467" t="str">
        <f t="shared" si="9"/>
        <v/>
      </c>
    </row>
    <row r="76" spans="1:10" hidden="1">
      <c r="A76" s="115" t="str">
        <f t="shared" si="10"/>
        <v/>
      </c>
      <c r="B76" s="116" t="str">
        <f t="shared" si="11"/>
        <v/>
      </c>
      <c r="C76" s="116" t="str">
        <f t="shared" si="12"/>
        <v/>
      </c>
      <c r="D76" s="117" t="str">
        <f t="shared" si="13"/>
        <v/>
      </c>
      <c r="E76" s="119" t="str">
        <f t="shared" si="8"/>
        <v/>
      </c>
      <c r="G76" s="448"/>
      <c r="H76" s="447"/>
      <c r="I76" s="458" t="str">
        <f>IF(H76="","",COUNTIF($H$5:$H76,"Ja"))</f>
        <v/>
      </c>
      <c r="J76" s="467" t="str">
        <f t="shared" si="9"/>
        <v/>
      </c>
    </row>
    <row r="77" spans="1:10" hidden="1">
      <c r="A77" s="115" t="str">
        <f t="shared" si="10"/>
        <v/>
      </c>
      <c r="B77" s="116" t="str">
        <f t="shared" si="11"/>
        <v/>
      </c>
      <c r="C77" s="116" t="str">
        <f t="shared" si="12"/>
        <v/>
      </c>
      <c r="D77" s="117" t="str">
        <f t="shared" si="13"/>
        <v/>
      </c>
      <c r="E77" s="119" t="str">
        <f t="shared" si="8"/>
        <v/>
      </c>
      <c r="G77" s="448"/>
      <c r="H77" s="447"/>
      <c r="I77" s="458" t="str">
        <f>IF(H77="","",COUNTIF($H$5:$H77,"Ja"))</f>
        <v/>
      </c>
      <c r="J77" s="467" t="str">
        <f t="shared" si="9"/>
        <v/>
      </c>
    </row>
    <row r="78" spans="1:10" hidden="1">
      <c r="A78" s="115" t="str">
        <f t="shared" si="10"/>
        <v/>
      </c>
      <c r="B78" s="116" t="str">
        <f t="shared" si="11"/>
        <v/>
      </c>
      <c r="C78" s="116" t="str">
        <f t="shared" si="12"/>
        <v/>
      </c>
      <c r="D78" s="117" t="str">
        <f t="shared" si="13"/>
        <v/>
      </c>
      <c r="E78" s="119" t="str">
        <f t="shared" si="8"/>
        <v/>
      </c>
      <c r="G78" s="448"/>
      <c r="H78" s="447"/>
      <c r="I78" s="458" t="str">
        <f>IF(H78="","",COUNTIF($H$5:$H78,"Ja"))</f>
        <v/>
      </c>
      <c r="J78" s="467" t="str">
        <f t="shared" si="9"/>
        <v/>
      </c>
    </row>
    <row r="79" spans="1:10" hidden="1">
      <c r="A79" s="115" t="str">
        <f t="shared" si="10"/>
        <v/>
      </c>
      <c r="B79" s="116" t="str">
        <f t="shared" si="11"/>
        <v/>
      </c>
      <c r="C79" s="116" t="str">
        <f t="shared" si="12"/>
        <v/>
      </c>
      <c r="D79" s="117" t="str">
        <f t="shared" si="13"/>
        <v/>
      </c>
      <c r="E79" s="119" t="str">
        <f t="shared" si="8"/>
        <v/>
      </c>
      <c r="G79" s="448"/>
      <c r="H79" s="447"/>
      <c r="I79" s="458" t="str">
        <f>IF(H79="","",COUNTIF($H$5:$H79,"Ja"))</f>
        <v/>
      </c>
      <c r="J79" s="467" t="str">
        <f t="shared" si="9"/>
        <v/>
      </c>
    </row>
    <row r="80" spans="1:10" hidden="1">
      <c r="A80" s="115" t="str">
        <f t="shared" si="10"/>
        <v/>
      </c>
      <c r="B80" s="116" t="str">
        <f t="shared" si="11"/>
        <v/>
      </c>
      <c r="C80" s="116" t="str">
        <f t="shared" si="12"/>
        <v/>
      </c>
      <c r="D80" s="117" t="str">
        <f t="shared" si="13"/>
        <v/>
      </c>
      <c r="E80" s="119" t="str">
        <f t="shared" si="8"/>
        <v/>
      </c>
      <c r="G80" s="448"/>
      <c r="H80" s="447"/>
      <c r="I80" s="458" t="str">
        <f>IF(H80="","",COUNTIF($H$5:$H80,"Ja"))</f>
        <v/>
      </c>
      <c r="J80" s="467" t="str">
        <f t="shared" si="9"/>
        <v/>
      </c>
    </row>
    <row r="81" spans="1:10" hidden="1">
      <c r="A81" s="115" t="str">
        <f t="shared" si="10"/>
        <v/>
      </c>
      <c r="B81" s="116" t="str">
        <f t="shared" si="11"/>
        <v/>
      </c>
      <c r="C81" s="116" t="str">
        <f t="shared" si="12"/>
        <v/>
      </c>
      <c r="D81" s="117" t="str">
        <f t="shared" si="13"/>
        <v/>
      </c>
      <c r="E81" s="119" t="str">
        <f t="shared" si="8"/>
        <v/>
      </c>
      <c r="G81" s="448"/>
      <c r="H81" s="447"/>
      <c r="I81" s="458" t="str">
        <f>IF(H81="","",COUNTIF($H$5:$H81,"Ja"))</f>
        <v/>
      </c>
      <c r="J81" s="467" t="str">
        <f t="shared" si="9"/>
        <v/>
      </c>
    </row>
    <row r="82" spans="1:10" hidden="1">
      <c r="A82" s="115" t="str">
        <f t="shared" si="10"/>
        <v/>
      </c>
      <c r="B82" s="116" t="str">
        <f t="shared" si="11"/>
        <v/>
      </c>
      <c r="C82" s="116" t="str">
        <f t="shared" si="12"/>
        <v/>
      </c>
      <c r="D82" s="117" t="str">
        <f t="shared" si="13"/>
        <v/>
      </c>
      <c r="E82" s="119" t="str">
        <f t="shared" si="8"/>
        <v/>
      </c>
      <c r="G82" s="448"/>
      <c r="H82" s="447"/>
      <c r="I82" s="458" t="str">
        <f>IF(H82="","",COUNTIF($H$5:$H82,"Ja"))</f>
        <v/>
      </c>
      <c r="J82" s="467" t="str">
        <f t="shared" si="9"/>
        <v/>
      </c>
    </row>
    <row r="83" spans="1:10" hidden="1">
      <c r="A83" s="115" t="str">
        <f t="shared" si="10"/>
        <v/>
      </c>
      <c r="B83" s="116" t="str">
        <f t="shared" si="11"/>
        <v/>
      </c>
      <c r="C83" s="116" t="str">
        <f t="shared" si="12"/>
        <v/>
      </c>
      <c r="D83" s="117" t="str">
        <f t="shared" si="13"/>
        <v/>
      </c>
      <c r="E83" s="119" t="str">
        <f t="shared" si="8"/>
        <v/>
      </c>
      <c r="G83" s="448"/>
      <c r="H83" s="447"/>
      <c r="I83" s="458" t="str">
        <f>IF(H83="","",COUNTIF($H$5:$H83,"Ja"))</f>
        <v/>
      </c>
      <c r="J83" s="467" t="str">
        <f t="shared" si="9"/>
        <v/>
      </c>
    </row>
    <row r="84" spans="1:10" hidden="1">
      <c r="A84" s="115" t="str">
        <f t="shared" si="10"/>
        <v/>
      </c>
      <c r="B84" s="116" t="str">
        <f t="shared" si="11"/>
        <v/>
      </c>
      <c r="C84" s="116" t="str">
        <f t="shared" si="12"/>
        <v/>
      </c>
      <c r="D84" s="117" t="str">
        <f t="shared" si="13"/>
        <v/>
      </c>
      <c r="E84" s="119" t="str">
        <f t="shared" si="8"/>
        <v/>
      </c>
      <c r="G84" s="448"/>
      <c r="H84" s="447"/>
      <c r="I84" s="458" t="str">
        <f>IF(H84="","",COUNTIF($H$5:$H84,"Ja"))</f>
        <v/>
      </c>
      <c r="J84" s="467" t="str">
        <f t="shared" si="9"/>
        <v/>
      </c>
    </row>
    <row r="85" spans="1:10" hidden="1">
      <c r="A85" s="115" t="str">
        <f t="shared" si="10"/>
        <v/>
      </c>
      <c r="B85" s="116" t="str">
        <f t="shared" si="11"/>
        <v/>
      </c>
      <c r="C85" s="116" t="str">
        <f t="shared" si="12"/>
        <v/>
      </c>
      <c r="D85" s="117" t="str">
        <f t="shared" si="13"/>
        <v/>
      </c>
      <c r="E85" s="119" t="str">
        <f t="shared" si="8"/>
        <v/>
      </c>
      <c r="G85" s="448"/>
      <c r="H85" s="447"/>
      <c r="I85" s="458" t="str">
        <f>IF(H85="","",COUNTIF($H$5:$H85,"Ja"))</f>
        <v/>
      </c>
      <c r="J85" s="467" t="str">
        <f t="shared" si="9"/>
        <v/>
      </c>
    </row>
    <row r="86" spans="1:10" hidden="1">
      <c r="A86" s="115" t="str">
        <f t="shared" si="10"/>
        <v/>
      </c>
      <c r="B86" s="116" t="str">
        <f t="shared" si="11"/>
        <v/>
      </c>
      <c r="C86" s="116" t="str">
        <f t="shared" si="12"/>
        <v/>
      </c>
      <c r="D86" s="117" t="str">
        <f t="shared" si="13"/>
        <v/>
      </c>
      <c r="E86" s="119" t="str">
        <f t="shared" si="8"/>
        <v/>
      </c>
      <c r="G86" s="448"/>
      <c r="H86" s="447"/>
      <c r="I86" s="458" t="str">
        <f>IF(H86="","",COUNTIF($H$5:$H86,"Ja"))</f>
        <v/>
      </c>
      <c r="J86" s="467" t="str">
        <f t="shared" si="9"/>
        <v/>
      </c>
    </row>
    <row r="87" spans="1:10" hidden="1">
      <c r="A87" s="115" t="str">
        <f t="shared" si="10"/>
        <v/>
      </c>
      <c r="B87" s="116" t="str">
        <f t="shared" si="11"/>
        <v/>
      </c>
      <c r="C87" s="116" t="str">
        <f t="shared" si="12"/>
        <v/>
      </c>
      <c r="D87" s="117" t="str">
        <f t="shared" si="13"/>
        <v/>
      </c>
      <c r="E87" s="119" t="str">
        <f t="shared" si="8"/>
        <v/>
      </c>
      <c r="G87" s="448"/>
      <c r="H87" s="447"/>
      <c r="I87" s="458" t="str">
        <f>IF(H87="","",COUNTIF($H$5:$H87,"Ja"))</f>
        <v/>
      </c>
      <c r="J87" s="467" t="str">
        <f t="shared" si="9"/>
        <v/>
      </c>
    </row>
    <row r="88" spans="1:10" hidden="1">
      <c r="A88" s="115" t="str">
        <f t="shared" si="10"/>
        <v/>
      </c>
      <c r="B88" s="116" t="str">
        <f t="shared" si="11"/>
        <v/>
      </c>
      <c r="C88" s="116" t="str">
        <f t="shared" si="12"/>
        <v/>
      </c>
      <c r="D88" s="117" t="str">
        <f t="shared" si="13"/>
        <v/>
      </c>
      <c r="E88" s="119" t="str">
        <f t="shared" si="8"/>
        <v/>
      </c>
      <c r="G88" s="448"/>
      <c r="H88" s="447"/>
      <c r="I88" s="458" t="str">
        <f>IF(H88="","",COUNTIF($H$5:$H88,"Ja"))</f>
        <v/>
      </c>
      <c r="J88" s="467" t="str">
        <f t="shared" si="9"/>
        <v/>
      </c>
    </row>
    <row r="89" spans="1:10" hidden="1">
      <c r="A89" s="115" t="str">
        <f t="shared" si="10"/>
        <v/>
      </c>
      <c r="B89" s="116" t="str">
        <f t="shared" si="11"/>
        <v/>
      </c>
      <c r="C89" s="116" t="str">
        <f t="shared" si="12"/>
        <v/>
      </c>
      <c r="D89" s="117" t="str">
        <f t="shared" si="13"/>
        <v/>
      </c>
      <c r="E89" s="119" t="str">
        <f t="shared" si="8"/>
        <v/>
      </c>
      <c r="G89" s="448"/>
      <c r="H89" s="447"/>
      <c r="I89" s="458" t="str">
        <f>IF(H89="","",COUNTIF($H$5:$H89,"Ja"))</f>
        <v/>
      </c>
      <c r="J89" s="467" t="str">
        <f t="shared" si="9"/>
        <v/>
      </c>
    </row>
    <row r="90" spans="1:10" hidden="1">
      <c r="A90" s="115" t="str">
        <f t="shared" si="10"/>
        <v/>
      </c>
      <c r="B90" s="116" t="str">
        <f t="shared" si="11"/>
        <v/>
      </c>
      <c r="C90" s="116" t="str">
        <f t="shared" si="12"/>
        <v/>
      </c>
      <c r="D90" s="117" t="str">
        <f t="shared" si="13"/>
        <v/>
      </c>
      <c r="E90" s="119" t="str">
        <f t="shared" si="8"/>
        <v/>
      </c>
      <c r="G90" s="448"/>
      <c r="H90" s="447"/>
      <c r="I90" s="458" t="str">
        <f>IF(H90="","",COUNTIF($H$5:$H90,"Ja"))</f>
        <v/>
      </c>
      <c r="J90" s="467" t="str">
        <f t="shared" si="9"/>
        <v/>
      </c>
    </row>
    <row r="91" spans="1:10" hidden="1">
      <c r="A91" s="115" t="str">
        <f t="shared" si="10"/>
        <v/>
      </c>
      <c r="B91" s="116" t="str">
        <f t="shared" si="11"/>
        <v/>
      </c>
      <c r="C91" s="116" t="str">
        <f t="shared" si="12"/>
        <v/>
      </c>
      <c r="D91" s="117" t="str">
        <f t="shared" si="13"/>
        <v/>
      </c>
      <c r="E91" s="119" t="str">
        <f t="shared" si="8"/>
        <v/>
      </c>
      <c r="G91" s="448"/>
      <c r="H91" s="447"/>
      <c r="I91" s="458" t="str">
        <f>IF(H91="","",COUNTIF($H$5:$H91,"Ja"))</f>
        <v/>
      </c>
      <c r="J91" s="467" t="str">
        <f t="shared" si="9"/>
        <v/>
      </c>
    </row>
    <row r="92" spans="1:10" hidden="1">
      <c r="A92" s="115" t="str">
        <f t="shared" si="10"/>
        <v/>
      </c>
      <c r="B92" s="116" t="str">
        <f t="shared" si="11"/>
        <v/>
      </c>
      <c r="C92" s="116" t="str">
        <f t="shared" si="12"/>
        <v/>
      </c>
      <c r="D92" s="117" t="str">
        <f t="shared" si="13"/>
        <v/>
      </c>
      <c r="E92" s="119" t="str">
        <f t="shared" si="8"/>
        <v/>
      </c>
      <c r="G92" s="448"/>
      <c r="H92" s="447"/>
      <c r="I92" s="458" t="str">
        <f>IF(H92="","",COUNTIF($H$5:$H92,"Ja"))</f>
        <v/>
      </c>
      <c r="J92" s="467" t="str">
        <f t="shared" si="9"/>
        <v/>
      </c>
    </row>
    <row r="93" spans="1:10" hidden="1">
      <c r="A93" s="115" t="str">
        <f t="shared" si="10"/>
        <v/>
      </c>
      <c r="B93" s="116" t="str">
        <f t="shared" si="11"/>
        <v/>
      </c>
      <c r="C93" s="116" t="str">
        <f t="shared" si="12"/>
        <v/>
      </c>
      <c r="D93" s="117" t="str">
        <f t="shared" si="13"/>
        <v/>
      </c>
      <c r="E93" s="119" t="str">
        <f t="shared" si="8"/>
        <v/>
      </c>
      <c r="G93" s="448"/>
      <c r="H93" s="447"/>
      <c r="I93" s="458" t="str">
        <f>IF(H93="","",COUNTIF($H$5:$H93,"Ja"))</f>
        <v/>
      </c>
      <c r="J93" s="467" t="str">
        <f t="shared" si="9"/>
        <v/>
      </c>
    </row>
    <row r="94" spans="1:10" hidden="1">
      <c r="A94" s="115" t="str">
        <f t="shared" si="10"/>
        <v/>
      </c>
      <c r="B94" s="116" t="str">
        <f t="shared" si="11"/>
        <v/>
      </c>
      <c r="C94" s="116" t="str">
        <f t="shared" si="12"/>
        <v/>
      </c>
      <c r="D94" s="117" t="str">
        <f t="shared" si="13"/>
        <v/>
      </c>
      <c r="E94" s="119" t="str">
        <f t="shared" si="8"/>
        <v/>
      </c>
      <c r="G94" s="448"/>
      <c r="H94" s="447"/>
      <c r="I94" s="458" t="str">
        <f>IF(H94="","",COUNTIF($H$5:$H94,"Ja"))</f>
        <v/>
      </c>
      <c r="J94" s="467" t="str">
        <f t="shared" si="9"/>
        <v/>
      </c>
    </row>
    <row r="95" spans="1:10" hidden="1">
      <c r="A95" s="115" t="str">
        <f t="shared" si="10"/>
        <v/>
      </c>
      <c r="B95" s="116" t="str">
        <f t="shared" si="11"/>
        <v/>
      </c>
      <c r="C95" s="116" t="str">
        <f t="shared" si="12"/>
        <v/>
      </c>
      <c r="D95" s="117" t="str">
        <f t="shared" si="13"/>
        <v/>
      </c>
      <c r="E95" s="119" t="str">
        <f t="shared" si="8"/>
        <v/>
      </c>
      <c r="G95" s="448"/>
      <c r="H95" s="447"/>
      <c r="I95" s="458" t="str">
        <f>IF(H95="","",COUNTIF($H$5:$H95,"Ja"))</f>
        <v/>
      </c>
      <c r="J95" s="467" t="str">
        <f t="shared" si="9"/>
        <v/>
      </c>
    </row>
    <row r="96" spans="1:10" hidden="1">
      <c r="A96" s="115" t="str">
        <f t="shared" si="10"/>
        <v/>
      </c>
      <c r="B96" s="116" t="str">
        <f t="shared" si="11"/>
        <v/>
      </c>
      <c r="C96" s="116" t="str">
        <f t="shared" si="12"/>
        <v/>
      </c>
      <c r="D96" s="117" t="str">
        <f t="shared" si="13"/>
        <v/>
      </c>
      <c r="E96" s="119" t="str">
        <f t="shared" si="8"/>
        <v/>
      </c>
      <c r="G96" s="448"/>
      <c r="H96" s="447"/>
      <c r="I96" s="458" t="str">
        <f>IF(H96="","",COUNTIF($H$5:$H96,"Ja"))</f>
        <v/>
      </c>
      <c r="J96" s="467" t="str">
        <f t="shared" si="9"/>
        <v/>
      </c>
    </row>
    <row r="97" spans="1:10" hidden="1">
      <c r="A97" s="115" t="str">
        <f t="shared" si="10"/>
        <v/>
      </c>
      <c r="B97" s="116" t="str">
        <f t="shared" si="11"/>
        <v/>
      </c>
      <c r="C97" s="116" t="str">
        <f t="shared" si="12"/>
        <v/>
      </c>
      <c r="D97" s="117" t="str">
        <f t="shared" si="13"/>
        <v/>
      </c>
      <c r="E97" s="119" t="str">
        <f t="shared" si="8"/>
        <v/>
      </c>
      <c r="G97" s="448"/>
      <c r="H97" s="447"/>
      <c r="I97" s="458" t="str">
        <f>IF(H97="","",COUNTIF($H$5:$H97,"Ja"))</f>
        <v/>
      </c>
      <c r="J97" s="467" t="str">
        <f t="shared" si="9"/>
        <v/>
      </c>
    </row>
    <row r="98" spans="1:10" hidden="1">
      <c r="A98" s="115" t="str">
        <f t="shared" si="10"/>
        <v/>
      </c>
      <c r="B98" s="116" t="str">
        <f t="shared" si="11"/>
        <v/>
      </c>
      <c r="C98" s="116" t="str">
        <f t="shared" si="12"/>
        <v/>
      </c>
      <c r="D98" s="117" t="str">
        <f t="shared" si="13"/>
        <v/>
      </c>
      <c r="E98" s="119" t="str">
        <f t="shared" si="8"/>
        <v/>
      </c>
      <c r="G98" s="448"/>
      <c r="H98" s="447"/>
      <c r="I98" s="458" t="str">
        <f>IF(H98="","",COUNTIF($H$5:$H98,"Ja"))</f>
        <v/>
      </c>
      <c r="J98" s="467" t="str">
        <f t="shared" si="9"/>
        <v/>
      </c>
    </row>
    <row r="99" spans="1:10" hidden="1">
      <c r="A99" s="115" t="str">
        <f t="shared" si="10"/>
        <v/>
      </c>
      <c r="B99" s="116" t="str">
        <f t="shared" si="11"/>
        <v/>
      </c>
      <c r="C99" s="116" t="str">
        <f t="shared" si="12"/>
        <v/>
      </c>
      <c r="D99" s="117" t="str">
        <f t="shared" si="13"/>
        <v/>
      </c>
      <c r="E99" s="119" t="str">
        <f t="shared" si="8"/>
        <v/>
      </c>
      <c r="G99" s="448"/>
      <c r="H99" s="447"/>
      <c r="I99" s="458" t="str">
        <f>IF(H99="","",COUNTIF($H$5:$H99,"Ja"))</f>
        <v/>
      </c>
      <c r="J99" s="467" t="str">
        <f t="shared" si="9"/>
        <v/>
      </c>
    </row>
    <row r="100" spans="1:10" hidden="1">
      <c r="A100" s="115" t="str">
        <f t="shared" si="10"/>
        <v/>
      </c>
      <c r="B100" s="116" t="str">
        <f t="shared" si="11"/>
        <v/>
      </c>
      <c r="C100" s="116" t="str">
        <f t="shared" si="12"/>
        <v/>
      </c>
      <c r="D100" s="117" t="str">
        <f t="shared" si="13"/>
        <v/>
      </c>
      <c r="E100" s="119" t="str">
        <f t="shared" si="8"/>
        <v/>
      </c>
      <c r="G100" s="448"/>
      <c r="H100" s="447"/>
      <c r="I100" s="458" t="str">
        <f>IF(H100="","",COUNTIF($H$5:$H100,"Ja"))</f>
        <v/>
      </c>
      <c r="J100" s="467" t="str">
        <f t="shared" si="9"/>
        <v/>
      </c>
    </row>
    <row r="101" spans="1:10" hidden="1">
      <c r="A101" s="115" t="str">
        <f t="shared" si="10"/>
        <v/>
      </c>
      <c r="B101" s="116" t="str">
        <f t="shared" si="11"/>
        <v/>
      </c>
      <c r="C101" s="116" t="str">
        <f t="shared" si="12"/>
        <v/>
      </c>
      <c r="D101" s="117" t="str">
        <f t="shared" si="13"/>
        <v/>
      </c>
      <c r="E101" s="119" t="str">
        <f t="shared" si="8"/>
        <v/>
      </c>
      <c r="G101" s="448"/>
      <c r="H101" s="447"/>
      <c r="I101" s="458" t="str">
        <f>IF(H101="","",COUNTIF($H$5:$H101,"Ja"))</f>
        <v/>
      </c>
      <c r="J101" s="467" t="str">
        <f t="shared" si="9"/>
        <v/>
      </c>
    </row>
    <row r="102" spans="1:10" hidden="1">
      <c r="A102" s="115" t="str">
        <f t="shared" si="10"/>
        <v/>
      </c>
      <c r="B102" s="116" t="str">
        <f t="shared" si="11"/>
        <v/>
      </c>
      <c r="C102" s="116" t="str">
        <f t="shared" si="12"/>
        <v/>
      </c>
      <c r="D102" s="117" t="str">
        <f t="shared" si="13"/>
        <v/>
      </c>
      <c r="E102" s="119" t="str">
        <f t="shared" si="8"/>
        <v/>
      </c>
      <c r="G102" s="448"/>
      <c r="H102" s="447"/>
      <c r="I102" s="458" t="str">
        <f>IF(H102="","",COUNTIF($H$5:$H102,"Ja"))</f>
        <v/>
      </c>
      <c r="J102" s="467" t="str">
        <f t="shared" si="9"/>
        <v/>
      </c>
    </row>
    <row r="103" spans="1:10" hidden="1">
      <c r="A103" s="115" t="str">
        <f t="shared" si="10"/>
        <v/>
      </c>
      <c r="B103" s="116" t="str">
        <f t="shared" si="11"/>
        <v/>
      </c>
      <c r="C103" s="116" t="str">
        <f t="shared" si="12"/>
        <v/>
      </c>
      <c r="D103" s="117" t="str">
        <f t="shared" si="13"/>
        <v/>
      </c>
      <c r="E103" s="119" t="str">
        <f t="shared" si="8"/>
        <v/>
      </c>
      <c r="G103" s="448"/>
      <c r="H103" s="447"/>
      <c r="I103" s="458" t="str">
        <f>IF(H103="","",COUNTIF($H$5:$H103,"Ja"))</f>
        <v/>
      </c>
      <c r="J103" s="467" t="str">
        <f t="shared" si="9"/>
        <v/>
      </c>
    </row>
    <row r="104" spans="1:10" hidden="1">
      <c r="A104" s="115" t="str">
        <f t="shared" si="10"/>
        <v/>
      </c>
      <c r="B104" s="116" t="str">
        <f t="shared" si="11"/>
        <v/>
      </c>
      <c r="C104" s="116" t="str">
        <f t="shared" si="12"/>
        <v/>
      </c>
      <c r="D104" s="117" t="str">
        <f t="shared" si="13"/>
        <v/>
      </c>
      <c r="E104" s="119" t="str">
        <f t="shared" si="8"/>
        <v/>
      </c>
      <c r="G104" s="448"/>
      <c r="H104" s="447"/>
      <c r="I104" s="458" t="str">
        <f>IF(H104="","",COUNTIF($H$5:$H104,"Ja"))</f>
        <v/>
      </c>
      <c r="J104" s="467" t="str">
        <f t="shared" si="9"/>
        <v/>
      </c>
    </row>
    <row r="105" spans="1:10" hidden="1">
      <c r="A105" s="115" t="str">
        <f t="shared" si="10"/>
        <v/>
      </c>
      <c r="B105" s="116" t="str">
        <f t="shared" si="11"/>
        <v/>
      </c>
      <c r="C105" s="116" t="str">
        <f t="shared" si="12"/>
        <v/>
      </c>
      <c r="D105" s="117" t="str">
        <f t="shared" si="13"/>
        <v/>
      </c>
      <c r="E105" s="119" t="str">
        <f t="shared" si="8"/>
        <v/>
      </c>
      <c r="G105" s="448"/>
      <c r="H105" s="447"/>
      <c r="I105" s="458" t="str">
        <f>IF(H105="","",COUNTIF($H$5:$H105,"Ja"))</f>
        <v/>
      </c>
      <c r="J105" s="467" t="str">
        <f t="shared" si="9"/>
        <v/>
      </c>
    </row>
    <row r="106" spans="1:10" hidden="1">
      <c r="A106" s="115" t="str">
        <f t="shared" si="10"/>
        <v/>
      </c>
      <c r="B106" s="116" t="str">
        <f t="shared" si="11"/>
        <v/>
      </c>
      <c r="C106" s="116" t="str">
        <f t="shared" si="12"/>
        <v/>
      </c>
      <c r="D106" s="117" t="str">
        <f t="shared" si="13"/>
        <v/>
      </c>
      <c r="E106" s="119" t="str">
        <f t="shared" si="8"/>
        <v/>
      </c>
      <c r="G106" s="448"/>
      <c r="H106" s="447"/>
      <c r="I106" s="458" t="str">
        <f>IF(H106="","",COUNTIF($H$5:$H106,"Ja"))</f>
        <v/>
      </c>
      <c r="J106" s="467" t="str">
        <f t="shared" si="9"/>
        <v/>
      </c>
    </row>
  </sheetData>
  <sheetProtection algorithmName="SHA-512" hashValue="n2HkU/Rx2B9qQoy3DfW+V8fMi//ZV7Z/A41PmUKX7wlL/xHBh1HHGWZ3RIj6W8iPlWmln5qYmofzGUfizVFR5w==" saltValue="ETtiZ/pXteD2npHegx7a4g==" spinCount="100000" sheet="1" objects="1" scenarios="1" formatColumns="0" formatRows="0" autoFilter="0"/>
  <mergeCells count="2">
    <mergeCell ref="A4:D4"/>
    <mergeCell ref="A5:D5"/>
  </mergeCells>
  <conditionalFormatting sqref="A6:E106">
    <cfRule type="expression" dxfId="138" priority="64">
      <formula>$D6=0</formula>
    </cfRule>
  </conditionalFormatting>
  <conditionalFormatting sqref="G6:H106">
    <cfRule type="expression" dxfId="137" priority="1">
      <formula>$H6="Ja"</formula>
    </cfRule>
  </conditionalFormatting>
  <pageMargins left="0.70866141732283472" right="0.70866141732283472" top="0.78740157480314965" bottom="0.78740157480314965" header="0.31496062992125984" footer="0.31496062992125984"/>
  <pageSetup paperSize="9" fitToHeight="0" orientation="portrait" r:id="rId1"/>
  <headerFooter>
    <oddFooter>&amp;C&amp;"-,Fett"&amp;10Register: &amp;A | Seite &amp;P von &amp;N</oddFooter>
  </headerFooter>
  <colBreaks count="1" manualBreakCount="1">
    <brk id="5" max="33" man="1"/>
  </col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613DB3B8-C9CD-4FED-9E5A-700246AD2DA2}">
          <x14:formula1>
            <xm:f>Konfig!$N$20:$N$20</xm:f>
          </x14:formula1>
          <xm:sqref>H6:H106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021">
    <tabColor theme="5" tint="-0.499984740745262"/>
  </sheetPr>
  <dimension ref="A1:W32"/>
  <sheetViews>
    <sheetView workbookViewId="0">
      <selection activeCell="A18" sqref="A18"/>
    </sheetView>
  </sheetViews>
  <sheetFormatPr defaultColWidth="0" defaultRowHeight="15" customHeight="1" zeroHeight="1"/>
  <cols>
    <col min="1" max="1" width="4.28515625" style="148" customWidth="1"/>
    <col min="2" max="2" width="3.28515625" style="148" customWidth="1"/>
    <col min="3" max="3" width="2.7109375" style="148" customWidth="1"/>
    <col min="4" max="4" width="4" style="159" customWidth="1"/>
    <col min="5" max="5" width="39.140625" style="159" customWidth="1"/>
    <col min="6" max="6" width="55" style="148" customWidth="1"/>
    <col min="7" max="7" width="18.28515625" style="148" customWidth="1"/>
    <col min="8" max="8" width="16.140625" style="148" customWidth="1"/>
    <col min="9" max="9" width="22.5703125" style="148" customWidth="1"/>
    <col min="10" max="10" width="18" style="148" customWidth="1"/>
    <col min="11" max="11" width="19.85546875" style="148" bestFit="1" customWidth="1"/>
    <col min="12" max="12" width="1.7109375" style="148" hidden="1" customWidth="1"/>
    <col min="13" max="13" width="8.7109375" style="148" hidden="1" customWidth="1"/>
    <col min="14" max="14" width="9.42578125" style="148" hidden="1" customWidth="1"/>
    <col min="15" max="15" width="13.85546875" style="148" hidden="1" customWidth="1"/>
    <col min="16" max="16" width="11.85546875" style="148" hidden="1" customWidth="1"/>
    <col min="17" max="17" width="26.42578125" style="148" hidden="1" customWidth="1"/>
    <col min="18" max="18" width="13.7109375" style="148" hidden="1" customWidth="1"/>
    <col min="19" max="19" width="36.85546875" style="148" hidden="1" customWidth="1"/>
    <col min="20" max="16384" width="1.7109375" style="148" hidden="1"/>
  </cols>
  <sheetData>
    <row r="1" spans="1:23" ht="18.75" customHeight="1">
      <c r="A1" s="592" t="str">
        <f>CONCATENATE(A24,".0")</f>
        <v>2.0</v>
      </c>
      <c r="B1" s="592"/>
      <c r="C1" s="170" t="str">
        <f>INDEX(Konfig!$A$21:$D$1011,MATCH(A1,Konfig!$A$21:$A$1011,0),2)</f>
        <v>Preiszusammenstellung</v>
      </c>
      <c r="D1" s="170"/>
      <c r="E1" s="170"/>
      <c r="F1" s="170"/>
      <c r="G1" s="170"/>
      <c r="H1" s="170"/>
      <c r="I1" s="170"/>
      <c r="J1" s="170"/>
      <c r="K1" s="170"/>
      <c r="M1" s="171"/>
    </row>
    <row r="2" spans="1:23" ht="18.75">
      <c r="A2" s="593" t="str">
        <f>CONCATENATE(A24,".",B24)</f>
        <v>2.1</v>
      </c>
      <c r="B2" s="593"/>
      <c r="C2" s="172" t="str">
        <f>INDEX(Konfig!$A$21:$D$1011,MATCH(A2,Konfig!$A$21:$A$1011,0),2)</f>
        <v>Preisübersicht / Ust. Korrektur</v>
      </c>
      <c r="D2" s="172"/>
      <c r="E2" s="172"/>
      <c r="F2" s="172"/>
      <c r="G2" s="172"/>
      <c r="H2" s="172"/>
      <c r="I2" s="172"/>
      <c r="J2" s="172"/>
      <c r="K2" s="172"/>
      <c r="M2" s="171"/>
      <c r="N2" s="173"/>
      <c r="O2" s="173"/>
      <c r="Q2" s="173"/>
      <c r="R2" s="173"/>
      <c r="S2" s="173"/>
      <c r="T2" s="173"/>
      <c r="U2" s="173"/>
      <c r="V2" s="173"/>
      <c r="W2" s="8"/>
    </row>
    <row r="3" spans="1:23">
      <c r="A3" s="594" t="str">
        <f>HYPERLINK("#"&amp;"'1.3 AIZ-BAV'!A1","Link zu Bearbeitungsvorgaben / Ausfüllhinweise")</f>
        <v>Link zu Bearbeitungsvorgaben / Ausfüllhinweise</v>
      </c>
      <c r="B3" s="594"/>
      <c r="C3" s="594"/>
      <c r="D3" s="594"/>
      <c r="E3" s="594"/>
      <c r="F3" s="594"/>
      <c r="G3" s="594"/>
      <c r="H3" s="174"/>
      <c r="I3" s="578" t="str">
        <f>HYPERLINK("#"&amp;"'1.1 AIZ-IVZ'!A1","Link zu Inhaltsverzeichnis")</f>
        <v>Link zu Inhaltsverzeichnis</v>
      </c>
      <c r="J3" s="578"/>
      <c r="K3" s="578"/>
      <c r="M3" s="171"/>
      <c r="N3" s="173"/>
      <c r="O3" s="173"/>
      <c r="Q3" s="173"/>
      <c r="R3" s="173"/>
      <c r="S3" s="173"/>
      <c r="T3" s="173"/>
      <c r="U3" s="173"/>
      <c r="V3" s="173"/>
      <c r="W3" s="8"/>
    </row>
    <row r="4" spans="1:23" ht="18.75">
      <c r="A4" s="579">
        <f>Konfig!B8</f>
        <v>60</v>
      </c>
      <c r="B4" s="579"/>
      <c r="C4" s="579"/>
      <c r="D4" s="579"/>
      <c r="E4" s="579"/>
      <c r="F4" s="579"/>
      <c r="G4" s="580"/>
      <c r="H4" s="580"/>
      <c r="I4" s="580"/>
      <c r="J4" s="580"/>
      <c r="K4" s="252"/>
      <c r="O4" s="1"/>
      <c r="Q4" s="1"/>
      <c r="R4" s="1"/>
      <c r="S4" s="1"/>
      <c r="T4" s="1"/>
      <c r="U4" s="1"/>
      <c r="V4" s="1"/>
    </row>
    <row r="5" spans="1:23" ht="15.75">
      <c r="A5" s="326" t="s">
        <v>667</v>
      </c>
      <c r="B5" s="175"/>
      <c r="C5" s="175"/>
      <c r="D5" s="175"/>
      <c r="E5" s="175"/>
      <c r="F5" s="176"/>
      <c r="G5" s="424"/>
      <c r="H5" s="175"/>
      <c r="I5" s="425"/>
      <c r="J5" s="426"/>
      <c r="K5" s="427"/>
      <c r="N5" s="1"/>
      <c r="O5" s="1"/>
      <c r="Q5" s="1"/>
      <c r="R5" s="1"/>
      <c r="S5" s="1"/>
      <c r="T5" s="1"/>
      <c r="U5" s="1"/>
      <c r="V5" s="1"/>
    </row>
    <row r="6" spans="1:23" ht="15.75">
      <c r="A6" s="177" t="str">
        <f>"Gesamtsumme brutto (USt. " &amp; '2.2 PZS-BWI'!U9*100 &amp;"%):"</f>
        <v>Gesamtsumme brutto (USt. 19%):</v>
      </c>
      <c r="B6" s="178"/>
      <c r="C6" s="178"/>
      <c r="D6" s="178"/>
      <c r="E6" s="178"/>
      <c r="F6" s="179">
        <f ca="1">SUM($F$7:$F$8)</f>
        <v>0</v>
      </c>
      <c r="G6" s="428"/>
      <c r="H6" s="429"/>
      <c r="I6" s="430"/>
      <c r="J6" s="431"/>
      <c r="K6" s="432"/>
      <c r="N6" s="1"/>
      <c r="O6" s="1"/>
      <c r="Q6" s="1"/>
      <c r="R6" s="1"/>
      <c r="S6" s="1"/>
      <c r="T6" s="1"/>
      <c r="U6" s="1"/>
      <c r="V6" s="1"/>
    </row>
    <row r="7" spans="1:23" ht="15.75">
      <c r="A7" s="180" t="str">
        <f>"Umsatzsteuer (" &amp; '2.2 PZS-BWI'!U9*100 &amp; "%):"</f>
        <v>Umsatzsteuer (19%):</v>
      </c>
      <c r="B7" s="178"/>
      <c r="C7" s="178"/>
      <c r="D7" s="178"/>
      <c r="E7" s="178"/>
      <c r="F7" s="181">
        <f ca="1">SUM($F$8*$J$23)</f>
        <v>0</v>
      </c>
      <c r="G7" s="433"/>
      <c r="H7" s="434"/>
      <c r="I7" s="435"/>
      <c r="J7" s="436"/>
      <c r="K7" s="437"/>
      <c r="N7" s="1"/>
      <c r="O7" s="1"/>
      <c r="Q7" s="1"/>
      <c r="R7" s="1"/>
      <c r="S7" s="1"/>
      <c r="T7" s="1"/>
      <c r="U7" s="1"/>
      <c r="V7" s="1"/>
    </row>
    <row r="8" spans="1:23" ht="15" customHeight="1">
      <c r="A8" s="182" t="s">
        <v>668</v>
      </c>
      <c r="B8" s="183"/>
      <c r="C8" s="183"/>
      <c r="D8" s="183"/>
      <c r="E8" s="183"/>
      <c r="F8" s="184">
        <f ca="1">$I$24</f>
        <v>0</v>
      </c>
      <c r="G8" s="438"/>
      <c r="H8" s="439"/>
      <c r="I8" s="440"/>
      <c r="J8" s="441"/>
      <c r="K8" s="442"/>
      <c r="M8" s="9"/>
      <c r="N8" s="1"/>
      <c r="O8" s="1"/>
      <c r="Q8" s="1"/>
      <c r="R8" s="1"/>
      <c r="S8" s="1"/>
      <c r="T8" s="1"/>
      <c r="U8" s="1"/>
      <c r="V8" s="1"/>
    </row>
    <row r="9" spans="1:23">
      <c r="A9" s="185" t="str">
        <f>"Davon Summe Investitionskosten gesamt brutto (USt. " &amp;'2.2 PZS-BWI'!U9*100 &amp;"%):"</f>
        <v>Davon Summe Investitionskosten gesamt brutto (USt. 19%):</v>
      </c>
      <c r="B9" s="185"/>
      <c r="C9" s="185"/>
      <c r="D9" s="185"/>
      <c r="E9" s="185"/>
      <c r="F9" s="186">
        <f ca="1">SUM(F10:F13)</f>
        <v>0</v>
      </c>
      <c r="G9" s="421" t="str">
        <f>"Davon Summe laufende Kosten gesamt brutto (USt. " &amp; '2.2 PZS-BWI'!U9*100  &amp; "%):"</f>
        <v>Davon Summe laufende Kosten gesamt brutto (USt. 19%):</v>
      </c>
      <c r="H9" s="421"/>
      <c r="I9" s="422"/>
      <c r="J9" s="422"/>
      <c r="K9" s="423">
        <f ca="1">SUM(K10:K12)</f>
        <v>0</v>
      </c>
      <c r="M9" s="1"/>
      <c r="N9" s="1"/>
      <c r="O9" s="1"/>
      <c r="P9" s="1"/>
      <c r="Q9" s="1"/>
      <c r="R9" s="1"/>
      <c r="S9" s="1"/>
      <c r="T9" s="1"/>
      <c r="U9" s="1"/>
      <c r="V9" s="1"/>
    </row>
    <row r="10" spans="1:23">
      <c r="A10" s="595" t="s">
        <v>669</v>
      </c>
      <c r="B10" s="596"/>
      <c r="C10" s="596"/>
      <c r="D10" s="596"/>
      <c r="E10" s="187"/>
      <c r="F10" s="188">
        <f ca="1">$M$24</f>
        <v>0</v>
      </c>
      <c r="G10" s="189" t="s">
        <v>670</v>
      </c>
      <c r="H10" s="187"/>
      <c r="I10" s="190"/>
      <c r="J10" s="190"/>
      <c r="K10" s="181">
        <f ca="1">$Q$24</f>
        <v>0</v>
      </c>
      <c r="M10" s="1"/>
      <c r="N10" s="1"/>
      <c r="O10" s="1"/>
      <c r="P10" s="1"/>
      <c r="Q10" s="1"/>
      <c r="R10" s="1"/>
      <c r="S10" s="1"/>
      <c r="T10" s="1"/>
      <c r="U10" s="1"/>
      <c r="V10" s="1"/>
    </row>
    <row r="11" spans="1:23">
      <c r="A11" s="585" t="s">
        <v>671</v>
      </c>
      <c r="B11" s="586"/>
      <c r="C11" s="586"/>
      <c r="D11" s="586"/>
      <c r="E11" s="187"/>
      <c r="F11" s="188">
        <f ca="1">$N$24</f>
        <v>0</v>
      </c>
      <c r="G11" s="189" t="s">
        <v>672</v>
      </c>
      <c r="H11" s="187"/>
      <c r="I11" s="190"/>
      <c r="J11" s="190"/>
      <c r="K11" s="181">
        <f ca="1">$R$24</f>
        <v>0</v>
      </c>
      <c r="M11" s="1"/>
      <c r="N11" s="1"/>
    </row>
    <row r="12" spans="1:23">
      <c r="A12" s="585" t="s">
        <v>673</v>
      </c>
      <c r="B12" s="586"/>
      <c r="C12" s="586"/>
      <c r="D12" s="586"/>
      <c r="E12" s="187"/>
      <c r="F12" s="188">
        <f ca="1">$O$24</f>
        <v>0</v>
      </c>
      <c r="G12" s="189"/>
      <c r="H12" s="189"/>
      <c r="I12" s="190"/>
      <c r="J12" s="190"/>
      <c r="K12" s="181"/>
      <c r="M12" s="1"/>
    </row>
    <row r="13" spans="1:23">
      <c r="A13" s="585" t="s">
        <v>674</v>
      </c>
      <c r="B13" s="586"/>
      <c r="C13" s="586"/>
      <c r="D13" s="586"/>
      <c r="E13" s="187"/>
      <c r="F13" s="188">
        <f ca="1">$P$24</f>
        <v>0</v>
      </c>
      <c r="G13" s="249"/>
      <c r="H13" s="191"/>
      <c r="I13" s="190"/>
      <c r="J13" s="190"/>
      <c r="K13" s="192"/>
      <c r="M13" s="1"/>
    </row>
    <row r="14" spans="1:23">
      <c r="A14" s="193" t="s">
        <v>675</v>
      </c>
      <c r="B14" s="194"/>
      <c r="C14" s="194"/>
      <c r="D14" s="194"/>
      <c r="E14" s="195"/>
      <c r="F14" s="196"/>
      <c r="G14" s="197"/>
      <c r="H14" s="197"/>
      <c r="I14" s="197"/>
      <c r="J14" s="197"/>
      <c r="K14" s="197"/>
      <c r="M14" s="1"/>
    </row>
    <row r="15" spans="1:23">
      <c r="A15" s="198" t="s">
        <v>676</v>
      </c>
      <c r="B15" s="198"/>
      <c r="C15" s="198"/>
      <c r="D15" s="198"/>
      <c r="E15" s="199">
        <f ca="1">$F$6</f>
        <v>0</v>
      </c>
      <c r="F15" s="200"/>
      <c r="G15" s="200"/>
      <c r="H15" s="201"/>
      <c r="I15" s="201"/>
      <c r="J15" s="200" t="str">
        <f>"Gesamtsumme brutto (USt. " &amp; '2.2 PZS-BWI'!U9*100  &amp; "%):"</f>
        <v>Gesamtsumme brutto (USt. 19%):</v>
      </c>
      <c r="K15" s="202">
        <f ca="1">SUM($E$15-$G$15)</f>
        <v>0</v>
      </c>
      <c r="M15" s="1"/>
    </row>
    <row r="16" spans="1:23">
      <c r="A16" s="250"/>
      <c r="B16" s="251"/>
      <c r="C16" s="251"/>
      <c r="D16" s="251"/>
      <c r="E16" s="203"/>
      <c r="F16" s="204"/>
      <c r="G16" s="205"/>
      <c r="H16" s="205"/>
      <c r="I16" s="205"/>
      <c r="J16" s="206" t="s">
        <v>677</v>
      </c>
      <c r="K16" s="331">
        <v>0</v>
      </c>
      <c r="M16" s="1"/>
    </row>
    <row r="17" spans="1:19" ht="18.75">
      <c r="A17" s="10" t="s">
        <v>678</v>
      </c>
      <c r="B17" s="207"/>
      <c r="C17" s="207"/>
      <c r="D17" s="207"/>
      <c r="E17" s="11"/>
      <c r="F17" s="12"/>
      <c r="G17" s="10"/>
      <c r="H17" s="10"/>
      <c r="I17" s="10"/>
      <c r="J17" s="587">
        <f ca="1">SUM($K$15-$K$16)</f>
        <v>0</v>
      </c>
      <c r="K17" s="587"/>
      <c r="M17" s="1"/>
    </row>
    <row r="18" spans="1:19">
      <c r="A18" s="418"/>
      <c r="B18" s="419"/>
      <c r="C18" s="419"/>
      <c r="D18" s="419"/>
      <c r="E18" s="203"/>
      <c r="F18" s="417"/>
      <c r="G18" s="418"/>
      <c r="H18" s="418"/>
      <c r="I18" s="418"/>
      <c r="J18" s="417"/>
      <c r="K18" s="417"/>
      <c r="M18" s="1"/>
    </row>
    <row r="19" spans="1:19">
      <c r="A19" s="418" t="str">
        <f ca="1">IF('1.1 AIZ-IVZ'!$AB$108&gt;0,"Achtung! " &amp; '1.1 AIZ-IVZ'!AB108 &amp; IF('1.1 AIZ-IVZ'!AB108=1," KO-Kriterium ist", " KO-Kriterien sind") &amp; " nicht vollständig bearbeitet und führt zum Verfahrensausschluss.","")</f>
        <v/>
      </c>
      <c r="B19" s="419"/>
      <c r="C19" s="419"/>
      <c r="D19" s="419"/>
      <c r="E19" s="203"/>
      <c r="F19" s="417"/>
      <c r="G19" s="418"/>
      <c r="H19" s="418"/>
      <c r="I19" s="418"/>
      <c r="J19" s="417"/>
      <c r="K19" s="417"/>
      <c r="M19" s="1"/>
    </row>
    <row r="20" spans="1:19">
      <c r="A20" s="418" t="str">
        <f ca="1">IF('1.1 AIZ-IVZ'!$AC$108&gt;0,"Achtung! " &amp; '1.1 AIZ-IVZ'!AC108 &amp; IF('1.1 AIZ-IVZ'!AC108=1," BW-Kriterium ist", " BW-Kriterien sind") &amp; " nicht vollständig bearbeitet.","")</f>
        <v/>
      </c>
      <c r="B20" s="419"/>
      <c r="C20" s="419"/>
      <c r="D20" s="419"/>
      <c r="E20" s="203"/>
      <c r="F20" s="417"/>
      <c r="G20" s="418"/>
      <c r="H20" s="418"/>
      <c r="I20" s="418"/>
      <c r="J20" s="417"/>
      <c r="K20" s="417"/>
      <c r="M20" s="1"/>
    </row>
    <row r="21" spans="1:19">
      <c r="A21" s="418" t="str">
        <f ca="1">IF('1.1 AIZ-IVZ'!$AD$108&gt;0,"Achtung! " &amp; '1.1 AIZ-IVZ'!AD108 &amp; IF('1.1 AIZ-IVZ'!AD108=1," EW-Kriterium ist", " EW-Kriterien sind") &amp; " nicht vollständig bearbeitet.","")</f>
        <v/>
      </c>
      <c r="B21" s="419"/>
      <c r="C21" s="419"/>
      <c r="D21" s="419"/>
      <c r="E21" s="203"/>
      <c r="F21" s="417"/>
      <c r="G21" s="418"/>
      <c r="H21" s="418"/>
      <c r="I21" s="418"/>
      <c r="J21" s="418"/>
      <c r="K21" s="420"/>
      <c r="M21" s="1"/>
    </row>
    <row r="22" spans="1:19">
      <c r="A22" s="175" t="s">
        <v>679</v>
      </c>
      <c r="B22" s="175"/>
      <c r="C22" s="175"/>
      <c r="D22" s="175"/>
      <c r="E22" s="175"/>
      <c r="F22" s="175"/>
      <c r="G22" s="175"/>
      <c r="H22" s="175"/>
      <c r="I22" s="175"/>
      <c r="J22" s="175"/>
      <c r="K22" s="175"/>
      <c r="M22" s="1"/>
    </row>
    <row r="23" spans="1:19">
      <c r="A23" s="581" t="s">
        <v>569</v>
      </c>
      <c r="B23" s="582"/>
      <c r="C23" s="582"/>
      <c r="D23" s="582"/>
      <c r="E23" s="13" t="s">
        <v>680</v>
      </c>
      <c r="F23" s="14" t="s">
        <v>343</v>
      </c>
      <c r="G23" s="583" t="s">
        <v>375</v>
      </c>
      <c r="H23" s="584"/>
      <c r="I23" s="13" t="s">
        <v>681</v>
      </c>
      <c r="J23" s="15">
        <f>Konfig!B11</f>
        <v>0.19</v>
      </c>
      <c r="K23" s="253" t="s">
        <v>682</v>
      </c>
      <c r="M23" s="208" t="s">
        <v>683</v>
      </c>
      <c r="N23" s="208" t="s">
        <v>391</v>
      </c>
      <c r="O23" s="208" t="s">
        <v>389</v>
      </c>
      <c r="P23" s="208" t="s">
        <v>390</v>
      </c>
      <c r="Q23" s="208" t="s">
        <v>684</v>
      </c>
      <c r="R23" s="208" t="s">
        <v>685</v>
      </c>
      <c r="S23" s="208" t="s">
        <v>686</v>
      </c>
    </row>
    <row r="24" spans="1:19">
      <c r="A24" s="2">
        <v>2</v>
      </c>
      <c r="B24" s="2">
        <v>1</v>
      </c>
      <c r="C24" s="2">
        <v>1</v>
      </c>
      <c r="D24" s="3">
        <f>IF(C24&gt;0,0,D23+1)</f>
        <v>0</v>
      </c>
      <c r="E24" s="209"/>
      <c r="F24" s="4"/>
      <c r="G24" s="588">
        <f ca="1">SUM(G25:G32)</f>
        <v>0</v>
      </c>
      <c r="H24" s="589"/>
      <c r="I24" s="210">
        <f ca="1">SUM(I25:I32)</f>
        <v>0</v>
      </c>
      <c r="J24" s="210">
        <f ca="1">SUM(J25:J32)</f>
        <v>0</v>
      </c>
      <c r="K24" s="211">
        <f ca="1">SUM(K25:K32)</f>
        <v>0</v>
      </c>
      <c r="M24" s="212">
        <f t="shared" ref="M24:S24" ca="1" si="0">SUM(M25:M32)</f>
        <v>0</v>
      </c>
      <c r="N24" s="212">
        <f t="shared" ca="1" si="0"/>
        <v>0</v>
      </c>
      <c r="O24" s="212">
        <f t="shared" ca="1" si="0"/>
        <v>0</v>
      </c>
      <c r="P24" s="212">
        <f t="shared" ca="1" si="0"/>
        <v>0</v>
      </c>
      <c r="Q24" s="212">
        <f t="shared" ca="1" si="0"/>
        <v>0</v>
      </c>
      <c r="R24" s="212">
        <f t="shared" ca="1" si="0"/>
        <v>0</v>
      </c>
      <c r="S24" s="212">
        <f t="shared" si="0"/>
        <v>0</v>
      </c>
    </row>
    <row r="25" spans="1:19">
      <c r="A25" s="5">
        <f>IF($E25="","",A24)</f>
        <v>2</v>
      </c>
      <c r="B25" s="5">
        <f>IF($E25="","",B24)</f>
        <v>1</v>
      </c>
      <c r="C25" s="5">
        <f>IF($E25="","",C24)</f>
        <v>1</v>
      </c>
      <c r="D25" s="6">
        <f>IF($E25="","",$D24+1)</f>
        <v>1</v>
      </c>
      <c r="E25" s="16" t="s">
        <v>597</v>
      </c>
      <c r="F25" s="213" t="e">
        <f>IF(E25="","",INDEX('1.1 AIZ-IVZ'!$Z$95:$Z$100,MATCH(E25,'1.1 AIZ-IVZ'!$Y$95:$Y$100,0),1))</f>
        <v>#N/A</v>
      </c>
      <c r="G25" s="590">
        <f ca="1">IF(E25="","",INDIRECT("'"&amp;E25&amp;"'!"&amp;INDIRECT("'"&amp;E25&amp;"'!A7")))</f>
        <v>0</v>
      </c>
      <c r="H25" s="591"/>
      <c r="I25" s="210">
        <f ca="1">IF(E25="","",INDIRECT("'"&amp;E25&amp;"'!F6"))</f>
        <v>0</v>
      </c>
      <c r="J25" s="210">
        <f ca="1">IF(E25="","",I25*$J$23)</f>
        <v>0</v>
      </c>
      <c r="K25" s="211">
        <f ca="1">IF(E25="","",SUM(I25:J25))</f>
        <v>0</v>
      </c>
      <c r="M25" s="171">
        <f ca="1">IF(E25="","",INDIRECT("'"&amp;E25&amp;"'!O4"))</f>
        <v>0</v>
      </c>
      <c r="N25" s="171">
        <f ca="1">IF(E25="","",INDIRECT("'"&amp;E25&amp;"'!O5"))</f>
        <v>0</v>
      </c>
      <c r="O25" s="171">
        <f ca="1">IF(E25="","",INDIRECT("'"&amp;E25&amp;"'!O6"))</f>
        <v>0</v>
      </c>
      <c r="P25" s="171">
        <f ca="1">IF(E25="","",INDIRECT("'"&amp;E25&amp;"'!O7"))</f>
        <v>0</v>
      </c>
      <c r="Q25" s="171">
        <f ca="1">IF(E25="","",INDIRECT("'"&amp;E25&amp;"'!U4"))</f>
        <v>0</v>
      </c>
      <c r="R25" s="171">
        <f ca="1">IF(E25="","",INDIRECT("'"&amp;E25&amp;"'!U5"))</f>
        <v>0</v>
      </c>
    </row>
    <row r="26" spans="1:19">
      <c r="A26" s="5">
        <f t="shared" ref="A26:A32" si="1">IF($E26="","",A25)</f>
        <v>2</v>
      </c>
      <c r="B26" s="5">
        <f t="shared" ref="B26:B32" si="2">IF($E26="","",B25)</f>
        <v>1</v>
      </c>
      <c r="C26" s="5">
        <f t="shared" ref="C26:C32" si="3">IF($E26="","",C25)</f>
        <v>1</v>
      </c>
      <c r="D26" s="6">
        <f t="shared" ref="D26:D32" si="4">IF($E26="","",$D25+1)</f>
        <v>2</v>
      </c>
      <c r="E26" s="16" t="s">
        <v>687</v>
      </c>
      <c r="F26" s="213" t="e">
        <f>IF(E26="","",INDEX('1.1 AIZ-IVZ'!$Z$95:$Z$100,MATCH(E26,'1.1 AIZ-IVZ'!$Y$95:$Y$100,0),1))</f>
        <v>#N/A</v>
      </c>
      <c r="G26" s="590">
        <f t="shared" ref="G26:G32" ca="1" si="5">IF(E26="","",INDIRECT("'"&amp;E26&amp;"'!"&amp;INDIRECT("'"&amp;E26&amp;"'!A7")))</f>
        <v>0</v>
      </c>
      <c r="H26" s="591"/>
      <c r="I26" s="210">
        <f t="shared" ref="I26:I32" ca="1" si="6">IF(E26="","",INDIRECT("'"&amp;E26&amp;"'!F6"))</f>
        <v>0</v>
      </c>
      <c r="J26" s="210">
        <f t="shared" ref="J26:J32" ca="1" si="7">IF(E26="","",I26*$J$23)</f>
        <v>0</v>
      </c>
      <c r="K26" s="211">
        <f t="shared" ref="K26:K32" ca="1" si="8">IF(E26="","",SUM(I26:J26))</f>
        <v>0</v>
      </c>
      <c r="M26" s="171">
        <f t="shared" ref="M26:M32" ca="1" si="9">IF(E26="","",INDIRECT("'"&amp;E26&amp;"'!O4"))</f>
        <v>0</v>
      </c>
      <c r="N26" s="171">
        <f t="shared" ref="N26:N32" ca="1" si="10">IF(E26="","",INDIRECT("'"&amp;E26&amp;"'!O5"))</f>
        <v>0</v>
      </c>
      <c r="O26" s="171">
        <f t="shared" ref="O26:O32" ca="1" si="11">IF(E26="","",INDIRECT("'"&amp;E26&amp;"'!O6"))</f>
        <v>0</v>
      </c>
      <c r="P26" s="171">
        <f t="shared" ref="P26:P32" ca="1" si="12">IF(E26="","",INDIRECT("'"&amp;E26&amp;"'!O7"))</f>
        <v>0</v>
      </c>
      <c r="Q26" s="171">
        <f t="shared" ref="Q26:Q32" ca="1" si="13">IF(E26="","",INDIRECT("'"&amp;E26&amp;"'!U4"))</f>
        <v>0</v>
      </c>
      <c r="R26" s="171">
        <f t="shared" ref="R26:R32" ca="1" si="14">IF(E26="","",INDIRECT("'"&amp;E26&amp;"'!U5"))</f>
        <v>0</v>
      </c>
    </row>
    <row r="27" spans="1:19">
      <c r="A27" s="5" t="str">
        <f t="shared" si="1"/>
        <v/>
      </c>
      <c r="B27" s="5" t="str">
        <f t="shared" si="2"/>
        <v/>
      </c>
      <c r="C27" s="5" t="str">
        <f t="shared" si="3"/>
        <v/>
      </c>
      <c r="D27" s="6" t="str">
        <f t="shared" si="4"/>
        <v/>
      </c>
      <c r="E27" s="16"/>
      <c r="F27" s="213" t="str">
        <f>IF(E27="","",INDEX('1.1 AIZ-IVZ'!$Z$95:$Z$100,MATCH(E27,'1.1 AIZ-IVZ'!$Y$95:$Y$100,0),1))</f>
        <v/>
      </c>
      <c r="G27" s="590" t="str">
        <f t="shared" ca="1" si="5"/>
        <v/>
      </c>
      <c r="H27" s="591"/>
      <c r="I27" s="210" t="str">
        <f t="shared" ca="1" si="6"/>
        <v/>
      </c>
      <c r="J27" s="210" t="str">
        <f t="shared" si="7"/>
        <v/>
      </c>
      <c r="K27" s="211" t="str">
        <f t="shared" si="8"/>
        <v/>
      </c>
      <c r="M27" s="171" t="str">
        <f t="shared" ca="1" si="9"/>
        <v/>
      </c>
      <c r="N27" s="171" t="str">
        <f t="shared" ca="1" si="10"/>
        <v/>
      </c>
      <c r="O27" s="171" t="str">
        <f t="shared" ca="1" si="11"/>
        <v/>
      </c>
      <c r="P27" s="171" t="str">
        <f t="shared" ca="1" si="12"/>
        <v/>
      </c>
      <c r="Q27" s="171" t="str">
        <f t="shared" ca="1" si="13"/>
        <v/>
      </c>
      <c r="R27" s="171" t="str">
        <f t="shared" ca="1" si="14"/>
        <v/>
      </c>
    </row>
    <row r="28" spans="1:19">
      <c r="A28" s="5" t="str">
        <f t="shared" si="1"/>
        <v/>
      </c>
      <c r="B28" s="5" t="str">
        <f t="shared" si="2"/>
        <v/>
      </c>
      <c r="C28" s="5" t="str">
        <f t="shared" si="3"/>
        <v/>
      </c>
      <c r="D28" s="6" t="str">
        <f t="shared" si="4"/>
        <v/>
      </c>
      <c r="E28" s="16"/>
      <c r="F28" s="213" t="str">
        <f>IF(E28="","",INDEX('1.1 AIZ-IVZ'!$Z$95:$Z$100,MATCH(E28,'1.1 AIZ-IVZ'!$Y$95:$Y$100,0),1))</f>
        <v/>
      </c>
      <c r="G28" s="590" t="str">
        <f t="shared" ca="1" si="5"/>
        <v/>
      </c>
      <c r="H28" s="591" t="str">
        <f ca="1">IF(E28="","",INDIRECT("'"&amp;E28&amp;"'!"&amp;INDIRECT("'"&amp;E28&amp;"'!B7")))</f>
        <v/>
      </c>
      <c r="I28" s="210" t="str">
        <f t="shared" ca="1" si="6"/>
        <v/>
      </c>
      <c r="J28" s="210" t="str">
        <f t="shared" si="7"/>
        <v/>
      </c>
      <c r="K28" s="211" t="str">
        <f t="shared" si="8"/>
        <v/>
      </c>
      <c r="M28" s="171" t="str">
        <f t="shared" ca="1" si="9"/>
        <v/>
      </c>
      <c r="N28" s="171" t="str">
        <f t="shared" ca="1" si="10"/>
        <v/>
      </c>
      <c r="O28" s="171" t="str">
        <f t="shared" ca="1" si="11"/>
        <v/>
      </c>
      <c r="P28" s="171" t="str">
        <f t="shared" ca="1" si="12"/>
        <v/>
      </c>
      <c r="Q28" s="171" t="str">
        <f t="shared" ca="1" si="13"/>
        <v/>
      </c>
      <c r="R28" s="171" t="str">
        <f t="shared" ca="1" si="14"/>
        <v/>
      </c>
    </row>
    <row r="29" spans="1:19">
      <c r="A29" s="5" t="str">
        <f t="shared" si="1"/>
        <v/>
      </c>
      <c r="B29" s="5" t="str">
        <f t="shared" si="2"/>
        <v/>
      </c>
      <c r="C29" s="5" t="str">
        <f t="shared" si="3"/>
        <v/>
      </c>
      <c r="D29" s="6" t="str">
        <f t="shared" si="4"/>
        <v/>
      </c>
      <c r="E29" s="16"/>
      <c r="F29" s="213" t="str">
        <f>IF(E29="","",INDEX('1.1 AIZ-IVZ'!$Z$95:$Z$100,MATCH(E29,'1.1 AIZ-IVZ'!$Y$95:$Y$100,0),1))</f>
        <v/>
      </c>
      <c r="G29" s="590" t="str">
        <f t="shared" ca="1" si="5"/>
        <v/>
      </c>
      <c r="H29" s="591" t="str">
        <f ca="1">IF(E29="","",INDIRECT("'"&amp;E29&amp;"'!"&amp;INDIRECT("'"&amp;E29&amp;"'!B7")))</f>
        <v/>
      </c>
      <c r="I29" s="210" t="str">
        <f t="shared" ca="1" si="6"/>
        <v/>
      </c>
      <c r="J29" s="210" t="str">
        <f t="shared" si="7"/>
        <v/>
      </c>
      <c r="K29" s="211" t="str">
        <f t="shared" si="8"/>
        <v/>
      </c>
      <c r="M29" s="171" t="str">
        <f t="shared" ca="1" si="9"/>
        <v/>
      </c>
      <c r="N29" s="171" t="str">
        <f t="shared" ca="1" si="10"/>
        <v/>
      </c>
      <c r="O29" s="171" t="str">
        <f t="shared" ca="1" si="11"/>
        <v/>
      </c>
      <c r="P29" s="171" t="str">
        <f t="shared" ca="1" si="12"/>
        <v/>
      </c>
      <c r="Q29" s="171" t="str">
        <f t="shared" ca="1" si="13"/>
        <v/>
      </c>
      <c r="R29" s="171" t="str">
        <f t="shared" ca="1" si="14"/>
        <v/>
      </c>
    </row>
    <row r="30" spans="1:19">
      <c r="A30" s="5" t="str">
        <f t="shared" si="1"/>
        <v/>
      </c>
      <c r="B30" s="5" t="str">
        <f t="shared" si="2"/>
        <v/>
      </c>
      <c r="C30" s="5" t="str">
        <f t="shared" si="3"/>
        <v/>
      </c>
      <c r="D30" s="6" t="str">
        <f t="shared" si="4"/>
        <v/>
      </c>
      <c r="E30" s="16"/>
      <c r="F30" s="213" t="str">
        <f>IF(E30="","",INDEX('1.1 AIZ-IVZ'!$Z$95:$Z$100,MATCH(E30,'1.1 AIZ-IVZ'!$Y$95:$Y$100,0),1))</f>
        <v/>
      </c>
      <c r="G30" s="590" t="str">
        <f t="shared" ca="1" si="5"/>
        <v/>
      </c>
      <c r="H30" s="591" t="str">
        <f ca="1">IF(E30="","",INDIRECT("'"&amp;E30&amp;"'!"&amp;INDIRECT("'"&amp;E30&amp;"'!B7")))</f>
        <v/>
      </c>
      <c r="I30" s="210" t="str">
        <f t="shared" ca="1" si="6"/>
        <v/>
      </c>
      <c r="J30" s="210" t="str">
        <f t="shared" si="7"/>
        <v/>
      </c>
      <c r="K30" s="211" t="str">
        <f t="shared" si="8"/>
        <v/>
      </c>
      <c r="M30" s="171" t="str">
        <f t="shared" ca="1" si="9"/>
        <v/>
      </c>
      <c r="N30" s="171" t="str">
        <f t="shared" ca="1" si="10"/>
        <v/>
      </c>
      <c r="O30" s="171" t="str">
        <f t="shared" ca="1" si="11"/>
        <v/>
      </c>
      <c r="P30" s="171" t="str">
        <f t="shared" ca="1" si="12"/>
        <v/>
      </c>
      <c r="Q30" s="171" t="str">
        <f t="shared" ca="1" si="13"/>
        <v/>
      </c>
      <c r="R30" s="171" t="str">
        <f t="shared" ca="1" si="14"/>
        <v/>
      </c>
    </row>
    <row r="31" spans="1:19">
      <c r="A31" s="5" t="str">
        <f t="shared" si="1"/>
        <v/>
      </c>
      <c r="B31" s="5" t="str">
        <f t="shared" si="2"/>
        <v/>
      </c>
      <c r="C31" s="5" t="str">
        <f t="shared" si="3"/>
        <v/>
      </c>
      <c r="D31" s="6" t="str">
        <f t="shared" si="4"/>
        <v/>
      </c>
      <c r="E31" s="16"/>
      <c r="F31" s="213" t="str">
        <f>IF(E31="","",INDEX('1.1 AIZ-IVZ'!$Z$95:$Z$100,MATCH(E31,'1.1 AIZ-IVZ'!$Y$95:$Y$100,0),1))</f>
        <v/>
      </c>
      <c r="G31" s="590" t="str">
        <f t="shared" ca="1" si="5"/>
        <v/>
      </c>
      <c r="H31" s="591" t="str">
        <f ca="1">IF(E31="","",INDIRECT("'"&amp;E31&amp;"'!"&amp;INDIRECT("'"&amp;E31&amp;"'!B7")))</f>
        <v/>
      </c>
      <c r="I31" s="210" t="str">
        <f t="shared" ca="1" si="6"/>
        <v/>
      </c>
      <c r="J31" s="210" t="str">
        <f t="shared" si="7"/>
        <v/>
      </c>
      <c r="K31" s="211" t="str">
        <f t="shared" si="8"/>
        <v/>
      </c>
      <c r="M31" s="171" t="str">
        <f t="shared" ca="1" si="9"/>
        <v/>
      </c>
      <c r="N31" s="171" t="str">
        <f t="shared" ca="1" si="10"/>
        <v/>
      </c>
      <c r="O31" s="171" t="str">
        <f t="shared" ca="1" si="11"/>
        <v/>
      </c>
      <c r="P31" s="171" t="str">
        <f t="shared" ca="1" si="12"/>
        <v/>
      </c>
      <c r="Q31" s="171" t="str">
        <f t="shared" ca="1" si="13"/>
        <v/>
      </c>
      <c r="R31" s="171" t="str">
        <f t="shared" ca="1" si="14"/>
        <v/>
      </c>
    </row>
    <row r="32" spans="1:19">
      <c r="A32" s="5" t="str">
        <f t="shared" si="1"/>
        <v/>
      </c>
      <c r="B32" s="5" t="str">
        <f t="shared" si="2"/>
        <v/>
      </c>
      <c r="C32" s="5" t="str">
        <f t="shared" si="3"/>
        <v/>
      </c>
      <c r="D32" s="6" t="str">
        <f t="shared" si="4"/>
        <v/>
      </c>
      <c r="E32" s="16"/>
      <c r="F32" s="213" t="str">
        <f>IF(E32="","",INDEX('1.1 AIZ-IVZ'!$Z$95:$Z$100,MATCH(E32,'1.1 AIZ-IVZ'!$Y$95:$Y$100,0),1))</f>
        <v/>
      </c>
      <c r="G32" s="590" t="str">
        <f t="shared" ca="1" si="5"/>
        <v/>
      </c>
      <c r="H32" s="591" t="str">
        <f ca="1">IF(E32="","",INDIRECT("'"&amp;E32&amp;"'!"&amp;INDIRECT("'"&amp;E32&amp;"'!B7")))</f>
        <v/>
      </c>
      <c r="I32" s="210" t="str">
        <f t="shared" ca="1" si="6"/>
        <v/>
      </c>
      <c r="J32" s="210" t="str">
        <f t="shared" si="7"/>
        <v/>
      </c>
      <c r="K32" s="211" t="str">
        <f t="shared" si="8"/>
        <v/>
      </c>
      <c r="M32" s="171" t="str">
        <f t="shared" ca="1" si="9"/>
        <v/>
      </c>
      <c r="N32" s="171" t="str">
        <f t="shared" ca="1" si="10"/>
        <v/>
      </c>
      <c r="O32" s="171" t="str">
        <f t="shared" ca="1" si="11"/>
        <v/>
      </c>
      <c r="P32" s="171" t="str">
        <f t="shared" ca="1" si="12"/>
        <v/>
      </c>
      <c r="Q32" s="171" t="str">
        <f t="shared" ca="1" si="13"/>
        <v/>
      </c>
      <c r="R32" s="171" t="str">
        <f t="shared" ca="1" si="14"/>
        <v/>
      </c>
    </row>
  </sheetData>
  <sheetProtection algorithmName="SHA-512" hashValue="gg6aq4xBCXPUdSGAhsOhOstj2gJL/JFUEzX7keNt28W4XxXOXwoBzFYIPSnFRzI+2ahkbUWTXJ13+t5p3TkO6g==" saltValue="EdIsZ/DEquDapwkkwBZAkQ==" spinCount="100000" sheet="1" objects="1" scenarios="1" formatColumns="0" formatRows="0" autoFilter="0"/>
  <mergeCells count="23">
    <mergeCell ref="G29:H29"/>
    <mergeCell ref="G30:H30"/>
    <mergeCell ref="G31:H31"/>
    <mergeCell ref="G32:H32"/>
    <mergeCell ref="G25:H25"/>
    <mergeCell ref="G26:H26"/>
    <mergeCell ref="G24:H24"/>
    <mergeCell ref="G27:H27"/>
    <mergeCell ref="G28:H28"/>
    <mergeCell ref="A1:B1"/>
    <mergeCell ref="A2:B2"/>
    <mergeCell ref="A3:G3"/>
    <mergeCell ref="A10:D10"/>
    <mergeCell ref="A11:D11"/>
    <mergeCell ref="I3:K3"/>
    <mergeCell ref="A4:F4"/>
    <mergeCell ref="G4:H4"/>
    <mergeCell ref="I4:J4"/>
    <mergeCell ref="A23:D23"/>
    <mergeCell ref="G23:H23"/>
    <mergeCell ref="A12:D12"/>
    <mergeCell ref="A13:D13"/>
    <mergeCell ref="J17:K17"/>
  </mergeCells>
  <conditionalFormatting sqref="I25:K32 A25:G32">
    <cfRule type="expression" dxfId="136" priority="1">
      <formula>$D25=""</formula>
    </cfRule>
  </conditionalFormatting>
  <conditionalFormatting sqref="I24:K32 A24:G32">
    <cfRule type="expression" dxfId="135" priority="2">
      <formula>$D24=0</formula>
    </cfRule>
  </conditionalFormatting>
  <dataValidations count="1">
    <dataValidation type="list" allowBlank="1" showInputMessage="1" showErrorMessage="1" sqref="E24" xr:uid="{00000000-0002-0000-1400-000000000000}">
      <formula1>#REF!</formula1>
    </dataValidation>
  </dataValidations>
  <pageMargins left="0.70866141732283472" right="0.70866141732283472" top="0.78740157480314965" bottom="0.78740157480314965" header="0.31496062992125984" footer="0.31496062992125984"/>
  <pageSetup paperSize="9" scale="64" fitToHeight="0" orientation="landscape" r:id="rId1"/>
  <headerFooter>
    <oddFooter>&amp;C&amp;"-,Fett"&amp;10Register: &amp;A | Seite &amp;P von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B4BAE698-A4D2-4BF1-A948-8B1D04E41606}">
          <x14:formula1>
            <xm:f>'1.1 AIZ-IVZ'!$Y$95:$Y$100</xm:f>
          </x14:formula1>
          <xm:sqref>E25:E32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adbbd9a-88f7-4d98-927e-6c979d640784" xsi:nil="true"/>
    <lcf76f155ced4ddcb4097134ff3c332f xmlns="c545217a-10fe-43e3-b933-01a42b8f7374">
      <Terms xmlns="http://schemas.microsoft.com/office/infopath/2007/PartnerControls"/>
    </lcf76f155ced4ddcb4097134ff3c332f>
    <Info xmlns="c545217a-10fe-43e3-b933-01a42b8f737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D2D91535ACC384CA3D5569610CA2B9B" ma:contentTypeVersion="21" ma:contentTypeDescription="Ein neues Dokument erstellen." ma:contentTypeScope="" ma:versionID="c6fa7854fa3d46d25315a9a09e268fbf">
  <xsd:schema xmlns:xsd="http://www.w3.org/2001/XMLSchema" xmlns:xs="http://www.w3.org/2001/XMLSchema" xmlns:p="http://schemas.microsoft.com/office/2006/metadata/properties" xmlns:ns2="c545217a-10fe-43e3-b933-01a42b8f7374" xmlns:ns3="7adbbd9a-88f7-4d98-927e-6c979d640784" targetNamespace="http://schemas.microsoft.com/office/2006/metadata/properties" ma:root="true" ma:fieldsID="9223bd32b2c42539d59a7b8d852e8ba2" ns2:_="" ns3:_="">
    <xsd:import namespace="c545217a-10fe-43e3-b933-01a42b8f7374"/>
    <xsd:import namespace="7adbbd9a-88f7-4d98-927e-6c979d64078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LengthInSeconds" minOccurs="0"/>
                <xsd:element ref="ns2:MediaServiceAutoKeyPoints" minOccurs="0"/>
                <xsd:element ref="ns2:MediaServiceKeyPoints" minOccurs="0"/>
                <xsd:element ref="ns3:TaxCatchAll" minOccurs="0"/>
                <xsd:element ref="ns2:lcf76f155ced4ddcb4097134ff3c332f" minOccurs="0"/>
                <xsd:element ref="ns2:Info"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45217a-10fe-43e3-b933-01a42b8f7374"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Bildmarkierungen" ma:readOnly="false" ma:fieldId="{5cf76f15-5ced-4ddc-b409-7134ff3c332f}" ma:taxonomyMulti="true" ma:sspId="cf2afa4a-cc2d-4880-bff9-009aeeb15bf0" ma:termSetId="09814cd3-568e-fe90-9814-8d621ff8fb84" ma:anchorId="fba54fb3-c3e1-fe81-a776-ca4b69148c4d" ma:open="true" ma:isKeyword="false">
      <xsd:complexType>
        <xsd:sequence>
          <xsd:element ref="pc:Terms" minOccurs="0" maxOccurs="1"/>
        </xsd:sequence>
      </xsd:complexType>
    </xsd:element>
    <xsd:element name="Info" ma:index="24" nillable="true" ma:displayName="Info" ma:description="erweitere Information&#10;" ma:format="Dropdown" ma:internalName="Info">
      <xsd:simpleType>
        <xsd:restriction base="dms:Text">
          <xsd:maxLength value="255"/>
        </xsd:restrictio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adbbd9a-88f7-4d98-927e-6c979d640784" elementFormDefault="qualified">
    <xsd:import namespace="http://schemas.microsoft.com/office/2006/documentManagement/types"/>
    <xsd:import namespace="http://schemas.microsoft.com/office/infopath/2007/PartnerControls"/>
    <xsd:element name="SharedWithUsers" ma:index="14"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Freigegeben für - Details" ma:internalName="SharedWithDetails" ma:readOnly="true">
      <xsd:simpleType>
        <xsd:restriction base="dms:Note">
          <xsd:maxLength value="255"/>
        </xsd:restriction>
      </xsd:simpleType>
    </xsd:element>
    <xsd:element name="TaxCatchAll" ma:index="21" nillable="true" ma:displayName="Taxonomy Catch All Column" ma:hidden="true" ma:list="{c02c4a12-cf4c-446d-b9e9-de91475955ea}" ma:internalName="TaxCatchAll" ma:showField="CatchAllData" ma:web="7adbbd9a-88f7-4d98-927e-6c979d6407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3987FB-1BE6-4B45-9C70-26375A8F4882}"/>
</file>

<file path=customXml/itemProps2.xml><?xml version="1.0" encoding="utf-8"?>
<ds:datastoreItem xmlns:ds="http://schemas.openxmlformats.org/officeDocument/2006/customXml" ds:itemID="{B7086E0D-9165-4D5E-9814-FE51AE5FBE08}"/>
</file>

<file path=customXml/itemProps3.xml><?xml version="1.0" encoding="utf-8"?>
<ds:datastoreItem xmlns:ds="http://schemas.openxmlformats.org/officeDocument/2006/customXml" ds:itemID="{3CA004ED-4C13-437A-B5B8-6F0D8A5ED43F}"/>
</file>

<file path=docProps/app.xml><?xml version="1.0" encoding="utf-8"?>
<Properties xmlns="http://schemas.openxmlformats.org/officeDocument/2006/extended-properties" xmlns:vt="http://schemas.openxmlformats.org/officeDocument/2006/docPropsVTypes">
  <Application>Microsoft Excel Online</Application>
  <Manager>holthaus@promedtheus.de</Manager>
  <Company>promedtheus AG</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LV Systemmanagement IT-Tool</dc:title>
  <dc:subject>LV Systemmanagement IT-Tool</dc:subject>
  <dc:creator>holthaus@promedtheus.de</dc:creator>
  <cp:keywords/>
  <dc:description>LV Systemmanagement IT-Tool</dc:description>
  <cp:lastModifiedBy/>
  <cp:revision/>
  <dcterms:created xsi:type="dcterms:W3CDTF">2019-07-10T12:01:46Z</dcterms:created>
  <dcterms:modified xsi:type="dcterms:W3CDTF">2026-07-10T08:31:55Z</dcterms:modified>
  <cp:category>Leistungsverzeichnis</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0x0101002D2D91535ACC384CA3D5569610CA2B9B</vt:lpwstr>
  </property>
  <property fmtid="{D5CDD505-2E9C-101B-9397-08002B2CF9AE}" pid="3" name="MediaServiceImageTags">
    <vt:lpwstr/>
  </property>
</Properties>
</file>